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k21\OneDrive - Oak Ridge National Laboratory\EPA Tools\SDCC\"/>
    </mc:Choice>
  </mc:AlternateContent>
  <xr:revisionPtr revIDLastSave="131" documentId="8_{9976024E-3102-4788-9738-72D582B9639C}" xr6:coauthVersionLast="45" xr6:coauthVersionMax="45" xr10:uidLastSave="{7FECB3B6-D8AA-4CF3-AD3C-94E894CF6C9C}"/>
  <bookViews>
    <workbookView xWindow="-98" yWindow="-98" windowWidth="22695" windowHeight="14595" tabRatio="747" xr2:uid="{00000000-000D-0000-FFFF-FFFF00000000}"/>
  </bookViews>
  <sheets>
    <sheet name="Instructions" sheetId="46" r:id="rId1"/>
    <sheet name="Rad_Spec" sheetId="38" r:id="rId2"/>
    <sheet name="Fsurf" sheetId="41" r:id="rId3"/>
    <sheet name="acf" sheetId="39" r:id="rId4"/>
    <sheet name="pef" sheetId="4" r:id="rId5"/>
    <sheet name="ss" sheetId="3" r:id="rId6"/>
    <sheet name="ss_res" sheetId="6" r:id="rId7"/>
    <sheet name="ss_ind" sheetId="7" r:id="rId8"/>
    <sheet name="ss_out" sheetId="8" r:id="rId9"/>
    <sheet name="ss_com" sheetId="9" r:id="rId10"/>
    <sheet name="ss_res_dose" sheetId="42" r:id="rId11"/>
    <sheet name="ss_ind_dose" sheetId="43" r:id="rId12"/>
    <sheet name="ss_out_dose" sheetId="44" r:id="rId13"/>
    <sheet name="ss_com_dose" sheetId="45" r:id="rId14"/>
    <sheet name="up_Rad_Spec" sheetId="24" r:id="rId15"/>
    <sheet name="up_res" sheetId="12" r:id="rId16"/>
    <sheet name="up_ind" sheetId="13" r:id="rId17"/>
    <sheet name="up_out" sheetId="14" r:id="rId18"/>
    <sheet name="up_com" sheetId="15" r:id="rId19"/>
    <sheet name="up_res_dose" sheetId="34" r:id="rId20"/>
    <sheet name="up_ind_dose" sheetId="35" r:id="rId21"/>
    <sheet name="up_out_dose" sheetId="36" r:id="rId22"/>
    <sheet name="up_com_dose" sheetId="37" r:id="rId23"/>
  </sheets>
  <externalReferences>
    <externalReference r:id="rId24"/>
    <externalReference r:id="rId25"/>
  </externalReferences>
  <definedNames>
    <definedName name="_xlnm._FilterDatabase" localSheetId="3" hidden="1">acf!$A$1:$G$134</definedName>
    <definedName name="_xlnm._FilterDatabase" localSheetId="2" hidden="1">Fsurf!$A$1:$C$134</definedName>
    <definedName name="_xlnm._FilterDatabase" localSheetId="1" hidden="1">Rad_Spec!$A$1:$BI$134</definedName>
    <definedName name="_xlnm._FilterDatabase" localSheetId="9" hidden="1">ss_com!$A$1:$R$134</definedName>
    <definedName name="_xlnm._FilterDatabase" localSheetId="13" hidden="1">ss_com_dose!$A$1:$S$134</definedName>
    <definedName name="_xlnm._FilterDatabase" localSheetId="7" hidden="1">ss_ind!$A$1:$R$134</definedName>
    <definedName name="_xlnm._FilterDatabase" localSheetId="11" hidden="1">ss_ind_dose!$A$1:$S$134</definedName>
    <definedName name="_xlnm._FilterDatabase" localSheetId="8" hidden="1">ss_out!$A$1:$R$134</definedName>
    <definedName name="_xlnm._FilterDatabase" localSheetId="12" hidden="1">ss_out_dose!$A$1:$S$134</definedName>
    <definedName name="_xlnm._FilterDatabase" localSheetId="6" hidden="1">ss_res!$A$1:$R$134</definedName>
    <definedName name="_xlnm._FilterDatabase" localSheetId="10" hidden="1">ss_res_dose!$A$1:$S$134</definedName>
    <definedName name="_xlnm._FilterDatabase" localSheetId="18" hidden="1">up_com!$A$1:$R$134</definedName>
    <definedName name="_xlnm._FilterDatabase" localSheetId="22" hidden="1">up_com_dose!$A$1:$S$134</definedName>
    <definedName name="_xlnm._FilterDatabase" localSheetId="16" hidden="1">up_ind!$A$1:$R$140</definedName>
    <definedName name="_xlnm._FilterDatabase" localSheetId="20" hidden="1">up_ind_dose!$A$1:$S$134</definedName>
    <definedName name="_xlnm._FilterDatabase" localSheetId="17" hidden="1">up_out!$A$1:$R$134</definedName>
    <definedName name="_xlnm._FilterDatabase" localSheetId="21" hidden="1">up_out_dose!$A$1:$S$134</definedName>
    <definedName name="_xlnm._FilterDatabase" localSheetId="14" hidden="1">up_Rad_Spec!$A$1:$BG$134</definedName>
    <definedName name="_xlnm._FilterDatabase" localSheetId="15" hidden="1">up_res!$A$1:$S$141</definedName>
    <definedName name="_xlnm._FilterDatabase" localSheetId="19" hidden="1">up_res_dose!$A$1:$S$134</definedName>
    <definedName name="A__sc">[1]d!$W$31</definedName>
    <definedName name="A_excav">[1]d!$W$14</definedName>
    <definedName name="a_i">pef!$Q$4</definedName>
    <definedName name="a_p">pef!$N$11</definedName>
    <definedName name="A_R">[1]d!$T$5</definedName>
    <definedName name="A_sc">[1]d!$T$19</definedName>
    <definedName name="A_surf">[1]d!$W$10</definedName>
    <definedName name="A_till">[1]d!$W$23</definedName>
    <definedName name="A_wind">[1]d!$Q$9</definedName>
    <definedName name="Ac">[1]d!$T$15</definedName>
    <definedName name="Ac_doz">[1]d!$W$26</definedName>
    <definedName name="Ac_grade">[1]d!$W$25</definedName>
    <definedName name="As">[1]d!$Q$8</definedName>
    <definedName name="B__sc">[1]d!$W$32</definedName>
    <definedName name="B_doz">[1]d!$W$27</definedName>
    <definedName name="B_grade">[1]d!$W$28</definedName>
    <definedName name="b_i">pef!$Q$5</definedName>
    <definedName name="B_sc">[1]d!$T$20</definedName>
    <definedName name="B_wind">[1]d!$Q$10</definedName>
    <definedName name="BW_a">[1]d!#REF!</definedName>
    <definedName name="BW_c">[1]d!#REF!</definedName>
    <definedName name="C_">[1]d!$B$3</definedName>
    <definedName name="C__sc">[1]d!$W$33</definedName>
    <definedName name="c_p">pef!$N$12</definedName>
    <definedName name="C_sc">[1]d!$T$21</definedName>
    <definedName name="C_wear">pef!$N$9</definedName>
    <definedName name="C_wind">[1]d!$Q$11</definedName>
    <definedName name="d__p">pef!$N$13</definedName>
    <definedName name="d_A">pef!$E$8</definedName>
    <definedName name="d_AAFres_a">ss!$E$19</definedName>
    <definedName name="d_AAFres_c">ss!$E$18</definedName>
    <definedName name="d_AR">pef!$E$12</definedName>
    <definedName name="d_As">pef!$E$9</definedName>
    <definedName name="d_Asw">pef!$B$9</definedName>
    <definedName name="d_AVK__CA_urban_interstate">pef!$E$22</definedName>
    <definedName name="d_Aw">pef!$B$8</definedName>
    <definedName name="d_B">pef!$E$10</definedName>
    <definedName name="d_Bw">pef!$B$10</definedName>
    <definedName name="d_C">pef!$E$11</definedName>
    <definedName name="d_Cw">pef!$B$11</definedName>
    <definedName name="d_DL">ss!$B$2</definedName>
    <definedName name="d_ED">pef!$E$24</definedName>
    <definedName name="d_ED_iw">ss!$N$3</definedName>
    <definedName name="d_ED_ow">ss!$K$3</definedName>
    <definedName name="d_ED_res">ss!$E$4</definedName>
    <definedName name="d_ED_res_a">ss!$E$3</definedName>
    <definedName name="d_ED_res_c">ss!$E$2</definedName>
    <definedName name="d_ED_w">ss!$H$3</definedName>
    <definedName name="d_EF_iw">ss!$N$4</definedName>
    <definedName name="d_EF_ow">ss!$K$4</definedName>
    <definedName name="d_EF_res">ss!$E$7</definedName>
    <definedName name="d_EF_res_a">ss!$E$6</definedName>
    <definedName name="d_EF_res_c">ss!$E$5</definedName>
    <definedName name="d_EF_w">ss!$H$4</definedName>
    <definedName name="d_ET_iw">ss!$N$5</definedName>
    <definedName name="d_ET_ow">ss!$K$5</definedName>
    <definedName name="d_ET_res_a_h">ss!$E$12</definedName>
    <definedName name="d_ET_res_c_h">ss!$E$13</definedName>
    <definedName name="d_ET_res_i">ss!$E$15</definedName>
    <definedName name="d_ET_res_o">ss!$E$14</definedName>
    <definedName name="d_ET_w">ss!$H$5</definedName>
    <definedName name="d_excav">[1]d!$W$15</definedName>
    <definedName name="d_Fam">ss!$B$4</definedName>
    <definedName name="d_Fd">pef!#REF!</definedName>
    <definedName name="d_Foffset">ss!$B$5</definedName>
    <definedName name="d_FQ_iw">ss!$N$8</definedName>
    <definedName name="d_FQ_ow">ss!$K$8</definedName>
    <definedName name="d_FQ_res_a">ss!$E$8</definedName>
    <definedName name="d_FQ_res_c">ss!$E$9</definedName>
    <definedName name="d_FQ_w">ss!$H$8</definedName>
    <definedName name="d_FTSS_h">ss!$B$6</definedName>
    <definedName name="d_GSF_i">ss!$B$9</definedName>
    <definedName name="d_GSF_s">ss!$B$8</definedName>
    <definedName name="d_HR__w">ss!$H$2</definedName>
    <definedName name="d_HR_iw">ss!$N$2</definedName>
    <definedName name="d_HR_ow">ss!$K$2</definedName>
    <definedName name="d_IFAres_adj">ss!$E$22</definedName>
    <definedName name="d_IFD_iw">ss!$N$10</definedName>
    <definedName name="d_IFD_ow">ss!$K$10</definedName>
    <definedName name="d_IFD_w">ss!$H$10</definedName>
    <definedName name="d_IFDres_adj">ss!$E$21</definedName>
    <definedName name="d_IRA_iw">ss!$N$6</definedName>
    <definedName name="d_IRA_ow">ss!$K$6</definedName>
    <definedName name="d_IRA_res_a">ss!$E$11</definedName>
    <definedName name="d_IRA_res_c">ss!$E$10</definedName>
    <definedName name="d_IRA_w">ss!$H$6</definedName>
    <definedName name="d_k">ss!$B$3</definedName>
    <definedName name="d_k_pp">pef!$E$18</definedName>
    <definedName name="d_Km__CA_urban_interstate">pef!$E$23</definedName>
    <definedName name="d_LR">pef!$E$13</definedName>
    <definedName name="d_LS">pef!$E$21</definedName>
    <definedName name="d_p">pef!$E$19</definedName>
    <definedName name="d_PEF">pef!$B$2</definedName>
    <definedName name="d_PEFm_pp">pef!$E$2</definedName>
    <definedName name="d_Q_Cm">pef!$E$3</definedName>
    <definedName name="d_SA_iw">ss!$N$7</definedName>
    <definedName name="d_SA_ow">ss!$K$7</definedName>
    <definedName name="d_SA_res_a">ss!$E$16</definedName>
    <definedName name="d_SA_res_c">ss!$E$17</definedName>
    <definedName name="d_SA_w">ss!$H$7</definedName>
    <definedName name="d_SE">ss!$B$7</definedName>
    <definedName name="d_sL">pef!$E$16</definedName>
    <definedName name="d_SLF">ss!$B$10</definedName>
    <definedName name="d_T">pef!$E$15</definedName>
    <definedName name="d_tc">pef!#REF!</definedName>
    <definedName name="d_VKT">pef!$E$20</definedName>
    <definedName name="d_W">pef!$E$17</definedName>
    <definedName name="d_WR">pef!$E$14</definedName>
    <definedName name="day_wk">pef!$K$12</definedName>
    <definedName name="distance">[1]d!$T$11</definedName>
    <definedName name="DL">[1]d!$B$2</definedName>
    <definedName name="DW_cw">[1]d!$N$7</definedName>
    <definedName name="ED_com">[1]d!$K$2</definedName>
    <definedName name="ED_con">[1]d!$N$2</definedName>
    <definedName name="ED_cw">[1]d!$N$2</definedName>
    <definedName name="ED_exc">[1]d!#REF!</definedName>
    <definedName name="ED_ind">[1]d!$E$2</definedName>
    <definedName name="ED_iw">[1]d!$E$2</definedName>
    <definedName name="ED_out">[1]d!$H$2</definedName>
    <definedName name="ED_ow">[1]d!$H$2</definedName>
    <definedName name="ED_w">[1]d!$K$2</definedName>
    <definedName name="EF_cw">[1]d!$N$6</definedName>
    <definedName name="EF_iw">[1]d!$E$6</definedName>
    <definedName name="EF_ow">[1]d!$H$6</definedName>
    <definedName name="EF_w">[1]d!$K$6</definedName>
    <definedName name="ET_cw_i">[1]d!$N$10</definedName>
    <definedName name="ET_cw_o">[1]d!$N$9</definedName>
    <definedName name="ET_iw_i">[1]d!$E$8</definedName>
    <definedName name="ET_ow_o">[1]d!$H$7</definedName>
    <definedName name="ET_w_i">[1]d!$K$8</definedName>
    <definedName name="ET_w_o">[1]d!$K$7</definedName>
    <definedName name="EW_cw">[1]d!$N$8</definedName>
    <definedName name="F_D">[1]d!$T$8</definedName>
    <definedName name="F_x">[1]d!$Q$5</definedName>
    <definedName name="GSF_a">[1]d!$B$5</definedName>
    <definedName name="IRA_cw">[1]d!$N$4</definedName>
    <definedName name="IRA_iw">[1]d!$E$4</definedName>
    <definedName name="IRA_ow">[1]d!$H$4</definedName>
    <definedName name="IRA_w">[1]d!$K$4</definedName>
    <definedName name="IRS_cw">[1]d!$N$5</definedName>
    <definedName name="IRS_iw">[1]d!$E$5</definedName>
    <definedName name="IRS_ow">[1]d!$H$5</definedName>
    <definedName name="IRS_w">[1]d!$K$5</definedName>
    <definedName name="J__T">[1]d!$W$4</definedName>
    <definedName name="k_decay">ss!$B$11</definedName>
    <definedName name="km_trip">pef!$K$9</definedName>
    <definedName name="L_R">[1]d!$T$10</definedName>
    <definedName name="LS">pef!$K$14</definedName>
    <definedName name="M_doz">[1]d!$W$7</definedName>
    <definedName name="M_dry">[1]d!$T$16</definedName>
    <definedName name="M_excav">[1]d!$W$6</definedName>
    <definedName name="M_grade">[1]d!$W$8</definedName>
    <definedName name="M_m_doz">[1]d!$W$19</definedName>
    <definedName name="M_m_excav">[1]d!$W$17</definedName>
    <definedName name="M_pc_wind">[1]d!$W$5</definedName>
    <definedName name="M_till">[1]d!$W$9</definedName>
    <definedName name="N_A_doz">[1]d!$W$29</definedName>
    <definedName name="N_A_dump">[1]d!$W$16</definedName>
    <definedName name="N_A_grade">[1]d!$W$30</definedName>
    <definedName name="N_A_till">[1]d!$W$24</definedName>
    <definedName name="N_cars">[1]d!$T$13</definedName>
    <definedName name="N_trucks">[1]d!$T$14</definedName>
    <definedName name="number_cars">pef!$K$4</definedName>
    <definedName name="number_trucks">pef!$K$6</definedName>
    <definedName name="p_days">[1]d!$T$17</definedName>
    <definedName name="PEF__sc">[1]d!$W$2</definedName>
    <definedName name="PEF_wind">[1]d!$Q$2</definedName>
    <definedName name="PEFsc">[1]d!$T$2</definedName>
    <definedName name="Q_C__sc">[1]d!$W$3</definedName>
    <definedName name="Q_C_sc">[1]d!$T$3</definedName>
    <definedName name="Q_C_wind">[1]d!$Q$7</definedName>
    <definedName name="s">[1]d!$T$18</definedName>
    <definedName name="s_A">pef!$H$4</definedName>
    <definedName name="s_A__sc">[1]ss!$W$31</definedName>
    <definedName name="s_A_excav">[1]ss!$W$14</definedName>
    <definedName name="s_A_R">[1]ss!$T$5</definedName>
    <definedName name="s_A_sc">[1]ss!$T$19</definedName>
    <definedName name="s_A_surf">[1]ss!$W$10</definedName>
    <definedName name="s_A_till">[1]ss!$W$23</definedName>
    <definedName name="s_A_wind">[1]ss!$Q$9</definedName>
    <definedName name="s_AAFres_a">ss!$E$19</definedName>
    <definedName name="s_AAFres_c">ss!$E$18</definedName>
    <definedName name="s_Ac">[1]ss!$T$15</definedName>
    <definedName name="s_Ac_doz">[1]ss!$W$26</definedName>
    <definedName name="s_Ac_grade">[1]ss!$W$25</definedName>
    <definedName name="s_AR">pef!$H$8</definedName>
    <definedName name="s_As" localSheetId="0">[1]ss!$Q$8</definedName>
    <definedName name="s_As">pef!$H$5</definedName>
    <definedName name="s_Asw">pef!$B$21</definedName>
    <definedName name="s_AVK__TN_rural_interstate">pef!$H$18</definedName>
    <definedName name="s_Aw">pef!$B$20</definedName>
    <definedName name="s_B">pef!$H$6</definedName>
    <definedName name="s_B__sc">[1]ss!$W$32</definedName>
    <definedName name="s_B_doz">[1]ss!$W$27</definedName>
    <definedName name="s_B_grade">[1]ss!$W$28</definedName>
    <definedName name="s_B_sc">[1]ss!$T$20</definedName>
    <definedName name="s_B_wind">[1]ss!$Q$10</definedName>
    <definedName name="s_Bw">pef!$B$22</definedName>
    <definedName name="s_BW_a">[1]ss!#REF!</definedName>
    <definedName name="s_BW_c">[1]ss!#REF!</definedName>
    <definedName name="s_C" localSheetId="0">[1]ss!$B$3</definedName>
    <definedName name="s_C">pef!$H$7</definedName>
    <definedName name="s_C__sc">[1]ss!$W$33</definedName>
    <definedName name="s_C_sc">[1]ss!$T$21</definedName>
    <definedName name="s_C_wind">[1]ss!$Q$11</definedName>
    <definedName name="s_Cw">pef!$B$23</definedName>
    <definedName name="s_d_excav">[1]ss!$W$15</definedName>
    <definedName name="s_distance">[1]ss!$T$11</definedName>
    <definedName name="s_DL" localSheetId="0">[1]ss!$B$2</definedName>
    <definedName name="s_DL">ss!$B$2</definedName>
    <definedName name="s_doz">[1]d!$W$18</definedName>
    <definedName name="S_doz_speed">[1]d!$W$20</definedName>
    <definedName name="s_DW_cw">[1]ss!$N$7</definedName>
    <definedName name="s_ED">pef!$H$20</definedName>
    <definedName name="s_ED_com">[1]ss!$K$2</definedName>
    <definedName name="s_ED_con">[1]ss!$N$2</definedName>
    <definedName name="s_ED_ind">[1]ss!$E$2</definedName>
    <definedName name="s_ED_iw">ss!$N$3</definedName>
    <definedName name="s_ED_out">[1]ss!$H$2</definedName>
    <definedName name="s_ED_ow">ss!$K$3</definedName>
    <definedName name="s_ED_rec">[2]ss!$H$4</definedName>
    <definedName name="s_ED_res">ss!$E$4</definedName>
    <definedName name="s_ED_res_a">ss!$E$3</definedName>
    <definedName name="s_ED_res_c">ss!$E$2</definedName>
    <definedName name="s_ED_w">ss!$H$3</definedName>
    <definedName name="s_EF_cw">[1]ss!$N$6</definedName>
    <definedName name="s_EF_iw" localSheetId="0">[1]ss!$E$6</definedName>
    <definedName name="s_EF_iw">ss!$N$4</definedName>
    <definedName name="s_EF_ow" localSheetId="0">[1]ss!$H$6</definedName>
    <definedName name="s_EF_ow">ss!$K$4</definedName>
    <definedName name="s_EF_rec">[2]ss!$H$20</definedName>
    <definedName name="s_EF_res">ss!$E$7</definedName>
    <definedName name="s_EF_res_a">ss!$E$6</definedName>
    <definedName name="s_EF_res_c">ss!$E$5</definedName>
    <definedName name="s_EF_w" localSheetId="0">[1]ss!$K$6</definedName>
    <definedName name="s_EF_w">ss!$H$4</definedName>
    <definedName name="s_ET_cw_i">[1]ss!$N$10</definedName>
    <definedName name="s_ET_cw_o">[1]ss!$N$9</definedName>
    <definedName name="s_ET_iw">ss!$N$5</definedName>
    <definedName name="s_ET_iw_i">[1]ss!$E$8</definedName>
    <definedName name="s_ET_ow">ss!$K$5</definedName>
    <definedName name="s_ET_ow_i">[1]ss!$H$8</definedName>
    <definedName name="s_ET_ow_o">[1]ss!$H$7</definedName>
    <definedName name="s_ET_rec">[2]ss!$H$21</definedName>
    <definedName name="s_ET_res_a_h">ss!$E$12</definedName>
    <definedName name="s_ET_res_c_h">ss!$E$13</definedName>
    <definedName name="s_ET_res_i">ss!$E$15</definedName>
    <definedName name="s_ET_res_o">ss!$E$14</definedName>
    <definedName name="s_ET_w">ss!$H$5</definedName>
    <definedName name="s_ET_w_i">[1]ss!$K$8</definedName>
    <definedName name="s_ET_w_o">[1]ss!$K$7</definedName>
    <definedName name="s_EW_cw">[1]ss!$N$8</definedName>
    <definedName name="s_F_D">[1]ss!$T$8</definedName>
    <definedName name="s_F_x">[1]ss!$Q$5</definedName>
    <definedName name="s_F_x_w">pef!$B$19</definedName>
    <definedName name="s_Fam">ss!$B$4</definedName>
    <definedName name="s_Fd">pef!#REF!</definedName>
    <definedName name="s_Foffset">ss!$B$5</definedName>
    <definedName name="s_FQ_iw">ss!$N$8</definedName>
    <definedName name="s_FQ_ow">ss!$K$8</definedName>
    <definedName name="s_FQ_res_a">ss!$E$8</definedName>
    <definedName name="s_FQ_res_c">ss!$E$9</definedName>
    <definedName name="s_FQ_w">ss!$H$8</definedName>
    <definedName name="s_FTSS_h">ss!$B$6</definedName>
    <definedName name="S_grade">[1]d!$W$21</definedName>
    <definedName name="s_GSF_a">[1]ss!$B$5</definedName>
    <definedName name="s_GSF_i">ss!$B$9</definedName>
    <definedName name="s_GSF_s">ss!$B$8</definedName>
    <definedName name="s_HR__w">ss!$H$2</definedName>
    <definedName name="s_HR_iw">ss!$N$2</definedName>
    <definedName name="s_HR_ow">ss!$K$2</definedName>
    <definedName name="s_IFA_rec_adj">[2]ss!$H$8</definedName>
    <definedName name="s_IFAres_adj">ss!$E$22</definedName>
    <definedName name="s_IFD_iw">ss!$N$10</definedName>
    <definedName name="s_IFD_ow">ss!$K$10</definedName>
    <definedName name="s_IFD_w">ss!$H$10</definedName>
    <definedName name="s_IFDres_adj">ss!$E$21</definedName>
    <definedName name="s_IRA_cw">[1]ss!$N$4</definedName>
    <definedName name="s_IRA_iw" localSheetId="0">[1]ss!$E$4</definedName>
    <definedName name="s_IRA_iw">ss!$N$6</definedName>
    <definedName name="s_IRA_ow" localSheetId="0">[1]ss!$H$4</definedName>
    <definedName name="s_IRA_ow">ss!$K$6</definedName>
    <definedName name="s_IRA_res_a">ss!$E$11</definedName>
    <definedName name="s_IRA_res_c">ss!$E$10</definedName>
    <definedName name="s_IRA_w" localSheetId="0">[1]ss!$K$4</definedName>
    <definedName name="s_IRA_w">ss!$H$6</definedName>
    <definedName name="s_IRS_cw">[1]ss!$N$5</definedName>
    <definedName name="s_IRS_iw">[1]ss!$E$5</definedName>
    <definedName name="s_IRS_ow">[1]ss!$H$5</definedName>
    <definedName name="s_IRS_w">[1]ss!$K$5</definedName>
    <definedName name="s_J__T">[1]ss!$W$4</definedName>
    <definedName name="s_k">ss!$B$3</definedName>
    <definedName name="s_k_pp">pef!$H$14</definedName>
    <definedName name="s_k_ui">pef!$Q$3</definedName>
    <definedName name="s_k_up">pef!$N$7</definedName>
    <definedName name="s_Km_TN_rural_interstate">pef!$H$19</definedName>
    <definedName name="s_L_R">[1]ss!$T$10</definedName>
    <definedName name="s_LR">pef!$H$9</definedName>
    <definedName name="s_LS">pef!$H$17</definedName>
    <definedName name="s_M_doz">[1]ss!$W$7</definedName>
    <definedName name="s_M_dry">[1]ss!$T$16</definedName>
    <definedName name="s_M_excav">[1]ss!$W$6</definedName>
    <definedName name="s_M_grade">[1]ss!$W$8</definedName>
    <definedName name="s_M_m_doz">[1]ss!$W$19</definedName>
    <definedName name="s_M_m_excav">[1]ss!$W$17</definedName>
    <definedName name="s_M_moisture">pef!$N$5</definedName>
    <definedName name="s_M_pc_wind">[1]ss!$W$5</definedName>
    <definedName name="s_M_till">[1]ss!$W$9</definedName>
    <definedName name="s_N_A_doz">[1]ss!$W$29</definedName>
    <definedName name="s_N_A_dump">[1]ss!$W$16</definedName>
    <definedName name="s_N_A_grade">[1]ss!$W$30</definedName>
    <definedName name="s_N_A_till">[1]ss!$W$24</definedName>
    <definedName name="s_N_cars">[1]ss!$T$13</definedName>
    <definedName name="s_N_trucks">[1]ss!$T$14</definedName>
    <definedName name="s_p">pef!$H$15</definedName>
    <definedName name="s_p_days">[1]ss!$T$17</definedName>
    <definedName name="s_PEF">pef!$B$14</definedName>
    <definedName name="s_PEF__sc">[1]ss!$W$2</definedName>
    <definedName name="s_PEF_wind">[1]ss!$Q$2</definedName>
    <definedName name="s_PEFm_pp">pef!$K$2</definedName>
    <definedName name="s_PEFm_pp_state">pef!$H$2</definedName>
    <definedName name="s_PEFm_ui">pef!$Q$2</definedName>
    <definedName name="s_PEFm_up">pef!$N$2</definedName>
    <definedName name="s_PEFsc">[1]ss!$T$2</definedName>
    <definedName name="s_Q_C__sc">[1]ss!$W$3</definedName>
    <definedName name="s_Q_C_sc">[1]ss!$T$3</definedName>
    <definedName name="s_Q_C_wind">[1]ss!$Q$7</definedName>
    <definedName name="s_Q_Cm">pef!$H$3</definedName>
    <definedName name="s_Q_Cw">pef!$B$15</definedName>
    <definedName name="s_s">[1]ss!$T$18</definedName>
    <definedName name="s_s_doz">[1]ss!$W$18</definedName>
    <definedName name="s_S_doz_speed">[1]ss!$W$20</definedName>
    <definedName name="s_S_grade">[1]ss!$W$21</definedName>
    <definedName name="s_S_speed">pef!$N$6</definedName>
    <definedName name="s_s_till">[1]ss!$W$22</definedName>
    <definedName name="s_SA_iw">ss!$N$7</definedName>
    <definedName name="s_SA_ow">ss!$K$7</definedName>
    <definedName name="s_SA_res_a">ss!$E$16</definedName>
    <definedName name="s_SA_res_c">ss!$E$17</definedName>
    <definedName name="s_SA_w">ss!$H$7</definedName>
    <definedName name="s_SE">ss!$B$7</definedName>
    <definedName name="s_silt">pef!$N$4</definedName>
    <definedName name="s_sL">pef!$H$12</definedName>
    <definedName name="s_SLF">ss!$B$10</definedName>
    <definedName name="s_T">pef!$H$11</definedName>
    <definedName name="s_t_c">[1]ss!$T$9</definedName>
    <definedName name="s_t_com" localSheetId="0">[1]ss!$K$3</definedName>
    <definedName name="s_t_com">ss!$H$9</definedName>
    <definedName name="s_t_con">[1]ss!$N$3</definedName>
    <definedName name="s_t_ind" localSheetId="0">[1]ss!$E$3</definedName>
    <definedName name="s_t_ind">ss!$N$9</definedName>
    <definedName name="s_t_out" localSheetId="0">[1]ss!$H$3</definedName>
    <definedName name="s_t_out">ss!$K$9</definedName>
    <definedName name="s_t_res">ss!$E$20</definedName>
    <definedName name="s_T_t">[1]ss!$T$4</definedName>
    <definedName name="s_tc">pef!#REF!</definedName>
    <definedName name="s_till">[1]d!$W$22</definedName>
    <definedName name="s_Um">[1]ss!$Q$3</definedName>
    <definedName name="s_Umw">pef!$B$17</definedName>
    <definedName name="s_Ut">[1]ss!$Q$4</definedName>
    <definedName name="s_Utw">pef!$B$18</definedName>
    <definedName name="s_V">[1]ss!$Q$6</definedName>
    <definedName name="s_VKT_up">pef!$N$8</definedName>
    <definedName name="s_VKTm_pp">pef!$K$3</definedName>
    <definedName name="s_VKTm_st">pef!$H$16</definedName>
    <definedName name="s_Vw">pef!$B$16</definedName>
    <definedName name="s_W" localSheetId="0">[1]ss!$T$6</definedName>
    <definedName name="s_W">pef!$H$13</definedName>
    <definedName name="s_W_R">[1]ss!$T$12</definedName>
    <definedName name="s_WR">pef!$H$10</definedName>
    <definedName name="s_ρ_soil">[1]ss!$W$13</definedName>
    <definedName name="s_Σ_VKT">[1]ss!$T$7</definedName>
    <definedName name="s_Σ_VKT_doz">[1]ss!$W$11</definedName>
    <definedName name="s_Σ_VKT_grade">[1]ss!$W$12</definedName>
    <definedName name="ss_ED">pef!$N$10</definedName>
    <definedName name="ss_sL">pef!$K$13</definedName>
    <definedName name="ss_T">pef!$N$3</definedName>
    <definedName name="st_DL">up_Rad_Spec!#REF!</definedName>
    <definedName name="st_ED_iw">up_Rad_Spec!$K$3</definedName>
    <definedName name="st_ED_ow">up_Rad_Spec!$H$3</definedName>
    <definedName name="st_ED_res">up_Rad_Spec!$B$4</definedName>
    <definedName name="st_ED_res_a">up_Rad_Spec!$B$3</definedName>
    <definedName name="st_ED_res_c">up_Rad_Spec!$B$2</definedName>
    <definedName name="st_ED_w">up_Rad_Spec!$E$3</definedName>
    <definedName name="st_EF_iw">up_Rad_Spec!$K$4</definedName>
    <definedName name="st_EF_ow">up_Rad_Spec!$H$4</definedName>
    <definedName name="st_EF_res">up_Rad_Spec!$B$7</definedName>
    <definedName name="st_EF_res_a">up_Rad_Spec!$B$6</definedName>
    <definedName name="st_EF_res_c">up_Rad_Spec!$B$5</definedName>
    <definedName name="st_EF_w">up_Rad_Spec!$E$4</definedName>
    <definedName name="st_ET_iw">up_Rad_Spec!$K$5</definedName>
    <definedName name="st_ET_ow">up_Rad_Spec!$H$5</definedName>
    <definedName name="st_ET_res_a_h">up_Rad_Spec!$B$12</definedName>
    <definedName name="st_ET_res_c_h">up_Rad_Spec!$B$13</definedName>
    <definedName name="st_ET_res_i">up_Rad_Spec!$B$15</definedName>
    <definedName name="st_ET_res_o">up_Rad_Spec!$B$14</definedName>
    <definedName name="st_ET_w">up_Rad_Spec!$E$5</definedName>
    <definedName name="st_F_cd">up_Rad_Spec!#REF!</definedName>
    <definedName name="st_Fam">up_Rad_Spec!#REF!</definedName>
    <definedName name="st_Foffset">up_Rad_Spec!#REF!</definedName>
    <definedName name="st_FQ_iw">up_Rad_Spec!$K$8</definedName>
    <definedName name="st_FQ_ow">up_Rad_Spec!$H$8</definedName>
    <definedName name="st_FQ_res_a">up_Rad_Spec!$B$8</definedName>
    <definedName name="st_FQ_res_c">up_Rad_Spec!$B$9</definedName>
    <definedName name="st_FQ_w">up_Rad_Spec!$E$8</definedName>
    <definedName name="st_FTSS_h">up_Rad_Spec!#REF!</definedName>
    <definedName name="st_GSF_i">up_Rad_Spec!#REF!</definedName>
    <definedName name="st_GSF_s">up_Rad_Spec!#REF!</definedName>
    <definedName name="st_HR__w">up_Rad_Spec!$E$2</definedName>
    <definedName name="st_HR_iw">up_Rad_Spec!$K$2</definedName>
    <definedName name="st_HR_ow">up_Rad_Spec!$H$2</definedName>
    <definedName name="st_IFAres_adj">up_Rad_Spec!$B$20</definedName>
    <definedName name="st_IFD_iw">up_Rad_Spec!$K$10</definedName>
    <definedName name="st_IFD_ow">up_Rad_Spec!$H$10</definedName>
    <definedName name="st_IFD_w">up_Rad_Spec!$E$10</definedName>
    <definedName name="st_IFDres_adj">up_Rad_Spec!$B$19</definedName>
    <definedName name="st_IRA_iw">up_Rad_Spec!$K$6</definedName>
    <definedName name="st_IRA_ow">up_Rad_Spec!$H$6</definedName>
    <definedName name="st_IRA_res_a">up_Rad_Spec!$B$11</definedName>
    <definedName name="st_IRA_res_c">up_Rad_Spec!$B$10</definedName>
    <definedName name="st_IRA_w">up_Rad_Spec!$E$6</definedName>
    <definedName name="st_k">up_Rad_Spec!#REF!</definedName>
    <definedName name="st_SA_iw">up_Rad_Spec!$K$7</definedName>
    <definedName name="st_SA_ow">up_Rad_Spec!$H$7</definedName>
    <definedName name="st_SA_res_a">up_Rad_Spec!$B$16</definedName>
    <definedName name="st_SA_res_c">up_Rad_Spec!$B$17</definedName>
    <definedName name="st_SA_w">up_Rad_Spec!$E$7</definedName>
    <definedName name="st_SE">up_Rad_Spec!#REF!</definedName>
    <definedName name="st_SLF">up_Rad_Spec!#REF!</definedName>
    <definedName name="st_t_com">up_Rad_Spec!$E$9</definedName>
    <definedName name="st_t_ind">up_Rad_Spec!$K$9</definedName>
    <definedName name="st_t_out">up_Rad_Spec!$H$9</definedName>
    <definedName name="st_t_res">up_Rad_Spec!$B$18</definedName>
    <definedName name="t_c">[1]d!$T$9</definedName>
    <definedName name="t_com" localSheetId="0">[1]d!$K$3</definedName>
    <definedName name="t_com">ss!$H$9</definedName>
    <definedName name="t_con">[1]d!$N$3</definedName>
    <definedName name="t_ind" localSheetId="0">[1]d!$E$3</definedName>
    <definedName name="t_ind">ss!$N$9</definedName>
    <definedName name="t_out" localSheetId="0">[1]d!$H$3</definedName>
    <definedName name="t_out">ss!$K$9</definedName>
    <definedName name="t_res">ss!$E$20</definedName>
    <definedName name="T_t">[1]d!$T$4</definedName>
    <definedName name="total_vehic">pef!$K$8</definedName>
    <definedName name="trip_day">pef!$K$10</definedName>
    <definedName name="Um">[1]d!$Q$3</definedName>
    <definedName name="Ut">[1]d!$Q$4</definedName>
    <definedName name="V">[1]d!$Q$6</definedName>
    <definedName name="W">[1]d!$T$6</definedName>
    <definedName name="W_R">[1]d!$T$12</definedName>
    <definedName name="wk_yr">pef!$K$11</definedName>
    <definedName name="ρ_soil">[1]d!$W$13</definedName>
    <definedName name="Σ_VKT">[1]d!$T$7</definedName>
    <definedName name="Σ_VKT_doz">[1]d!$W$11</definedName>
    <definedName name="Σ_VKT_grade">[1]d!$W$12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4" l="1"/>
  <c r="H16" i="4"/>
  <c r="C7" i="6"/>
  <c r="D7" i="6"/>
  <c r="E7" i="6"/>
  <c r="F7" i="6"/>
  <c r="G7" i="6"/>
  <c r="H7" i="6"/>
  <c r="I7" i="6"/>
  <c r="J7" i="6"/>
  <c r="K7" i="6"/>
  <c r="L7" i="6"/>
  <c r="M7" i="6"/>
  <c r="N7" i="6"/>
  <c r="O7" i="6"/>
  <c r="P7" i="6"/>
  <c r="Q7" i="6"/>
  <c r="R7" i="6"/>
  <c r="C8" i="6"/>
  <c r="D8" i="6"/>
  <c r="E8" i="6"/>
  <c r="F8" i="6"/>
  <c r="G8" i="6"/>
  <c r="H8" i="6"/>
  <c r="I8" i="6"/>
  <c r="J8" i="6"/>
  <c r="K8" i="6"/>
  <c r="L8" i="6"/>
  <c r="M8" i="6"/>
  <c r="N8" i="6"/>
  <c r="O8" i="6"/>
  <c r="P8" i="6"/>
  <c r="Q8" i="6"/>
  <c r="R8" i="6"/>
  <c r="C9" i="6"/>
  <c r="D9" i="6"/>
  <c r="E9" i="6"/>
  <c r="F9" i="6"/>
  <c r="G9" i="6"/>
  <c r="H9" i="6"/>
  <c r="I9" i="6"/>
  <c r="J9" i="6"/>
  <c r="K9" i="6"/>
  <c r="L9" i="6"/>
  <c r="M9" i="6"/>
  <c r="N9" i="6"/>
  <c r="O9" i="6"/>
  <c r="P9" i="6"/>
  <c r="Q9" i="6"/>
  <c r="R9" i="6"/>
  <c r="C10" i="6"/>
  <c r="D10" i="6"/>
  <c r="E10" i="6"/>
  <c r="F10" i="6"/>
  <c r="G10" i="6"/>
  <c r="H10" i="6"/>
  <c r="I10" i="6"/>
  <c r="J10" i="6"/>
  <c r="K10" i="6"/>
  <c r="L10" i="6"/>
  <c r="M10" i="6"/>
  <c r="N10" i="6"/>
  <c r="O10" i="6"/>
  <c r="P10" i="6"/>
  <c r="Q10" i="6"/>
  <c r="R10" i="6"/>
  <c r="C11" i="6"/>
  <c r="D11" i="6"/>
  <c r="E11" i="6"/>
  <c r="F11" i="6"/>
  <c r="G11" i="6"/>
  <c r="H11" i="6"/>
  <c r="I11" i="6"/>
  <c r="J11" i="6"/>
  <c r="K11" i="6"/>
  <c r="L11" i="6"/>
  <c r="M11" i="6"/>
  <c r="N11" i="6"/>
  <c r="O11" i="6"/>
  <c r="P11" i="6"/>
  <c r="Q11" i="6"/>
  <c r="R11" i="6"/>
  <c r="C12" i="6"/>
  <c r="D12" i="6"/>
  <c r="E12" i="6"/>
  <c r="F12" i="6"/>
  <c r="G12" i="6"/>
  <c r="H12" i="6"/>
  <c r="I12" i="6"/>
  <c r="J12" i="6"/>
  <c r="K12" i="6"/>
  <c r="L12" i="6"/>
  <c r="M12" i="6"/>
  <c r="N12" i="6"/>
  <c r="O12" i="6"/>
  <c r="P12" i="6"/>
  <c r="Q12" i="6"/>
  <c r="R12" i="6"/>
  <c r="C13" i="6"/>
  <c r="D13" i="6"/>
  <c r="E13" i="6"/>
  <c r="F13" i="6"/>
  <c r="G13" i="6"/>
  <c r="H13" i="6"/>
  <c r="I13" i="6"/>
  <c r="J13" i="6"/>
  <c r="K13" i="6"/>
  <c r="L13" i="6"/>
  <c r="M13" i="6"/>
  <c r="N13" i="6"/>
  <c r="O13" i="6"/>
  <c r="P13" i="6"/>
  <c r="Q13" i="6"/>
  <c r="R13" i="6"/>
  <c r="C14" i="6"/>
  <c r="D14" i="6"/>
  <c r="E14" i="6"/>
  <c r="F14" i="6"/>
  <c r="G14" i="6"/>
  <c r="H14" i="6"/>
  <c r="I14" i="6"/>
  <c r="J14" i="6"/>
  <c r="K14" i="6"/>
  <c r="L14" i="6"/>
  <c r="M14" i="6"/>
  <c r="N14" i="6"/>
  <c r="O14" i="6"/>
  <c r="P14" i="6"/>
  <c r="Q14" i="6"/>
  <c r="R14" i="6"/>
  <c r="C15" i="6"/>
  <c r="D15" i="6"/>
  <c r="E15" i="6"/>
  <c r="F15" i="6"/>
  <c r="G15" i="6"/>
  <c r="H15" i="6"/>
  <c r="I15" i="6"/>
  <c r="J15" i="6"/>
  <c r="K15" i="6"/>
  <c r="L15" i="6"/>
  <c r="M15" i="6"/>
  <c r="N15" i="6"/>
  <c r="O15" i="6"/>
  <c r="P15" i="6"/>
  <c r="Q15" i="6"/>
  <c r="R15" i="6"/>
  <c r="C16" i="6"/>
  <c r="D16" i="6"/>
  <c r="E16" i="6"/>
  <c r="F16" i="6"/>
  <c r="G16" i="6"/>
  <c r="H16" i="6"/>
  <c r="I16" i="6"/>
  <c r="J16" i="6"/>
  <c r="K16" i="6"/>
  <c r="L16" i="6"/>
  <c r="M16" i="6"/>
  <c r="N16" i="6"/>
  <c r="O16" i="6"/>
  <c r="P16" i="6"/>
  <c r="Q16" i="6"/>
  <c r="R16" i="6"/>
  <c r="C17" i="6"/>
  <c r="D17" i="6"/>
  <c r="E17" i="6"/>
  <c r="F17" i="6"/>
  <c r="G17" i="6"/>
  <c r="H17" i="6"/>
  <c r="I17" i="6"/>
  <c r="J17" i="6"/>
  <c r="K17" i="6"/>
  <c r="L17" i="6"/>
  <c r="M17" i="6"/>
  <c r="N17" i="6"/>
  <c r="O17" i="6"/>
  <c r="P17" i="6"/>
  <c r="Q17" i="6"/>
  <c r="R17" i="6"/>
  <c r="C18" i="6"/>
  <c r="D18" i="6"/>
  <c r="E18" i="6"/>
  <c r="F18" i="6"/>
  <c r="G18" i="6"/>
  <c r="H18" i="6"/>
  <c r="I18" i="6"/>
  <c r="J18" i="6"/>
  <c r="K18" i="6"/>
  <c r="L18" i="6"/>
  <c r="M18" i="6"/>
  <c r="N18" i="6"/>
  <c r="O18" i="6"/>
  <c r="P18" i="6"/>
  <c r="Q18" i="6"/>
  <c r="R18" i="6"/>
  <c r="C19" i="6"/>
  <c r="D19" i="6"/>
  <c r="E19" i="6"/>
  <c r="F19" i="6"/>
  <c r="G19" i="6"/>
  <c r="H19" i="6"/>
  <c r="I19" i="6"/>
  <c r="J19" i="6"/>
  <c r="K19" i="6"/>
  <c r="L19" i="6"/>
  <c r="M19" i="6"/>
  <c r="N19" i="6"/>
  <c r="O19" i="6"/>
  <c r="P19" i="6"/>
  <c r="Q19" i="6"/>
  <c r="R19" i="6"/>
  <c r="C20" i="6"/>
  <c r="D20" i="6"/>
  <c r="E20" i="6"/>
  <c r="F20" i="6"/>
  <c r="G20" i="6"/>
  <c r="H20" i="6"/>
  <c r="I20" i="6"/>
  <c r="J20" i="6"/>
  <c r="K20" i="6"/>
  <c r="L20" i="6"/>
  <c r="M20" i="6"/>
  <c r="N20" i="6"/>
  <c r="O20" i="6"/>
  <c r="P20" i="6"/>
  <c r="Q20" i="6"/>
  <c r="R20" i="6"/>
  <c r="C21" i="6"/>
  <c r="D21" i="6"/>
  <c r="E21" i="6"/>
  <c r="F21" i="6"/>
  <c r="G21" i="6"/>
  <c r="H21" i="6"/>
  <c r="I21" i="6"/>
  <c r="J21" i="6"/>
  <c r="K21" i="6"/>
  <c r="L21" i="6"/>
  <c r="M21" i="6"/>
  <c r="N21" i="6"/>
  <c r="O21" i="6"/>
  <c r="P21" i="6"/>
  <c r="Q21" i="6"/>
  <c r="R21" i="6"/>
  <c r="C22" i="6"/>
  <c r="D22" i="6"/>
  <c r="E22" i="6"/>
  <c r="F22" i="6"/>
  <c r="G22" i="6"/>
  <c r="H22" i="6"/>
  <c r="I22" i="6"/>
  <c r="J22" i="6"/>
  <c r="K22" i="6"/>
  <c r="L22" i="6"/>
  <c r="M22" i="6"/>
  <c r="N22" i="6"/>
  <c r="O22" i="6"/>
  <c r="P22" i="6"/>
  <c r="Q22" i="6"/>
  <c r="R22" i="6"/>
  <c r="C23" i="6"/>
  <c r="D23" i="6"/>
  <c r="E23" i="6"/>
  <c r="F23" i="6"/>
  <c r="G23" i="6"/>
  <c r="H23" i="6"/>
  <c r="I23" i="6"/>
  <c r="J23" i="6"/>
  <c r="K23" i="6"/>
  <c r="L23" i="6"/>
  <c r="M23" i="6"/>
  <c r="N23" i="6"/>
  <c r="O23" i="6"/>
  <c r="P23" i="6"/>
  <c r="Q23" i="6"/>
  <c r="R23" i="6"/>
  <c r="C24" i="6"/>
  <c r="D24" i="6"/>
  <c r="E24" i="6"/>
  <c r="F24" i="6"/>
  <c r="G24" i="6"/>
  <c r="H24" i="6"/>
  <c r="I24" i="6"/>
  <c r="J24" i="6"/>
  <c r="K24" i="6"/>
  <c r="L24" i="6"/>
  <c r="M24" i="6"/>
  <c r="N24" i="6"/>
  <c r="O24" i="6"/>
  <c r="P24" i="6"/>
  <c r="Q24" i="6"/>
  <c r="R24" i="6"/>
  <c r="C25" i="6"/>
  <c r="D25" i="6"/>
  <c r="E25" i="6"/>
  <c r="F25" i="6"/>
  <c r="G25" i="6"/>
  <c r="H25" i="6"/>
  <c r="I25" i="6"/>
  <c r="J25" i="6"/>
  <c r="K25" i="6"/>
  <c r="L25" i="6"/>
  <c r="M25" i="6"/>
  <c r="N25" i="6"/>
  <c r="O25" i="6"/>
  <c r="P25" i="6"/>
  <c r="Q25" i="6"/>
  <c r="R25" i="6"/>
  <c r="C26" i="6"/>
  <c r="D26" i="6"/>
  <c r="E26" i="6"/>
  <c r="F26" i="6"/>
  <c r="G26" i="6"/>
  <c r="H26" i="6"/>
  <c r="I26" i="6"/>
  <c r="J26" i="6"/>
  <c r="K26" i="6"/>
  <c r="L26" i="6"/>
  <c r="M26" i="6"/>
  <c r="N26" i="6"/>
  <c r="O26" i="6"/>
  <c r="P26" i="6"/>
  <c r="Q26" i="6"/>
  <c r="R26" i="6"/>
  <c r="C27" i="6"/>
  <c r="D27" i="6"/>
  <c r="E27" i="6"/>
  <c r="F27" i="6"/>
  <c r="G27" i="6"/>
  <c r="H27" i="6"/>
  <c r="I27" i="6"/>
  <c r="J27" i="6"/>
  <c r="K27" i="6"/>
  <c r="L27" i="6"/>
  <c r="M27" i="6"/>
  <c r="N27" i="6"/>
  <c r="O27" i="6"/>
  <c r="P27" i="6"/>
  <c r="Q27" i="6"/>
  <c r="R27" i="6"/>
  <c r="C28" i="6"/>
  <c r="D28" i="6"/>
  <c r="E28" i="6"/>
  <c r="F28" i="6"/>
  <c r="G28" i="6"/>
  <c r="H28" i="6"/>
  <c r="I28" i="6"/>
  <c r="J28" i="6"/>
  <c r="K28" i="6"/>
  <c r="L28" i="6"/>
  <c r="M28" i="6"/>
  <c r="N28" i="6"/>
  <c r="O28" i="6"/>
  <c r="P28" i="6"/>
  <c r="Q28" i="6"/>
  <c r="R28" i="6"/>
  <c r="C29" i="6"/>
  <c r="D29" i="6"/>
  <c r="E29" i="6"/>
  <c r="F29" i="6"/>
  <c r="G29" i="6"/>
  <c r="H29" i="6"/>
  <c r="I29" i="6"/>
  <c r="J29" i="6"/>
  <c r="K29" i="6"/>
  <c r="L29" i="6"/>
  <c r="M29" i="6"/>
  <c r="N29" i="6"/>
  <c r="O29" i="6"/>
  <c r="P29" i="6"/>
  <c r="Q29" i="6"/>
  <c r="R29" i="6"/>
  <c r="C30" i="6"/>
  <c r="D30" i="6"/>
  <c r="E30" i="6"/>
  <c r="F30" i="6"/>
  <c r="G30" i="6"/>
  <c r="H30" i="6"/>
  <c r="I30" i="6"/>
  <c r="J30" i="6"/>
  <c r="K30" i="6"/>
  <c r="L30" i="6"/>
  <c r="M30" i="6"/>
  <c r="N30" i="6"/>
  <c r="O30" i="6"/>
  <c r="P30" i="6"/>
  <c r="Q30" i="6"/>
  <c r="R30" i="6"/>
  <c r="C31" i="6"/>
  <c r="D31" i="6"/>
  <c r="E31" i="6"/>
  <c r="F31" i="6"/>
  <c r="G31" i="6"/>
  <c r="H31" i="6"/>
  <c r="I31" i="6"/>
  <c r="J31" i="6"/>
  <c r="K31" i="6"/>
  <c r="L31" i="6"/>
  <c r="M31" i="6"/>
  <c r="N31" i="6"/>
  <c r="O31" i="6"/>
  <c r="P31" i="6"/>
  <c r="Q31" i="6"/>
  <c r="R31" i="6"/>
  <c r="C32" i="6"/>
  <c r="D32" i="6"/>
  <c r="E32" i="6"/>
  <c r="F32" i="6"/>
  <c r="G32" i="6"/>
  <c r="H32" i="6"/>
  <c r="I32" i="6"/>
  <c r="J32" i="6"/>
  <c r="K32" i="6"/>
  <c r="L32" i="6"/>
  <c r="M32" i="6"/>
  <c r="N32" i="6"/>
  <c r="O32" i="6"/>
  <c r="P32" i="6"/>
  <c r="Q32" i="6"/>
  <c r="R32" i="6"/>
  <c r="C33" i="6"/>
  <c r="D33" i="6"/>
  <c r="E33" i="6"/>
  <c r="F33" i="6"/>
  <c r="G33" i="6"/>
  <c r="H33" i="6"/>
  <c r="I33" i="6"/>
  <c r="J33" i="6"/>
  <c r="K33" i="6"/>
  <c r="L33" i="6"/>
  <c r="M33" i="6"/>
  <c r="N33" i="6"/>
  <c r="O33" i="6"/>
  <c r="P33" i="6"/>
  <c r="Q33" i="6"/>
  <c r="R33" i="6"/>
  <c r="C34" i="6"/>
  <c r="D34" i="6"/>
  <c r="E34" i="6"/>
  <c r="F34" i="6"/>
  <c r="G34" i="6"/>
  <c r="H34" i="6"/>
  <c r="I34" i="6"/>
  <c r="J34" i="6"/>
  <c r="K34" i="6"/>
  <c r="L34" i="6"/>
  <c r="M34" i="6"/>
  <c r="N34" i="6"/>
  <c r="O34" i="6"/>
  <c r="P34" i="6"/>
  <c r="Q34" i="6"/>
  <c r="R34" i="6"/>
  <c r="C35" i="6"/>
  <c r="D35" i="6"/>
  <c r="E35" i="6"/>
  <c r="F35" i="6"/>
  <c r="G35" i="6"/>
  <c r="H35" i="6"/>
  <c r="I35" i="6"/>
  <c r="J35" i="6"/>
  <c r="K35" i="6"/>
  <c r="L35" i="6"/>
  <c r="M35" i="6"/>
  <c r="N35" i="6"/>
  <c r="O35" i="6"/>
  <c r="P35" i="6"/>
  <c r="Q35" i="6"/>
  <c r="R35" i="6"/>
  <c r="C36" i="6"/>
  <c r="D36" i="6"/>
  <c r="E36" i="6"/>
  <c r="F36" i="6"/>
  <c r="G36" i="6"/>
  <c r="H36" i="6"/>
  <c r="I36" i="6"/>
  <c r="J36" i="6"/>
  <c r="K36" i="6"/>
  <c r="L36" i="6"/>
  <c r="M36" i="6"/>
  <c r="N36" i="6"/>
  <c r="O36" i="6"/>
  <c r="P36" i="6"/>
  <c r="Q36" i="6"/>
  <c r="R36" i="6"/>
  <c r="C37" i="6"/>
  <c r="D37" i="6"/>
  <c r="E37" i="6"/>
  <c r="F37" i="6"/>
  <c r="G37" i="6"/>
  <c r="H37" i="6"/>
  <c r="I37" i="6"/>
  <c r="J37" i="6"/>
  <c r="K37" i="6"/>
  <c r="L37" i="6"/>
  <c r="M37" i="6"/>
  <c r="N37" i="6"/>
  <c r="O37" i="6"/>
  <c r="P37" i="6"/>
  <c r="Q37" i="6"/>
  <c r="R37" i="6"/>
  <c r="C38" i="6"/>
  <c r="D38" i="6"/>
  <c r="E38" i="6"/>
  <c r="F38" i="6"/>
  <c r="G38" i="6"/>
  <c r="H38" i="6"/>
  <c r="I38" i="6"/>
  <c r="J38" i="6"/>
  <c r="K38" i="6"/>
  <c r="L38" i="6"/>
  <c r="M38" i="6"/>
  <c r="N38" i="6"/>
  <c r="O38" i="6"/>
  <c r="P38" i="6"/>
  <c r="Q38" i="6"/>
  <c r="R38" i="6"/>
  <c r="C39" i="6"/>
  <c r="D39" i="6"/>
  <c r="E39" i="6"/>
  <c r="F39" i="6"/>
  <c r="G39" i="6"/>
  <c r="H39" i="6"/>
  <c r="I39" i="6"/>
  <c r="J39" i="6"/>
  <c r="K39" i="6"/>
  <c r="L39" i="6"/>
  <c r="M39" i="6"/>
  <c r="N39" i="6"/>
  <c r="O39" i="6"/>
  <c r="P39" i="6"/>
  <c r="Q39" i="6"/>
  <c r="R39" i="6"/>
  <c r="C40" i="6"/>
  <c r="D40" i="6"/>
  <c r="E40" i="6"/>
  <c r="F40" i="6"/>
  <c r="G40" i="6"/>
  <c r="H40" i="6"/>
  <c r="I40" i="6"/>
  <c r="J40" i="6"/>
  <c r="K40" i="6"/>
  <c r="L40" i="6"/>
  <c r="M40" i="6"/>
  <c r="N40" i="6"/>
  <c r="O40" i="6"/>
  <c r="P40" i="6"/>
  <c r="Q40" i="6"/>
  <c r="R40" i="6"/>
  <c r="C41" i="6"/>
  <c r="D41" i="6"/>
  <c r="E41" i="6"/>
  <c r="F41" i="6"/>
  <c r="G41" i="6"/>
  <c r="H41" i="6"/>
  <c r="I41" i="6"/>
  <c r="J41" i="6"/>
  <c r="K41" i="6"/>
  <c r="L41" i="6"/>
  <c r="M41" i="6"/>
  <c r="N41" i="6"/>
  <c r="O41" i="6"/>
  <c r="P41" i="6"/>
  <c r="Q41" i="6"/>
  <c r="R41" i="6"/>
  <c r="C42" i="6"/>
  <c r="D42" i="6"/>
  <c r="E42" i="6"/>
  <c r="F42" i="6"/>
  <c r="G42" i="6"/>
  <c r="H42" i="6"/>
  <c r="I42" i="6"/>
  <c r="J42" i="6"/>
  <c r="K42" i="6"/>
  <c r="L42" i="6"/>
  <c r="M42" i="6"/>
  <c r="N42" i="6"/>
  <c r="O42" i="6"/>
  <c r="P42" i="6"/>
  <c r="Q42" i="6"/>
  <c r="R42" i="6"/>
  <c r="C43" i="6"/>
  <c r="D43" i="6"/>
  <c r="E43" i="6"/>
  <c r="F43" i="6"/>
  <c r="G43" i="6"/>
  <c r="H43" i="6"/>
  <c r="I43" i="6"/>
  <c r="J43" i="6"/>
  <c r="K43" i="6"/>
  <c r="L43" i="6"/>
  <c r="M43" i="6"/>
  <c r="N43" i="6"/>
  <c r="O43" i="6"/>
  <c r="P43" i="6"/>
  <c r="Q43" i="6"/>
  <c r="R43" i="6"/>
  <c r="C44" i="6"/>
  <c r="D44" i="6"/>
  <c r="E44" i="6"/>
  <c r="F44" i="6"/>
  <c r="G44" i="6"/>
  <c r="H44" i="6"/>
  <c r="I44" i="6"/>
  <c r="J44" i="6"/>
  <c r="K44" i="6"/>
  <c r="L44" i="6"/>
  <c r="M44" i="6"/>
  <c r="N44" i="6"/>
  <c r="O44" i="6"/>
  <c r="P44" i="6"/>
  <c r="Q44" i="6"/>
  <c r="R44" i="6"/>
  <c r="C45" i="6"/>
  <c r="D45" i="6"/>
  <c r="E45" i="6"/>
  <c r="F45" i="6"/>
  <c r="G45" i="6"/>
  <c r="H45" i="6"/>
  <c r="I45" i="6"/>
  <c r="J45" i="6"/>
  <c r="K45" i="6"/>
  <c r="L45" i="6"/>
  <c r="M45" i="6"/>
  <c r="N45" i="6"/>
  <c r="O45" i="6"/>
  <c r="P45" i="6"/>
  <c r="Q45" i="6"/>
  <c r="R45" i="6"/>
  <c r="C46" i="6"/>
  <c r="D46" i="6"/>
  <c r="E46" i="6"/>
  <c r="F46" i="6"/>
  <c r="G46" i="6"/>
  <c r="H46" i="6"/>
  <c r="I46" i="6"/>
  <c r="J46" i="6"/>
  <c r="K46" i="6"/>
  <c r="L46" i="6"/>
  <c r="M46" i="6"/>
  <c r="N46" i="6"/>
  <c r="O46" i="6"/>
  <c r="P46" i="6"/>
  <c r="Q46" i="6"/>
  <c r="R46" i="6"/>
  <c r="C47" i="6"/>
  <c r="D47" i="6"/>
  <c r="E47" i="6"/>
  <c r="F47" i="6"/>
  <c r="G47" i="6"/>
  <c r="H47" i="6"/>
  <c r="I47" i="6"/>
  <c r="J47" i="6"/>
  <c r="K47" i="6"/>
  <c r="L47" i="6"/>
  <c r="M47" i="6"/>
  <c r="N47" i="6"/>
  <c r="O47" i="6"/>
  <c r="P47" i="6"/>
  <c r="Q47" i="6"/>
  <c r="R47" i="6"/>
  <c r="C48" i="6"/>
  <c r="D48" i="6"/>
  <c r="E48" i="6"/>
  <c r="F48" i="6"/>
  <c r="G48" i="6"/>
  <c r="H48" i="6"/>
  <c r="I48" i="6"/>
  <c r="J48" i="6"/>
  <c r="K48" i="6"/>
  <c r="L48" i="6"/>
  <c r="M48" i="6"/>
  <c r="N48" i="6"/>
  <c r="O48" i="6"/>
  <c r="P48" i="6"/>
  <c r="Q48" i="6"/>
  <c r="R48" i="6"/>
  <c r="C49" i="6"/>
  <c r="D49" i="6"/>
  <c r="E49" i="6"/>
  <c r="F49" i="6"/>
  <c r="G49" i="6"/>
  <c r="H49" i="6"/>
  <c r="I49" i="6"/>
  <c r="J49" i="6"/>
  <c r="K49" i="6"/>
  <c r="L49" i="6"/>
  <c r="M49" i="6"/>
  <c r="N49" i="6"/>
  <c r="O49" i="6"/>
  <c r="P49" i="6"/>
  <c r="Q49" i="6"/>
  <c r="R49" i="6"/>
  <c r="C50" i="6"/>
  <c r="D50" i="6"/>
  <c r="E50" i="6"/>
  <c r="F50" i="6"/>
  <c r="G50" i="6"/>
  <c r="H50" i="6"/>
  <c r="I50" i="6"/>
  <c r="J50" i="6"/>
  <c r="K50" i="6"/>
  <c r="L50" i="6"/>
  <c r="M50" i="6"/>
  <c r="N50" i="6"/>
  <c r="O50" i="6"/>
  <c r="P50" i="6"/>
  <c r="Q50" i="6"/>
  <c r="R50" i="6"/>
  <c r="C51" i="6"/>
  <c r="D51" i="6"/>
  <c r="E51" i="6"/>
  <c r="F51" i="6"/>
  <c r="G51" i="6"/>
  <c r="H51" i="6"/>
  <c r="I51" i="6"/>
  <c r="J51" i="6"/>
  <c r="K51" i="6"/>
  <c r="L51" i="6"/>
  <c r="M51" i="6"/>
  <c r="N51" i="6"/>
  <c r="O51" i="6"/>
  <c r="P51" i="6"/>
  <c r="Q51" i="6"/>
  <c r="R51" i="6"/>
  <c r="C52" i="6"/>
  <c r="D52" i="6"/>
  <c r="E52" i="6"/>
  <c r="F52" i="6"/>
  <c r="G52" i="6"/>
  <c r="H52" i="6"/>
  <c r="I52" i="6"/>
  <c r="J52" i="6"/>
  <c r="K52" i="6"/>
  <c r="L52" i="6"/>
  <c r="M52" i="6"/>
  <c r="N52" i="6"/>
  <c r="O52" i="6"/>
  <c r="P52" i="6"/>
  <c r="Q52" i="6"/>
  <c r="R52" i="6"/>
  <c r="C53" i="6"/>
  <c r="D53" i="6"/>
  <c r="E53" i="6"/>
  <c r="F53" i="6"/>
  <c r="G53" i="6"/>
  <c r="H53" i="6"/>
  <c r="I53" i="6"/>
  <c r="J53" i="6"/>
  <c r="K53" i="6"/>
  <c r="L53" i="6"/>
  <c r="M53" i="6"/>
  <c r="N53" i="6"/>
  <c r="O53" i="6"/>
  <c r="P53" i="6"/>
  <c r="Q53" i="6"/>
  <c r="R53" i="6"/>
  <c r="C54" i="6"/>
  <c r="D54" i="6"/>
  <c r="E54" i="6"/>
  <c r="F54" i="6"/>
  <c r="G54" i="6"/>
  <c r="H54" i="6"/>
  <c r="I54" i="6"/>
  <c r="J54" i="6"/>
  <c r="K54" i="6"/>
  <c r="L54" i="6"/>
  <c r="M54" i="6"/>
  <c r="N54" i="6"/>
  <c r="O54" i="6"/>
  <c r="P54" i="6"/>
  <c r="Q54" i="6"/>
  <c r="R54" i="6"/>
  <c r="C55" i="6"/>
  <c r="D55" i="6"/>
  <c r="E55" i="6"/>
  <c r="F55" i="6"/>
  <c r="G55" i="6"/>
  <c r="H55" i="6"/>
  <c r="I55" i="6"/>
  <c r="J55" i="6"/>
  <c r="K55" i="6"/>
  <c r="L55" i="6"/>
  <c r="M55" i="6"/>
  <c r="N55" i="6"/>
  <c r="O55" i="6"/>
  <c r="P55" i="6"/>
  <c r="Q55" i="6"/>
  <c r="R55" i="6"/>
  <c r="C56" i="6"/>
  <c r="D56" i="6"/>
  <c r="E56" i="6"/>
  <c r="F56" i="6"/>
  <c r="G56" i="6"/>
  <c r="H56" i="6"/>
  <c r="I56" i="6"/>
  <c r="J56" i="6"/>
  <c r="K56" i="6"/>
  <c r="L56" i="6"/>
  <c r="M56" i="6"/>
  <c r="N56" i="6"/>
  <c r="O56" i="6"/>
  <c r="P56" i="6"/>
  <c r="Q56" i="6"/>
  <c r="R56" i="6"/>
  <c r="C57" i="6"/>
  <c r="D57" i="6"/>
  <c r="E57" i="6"/>
  <c r="F57" i="6"/>
  <c r="G57" i="6"/>
  <c r="H57" i="6"/>
  <c r="I57" i="6"/>
  <c r="J57" i="6"/>
  <c r="K57" i="6"/>
  <c r="L57" i="6"/>
  <c r="M57" i="6"/>
  <c r="N57" i="6"/>
  <c r="O57" i="6"/>
  <c r="P57" i="6"/>
  <c r="Q57" i="6"/>
  <c r="R57" i="6"/>
  <c r="C58" i="6"/>
  <c r="D58" i="6"/>
  <c r="E58" i="6"/>
  <c r="F58" i="6"/>
  <c r="G58" i="6"/>
  <c r="H58" i="6"/>
  <c r="I58" i="6"/>
  <c r="J58" i="6"/>
  <c r="K58" i="6"/>
  <c r="L58" i="6"/>
  <c r="M58" i="6"/>
  <c r="N58" i="6"/>
  <c r="O58" i="6"/>
  <c r="P58" i="6"/>
  <c r="Q58" i="6"/>
  <c r="R58" i="6"/>
  <c r="C59" i="6"/>
  <c r="D59" i="6"/>
  <c r="E59" i="6"/>
  <c r="F59" i="6"/>
  <c r="G59" i="6"/>
  <c r="H59" i="6"/>
  <c r="I59" i="6"/>
  <c r="J59" i="6"/>
  <c r="K59" i="6"/>
  <c r="L59" i="6"/>
  <c r="M59" i="6"/>
  <c r="N59" i="6"/>
  <c r="O59" i="6"/>
  <c r="P59" i="6"/>
  <c r="Q59" i="6"/>
  <c r="R59" i="6"/>
  <c r="C60" i="6"/>
  <c r="D60" i="6"/>
  <c r="E60" i="6"/>
  <c r="F60" i="6"/>
  <c r="G60" i="6"/>
  <c r="H60" i="6"/>
  <c r="I60" i="6"/>
  <c r="J60" i="6"/>
  <c r="K60" i="6"/>
  <c r="L60" i="6"/>
  <c r="M60" i="6"/>
  <c r="N60" i="6"/>
  <c r="O60" i="6"/>
  <c r="P60" i="6"/>
  <c r="Q60" i="6"/>
  <c r="R60" i="6"/>
  <c r="C61" i="6"/>
  <c r="D61" i="6"/>
  <c r="E61" i="6"/>
  <c r="F61" i="6"/>
  <c r="G61" i="6"/>
  <c r="H61" i="6"/>
  <c r="I61" i="6"/>
  <c r="J61" i="6"/>
  <c r="K61" i="6"/>
  <c r="L61" i="6"/>
  <c r="M61" i="6"/>
  <c r="N61" i="6"/>
  <c r="O61" i="6"/>
  <c r="P61" i="6"/>
  <c r="Q61" i="6"/>
  <c r="R61" i="6"/>
  <c r="C62" i="6"/>
  <c r="D62" i="6"/>
  <c r="E62" i="6"/>
  <c r="F62" i="6"/>
  <c r="G62" i="6"/>
  <c r="H62" i="6"/>
  <c r="I62" i="6"/>
  <c r="J62" i="6"/>
  <c r="K62" i="6"/>
  <c r="L62" i="6"/>
  <c r="M62" i="6"/>
  <c r="N62" i="6"/>
  <c r="O62" i="6"/>
  <c r="P62" i="6"/>
  <c r="Q62" i="6"/>
  <c r="R62" i="6"/>
  <c r="C63" i="6"/>
  <c r="D63" i="6"/>
  <c r="E63" i="6"/>
  <c r="F63" i="6"/>
  <c r="G63" i="6"/>
  <c r="H63" i="6"/>
  <c r="I63" i="6"/>
  <c r="J63" i="6"/>
  <c r="K63" i="6"/>
  <c r="L63" i="6"/>
  <c r="M63" i="6"/>
  <c r="N63" i="6"/>
  <c r="O63" i="6"/>
  <c r="P63" i="6"/>
  <c r="Q63" i="6"/>
  <c r="R63" i="6"/>
  <c r="C64" i="6"/>
  <c r="D64" i="6"/>
  <c r="E64" i="6"/>
  <c r="F64" i="6"/>
  <c r="G64" i="6"/>
  <c r="H64" i="6"/>
  <c r="I64" i="6"/>
  <c r="J64" i="6"/>
  <c r="K64" i="6"/>
  <c r="L64" i="6"/>
  <c r="M64" i="6"/>
  <c r="N64" i="6"/>
  <c r="O64" i="6"/>
  <c r="P64" i="6"/>
  <c r="Q64" i="6"/>
  <c r="R64" i="6"/>
  <c r="C65" i="6"/>
  <c r="D65" i="6"/>
  <c r="E65" i="6"/>
  <c r="F65" i="6"/>
  <c r="G65" i="6"/>
  <c r="H65" i="6"/>
  <c r="I65" i="6"/>
  <c r="J65" i="6"/>
  <c r="K65" i="6"/>
  <c r="L65" i="6"/>
  <c r="M65" i="6"/>
  <c r="N65" i="6"/>
  <c r="O65" i="6"/>
  <c r="P65" i="6"/>
  <c r="Q65" i="6"/>
  <c r="R65" i="6"/>
  <c r="C66" i="6"/>
  <c r="D66" i="6"/>
  <c r="E66" i="6"/>
  <c r="F66" i="6"/>
  <c r="G66" i="6"/>
  <c r="H66" i="6"/>
  <c r="I66" i="6"/>
  <c r="J66" i="6"/>
  <c r="K66" i="6"/>
  <c r="L66" i="6"/>
  <c r="M66" i="6"/>
  <c r="N66" i="6"/>
  <c r="O66" i="6"/>
  <c r="P66" i="6"/>
  <c r="Q66" i="6"/>
  <c r="R66" i="6"/>
  <c r="C67" i="6"/>
  <c r="D67" i="6"/>
  <c r="E67" i="6"/>
  <c r="F67" i="6"/>
  <c r="G67" i="6"/>
  <c r="H67" i="6"/>
  <c r="I67" i="6"/>
  <c r="J67" i="6"/>
  <c r="K67" i="6"/>
  <c r="L67" i="6"/>
  <c r="M67" i="6"/>
  <c r="N67" i="6"/>
  <c r="O67" i="6"/>
  <c r="P67" i="6"/>
  <c r="Q67" i="6"/>
  <c r="R67" i="6"/>
  <c r="C68" i="6"/>
  <c r="D68" i="6"/>
  <c r="E68" i="6"/>
  <c r="F68" i="6"/>
  <c r="G68" i="6"/>
  <c r="H68" i="6"/>
  <c r="I68" i="6"/>
  <c r="J68" i="6"/>
  <c r="K68" i="6"/>
  <c r="L68" i="6"/>
  <c r="M68" i="6"/>
  <c r="N68" i="6"/>
  <c r="O68" i="6"/>
  <c r="P68" i="6"/>
  <c r="Q68" i="6"/>
  <c r="R68" i="6"/>
  <c r="C69" i="6"/>
  <c r="D69" i="6"/>
  <c r="E69" i="6"/>
  <c r="F69" i="6"/>
  <c r="G69" i="6"/>
  <c r="H69" i="6"/>
  <c r="I69" i="6"/>
  <c r="J69" i="6"/>
  <c r="K69" i="6"/>
  <c r="L69" i="6"/>
  <c r="M69" i="6"/>
  <c r="N69" i="6"/>
  <c r="O69" i="6"/>
  <c r="P69" i="6"/>
  <c r="Q69" i="6"/>
  <c r="R69" i="6"/>
  <c r="C70" i="6"/>
  <c r="D70" i="6"/>
  <c r="E70" i="6"/>
  <c r="F70" i="6"/>
  <c r="G70" i="6"/>
  <c r="H70" i="6"/>
  <c r="I70" i="6"/>
  <c r="J70" i="6"/>
  <c r="K70" i="6"/>
  <c r="L70" i="6"/>
  <c r="M70" i="6"/>
  <c r="N70" i="6"/>
  <c r="O70" i="6"/>
  <c r="P70" i="6"/>
  <c r="Q70" i="6"/>
  <c r="R70" i="6"/>
  <c r="C71" i="6"/>
  <c r="D71" i="6"/>
  <c r="E71" i="6"/>
  <c r="F71" i="6"/>
  <c r="G71" i="6"/>
  <c r="H71" i="6"/>
  <c r="I71" i="6"/>
  <c r="J71" i="6"/>
  <c r="K71" i="6"/>
  <c r="L71" i="6"/>
  <c r="M71" i="6"/>
  <c r="N71" i="6"/>
  <c r="O71" i="6"/>
  <c r="P71" i="6"/>
  <c r="Q71" i="6"/>
  <c r="R71" i="6"/>
  <c r="C72" i="6"/>
  <c r="D72" i="6"/>
  <c r="E72" i="6"/>
  <c r="F72" i="6"/>
  <c r="G72" i="6"/>
  <c r="H72" i="6"/>
  <c r="I72" i="6"/>
  <c r="J72" i="6"/>
  <c r="K72" i="6"/>
  <c r="L72" i="6"/>
  <c r="M72" i="6"/>
  <c r="N72" i="6"/>
  <c r="O72" i="6"/>
  <c r="P72" i="6"/>
  <c r="Q72" i="6"/>
  <c r="R72" i="6"/>
  <c r="C73" i="6"/>
  <c r="D73" i="6"/>
  <c r="E73" i="6"/>
  <c r="F73" i="6"/>
  <c r="G73" i="6"/>
  <c r="H73" i="6"/>
  <c r="I73" i="6"/>
  <c r="J73" i="6"/>
  <c r="K73" i="6"/>
  <c r="L73" i="6"/>
  <c r="M73" i="6"/>
  <c r="N73" i="6"/>
  <c r="O73" i="6"/>
  <c r="P73" i="6"/>
  <c r="Q73" i="6"/>
  <c r="R73" i="6"/>
  <c r="C74" i="6"/>
  <c r="D74" i="6"/>
  <c r="E74" i="6"/>
  <c r="F74" i="6"/>
  <c r="G74" i="6"/>
  <c r="H74" i="6"/>
  <c r="I74" i="6"/>
  <c r="J74" i="6"/>
  <c r="K74" i="6"/>
  <c r="L74" i="6"/>
  <c r="M74" i="6"/>
  <c r="N74" i="6"/>
  <c r="O74" i="6"/>
  <c r="P74" i="6"/>
  <c r="Q74" i="6"/>
  <c r="R74" i="6"/>
  <c r="C75" i="6"/>
  <c r="D75" i="6"/>
  <c r="E75" i="6"/>
  <c r="F75" i="6"/>
  <c r="G75" i="6"/>
  <c r="H75" i="6"/>
  <c r="I75" i="6"/>
  <c r="J75" i="6"/>
  <c r="K75" i="6"/>
  <c r="L75" i="6"/>
  <c r="M75" i="6"/>
  <c r="N75" i="6"/>
  <c r="O75" i="6"/>
  <c r="P75" i="6"/>
  <c r="Q75" i="6"/>
  <c r="R75" i="6"/>
  <c r="C76" i="6"/>
  <c r="D76" i="6"/>
  <c r="E76" i="6"/>
  <c r="F76" i="6"/>
  <c r="G76" i="6"/>
  <c r="H76" i="6"/>
  <c r="I76" i="6"/>
  <c r="J76" i="6"/>
  <c r="K76" i="6"/>
  <c r="L76" i="6"/>
  <c r="M76" i="6"/>
  <c r="N76" i="6"/>
  <c r="O76" i="6"/>
  <c r="P76" i="6"/>
  <c r="Q76" i="6"/>
  <c r="R76" i="6"/>
  <c r="C77" i="6"/>
  <c r="D77" i="6"/>
  <c r="E77" i="6"/>
  <c r="F77" i="6"/>
  <c r="G77" i="6"/>
  <c r="H77" i="6"/>
  <c r="I77" i="6"/>
  <c r="J77" i="6"/>
  <c r="K77" i="6"/>
  <c r="L77" i="6"/>
  <c r="M77" i="6"/>
  <c r="N77" i="6"/>
  <c r="O77" i="6"/>
  <c r="P77" i="6"/>
  <c r="Q77" i="6"/>
  <c r="R77" i="6"/>
  <c r="C78" i="6"/>
  <c r="D78" i="6"/>
  <c r="E78" i="6"/>
  <c r="F78" i="6"/>
  <c r="G78" i="6"/>
  <c r="H78" i="6"/>
  <c r="I78" i="6"/>
  <c r="J78" i="6"/>
  <c r="K78" i="6"/>
  <c r="L78" i="6"/>
  <c r="M78" i="6"/>
  <c r="N78" i="6"/>
  <c r="O78" i="6"/>
  <c r="P78" i="6"/>
  <c r="Q78" i="6"/>
  <c r="R78" i="6"/>
  <c r="C79" i="6"/>
  <c r="D79" i="6"/>
  <c r="E79" i="6"/>
  <c r="F79" i="6"/>
  <c r="G79" i="6"/>
  <c r="H79" i="6"/>
  <c r="I79" i="6"/>
  <c r="J79" i="6"/>
  <c r="K79" i="6"/>
  <c r="L79" i="6"/>
  <c r="M79" i="6"/>
  <c r="N79" i="6"/>
  <c r="O79" i="6"/>
  <c r="P79" i="6"/>
  <c r="Q79" i="6"/>
  <c r="R79" i="6"/>
  <c r="C80" i="6"/>
  <c r="D80" i="6"/>
  <c r="E80" i="6"/>
  <c r="F80" i="6"/>
  <c r="G80" i="6"/>
  <c r="H80" i="6"/>
  <c r="I80" i="6"/>
  <c r="J80" i="6"/>
  <c r="K80" i="6"/>
  <c r="L80" i="6"/>
  <c r="M80" i="6"/>
  <c r="N80" i="6"/>
  <c r="O80" i="6"/>
  <c r="P80" i="6"/>
  <c r="Q80" i="6"/>
  <c r="R80" i="6"/>
  <c r="C81" i="6"/>
  <c r="D81" i="6"/>
  <c r="E81" i="6"/>
  <c r="F81" i="6"/>
  <c r="G81" i="6"/>
  <c r="H81" i="6"/>
  <c r="I81" i="6"/>
  <c r="J81" i="6"/>
  <c r="K81" i="6"/>
  <c r="L81" i="6"/>
  <c r="M81" i="6"/>
  <c r="N81" i="6"/>
  <c r="O81" i="6"/>
  <c r="P81" i="6"/>
  <c r="Q81" i="6"/>
  <c r="R81" i="6"/>
  <c r="C82" i="6"/>
  <c r="D82" i="6"/>
  <c r="E82" i="6"/>
  <c r="F82" i="6"/>
  <c r="G82" i="6"/>
  <c r="H82" i="6"/>
  <c r="I82" i="6"/>
  <c r="J82" i="6"/>
  <c r="K82" i="6"/>
  <c r="L82" i="6"/>
  <c r="M82" i="6"/>
  <c r="N82" i="6"/>
  <c r="O82" i="6"/>
  <c r="P82" i="6"/>
  <c r="Q82" i="6"/>
  <c r="R82" i="6"/>
  <c r="C83" i="6"/>
  <c r="D83" i="6"/>
  <c r="E83" i="6"/>
  <c r="F83" i="6"/>
  <c r="G83" i="6"/>
  <c r="H83" i="6"/>
  <c r="I83" i="6"/>
  <c r="J83" i="6"/>
  <c r="K83" i="6"/>
  <c r="L83" i="6"/>
  <c r="M83" i="6"/>
  <c r="N83" i="6"/>
  <c r="O83" i="6"/>
  <c r="P83" i="6"/>
  <c r="Q83" i="6"/>
  <c r="R83" i="6"/>
  <c r="C84" i="6"/>
  <c r="D84" i="6"/>
  <c r="E84" i="6"/>
  <c r="F84" i="6"/>
  <c r="G84" i="6"/>
  <c r="H84" i="6"/>
  <c r="I84" i="6"/>
  <c r="J84" i="6"/>
  <c r="K84" i="6"/>
  <c r="L84" i="6"/>
  <c r="M84" i="6"/>
  <c r="N84" i="6"/>
  <c r="O84" i="6"/>
  <c r="P84" i="6"/>
  <c r="Q84" i="6"/>
  <c r="R84" i="6"/>
  <c r="C85" i="6"/>
  <c r="D85" i="6"/>
  <c r="E85" i="6"/>
  <c r="F85" i="6"/>
  <c r="G85" i="6"/>
  <c r="H85" i="6"/>
  <c r="I85" i="6"/>
  <c r="J85" i="6"/>
  <c r="K85" i="6"/>
  <c r="L85" i="6"/>
  <c r="M85" i="6"/>
  <c r="N85" i="6"/>
  <c r="O85" i="6"/>
  <c r="P85" i="6"/>
  <c r="Q85" i="6"/>
  <c r="R85" i="6"/>
  <c r="C86" i="6"/>
  <c r="D86" i="6"/>
  <c r="E86" i="6"/>
  <c r="F86" i="6"/>
  <c r="G86" i="6"/>
  <c r="H86" i="6"/>
  <c r="I86" i="6"/>
  <c r="J86" i="6"/>
  <c r="K86" i="6"/>
  <c r="L86" i="6"/>
  <c r="M86" i="6"/>
  <c r="N86" i="6"/>
  <c r="O86" i="6"/>
  <c r="P86" i="6"/>
  <c r="Q86" i="6"/>
  <c r="R86" i="6"/>
  <c r="C87" i="6"/>
  <c r="D87" i="6"/>
  <c r="E87" i="6"/>
  <c r="F87" i="6"/>
  <c r="G87" i="6"/>
  <c r="H87" i="6"/>
  <c r="I87" i="6"/>
  <c r="J87" i="6"/>
  <c r="K87" i="6"/>
  <c r="L87" i="6"/>
  <c r="M87" i="6"/>
  <c r="N87" i="6"/>
  <c r="O87" i="6"/>
  <c r="P87" i="6"/>
  <c r="Q87" i="6"/>
  <c r="R87" i="6"/>
  <c r="C88" i="6"/>
  <c r="D88" i="6"/>
  <c r="E88" i="6"/>
  <c r="F88" i="6"/>
  <c r="G88" i="6"/>
  <c r="H88" i="6"/>
  <c r="I88" i="6"/>
  <c r="J88" i="6"/>
  <c r="K88" i="6"/>
  <c r="L88" i="6"/>
  <c r="M88" i="6"/>
  <c r="N88" i="6"/>
  <c r="O88" i="6"/>
  <c r="P88" i="6"/>
  <c r="Q88" i="6"/>
  <c r="R88" i="6"/>
  <c r="C89" i="6"/>
  <c r="D89" i="6"/>
  <c r="E89" i="6"/>
  <c r="F89" i="6"/>
  <c r="G89" i="6"/>
  <c r="H89" i="6"/>
  <c r="I89" i="6"/>
  <c r="J89" i="6"/>
  <c r="K89" i="6"/>
  <c r="L89" i="6"/>
  <c r="M89" i="6"/>
  <c r="N89" i="6"/>
  <c r="O89" i="6"/>
  <c r="P89" i="6"/>
  <c r="Q89" i="6"/>
  <c r="R89" i="6"/>
  <c r="C90" i="6"/>
  <c r="D90" i="6"/>
  <c r="E90" i="6"/>
  <c r="F90" i="6"/>
  <c r="G90" i="6"/>
  <c r="H90" i="6"/>
  <c r="I90" i="6"/>
  <c r="J90" i="6"/>
  <c r="K90" i="6"/>
  <c r="L90" i="6"/>
  <c r="M90" i="6"/>
  <c r="N90" i="6"/>
  <c r="O90" i="6"/>
  <c r="P90" i="6"/>
  <c r="Q90" i="6"/>
  <c r="R90" i="6"/>
  <c r="C91" i="6"/>
  <c r="D91" i="6"/>
  <c r="E91" i="6"/>
  <c r="F91" i="6"/>
  <c r="G91" i="6"/>
  <c r="H91" i="6"/>
  <c r="I91" i="6"/>
  <c r="J91" i="6"/>
  <c r="K91" i="6"/>
  <c r="L91" i="6"/>
  <c r="M91" i="6"/>
  <c r="N91" i="6"/>
  <c r="O91" i="6"/>
  <c r="P91" i="6"/>
  <c r="Q91" i="6"/>
  <c r="R91" i="6"/>
  <c r="C92" i="6"/>
  <c r="D92" i="6"/>
  <c r="E92" i="6"/>
  <c r="F92" i="6"/>
  <c r="G92" i="6"/>
  <c r="H92" i="6"/>
  <c r="I92" i="6"/>
  <c r="J92" i="6"/>
  <c r="K92" i="6"/>
  <c r="L92" i="6"/>
  <c r="M92" i="6"/>
  <c r="N92" i="6"/>
  <c r="O92" i="6"/>
  <c r="P92" i="6"/>
  <c r="Q92" i="6"/>
  <c r="R92" i="6"/>
  <c r="C93" i="6"/>
  <c r="D93" i="6"/>
  <c r="E93" i="6"/>
  <c r="F93" i="6"/>
  <c r="G93" i="6"/>
  <c r="H93" i="6"/>
  <c r="I93" i="6"/>
  <c r="J93" i="6"/>
  <c r="K93" i="6"/>
  <c r="L93" i="6"/>
  <c r="M93" i="6"/>
  <c r="N93" i="6"/>
  <c r="O93" i="6"/>
  <c r="P93" i="6"/>
  <c r="Q93" i="6"/>
  <c r="R93" i="6"/>
  <c r="C94" i="6"/>
  <c r="D94" i="6"/>
  <c r="E94" i="6"/>
  <c r="F94" i="6"/>
  <c r="G94" i="6"/>
  <c r="H94" i="6"/>
  <c r="I94" i="6"/>
  <c r="J94" i="6"/>
  <c r="K94" i="6"/>
  <c r="L94" i="6"/>
  <c r="M94" i="6"/>
  <c r="N94" i="6"/>
  <c r="O94" i="6"/>
  <c r="P94" i="6"/>
  <c r="Q94" i="6"/>
  <c r="R94" i="6"/>
  <c r="C95" i="6"/>
  <c r="D95" i="6"/>
  <c r="E95" i="6"/>
  <c r="F95" i="6"/>
  <c r="G95" i="6"/>
  <c r="H95" i="6"/>
  <c r="I95" i="6"/>
  <c r="J95" i="6"/>
  <c r="K95" i="6"/>
  <c r="L95" i="6"/>
  <c r="M95" i="6"/>
  <c r="N95" i="6"/>
  <c r="O95" i="6"/>
  <c r="P95" i="6"/>
  <c r="Q95" i="6"/>
  <c r="R95" i="6"/>
  <c r="C96" i="6"/>
  <c r="D96" i="6"/>
  <c r="E96" i="6"/>
  <c r="F96" i="6"/>
  <c r="G96" i="6"/>
  <c r="H96" i="6"/>
  <c r="I96" i="6"/>
  <c r="J96" i="6"/>
  <c r="K96" i="6"/>
  <c r="L96" i="6"/>
  <c r="M96" i="6"/>
  <c r="N96" i="6"/>
  <c r="O96" i="6"/>
  <c r="P96" i="6"/>
  <c r="Q96" i="6"/>
  <c r="R96" i="6"/>
  <c r="C97" i="6"/>
  <c r="D97" i="6"/>
  <c r="E97" i="6"/>
  <c r="F97" i="6"/>
  <c r="G97" i="6"/>
  <c r="H97" i="6"/>
  <c r="I97" i="6"/>
  <c r="J97" i="6"/>
  <c r="K97" i="6"/>
  <c r="L97" i="6"/>
  <c r="M97" i="6"/>
  <c r="N97" i="6"/>
  <c r="O97" i="6"/>
  <c r="P97" i="6"/>
  <c r="Q97" i="6"/>
  <c r="R97" i="6"/>
  <c r="C98" i="6"/>
  <c r="D98" i="6"/>
  <c r="E98" i="6"/>
  <c r="F98" i="6"/>
  <c r="G98" i="6"/>
  <c r="H98" i="6"/>
  <c r="I98" i="6"/>
  <c r="J98" i="6"/>
  <c r="K98" i="6"/>
  <c r="L98" i="6"/>
  <c r="M98" i="6"/>
  <c r="N98" i="6"/>
  <c r="O98" i="6"/>
  <c r="P98" i="6"/>
  <c r="Q98" i="6"/>
  <c r="R98" i="6"/>
  <c r="C99" i="6"/>
  <c r="D99" i="6"/>
  <c r="E99" i="6"/>
  <c r="F99" i="6"/>
  <c r="G99" i="6"/>
  <c r="H99" i="6"/>
  <c r="I99" i="6"/>
  <c r="J99" i="6"/>
  <c r="K99" i="6"/>
  <c r="L99" i="6"/>
  <c r="M99" i="6"/>
  <c r="N99" i="6"/>
  <c r="O99" i="6"/>
  <c r="P99" i="6"/>
  <c r="Q99" i="6"/>
  <c r="R99" i="6"/>
  <c r="C100" i="6"/>
  <c r="D100" i="6"/>
  <c r="E100" i="6"/>
  <c r="F100" i="6"/>
  <c r="G100" i="6"/>
  <c r="H100" i="6"/>
  <c r="I100" i="6"/>
  <c r="J100" i="6"/>
  <c r="K100" i="6"/>
  <c r="L100" i="6"/>
  <c r="M100" i="6"/>
  <c r="N100" i="6"/>
  <c r="O100" i="6"/>
  <c r="P100" i="6"/>
  <c r="Q100" i="6"/>
  <c r="R100" i="6"/>
  <c r="C101" i="6"/>
  <c r="D101" i="6"/>
  <c r="E101" i="6"/>
  <c r="F101" i="6"/>
  <c r="G101" i="6"/>
  <c r="H101" i="6"/>
  <c r="I101" i="6"/>
  <c r="J101" i="6"/>
  <c r="K101" i="6"/>
  <c r="L101" i="6"/>
  <c r="M101" i="6"/>
  <c r="N101" i="6"/>
  <c r="O101" i="6"/>
  <c r="P101" i="6"/>
  <c r="Q101" i="6"/>
  <c r="R101" i="6"/>
  <c r="C102" i="6"/>
  <c r="D102" i="6"/>
  <c r="E102" i="6"/>
  <c r="F102" i="6"/>
  <c r="G102" i="6"/>
  <c r="H102" i="6"/>
  <c r="I102" i="6"/>
  <c r="J102" i="6"/>
  <c r="K102" i="6"/>
  <c r="L102" i="6"/>
  <c r="M102" i="6"/>
  <c r="N102" i="6"/>
  <c r="O102" i="6"/>
  <c r="P102" i="6"/>
  <c r="Q102" i="6"/>
  <c r="R102" i="6"/>
  <c r="C103" i="6"/>
  <c r="D103" i="6"/>
  <c r="E103" i="6"/>
  <c r="F103" i="6"/>
  <c r="G103" i="6"/>
  <c r="H103" i="6"/>
  <c r="I103" i="6"/>
  <c r="J103" i="6"/>
  <c r="K103" i="6"/>
  <c r="L103" i="6"/>
  <c r="M103" i="6"/>
  <c r="N103" i="6"/>
  <c r="O103" i="6"/>
  <c r="P103" i="6"/>
  <c r="Q103" i="6"/>
  <c r="R103" i="6"/>
  <c r="C104" i="6"/>
  <c r="D104" i="6"/>
  <c r="E104" i="6"/>
  <c r="F104" i="6"/>
  <c r="G104" i="6"/>
  <c r="H104" i="6"/>
  <c r="I104" i="6"/>
  <c r="J104" i="6"/>
  <c r="K104" i="6"/>
  <c r="L104" i="6"/>
  <c r="M104" i="6"/>
  <c r="N104" i="6"/>
  <c r="O104" i="6"/>
  <c r="P104" i="6"/>
  <c r="Q104" i="6"/>
  <c r="R104" i="6"/>
  <c r="C105" i="6"/>
  <c r="D105" i="6"/>
  <c r="E105" i="6"/>
  <c r="F105" i="6"/>
  <c r="G105" i="6"/>
  <c r="H105" i="6"/>
  <c r="I105" i="6"/>
  <c r="J105" i="6"/>
  <c r="K105" i="6"/>
  <c r="L105" i="6"/>
  <c r="M105" i="6"/>
  <c r="N105" i="6"/>
  <c r="O105" i="6"/>
  <c r="P105" i="6"/>
  <c r="Q105" i="6"/>
  <c r="R105" i="6"/>
  <c r="C106" i="6"/>
  <c r="D106" i="6"/>
  <c r="E106" i="6"/>
  <c r="F106" i="6"/>
  <c r="G106" i="6"/>
  <c r="H106" i="6"/>
  <c r="I106" i="6"/>
  <c r="J106" i="6"/>
  <c r="K106" i="6"/>
  <c r="L106" i="6"/>
  <c r="M106" i="6"/>
  <c r="N106" i="6"/>
  <c r="O106" i="6"/>
  <c r="P106" i="6"/>
  <c r="Q106" i="6"/>
  <c r="R106" i="6"/>
  <c r="C107" i="6"/>
  <c r="D107" i="6"/>
  <c r="E107" i="6"/>
  <c r="F107" i="6"/>
  <c r="G107" i="6"/>
  <c r="H107" i="6"/>
  <c r="I107" i="6"/>
  <c r="J107" i="6"/>
  <c r="K107" i="6"/>
  <c r="L107" i="6"/>
  <c r="M107" i="6"/>
  <c r="N107" i="6"/>
  <c r="O107" i="6"/>
  <c r="P107" i="6"/>
  <c r="Q107" i="6"/>
  <c r="R107" i="6"/>
  <c r="C108" i="6"/>
  <c r="D108" i="6"/>
  <c r="E108" i="6"/>
  <c r="F108" i="6"/>
  <c r="G108" i="6"/>
  <c r="H108" i="6"/>
  <c r="I108" i="6"/>
  <c r="J108" i="6"/>
  <c r="K108" i="6"/>
  <c r="L108" i="6"/>
  <c r="M108" i="6"/>
  <c r="N108" i="6"/>
  <c r="O108" i="6"/>
  <c r="P108" i="6"/>
  <c r="Q108" i="6"/>
  <c r="R108" i="6"/>
  <c r="C109" i="6"/>
  <c r="D109" i="6"/>
  <c r="E109" i="6"/>
  <c r="F109" i="6"/>
  <c r="G109" i="6"/>
  <c r="H109" i="6"/>
  <c r="I109" i="6"/>
  <c r="J109" i="6"/>
  <c r="K109" i="6"/>
  <c r="L109" i="6"/>
  <c r="M109" i="6"/>
  <c r="N109" i="6"/>
  <c r="O109" i="6"/>
  <c r="P109" i="6"/>
  <c r="Q109" i="6"/>
  <c r="R109" i="6"/>
  <c r="C110" i="6"/>
  <c r="D110" i="6"/>
  <c r="E110" i="6"/>
  <c r="F110" i="6"/>
  <c r="G110" i="6"/>
  <c r="H110" i="6"/>
  <c r="I110" i="6"/>
  <c r="J110" i="6"/>
  <c r="K110" i="6"/>
  <c r="L110" i="6"/>
  <c r="M110" i="6"/>
  <c r="N110" i="6"/>
  <c r="O110" i="6"/>
  <c r="P110" i="6"/>
  <c r="Q110" i="6"/>
  <c r="R110" i="6"/>
  <c r="C111" i="6"/>
  <c r="D111" i="6"/>
  <c r="E111" i="6"/>
  <c r="F111" i="6"/>
  <c r="G111" i="6"/>
  <c r="H111" i="6"/>
  <c r="I111" i="6"/>
  <c r="J111" i="6"/>
  <c r="K111" i="6"/>
  <c r="L111" i="6"/>
  <c r="M111" i="6"/>
  <c r="N111" i="6"/>
  <c r="O111" i="6"/>
  <c r="P111" i="6"/>
  <c r="Q111" i="6"/>
  <c r="R111" i="6"/>
  <c r="C112" i="6"/>
  <c r="D112" i="6"/>
  <c r="E112" i="6"/>
  <c r="F112" i="6"/>
  <c r="G112" i="6"/>
  <c r="H112" i="6"/>
  <c r="I112" i="6"/>
  <c r="J112" i="6"/>
  <c r="K112" i="6"/>
  <c r="L112" i="6"/>
  <c r="M112" i="6"/>
  <c r="N112" i="6"/>
  <c r="O112" i="6"/>
  <c r="P112" i="6"/>
  <c r="Q112" i="6"/>
  <c r="R112" i="6"/>
  <c r="C113" i="6"/>
  <c r="D113" i="6"/>
  <c r="E113" i="6"/>
  <c r="F113" i="6"/>
  <c r="G113" i="6"/>
  <c r="H113" i="6"/>
  <c r="I113" i="6"/>
  <c r="J113" i="6"/>
  <c r="K113" i="6"/>
  <c r="L113" i="6"/>
  <c r="M113" i="6"/>
  <c r="N113" i="6"/>
  <c r="O113" i="6"/>
  <c r="P113" i="6"/>
  <c r="Q113" i="6"/>
  <c r="R113" i="6"/>
  <c r="C114" i="6"/>
  <c r="D114" i="6"/>
  <c r="E114" i="6"/>
  <c r="F114" i="6"/>
  <c r="G114" i="6"/>
  <c r="H114" i="6"/>
  <c r="I114" i="6"/>
  <c r="J114" i="6"/>
  <c r="K114" i="6"/>
  <c r="L114" i="6"/>
  <c r="M114" i="6"/>
  <c r="N114" i="6"/>
  <c r="O114" i="6"/>
  <c r="P114" i="6"/>
  <c r="Q114" i="6"/>
  <c r="R114" i="6"/>
  <c r="C115" i="6"/>
  <c r="D115" i="6"/>
  <c r="E115" i="6"/>
  <c r="F115" i="6"/>
  <c r="G115" i="6"/>
  <c r="H115" i="6"/>
  <c r="I115" i="6"/>
  <c r="J115" i="6"/>
  <c r="K115" i="6"/>
  <c r="L115" i="6"/>
  <c r="M115" i="6"/>
  <c r="N115" i="6"/>
  <c r="O115" i="6"/>
  <c r="P115" i="6"/>
  <c r="Q115" i="6"/>
  <c r="R115" i="6"/>
  <c r="C116" i="6"/>
  <c r="D116" i="6"/>
  <c r="E116" i="6"/>
  <c r="F116" i="6"/>
  <c r="G116" i="6"/>
  <c r="H116" i="6"/>
  <c r="I116" i="6"/>
  <c r="J116" i="6"/>
  <c r="K116" i="6"/>
  <c r="L116" i="6"/>
  <c r="M116" i="6"/>
  <c r="N116" i="6"/>
  <c r="O116" i="6"/>
  <c r="P116" i="6"/>
  <c r="Q116" i="6"/>
  <c r="R116" i="6"/>
  <c r="C117" i="6"/>
  <c r="D117" i="6"/>
  <c r="E117" i="6"/>
  <c r="F117" i="6"/>
  <c r="G117" i="6"/>
  <c r="H117" i="6"/>
  <c r="I117" i="6"/>
  <c r="J117" i="6"/>
  <c r="K117" i="6"/>
  <c r="L117" i="6"/>
  <c r="M117" i="6"/>
  <c r="N117" i="6"/>
  <c r="O117" i="6"/>
  <c r="P117" i="6"/>
  <c r="Q117" i="6"/>
  <c r="R117" i="6"/>
  <c r="C118" i="6"/>
  <c r="D118" i="6"/>
  <c r="E118" i="6"/>
  <c r="F118" i="6"/>
  <c r="G118" i="6"/>
  <c r="H118" i="6"/>
  <c r="I118" i="6"/>
  <c r="J118" i="6"/>
  <c r="K118" i="6"/>
  <c r="L118" i="6"/>
  <c r="M118" i="6"/>
  <c r="N118" i="6"/>
  <c r="O118" i="6"/>
  <c r="P118" i="6"/>
  <c r="Q118" i="6"/>
  <c r="R118" i="6"/>
  <c r="C119" i="6"/>
  <c r="D119" i="6"/>
  <c r="E119" i="6"/>
  <c r="F119" i="6"/>
  <c r="G119" i="6"/>
  <c r="H119" i="6"/>
  <c r="I119" i="6"/>
  <c r="J119" i="6"/>
  <c r="K119" i="6"/>
  <c r="L119" i="6"/>
  <c r="M119" i="6"/>
  <c r="N119" i="6"/>
  <c r="O119" i="6"/>
  <c r="P119" i="6"/>
  <c r="Q119" i="6"/>
  <c r="R119" i="6"/>
  <c r="C120" i="6"/>
  <c r="D120" i="6"/>
  <c r="E120" i="6"/>
  <c r="F120" i="6"/>
  <c r="G120" i="6"/>
  <c r="H120" i="6"/>
  <c r="I120" i="6"/>
  <c r="J120" i="6"/>
  <c r="K120" i="6"/>
  <c r="L120" i="6"/>
  <c r="M120" i="6"/>
  <c r="N120" i="6"/>
  <c r="O120" i="6"/>
  <c r="P120" i="6"/>
  <c r="Q120" i="6"/>
  <c r="R120" i="6"/>
  <c r="C121" i="6"/>
  <c r="D121" i="6"/>
  <c r="E121" i="6"/>
  <c r="F121" i="6"/>
  <c r="G121" i="6"/>
  <c r="H121" i="6"/>
  <c r="I121" i="6"/>
  <c r="J121" i="6"/>
  <c r="K121" i="6"/>
  <c r="L121" i="6"/>
  <c r="M121" i="6"/>
  <c r="N121" i="6"/>
  <c r="O121" i="6"/>
  <c r="P121" i="6"/>
  <c r="Q121" i="6"/>
  <c r="R121" i="6"/>
  <c r="C122" i="6"/>
  <c r="D122" i="6"/>
  <c r="E122" i="6"/>
  <c r="F122" i="6"/>
  <c r="G122" i="6"/>
  <c r="H122" i="6"/>
  <c r="I122" i="6"/>
  <c r="J122" i="6"/>
  <c r="K122" i="6"/>
  <c r="L122" i="6"/>
  <c r="M122" i="6"/>
  <c r="N122" i="6"/>
  <c r="O122" i="6"/>
  <c r="P122" i="6"/>
  <c r="Q122" i="6"/>
  <c r="R122" i="6"/>
  <c r="C123" i="6"/>
  <c r="D123" i="6"/>
  <c r="E123" i="6"/>
  <c r="F123" i="6"/>
  <c r="G123" i="6"/>
  <c r="H123" i="6"/>
  <c r="I123" i="6"/>
  <c r="J123" i="6"/>
  <c r="K123" i="6"/>
  <c r="L123" i="6"/>
  <c r="M123" i="6"/>
  <c r="N123" i="6"/>
  <c r="O123" i="6"/>
  <c r="P123" i="6"/>
  <c r="Q123" i="6"/>
  <c r="R123" i="6"/>
  <c r="C124" i="6"/>
  <c r="D124" i="6"/>
  <c r="E124" i="6"/>
  <c r="F124" i="6"/>
  <c r="G124" i="6"/>
  <c r="H124" i="6"/>
  <c r="I124" i="6"/>
  <c r="J124" i="6"/>
  <c r="K124" i="6"/>
  <c r="L124" i="6"/>
  <c r="M124" i="6"/>
  <c r="N124" i="6"/>
  <c r="O124" i="6"/>
  <c r="P124" i="6"/>
  <c r="Q124" i="6"/>
  <c r="R124" i="6"/>
  <c r="C125" i="6"/>
  <c r="D125" i="6"/>
  <c r="E125" i="6"/>
  <c r="F125" i="6"/>
  <c r="G125" i="6"/>
  <c r="H125" i="6"/>
  <c r="I125" i="6"/>
  <c r="J125" i="6"/>
  <c r="K125" i="6"/>
  <c r="L125" i="6"/>
  <c r="M125" i="6"/>
  <c r="N125" i="6"/>
  <c r="O125" i="6"/>
  <c r="P125" i="6"/>
  <c r="Q125" i="6"/>
  <c r="R125" i="6"/>
  <c r="C126" i="6"/>
  <c r="D126" i="6"/>
  <c r="E126" i="6"/>
  <c r="F126" i="6"/>
  <c r="G126" i="6"/>
  <c r="H126" i="6"/>
  <c r="I126" i="6"/>
  <c r="J126" i="6"/>
  <c r="K126" i="6"/>
  <c r="L126" i="6"/>
  <c r="M126" i="6"/>
  <c r="N126" i="6"/>
  <c r="O126" i="6"/>
  <c r="P126" i="6"/>
  <c r="Q126" i="6"/>
  <c r="R126" i="6"/>
  <c r="C127" i="6"/>
  <c r="D127" i="6"/>
  <c r="E127" i="6"/>
  <c r="F127" i="6"/>
  <c r="G127" i="6"/>
  <c r="H127" i="6"/>
  <c r="I127" i="6"/>
  <c r="J127" i="6"/>
  <c r="K127" i="6"/>
  <c r="L127" i="6"/>
  <c r="M127" i="6"/>
  <c r="N127" i="6"/>
  <c r="O127" i="6"/>
  <c r="P127" i="6"/>
  <c r="Q127" i="6"/>
  <c r="R127" i="6"/>
  <c r="C128" i="6"/>
  <c r="D128" i="6"/>
  <c r="E128" i="6"/>
  <c r="F128" i="6"/>
  <c r="G128" i="6"/>
  <c r="H128" i="6"/>
  <c r="I128" i="6"/>
  <c r="J128" i="6"/>
  <c r="K128" i="6"/>
  <c r="L128" i="6"/>
  <c r="M128" i="6"/>
  <c r="N128" i="6"/>
  <c r="O128" i="6"/>
  <c r="P128" i="6"/>
  <c r="Q128" i="6"/>
  <c r="R128" i="6"/>
  <c r="C129" i="6"/>
  <c r="D129" i="6"/>
  <c r="E129" i="6"/>
  <c r="F129" i="6"/>
  <c r="G129" i="6"/>
  <c r="H129" i="6"/>
  <c r="I129" i="6"/>
  <c r="J129" i="6"/>
  <c r="K129" i="6"/>
  <c r="L129" i="6"/>
  <c r="M129" i="6"/>
  <c r="N129" i="6"/>
  <c r="O129" i="6"/>
  <c r="P129" i="6"/>
  <c r="Q129" i="6"/>
  <c r="R129" i="6"/>
  <c r="C130" i="6"/>
  <c r="D130" i="6"/>
  <c r="E130" i="6"/>
  <c r="F130" i="6"/>
  <c r="G130" i="6"/>
  <c r="H130" i="6"/>
  <c r="I130" i="6"/>
  <c r="J130" i="6"/>
  <c r="K130" i="6"/>
  <c r="L130" i="6"/>
  <c r="M130" i="6"/>
  <c r="N130" i="6"/>
  <c r="O130" i="6"/>
  <c r="P130" i="6"/>
  <c r="Q130" i="6"/>
  <c r="R130" i="6"/>
  <c r="C131" i="6"/>
  <c r="D131" i="6"/>
  <c r="E131" i="6"/>
  <c r="F131" i="6"/>
  <c r="G131" i="6"/>
  <c r="H131" i="6"/>
  <c r="I131" i="6"/>
  <c r="J131" i="6"/>
  <c r="K131" i="6"/>
  <c r="L131" i="6"/>
  <c r="M131" i="6"/>
  <c r="N131" i="6"/>
  <c r="O131" i="6"/>
  <c r="P131" i="6"/>
  <c r="Q131" i="6"/>
  <c r="R131" i="6"/>
  <c r="C132" i="6"/>
  <c r="D132" i="6"/>
  <c r="E132" i="6"/>
  <c r="F132" i="6"/>
  <c r="G132" i="6"/>
  <c r="H132" i="6"/>
  <c r="I132" i="6"/>
  <c r="J132" i="6"/>
  <c r="K132" i="6"/>
  <c r="L132" i="6"/>
  <c r="M132" i="6"/>
  <c r="N132" i="6"/>
  <c r="O132" i="6"/>
  <c r="P132" i="6"/>
  <c r="Q132" i="6"/>
  <c r="R132" i="6"/>
  <c r="C133" i="6"/>
  <c r="D133" i="6"/>
  <c r="E133" i="6"/>
  <c r="F133" i="6"/>
  <c r="G133" i="6"/>
  <c r="H133" i="6"/>
  <c r="I133" i="6"/>
  <c r="J133" i="6"/>
  <c r="K133" i="6"/>
  <c r="L133" i="6"/>
  <c r="M133" i="6"/>
  <c r="N133" i="6"/>
  <c r="O133" i="6"/>
  <c r="P133" i="6"/>
  <c r="Q133" i="6"/>
  <c r="R133" i="6"/>
  <c r="C134" i="6"/>
  <c r="D134" i="6"/>
  <c r="E134" i="6"/>
  <c r="F134" i="6"/>
  <c r="G134" i="6"/>
  <c r="H134" i="6"/>
  <c r="I134" i="6"/>
  <c r="J134" i="6"/>
  <c r="K134" i="6"/>
  <c r="L134" i="6"/>
  <c r="M134" i="6"/>
  <c r="D134" i="39"/>
  <c r="N134" i="6"/>
  <c r="O134" i="6"/>
  <c r="F134" i="39"/>
  <c r="P134" i="6"/>
  <c r="G134" i="39"/>
  <c r="Q134" i="6"/>
  <c r="R134" i="6"/>
  <c r="C2" i="6"/>
  <c r="D2" i="6"/>
  <c r="E2" i="6"/>
  <c r="F2" i="6"/>
  <c r="G2" i="6"/>
  <c r="H2" i="6"/>
  <c r="I2" i="6"/>
  <c r="J2" i="6"/>
  <c r="K2" i="6"/>
  <c r="L2" i="6"/>
  <c r="M2" i="6"/>
  <c r="N2" i="6"/>
  <c r="O2" i="6"/>
  <c r="P2" i="6"/>
  <c r="Q2" i="6"/>
  <c r="R2" i="6"/>
  <c r="C3" i="6"/>
  <c r="D3" i="6"/>
  <c r="E3" i="6"/>
  <c r="F3" i="6"/>
  <c r="G3" i="6"/>
  <c r="H3" i="6"/>
  <c r="I3" i="6"/>
  <c r="J3" i="6"/>
  <c r="K3" i="6"/>
  <c r="L3" i="6"/>
  <c r="M3" i="6"/>
  <c r="N3" i="6"/>
  <c r="O3" i="6"/>
  <c r="P3" i="6"/>
  <c r="Q3" i="6"/>
  <c r="R3" i="6"/>
  <c r="C4" i="6"/>
  <c r="D4" i="6"/>
  <c r="E4" i="6"/>
  <c r="F4" i="6"/>
  <c r="G4" i="6"/>
  <c r="H4" i="6"/>
  <c r="I4" i="6"/>
  <c r="J4" i="6"/>
  <c r="K4" i="6"/>
  <c r="L4" i="6"/>
  <c r="M4" i="6"/>
  <c r="N4" i="6"/>
  <c r="O4" i="6"/>
  <c r="P4" i="6"/>
  <c r="Q4" i="6"/>
  <c r="R4" i="6"/>
  <c r="C5" i="6"/>
  <c r="D5" i="6"/>
  <c r="E5" i="6"/>
  <c r="F5" i="6"/>
  <c r="G5" i="6"/>
  <c r="H5" i="6"/>
  <c r="I5" i="6"/>
  <c r="J5" i="6"/>
  <c r="K5" i="6"/>
  <c r="L5" i="6"/>
  <c r="M5" i="6"/>
  <c r="N5" i="6"/>
  <c r="O5" i="6"/>
  <c r="P5" i="6"/>
  <c r="Q5" i="6"/>
  <c r="R5" i="6"/>
  <c r="E19" i="3"/>
  <c r="E18" i="3"/>
  <c r="BE6" i="24"/>
  <c r="B11" i="3"/>
  <c r="E22" i="3"/>
  <c r="H3" i="4"/>
  <c r="H11" i="4"/>
  <c r="H9" i="4"/>
  <c r="H8" i="4"/>
  <c r="K8" i="4"/>
  <c r="K14" i="4"/>
  <c r="K9" i="4"/>
  <c r="K3" i="4"/>
  <c r="H13" i="4"/>
  <c r="K2" i="4"/>
  <c r="BF6" i="38"/>
  <c r="D6" i="6"/>
  <c r="BF98" i="38"/>
  <c r="B15" i="4"/>
  <c r="B14" i="4"/>
  <c r="E21" i="3"/>
  <c r="BF91" i="38"/>
  <c r="BF31" i="38"/>
  <c r="F6" i="6"/>
  <c r="E6" i="6"/>
  <c r="C6" i="6"/>
  <c r="N3" i="4"/>
  <c r="N8" i="4"/>
  <c r="Q2" i="4"/>
  <c r="N2" i="4"/>
  <c r="H17" i="4"/>
  <c r="H2" i="4"/>
  <c r="E22" i="4"/>
  <c r="E13" i="4"/>
  <c r="E21" i="4"/>
  <c r="E20" i="4"/>
  <c r="E3" i="4"/>
  <c r="E15" i="4"/>
  <c r="E12" i="4"/>
  <c r="E2" i="4"/>
  <c r="BE13" i="24"/>
  <c r="BE3" i="24"/>
  <c r="BE4" i="24"/>
  <c r="BE5" i="24"/>
  <c r="BE7" i="24"/>
  <c r="BE8" i="24"/>
  <c r="BE9" i="24"/>
  <c r="BE10" i="24"/>
  <c r="BE11" i="24"/>
  <c r="BE12" i="24"/>
  <c r="BE14" i="24"/>
  <c r="BE15" i="24"/>
  <c r="BE16" i="24"/>
  <c r="BE17" i="24"/>
  <c r="BE18" i="24"/>
  <c r="BE19" i="24"/>
  <c r="BE20" i="24"/>
  <c r="BE21" i="24"/>
  <c r="BE22" i="24"/>
  <c r="BE23" i="24"/>
  <c r="BE24" i="24"/>
  <c r="BE25" i="24"/>
  <c r="BE26" i="24"/>
  <c r="BE27" i="24"/>
  <c r="BE28" i="24"/>
  <c r="BE29" i="24"/>
  <c r="BE30" i="24"/>
  <c r="BE31" i="24"/>
  <c r="BE32" i="24"/>
  <c r="BE33" i="24"/>
  <c r="BE34" i="24"/>
  <c r="BE35" i="24"/>
  <c r="BE36" i="24"/>
  <c r="BE37" i="24"/>
  <c r="BE38" i="24"/>
  <c r="BE39" i="24"/>
  <c r="BE40" i="24"/>
  <c r="BE41" i="24"/>
  <c r="BE42" i="24"/>
  <c r="BE43" i="24"/>
  <c r="BE44" i="24"/>
  <c r="BE45" i="24"/>
  <c r="BE46" i="24"/>
  <c r="BE47" i="24"/>
  <c r="BE48" i="24"/>
  <c r="BE49" i="24"/>
  <c r="BE50" i="24"/>
  <c r="BE51" i="24"/>
  <c r="BE52" i="24"/>
  <c r="BE53" i="24"/>
  <c r="BE54" i="24"/>
  <c r="BE55" i="24"/>
  <c r="BE56" i="24"/>
  <c r="BE57" i="24"/>
  <c r="BE58" i="24"/>
  <c r="BE59" i="24"/>
  <c r="BE60" i="24"/>
  <c r="BE61" i="24"/>
  <c r="BE62" i="24"/>
  <c r="BE63" i="24"/>
  <c r="BE64" i="24"/>
  <c r="BE65" i="24"/>
  <c r="BE66" i="24"/>
  <c r="BE67" i="24"/>
  <c r="BE68" i="24"/>
  <c r="BE69" i="24"/>
  <c r="BE70" i="24"/>
  <c r="BE71" i="24"/>
  <c r="BE72" i="24"/>
  <c r="BE73" i="24"/>
  <c r="BE74" i="24"/>
  <c r="BE75" i="24"/>
  <c r="BE76" i="24"/>
  <c r="BE77" i="24"/>
  <c r="BE78" i="24"/>
  <c r="BE79" i="24"/>
  <c r="BE80" i="24"/>
  <c r="BE81" i="24"/>
  <c r="BE82" i="24"/>
  <c r="BE83" i="24"/>
  <c r="BE84" i="24"/>
  <c r="BE85" i="24"/>
  <c r="BE86" i="24"/>
  <c r="BE87" i="24"/>
  <c r="BE88" i="24"/>
  <c r="BE89" i="24"/>
  <c r="BE90" i="24"/>
  <c r="BE91" i="24"/>
  <c r="BE92" i="24"/>
  <c r="BE93" i="24"/>
  <c r="BE94" i="24"/>
  <c r="BE95" i="24"/>
  <c r="BE96" i="24"/>
  <c r="BE97" i="24"/>
  <c r="BE98" i="24"/>
  <c r="BE99" i="24"/>
  <c r="BE100" i="24"/>
  <c r="BE101" i="24"/>
  <c r="BE102" i="24"/>
  <c r="BE103" i="24"/>
  <c r="BE104" i="24"/>
  <c r="BE105" i="24"/>
  <c r="BE106" i="24"/>
  <c r="BE107" i="24"/>
  <c r="BE108" i="24"/>
  <c r="BE109" i="24"/>
  <c r="BE110" i="24"/>
  <c r="BE111" i="24"/>
  <c r="BE112" i="24"/>
  <c r="BE113" i="24"/>
  <c r="BE114" i="24"/>
  <c r="BE115" i="24"/>
  <c r="BE116" i="24"/>
  <c r="BE117" i="24"/>
  <c r="BE118" i="24"/>
  <c r="BE119" i="24"/>
  <c r="BE120" i="24"/>
  <c r="BE121" i="24"/>
  <c r="BE122" i="24"/>
  <c r="BE123" i="24"/>
  <c r="BE124" i="24"/>
  <c r="BE125" i="24"/>
  <c r="BE126" i="24"/>
  <c r="BE127" i="24"/>
  <c r="BE128" i="24"/>
  <c r="BE129" i="24"/>
  <c r="BE130" i="24"/>
  <c r="BE131" i="24"/>
  <c r="BE132" i="24"/>
  <c r="BE133" i="24"/>
  <c r="BE134" i="24"/>
  <c r="BE2" i="24"/>
  <c r="BF2" i="24"/>
  <c r="D2" i="15"/>
  <c r="R2" i="15"/>
  <c r="Q2" i="15"/>
  <c r="P2" i="15"/>
  <c r="O2" i="15"/>
  <c r="N2" i="15"/>
  <c r="M2" i="15"/>
  <c r="L2" i="15"/>
  <c r="K2" i="15"/>
  <c r="J2" i="15"/>
  <c r="I2" i="15"/>
  <c r="F2" i="15"/>
  <c r="E2" i="15"/>
  <c r="H10" i="3"/>
  <c r="C2" i="15"/>
  <c r="R2" i="14"/>
  <c r="Q2" i="14"/>
  <c r="P2" i="14"/>
  <c r="O2" i="14"/>
  <c r="N2" i="14"/>
  <c r="M2" i="14"/>
  <c r="L2" i="14"/>
  <c r="K2" i="14"/>
  <c r="J2" i="14"/>
  <c r="I2" i="14"/>
  <c r="F2" i="14"/>
  <c r="D2" i="14"/>
  <c r="E2" i="14"/>
  <c r="K10" i="3"/>
  <c r="C2" i="14"/>
  <c r="D2" i="13"/>
  <c r="R2" i="13"/>
  <c r="Q2" i="13"/>
  <c r="P2" i="13"/>
  <c r="O2" i="13"/>
  <c r="N2" i="13"/>
  <c r="M2" i="13"/>
  <c r="L2" i="13"/>
  <c r="K2" i="13"/>
  <c r="J2" i="13"/>
  <c r="I2" i="13"/>
  <c r="F2" i="13"/>
  <c r="E2" i="13"/>
  <c r="N10" i="3"/>
  <c r="C2" i="13"/>
  <c r="R2" i="12"/>
  <c r="Q2" i="12"/>
  <c r="P2" i="12"/>
  <c r="O2" i="12"/>
  <c r="N2" i="12"/>
  <c r="M2" i="12"/>
  <c r="L2" i="12"/>
  <c r="K2" i="12"/>
  <c r="J2" i="12"/>
  <c r="I2" i="12"/>
  <c r="F2" i="12"/>
  <c r="E2" i="12"/>
  <c r="D2" i="12"/>
  <c r="C2" i="12"/>
  <c r="H2" i="13"/>
  <c r="H2" i="15"/>
  <c r="G2" i="13"/>
  <c r="G2" i="15"/>
  <c r="BF134" i="24"/>
  <c r="BF133" i="24"/>
  <c r="BF132" i="24"/>
  <c r="BF131" i="24"/>
  <c r="BF130" i="24"/>
  <c r="BF129" i="24"/>
  <c r="BF128" i="24"/>
  <c r="BF127" i="24"/>
  <c r="BF126" i="24"/>
  <c r="BF125" i="24"/>
  <c r="BF124" i="24"/>
  <c r="BF123" i="24"/>
  <c r="BF122" i="24"/>
  <c r="BF121" i="24"/>
  <c r="BF120" i="24"/>
  <c r="BF119" i="24"/>
  <c r="BF118" i="24"/>
  <c r="BF117" i="24"/>
  <c r="BF116" i="24"/>
  <c r="BF115" i="24"/>
  <c r="BF114" i="24"/>
  <c r="BF113" i="24"/>
  <c r="BF112" i="24"/>
  <c r="BF111" i="24"/>
  <c r="BF110" i="24"/>
  <c r="BF109" i="24"/>
  <c r="BF108" i="24"/>
  <c r="BF107" i="24"/>
  <c r="BF106" i="24"/>
  <c r="BF105" i="24"/>
  <c r="BF104" i="24"/>
  <c r="BF103" i="24"/>
  <c r="BF102" i="24"/>
  <c r="BF101" i="24"/>
  <c r="BF100" i="24"/>
  <c r="BF99" i="24"/>
  <c r="BF98" i="24"/>
  <c r="BF97" i="24"/>
  <c r="BF96" i="24"/>
  <c r="BF95" i="24"/>
  <c r="BF94" i="24"/>
  <c r="BF93" i="24"/>
  <c r="BF92" i="24"/>
  <c r="BF91" i="24"/>
  <c r="BF90" i="24"/>
  <c r="BF89" i="24"/>
  <c r="BF88" i="24"/>
  <c r="BF87" i="24"/>
  <c r="BF86" i="24"/>
  <c r="BF85" i="24"/>
  <c r="BF84" i="24"/>
  <c r="BF83" i="24"/>
  <c r="BF82" i="24"/>
  <c r="BF81" i="24"/>
  <c r="BF80" i="24"/>
  <c r="BF79" i="24"/>
  <c r="BF78" i="24"/>
  <c r="BF77" i="24"/>
  <c r="BF76" i="24"/>
  <c r="BF75" i="24"/>
  <c r="BF74" i="24"/>
  <c r="BF73" i="24"/>
  <c r="BF72" i="24"/>
  <c r="BF71" i="24"/>
  <c r="BF70" i="24"/>
  <c r="BF69" i="24"/>
  <c r="BF68" i="24"/>
  <c r="BF67" i="24"/>
  <c r="BF66" i="24"/>
  <c r="BF65" i="24"/>
  <c r="BF64" i="24"/>
  <c r="BF63" i="24"/>
  <c r="BF62" i="24"/>
  <c r="BF61" i="24"/>
  <c r="BF60" i="24"/>
  <c r="BF59" i="24"/>
  <c r="BF58" i="24"/>
  <c r="BF57" i="24"/>
  <c r="BF56" i="24"/>
  <c r="BF55" i="24"/>
  <c r="BF54" i="24"/>
  <c r="BF53" i="24"/>
  <c r="BF52" i="24"/>
  <c r="BF51" i="24"/>
  <c r="BF50" i="24"/>
  <c r="BF49" i="24"/>
  <c r="BF48" i="24"/>
  <c r="BF47" i="24"/>
  <c r="BF46" i="24"/>
  <c r="BF45" i="24"/>
  <c r="BF44" i="24"/>
  <c r="BF43" i="24"/>
  <c r="BF42" i="24"/>
  <c r="BF41" i="24"/>
  <c r="BF40" i="24"/>
  <c r="BF39" i="24"/>
  <c r="BF38" i="24"/>
  <c r="BF37" i="24"/>
  <c r="BF36" i="24"/>
  <c r="BF35" i="24"/>
  <c r="BF34" i="24"/>
  <c r="BF33" i="24"/>
  <c r="BF32" i="24"/>
  <c r="BF31" i="24"/>
  <c r="BF30" i="24"/>
  <c r="BF29" i="24"/>
  <c r="BF28" i="24"/>
  <c r="BF27" i="24"/>
  <c r="BF26" i="24"/>
  <c r="BF25" i="24"/>
  <c r="BF24" i="24"/>
  <c r="BF23" i="24"/>
  <c r="BF22" i="24"/>
  <c r="BF21" i="24"/>
  <c r="BF20" i="24"/>
  <c r="BF19" i="24"/>
  <c r="BF18" i="24"/>
  <c r="BF17" i="24"/>
  <c r="BF16" i="24"/>
  <c r="BF15" i="24"/>
  <c r="BF14" i="24"/>
  <c r="BF13" i="24"/>
  <c r="BF12" i="24"/>
  <c r="BF11" i="24"/>
  <c r="BF10" i="24"/>
  <c r="BF9" i="24"/>
  <c r="BF8" i="24"/>
  <c r="BF7" i="24"/>
  <c r="BF6" i="24"/>
  <c r="BF5" i="24"/>
  <c r="BF4" i="24"/>
  <c r="BF3" i="24"/>
  <c r="Q2" i="36"/>
  <c r="D9" i="15"/>
  <c r="R9" i="15"/>
  <c r="N9" i="15"/>
  <c r="J9" i="15"/>
  <c r="C9" i="15"/>
  <c r="Q9" i="15"/>
  <c r="R9" i="37"/>
  <c r="M9" i="15"/>
  <c r="I9" i="15"/>
  <c r="P9" i="15"/>
  <c r="L9" i="15"/>
  <c r="F9" i="15"/>
  <c r="O9" i="15"/>
  <c r="P9" i="37"/>
  <c r="K9" i="15"/>
  <c r="L9" i="37"/>
  <c r="E9" i="15"/>
  <c r="F9" i="37"/>
  <c r="P9" i="14"/>
  <c r="L9" i="14"/>
  <c r="O9" i="14"/>
  <c r="K9" i="14"/>
  <c r="L9" i="36"/>
  <c r="D9" i="14"/>
  <c r="M9" i="14"/>
  <c r="D9" i="13"/>
  <c r="R9" i="14"/>
  <c r="J9" i="14"/>
  <c r="F9" i="14"/>
  <c r="I9" i="14"/>
  <c r="R9" i="13"/>
  <c r="N9" i="13"/>
  <c r="J9" i="13"/>
  <c r="E9" i="14"/>
  <c r="Q9" i="13"/>
  <c r="M9" i="13"/>
  <c r="I9" i="13"/>
  <c r="C9" i="13"/>
  <c r="N9" i="14"/>
  <c r="P9" i="13"/>
  <c r="F9" i="13"/>
  <c r="C9" i="14"/>
  <c r="O9" i="13"/>
  <c r="E9" i="13"/>
  <c r="L9" i="13"/>
  <c r="K9" i="13"/>
  <c r="R9" i="12"/>
  <c r="N9" i="12"/>
  <c r="J9" i="12"/>
  <c r="D9" i="12"/>
  <c r="O9" i="12"/>
  <c r="Q9" i="14"/>
  <c r="Q9" i="12"/>
  <c r="M9" i="12"/>
  <c r="I9" i="12"/>
  <c r="C9" i="12"/>
  <c r="F9" i="12"/>
  <c r="P9" i="12"/>
  <c r="L9" i="12"/>
  <c r="K9" i="12"/>
  <c r="E9" i="12"/>
  <c r="D21" i="15"/>
  <c r="Q21" i="15"/>
  <c r="R21" i="37"/>
  <c r="M21" i="15"/>
  <c r="I21" i="15"/>
  <c r="C21" i="15"/>
  <c r="P21" i="15"/>
  <c r="L21" i="15"/>
  <c r="F21" i="15"/>
  <c r="O21" i="15"/>
  <c r="P21" i="37"/>
  <c r="K21" i="15"/>
  <c r="L21" i="37"/>
  <c r="E21" i="15"/>
  <c r="F21" i="37"/>
  <c r="J21" i="15"/>
  <c r="R21" i="15"/>
  <c r="N21" i="15"/>
  <c r="P21" i="14"/>
  <c r="L21" i="14"/>
  <c r="O21" i="14"/>
  <c r="P21" i="36"/>
  <c r="K21" i="14"/>
  <c r="D21" i="14"/>
  <c r="M21" i="14"/>
  <c r="E21" i="14"/>
  <c r="D21" i="13"/>
  <c r="R21" i="14"/>
  <c r="J21" i="14"/>
  <c r="C21" i="14"/>
  <c r="Q21" i="14"/>
  <c r="Q21" i="13"/>
  <c r="M21" i="13"/>
  <c r="I21" i="13"/>
  <c r="C21" i="13"/>
  <c r="N21" i="14"/>
  <c r="P21" i="13"/>
  <c r="L21" i="13"/>
  <c r="F21" i="13"/>
  <c r="K21" i="13"/>
  <c r="I21" i="14"/>
  <c r="F21" i="14"/>
  <c r="R21" i="13"/>
  <c r="J21" i="13"/>
  <c r="O21" i="13"/>
  <c r="E21" i="13"/>
  <c r="R21" i="12"/>
  <c r="N21" i="12"/>
  <c r="J21" i="12"/>
  <c r="D21" i="12"/>
  <c r="Q21" i="12"/>
  <c r="M21" i="12"/>
  <c r="I21" i="12"/>
  <c r="C21" i="12"/>
  <c r="O21" i="12"/>
  <c r="P21" i="12"/>
  <c r="L21" i="12"/>
  <c r="F21" i="12"/>
  <c r="N21" i="13"/>
  <c r="K21" i="12"/>
  <c r="E21" i="12"/>
  <c r="D29" i="15"/>
  <c r="Q29" i="15"/>
  <c r="M29" i="15"/>
  <c r="I29" i="15"/>
  <c r="P29" i="15"/>
  <c r="L29" i="15"/>
  <c r="F29" i="15"/>
  <c r="O29" i="15"/>
  <c r="P29" i="37"/>
  <c r="K29" i="15"/>
  <c r="L29" i="37"/>
  <c r="E29" i="15"/>
  <c r="F29" i="37"/>
  <c r="N29" i="15"/>
  <c r="J29" i="15"/>
  <c r="C29" i="15"/>
  <c r="P29" i="14"/>
  <c r="L29" i="14"/>
  <c r="C29" i="14"/>
  <c r="R29" i="15"/>
  <c r="O29" i="14"/>
  <c r="P29" i="36"/>
  <c r="K29" i="14"/>
  <c r="D29" i="14"/>
  <c r="M29" i="14"/>
  <c r="E29" i="14"/>
  <c r="D29" i="13"/>
  <c r="R29" i="14"/>
  <c r="J29" i="14"/>
  <c r="Q29" i="14"/>
  <c r="F29" i="14"/>
  <c r="O29" i="13"/>
  <c r="K29" i="13"/>
  <c r="E29" i="13"/>
  <c r="N29" i="14"/>
  <c r="R29" i="13"/>
  <c r="N29" i="13"/>
  <c r="J29" i="13"/>
  <c r="M29" i="13"/>
  <c r="C29" i="13"/>
  <c r="L29" i="13"/>
  <c r="Q29" i="13"/>
  <c r="I29" i="13"/>
  <c r="R29" i="12"/>
  <c r="N29" i="12"/>
  <c r="J29" i="12"/>
  <c r="D29" i="12"/>
  <c r="O29" i="12"/>
  <c r="P29" i="13"/>
  <c r="Q29" i="12"/>
  <c r="M29" i="12"/>
  <c r="I29" i="12"/>
  <c r="C29" i="12"/>
  <c r="I29" i="14"/>
  <c r="E29" i="12"/>
  <c r="F29" i="13"/>
  <c r="P29" i="12"/>
  <c r="L29" i="12"/>
  <c r="F29" i="12"/>
  <c r="K29" i="12"/>
  <c r="D33" i="15"/>
  <c r="O33" i="15"/>
  <c r="P33" i="37"/>
  <c r="K33" i="15"/>
  <c r="L33" i="37"/>
  <c r="E33" i="15"/>
  <c r="F33" i="37"/>
  <c r="R33" i="15"/>
  <c r="N33" i="15"/>
  <c r="J33" i="15"/>
  <c r="C33" i="15"/>
  <c r="Q33" i="15"/>
  <c r="R33" i="37"/>
  <c r="M33" i="15"/>
  <c r="I33" i="15"/>
  <c r="F33" i="15"/>
  <c r="P33" i="15"/>
  <c r="P33" i="14"/>
  <c r="L33" i="14"/>
  <c r="E33" i="14"/>
  <c r="O33" i="14"/>
  <c r="K33" i="14"/>
  <c r="D33" i="14"/>
  <c r="M33" i="14"/>
  <c r="C33" i="14"/>
  <c r="D33" i="13"/>
  <c r="R33" i="14"/>
  <c r="J33" i="14"/>
  <c r="F33" i="14"/>
  <c r="L33" i="15"/>
  <c r="I33" i="14"/>
  <c r="P33" i="13"/>
  <c r="L33" i="13"/>
  <c r="F33" i="13"/>
  <c r="O33" i="13"/>
  <c r="K33" i="13"/>
  <c r="E33" i="13"/>
  <c r="N33" i="13"/>
  <c r="Q33" i="14"/>
  <c r="M33" i="13"/>
  <c r="C33" i="13"/>
  <c r="N33" i="14"/>
  <c r="R33" i="13"/>
  <c r="J33" i="13"/>
  <c r="R33" i="12"/>
  <c r="N33" i="12"/>
  <c r="J33" i="12"/>
  <c r="D33" i="12"/>
  <c r="I33" i="13"/>
  <c r="Q33" i="12"/>
  <c r="M33" i="12"/>
  <c r="I33" i="12"/>
  <c r="C33" i="12"/>
  <c r="O33" i="12"/>
  <c r="Q33" i="13"/>
  <c r="P33" i="12"/>
  <c r="L33" i="12"/>
  <c r="F33" i="12"/>
  <c r="K33" i="12"/>
  <c r="E33" i="12"/>
  <c r="D37" i="15"/>
  <c r="R37" i="15"/>
  <c r="N37" i="15"/>
  <c r="J37" i="15"/>
  <c r="Q37" i="15"/>
  <c r="R37" i="37"/>
  <c r="M37" i="15"/>
  <c r="I37" i="15"/>
  <c r="C37" i="15"/>
  <c r="L37" i="15"/>
  <c r="K37" i="15"/>
  <c r="L37" i="37"/>
  <c r="P37" i="15"/>
  <c r="F37" i="15"/>
  <c r="O37" i="15"/>
  <c r="P37" i="37"/>
  <c r="E37" i="15"/>
  <c r="F37" i="37"/>
  <c r="P37" i="14"/>
  <c r="L37" i="14"/>
  <c r="O37" i="14"/>
  <c r="K37" i="14"/>
  <c r="D37" i="14"/>
  <c r="M37" i="14"/>
  <c r="C37" i="14"/>
  <c r="D37" i="13"/>
  <c r="R37" i="14"/>
  <c r="J37" i="14"/>
  <c r="Q37" i="14"/>
  <c r="Q37" i="13"/>
  <c r="M37" i="13"/>
  <c r="I37" i="13"/>
  <c r="C37" i="13"/>
  <c r="N37" i="14"/>
  <c r="P37" i="13"/>
  <c r="L37" i="13"/>
  <c r="F37" i="13"/>
  <c r="O37" i="13"/>
  <c r="E37" i="13"/>
  <c r="I37" i="14"/>
  <c r="E37" i="14"/>
  <c r="N37" i="13"/>
  <c r="K37" i="13"/>
  <c r="J37" i="13"/>
  <c r="R37" i="12"/>
  <c r="N37" i="12"/>
  <c r="J37" i="12"/>
  <c r="D37" i="12"/>
  <c r="K37" i="12"/>
  <c r="F37" i="14"/>
  <c r="Q37" i="12"/>
  <c r="M37" i="12"/>
  <c r="I37" i="12"/>
  <c r="C37" i="12"/>
  <c r="R37" i="13"/>
  <c r="O37" i="12"/>
  <c r="P37" i="12"/>
  <c r="L37" i="12"/>
  <c r="F37" i="12"/>
  <c r="E37" i="12"/>
  <c r="D41" i="15"/>
  <c r="C41" i="15"/>
  <c r="F41" i="15"/>
  <c r="H41" i="15"/>
  <c r="Q41" i="15"/>
  <c r="R41" i="37"/>
  <c r="M41" i="15"/>
  <c r="I41" i="15"/>
  <c r="P41" i="15"/>
  <c r="L41" i="15"/>
  <c r="O41" i="15"/>
  <c r="P41" i="37"/>
  <c r="K41" i="15"/>
  <c r="L41" i="37"/>
  <c r="E41" i="15"/>
  <c r="F41" i="37"/>
  <c r="R41" i="15"/>
  <c r="N41" i="15"/>
  <c r="J41" i="15"/>
  <c r="P41" i="14"/>
  <c r="L41" i="14"/>
  <c r="O41" i="14"/>
  <c r="K41" i="14"/>
  <c r="D41" i="14"/>
  <c r="M41" i="14"/>
  <c r="C41" i="14"/>
  <c r="D41" i="13"/>
  <c r="R41" i="14"/>
  <c r="J41" i="14"/>
  <c r="F41" i="14"/>
  <c r="I41" i="14"/>
  <c r="R41" i="13"/>
  <c r="N41" i="13"/>
  <c r="J41" i="13"/>
  <c r="Q41" i="13"/>
  <c r="M41" i="13"/>
  <c r="I41" i="13"/>
  <c r="C41" i="13"/>
  <c r="N41" i="14"/>
  <c r="P41" i="13"/>
  <c r="F41" i="13"/>
  <c r="O41" i="13"/>
  <c r="E41" i="13"/>
  <c r="L41" i="13"/>
  <c r="R41" i="12"/>
  <c r="N41" i="12"/>
  <c r="J41" i="12"/>
  <c r="D41" i="12"/>
  <c r="O41" i="12"/>
  <c r="E41" i="14"/>
  <c r="F41" i="36"/>
  <c r="K41" i="13"/>
  <c r="Q41" i="12"/>
  <c r="M41" i="12"/>
  <c r="I41" i="12"/>
  <c r="C41" i="12"/>
  <c r="P41" i="12"/>
  <c r="L41" i="12"/>
  <c r="F41" i="12"/>
  <c r="Q41" i="14"/>
  <c r="K41" i="12"/>
  <c r="E41" i="12"/>
  <c r="D45" i="15"/>
  <c r="O45" i="15"/>
  <c r="P45" i="37"/>
  <c r="K45" i="15"/>
  <c r="L45" i="37"/>
  <c r="E45" i="15"/>
  <c r="F45" i="37"/>
  <c r="R45" i="15"/>
  <c r="N45" i="15"/>
  <c r="J45" i="15"/>
  <c r="C45" i="15"/>
  <c r="F45" i="15"/>
  <c r="G45" i="15"/>
  <c r="Q45" i="15"/>
  <c r="R45" i="37"/>
  <c r="M45" i="15"/>
  <c r="I45" i="15"/>
  <c r="P45" i="15"/>
  <c r="L45" i="15"/>
  <c r="P45" i="14"/>
  <c r="L45" i="14"/>
  <c r="C45" i="14"/>
  <c r="O45" i="14"/>
  <c r="P45" i="36"/>
  <c r="K45" i="14"/>
  <c r="D45" i="14"/>
  <c r="M45" i="14"/>
  <c r="D45" i="13"/>
  <c r="R45" i="14"/>
  <c r="J45" i="14"/>
  <c r="Q45" i="14"/>
  <c r="F45" i="14"/>
  <c r="O45" i="13"/>
  <c r="K45" i="13"/>
  <c r="E45" i="13"/>
  <c r="N45" i="14"/>
  <c r="R45" i="13"/>
  <c r="N45" i="13"/>
  <c r="J45" i="13"/>
  <c r="I45" i="14"/>
  <c r="Q45" i="13"/>
  <c r="I45" i="13"/>
  <c r="E45" i="14"/>
  <c r="P45" i="13"/>
  <c r="F45" i="13"/>
  <c r="M45" i="13"/>
  <c r="C45" i="13"/>
  <c r="R45" i="12"/>
  <c r="N45" i="12"/>
  <c r="J45" i="12"/>
  <c r="D45" i="12"/>
  <c r="K45" i="12"/>
  <c r="Q45" i="12"/>
  <c r="M45" i="12"/>
  <c r="I45" i="12"/>
  <c r="C45" i="12"/>
  <c r="O45" i="12"/>
  <c r="L45" i="13"/>
  <c r="P45" i="12"/>
  <c r="L45" i="12"/>
  <c r="F45" i="12"/>
  <c r="E45" i="12"/>
  <c r="L49" i="15"/>
  <c r="K49" i="15"/>
  <c r="L49" i="37"/>
  <c r="J49" i="15"/>
  <c r="D49" i="15"/>
  <c r="I49" i="15"/>
  <c r="M49" i="15"/>
  <c r="R49" i="15"/>
  <c r="N49" i="15"/>
  <c r="Q49" i="15"/>
  <c r="R49" i="37"/>
  <c r="F49" i="15"/>
  <c r="P49" i="15"/>
  <c r="E49" i="15"/>
  <c r="F49" i="37"/>
  <c r="O49" i="15"/>
  <c r="P49" i="37"/>
  <c r="C49" i="15"/>
  <c r="P49" i="14"/>
  <c r="L49" i="14"/>
  <c r="E49" i="14"/>
  <c r="O49" i="14"/>
  <c r="K49" i="14"/>
  <c r="D49" i="14"/>
  <c r="M49" i="14"/>
  <c r="D49" i="13"/>
  <c r="R49" i="14"/>
  <c r="J49" i="14"/>
  <c r="F49" i="14"/>
  <c r="I49" i="14"/>
  <c r="Q49" i="13"/>
  <c r="M49" i="13"/>
  <c r="I49" i="13"/>
  <c r="P49" i="13"/>
  <c r="L49" i="13"/>
  <c r="F49" i="13"/>
  <c r="Q49" i="14"/>
  <c r="K49" i="13"/>
  <c r="R49" i="13"/>
  <c r="J49" i="13"/>
  <c r="N49" i="14"/>
  <c r="O49" i="13"/>
  <c r="E49" i="13"/>
  <c r="C49" i="14"/>
  <c r="C49" i="13"/>
  <c r="R49" i="12"/>
  <c r="N49" i="12"/>
  <c r="J49" i="12"/>
  <c r="D49" i="12"/>
  <c r="K49" i="12"/>
  <c r="E49" i="12"/>
  <c r="Q49" i="12"/>
  <c r="M49" i="12"/>
  <c r="I49" i="12"/>
  <c r="C49" i="12"/>
  <c r="O49" i="12"/>
  <c r="P49" i="12"/>
  <c r="L49" i="12"/>
  <c r="F49" i="12"/>
  <c r="N49" i="13"/>
  <c r="D53" i="15"/>
  <c r="R53" i="15"/>
  <c r="N53" i="15"/>
  <c r="J53" i="15"/>
  <c r="C53" i="15"/>
  <c r="Q53" i="15"/>
  <c r="R53" i="37"/>
  <c r="M53" i="15"/>
  <c r="I53" i="15"/>
  <c r="P53" i="15"/>
  <c r="L53" i="15"/>
  <c r="F53" i="15"/>
  <c r="K53" i="15"/>
  <c r="L53" i="37"/>
  <c r="E53" i="15"/>
  <c r="F53" i="37"/>
  <c r="O53" i="15"/>
  <c r="P53" i="37"/>
  <c r="P53" i="14"/>
  <c r="L53" i="14"/>
  <c r="C53" i="14"/>
  <c r="O53" i="14"/>
  <c r="K53" i="14"/>
  <c r="D53" i="14"/>
  <c r="M53" i="14"/>
  <c r="D53" i="13"/>
  <c r="R53" i="14"/>
  <c r="J53" i="14"/>
  <c r="Q53" i="14"/>
  <c r="Q53" i="13"/>
  <c r="M53" i="13"/>
  <c r="I53" i="13"/>
  <c r="N53" i="14"/>
  <c r="P53" i="13"/>
  <c r="L53" i="13"/>
  <c r="F53" i="13"/>
  <c r="I53" i="14"/>
  <c r="O53" i="13"/>
  <c r="E53" i="13"/>
  <c r="F53" i="14"/>
  <c r="E53" i="14"/>
  <c r="N53" i="13"/>
  <c r="C53" i="13"/>
  <c r="K53" i="13"/>
  <c r="R53" i="13"/>
  <c r="R53" i="12"/>
  <c r="N53" i="12"/>
  <c r="J53" i="12"/>
  <c r="D53" i="12"/>
  <c r="K53" i="12"/>
  <c r="J53" i="13"/>
  <c r="Q53" i="12"/>
  <c r="M53" i="12"/>
  <c r="I53" i="12"/>
  <c r="C53" i="12"/>
  <c r="O53" i="12"/>
  <c r="P53" i="12"/>
  <c r="L53" i="12"/>
  <c r="F53" i="12"/>
  <c r="E53" i="12"/>
  <c r="D57" i="15"/>
  <c r="R57" i="15"/>
  <c r="N57" i="15"/>
  <c r="J57" i="15"/>
  <c r="C57" i="15"/>
  <c r="Q57" i="15"/>
  <c r="M57" i="15"/>
  <c r="I57" i="15"/>
  <c r="P57" i="15"/>
  <c r="L57" i="15"/>
  <c r="F57" i="15"/>
  <c r="E57" i="15"/>
  <c r="F57" i="37"/>
  <c r="O57" i="15"/>
  <c r="P57" i="37"/>
  <c r="O57" i="14"/>
  <c r="K57" i="14"/>
  <c r="K57" i="15"/>
  <c r="L57" i="37"/>
  <c r="R57" i="14"/>
  <c r="N57" i="14"/>
  <c r="J57" i="14"/>
  <c r="L57" i="14"/>
  <c r="Q57" i="14"/>
  <c r="I57" i="14"/>
  <c r="D57" i="14"/>
  <c r="M57" i="14"/>
  <c r="E57" i="14"/>
  <c r="F57" i="36"/>
  <c r="D57" i="13"/>
  <c r="F57" i="14"/>
  <c r="C57" i="14"/>
  <c r="Q57" i="13"/>
  <c r="M57" i="13"/>
  <c r="I57" i="13"/>
  <c r="P57" i="14"/>
  <c r="P57" i="13"/>
  <c r="L57" i="13"/>
  <c r="F57" i="13"/>
  <c r="K57" i="13"/>
  <c r="P57" i="12"/>
  <c r="L57" i="12"/>
  <c r="R57" i="13"/>
  <c r="J57" i="13"/>
  <c r="O57" i="12"/>
  <c r="K57" i="12"/>
  <c r="O57" i="13"/>
  <c r="E57" i="13"/>
  <c r="R57" i="12"/>
  <c r="N57" i="12"/>
  <c r="J57" i="12"/>
  <c r="Q57" i="12"/>
  <c r="D57" i="12"/>
  <c r="M57" i="12"/>
  <c r="C57" i="12"/>
  <c r="C57" i="13"/>
  <c r="N57" i="13"/>
  <c r="I57" i="12"/>
  <c r="F57" i="12"/>
  <c r="E57" i="12"/>
  <c r="D61" i="15"/>
  <c r="R61" i="15"/>
  <c r="N61" i="15"/>
  <c r="J61" i="15"/>
  <c r="C61" i="15"/>
  <c r="Q61" i="15"/>
  <c r="M61" i="15"/>
  <c r="I61" i="15"/>
  <c r="P61" i="15"/>
  <c r="L61" i="15"/>
  <c r="F61" i="15"/>
  <c r="O61" i="15"/>
  <c r="P61" i="37"/>
  <c r="K61" i="15"/>
  <c r="L61" i="37"/>
  <c r="O61" i="14"/>
  <c r="P61" i="36"/>
  <c r="K61" i="14"/>
  <c r="R61" i="14"/>
  <c r="N61" i="14"/>
  <c r="J61" i="14"/>
  <c r="E61" i="15"/>
  <c r="F61" i="37"/>
  <c r="L61" i="14"/>
  <c r="C61" i="14"/>
  <c r="Q61" i="14"/>
  <c r="I61" i="14"/>
  <c r="D61" i="14"/>
  <c r="D61" i="13"/>
  <c r="P61" i="14"/>
  <c r="E61" i="14"/>
  <c r="M61" i="14"/>
  <c r="F61" i="14"/>
  <c r="Q61" i="13"/>
  <c r="M61" i="13"/>
  <c r="I61" i="13"/>
  <c r="P61" i="12"/>
  <c r="L61" i="12"/>
  <c r="P61" i="13"/>
  <c r="L61" i="13"/>
  <c r="F61" i="13"/>
  <c r="O61" i="12"/>
  <c r="K61" i="12"/>
  <c r="O61" i="13"/>
  <c r="E61" i="13"/>
  <c r="M61" i="12"/>
  <c r="N61" i="13"/>
  <c r="C61" i="13"/>
  <c r="R61" i="12"/>
  <c r="J61" i="12"/>
  <c r="K61" i="13"/>
  <c r="Q61" i="12"/>
  <c r="I61" i="12"/>
  <c r="J61" i="13"/>
  <c r="D61" i="12"/>
  <c r="R61" i="13"/>
  <c r="C61" i="12"/>
  <c r="N61" i="12"/>
  <c r="E61" i="12"/>
  <c r="F61" i="12"/>
  <c r="D65" i="15"/>
  <c r="R65" i="15"/>
  <c r="N65" i="15"/>
  <c r="J65" i="15"/>
  <c r="C65" i="15"/>
  <c r="Q65" i="15"/>
  <c r="R65" i="37"/>
  <c r="M65" i="15"/>
  <c r="I65" i="15"/>
  <c r="P65" i="15"/>
  <c r="L65" i="15"/>
  <c r="F65" i="15"/>
  <c r="O65" i="15"/>
  <c r="P65" i="37"/>
  <c r="K65" i="15"/>
  <c r="L65" i="37"/>
  <c r="E65" i="15"/>
  <c r="F65" i="37"/>
  <c r="O65" i="14"/>
  <c r="K65" i="14"/>
  <c r="R65" i="14"/>
  <c r="N65" i="14"/>
  <c r="J65" i="14"/>
  <c r="L65" i="14"/>
  <c r="Q65" i="14"/>
  <c r="I65" i="14"/>
  <c r="D65" i="14"/>
  <c r="M65" i="14"/>
  <c r="D65" i="13"/>
  <c r="F65" i="14"/>
  <c r="C65" i="14"/>
  <c r="Q65" i="13"/>
  <c r="M65" i="13"/>
  <c r="I65" i="13"/>
  <c r="P65" i="12"/>
  <c r="L65" i="12"/>
  <c r="P65" i="13"/>
  <c r="L65" i="13"/>
  <c r="F65" i="13"/>
  <c r="O65" i="12"/>
  <c r="K65" i="12"/>
  <c r="E65" i="14"/>
  <c r="K65" i="13"/>
  <c r="M65" i="12"/>
  <c r="R65" i="13"/>
  <c r="J65" i="13"/>
  <c r="R65" i="12"/>
  <c r="J65" i="12"/>
  <c r="O65" i="13"/>
  <c r="E65" i="13"/>
  <c r="Q65" i="12"/>
  <c r="I65" i="12"/>
  <c r="P65" i="14"/>
  <c r="D65" i="12"/>
  <c r="N65" i="13"/>
  <c r="C65" i="12"/>
  <c r="E65" i="12"/>
  <c r="C65" i="13"/>
  <c r="N65" i="12"/>
  <c r="F65" i="12"/>
  <c r="D69" i="15"/>
  <c r="R69" i="15"/>
  <c r="N69" i="15"/>
  <c r="J69" i="15"/>
  <c r="C69" i="15"/>
  <c r="Q69" i="15"/>
  <c r="R69" i="37"/>
  <c r="M69" i="15"/>
  <c r="I69" i="15"/>
  <c r="P69" i="15"/>
  <c r="L69" i="15"/>
  <c r="F69" i="15"/>
  <c r="K69" i="15"/>
  <c r="L69" i="37"/>
  <c r="E69" i="15"/>
  <c r="F69" i="37"/>
  <c r="O69" i="14"/>
  <c r="K69" i="14"/>
  <c r="R69" i="14"/>
  <c r="N69" i="14"/>
  <c r="J69" i="14"/>
  <c r="O69" i="15"/>
  <c r="P69" i="37"/>
  <c r="L69" i="14"/>
  <c r="E69" i="14"/>
  <c r="Q69" i="14"/>
  <c r="I69" i="14"/>
  <c r="D69" i="14"/>
  <c r="D69" i="13"/>
  <c r="P69" i="14"/>
  <c r="C69" i="14"/>
  <c r="Q69" i="13"/>
  <c r="M69" i="13"/>
  <c r="I69" i="13"/>
  <c r="P69" i="12"/>
  <c r="L69" i="12"/>
  <c r="P69" i="13"/>
  <c r="L69" i="13"/>
  <c r="F69" i="13"/>
  <c r="O69" i="12"/>
  <c r="K69" i="12"/>
  <c r="M69" i="14"/>
  <c r="O69" i="13"/>
  <c r="E69" i="13"/>
  <c r="M69" i="12"/>
  <c r="N69" i="13"/>
  <c r="C69" i="13"/>
  <c r="R69" i="12"/>
  <c r="J69" i="12"/>
  <c r="K69" i="13"/>
  <c r="Q69" i="12"/>
  <c r="I69" i="12"/>
  <c r="F69" i="14"/>
  <c r="D69" i="12"/>
  <c r="J69" i="13"/>
  <c r="N69" i="12"/>
  <c r="C69" i="12"/>
  <c r="E69" i="12"/>
  <c r="R69" i="13"/>
  <c r="F69" i="12"/>
  <c r="Q73" i="15"/>
  <c r="R73" i="37"/>
  <c r="D73" i="15"/>
  <c r="R73" i="15"/>
  <c r="N73" i="15"/>
  <c r="J73" i="15"/>
  <c r="C73" i="15"/>
  <c r="M73" i="15"/>
  <c r="I73" i="15"/>
  <c r="P73" i="15"/>
  <c r="L73" i="15"/>
  <c r="F73" i="15"/>
  <c r="E73" i="15"/>
  <c r="F73" i="37"/>
  <c r="O73" i="15"/>
  <c r="P73" i="37"/>
  <c r="K73" i="15"/>
  <c r="L73" i="37"/>
  <c r="O73" i="14"/>
  <c r="K73" i="14"/>
  <c r="R73" i="14"/>
  <c r="N73" i="14"/>
  <c r="J73" i="14"/>
  <c r="L73" i="14"/>
  <c r="C73" i="14"/>
  <c r="Q73" i="14"/>
  <c r="I73" i="14"/>
  <c r="D73" i="14"/>
  <c r="M73" i="14"/>
  <c r="D73" i="13"/>
  <c r="F73" i="14"/>
  <c r="E73" i="14"/>
  <c r="F73" i="36"/>
  <c r="Q73" i="13"/>
  <c r="M73" i="13"/>
  <c r="I73" i="13"/>
  <c r="P73" i="12"/>
  <c r="L73" i="12"/>
  <c r="P73" i="14"/>
  <c r="P73" i="13"/>
  <c r="L73" i="13"/>
  <c r="F73" i="13"/>
  <c r="O73" i="12"/>
  <c r="K73" i="12"/>
  <c r="K73" i="13"/>
  <c r="M73" i="12"/>
  <c r="R73" i="13"/>
  <c r="J73" i="13"/>
  <c r="R73" i="12"/>
  <c r="J73" i="12"/>
  <c r="O73" i="13"/>
  <c r="E73" i="13"/>
  <c r="Q73" i="12"/>
  <c r="I73" i="12"/>
  <c r="N73" i="13"/>
  <c r="N73" i="12"/>
  <c r="D73" i="12"/>
  <c r="C73" i="13"/>
  <c r="C73" i="12"/>
  <c r="E73" i="12"/>
  <c r="F73" i="12"/>
  <c r="M77" i="15"/>
  <c r="I77" i="15"/>
  <c r="L77" i="15"/>
  <c r="K77" i="15"/>
  <c r="D77" i="15"/>
  <c r="J77" i="15"/>
  <c r="K77" i="37"/>
  <c r="P77" i="15"/>
  <c r="E77" i="15"/>
  <c r="O77" i="15"/>
  <c r="C77" i="15"/>
  <c r="R77" i="15"/>
  <c r="S77" i="37"/>
  <c r="N77" i="15"/>
  <c r="O77" i="37"/>
  <c r="F77" i="15"/>
  <c r="O77" i="14"/>
  <c r="P77" i="36"/>
  <c r="K77" i="14"/>
  <c r="Q77" i="15"/>
  <c r="R77" i="14"/>
  <c r="N77" i="14"/>
  <c r="J77" i="14"/>
  <c r="Q77" i="14"/>
  <c r="L77" i="14"/>
  <c r="I77" i="14"/>
  <c r="D77" i="14"/>
  <c r="E77" i="14"/>
  <c r="D77" i="13"/>
  <c r="P77" i="14"/>
  <c r="M77" i="14"/>
  <c r="F77" i="14"/>
  <c r="Q77" i="13"/>
  <c r="M77" i="13"/>
  <c r="I77" i="13"/>
  <c r="P77" i="12"/>
  <c r="L77" i="12"/>
  <c r="C77" i="14"/>
  <c r="P77" i="13"/>
  <c r="L77" i="13"/>
  <c r="F77" i="13"/>
  <c r="O77" i="12"/>
  <c r="K77" i="12"/>
  <c r="O77" i="13"/>
  <c r="E77" i="13"/>
  <c r="M77" i="12"/>
  <c r="N77" i="13"/>
  <c r="C77" i="13"/>
  <c r="R77" i="12"/>
  <c r="J77" i="12"/>
  <c r="K77" i="13"/>
  <c r="Q77" i="12"/>
  <c r="I77" i="12"/>
  <c r="D77" i="12"/>
  <c r="R77" i="13"/>
  <c r="C77" i="12"/>
  <c r="E77" i="12"/>
  <c r="J77" i="13"/>
  <c r="F77" i="12"/>
  <c r="N77" i="12"/>
  <c r="K81" i="15"/>
  <c r="J81" i="15"/>
  <c r="M81" i="15"/>
  <c r="I81" i="15"/>
  <c r="D81" i="15"/>
  <c r="L81" i="15"/>
  <c r="M81" i="37"/>
  <c r="Q81" i="15"/>
  <c r="F81" i="15"/>
  <c r="P81" i="15"/>
  <c r="Q81" i="37"/>
  <c r="E81" i="15"/>
  <c r="O81" i="15"/>
  <c r="C81" i="15"/>
  <c r="N81" i="15"/>
  <c r="O81" i="14"/>
  <c r="K81" i="14"/>
  <c r="R81" i="14"/>
  <c r="N81" i="14"/>
  <c r="J81" i="14"/>
  <c r="R81" i="15"/>
  <c r="Q81" i="14"/>
  <c r="M81" i="14"/>
  <c r="I81" i="14"/>
  <c r="P81" i="14"/>
  <c r="C81" i="14"/>
  <c r="L81" i="14"/>
  <c r="D81" i="14"/>
  <c r="D81" i="13"/>
  <c r="F81" i="14"/>
  <c r="E81" i="14"/>
  <c r="Q81" i="13"/>
  <c r="M81" i="13"/>
  <c r="I81" i="13"/>
  <c r="P81" i="12"/>
  <c r="L81" i="12"/>
  <c r="P81" i="13"/>
  <c r="L81" i="13"/>
  <c r="F81" i="13"/>
  <c r="O81" i="12"/>
  <c r="K81" i="12"/>
  <c r="K81" i="13"/>
  <c r="M81" i="12"/>
  <c r="R81" i="13"/>
  <c r="J81" i="13"/>
  <c r="R81" i="12"/>
  <c r="J81" i="12"/>
  <c r="O81" i="13"/>
  <c r="E81" i="13"/>
  <c r="Q81" i="12"/>
  <c r="I81" i="12"/>
  <c r="C81" i="13"/>
  <c r="D81" i="12"/>
  <c r="C81" i="12"/>
  <c r="N81" i="12"/>
  <c r="F81" i="12"/>
  <c r="N81" i="13"/>
  <c r="E81" i="12"/>
  <c r="D85" i="15"/>
  <c r="Q85" i="15"/>
  <c r="M85" i="15"/>
  <c r="I85" i="15"/>
  <c r="P85" i="15"/>
  <c r="L85" i="15"/>
  <c r="M85" i="37"/>
  <c r="F85" i="15"/>
  <c r="O85" i="15"/>
  <c r="K85" i="15"/>
  <c r="E85" i="15"/>
  <c r="R85" i="15"/>
  <c r="N85" i="15"/>
  <c r="J85" i="15"/>
  <c r="C85" i="15"/>
  <c r="O85" i="14"/>
  <c r="K85" i="14"/>
  <c r="R85" i="14"/>
  <c r="N85" i="14"/>
  <c r="J85" i="14"/>
  <c r="Q85" i="14"/>
  <c r="M85" i="14"/>
  <c r="I85" i="14"/>
  <c r="D85" i="14"/>
  <c r="L85" i="14"/>
  <c r="E85" i="14"/>
  <c r="D85" i="13"/>
  <c r="C85" i="14"/>
  <c r="Q85" i="13"/>
  <c r="M85" i="13"/>
  <c r="I85" i="13"/>
  <c r="P85" i="12"/>
  <c r="L85" i="12"/>
  <c r="P85" i="13"/>
  <c r="L85" i="13"/>
  <c r="F85" i="13"/>
  <c r="O85" i="12"/>
  <c r="K85" i="12"/>
  <c r="O85" i="13"/>
  <c r="E85" i="13"/>
  <c r="M85" i="12"/>
  <c r="F85" i="14"/>
  <c r="N85" i="13"/>
  <c r="C85" i="13"/>
  <c r="R85" i="12"/>
  <c r="J85" i="12"/>
  <c r="P85" i="14"/>
  <c r="K85" i="13"/>
  <c r="Q85" i="12"/>
  <c r="I85" i="12"/>
  <c r="R85" i="13"/>
  <c r="D85" i="12"/>
  <c r="J85" i="13"/>
  <c r="N85" i="12"/>
  <c r="C85" i="12"/>
  <c r="F85" i="12"/>
  <c r="E85" i="12"/>
  <c r="D89" i="15"/>
  <c r="Q89" i="15"/>
  <c r="M89" i="15"/>
  <c r="I89" i="15"/>
  <c r="P89" i="15"/>
  <c r="L89" i="15"/>
  <c r="M89" i="37"/>
  <c r="F89" i="15"/>
  <c r="O89" i="15"/>
  <c r="K89" i="15"/>
  <c r="E89" i="15"/>
  <c r="N89" i="15"/>
  <c r="J89" i="15"/>
  <c r="C89" i="15"/>
  <c r="R89" i="15"/>
  <c r="O89" i="14"/>
  <c r="K89" i="14"/>
  <c r="R89" i="14"/>
  <c r="N89" i="14"/>
  <c r="J89" i="14"/>
  <c r="Q89" i="14"/>
  <c r="M89" i="14"/>
  <c r="I89" i="14"/>
  <c r="P89" i="14"/>
  <c r="L89" i="14"/>
  <c r="D89" i="14"/>
  <c r="E89" i="14"/>
  <c r="F89" i="36"/>
  <c r="D89" i="13"/>
  <c r="F89" i="14"/>
  <c r="C89" i="14"/>
  <c r="Q89" i="13"/>
  <c r="M89" i="13"/>
  <c r="I89" i="13"/>
  <c r="P89" i="12"/>
  <c r="L89" i="12"/>
  <c r="P89" i="13"/>
  <c r="L89" i="13"/>
  <c r="F89" i="13"/>
  <c r="O89" i="12"/>
  <c r="K89" i="12"/>
  <c r="K89" i="13"/>
  <c r="M89" i="12"/>
  <c r="R89" i="13"/>
  <c r="J89" i="13"/>
  <c r="R89" i="12"/>
  <c r="J89" i="12"/>
  <c r="O89" i="13"/>
  <c r="E89" i="13"/>
  <c r="Q89" i="12"/>
  <c r="I89" i="12"/>
  <c r="N89" i="12"/>
  <c r="D89" i="12"/>
  <c r="C89" i="12"/>
  <c r="N89" i="13"/>
  <c r="F89" i="12"/>
  <c r="C89" i="13"/>
  <c r="E89" i="12"/>
  <c r="D93" i="15"/>
  <c r="Q93" i="15"/>
  <c r="M93" i="15"/>
  <c r="I93" i="15"/>
  <c r="P93" i="15"/>
  <c r="L93" i="15"/>
  <c r="F93" i="15"/>
  <c r="O93" i="15"/>
  <c r="K93" i="15"/>
  <c r="E93" i="15"/>
  <c r="J93" i="15"/>
  <c r="C93" i="15"/>
  <c r="R93" i="15"/>
  <c r="N93" i="15"/>
  <c r="O93" i="14"/>
  <c r="P93" i="36"/>
  <c r="K93" i="14"/>
  <c r="R93" i="14"/>
  <c r="N93" i="14"/>
  <c r="J93" i="14"/>
  <c r="Q93" i="14"/>
  <c r="M93" i="14"/>
  <c r="I93" i="14"/>
  <c r="D93" i="14"/>
  <c r="F93" i="14"/>
  <c r="E93" i="14"/>
  <c r="D93" i="13"/>
  <c r="P93" i="14"/>
  <c r="C93" i="14"/>
  <c r="P93" i="13"/>
  <c r="L93" i="13"/>
  <c r="F93" i="13"/>
  <c r="R93" i="12"/>
  <c r="N93" i="12"/>
  <c r="J93" i="12"/>
  <c r="O93" i="13"/>
  <c r="K93" i="13"/>
  <c r="E93" i="13"/>
  <c r="Q93" i="12"/>
  <c r="M93" i="12"/>
  <c r="I93" i="12"/>
  <c r="L93" i="14"/>
  <c r="R93" i="13"/>
  <c r="J93" i="13"/>
  <c r="O93" i="12"/>
  <c r="Q93" i="13"/>
  <c r="I93" i="13"/>
  <c r="L93" i="12"/>
  <c r="N93" i="13"/>
  <c r="C93" i="13"/>
  <c r="K93" i="12"/>
  <c r="M93" i="13"/>
  <c r="P93" i="12"/>
  <c r="D93" i="12"/>
  <c r="E93" i="12"/>
  <c r="C93" i="12"/>
  <c r="F93" i="12"/>
  <c r="D97" i="15"/>
  <c r="Q97" i="15"/>
  <c r="M97" i="15"/>
  <c r="I97" i="15"/>
  <c r="P97" i="15"/>
  <c r="L97" i="15"/>
  <c r="M97" i="37"/>
  <c r="F97" i="15"/>
  <c r="O97" i="15"/>
  <c r="K97" i="15"/>
  <c r="E97" i="15"/>
  <c r="C97" i="15"/>
  <c r="R97" i="15"/>
  <c r="N97" i="15"/>
  <c r="J97" i="15"/>
  <c r="O97" i="14"/>
  <c r="K97" i="14"/>
  <c r="R97" i="14"/>
  <c r="N97" i="14"/>
  <c r="J97" i="14"/>
  <c r="Q97" i="14"/>
  <c r="M97" i="14"/>
  <c r="I97" i="14"/>
  <c r="P97" i="14"/>
  <c r="E97" i="14"/>
  <c r="F97" i="36"/>
  <c r="L97" i="14"/>
  <c r="D97" i="14"/>
  <c r="C97" i="14"/>
  <c r="D97" i="13"/>
  <c r="Q97" i="13"/>
  <c r="M97" i="13"/>
  <c r="R97" i="13"/>
  <c r="L97" i="13"/>
  <c r="F97" i="13"/>
  <c r="R97" i="12"/>
  <c r="N97" i="12"/>
  <c r="J97" i="12"/>
  <c r="P97" i="13"/>
  <c r="K97" i="13"/>
  <c r="E97" i="13"/>
  <c r="Q97" i="12"/>
  <c r="M97" i="12"/>
  <c r="I97" i="12"/>
  <c r="F97" i="14"/>
  <c r="O97" i="13"/>
  <c r="C97" i="13"/>
  <c r="O97" i="12"/>
  <c r="N97" i="13"/>
  <c r="L97" i="12"/>
  <c r="J97" i="13"/>
  <c r="K97" i="12"/>
  <c r="D97" i="12"/>
  <c r="C97" i="12"/>
  <c r="P97" i="12"/>
  <c r="I97" i="13"/>
  <c r="F97" i="12"/>
  <c r="E97" i="12"/>
  <c r="L101" i="15"/>
  <c r="M101" i="37"/>
  <c r="D101" i="15"/>
  <c r="Q101" i="15"/>
  <c r="M101" i="15"/>
  <c r="I101" i="15"/>
  <c r="P101" i="15"/>
  <c r="F101" i="15"/>
  <c r="O101" i="15"/>
  <c r="K101" i="15"/>
  <c r="E101" i="15"/>
  <c r="R101" i="15"/>
  <c r="N101" i="15"/>
  <c r="J101" i="15"/>
  <c r="O101" i="14"/>
  <c r="K101" i="14"/>
  <c r="R101" i="14"/>
  <c r="N101" i="14"/>
  <c r="J101" i="14"/>
  <c r="C101" i="15"/>
  <c r="Q101" i="14"/>
  <c r="M101" i="14"/>
  <c r="I101" i="14"/>
  <c r="C101" i="14"/>
  <c r="D101" i="14"/>
  <c r="L101" i="14"/>
  <c r="F101" i="14"/>
  <c r="D101" i="13"/>
  <c r="Q101" i="13"/>
  <c r="M101" i="13"/>
  <c r="I101" i="13"/>
  <c r="N101" i="13"/>
  <c r="F101" i="13"/>
  <c r="R101" i="12"/>
  <c r="N101" i="12"/>
  <c r="J101" i="12"/>
  <c r="P101" i="14"/>
  <c r="R101" i="13"/>
  <c r="L101" i="13"/>
  <c r="E101" i="13"/>
  <c r="Q101" i="12"/>
  <c r="M101" i="12"/>
  <c r="I101" i="12"/>
  <c r="E101" i="14"/>
  <c r="P101" i="13"/>
  <c r="C101" i="13"/>
  <c r="O101" i="12"/>
  <c r="O101" i="13"/>
  <c r="L101" i="12"/>
  <c r="K101" i="13"/>
  <c r="K101" i="12"/>
  <c r="D101" i="12"/>
  <c r="J101" i="13"/>
  <c r="C101" i="12"/>
  <c r="P101" i="12"/>
  <c r="F101" i="12"/>
  <c r="E101" i="12"/>
  <c r="D105" i="15"/>
  <c r="R105" i="15"/>
  <c r="N105" i="15"/>
  <c r="J105" i="15"/>
  <c r="C105" i="15"/>
  <c r="Q105" i="15"/>
  <c r="M105" i="15"/>
  <c r="I105" i="15"/>
  <c r="P105" i="15"/>
  <c r="Q105" i="37"/>
  <c r="L105" i="15"/>
  <c r="M105" i="37"/>
  <c r="F105" i="15"/>
  <c r="O105" i="15"/>
  <c r="K105" i="15"/>
  <c r="E105" i="15"/>
  <c r="O105" i="14"/>
  <c r="K105" i="14"/>
  <c r="R105" i="14"/>
  <c r="N105" i="14"/>
  <c r="J105" i="14"/>
  <c r="Q105" i="14"/>
  <c r="M105" i="14"/>
  <c r="I105" i="14"/>
  <c r="P105" i="14"/>
  <c r="E105" i="14"/>
  <c r="F105" i="36"/>
  <c r="L105" i="14"/>
  <c r="D105" i="14"/>
  <c r="C105" i="14"/>
  <c r="D105" i="13"/>
  <c r="R105" i="13"/>
  <c r="N105" i="13"/>
  <c r="J105" i="13"/>
  <c r="C105" i="13"/>
  <c r="Q105" i="13"/>
  <c r="M105" i="13"/>
  <c r="I105" i="13"/>
  <c r="P105" i="13"/>
  <c r="F105" i="13"/>
  <c r="R105" i="12"/>
  <c r="N105" i="12"/>
  <c r="J105" i="12"/>
  <c r="F105" i="14"/>
  <c r="O105" i="13"/>
  <c r="E105" i="13"/>
  <c r="Q105" i="12"/>
  <c r="M105" i="12"/>
  <c r="I105" i="12"/>
  <c r="O105" i="12"/>
  <c r="L105" i="12"/>
  <c r="L105" i="13"/>
  <c r="K105" i="12"/>
  <c r="D105" i="12"/>
  <c r="E105" i="12"/>
  <c r="K105" i="13"/>
  <c r="P105" i="12"/>
  <c r="C105" i="12"/>
  <c r="F105" i="12"/>
  <c r="D109" i="15"/>
  <c r="R109" i="15"/>
  <c r="N109" i="15"/>
  <c r="J109" i="15"/>
  <c r="C109" i="15"/>
  <c r="Q109" i="15"/>
  <c r="M109" i="15"/>
  <c r="I109" i="15"/>
  <c r="P109" i="15"/>
  <c r="L109" i="15"/>
  <c r="M109" i="37"/>
  <c r="F109" i="15"/>
  <c r="K109" i="15"/>
  <c r="E109" i="15"/>
  <c r="O109" i="15"/>
  <c r="O109" i="14"/>
  <c r="K109" i="14"/>
  <c r="R109" i="14"/>
  <c r="N109" i="14"/>
  <c r="J109" i="14"/>
  <c r="Q109" i="14"/>
  <c r="M109" i="14"/>
  <c r="I109" i="14"/>
  <c r="D109" i="14"/>
  <c r="F109" i="14"/>
  <c r="E109" i="14"/>
  <c r="D109" i="13"/>
  <c r="R109" i="13"/>
  <c r="N109" i="13"/>
  <c r="J109" i="13"/>
  <c r="C109" i="13"/>
  <c r="P109" i="14"/>
  <c r="C109" i="14"/>
  <c r="Q109" i="13"/>
  <c r="M109" i="13"/>
  <c r="I109" i="13"/>
  <c r="L109" i="14"/>
  <c r="L109" i="13"/>
  <c r="R109" i="12"/>
  <c r="N109" i="12"/>
  <c r="J109" i="12"/>
  <c r="K109" i="13"/>
  <c r="Q109" i="12"/>
  <c r="M109" i="12"/>
  <c r="I109" i="12"/>
  <c r="P109" i="13"/>
  <c r="O109" i="12"/>
  <c r="O109" i="13"/>
  <c r="L109" i="12"/>
  <c r="F109" i="13"/>
  <c r="K109" i="12"/>
  <c r="P109" i="12"/>
  <c r="D109" i="12"/>
  <c r="C109" i="12"/>
  <c r="E109" i="13"/>
  <c r="F109" i="12"/>
  <c r="E109" i="12"/>
  <c r="D113" i="15"/>
  <c r="R113" i="15"/>
  <c r="N113" i="15"/>
  <c r="J113" i="15"/>
  <c r="C113" i="15"/>
  <c r="Q113" i="15"/>
  <c r="M113" i="15"/>
  <c r="I113" i="15"/>
  <c r="P113" i="15"/>
  <c r="Q113" i="37"/>
  <c r="L113" i="15"/>
  <c r="M113" i="37"/>
  <c r="F113" i="15"/>
  <c r="E113" i="15"/>
  <c r="O113" i="15"/>
  <c r="K113" i="15"/>
  <c r="O113" i="14"/>
  <c r="K113" i="14"/>
  <c r="R113" i="14"/>
  <c r="N113" i="14"/>
  <c r="J113" i="14"/>
  <c r="Q113" i="14"/>
  <c r="M113" i="14"/>
  <c r="I113" i="14"/>
  <c r="P113" i="14"/>
  <c r="E113" i="14"/>
  <c r="L113" i="14"/>
  <c r="D113" i="14"/>
  <c r="C113" i="14"/>
  <c r="D113" i="13"/>
  <c r="R113" i="13"/>
  <c r="N113" i="13"/>
  <c r="J113" i="13"/>
  <c r="C113" i="13"/>
  <c r="Q113" i="13"/>
  <c r="M113" i="13"/>
  <c r="I113" i="13"/>
  <c r="P113" i="13"/>
  <c r="F113" i="13"/>
  <c r="R113" i="12"/>
  <c r="N113" i="12"/>
  <c r="J113" i="12"/>
  <c r="O113" i="13"/>
  <c r="E113" i="13"/>
  <c r="Q113" i="12"/>
  <c r="M113" i="12"/>
  <c r="I113" i="12"/>
  <c r="L113" i="13"/>
  <c r="O113" i="12"/>
  <c r="K113" i="13"/>
  <c r="L113" i="12"/>
  <c r="F113" i="14"/>
  <c r="K113" i="12"/>
  <c r="D113" i="12"/>
  <c r="C113" i="12"/>
  <c r="P113" i="12"/>
  <c r="F113" i="12"/>
  <c r="E113" i="12"/>
  <c r="L117" i="15"/>
  <c r="M117" i="37"/>
  <c r="D117" i="15"/>
  <c r="R117" i="15"/>
  <c r="N117" i="15"/>
  <c r="J117" i="15"/>
  <c r="C117" i="15"/>
  <c r="Q117" i="15"/>
  <c r="M117" i="15"/>
  <c r="I117" i="15"/>
  <c r="P117" i="15"/>
  <c r="F117" i="15"/>
  <c r="O117" i="15"/>
  <c r="K117" i="15"/>
  <c r="E117" i="15"/>
  <c r="O117" i="14"/>
  <c r="K117" i="14"/>
  <c r="R117" i="14"/>
  <c r="N117" i="14"/>
  <c r="J117" i="14"/>
  <c r="Q117" i="14"/>
  <c r="M117" i="14"/>
  <c r="I117" i="14"/>
  <c r="D117" i="14"/>
  <c r="E117" i="14"/>
  <c r="L117" i="14"/>
  <c r="F117" i="14"/>
  <c r="D117" i="13"/>
  <c r="R117" i="13"/>
  <c r="N117" i="13"/>
  <c r="J117" i="13"/>
  <c r="C117" i="13"/>
  <c r="Q117" i="13"/>
  <c r="M117" i="13"/>
  <c r="I117" i="13"/>
  <c r="L117" i="13"/>
  <c r="R117" i="12"/>
  <c r="N117" i="12"/>
  <c r="J117" i="12"/>
  <c r="K117" i="13"/>
  <c r="Q117" i="12"/>
  <c r="M117" i="12"/>
  <c r="I117" i="12"/>
  <c r="F117" i="13"/>
  <c r="O117" i="12"/>
  <c r="P117" i="14"/>
  <c r="E117" i="13"/>
  <c r="L117" i="12"/>
  <c r="P117" i="13"/>
  <c r="K117" i="12"/>
  <c r="D117" i="12"/>
  <c r="E117" i="12"/>
  <c r="C117" i="12"/>
  <c r="C117" i="14"/>
  <c r="P117" i="12"/>
  <c r="F117" i="12"/>
  <c r="O117" i="13"/>
  <c r="D121" i="15"/>
  <c r="R121" i="15"/>
  <c r="N121" i="15"/>
  <c r="J121" i="15"/>
  <c r="C121" i="15"/>
  <c r="Q121" i="15"/>
  <c r="M121" i="15"/>
  <c r="I121" i="15"/>
  <c r="P121" i="15"/>
  <c r="Q121" i="37"/>
  <c r="L121" i="15"/>
  <c r="M121" i="37"/>
  <c r="F121" i="15"/>
  <c r="O121" i="15"/>
  <c r="K121" i="15"/>
  <c r="E121" i="15"/>
  <c r="O121" i="14"/>
  <c r="K121" i="14"/>
  <c r="R121" i="14"/>
  <c r="N121" i="14"/>
  <c r="J121" i="14"/>
  <c r="Q121" i="14"/>
  <c r="M121" i="14"/>
  <c r="I121" i="14"/>
  <c r="P121" i="14"/>
  <c r="C121" i="14"/>
  <c r="L121" i="14"/>
  <c r="D121" i="14"/>
  <c r="D121" i="13"/>
  <c r="R121" i="13"/>
  <c r="N121" i="13"/>
  <c r="J121" i="13"/>
  <c r="C121" i="13"/>
  <c r="E121" i="14"/>
  <c r="Q121" i="13"/>
  <c r="M121" i="13"/>
  <c r="I121" i="13"/>
  <c r="P121" i="13"/>
  <c r="F121" i="13"/>
  <c r="R121" i="12"/>
  <c r="N121" i="12"/>
  <c r="J121" i="12"/>
  <c r="F121" i="14"/>
  <c r="O121" i="13"/>
  <c r="E121" i="13"/>
  <c r="Q121" i="12"/>
  <c r="M121" i="12"/>
  <c r="I121" i="12"/>
  <c r="O121" i="12"/>
  <c r="L121" i="12"/>
  <c r="L121" i="13"/>
  <c r="K121" i="12"/>
  <c r="K121" i="13"/>
  <c r="D121" i="12"/>
  <c r="E121" i="12"/>
  <c r="P121" i="12"/>
  <c r="C121" i="12"/>
  <c r="F121" i="12"/>
  <c r="L125" i="15"/>
  <c r="M125" i="37"/>
  <c r="Q125" i="15"/>
  <c r="M125" i="15"/>
  <c r="I125" i="15"/>
  <c r="P125" i="15"/>
  <c r="F125" i="15"/>
  <c r="D125" i="15"/>
  <c r="O125" i="15"/>
  <c r="K125" i="15"/>
  <c r="E125" i="15"/>
  <c r="J125" i="15"/>
  <c r="C125" i="15"/>
  <c r="R125" i="15"/>
  <c r="N125" i="15"/>
  <c r="O125" i="14"/>
  <c r="K125" i="14"/>
  <c r="R125" i="14"/>
  <c r="N125" i="14"/>
  <c r="J125" i="14"/>
  <c r="Q125" i="14"/>
  <c r="M125" i="14"/>
  <c r="I125" i="14"/>
  <c r="D125" i="14"/>
  <c r="E125" i="14"/>
  <c r="F125" i="14"/>
  <c r="C125" i="14"/>
  <c r="G125" i="14"/>
  <c r="D125" i="13"/>
  <c r="R125" i="13"/>
  <c r="N125" i="13"/>
  <c r="J125" i="13"/>
  <c r="C125" i="13"/>
  <c r="P125" i="14"/>
  <c r="Q125" i="13"/>
  <c r="M125" i="13"/>
  <c r="I125" i="13"/>
  <c r="L125" i="13"/>
  <c r="R125" i="12"/>
  <c r="N125" i="12"/>
  <c r="J125" i="12"/>
  <c r="K125" i="13"/>
  <c r="Q125" i="12"/>
  <c r="M125" i="12"/>
  <c r="I125" i="12"/>
  <c r="L125" i="14"/>
  <c r="P125" i="13"/>
  <c r="O125" i="12"/>
  <c r="O125" i="13"/>
  <c r="L125" i="12"/>
  <c r="F125" i="13"/>
  <c r="K125" i="12"/>
  <c r="P125" i="12"/>
  <c r="D125" i="12"/>
  <c r="E125" i="13"/>
  <c r="C125" i="12"/>
  <c r="E125" i="12"/>
  <c r="F125" i="12"/>
  <c r="Q129" i="15"/>
  <c r="M129" i="15"/>
  <c r="I129" i="15"/>
  <c r="P129" i="15"/>
  <c r="Q129" i="37"/>
  <c r="L129" i="15"/>
  <c r="M129" i="37"/>
  <c r="F129" i="15"/>
  <c r="D129" i="15"/>
  <c r="O129" i="15"/>
  <c r="K129" i="15"/>
  <c r="E129" i="15"/>
  <c r="C129" i="15"/>
  <c r="R129" i="15"/>
  <c r="N129" i="15"/>
  <c r="J129" i="15"/>
  <c r="O129" i="14"/>
  <c r="K129" i="14"/>
  <c r="R129" i="14"/>
  <c r="N129" i="14"/>
  <c r="J129" i="14"/>
  <c r="Q129" i="14"/>
  <c r="M129" i="14"/>
  <c r="I129" i="14"/>
  <c r="P129" i="14"/>
  <c r="L129" i="14"/>
  <c r="C129" i="14"/>
  <c r="D129" i="14"/>
  <c r="D129" i="13"/>
  <c r="R129" i="13"/>
  <c r="N129" i="13"/>
  <c r="J129" i="13"/>
  <c r="C129" i="13"/>
  <c r="Q129" i="13"/>
  <c r="M129" i="13"/>
  <c r="I129" i="13"/>
  <c r="P129" i="13"/>
  <c r="F129" i="13"/>
  <c r="R129" i="12"/>
  <c r="N129" i="12"/>
  <c r="J129" i="12"/>
  <c r="O129" i="13"/>
  <c r="E129" i="13"/>
  <c r="Q129" i="12"/>
  <c r="M129" i="12"/>
  <c r="I129" i="12"/>
  <c r="F129" i="14"/>
  <c r="L129" i="13"/>
  <c r="O129" i="12"/>
  <c r="K129" i="13"/>
  <c r="L129" i="12"/>
  <c r="K129" i="12"/>
  <c r="D129" i="12"/>
  <c r="P129" i="12"/>
  <c r="E129" i="14"/>
  <c r="C129" i="12"/>
  <c r="E129" i="12"/>
  <c r="F129" i="12"/>
  <c r="Q133" i="15"/>
  <c r="M133" i="15"/>
  <c r="I133" i="15"/>
  <c r="P133" i="15"/>
  <c r="L133" i="15"/>
  <c r="M133" i="37"/>
  <c r="F133" i="15"/>
  <c r="D133" i="15"/>
  <c r="O133" i="15"/>
  <c r="K133" i="15"/>
  <c r="E133" i="15"/>
  <c r="R133" i="15"/>
  <c r="N133" i="15"/>
  <c r="J133" i="15"/>
  <c r="C133" i="15"/>
  <c r="O133" i="14"/>
  <c r="K133" i="14"/>
  <c r="R133" i="14"/>
  <c r="N133" i="14"/>
  <c r="J133" i="14"/>
  <c r="Q133" i="14"/>
  <c r="M133" i="14"/>
  <c r="I133" i="14"/>
  <c r="L133" i="14"/>
  <c r="P133" i="14"/>
  <c r="C133" i="14"/>
  <c r="D133" i="14"/>
  <c r="F133" i="14"/>
  <c r="D133" i="13"/>
  <c r="R133" i="13"/>
  <c r="N133" i="13"/>
  <c r="J133" i="13"/>
  <c r="C133" i="13"/>
  <c r="Q133" i="13"/>
  <c r="M133" i="13"/>
  <c r="I133" i="13"/>
  <c r="E133" i="14"/>
  <c r="L133" i="13"/>
  <c r="R133" i="12"/>
  <c r="N133" i="12"/>
  <c r="J133" i="12"/>
  <c r="K133" i="13"/>
  <c r="Q133" i="12"/>
  <c r="M133" i="12"/>
  <c r="I133" i="12"/>
  <c r="F133" i="13"/>
  <c r="O133" i="12"/>
  <c r="E133" i="13"/>
  <c r="L133" i="12"/>
  <c r="P133" i="13"/>
  <c r="K133" i="12"/>
  <c r="D133" i="12"/>
  <c r="C133" i="12"/>
  <c r="E133" i="12"/>
  <c r="O133" i="13"/>
  <c r="P133" i="12"/>
  <c r="F133" i="12"/>
  <c r="D13" i="15"/>
  <c r="P13" i="15"/>
  <c r="L13" i="15"/>
  <c r="F13" i="15"/>
  <c r="O13" i="15"/>
  <c r="P13" i="37"/>
  <c r="K13" i="15"/>
  <c r="L13" i="37"/>
  <c r="E13" i="15"/>
  <c r="F13" i="37"/>
  <c r="R13" i="15"/>
  <c r="N13" i="15"/>
  <c r="J13" i="15"/>
  <c r="M13" i="15"/>
  <c r="I13" i="15"/>
  <c r="C13" i="15"/>
  <c r="P13" i="14"/>
  <c r="L13" i="14"/>
  <c r="O13" i="14"/>
  <c r="K13" i="14"/>
  <c r="D13" i="14"/>
  <c r="M13" i="14"/>
  <c r="C13" i="14"/>
  <c r="D13" i="13"/>
  <c r="R13" i="14"/>
  <c r="J13" i="14"/>
  <c r="Q13" i="15"/>
  <c r="Q13" i="14"/>
  <c r="F13" i="14"/>
  <c r="G13" i="36"/>
  <c r="E13" i="14"/>
  <c r="O13" i="13"/>
  <c r="K13" i="13"/>
  <c r="E13" i="13"/>
  <c r="N13" i="14"/>
  <c r="R13" i="13"/>
  <c r="N13" i="13"/>
  <c r="J13" i="13"/>
  <c r="Q13" i="13"/>
  <c r="I13" i="13"/>
  <c r="P13" i="13"/>
  <c r="F13" i="13"/>
  <c r="M13" i="13"/>
  <c r="C13" i="13"/>
  <c r="I13" i="14"/>
  <c r="R13" i="12"/>
  <c r="N13" i="12"/>
  <c r="J13" i="12"/>
  <c r="D13" i="12"/>
  <c r="K13" i="12"/>
  <c r="L13" i="13"/>
  <c r="Q13" i="12"/>
  <c r="M13" i="12"/>
  <c r="I13" i="12"/>
  <c r="C13" i="12"/>
  <c r="F13" i="12"/>
  <c r="O13" i="12"/>
  <c r="P13" i="12"/>
  <c r="L13" i="12"/>
  <c r="E13" i="12"/>
  <c r="E25" i="14"/>
  <c r="F25" i="36"/>
  <c r="D25" i="15"/>
  <c r="O25" i="15"/>
  <c r="P25" i="37"/>
  <c r="K25" i="15"/>
  <c r="L25" i="37"/>
  <c r="E25" i="15"/>
  <c r="F25" i="37"/>
  <c r="R25" i="15"/>
  <c r="N25" i="15"/>
  <c r="J25" i="15"/>
  <c r="C25" i="15"/>
  <c r="Q25" i="15"/>
  <c r="M25" i="15"/>
  <c r="I25" i="15"/>
  <c r="P25" i="15"/>
  <c r="L25" i="15"/>
  <c r="P25" i="14"/>
  <c r="L25" i="14"/>
  <c r="F25" i="15"/>
  <c r="O25" i="14"/>
  <c r="K25" i="14"/>
  <c r="D25" i="14"/>
  <c r="M25" i="14"/>
  <c r="D25" i="13"/>
  <c r="R25" i="14"/>
  <c r="J25" i="14"/>
  <c r="F25" i="14"/>
  <c r="C25" i="14"/>
  <c r="I25" i="14"/>
  <c r="R25" i="13"/>
  <c r="N25" i="13"/>
  <c r="J25" i="13"/>
  <c r="Q25" i="13"/>
  <c r="M25" i="13"/>
  <c r="I25" i="13"/>
  <c r="C25" i="13"/>
  <c r="N25" i="14"/>
  <c r="L25" i="13"/>
  <c r="K25" i="13"/>
  <c r="P25" i="13"/>
  <c r="F25" i="13"/>
  <c r="Q25" i="14"/>
  <c r="O25" i="13"/>
  <c r="R25" i="12"/>
  <c r="N25" i="12"/>
  <c r="J25" i="12"/>
  <c r="D25" i="12"/>
  <c r="K25" i="12"/>
  <c r="E25" i="13"/>
  <c r="Q25" i="12"/>
  <c r="M25" i="12"/>
  <c r="I25" i="12"/>
  <c r="C25" i="12"/>
  <c r="F25" i="12"/>
  <c r="O25" i="12"/>
  <c r="E25" i="12"/>
  <c r="P25" i="12"/>
  <c r="L25" i="12"/>
  <c r="D6" i="15"/>
  <c r="R6" i="15"/>
  <c r="N6" i="15"/>
  <c r="J6" i="15"/>
  <c r="Q6" i="15"/>
  <c r="M6" i="15"/>
  <c r="I6" i="15"/>
  <c r="C6" i="15"/>
  <c r="P6" i="15"/>
  <c r="L6" i="15"/>
  <c r="F6" i="15"/>
  <c r="E6" i="15"/>
  <c r="O6" i="15"/>
  <c r="K6" i="15"/>
  <c r="R6" i="14"/>
  <c r="N6" i="14"/>
  <c r="J6" i="14"/>
  <c r="D6" i="14"/>
  <c r="Q6" i="14"/>
  <c r="M6" i="14"/>
  <c r="N6" i="36"/>
  <c r="I6" i="14"/>
  <c r="F6" i="14"/>
  <c r="K6" i="14"/>
  <c r="C6" i="14"/>
  <c r="P6" i="14"/>
  <c r="O6" i="13"/>
  <c r="K6" i="13"/>
  <c r="E6" i="13"/>
  <c r="F6" i="35"/>
  <c r="E6" i="14"/>
  <c r="D6" i="13"/>
  <c r="R6" i="13"/>
  <c r="N6" i="13"/>
  <c r="J6" i="13"/>
  <c r="C6" i="13"/>
  <c r="L6" i="14"/>
  <c r="P6" i="13"/>
  <c r="Q6" i="35"/>
  <c r="F6" i="13"/>
  <c r="M6" i="13"/>
  <c r="L6" i="13"/>
  <c r="I6" i="13"/>
  <c r="P6" i="12"/>
  <c r="L6" i="12"/>
  <c r="D6" i="12"/>
  <c r="I6" i="12"/>
  <c r="J6" i="34"/>
  <c r="O6" i="12"/>
  <c r="K6" i="12"/>
  <c r="C6" i="12"/>
  <c r="Q6" i="13"/>
  <c r="R6" i="35"/>
  <c r="E6" i="12"/>
  <c r="O6" i="14"/>
  <c r="R6" i="12"/>
  <c r="N6" i="12"/>
  <c r="O6" i="34"/>
  <c r="J6" i="12"/>
  <c r="F6" i="12"/>
  <c r="M6" i="12"/>
  <c r="Q6" i="12"/>
  <c r="R6" i="34"/>
  <c r="D10" i="15"/>
  <c r="P10" i="15"/>
  <c r="L10" i="15"/>
  <c r="F10" i="15"/>
  <c r="O10" i="15"/>
  <c r="K10" i="15"/>
  <c r="E10" i="15"/>
  <c r="R10" i="15"/>
  <c r="S10" i="37"/>
  <c r="N10" i="15"/>
  <c r="J10" i="15"/>
  <c r="Q10" i="15"/>
  <c r="M10" i="15"/>
  <c r="I10" i="15"/>
  <c r="R10" i="14"/>
  <c r="N10" i="14"/>
  <c r="J10" i="14"/>
  <c r="D10" i="14"/>
  <c r="C10" i="15"/>
  <c r="Q10" i="14"/>
  <c r="M10" i="14"/>
  <c r="I10" i="14"/>
  <c r="F10" i="14"/>
  <c r="K10" i="14"/>
  <c r="P10" i="14"/>
  <c r="C10" i="14"/>
  <c r="O10" i="14"/>
  <c r="E10" i="14"/>
  <c r="Q10" i="13"/>
  <c r="M10" i="13"/>
  <c r="I10" i="13"/>
  <c r="L10" i="14"/>
  <c r="P10" i="13"/>
  <c r="L10" i="13"/>
  <c r="F10" i="13"/>
  <c r="K10" i="13"/>
  <c r="R10" i="13"/>
  <c r="J10" i="13"/>
  <c r="O10" i="13"/>
  <c r="E10" i="13"/>
  <c r="D10" i="13"/>
  <c r="P10" i="12"/>
  <c r="L10" i="12"/>
  <c r="D10" i="12"/>
  <c r="C10" i="13"/>
  <c r="O10" i="12"/>
  <c r="K10" i="12"/>
  <c r="C10" i="12"/>
  <c r="I10" i="12"/>
  <c r="E10" i="12"/>
  <c r="N10" i="13"/>
  <c r="R10" i="12"/>
  <c r="N10" i="12"/>
  <c r="J10" i="12"/>
  <c r="F10" i="12"/>
  <c r="Q10" i="12"/>
  <c r="M10" i="12"/>
  <c r="D14" i="15"/>
  <c r="R14" i="15"/>
  <c r="N14" i="15"/>
  <c r="J14" i="15"/>
  <c r="Q14" i="15"/>
  <c r="M14" i="15"/>
  <c r="I14" i="15"/>
  <c r="C14" i="15"/>
  <c r="P14" i="15"/>
  <c r="L14" i="15"/>
  <c r="F14" i="15"/>
  <c r="O14" i="15"/>
  <c r="K14" i="15"/>
  <c r="E14" i="15"/>
  <c r="R14" i="14"/>
  <c r="N14" i="14"/>
  <c r="J14" i="14"/>
  <c r="D14" i="14"/>
  <c r="Q14" i="14"/>
  <c r="M14" i="14"/>
  <c r="I14" i="14"/>
  <c r="F14" i="14"/>
  <c r="K14" i="14"/>
  <c r="E14" i="14"/>
  <c r="P14" i="14"/>
  <c r="R14" i="13"/>
  <c r="N14" i="13"/>
  <c r="J14" i="13"/>
  <c r="C14" i="13"/>
  <c r="D14" i="13"/>
  <c r="Q14" i="13"/>
  <c r="M14" i="13"/>
  <c r="I14" i="13"/>
  <c r="L14" i="13"/>
  <c r="O14" i="14"/>
  <c r="P14" i="36"/>
  <c r="K14" i="13"/>
  <c r="L14" i="14"/>
  <c r="C14" i="14"/>
  <c r="P14" i="13"/>
  <c r="F14" i="13"/>
  <c r="E14" i="13"/>
  <c r="P14" i="12"/>
  <c r="L14" i="12"/>
  <c r="D14" i="12"/>
  <c r="Q14" i="12"/>
  <c r="O14" i="12"/>
  <c r="K14" i="12"/>
  <c r="C14" i="12"/>
  <c r="M14" i="12"/>
  <c r="E14" i="12"/>
  <c r="R14" i="12"/>
  <c r="N14" i="12"/>
  <c r="J14" i="12"/>
  <c r="F14" i="12"/>
  <c r="O14" i="13"/>
  <c r="I14" i="12"/>
  <c r="D18" i="15"/>
  <c r="Q18" i="15"/>
  <c r="M18" i="15"/>
  <c r="I18" i="15"/>
  <c r="C18" i="15"/>
  <c r="P18" i="15"/>
  <c r="L18" i="15"/>
  <c r="F18" i="15"/>
  <c r="O18" i="15"/>
  <c r="K18" i="15"/>
  <c r="E18" i="15"/>
  <c r="N18" i="15"/>
  <c r="J18" i="15"/>
  <c r="R18" i="14"/>
  <c r="N18" i="14"/>
  <c r="J18" i="14"/>
  <c r="D18" i="14"/>
  <c r="Q18" i="14"/>
  <c r="M18" i="14"/>
  <c r="I18" i="14"/>
  <c r="J18" i="36"/>
  <c r="F18" i="14"/>
  <c r="K18" i="14"/>
  <c r="C18" i="14"/>
  <c r="R18" i="15"/>
  <c r="P18" i="14"/>
  <c r="O18" i="14"/>
  <c r="O18" i="13"/>
  <c r="K18" i="13"/>
  <c r="E18" i="13"/>
  <c r="L18" i="14"/>
  <c r="E18" i="14"/>
  <c r="R18" i="13"/>
  <c r="N18" i="13"/>
  <c r="J18" i="13"/>
  <c r="C18" i="13"/>
  <c r="F18" i="13"/>
  <c r="G18" i="13"/>
  <c r="M18" i="13"/>
  <c r="D18" i="13"/>
  <c r="L18" i="13"/>
  <c r="Q18" i="13"/>
  <c r="I18" i="13"/>
  <c r="P18" i="13"/>
  <c r="P18" i="12"/>
  <c r="L18" i="12"/>
  <c r="D18" i="12"/>
  <c r="M18" i="12"/>
  <c r="O18" i="12"/>
  <c r="K18" i="12"/>
  <c r="C18" i="12"/>
  <c r="F18" i="12"/>
  <c r="I18" i="12"/>
  <c r="E18" i="12"/>
  <c r="R18" i="12"/>
  <c r="N18" i="12"/>
  <c r="J18" i="12"/>
  <c r="Q18" i="12"/>
  <c r="D22" i="15"/>
  <c r="O22" i="15"/>
  <c r="K22" i="15"/>
  <c r="E22" i="15"/>
  <c r="R22" i="15"/>
  <c r="N22" i="15"/>
  <c r="J22" i="15"/>
  <c r="Q22" i="15"/>
  <c r="M22" i="15"/>
  <c r="I22" i="15"/>
  <c r="C22" i="15"/>
  <c r="L22" i="15"/>
  <c r="F22" i="15"/>
  <c r="R22" i="14"/>
  <c r="N22" i="14"/>
  <c r="J22" i="14"/>
  <c r="D22" i="14"/>
  <c r="C22" i="14"/>
  <c r="Q22" i="14"/>
  <c r="M22" i="14"/>
  <c r="I22" i="14"/>
  <c r="J22" i="36"/>
  <c r="F22" i="14"/>
  <c r="P22" i="15"/>
  <c r="K22" i="14"/>
  <c r="P22" i="14"/>
  <c r="P22" i="13"/>
  <c r="L22" i="13"/>
  <c r="F22" i="13"/>
  <c r="E22" i="14"/>
  <c r="D22" i="13"/>
  <c r="C22" i="13"/>
  <c r="H22" i="13"/>
  <c r="O22" i="13"/>
  <c r="K22" i="13"/>
  <c r="E22" i="13"/>
  <c r="L22" i="14"/>
  <c r="N22" i="13"/>
  <c r="M22" i="13"/>
  <c r="R22" i="13"/>
  <c r="J22" i="13"/>
  <c r="P22" i="12"/>
  <c r="L22" i="12"/>
  <c r="D22" i="12"/>
  <c r="I22" i="12"/>
  <c r="O22" i="14"/>
  <c r="Q22" i="13"/>
  <c r="O22" i="12"/>
  <c r="K22" i="12"/>
  <c r="C22" i="12"/>
  <c r="Q22" i="12"/>
  <c r="E22" i="12"/>
  <c r="I22" i="13"/>
  <c r="R22" i="12"/>
  <c r="N22" i="12"/>
  <c r="J22" i="12"/>
  <c r="F22" i="12"/>
  <c r="M22" i="12"/>
  <c r="D26" i="15"/>
  <c r="Q26" i="15"/>
  <c r="M26" i="15"/>
  <c r="I26" i="15"/>
  <c r="C26" i="15"/>
  <c r="P26" i="15"/>
  <c r="L26" i="15"/>
  <c r="F26" i="15"/>
  <c r="O26" i="15"/>
  <c r="K26" i="15"/>
  <c r="E26" i="15"/>
  <c r="R26" i="15"/>
  <c r="N26" i="15"/>
  <c r="J26" i="15"/>
  <c r="R26" i="14"/>
  <c r="N26" i="14"/>
  <c r="J26" i="14"/>
  <c r="D26" i="14"/>
  <c r="Q26" i="14"/>
  <c r="M26" i="14"/>
  <c r="I26" i="14"/>
  <c r="F26" i="14"/>
  <c r="G26" i="36"/>
  <c r="K26" i="14"/>
  <c r="P26" i="14"/>
  <c r="O26" i="14"/>
  <c r="Q26" i="13"/>
  <c r="R26" i="35"/>
  <c r="M26" i="13"/>
  <c r="I26" i="13"/>
  <c r="L26" i="14"/>
  <c r="E26" i="14"/>
  <c r="F26" i="36"/>
  <c r="P26" i="13"/>
  <c r="L26" i="13"/>
  <c r="F26" i="13"/>
  <c r="O26" i="13"/>
  <c r="P26" i="35"/>
  <c r="E26" i="13"/>
  <c r="N26" i="13"/>
  <c r="C26" i="13"/>
  <c r="K26" i="13"/>
  <c r="L26" i="35"/>
  <c r="P26" i="12"/>
  <c r="L26" i="12"/>
  <c r="D26" i="12"/>
  <c r="C26" i="14"/>
  <c r="I26" i="12"/>
  <c r="O26" i="12"/>
  <c r="K26" i="12"/>
  <c r="C26" i="12"/>
  <c r="J26" i="13"/>
  <c r="M26" i="12"/>
  <c r="R26" i="13"/>
  <c r="R26" i="12"/>
  <c r="S26" i="34"/>
  <c r="N26" i="12"/>
  <c r="J26" i="12"/>
  <c r="F26" i="12"/>
  <c r="D26" i="13"/>
  <c r="H26" i="13"/>
  <c r="Q26" i="12"/>
  <c r="E26" i="12"/>
  <c r="D30" i="15"/>
  <c r="O30" i="15"/>
  <c r="P30" i="37"/>
  <c r="K30" i="15"/>
  <c r="E30" i="15"/>
  <c r="R30" i="15"/>
  <c r="N30" i="15"/>
  <c r="J30" i="15"/>
  <c r="Q30" i="15"/>
  <c r="M30" i="15"/>
  <c r="I30" i="15"/>
  <c r="C30" i="15"/>
  <c r="P30" i="15"/>
  <c r="L30" i="15"/>
  <c r="F30" i="15"/>
  <c r="R30" i="14"/>
  <c r="N30" i="14"/>
  <c r="J30" i="14"/>
  <c r="D30" i="14"/>
  <c r="E30" i="14"/>
  <c r="Q30" i="14"/>
  <c r="M30" i="14"/>
  <c r="I30" i="14"/>
  <c r="F30" i="14"/>
  <c r="K30" i="14"/>
  <c r="P30" i="14"/>
  <c r="R30" i="13"/>
  <c r="N30" i="13"/>
  <c r="J30" i="13"/>
  <c r="C30" i="13"/>
  <c r="E30" i="13"/>
  <c r="F30" i="13"/>
  <c r="G30" i="13"/>
  <c r="D30" i="13"/>
  <c r="Q30" i="13"/>
  <c r="M30" i="13"/>
  <c r="I30" i="13"/>
  <c r="P30" i="13"/>
  <c r="O30" i="14"/>
  <c r="C30" i="14"/>
  <c r="O30" i="13"/>
  <c r="L30" i="14"/>
  <c r="L30" i="13"/>
  <c r="K30" i="13"/>
  <c r="P30" i="12"/>
  <c r="L30" i="12"/>
  <c r="D30" i="12"/>
  <c r="Q30" i="12"/>
  <c r="O30" i="12"/>
  <c r="K30" i="12"/>
  <c r="C30" i="12"/>
  <c r="M30" i="12"/>
  <c r="R30" i="12"/>
  <c r="N30" i="12"/>
  <c r="J30" i="12"/>
  <c r="F30" i="12"/>
  <c r="I30" i="12"/>
  <c r="E30" i="12"/>
  <c r="D34" i="15"/>
  <c r="Q34" i="15"/>
  <c r="M34" i="15"/>
  <c r="I34" i="15"/>
  <c r="C34" i="15"/>
  <c r="P34" i="15"/>
  <c r="L34" i="15"/>
  <c r="F34" i="15"/>
  <c r="O34" i="15"/>
  <c r="K34" i="15"/>
  <c r="E34" i="15"/>
  <c r="J34" i="15"/>
  <c r="R34" i="15"/>
  <c r="S34" i="37"/>
  <c r="R34" i="14"/>
  <c r="N34" i="14"/>
  <c r="J34" i="14"/>
  <c r="D34" i="14"/>
  <c r="N34" i="15"/>
  <c r="Q34" i="14"/>
  <c r="M34" i="14"/>
  <c r="I34" i="14"/>
  <c r="F34" i="14"/>
  <c r="K34" i="14"/>
  <c r="P34" i="14"/>
  <c r="E34" i="14"/>
  <c r="O34" i="14"/>
  <c r="O34" i="13"/>
  <c r="K34" i="13"/>
  <c r="E34" i="13"/>
  <c r="L34" i="14"/>
  <c r="R34" i="13"/>
  <c r="N34" i="13"/>
  <c r="J34" i="13"/>
  <c r="C34" i="13"/>
  <c r="Q34" i="13"/>
  <c r="I34" i="13"/>
  <c r="D34" i="13"/>
  <c r="P34" i="13"/>
  <c r="F34" i="13"/>
  <c r="M34" i="13"/>
  <c r="P34" i="12"/>
  <c r="L34" i="12"/>
  <c r="D34" i="12"/>
  <c r="Q34" i="12"/>
  <c r="M34" i="12"/>
  <c r="E34" i="12"/>
  <c r="L34" i="13"/>
  <c r="O34" i="12"/>
  <c r="K34" i="12"/>
  <c r="C34" i="12"/>
  <c r="C34" i="14"/>
  <c r="R34" i="12"/>
  <c r="N34" i="12"/>
  <c r="J34" i="12"/>
  <c r="F34" i="12"/>
  <c r="I34" i="12"/>
  <c r="D38" i="15"/>
  <c r="P38" i="15"/>
  <c r="L38" i="15"/>
  <c r="F38" i="15"/>
  <c r="O38" i="15"/>
  <c r="K38" i="15"/>
  <c r="E38" i="15"/>
  <c r="N38" i="15"/>
  <c r="M38" i="15"/>
  <c r="N38" i="37"/>
  <c r="C38" i="15"/>
  <c r="R38" i="15"/>
  <c r="J38" i="15"/>
  <c r="Q38" i="15"/>
  <c r="R38" i="14"/>
  <c r="N38" i="14"/>
  <c r="J38" i="14"/>
  <c r="D38" i="14"/>
  <c r="C38" i="14"/>
  <c r="Q38" i="14"/>
  <c r="M38" i="14"/>
  <c r="I38" i="14"/>
  <c r="J38" i="36"/>
  <c r="F38" i="14"/>
  <c r="K38" i="14"/>
  <c r="P38" i="14"/>
  <c r="E38" i="14"/>
  <c r="F38" i="36"/>
  <c r="P38" i="13"/>
  <c r="L38" i="13"/>
  <c r="F38" i="13"/>
  <c r="D38" i="13"/>
  <c r="O38" i="13"/>
  <c r="K38" i="13"/>
  <c r="E38" i="13"/>
  <c r="L38" i="14"/>
  <c r="M38" i="36"/>
  <c r="R38" i="13"/>
  <c r="J38" i="13"/>
  <c r="I38" i="15"/>
  <c r="Q38" i="13"/>
  <c r="R38" i="35"/>
  <c r="I38" i="13"/>
  <c r="N38" i="13"/>
  <c r="C38" i="13"/>
  <c r="G38" i="13"/>
  <c r="O38" i="14"/>
  <c r="P38" i="36"/>
  <c r="P38" i="12"/>
  <c r="L38" i="12"/>
  <c r="D38" i="12"/>
  <c r="M38" i="12"/>
  <c r="N38" i="34"/>
  <c r="E38" i="12"/>
  <c r="O38" i="12"/>
  <c r="K38" i="12"/>
  <c r="C38" i="12"/>
  <c r="D38" i="34"/>
  <c r="Q38" i="12"/>
  <c r="M38" i="13"/>
  <c r="R38" i="12"/>
  <c r="N38" i="12"/>
  <c r="O38" i="34"/>
  <c r="J38" i="12"/>
  <c r="F38" i="12"/>
  <c r="I38" i="12"/>
  <c r="O42" i="15"/>
  <c r="P42" i="37"/>
  <c r="D42" i="15"/>
  <c r="K42" i="15"/>
  <c r="E42" i="15"/>
  <c r="R42" i="15"/>
  <c r="N42" i="15"/>
  <c r="J42" i="15"/>
  <c r="Q42" i="15"/>
  <c r="M42" i="15"/>
  <c r="I42" i="15"/>
  <c r="C42" i="15"/>
  <c r="F42" i="15"/>
  <c r="P42" i="15"/>
  <c r="L42" i="15"/>
  <c r="R42" i="14"/>
  <c r="N42" i="14"/>
  <c r="J42" i="14"/>
  <c r="D42" i="14"/>
  <c r="Q42" i="14"/>
  <c r="M42" i="14"/>
  <c r="I42" i="14"/>
  <c r="F42" i="14"/>
  <c r="K42" i="14"/>
  <c r="P42" i="14"/>
  <c r="E42" i="14"/>
  <c r="O42" i="14"/>
  <c r="Q42" i="13"/>
  <c r="M42" i="13"/>
  <c r="I42" i="13"/>
  <c r="L42" i="14"/>
  <c r="C42" i="14"/>
  <c r="P42" i="13"/>
  <c r="L42" i="13"/>
  <c r="F42" i="13"/>
  <c r="K42" i="13"/>
  <c r="R42" i="13"/>
  <c r="J42" i="13"/>
  <c r="O42" i="13"/>
  <c r="E42" i="13"/>
  <c r="C42" i="13"/>
  <c r="P42" i="12"/>
  <c r="L42" i="12"/>
  <c r="D42" i="12"/>
  <c r="Q42" i="12"/>
  <c r="E42" i="12"/>
  <c r="O42" i="12"/>
  <c r="K42" i="12"/>
  <c r="C42" i="12"/>
  <c r="I42" i="12"/>
  <c r="D42" i="13"/>
  <c r="R42" i="12"/>
  <c r="N42" i="12"/>
  <c r="J42" i="12"/>
  <c r="F42" i="12"/>
  <c r="N42" i="13"/>
  <c r="M42" i="12"/>
  <c r="D46" i="15"/>
  <c r="Q46" i="15"/>
  <c r="M46" i="15"/>
  <c r="I46" i="15"/>
  <c r="C46" i="15"/>
  <c r="P46" i="15"/>
  <c r="L46" i="15"/>
  <c r="F46" i="15"/>
  <c r="O46" i="15"/>
  <c r="K46" i="15"/>
  <c r="E46" i="15"/>
  <c r="R46" i="15"/>
  <c r="N46" i="15"/>
  <c r="J46" i="15"/>
  <c r="R46" i="14"/>
  <c r="N46" i="14"/>
  <c r="J46" i="14"/>
  <c r="D46" i="14"/>
  <c r="E46" i="14"/>
  <c r="Q46" i="14"/>
  <c r="R46" i="36"/>
  <c r="M46" i="14"/>
  <c r="I46" i="14"/>
  <c r="F46" i="14"/>
  <c r="K46" i="14"/>
  <c r="P46" i="14"/>
  <c r="R46" i="13"/>
  <c r="N46" i="13"/>
  <c r="J46" i="13"/>
  <c r="C46" i="13"/>
  <c r="C46" i="14"/>
  <c r="D46" i="13"/>
  <c r="Q46" i="13"/>
  <c r="M46" i="13"/>
  <c r="I46" i="13"/>
  <c r="O46" i="14"/>
  <c r="L46" i="14"/>
  <c r="L46" i="13"/>
  <c r="K46" i="13"/>
  <c r="P46" i="13"/>
  <c r="F46" i="13"/>
  <c r="O46" i="13"/>
  <c r="P46" i="12"/>
  <c r="L46" i="12"/>
  <c r="D46" i="12"/>
  <c r="Q46" i="12"/>
  <c r="M46" i="12"/>
  <c r="E46" i="12"/>
  <c r="E46" i="13"/>
  <c r="O46" i="12"/>
  <c r="K46" i="12"/>
  <c r="C46" i="12"/>
  <c r="R46" i="12"/>
  <c r="N46" i="12"/>
  <c r="J46" i="12"/>
  <c r="F46" i="12"/>
  <c r="I46" i="12"/>
  <c r="D50" i="15"/>
  <c r="Q50" i="15"/>
  <c r="M50" i="15"/>
  <c r="I50" i="15"/>
  <c r="P50" i="15"/>
  <c r="L50" i="15"/>
  <c r="F50" i="15"/>
  <c r="O50" i="15"/>
  <c r="K50" i="15"/>
  <c r="E50" i="15"/>
  <c r="R50" i="15"/>
  <c r="N50" i="15"/>
  <c r="J50" i="15"/>
  <c r="C50" i="15"/>
  <c r="R50" i="14"/>
  <c r="N50" i="14"/>
  <c r="J50" i="14"/>
  <c r="D50" i="14"/>
  <c r="Q50" i="14"/>
  <c r="M50" i="14"/>
  <c r="N50" i="36"/>
  <c r="I50" i="14"/>
  <c r="F50" i="14"/>
  <c r="K50" i="14"/>
  <c r="P50" i="14"/>
  <c r="Q50" i="36"/>
  <c r="E50" i="14"/>
  <c r="O50" i="14"/>
  <c r="P50" i="13"/>
  <c r="L50" i="13"/>
  <c r="M50" i="35"/>
  <c r="F50" i="13"/>
  <c r="L50" i="14"/>
  <c r="C50" i="14"/>
  <c r="O50" i="13"/>
  <c r="K50" i="13"/>
  <c r="E50" i="13"/>
  <c r="N50" i="13"/>
  <c r="C50" i="13"/>
  <c r="D50" i="13"/>
  <c r="M50" i="13"/>
  <c r="R50" i="13"/>
  <c r="J50" i="13"/>
  <c r="K50" i="35"/>
  <c r="P50" i="12"/>
  <c r="L50" i="12"/>
  <c r="D50" i="12"/>
  <c r="M50" i="12"/>
  <c r="Q50" i="13"/>
  <c r="O50" i="12"/>
  <c r="K50" i="12"/>
  <c r="C50" i="12"/>
  <c r="Q50" i="12"/>
  <c r="I50" i="13"/>
  <c r="R50" i="12"/>
  <c r="N50" i="12"/>
  <c r="J50" i="12"/>
  <c r="F50" i="12"/>
  <c r="I50" i="12"/>
  <c r="E50" i="12"/>
  <c r="D54" i="15"/>
  <c r="Q54" i="15"/>
  <c r="M54" i="15"/>
  <c r="I54" i="15"/>
  <c r="P54" i="15"/>
  <c r="L54" i="15"/>
  <c r="F54" i="15"/>
  <c r="O54" i="15"/>
  <c r="P54" i="37"/>
  <c r="K54" i="15"/>
  <c r="E54" i="15"/>
  <c r="N54" i="15"/>
  <c r="J54" i="15"/>
  <c r="C54" i="15"/>
  <c r="R54" i="14"/>
  <c r="N54" i="14"/>
  <c r="J54" i="14"/>
  <c r="D54" i="14"/>
  <c r="E54" i="14"/>
  <c r="Q54" i="14"/>
  <c r="M54" i="14"/>
  <c r="I54" i="14"/>
  <c r="F54" i="14"/>
  <c r="R54" i="15"/>
  <c r="K54" i="14"/>
  <c r="P54" i="14"/>
  <c r="P54" i="13"/>
  <c r="L54" i="13"/>
  <c r="F54" i="13"/>
  <c r="C54" i="14"/>
  <c r="D54" i="13"/>
  <c r="O54" i="13"/>
  <c r="K54" i="13"/>
  <c r="E54" i="13"/>
  <c r="O54" i="14"/>
  <c r="R54" i="13"/>
  <c r="J54" i="13"/>
  <c r="R54" i="12"/>
  <c r="Q54" i="13"/>
  <c r="I54" i="13"/>
  <c r="Q54" i="12"/>
  <c r="N54" i="13"/>
  <c r="C54" i="13"/>
  <c r="P54" i="12"/>
  <c r="L54" i="12"/>
  <c r="D54" i="12"/>
  <c r="M54" i="13"/>
  <c r="M54" i="12"/>
  <c r="L54" i="14"/>
  <c r="O54" i="12"/>
  <c r="K54" i="12"/>
  <c r="C54" i="12"/>
  <c r="E54" i="12"/>
  <c r="N54" i="12"/>
  <c r="J54" i="12"/>
  <c r="F54" i="12"/>
  <c r="I54" i="12"/>
  <c r="D58" i="15"/>
  <c r="Q58" i="15"/>
  <c r="M58" i="15"/>
  <c r="I58" i="15"/>
  <c r="P58" i="15"/>
  <c r="L58" i="15"/>
  <c r="F58" i="15"/>
  <c r="O58" i="15"/>
  <c r="K58" i="15"/>
  <c r="E58" i="15"/>
  <c r="J58" i="15"/>
  <c r="C58" i="15"/>
  <c r="R58" i="15"/>
  <c r="N58" i="15"/>
  <c r="Q58" i="14"/>
  <c r="M58" i="14"/>
  <c r="N58" i="36"/>
  <c r="I58" i="14"/>
  <c r="P58" i="14"/>
  <c r="L58" i="14"/>
  <c r="R58" i="14"/>
  <c r="J58" i="14"/>
  <c r="D58" i="14"/>
  <c r="C58" i="14"/>
  <c r="O58" i="14"/>
  <c r="P58" i="36"/>
  <c r="F58" i="14"/>
  <c r="N58" i="14"/>
  <c r="K58" i="14"/>
  <c r="P58" i="13"/>
  <c r="Q58" i="35"/>
  <c r="L58" i="13"/>
  <c r="F58" i="13"/>
  <c r="R58" i="12"/>
  <c r="N58" i="12"/>
  <c r="J58" i="12"/>
  <c r="E58" i="14"/>
  <c r="O58" i="13"/>
  <c r="K58" i="13"/>
  <c r="L58" i="35"/>
  <c r="E58" i="13"/>
  <c r="Q58" i="12"/>
  <c r="M58" i="12"/>
  <c r="N58" i="13"/>
  <c r="O58" i="35"/>
  <c r="C58" i="13"/>
  <c r="K58" i="12"/>
  <c r="M58" i="13"/>
  <c r="P58" i="12"/>
  <c r="I58" i="12"/>
  <c r="R58" i="13"/>
  <c r="J58" i="13"/>
  <c r="O58" i="12"/>
  <c r="Q58" i="13"/>
  <c r="D58" i="12"/>
  <c r="L58" i="12"/>
  <c r="D58" i="13"/>
  <c r="I58" i="13"/>
  <c r="C58" i="12"/>
  <c r="E58" i="12"/>
  <c r="F58" i="12"/>
  <c r="G58" i="34"/>
  <c r="D62" i="15"/>
  <c r="Q62" i="15"/>
  <c r="M62" i="15"/>
  <c r="I62" i="15"/>
  <c r="J62" i="37"/>
  <c r="P62" i="15"/>
  <c r="L62" i="15"/>
  <c r="F62" i="15"/>
  <c r="O62" i="15"/>
  <c r="K62" i="15"/>
  <c r="E62" i="15"/>
  <c r="C62" i="15"/>
  <c r="R62" i="15"/>
  <c r="S62" i="37"/>
  <c r="N62" i="15"/>
  <c r="Q62" i="14"/>
  <c r="M62" i="14"/>
  <c r="I62" i="14"/>
  <c r="J62" i="15"/>
  <c r="P62" i="14"/>
  <c r="L62" i="14"/>
  <c r="R62" i="14"/>
  <c r="J62" i="14"/>
  <c r="D62" i="14"/>
  <c r="O62" i="14"/>
  <c r="F62" i="14"/>
  <c r="K62" i="14"/>
  <c r="C62" i="14"/>
  <c r="P62" i="13"/>
  <c r="L62" i="13"/>
  <c r="F62" i="13"/>
  <c r="R62" i="12"/>
  <c r="N62" i="12"/>
  <c r="J62" i="12"/>
  <c r="D62" i="13"/>
  <c r="O62" i="13"/>
  <c r="K62" i="13"/>
  <c r="E62" i="13"/>
  <c r="Q62" i="12"/>
  <c r="M62" i="12"/>
  <c r="I62" i="12"/>
  <c r="N62" i="14"/>
  <c r="R62" i="13"/>
  <c r="J62" i="13"/>
  <c r="K62" i="12"/>
  <c r="E62" i="14"/>
  <c r="Q62" i="13"/>
  <c r="I62" i="13"/>
  <c r="P62" i="12"/>
  <c r="N62" i="13"/>
  <c r="C62" i="13"/>
  <c r="O62" i="12"/>
  <c r="D62" i="12"/>
  <c r="C62" i="12"/>
  <c r="M62" i="13"/>
  <c r="L62" i="12"/>
  <c r="F62" i="12"/>
  <c r="E62" i="12"/>
  <c r="D66" i="15"/>
  <c r="Q66" i="15"/>
  <c r="M66" i="15"/>
  <c r="I66" i="15"/>
  <c r="J66" i="37"/>
  <c r="P66" i="15"/>
  <c r="L66" i="15"/>
  <c r="F66" i="15"/>
  <c r="O66" i="15"/>
  <c r="K66" i="15"/>
  <c r="E66" i="15"/>
  <c r="R66" i="15"/>
  <c r="N66" i="15"/>
  <c r="J66" i="15"/>
  <c r="Q66" i="14"/>
  <c r="M66" i="14"/>
  <c r="I66" i="14"/>
  <c r="J66" i="36"/>
  <c r="P66" i="14"/>
  <c r="L66" i="14"/>
  <c r="C66" i="15"/>
  <c r="R66" i="14"/>
  <c r="J66" i="14"/>
  <c r="D66" i="14"/>
  <c r="O66" i="14"/>
  <c r="F66" i="14"/>
  <c r="E66" i="14"/>
  <c r="N66" i="14"/>
  <c r="C66" i="14"/>
  <c r="P66" i="13"/>
  <c r="L66" i="13"/>
  <c r="F66" i="13"/>
  <c r="R66" i="12"/>
  <c r="N66" i="12"/>
  <c r="J66" i="12"/>
  <c r="O66" i="13"/>
  <c r="K66" i="13"/>
  <c r="E66" i="13"/>
  <c r="Q66" i="12"/>
  <c r="M66" i="12"/>
  <c r="I66" i="12"/>
  <c r="K66" i="14"/>
  <c r="N66" i="13"/>
  <c r="C66" i="13"/>
  <c r="K66" i="12"/>
  <c r="D66" i="13"/>
  <c r="M66" i="13"/>
  <c r="P66" i="12"/>
  <c r="R66" i="13"/>
  <c r="J66" i="13"/>
  <c r="O66" i="12"/>
  <c r="I66" i="13"/>
  <c r="D66" i="12"/>
  <c r="L66" i="12"/>
  <c r="C66" i="12"/>
  <c r="Q66" i="13"/>
  <c r="F66" i="12"/>
  <c r="E66" i="12"/>
  <c r="D70" i="15"/>
  <c r="Q70" i="15"/>
  <c r="M70" i="15"/>
  <c r="I70" i="15"/>
  <c r="P70" i="15"/>
  <c r="L70" i="15"/>
  <c r="F70" i="15"/>
  <c r="O70" i="15"/>
  <c r="K70" i="15"/>
  <c r="E70" i="15"/>
  <c r="N70" i="15"/>
  <c r="J70" i="15"/>
  <c r="C70" i="15"/>
  <c r="Q70" i="14"/>
  <c r="R70" i="36"/>
  <c r="M70" i="14"/>
  <c r="I70" i="14"/>
  <c r="P70" i="14"/>
  <c r="L70" i="14"/>
  <c r="R70" i="15"/>
  <c r="R70" i="14"/>
  <c r="J70" i="14"/>
  <c r="D70" i="14"/>
  <c r="O70" i="14"/>
  <c r="F70" i="14"/>
  <c r="K70" i="14"/>
  <c r="E70" i="14"/>
  <c r="P70" i="13"/>
  <c r="L70" i="13"/>
  <c r="F70" i="13"/>
  <c r="R70" i="12"/>
  <c r="N70" i="12"/>
  <c r="J70" i="12"/>
  <c r="N70" i="14"/>
  <c r="D70" i="13"/>
  <c r="O70" i="13"/>
  <c r="K70" i="13"/>
  <c r="E70" i="13"/>
  <c r="Q70" i="12"/>
  <c r="M70" i="12"/>
  <c r="I70" i="12"/>
  <c r="R70" i="13"/>
  <c r="J70" i="13"/>
  <c r="K70" i="12"/>
  <c r="Q70" i="13"/>
  <c r="I70" i="13"/>
  <c r="P70" i="12"/>
  <c r="C70" i="14"/>
  <c r="N70" i="13"/>
  <c r="C70" i="13"/>
  <c r="O70" i="12"/>
  <c r="L70" i="12"/>
  <c r="D70" i="12"/>
  <c r="M70" i="13"/>
  <c r="C70" i="12"/>
  <c r="F70" i="12"/>
  <c r="E70" i="12"/>
  <c r="D74" i="15"/>
  <c r="Q74" i="15"/>
  <c r="M74" i="15"/>
  <c r="I74" i="15"/>
  <c r="P74" i="15"/>
  <c r="L74" i="15"/>
  <c r="F74" i="15"/>
  <c r="O74" i="15"/>
  <c r="K74" i="15"/>
  <c r="E74" i="15"/>
  <c r="J74" i="15"/>
  <c r="C74" i="15"/>
  <c r="D74" i="37"/>
  <c r="R74" i="15"/>
  <c r="Q74" i="14"/>
  <c r="M74" i="14"/>
  <c r="I74" i="14"/>
  <c r="P74" i="14"/>
  <c r="L74" i="14"/>
  <c r="R74" i="14"/>
  <c r="J74" i="14"/>
  <c r="K74" i="36"/>
  <c r="D74" i="14"/>
  <c r="E74" i="14"/>
  <c r="O74" i="14"/>
  <c r="F74" i="14"/>
  <c r="N74" i="14"/>
  <c r="K74" i="14"/>
  <c r="P74" i="13"/>
  <c r="L74" i="13"/>
  <c r="M74" i="35"/>
  <c r="F74" i="13"/>
  <c r="R74" i="12"/>
  <c r="N74" i="12"/>
  <c r="J74" i="12"/>
  <c r="K74" i="34"/>
  <c r="N74" i="15"/>
  <c r="O74" i="13"/>
  <c r="K74" i="13"/>
  <c r="E74" i="13"/>
  <c r="F74" i="35"/>
  <c r="Q74" i="12"/>
  <c r="M74" i="12"/>
  <c r="I74" i="12"/>
  <c r="C74" i="14"/>
  <c r="N74" i="13"/>
  <c r="C74" i="13"/>
  <c r="K74" i="12"/>
  <c r="M74" i="13"/>
  <c r="N74" i="35"/>
  <c r="P74" i="12"/>
  <c r="R74" i="13"/>
  <c r="J74" i="13"/>
  <c r="O74" i="12"/>
  <c r="P74" i="34"/>
  <c r="D74" i="13"/>
  <c r="D74" i="12"/>
  <c r="E74" i="12"/>
  <c r="C74" i="12"/>
  <c r="D74" i="34"/>
  <c r="I74" i="13"/>
  <c r="L74" i="12"/>
  <c r="Q74" i="13"/>
  <c r="F74" i="12"/>
  <c r="D78" i="15"/>
  <c r="O78" i="15"/>
  <c r="K78" i="15"/>
  <c r="E78" i="15"/>
  <c r="R78" i="15"/>
  <c r="N78" i="15"/>
  <c r="J78" i="15"/>
  <c r="C78" i="15"/>
  <c r="Q78" i="15"/>
  <c r="M78" i="15"/>
  <c r="I78" i="15"/>
  <c r="P78" i="15"/>
  <c r="L78" i="15"/>
  <c r="F78" i="15"/>
  <c r="Q78" i="14"/>
  <c r="R78" i="36"/>
  <c r="M78" i="14"/>
  <c r="I78" i="14"/>
  <c r="P78" i="14"/>
  <c r="L78" i="14"/>
  <c r="O78" i="14"/>
  <c r="K78" i="14"/>
  <c r="N78" i="14"/>
  <c r="D78" i="14"/>
  <c r="C78" i="14"/>
  <c r="J78" i="14"/>
  <c r="F78" i="14"/>
  <c r="R78" i="14"/>
  <c r="E78" i="14"/>
  <c r="P78" i="13"/>
  <c r="L78" i="13"/>
  <c r="F78" i="13"/>
  <c r="R78" i="12"/>
  <c r="N78" i="12"/>
  <c r="J78" i="12"/>
  <c r="D78" i="13"/>
  <c r="O78" i="13"/>
  <c r="K78" i="13"/>
  <c r="E78" i="13"/>
  <c r="Q78" i="12"/>
  <c r="M78" i="12"/>
  <c r="I78" i="12"/>
  <c r="R78" i="13"/>
  <c r="J78" i="13"/>
  <c r="K78" i="12"/>
  <c r="Q78" i="13"/>
  <c r="I78" i="13"/>
  <c r="P78" i="12"/>
  <c r="N78" i="13"/>
  <c r="C78" i="13"/>
  <c r="O78" i="12"/>
  <c r="M78" i="13"/>
  <c r="D78" i="12"/>
  <c r="E78" i="12"/>
  <c r="C78" i="12"/>
  <c r="L78" i="12"/>
  <c r="F78" i="12"/>
  <c r="D82" i="15"/>
  <c r="R82" i="15"/>
  <c r="N82" i="15"/>
  <c r="J82" i="15"/>
  <c r="Q82" i="15"/>
  <c r="M82" i="15"/>
  <c r="P82" i="15"/>
  <c r="O82" i="15"/>
  <c r="F82" i="15"/>
  <c r="L82" i="15"/>
  <c r="E82" i="15"/>
  <c r="K82" i="15"/>
  <c r="C82" i="15"/>
  <c r="I82" i="15"/>
  <c r="Q82" i="14"/>
  <c r="M82" i="14"/>
  <c r="I82" i="14"/>
  <c r="P82" i="14"/>
  <c r="L82" i="14"/>
  <c r="O82" i="14"/>
  <c r="K82" i="14"/>
  <c r="D82" i="14"/>
  <c r="R82" i="14"/>
  <c r="F82" i="14"/>
  <c r="E82" i="14"/>
  <c r="J82" i="14"/>
  <c r="C82" i="14"/>
  <c r="P82" i="13"/>
  <c r="L82" i="13"/>
  <c r="F82" i="13"/>
  <c r="R82" i="12"/>
  <c r="N82" i="12"/>
  <c r="J82" i="12"/>
  <c r="N82" i="14"/>
  <c r="O82" i="13"/>
  <c r="K82" i="13"/>
  <c r="E82" i="13"/>
  <c r="Q82" i="12"/>
  <c r="M82" i="12"/>
  <c r="I82" i="12"/>
  <c r="N82" i="13"/>
  <c r="C82" i="13"/>
  <c r="K82" i="12"/>
  <c r="D82" i="13"/>
  <c r="M82" i="13"/>
  <c r="P82" i="12"/>
  <c r="R82" i="13"/>
  <c r="J82" i="13"/>
  <c r="O82" i="12"/>
  <c r="D82" i="12"/>
  <c r="E82" i="12"/>
  <c r="Q82" i="13"/>
  <c r="L82" i="12"/>
  <c r="C82" i="12"/>
  <c r="I82" i="13"/>
  <c r="F82" i="12"/>
  <c r="D86" i="15"/>
  <c r="P86" i="15"/>
  <c r="L86" i="15"/>
  <c r="F86" i="15"/>
  <c r="G86" i="37"/>
  <c r="O86" i="15"/>
  <c r="K86" i="15"/>
  <c r="E86" i="15"/>
  <c r="R86" i="15"/>
  <c r="N86" i="15"/>
  <c r="J86" i="15"/>
  <c r="C86" i="15"/>
  <c r="Q86" i="15"/>
  <c r="R86" i="37"/>
  <c r="M86" i="15"/>
  <c r="Q86" i="14"/>
  <c r="M86" i="14"/>
  <c r="I86" i="14"/>
  <c r="J86" i="36"/>
  <c r="I86" i="15"/>
  <c r="P86" i="14"/>
  <c r="L86" i="14"/>
  <c r="O86" i="14"/>
  <c r="P86" i="36"/>
  <c r="K86" i="14"/>
  <c r="N86" i="14"/>
  <c r="D86" i="14"/>
  <c r="E86" i="14"/>
  <c r="F86" i="36"/>
  <c r="J86" i="14"/>
  <c r="F86" i="14"/>
  <c r="C86" i="14"/>
  <c r="P86" i="13"/>
  <c r="L86" i="13"/>
  <c r="F86" i="13"/>
  <c r="R86" i="12"/>
  <c r="N86" i="12"/>
  <c r="O86" i="34"/>
  <c r="J86" i="12"/>
  <c r="D86" i="13"/>
  <c r="O86" i="13"/>
  <c r="K86" i="13"/>
  <c r="E86" i="13"/>
  <c r="Q86" i="12"/>
  <c r="M86" i="12"/>
  <c r="I86" i="12"/>
  <c r="J86" i="34"/>
  <c r="R86" i="14"/>
  <c r="R86" i="13"/>
  <c r="J86" i="13"/>
  <c r="K86" i="12"/>
  <c r="Q86" i="13"/>
  <c r="I86" i="13"/>
  <c r="P86" i="12"/>
  <c r="N86" i="13"/>
  <c r="O86" i="35"/>
  <c r="C86" i="13"/>
  <c r="O86" i="12"/>
  <c r="L86" i="12"/>
  <c r="D86" i="12"/>
  <c r="M86" i="13"/>
  <c r="E86" i="12"/>
  <c r="C86" i="12"/>
  <c r="F86" i="12"/>
  <c r="D90" i="15"/>
  <c r="P90" i="15"/>
  <c r="L90" i="15"/>
  <c r="F90" i="15"/>
  <c r="O90" i="15"/>
  <c r="K90" i="15"/>
  <c r="E90" i="15"/>
  <c r="R90" i="15"/>
  <c r="S90" i="37"/>
  <c r="N90" i="15"/>
  <c r="J90" i="15"/>
  <c r="C90" i="15"/>
  <c r="Q90" i="15"/>
  <c r="M90" i="15"/>
  <c r="I90" i="15"/>
  <c r="Q90" i="14"/>
  <c r="M90" i="14"/>
  <c r="I90" i="14"/>
  <c r="P90" i="14"/>
  <c r="L90" i="14"/>
  <c r="O90" i="14"/>
  <c r="K90" i="14"/>
  <c r="D90" i="14"/>
  <c r="E90" i="14"/>
  <c r="R90" i="14"/>
  <c r="F90" i="14"/>
  <c r="C90" i="14"/>
  <c r="N90" i="14"/>
  <c r="J90" i="14"/>
  <c r="P90" i="13"/>
  <c r="L90" i="13"/>
  <c r="F90" i="13"/>
  <c r="R90" i="12"/>
  <c r="N90" i="12"/>
  <c r="J90" i="12"/>
  <c r="O90" i="13"/>
  <c r="K90" i="13"/>
  <c r="E90" i="13"/>
  <c r="Q90" i="12"/>
  <c r="M90" i="12"/>
  <c r="I90" i="12"/>
  <c r="N90" i="13"/>
  <c r="C90" i="13"/>
  <c r="K90" i="12"/>
  <c r="M90" i="13"/>
  <c r="P90" i="12"/>
  <c r="R90" i="13"/>
  <c r="J90" i="13"/>
  <c r="O90" i="12"/>
  <c r="Q90" i="13"/>
  <c r="D90" i="12"/>
  <c r="I90" i="13"/>
  <c r="C90" i="12"/>
  <c r="D90" i="13"/>
  <c r="E90" i="12"/>
  <c r="F90" i="12"/>
  <c r="L90" i="12"/>
  <c r="D94" i="15"/>
  <c r="P94" i="15"/>
  <c r="L94" i="15"/>
  <c r="F94" i="15"/>
  <c r="O94" i="15"/>
  <c r="K94" i="15"/>
  <c r="E94" i="15"/>
  <c r="R94" i="15"/>
  <c r="N94" i="15"/>
  <c r="O94" i="37"/>
  <c r="J94" i="15"/>
  <c r="C94" i="15"/>
  <c r="M94" i="15"/>
  <c r="I94" i="15"/>
  <c r="Q94" i="15"/>
  <c r="Q94" i="14"/>
  <c r="M94" i="14"/>
  <c r="I94" i="14"/>
  <c r="P94" i="14"/>
  <c r="L94" i="14"/>
  <c r="O94" i="14"/>
  <c r="K94" i="14"/>
  <c r="N94" i="14"/>
  <c r="D94" i="14"/>
  <c r="J94" i="14"/>
  <c r="C94" i="14"/>
  <c r="R94" i="14"/>
  <c r="F94" i="14"/>
  <c r="E94" i="14"/>
  <c r="O94" i="13"/>
  <c r="K94" i="13"/>
  <c r="E94" i="13"/>
  <c r="P94" i="12"/>
  <c r="L94" i="12"/>
  <c r="D94" i="13"/>
  <c r="R94" i="13"/>
  <c r="N94" i="13"/>
  <c r="J94" i="13"/>
  <c r="C94" i="13"/>
  <c r="O94" i="12"/>
  <c r="K94" i="12"/>
  <c r="M94" i="13"/>
  <c r="M94" i="12"/>
  <c r="L94" i="13"/>
  <c r="R94" i="12"/>
  <c r="J94" i="12"/>
  <c r="Q94" i="13"/>
  <c r="I94" i="13"/>
  <c r="Q94" i="12"/>
  <c r="I94" i="12"/>
  <c r="D94" i="12"/>
  <c r="N94" i="12"/>
  <c r="C94" i="12"/>
  <c r="F94" i="13"/>
  <c r="P94" i="13"/>
  <c r="F94" i="12"/>
  <c r="E94" i="12"/>
  <c r="D98" i="15"/>
  <c r="P98" i="15"/>
  <c r="L98" i="15"/>
  <c r="F98" i="15"/>
  <c r="O98" i="15"/>
  <c r="K98" i="15"/>
  <c r="E98" i="15"/>
  <c r="R98" i="15"/>
  <c r="S98" i="37"/>
  <c r="N98" i="15"/>
  <c r="J98" i="15"/>
  <c r="C98" i="15"/>
  <c r="I98" i="15"/>
  <c r="Q98" i="15"/>
  <c r="M98" i="15"/>
  <c r="Q98" i="14"/>
  <c r="M98" i="14"/>
  <c r="I98" i="14"/>
  <c r="P98" i="14"/>
  <c r="L98" i="14"/>
  <c r="O98" i="14"/>
  <c r="K98" i="14"/>
  <c r="D98" i="14"/>
  <c r="R98" i="14"/>
  <c r="J98" i="14"/>
  <c r="F98" i="14"/>
  <c r="P98" i="13"/>
  <c r="L98" i="13"/>
  <c r="F98" i="13"/>
  <c r="O98" i="13"/>
  <c r="J98" i="13"/>
  <c r="P98" i="12"/>
  <c r="L98" i="12"/>
  <c r="E98" i="14"/>
  <c r="N98" i="13"/>
  <c r="I98" i="13"/>
  <c r="O98" i="12"/>
  <c r="K98" i="12"/>
  <c r="N98" i="14"/>
  <c r="M98" i="13"/>
  <c r="M98" i="12"/>
  <c r="C98" i="14"/>
  <c r="G98" i="14"/>
  <c r="D98" i="13"/>
  <c r="K98" i="13"/>
  <c r="R98" i="12"/>
  <c r="J98" i="12"/>
  <c r="R98" i="13"/>
  <c r="E98" i="13"/>
  <c r="Q98" i="12"/>
  <c r="I98" i="12"/>
  <c r="Q98" i="13"/>
  <c r="D98" i="12"/>
  <c r="E98" i="12"/>
  <c r="C98" i="13"/>
  <c r="C98" i="12"/>
  <c r="N98" i="12"/>
  <c r="F98" i="12"/>
  <c r="D102" i="15"/>
  <c r="P102" i="15"/>
  <c r="L102" i="15"/>
  <c r="F102" i="15"/>
  <c r="O102" i="15"/>
  <c r="K102" i="15"/>
  <c r="E102" i="15"/>
  <c r="R102" i="15"/>
  <c r="N102" i="15"/>
  <c r="J102" i="15"/>
  <c r="C102" i="15"/>
  <c r="Q102" i="15"/>
  <c r="M102" i="15"/>
  <c r="I102" i="15"/>
  <c r="Q102" i="14"/>
  <c r="R102" i="36"/>
  <c r="M102" i="14"/>
  <c r="I102" i="14"/>
  <c r="P102" i="14"/>
  <c r="L102" i="14"/>
  <c r="O102" i="14"/>
  <c r="K102" i="14"/>
  <c r="N102" i="14"/>
  <c r="D102" i="14"/>
  <c r="J102" i="14"/>
  <c r="C102" i="14"/>
  <c r="E102" i="14"/>
  <c r="P102" i="13"/>
  <c r="L102" i="13"/>
  <c r="F102" i="13"/>
  <c r="R102" i="14"/>
  <c r="Q102" i="13"/>
  <c r="K102" i="13"/>
  <c r="C102" i="13"/>
  <c r="P102" i="12"/>
  <c r="L102" i="12"/>
  <c r="D102" i="13"/>
  <c r="O102" i="13"/>
  <c r="J102" i="13"/>
  <c r="O102" i="12"/>
  <c r="K102" i="12"/>
  <c r="N102" i="13"/>
  <c r="M102" i="12"/>
  <c r="M102" i="13"/>
  <c r="R102" i="12"/>
  <c r="J102" i="12"/>
  <c r="I102" i="13"/>
  <c r="Q102" i="12"/>
  <c r="I102" i="12"/>
  <c r="E102" i="13"/>
  <c r="D102" i="12"/>
  <c r="E102" i="12"/>
  <c r="N102" i="12"/>
  <c r="C102" i="12"/>
  <c r="F102" i="12"/>
  <c r="F102" i="14"/>
  <c r="R102" i="13"/>
  <c r="D106" i="15"/>
  <c r="Q106" i="15"/>
  <c r="M106" i="15"/>
  <c r="I106" i="15"/>
  <c r="J106" i="37"/>
  <c r="P106" i="15"/>
  <c r="L106" i="15"/>
  <c r="F106" i="15"/>
  <c r="O106" i="15"/>
  <c r="P106" i="37"/>
  <c r="K106" i="15"/>
  <c r="E106" i="15"/>
  <c r="R106" i="15"/>
  <c r="N106" i="15"/>
  <c r="J106" i="15"/>
  <c r="C106" i="15"/>
  <c r="Q106" i="14"/>
  <c r="M106" i="14"/>
  <c r="N106" i="36"/>
  <c r="I106" i="14"/>
  <c r="P106" i="14"/>
  <c r="L106" i="14"/>
  <c r="O106" i="14"/>
  <c r="P106" i="36"/>
  <c r="K106" i="14"/>
  <c r="D106" i="14"/>
  <c r="R106" i="14"/>
  <c r="E106" i="14"/>
  <c r="F106" i="36"/>
  <c r="Q106" i="13"/>
  <c r="M106" i="13"/>
  <c r="I106" i="13"/>
  <c r="N106" i="14"/>
  <c r="O106" i="36"/>
  <c r="F106" i="14"/>
  <c r="C106" i="14"/>
  <c r="P106" i="13"/>
  <c r="L106" i="13"/>
  <c r="M106" i="35"/>
  <c r="F106" i="13"/>
  <c r="K106" i="13"/>
  <c r="P106" i="12"/>
  <c r="L106" i="12"/>
  <c r="M106" i="34"/>
  <c r="R106" i="13"/>
  <c r="J106" i="13"/>
  <c r="O106" i="12"/>
  <c r="K106" i="12"/>
  <c r="J106" i="14"/>
  <c r="E106" i="13"/>
  <c r="M106" i="12"/>
  <c r="C106" i="13"/>
  <c r="R106" i="12"/>
  <c r="J106" i="12"/>
  <c r="O106" i="13"/>
  <c r="Q106" i="12"/>
  <c r="I106" i="12"/>
  <c r="N106" i="13"/>
  <c r="N106" i="12"/>
  <c r="D106" i="12"/>
  <c r="C106" i="12"/>
  <c r="D106" i="13"/>
  <c r="F106" i="12"/>
  <c r="E106" i="12"/>
  <c r="F106" i="34"/>
  <c r="D110" i="15"/>
  <c r="Q110" i="15"/>
  <c r="M110" i="15"/>
  <c r="I110" i="15"/>
  <c r="P110" i="15"/>
  <c r="L110" i="15"/>
  <c r="F110" i="15"/>
  <c r="O110" i="15"/>
  <c r="K110" i="15"/>
  <c r="E110" i="15"/>
  <c r="N110" i="15"/>
  <c r="O110" i="37"/>
  <c r="J110" i="15"/>
  <c r="C110" i="15"/>
  <c r="R110" i="15"/>
  <c r="Q110" i="14"/>
  <c r="M110" i="14"/>
  <c r="I110" i="14"/>
  <c r="P110" i="14"/>
  <c r="L110" i="14"/>
  <c r="O110" i="14"/>
  <c r="K110" i="14"/>
  <c r="N110" i="14"/>
  <c r="D110" i="14"/>
  <c r="J110" i="14"/>
  <c r="C110" i="14"/>
  <c r="R110" i="14"/>
  <c r="Q110" i="13"/>
  <c r="M110" i="13"/>
  <c r="I110" i="13"/>
  <c r="P110" i="13"/>
  <c r="L110" i="13"/>
  <c r="F110" i="13"/>
  <c r="F110" i="14"/>
  <c r="O110" i="13"/>
  <c r="E110" i="13"/>
  <c r="P110" i="12"/>
  <c r="L110" i="12"/>
  <c r="D110" i="13"/>
  <c r="N110" i="13"/>
  <c r="C110" i="13"/>
  <c r="O110" i="12"/>
  <c r="K110" i="12"/>
  <c r="M110" i="12"/>
  <c r="E110" i="14"/>
  <c r="R110" i="13"/>
  <c r="R110" i="12"/>
  <c r="J110" i="12"/>
  <c r="K110" i="13"/>
  <c r="Q110" i="12"/>
  <c r="I110" i="12"/>
  <c r="D110" i="12"/>
  <c r="E110" i="12"/>
  <c r="J110" i="13"/>
  <c r="C110" i="12"/>
  <c r="F110" i="12"/>
  <c r="N110" i="12"/>
  <c r="D114" i="15"/>
  <c r="Q114" i="15"/>
  <c r="M114" i="15"/>
  <c r="I114" i="15"/>
  <c r="P114" i="15"/>
  <c r="L114" i="15"/>
  <c r="F114" i="15"/>
  <c r="O114" i="15"/>
  <c r="K114" i="15"/>
  <c r="E114" i="15"/>
  <c r="J114" i="15"/>
  <c r="C114" i="15"/>
  <c r="R114" i="15"/>
  <c r="S114" i="37"/>
  <c r="Q114" i="14"/>
  <c r="M114" i="14"/>
  <c r="I114" i="14"/>
  <c r="N114" i="15"/>
  <c r="P114" i="14"/>
  <c r="L114" i="14"/>
  <c r="O114" i="14"/>
  <c r="K114" i="14"/>
  <c r="D114" i="14"/>
  <c r="R114" i="14"/>
  <c r="E114" i="14"/>
  <c r="J114" i="14"/>
  <c r="Q114" i="13"/>
  <c r="M114" i="13"/>
  <c r="I114" i="13"/>
  <c r="F114" i="14"/>
  <c r="P114" i="13"/>
  <c r="L114" i="13"/>
  <c r="F114" i="13"/>
  <c r="C114" i="14"/>
  <c r="K114" i="13"/>
  <c r="P114" i="12"/>
  <c r="L114" i="12"/>
  <c r="N114" i="14"/>
  <c r="R114" i="13"/>
  <c r="J114" i="13"/>
  <c r="O114" i="12"/>
  <c r="K114" i="12"/>
  <c r="O114" i="13"/>
  <c r="M114" i="12"/>
  <c r="D114" i="13"/>
  <c r="N114" i="13"/>
  <c r="R114" i="12"/>
  <c r="J114" i="12"/>
  <c r="E114" i="13"/>
  <c r="Q114" i="12"/>
  <c r="I114" i="12"/>
  <c r="D114" i="12"/>
  <c r="E114" i="12"/>
  <c r="C114" i="12"/>
  <c r="C114" i="13"/>
  <c r="N114" i="12"/>
  <c r="F114" i="12"/>
  <c r="D118" i="15"/>
  <c r="Q118" i="15"/>
  <c r="M118" i="15"/>
  <c r="N118" i="37"/>
  <c r="I118" i="15"/>
  <c r="P118" i="15"/>
  <c r="L118" i="15"/>
  <c r="F118" i="15"/>
  <c r="G118" i="37"/>
  <c r="O118" i="15"/>
  <c r="K118" i="15"/>
  <c r="E118" i="15"/>
  <c r="C118" i="15"/>
  <c r="R118" i="15"/>
  <c r="N118" i="15"/>
  <c r="J118" i="15"/>
  <c r="Q118" i="14"/>
  <c r="M118" i="14"/>
  <c r="I118" i="14"/>
  <c r="P118" i="14"/>
  <c r="L118" i="14"/>
  <c r="O118" i="14"/>
  <c r="K118" i="14"/>
  <c r="N118" i="14"/>
  <c r="D118" i="14"/>
  <c r="C118" i="14"/>
  <c r="J118" i="14"/>
  <c r="E118" i="14"/>
  <c r="Q118" i="13"/>
  <c r="M118" i="13"/>
  <c r="I118" i="13"/>
  <c r="P118" i="13"/>
  <c r="L118" i="13"/>
  <c r="F118" i="13"/>
  <c r="O118" i="13"/>
  <c r="E118" i="13"/>
  <c r="P118" i="12"/>
  <c r="L118" i="12"/>
  <c r="D118" i="13"/>
  <c r="N118" i="13"/>
  <c r="C118" i="13"/>
  <c r="O118" i="12"/>
  <c r="K118" i="12"/>
  <c r="R118" i="14"/>
  <c r="K118" i="13"/>
  <c r="L118" i="35"/>
  <c r="M118" i="12"/>
  <c r="F118" i="14"/>
  <c r="J118" i="13"/>
  <c r="R118" i="12"/>
  <c r="J118" i="12"/>
  <c r="Q118" i="12"/>
  <c r="I118" i="12"/>
  <c r="D118" i="12"/>
  <c r="N118" i="12"/>
  <c r="C118" i="12"/>
  <c r="R118" i="13"/>
  <c r="F118" i="12"/>
  <c r="E118" i="12"/>
  <c r="P122" i="15"/>
  <c r="D122" i="15"/>
  <c r="O122" i="15"/>
  <c r="K122" i="15"/>
  <c r="R122" i="15"/>
  <c r="N122" i="15"/>
  <c r="Q122" i="15"/>
  <c r="I122" i="15"/>
  <c r="M122" i="15"/>
  <c r="F122" i="15"/>
  <c r="L122" i="15"/>
  <c r="E122" i="15"/>
  <c r="J122" i="15"/>
  <c r="C122" i="15"/>
  <c r="Q122" i="14"/>
  <c r="M122" i="14"/>
  <c r="I122" i="14"/>
  <c r="P122" i="14"/>
  <c r="L122" i="14"/>
  <c r="O122" i="14"/>
  <c r="K122" i="14"/>
  <c r="D122" i="14"/>
  <c r="E122" i="14"/>
  <c r="R122" i="14"/>
  <c r="C122" i="14"/>
  <c r="Q122" i="13"/>
  <c r="M122" i="13"/>
  <c r="I122" i="13"/>
  <c r="N122" i="14"/>
  <c r="F122" i="14"/>
  <c r="P122" i="13"/>
  <c r="L122" i="13"/>
  <c r="F122" i="13"/>
  <c r="J122" i="14"/>
  <c r="K122" i="13"/>
  <c r="P122" i="12"/>
  <c r="L122" i="12"/>
  <c r="R122" i="13"/>
  <c r="J122" i="13"/>
  <c r="O122" i="12"/>
  <c r="K122" i="12"/>
  <c r="E122" i="13"/>
  <c r="M122" i="12"/>
  <c r="C122" i="13"/>
  <c r="R122" i="12"/>
  <c r="J122" i="12"/>
  <c r="O122" i="13"/>
  <c r="Q122" i="12"/>
  <c r="I122" i="12"/>
  <c r="N122" i="12"/>
  <c r="D122" i="12"/>
  <c r="D122" i="13"/>
  <c r="C122" i="12"/>
  <c r="N122" i="13"/>
  <c r="F122" i="12"/>
  <c r="E122" i="12"/>
  <c r="P126" i="15"/>
  <c r="L126" i="15"/>
  <c r="F126" i="15"/>
  <c r="D126" i="15"/>
  <c r="O126" i="15"/>
  <c r="K126" i="15"/>
  <c r="E126" i="15"/>
  <c r="R126" i="15"/>
  <c r="N126" i="15"/>
  <c r="O126" i="37"/>
  <c r="J126" i="15"/>
  <c r="C126" i="15"/>
  <c r="M126" i="15"/>
  <c r="I126" i="15"/>
  <c r="Q126" i="15"/>
  <c r="Q126" i="14"/>
  <c r="M126" i="14"/>
  <c r="I126" i="14"/>
  <c r="P126" i="14"/>
  <c r="L126" i="14"/>
  <c r="O126" i="14"/>
  <c r="K126" i="14"/>
  <c r="N126" i="14"/>
  <c r="D126" i="14"/>
  <c r="C126" i="14"/>
  <c r="J126" i="14"/>
  <c r="R126" i="14"/>
  <c r="Q126" i="13"/>
  <c r="M126" i="13"/>
  <c r="I126" i="13"/>
  <c r="P126" i="13"/>
  <c r="L126" i="13"/>
  <c r="F126" i="13"/>
  <c r="F126" i="14"/>
  <c r="O126" i="13"/>
  <c r="E126" i="13"/>
  <c r="P126" i="12"/>
  <c r="L126" i="12"/>
  <c r="D126" i="13"/>
  <c r="N126" i="13"/>
  <c r="C126" i="13"/>
  <c r="O126" i="12"/>
  <c r="K126" i="12"/>
  <c r="E126" i="14"/>
  <c r="M126" i="12"/>
  <c r="R126" i="13"/>
  <c r="R126" i="12"/>
  <c r="J126" i="12"/>
  <c r="K126" i="13"/>
  <c r="Q126" i="12"/>
  <c r="I126" i="12"/>
  <c r="J126" i="13"/>
  <c r="D126" i="12"/>
  <c r="C126" i="12"/>
  <c r="N126" i="12"/>
  <c r="F126" i="12"/>
  <c r="E126" i="12"/>
  <c r="P130" i="15"/>
  <c r="L130" i="15"/>
  <c r="F130" i="15"/>
  <c r="D130" i="15"/>
  <c r="O130" i="15"/>
  <c r="K130" i="15"/>
  <c r="L130" i="37"/>
  <c r="E130" i="15"/>
  <c r="R130" i="15"/>
  <c r="N130" i="15"/>
  <c r="J130" i="15"/>
  <c r="C130" i="15"/>
  <c r="I130" i="15"/>
  <c r="Q130" i="15"/>
  <c r="Q130" i="14"/>
  <c r="M130" i="14"/>
  <c r="I130" i="14"/>
  <c r="M130" i="15"/>
  <c r="P130" i="14"/>
  <c r="L130" i="14"/>
  <c r="O130" i="14"/>
  <c r="K130" i="14"/>
  <c r="J130" i="14"/>
  <c r="K130" i="36"/>
  <c r="R130" i="14"/>
  <c r="D130" i="14"/>
  <c r="E130" i="14"/>
  <c r="Q130" i="13"/>
  <c r="M130" i="13"/>
  <c r="I130" i="13"/>
  <c r="N130" i="14"/>
  <c r="F130" i="14"/>
  <c r="G130" i="36"/>
  <c r="P130" i="13"/>
  <c r="L130" i="13"/>
  <c r="F130" i="13"/>
  <c r="K130" i="13"/>
  <c r="L130" i="35"/>
  <c r="P130" i="12"/>
  <c r="L130" i="12"/>
  <c r="C130" i="14"/>
  <c r="R130" i="13"/>
  <c r="J130" i="13"/>
  <c r="O130" i="12"/>
  <c r="K130" i="12"/>
  <c r="O130" i="13"/>
  <c r="P130" i="35"/>
  <c r="M130" i="12"/>
  <c r="D130" i="13"/>
  <c r="N130" i="13"/>
  <c r="R130" i="12"/>
  <c r="J130" i="12"/>
  <c r="E130" i="13"/>
  <c r="Q130" i="12"/>
  <c r="I130" i="12"/>
  <c r="J130" i="34"/>
  <c r="D130" i="12"/>
  <c r="C130" i="13"/>
  <c r="C130" i="12"/>
  <c r="N130" i="12"/>
  <c r="O130" i="34"/>
  <c r="F130" i="12"/>
  <c r="E130" i="12"/>
  <c r="P134" i="15"/>
  <c r="L134" i="15"/>
  <c r="F134" i="15"/>
  <c r="D134" i="15"/>
  <c r="O134" i="15"/>
  <c r="K134" i="15"/>
  <c r="E134" i="15"/>
  <c r="R134" i="15"/>
  <c r="N134" i="15"/>
  <c r="J134" i="15"/>
  <c r="K134" i="37"/>
  <c r="C134" i="15"/>
  <c r="Q134" i="15"/>
  <c r="M134" i="15"/>
  <c r="I134" i="15"/>
  <c r="Q134" i="14"/>
  <c r="M134" i="14"/>
  <c r="I134" i="14"/>
  <c r="P134" i="14"/>
  <c r="L134" i="14"/>
  <c r="O134" i="14"/>
  <c r="K134" i="14"/>
  <c r="R134" i="14"/>
  <c r="N134" i="14"/>
  <c r="J134" i="14"/>
  <c r="D134" i="14"/>
  <c r="E134" i="14"/>
  <c r="P134" i="12"/>
  <c r="L134" i="12"/>
  <c r="D134" i="13"/>
  <c r="O134" i="12"/>
  <c r="K134" i="12"/>
  <c r="M134" i="12"/>
  <c r="R134" i="12"/>
  <c r="J134" i="12"/>
  <c r="C134" i="14"/>
  <c r="Q134" i="12"/>
  <c r="I134" i="12"/>
  <c r="D134" i="12"/>
  <c r="N134" i="12"/>
  <c r="C134" i="12"/>
  <c r="F134" i="14"/>
  <c r="F134" i="12"/>
  <c r="E134" i="12"/>
  <c r="J17" i="15"/>
  <c r="M17" i="15"/>
  <c r="I17" i="15"/>
  <c r="L17" i="15"/>
  <c r="D17" i="15"/>
  <c r="K17" i="15"/>
  <c r="L17" i="37"/>
  <c r="O17" i="15"/>
  <c r="P17" i="37"/>
  <c r="C17" i="15"/>
  <c r="R17" i="15"/>
  <c r="N17" i="15"/>
  <c r="Q17" i="15"/>
  <c r="R17" i="37"/>
  <c r="F17" i="15"/>
  <c r="E17" i="15"/>
  <c r="F17" i="37"/>
  <c r="P17" i="14"/>
  <c r="L17" i="14"/>
  <c r="E17" i="14"/>
  <c r="F17" i="36"/>
  <c r="O17" i="14"/>
  <c r="K17" i="14"/>
  <c r="D17" i="14"/>
  <c r="M17" i="14"/>
  <c r="D17" i="13"/>
  <c r="R17" i="14"/>
  <c r="J17" i="14"/>
  <c r="F17" i="14"/>
  <c r="C17" i="14"/>
  <c r="I17" i="14"/>
  <c r="P17" i="13"/>
  <c r="L17" i="13"/>
  <c r="F17" i="13"/>
  <c r="O17" i="13"/>
  <c r="K17" i="13"/>
  <c r="E17" i="13"/>
  <c r="R17" i="13"/>
  <c r="J17" i="13"/>
  <c r="Q17" i="14"/>
  <c r="Q17" i="13"/>
  <c r="I17" i="13"/>
  <c r="P17" i="15"/>
  <c r="N17" i="14"/>
  <c r="N17" i="13"/>
  <c r="R17" i="12"/>
  <c r="N17" i="12"/>
  <c r="J17" i="12"/>
  <c r="D17" i="12"/>
  <c r="K17" i="12"/>
  <c r="Q17" i="12"/>
  <c r="M17" i="12"/>
  <c r="I17" i="12"/>
  <c r="C17" i="12"/>
  <c r="F17" i="12"/>
  <c r="C17" i="13"/>
  <c r="M17" i="13"/>
  <c r="P17" i="12"/>
  <c r="L17" i="12"/>
  <c r="O17" i="12"/>
  <c r="E17" i="12"/>
  <c r="D3" i="15"/>
  <c r="O3" i="15"/>
  <c r="P3" i="37"/>
  <c r="K3" i="15"/>
  <c r="L3" i="37"/>
  <c r="E3" i="15"/>
  <c r="F3" i="37"/>
  <c r="R3" i="15"/>
  <c r="N3" i="15"/>
  <c r="J3" i="15"/>
  <c r="C3" i="15"/>
  <c r="Q3" i="15"/>
  <c r="R3" i="37"/>
  <c r="M3" i="15"/>
  <c r="N3" i="37"/>
  <c r="I3" i="15"/>
  <c r="J3" i="37"/>
  <c r="P3" i="15"/>
  <c r="L3" i="15"/>
  <c r="F3" i="15"/>
  <c r="P3" i="14"/>
  <c r="L3" i="14"/>
  <c r="F3" i="14"/>
  <c r="O3" i="14"/>
  <c r="K3" i="14"/>
  <c r="Q3" i="14"/>
  <c r="I3" i="14"/>
  <c r="D3" i="14"/>
  <c r="C3" i="14"/>
  <c r="N3" i="14"/>
  <c r="P3" i="13"/>
  <c r="L3" i="13"/>
  <c r="F3" i="13"/>
  <c r="R3" i="14"/>
  <c r="E3" i="14"/>
  <c r="O3" i="13"/>
  <c r="K3" i="13"/>
  <c r="E3" i="13"/>
  <c r="J3" i="14"/>
  <c r="K3" i="36"/>
  <c r="D3" i="13"/>
  <c r="N3" i="13"/>
  <c r="O3" i="35"/>
  <c r="M3" i="13"/>
  <c r="C3" i="13"/>
  <c r="R3" i="13"/>
  <c r="J3" i="13"/>
  <c r="Q3" i="13"/>
  <c r="R3" i="12"/>
  <c r="N3" i="12"/>
  <c r="J3" i="12"/>
  <c r="D3" i="12"/>
  <c r="E3" i="12"/>
  <c r="I3" i="13"/>
  <c r="Q3" i="12"/>
  <c r="R3" i="34"/>
  <c r="M3" i="12"/>
  <c r="I3" i="12"/>
  <c r="C3" i="12"/>
  <c r="F3" i="12"/>
  <c r="G3" i="34"/>
  <c r="M3" i="14"/>
  <c r="O3" i="12"/>
  <c r="P3" i="12"/>
  <c r="L3" i="12"/>
  <c r="K3" i="12"/>
  <c r="D7" i="15"/>
  <c r="Q7" i="15"/>
  <c r="M7" i="15"/>
  <c r="I7" i="15"/>
  <c r="P7" i="15"/>
  <c r="L7" i="15"/>
  <c r="F7" i="15"/>
  <c r="O7" i="15"/>
  <c r="P7" i="37"/>
  <c r="K7" i="15"/>
  <c r="L7" i="37"/>
  <c r="E7" i="15"/>
  <c r="F7" i="37"/>
  <c r="J7" i="15"/>
  <c r="C7" i="15"/>
  <c r="R7" i="15"/>
  <c r="P7" i="14"/>
  <c r="L7" i="14"/>
  <c r="F7" i="14"/>
  <c r="O7" i="14"/>
  <c r="K7" i="14"/>
  <c r="Q7" i="14"/>
  <c r="I7" i="14"/>
  <c r="N7" i="14"/>
  <c r="C7" i="14"/>
  <c r="M7" i="14"/>
  <c r="N7" i="36"/>
  <c r="E7" i="14"/>
  <c r="D7" i="13"/>
  <c r="R7" i="13"/>
  <c r="N7" i="13"/>
  <c r="O7" i="35"/>
  <c r="J7" i="13"/>
  <c r="N7" i="15"/>
  <c r="J7" i="14"/>
  <c r="D7" i="14"/>
  <c r="Q7" i="13"/>
  <c r="M7" i="13"/>
  <c r="I7" i="13"/>
  <c r="C7" i="13"/>
  <c r="D7" i="35"/>
  <c r="L7" i="13"/>
  <c r="K7" i="13"/>
  <c r="R7" i="14"/>
  <c r="S7" i="36"/>
  <c r="P7" i="13"/>
  <c r="Q7" i="35"/>
  <c r="F7" i="13"/>
  <c r="E7" i="13"/>
  <c r="R7" i="12"/>
  <c r="N7" i="12"/>
  <c r="O7" i="34"/>
  <c r="J7" i="12"/>
  <c r="D7" i="12"/>
  <c r="K7" i="12"/>
  <c r="Q7" i="12"/>
  <c r="R7" i="34"/>
  <c r="M7" i="12"/>
  <c r="I7" i="12"/>
  <c r="C7" i="12"/>
  <c r="F7" i="12"/>
  <c r="G7" i="34"/>
  <c r="O7" i="12"/>
  <c r="P7" i="12"/>
  <c r="L7" i="12"/>
  <c r="O7" i="13"/>
  <c r="P7" i="35"/>
  <c r="E7" i="12"/>
  <c r="I11" i="15"/>
  <c r="J11" i="15"/>
  <c r="D11" i="15"/>
  <c r="M11" i="15"/>
  <c r="L11" i="15"/>
  <c r="K11" i="15"/>
  <c r="L11" i="37"/>
  <c r="P11" i="15"/>
  <c r="E11" i="15"/>
  <c r="F11" i="37"/>
  <c r="O11" i="15"/>
  <c r="P11" i="37"/>
  <c r="C11" i="15"/>
  <c r="R11" i="15"/>
  <c r="N11" i="15"/>
  <c r="Q11" i="15"/>
  <c r="F11" i="15"/>
  <c r="P11" i="14"/>
  <c r="Q11" i="36"/>
  <c r="L11" i="14"/>
  <c r="F11" i="14"/>
  <c r="O11" i="14"/>
  <c r="K11" i="14"/>
  <c r="L11" i="36"/>
  <c r="Q11" i="14"/>
  <c r="I11" i="14"/>
  <c r="E11" i="14"/>
  <c r="N11" i="14"/>
  <c r="D11" i="14"/>
  <c r="O11" i="13"/>
  <c r="K11" i="13"/>
  <c r="E11" i="13"/>
  <c r="F11" i="35"/>
  <c r="R11" i="14"/>
  <c r="R11" i="13"/>
  <c r="N11" i="13"/>
  <c r="J11" i="13"/>
  <c r="C11" i="14"/>
  <c r="M11" i="13"/>
  <c r="C11" i="13"/>
  <c r="M11" i="14"/>
  <c r="L11" i="13"/>
  <c r="J11" i="14"/>
  <c r="D11" i="13"/>
  <c r="Q11" i="13"/>
  <c r="R11" i="35"/>
  <c r="I11" i="13"/>
  <c r="P11" i="13"/>
  <c r="R11" i="12"/>
  <c r="N11" i="12"/>
  <c r="O11" i="34"/>
  <c r="J11" i="12"/>
  <c r="D11" i="12"/>
  <c r="K11" i="12"/>
  <c r="E11" i="12"/>
  <c r="F11" i="13"/>
  <c r="Q11" i="12"/>
  <c r="M11" i="12"/>
  <c r="I11" i="12"/>
  <c r="J11" i="34"/>
  <c r="C11" i="12"/>
  <c r="F11" i="12"/>
  <c r="O11" i="12"/>
  <c r="P11" i="12"/>
  <c r="Q11" i="34"/>
  <c r="L11" i="12"/>
  <c r="D15" i="15"/>
  <c r="Q15" i="15"/>
  <c r="M15" i="15"/>
  <c r="I15" i="15"/>
  <c r="P15" i="15"/>
  <c r="L15" i="15"/>
  <c r="F15" i="15"/>
  <c r="O15" i="15"/>
  <c r="P15" i="37"/>
  <c r="K15" i="15"/>
  <c r="L15" i="37"/>
  <c r="E15" i="15"/>
  <c r="F15" i="37"/>
  <c r="R15" i="15"/>
  <c r="N15" i="15"/>
  <c r="J15" i="15"/>
  <c r="P15" i="14"/>
  <c r="L15" i="14"/>
  <c r="M15" i="36"/>
  <c r="F15" i="14"/>
  <c r="C15" i="15"/>
  <c r="O15" i="14"/>
  <c r="K15" i="14"/>
  <c r="L15" i="36"/>
  <c r="Q15" i="14"/>
  <c r="I15" i="14"/>
  <c r="N15" i="14"/>
  <c r="E15" i="14"/>
  <c r="M15" i="14"/>
  <c r="D15" i="13"/>
  <c r="P15" i="13"/>
  <c r="L15" i="13"/>
  <c r="F15" i="13"/>
  <c r="J15" i="14"/>
  <c r="O15" i="13"/>
  <c r="K15" i="13"/>
  <c r="L15" i="35"/>
  <c r="E15" i="13"/>
  <c r="R15" i="14"/>
  <c r="D15" i="14"/>
  <c r="N15" i="13"/>
  <c r="O15" i="35"/>
  <c r="C15" i="14"/>
  <c r="M15" i="13"/>
  <c r="C15" i="13"/>
  <c r="R15" i="13"/>
  <c r="S15" i="35"/>
  <c r="J15" i="13"/>
  <c r="R15" i="12"/>
  <c r="N15" i="12"/>
  <c r="J15" i="12"/>
  <c r="K15" i="34"/>
  <c r="D15" i="12"/>
  <c r="E15" i="12"/>
  <c r="Q15" i="13"/>
  <c r="Q15" i="12"/>
  <c r="M15" i="12"/>
  <c r="I15" i="12"/>
  <c r="C15" i="12"/>
  <c r="F15" i="12"/>
  <c r="G15" i="34"/>
  <c r="O15" i="12"/>
  <c r="I15" i="13"/>
  <c r="P15" i="12"/>
  <c r="L15" i="12"/>
  <c r="K15" i="12"/>
  <c r="K19" i="15"/>
  <c r="L19" i="37"/>
  <c r="D19" i="15"/>
  <c r="C19" i="15"/>
  <c r="F19" i="15"/>
  <c r="H19" i="15"/>
  <c r="J19" i="15"/>
  <c r="M19" i="15"/>
  <c r="I19" i="15"/>
  <c r="L19" i="15"/>
  <c r="Q19" i="15"/>
  <c r="P19" i="15"/>
  <c r="E19" i="15"/>
  <c r="F19" i="37"/>
  <c r="O19" i="15"/>
  <c r="P19" i="37"/>
  <c r="R19" i="15"/>
  <c r="N19" i="15"/>
  <c r="P19" i="14"/>
  <c r="Q19" i="36"/>
  <c r="L19" i="14"/>
  <c r="F19" i="14"/>
  <c r="C19" i="14"/>
  <c r="O19" i="14"/>
  <c r="P19" i="36"/>
  <c r="K19" i="14"/>
  <c r="L19" i="36"/>
  <c r="Q19" i="14"/>
  <c r="I19" i="14"/>
  <c r="E19" i="14"/>
  <c r="N19" i="14"/>
  <c r="D19" i="14"/>
  <c r="Q19" i="13"/>
  <c r="M19" i="13"/>
  <c r="N19" i="35"/>
  <c r="I19" i="13"/>
  <c r="C19" i="13"/>
  <c r="R19" i="14"/>
  <c r="P19" i="13"/>
  <c r="Q19" i="35"/>
  <c r="L19" i="13"/>
  <c r="F19" i="13"/>
  <c r="J19" i="14"/>
  <c r="D19" i="13"/>
  <c r="O19" i="13"/>
  <c r="E19" i="13"/>
  <c r="N19" i="13"/>
  <c r="K19" i="13"/>
  <c r="L19" i="35"/>
  <c r="R19" i="12"/>
  <c r="N19" i="12"/>
  <c r="J19" i="12"/>
  <c r="D19" i="12"/>
  <c r="J19" i="13"/>
  <c r="O19" i="12"/>
  <c r="Q19" i="12"/>
  <c r="M19" i="12"/>
  <c r="N19" i="34"/>
  <c r="I19" i="12"/>
  <c r="C19" i="12"/>
  <c r="K19" i="12"/>
  <c r="M19" i="14"/>
  <c r="N19" i="36"/>
  <c r="R19" i="13"/>
  <c r="P19" i="12"/>
  <c r="L19" i="12"/>
  <c r="F19" i="12"/>
  <c r="G19" i="34"/>
  <c r="E19" i="12"/>
  <c r="D23" i="15"/>
  <c r="R23" i="15"/>
  <c r="N23" i="15"/>
  <c r="J23" i="15"/>
  <c r="C23" i="15"/>
  <c r="Q23" i="15"/>
  <c r="M23" i="15"/>
  <c r="I23" i="15"/>
  <c r="P23" i="15"/>
  <c r="L23" i="15"/>
  <c r="F23" i="15"/>
  <c r="O23" i="15"/>
  <c r="P23" i="37"/>
  <c r="K23" i="15"/>
  <c r="L23" i="37"/>
  <c r="E23" i="15"/>
  <c r="F23" i="37"/>
  <c r="P23" i="14"/>
  <c r="L23" i="14"/>
  <c r="F23" i="14"/>
  <c r="O23" i="14"/>
  <c r="K23" i="14"/>
  <c r="Q23" i="14"/>
  <c r="I23" i="14"/>
  <c r="E23" i="14"/>
  <c r="N23" i="14"/>
  <c r="O23" i="36"/>
  <c r="C23" i="14"/>
  <c r="M23" i="14"/>
  <c r="D23" i="13"/>
  <c r="R23" i="13"/>
  <c r="S23" i="35"/>
  <c r="N23" i="13"/>
  <c r="J23" i="13"/>
  <c r="J23" i="14"/>
  <c r="D23" i="14"/>
  <c r="Q23" i="13"/>
  <c r="M23" i="13"/>
  <c r="I23" i="13"/>
  <c r="C23" i="13"/>
  <c r="P23" i="13"/>
  <c r="F23" i="13"/>
  <c r="O23" i="13"/>
  <c r="E23" i="13"/>
  <c r="R23" i="14"/>
  <c r="L23" i="13"/>
  <c r="K23" i="13"/>
  <c r="R23" i="12"/>
  <c r="S23" i="34"/>
  <c r="N23" i="12"/>
  <c r="J23" i="12"/>
  <c r="D23" i="12"/>
  <c r="O23" i="12"/>
  <c r="Q23" i="12"/>
  <c r="M23" i="12"/>
  <c r="I23" i="12"/>
  <c r="C23" i="12"/>
  <c r="F23" i="12"/>
  <c r="P23" i="12"/>
  <c r="L23" i="12"/>
  <c r="K23" i="12"/>
  <c r="E23" i="12"/>
  <c r="D27" i="15"/>
  <c r="P27" i="15"/>
  <c r="L27" i="15"/>
  <c r="F27" i="15"/>
  <c r="O27" i="15"/>
  <c r="P27" i="37"/>
  <c r="K27" i="15"/>
  <c r="L27" i="37"/>
  <c r="E27" i="15"/>
  <c r="F27" i="37"/>
  <c r="R27" i="15"/>
  <c r="N27" i="15"/>
  <c r="J27" i="15"/>
  <c r="C27" i="15"/>
  <c r="G27" i="15"/>
  <c r="I27" i="15"/>
  <c r="Q27" i="15"/>
  <c r="P27" i="14"/>
  <c r="L27" i="14"/>
  <c r="M27" i="36"/>
  <c r="F27" i="14"/>
  <c r="E27" i="14"/>
  <c r="O27" i="14"/>
  <c r="K27" i="14"/>
  <c r="L27" i="36"/>
  <c r="Q27" i="14"/>
  <c r="I27" i="14"/>
  <c r="N27" i="14"/>
  <c r="D27" i="14"/>
  <c r="C27" i="14"/>
  <c r="O27" i="13"/>
  <c r="K27" i="13"/>
  <c r="E27" i="13"/>
  <c r="F27" i="35"/>
  <c r="M27" i="15"/>
  <c r="R27" i="14"/>
  <c r="R27" i="13"/>
  <c r="N27" i="13"/>
  <c r="O27" i="35"/>
  <c r="J27" i="13"/>
  <c r="Q27" i="13"/>
  <c r="I27" i="13"/>
  <c r="M27" i="14"/>
  <c r="N27" i="36"/>
  <c r="P27" i="13"/>
  <c r="F27" i="13"/>
  <c r="J27" i="14"/>
  <c r="D27" i="13"/>
  <c r="M27" i="13"/>
  <c r="C27" i="13"/>
  <c r="R27" i="12"/>
  <c r="N27" i="12"/>
  <c r="J27" i="12"/>
  <c r="D27" i="12"/>
  <c r="K27" i="12"/>
  <c r="L27" i="13"/>
  <c r="M27" i="35"/>
  <c r="Q27" i="12"/>
  <c r="M27" i="12"/>
  <c r="I27" i="12"/>
  <c r="C27" i="12"/>
  <c r="O27" i="12"/>
  <c r="P27" i="12"/>
  <c r="L27" i="12"/>
  <c r="F27" i="12"/>
  <c r="G27" i="34"/>
  <c r="E27" i="12"/>
  <c r="D31" i="15"/>
  <c r="R31" i="15"/>
  <c r="N31" i="15"/>
  <c r="J31" i="15"/>
  <c r="C31" i="15"/>
  <c r="Q31" i="15"/>
  <c r="M31" i="15"/>
  <c r="I31" i="15"/>
  <c r="P31" i="15"/>
  <c r="L31" i="15"/>
  <c r="F31" i="15"/>
  <c r="O31" i="15"/>
  <c r="P31" i="37"/>
  <c r="K31" i="15"/>
  <c r="L31" i="37"/>
  <c r="E31" i="15"/>
  <c r="F31" i="37"/>
  <c r="P31" i="14"/>
  <c r="Q31" i="36"/>
  <c r="L31" i="14"/>
  <c r="F31" i="14"/>
  <c r="O31" i="14"/>
  <c r="K31" i="14"/>
  <c r="L31" i="36"/>
  <c r="Q31" i="14"/>
  <c r="I31" i="14"/>
  <c r="N31" i="14"/>
  <c r="C31" i="14"/>
  <c r="M31" i="14"/>
  <c r="E31" i="14"/>
  <c r="D31" i="13"/>
  <c r="P31" i="13"/>
  <c r="Q31" i="35"/>
  <c r="L31" i="13"/>
  <c r="F31" i="13"/>
  <c r="J31" i="14"/>
  <c r="O31" i="13"/>
  <c r="P31" i="35"/>
  <c r="K31" i="13"/>
  <c r="E31" i="13"/>
  <c r="R31" i="14"/>
  <c r="R31" i="13"/>
  <c r="J31" i="13"/>
  <c r="Q31" i="13"/>
  <c r="I31" i="13"/>
  <c r="D31" i="14"/>
  <c r="N31" i="13"/>
  <c r="R31" i="12"/>
  <c r="N31" i="12"/>
  <c r="J31" i="12"/>
  <c r="K31" i="34"/>
  <c r="D31" i="12"/>
  <c r="K31" i="12"/>
  <c r="Q31" i="12"/>
  <c r="M31" i="12"/>
  <c r="N31" i="34"/>
  <c r="I31" i="12"/>
  <c r="C31" i="12"/>
  <c r="C31" i="13"/>
  <c r="O31" i="12"/>
  <c r="P31" i="34"/>
  <c r="M31" i="13"/>
  <c r="P31" i="12"/>
  <c r="L31" i="12"/>
  <c r="F31" i="12"/>
  <c r="G31" i="34"/>
  <c r="E31" i="12"/>
  <c r="D35" i="15"/>
  <c r="R35" i="15"/>
  <c r="Q35" i="15"/>
  <c r="P35" i="15"/>
  <c r="L35" i="15"/>
  <c r="F35" i="15"/>
  <c r="O35" i="15"/>
  <c r="P35" i="37"/>
  <c r="K35" i="15"/>
  <c r="L35" i="37"/>
  <c r="E35" i="15"/>
  <c r="F35" i="37"/>
  <c r="N35" i="15"/>
  <c r="J35" i="15"/>
  <c r="C35" i="15"/>
  <c r="M35" i="15"/>
  <c r="I35" i="15"/>
  <c r="P35" i="14"/>
  <c r="Q35" i="36"/>
  <c r="L35" i="14"/>
  <c r="F35" i="14"/>
  <c r="C35" i="14"/>
  <c r="O35" i="14"/>
  <c r="P35" i="36"/>
  <c r="K35" i="14"/>
  <c r="Q35" i="14"/>
  <c r="I35" i="14"/>
  <c r="N35" i="14"/>
  <c r="D35" i="14"/>
  <c r="E35" i="14"/>
  <c r="Q35" i="13"/>
  <c r="M35" i="13"/>
  <c r="N35" i="35"/>
  <c r="I35" i="13"/>
  <c r="C35" i="13"/>
  <c r="R35" i="14"/>
  <c r="P35" i="13"/>
  <c r="Q35" i="35"/>
  <c r="L35" i="13"/>
  <c r="F35" i="13"/>
  <c r="J35" i="14"/>
  <c r="D35" i="13"/>
  <c r="K35" i="13"/>
  <c r="R35" i="13"/>
  <c r="J35" i="13"/>
  <c r="O35" i="13"/>
  <c r="P35" i="35"/>
  <c r="E35" i="13"/>
  <c r="R35" i="12"/>
  <c r="N35" i="12"/>
  <c r="J35" i="12"/>
  <c r="K35" i="34"/>
  <c r="D35" i="12"/>
  <c r="M35" i="14"/>
  <c r="Q35" i="12"/>
  <c r="M35" i="12"/>
  <c r="N35" i="34"/>
  <c r="I35" i="12"/>
  <c r="C35" i="12"/>
  <c r="O35" i="12"/>
  <c r="P35" i="12"/>
  <c r="L35" i="12"/>
  <c r="F35" i="12"/>
  <c r="N35" i="13"/>
  <c r="K35" i="12"/>
  <c r="E35" i="12"/>
  <c r="D39" i="15"/>
  <c r="O39" i="15"/>
  <c r="P39" i="37"/>
  <c r="K39" i="15"/>
  <c r="L39" i="37"/>
  <c r="E39" i="15"/>
  <c r="F39" i="37"/>
  <c r="R39" i="15"/>
  <c r="N39" i="15"/>
  <c r="J39" i="15"/>
  <c r="C39" i="15"/>
  <c r="Q39" i="15"/>
  <c r="I39" i="15"/>
  <c r="P39" i="15"/>
  <c r="F39" i="15"/>
  <c r="M39" i="15"/>
  <c r="L39" i="15"/>
  <c r="P39" i="14"/>
  <c r="Q39" i="36"/>
  <c r="L39" i="14"/>
  <c r="F39" i="14"/>
  <c r="O39" i="14"/>
  <c r="K39" i="14"/>
  <c r="L39" i="36"/>
  <c r="Q39" i="14"/>
  <c r="I39" i="14"/>
  <c r="C39" i="14"/>
  <c r="N39" i="14"/>
  <c r="O39" i="36"/>
  <c r="M39" i="14"/>
  <c r="E39" i="14"/>
  <c r="D39" i="13"/>
  <c r="R39" i="13"/>
  <c r="S39" i="35"/>
  <c r="N39" i="13"/>
  <c r="J39" i="13"/>
  <c r="J39" i="14"/>
  <c r="D39" i="14"/>
  <c r="Q39" i="13"/>
  <c r="M39" i="13"/>
  <c r="I39" i="13"/>
  <c r="C39" i="13"/>
  <c r="D39" i="35"/>
  <c r="L39" i="13"/>
  <c r="K39" i="13"/>
  <c r="R39" i="14"/>
  <c r="P39" i="13"/>
  <c r="F39" i="13"/>
  <c r="O39" i="13"/>
  <c r="R39" i="12"/>
  <c r="N39" i="12"/>
  <c r="O39" i="34"/>
  <c r="J39" i="12"/>
  <c r="D39" i="12"/>
  <c r="O39" i="12"/>
  <c r="E39" i="13"/>
  <c r="F39" i="35"/>
  <c r="Q39" i="12"/>
  <c r="M39" i="12"/>
  <c r="I39" i="12"/>
  <c r="C39" i="12"/>
  <c r="P39" i="12"/>
  <c r="L39" i="12"/>
  <c r="F39" i="12"/>
  <c r="K39" i="12"/>
  <c r="L39" i="34"/>
  <c r="E39" i="12"/>
  <c r="D43" i="15"/>
  <c r="R43" i="15"/>
  <c r="N43" i="15"/>
  <c r="J43" i="15"/>
  <c r="C43" i="15"/>
  <c r="Q43" i="15"/>
  <c r="M43" i="15"/>
  <c r="I43" i="15"/>
  <c r="P43" i="15"/>
  <c r="L43" i="15"/>
  <c r="F43" i="15"/>
  <c r="G43" i="37"/>
  <c r="K43" i="15"/>
  <c r="L43" i="37"/>
  <c r="E43" i="15"/>
  <c r="F43" i="37"/>
  <c r="O43" i="15"/>
  <c r="P43" i="37"/>
  <c r="P43" i="14"/>
  <c r="L43" i="14"/>
  <c r="F43" i="14"/>
  <c r="E43" i="14"/>
  <c r="O43" i="14"/>
  <c r="K43" i="14"/>
  <c r="Q43" i="14"/>
  <c r="I43" i="14"/>
  <c r="C43" i="14"/>
  <c r="N43" i="14"/>
  <c r="D43" i="14"/>
  <c r="O43" i="13"/>
  <c r="K43" i="13"/>
  <c r="L43" i="35"/>
  <c r="E43" i="13"/>
  <c r="R43" i="14"/>
  <c r="R43" i="13"/>
  <c r="N43" i="13"/>
  <c r="J43" i="13"/>
  <c r="M43" i="14"/>
  <c r="M43" i="13"/>
  <c r="C43" i="13"/>
  <c r="L43" i="13"/>
  <c r="J43" i="14"/>
  <c r="D43" i="13"/>
  <c r="Q43" i="13"/>
  <c r="R43" i="35"/>
  <c r="I43" i="13"/>
  <c r="R43" i="12"/>
  <c r="N43" i="12"/>
  <c r="J43" i="12"/>
  <c r="K43" i="34"/>
  <c r="D43" i="12"/>
  <c r="P43" i="13"/>
  <c r="Q43" i="12"/>
  <c r="M43" i="12"/>
  <c r="N43" i="34"/>
  <c r="I43" i="12"/>
  <c r="C43" i="12"/>
  <c r="O43" i="12"/>
  <c r="E43" i="12"/>
  <c r="F43" i="34"/>
  <c r="F43" i="13"/>
  <c r="P43" i="12"/>
  <c r="L43" i="12"/>
  <c r="F43" i="12"/>
  <c r="G43" i="34"/>
  <c r="K43" i="12"/>
  <c r="D47" i="15"/>
  <c r="P47" i="15"/>
  <c r="L47" i="15"/>
  <c r="F47" i="15"/>
  <c r="O47" i="15"/>
  <c r="P47" i="37"/>
  <c r="K47" i="15"/>
  <c r="L47" i="37"/>
  <c r="E47" i="15"/>
  <c r="F47" i="37"/>
  <c r="R47" i="15"/>
  <c r="N47" i="15"/>
  <c r="J47" i="15"/>
  <c r="C47" i="15"/>
  <c r="G47" i="15"/>
  <c r="Q47" i="15"/>
  <c r="M47" i="15"/>
  <c r="I47" i="15"/>
  <c r="P47" i="14"/>
  <c r="L47" i="14"/>
  <c r="F47" i="14"/>
  <c r="O47" i="14"/>
  <c r="K47" i="14"/>
  <c r="Q47" i="14"/>
  <c r="I47" i="14"/>
  <c r="C47" i="14"/>
  <c r="N47" i="14"/>
  <c r="O47" i="36"/>
  <c r="M47" i="14"/>
  <c r="D47" i="13"/>
  <c r="P47" i="13"/>
  <c r="L47" i="13"/>
  <c r="M47" i="35"/>
  <c r="F47" i="13"/>
  <c r="J47" i="14"/>
  <c r="O47" i="13"/>
  <c r="K47" i="13"/>
  <c r="L47" i="35"/>
  <c r="E47" i="13"/>
  <c r="D47" i="14"/>
  <c r="E47" i="14"/>
  <c r="N47" i="13"/>
  <c r="M47" i="13"/>
  <c r="C47" i="13"/>
  <c r="R47" i="13"/>
  <c r="J47" i="13"/>
  <c r="K47" i="35"/>
  <c r="R47" i="12"/>
  <c r="N47" i="12"/>
  <c r="J47" i="12"/>
  <c r="D47" i="12"/>
  <c r="Q47" i="12"/>
  <c r="M47" i="12"/>
  <c r="I47" i="12"/>
  <c r="C47" i="12"/>
  <c r="D47" i="34"/>
  <c r="I47" i="13"/>
  <c r="K47" i="12"/>
  <c r="R47" i="14"/>
  <c r="Q47" i="13"/>
  <c r="R47" i="35"/>
  <c r="P47" i="12"/>
  <c r="L47" i="12"/>
  <c r="F47" i="12"/>
  <c r="O47" i="12"/>
  <c r="P47" i="34"/>
  <c r="E47" i="12"/>
  <c r="D51" i="15"/>
  <c r="P51" i="15"/>
  <c r="L51" i="15"/>
  <c r="F51" i="15"/>
  <c r="O51" i="15"/>
  <c r="P51" i="37"/>
  <c r="K51" i="15"/>
  <c r="L51" i="37"/>
  <c r="E51" i="15"/>
  <c r="F51" i="37"/>
  <c r="R51" i="15"/>
  <c r="N51" i="15"/>
  <c r="J51" i="15"/>
  <c r="C51" i="15"/>
  <c r="Q51" i="15"/>
  <c r="M51" i="15"/>
  <c r="I51" i="15"/>
  <c r="P51" i="14"/>
  <c r="Q51" i="36"/>
  <c r="L51" i="14"/>
  <c r="F51" i="14"/>
  <c r="E51" i="14"/>
  <c r="O51" i="14"/>
  <c r="P51" i="36"/>
  <c r="K51" i="14"/>
  <c r="Q51" i="14"/>
  <c r="I51" i="14"/>
  <c r="C51" i="14"/>
  <c r="N51" i="14"/>
  <c r="D51" i="14"/>
  <c r="O51" i="13"/>
  <c r="K51" i="13"/>
  <c r="L51" i="35"/>
  <c r="E51" i="13"/>
  <c r="R51" i="14"/>
  <c r="R51" i="13"/>
  <c r="N51" i="13"/>
  <c r="O51" i="35"/>
  <c r="J51" i="13"/>
  <c r="C51" i="13"/>
  <c r="M51" i="14"/>
  <c r="D51" i="13"/>
  <c r="Q51" i="13"/>
  <c r="I51" i="13"/>
  <c r="J51" i="14"/>
  <c r="P51" i="13"/>
  <c r="Q51" i="35"/>
  <c r="F51" i="13"/>
  <c r="M51" i="13"/>
  <c r="L51" i="13"/>
  <c r="R51" i="12"/>
  <c r="S51" i="34"/>
  <c r="N51" i="12"/>
  <c r="J51" i="12"/>
  <c r="D51" i="12"/>
  <c r="O51" i="12"/>
  <c r="Q51" i="12"/>
  <c r="M51" i="12"/>
  <c r="I51" i="12"/>
  <c r="C51" i="12"/>
  <c r="D51" i="34"/>
  <c r="P51" i="12"/>
  <c r="L51" i="12"/>
  <c r="F51" i="12"/>
  <c r="K51" i="12"/>
  <c r="L51" i="34"/>
  <c r="E51" i="12"/>
  <c r="D55" i="15"/>
  <c r="P55" i="15"/>
  <c r="L55" i="15"/>
  <c r="F55" i="15"/>
  <c r="O55" i="15"/>
  <c r="P55" i="37"/>
  <c r="K55" i="15"/>
  <c r="L55" i="37"/>
  <c r="E55" i="15"/>
  <c r="F55" i="37"/>
  <c r="R55" i="15"/>
  <c r="N55" i="15"/>
  <c r="J55" i="15"/>
  <c r="C55" i="15"/>
  <c r="Q55" i="15"/>
  <c r="M55" i="15"/>
  <c r="I55" i="15"/>
  <c r="R55" i="14"/>
  <c r="S55" i="36"/>
  <c r="P55" i="14"/>
  <c r="L55" i="14"/>
  <c r="F55" i="14"/>
  <c r="O55" i="14"/>
  <c r="P55" i="36"/>
  <c r="K55" i="14"/>
  <c r="Q55" i="14"/>
  <c r="I55" i="14"/>
  <c r="E55" i="14"/>
  <c r="N55" i="14"/>
  <c r="C55" i="14"/>
  <c r="M55" i="14"/>
  <c r="D55" i="13"/>
  <c r="O55" i="13"/>
  <c r="K55" i="13"/>
  <c r="E55" i="13"/>
  <c r="J55" i="14"/>
  <c r="K55" i="36"/>
  <c r="D55" i="14"/>
  <c r="R55" i="13"/>
  <c r="N55" i="13"/>
  <c r="J55" i="13"/>
  <c r="K55" i="35"/>
  <c r="C55" i="13"/>
  <c r="M55" i="13"/>
  <c r="P55" i="12"/>
  <c r="L55" i="12"/>
  <c r="M55" i="34"/>
  <c r="L55" i="13"/>
  <c r="O55" i="12"/>
  <c r="K55" i="12"/>
  <c r="Q55" i="13"/>
  <c r="I55" i="13"/>
  <c r="R55" i="12"/>
  <c r="N55" i="12"/>
  <c r="J55" i="12"/>
  <c r="K55" i="34"/>
  <c r="D55" i="12"/>
  <c r="P55" i="13"/>
  <c r="Q55" i="12"/>
  <c r="C55" i="12"/>
  <c r="D55" i="34"/>
  <c r="I55" i="12"/>
  <c r="F55" i="13"/>
  <c r="M55" i="12"/>
  <c r="F55" i="12"/>
  <c r="E55" i="12"/>
  <c r="D59" i="15"/>
  <c r="P59" i="15"/>
  <c r="L59" i="15"/>
  <c r="F59" i="15"/>
  <c r="O59" i="15"/>
  <c r="P59" i="37"/>
  <c r="K59" i="15"/>
  <c r="L59" i="37"/>
  <c r="E59" i="15"/>
  <c r="F59" i="37"/>
  <c r="R59" i="15"/>
  <c r="N59" i="15"/>
  <c r="J59" i="15"/>
  <c r="C59" i="15"/>
  <c r="M59" i="15"/>
  <c r="I59" i="15"/>
  <c r="O59" i="14"/>
  <c r="K59" i="14"/>
  <c r="L59" i="36"/>
  <c r="R59" i="14"/>
  <c r="N59" i="14"/>
  <c r="J59" i="14"/>
  <c r="P59" i="14"/>
  <c r="Q59" i="36"/>
  <c r="F59" i="14"/>
  <c r="E59" i="14"/>
  <c r="M59" i="14"/>
  <c r="I59" i="14"/>
  <c r="D59" i="14"/>
  <c r="C59" i="14"/>
  <c r="O59" i="13"/>
  <c r="K59" i="13"/>
  <c r="E59" i="13"/>
  <c r="P59" i="12"/>
  <c r="L59" i="12"/>
  <c r="R59" i="13"/>
  <c r="N59" i="13"/>
  <c r="J59" i="13"/>
  <c r="C59" i="13"/>
  <c r="O59" i="12"/>
  <c r="P59" i="34"/>
  <c r="K59" i="12"/>
  <c r="Q59" i="15"/>
  <c r="Q59" i="14"/>
  <c r="Q59" i="13"/>
  <c r="R59" i="35"/>
  <c r="I59" i="13"/>
  <c r="Q59" i="12"/>
  <c r="I59" i="12"/>
  <c r="L59" i="14"/>
  <c r="M59" i="36"/>
  <c r="P59" i="13"/>
  <c r="F59" i="13"/>
  <c r="N59" i="12"/>
  <c r="D59" i="13"/>
  <c r="M59" i="13"/>
  <c r="M59" i="12"/>
  <c r="D59" i="12"/>
  <c r="R59" i="12"/>
  <c r="S59" i="34"/>
  <c r="C59" i="12"/>
  <c r="J59" i="12"/>
  <c r="F59" i="12"/>
  <c r="L59" i="13"/>
  <c r="M59" i="35"/>
  <c r="E59" i="12"/>
  <c r="D63" i="15"/>
  <c r="P63" i="15"/>
  <c r="L63" i="15"/>
  <c r="M63" i="37"/>
  <c r="F63" i="15"/>
  <c r="O63" i="15"/>
  <c r="P63" i="37"/>
  <c r="K63" i="15"/>
  <c r="L63" i="37"/>
  <c r="E63" i="15"/>
  <c r="F63" i="37"/>
  <c r="R63" i="15"/>
  <c r="N63" i="15"/>
  <c r="J63" i="15"/>
  <c r="C63" i="15"/>
  <c r="D63" i="37"/>
  <c r="I63" i="15"/>
  <c r="Q63" i="15"/>
  <c r="M63" i="15"/>
  <c r="O63" i="14"/>
  <c r="P63" i="36"/>
  <c r="K63" i="14"/>
  <c r="R63" i="14"/>
  <c r="N63" i="14"/>
  <c r="J63" i="14"/>
  <c r="K63" i="36"/>
  <c r="P63" i="14"/>
  <c r="F63" i="14"/>
  <c r="C63" i="14"/>
  <c r="M63" i="14"/>
  <c r="N63" i="36"/>
  <c r="Q63" i="14"/>
  <c r="L63" i="14"/>
  <c r="D63" i="13"/>
  <c r="O63" i="13"/>
  <c r="K63" i="13"/>
  <c r="E63" i="13"/>
  <c r="P63" i="12"/>
  <c r="L63" i="12"/>
  <c r="M63" i="34"/>
  <c r="E63" i="14"/>
  <c r="R63" i="13"/>
  <c r="N63" i="13"/>
  <c r="J63" i="13"/>
  <c r="K63" i="35"/>
  <c r="C63" i="13"/>
  <c r="O63" i="12"/>
  <c r="K63" i="12"/>
  <c r="I63" i="14"/>
  <c r="J63" i="36"/>
  <c r="M63" i="13"/>
  <c r="Q63" i="12"/>
  <c r="I63" i="12"/>
  <c r="L63" i="13"/>
  <c r="N63" i="12"/>
  <c r="D63" i="14"/>
  <c r="Q63" i="13"/>
  <c r="I63" i="13"/>
  <c r="M63" i="12"/>
  <c r="P63" i="13"/>
  <c r="R63" i="12"/>
  <c r="D63" i="12"/>
  <c r="F63" i="13"/>
  <c r="J63" i="12"/>
  <c r="C63" i="12"/>
  <c r="F63" i="12"/>
  <c r="E63" i="12"/>
  <c r="D67" i="15"/>
  <c r="P67" i="15"/>
  <c r="L67" i="15"/>
  <c r="M67" i="37"/>
  <c r="F67" i="15"/>
  <c r="O67" i="15"/>
  <c r="P67" i="37"/>
  <c r="K67" i="15"/>
  <c r="L67" i="37"/>
  <c r="E67" i="15"/>
  <c r="F67" i="37"/>
  <c r="R67" i="15"/>
  <c r="N67" i="15"/>
  <c r="J67" i="15"/>
  <c r="C67" i="15"/>
  <c r="Q67" i="15"/>
  <c r="M67" i="15"/>
  <c r="O67" i="14"/>
  <c r="K67" i="14"/>
  <c r="I67" i="15"/>
  <c r="R67" i="14"/>
  <c r="N67" i="14"/>
  <c r="J67" i="14"/>
  <c r="K67" i="36"/>
  <c r="P67" i="14"/>
  <c r="F67" i="14"/>
  <c r="M67" i="14"/>
  <c r="I67" i="14"/>
  <c r="D67" i="14"/>
  <c r="Q67" i="14"/>
  <c r="O67" i="13"/>
  <c r="K67" i="13"/>
  <c r="L67" i="35"/>
  <c r="E67" i="13"/>
  <c r="P67" i="12"/>
  <c r="L67" i="12"/>
  <c r="L67" i="14"/>
  <c r="E67" i="14"/>
  <c r="R67" i="13"/>
  <c r="N67" i="13"/>
  <c r="J67" i="13"/>
  <c r="C67" i="13"/>
  <c r="O67" i="12"/>
  <c r="K67" i="12"/>
  <c r="D67" i="13"/>
  <c r="Q67" i="13"/>
  <c r="I67" i="13"/>
  <c r="Q67" i="12"/>
  <c r="I67" i="12"/>
  <c r="J67" i="34"/>
  <c r="P67" i="13"/>
  <c r="F67" i="13"/>
  <c r="N67" i="12"/>
  <c r="M67" i="13"/>
  <c r="N67" i="35"/>
  <c r="M67" i="12"/>
  <c r="J67" i="12"/>
  <c r="D67" i="12"/>
  <c r="E67" i="12"/>
  <c r="F67" i="34"/>
  <c r="C67" i="12"/>
  <c r="R67" i="12"/>
  <c r="C67" i="14"/>
  <c r="L67" i="13"/>
  <c r="M67" i="35"/>
  <c r="F67" i="12"/>
  <c r="D71" i="15"/>
  <c r="P71" i="15"/>
  <c r="L71" i="15"/>
  <c r="M71" i="37"/>
  <c r="F71" i="15"/>
  <c r="O71" i="15"/>
  <c r="P71" i="37"/>
  <c r="K71" i="15"/>
  <c r="L71" i="37"/>
  <c r="E71" i="15"/>
  <c r="F71" i="37"/>
  <c r="R71" i="15"/>
  <c r="N71" i="15"/>
  <c r="J71" i="15"/>
  <c r="C71" i="15"/>
  <c r="Q71" i="15"/>
  <c r="M71" i="15"/>
  <c r="I71" i="15"/>
  <c r="O71" i="14"/>
  <c r="P71" i="36"/>
  <c r="K71" i="14"/>
  <c r="R71" i="14"/>
  <c r="N71" i="14"/>
  <c r="J71" i="14"/>
  <c r="K71" i="36"/>
  <c r="P71" i="14"/>
  <c r="F71" i="14"/>
  <c r="E71" i="14"/>
  <c r="M71" i="14"/>
  <c r="N71" i="36"/>
  <c r="Q71" i="14"/>
  <c r="C71" i="14"/>
  <c r="L71" i="14"/>
  <c r="I71" i="14"/>
  <c r="D71" i="13"/>
  <c r="O71" i="13"/>
  <c r="K71" i="13"/>
  <c r="E71" i="13"/>
  <c r="P71" i="12"/>
  <c r="L71" i="12"/>
  <c r="D71" i="14"/>
  <c r="R71" i="13"/>
  <c r="S71" i="35"/>
  <c r="N71" i="13"/>
  <c r="J71" i="13"/>
  <c r="C71" i="13"/>
  <c r="O71" i="12"/>
  <c r="P71" i="34"/>
  <c r="K71" i="12"/>
  <c r="M71" i="13"/>
  <c r="Q71" i="12"/>
  <c r="I71" i="12"/>
  <c r="J71" i="34"/>
  <c r="L71" i="13"/>
  <c r="N71" i="12"/>
  <c r="Q71" i="13"/>
  <c r="I71" i="13"/>
  <c r="J71" i="35"/>
  <c r="M71" i="12"/>
  <c r="F71" i="13"/>
  <c r="D71" i="12"/>
  <c r="J71" i="12"/>
  <c r="K71" i="34"/>
  <c r="E71" i="12"/>
  <c r="C71" i="12"/>
  <c r="R71" i="12"/>
  <c r="F71" i="12"/>
  <c r="P71" i="13"/>
  <c r="D75" i="15"/>
  <c r="P75" i="15"/>
  <c r="L75" i="15"/>
  <c r="F75" i="15"/>
  <c r="G75" i="37"/>
  <c r="O75" i="15"/>
  <c r="K75" i="15"/>
  <c r="E75" i="15"/>
  <c r="F75" i="37"/>
  <c r="R75" i="15"/>
  <c r="S75" i="37"/>
  <c r="N75" i="15"/>
  <c r="J75" i="15"/>
  <c r="C75" i="15"/>
  <c r="M75" i="15"/>
  <c r="N75" i="37"/>
  <c r="I75" i="15"/>
  <c r="O75" i="14"/>
  <c r="K75" i="14"/>
  <c r="R75" i="14"/>
  <c r="N75" i="14"/>
  <c r="J75" i="14"/>
  <c r="Q75" i="15"/>
  <c r="P75" i="14"/>
  <c r="F75" i="14"/>
  <c r="M75" i="14"/>
  <c r="I75" i="14"/>
  <c r="E75" i="14"/>
  <c r="D75" i="14"/>
  <c r="C75" i="14"/>
  <c r="O75" i="13"/>
  <c r="P75" i="35"/>
  <c r="K75" i="13"/>
  <c r="E75" i="13"/>
  <c r="P75" i="12"/>
  <c r="L75" i="12"/>
  <c r="R75" i="13"/>
  <c r="N75" i="13"/>
  <c r="J75" i="13"/>
  <c r="C75" i="13"/>
  <c r="O75" i="12"/>
  <c r="K75" i="12"/>
  <c r="Q75" i="14"/>
  <c r="L75" i="14"/>
  <c r="Q75" i="13"/>
  <c r="I75" i="13"/>
  <c r="Q75" i="12"/>
  <c r="I75" i="12"/>
  <c r="J75" i="34"/>
  <c r="P75" i="13"/>
  <c r="F75" i="13"/>
  <c r="N75" i="12"/>
  <c r="D75" i="13"/>
  <c r="M75" i="13"/>
  <c r="M75" i="12"/>
  <c r="D75" i="12"/>
  <c r="L75" i="13"/>
  <c r="M75" i="35"/>
  <c r="R75" i="12"/>
  <c r="C75" i="12"/>
  <c r="J75" i="12"/>
  <c r="F75" i="12"/>
  <c r="G75" i="34"/>
  <c r="E75" i="12"/>
  <c r="D79" i="15"/>
  <c r="R79" i="15"/>
  <c r="N79" i="15"/>
  <c r="O79" i="37"/>
  <c r="J79" i="15"/>
  <c r="C79" i="15"/>
  <c r="Q79" i="15"/>
  <c r="M79" i="15"/>
  <c r="N79" i="37"/>
  <c r="I79" i="15"/>
  <c r="P79" i="15"/>
  <c r="L79" i="15"/>
  <c r="F79" i="15"/>
  <c r="O79" i="15"/>
  <c r="K79" i="15"/>
  <c r="E79" i="15"/>
  <c r="O79" i="14"/>
  <c r="K79" i="14"/>
  <c r="R79" i="14"/>
  <c r="N79" i="14"/>
  <c r="J79" i="14"/>
  <c r="K79" i="36"/>
  <c r="Q79" i="14"/>
  <c r="M79" i="14"/>
  <c r="I79" i="14"/>
  <c r="F79" i="14"/>
  <c r="G79" i="36"/>
  <c r="E79" i="14"/>
  <c r="P79" i="14"/>
  <c r="C79" i="14"/>
  <c r="D79" i="13"/>
  <c r="O79" i="13"/>
  <c r="K79" i="13"/>
  <c r="E79" i="13"/>
  <c r="P79" i="12"/>
  <c r="Q79" i="34"/>
  <c r="L79" i="12"/>
  <c r="R79" i="13"/>
  <c r="N79" i="13"/>
  <c r="J79" i="13"/>
  <c r="K79" i="35"/>
  <c r="C79" i="13"/>
  <c r="O79" i="12"/>
  <c r="K79" i="12"/>
  <c r="D79" i="14"/>
  <c r="H79" i="14"/>
  <c r="M79" i="13"/>
  <c r="Q79" i="12"/>
  <c r="I79" i="12"/>
  <c r="L79" i="13"/>
  <c r="M79" i="35"/>
  <c r="N79" i="12"/>
  <c r="Q79" i="13"/>
  <c r="I79" i="13"/>
  <c r="M79" i="12"/>
  <c r="N79" i="34"/>
  <c r="R79" i="12"/>
  <c r="D79" i="12"/>
  <c r="L79" i="14"/>
  <c r="F79" i="13"/>
  <c r="J79" i="12"/>
  <c r="C79" i="12"/>
  <c r="P79" i="13"/>
  <c r="F79" i="12"/>
  <c r="G79" i="34"/>
  <c r="E79" i="12"/>
  <c r="M83" i="15"/>
  <c r="I83" i="15"/>
  <c r="D83" i="15"/>
  <c r="L83" i="15"/>
  <c r="K83" i="15"/>
  <c r="J83" i="15"/>
  <c r="R83" i="15"/>
  <c r="S83" i="37"/>
  <c r="N83" i="15"/>
  <c r="Q83" i="15"/>
  <c r="F83" i="15"/>
  <c r="P83" i="15"/>
  <c r="Q83" i="37"/>
  <c r="E83" i="15"/>
  <c r="O83" i="15"/>
  <c r="C83" i="15"/>
  <c r="O83" i="14"/>
  <c r="P83" i="36"/>
  <c r="K83" i="14"/>
  <c r="R83" i="14"/>
  <c r="N83" i="14"/>
  <c r="J83" i="14"/>
  <c r="K83" i="36"/>
  <c r="Q83" i="14"/>
  <c r="M83" i="14"/>
  <c r="I83" i="14"/>
  <c r="L83" i="14"/>
  <c r="M83" i="36"/>
  <c r="F83" i="14"/>
  <c r="C83" i="14"/>
  <c r="D83" i="14"/>
  <c r="P83" i="14"/>
  <c r="Q83" i="36"/>
  <c r="O83" i="13"/>
  <c r="K83" i="13"/>
  <c r="E83" i="13"/>
  <c r="P83" i="12"/>
  <c r="Q83" i="34"/>
  <c r="L83" i="12"/>
  <c r="R83" i="13"/>
  <c r="N83" i="13"/>
  <c r="J83" i="13"/>
  <c r="K83" i="35"/>
  <c r="C83" i="13"/>
  <c r="O83" i="12"/>
  <c r="K83" i="12"/>
  <c r="D83" i="13"/>
  <c r="Q83" i="13"/>
  <c r="I83" i="13"/>
  <c r="Q83" i="12"/>
  <c r="I83" i="12"/>
  <c r="J83" i="34"/>
  <c r="E83" i="14"/>
  <c r="P83" i="13"/>
  <c r="F83" i="13"/>
  <c r="N83" i="12"/>
  <c r="O83" i="34"/>
  <c r="M83" i="13"/>
  <c r="M83" i="12"/>
  <c r="L83" i="13"/>
  <c r="J83" i="12"/>
  <c r="K83" i="34"/>
  <c r="D83" i="12"/>
  <c r="C83" i="12"/>
  <c r="R83" i="12"/>
  <c r="F83" i="12"/>
  <c r="G83" i="34"/>
  <c r="E83" i="12"/>
  <c r="D87" i="15"/>
  <c r="O87" i="15"/>
  <c r="K87" i="15"/>
  <c r="L87" i="37"/>
  <c r="E87" i="15"/>
  <c r="R87" i="15"/>
  <c r="N87" i="15"/>
  <c r="J87" i="15"/>
  <c r="K87" i="37"/>
  <c r="C87" i="15"/>
  <c r="Q87" i="15"/>
  <c r="M87" i="15"/>
  <c r="I87" i="15"/>
  <c r="J87" i="37"/>
  <c r="F87" i="15"/>
  <c r="G87" i="37"/>
  <c r="P87" i="15"/>
  <c r="L87" i="15"/>
  <c r="O87" i="14"/>
  <c r="P87" i="36"/>
  <c r="K87" i="14"/>
  <c r="R87" i="14"/>
  <c r="N87" i="14"/>
  <c r="J87" i="14"/>
  <c r="K87" i="36"/>
  <c r="Q87" i="14"/>
  <c r="M87" i="14"/>
  <c r="I87" i="14"/>
  <c r="F87" i="14"/>
  <c r="G87" i="36"/>
  <c r="P87" i="14"/>
  <c r="L87" i="14"/>
  <c r="C87" i="14"/>
  <c r="D87" i="13"/>
  <c r="O87" i="13"/>
  <c r="K87" i="13"/>
  <c r="E87" i="13"/>
  <c r="P87" i="12"/>
  <c r="Q87" i="34"/>
  <c r="L87" i="12"/>
  <c r="D87" i="14"/>
  <c r="R87" i="13"/>
  <c r="N87" i="13"/>
  <c r="O87" i="35"/>
  <c r="J87" i="13"/>
  <c r="C87" i="13"/>
  <c r="O87" i="12"/>
  <c r="K87" i="12"/>
  <c r="L87" i="34"/>
  <c r="E87" i="14"/>
  <c r="M87" i="13"/>
  <c r="Q87" i="12"/>
  <c r="I87" i="12"/>
  <c r="J87" i="34"/>
  <c r="L87" i="13"/>
  <c r="N87" i="12"/>
  <c r="Q87" i="13"/>
  <c r="I87" i="13"/>
  <c r="J87" i="35"/>
  <c r="M87" i="12"/>
  <c r="D87" i="12"/>
  <c r="J87" i="12"/>
  <c r="P87" i="13"/>
  <c r="Q87" i="35"/>
  <c r="C87" i="12"/>
  <c r="F87" i="13"/>
  <c r="R87" i="12"/>
  <c r="F87" i="12"/>
  <c r="G87" i="34"/>
  <c r="E87" i="12"/>
  <c r="D91" i="15"/>
  <c r="O91" i="15"/>
  <c r="K91" i="15"/>
  <c r="L91" i="37"/>
  <c r="E91" i="15"/>
  <c r="R91" i="15"/>
  <c r="N91" i="15"/>
  <c r="J91" i="15"/>
  <c r="K91" i="37"/>
  <c r="C91" i="15"/>
  <c r="Q91" i="15"/>
  <c r="M91" i="15"/>
  <c r="I91" i="15"/>
  <c r="J91" i="37"/>
  <c r="P91" i="15"/>
  <c r="Q91" i="37"/>
  <c r="L91" i="15"/>
  <c r="F91" i="15"/>
  <c r="O91" i="14"/>
  <c r="P91" i="36"/>
  <c r="K91" i="14"/>
  <c r="L91" i="36"/>
  <c r="R91" i="14"/>
  <c r="N91" i="14"/>
  <c r="J91" i="14"/>
  <c r="Q91" i="14"/>
  <c r="M91" i="14"/>
  <c r="I91" i="14"/>
  <c r="L91" i="14"/>
  <c r="M91" i="36"/>
  <c r="P91" i="14"/>
  <c r="D91" i="14"/>
  <c r="F91" i="14"/>
  <c r="E91" i="13"/>
  <c r="R91" i="13"/>
  <c r="N91" i="13"/>
  <c r="J91" i="13"/>
  <c r="F91" i="13"/>
  <c r="G91" i="35"/>
  <c r="E91" i="14"/>
  <c r="C91" i="13"/>
  <c r="Q91" i="13"/>
  <c r="M91" i="13"/>
  <c r="N91" i="35"/>
  <c r="I91" i="13"/>
  <c r="L91" i="13"/>
  <c r="K91" i="13"/>
  <c r="D91" i="13"/>
  <c r="P91" i="13"/>
  <c r="C91" i="14"/>
  <c r="R91" i="12"/>
  <c r="N91" i="12"/>
  <c r="O91" i="34"/>
  <c r="J91" i="12"/>
  <c r="D91" i="12"/>
  <c r="O91" i="13"/>
  <c r="O91" i="12"/>
  <c r="P91" i="34"/>
  <c r="Q91" i="12"/>
  <c r="M91" i="12"/>
  <c r="I91" i="12"/>
  <c r="C91" i="12"/>
  <c r="D91" i="34"/>
  <c r="P91" i="12"/>
  <c r="L91" i="12"/>
  <c r="F91" i="12"/>
  <c r="E91" i="12"/>
  <c r="F91" i="34"/>
  <c r="K91" i="12"/>
  <c r="D95" i="15"/>
  <c r="O95" i="15"/>
  <c r="K95" i="15"/>
  <c r="L95" i="37"/>
  <c r="E95" i="15"/>
  <c r="R95" i="15"/>
  <c r="N95" i="15"/>
  <c r="J95" i="15"/>
  <c r="K95" i="37"/>
  <c r="C95" i="15"/>
  <c r="Q95" i="15"/>
  <c r="M95" i="15"/>
  <c r="I95" i="15"/>
  <c r="J95" i="37"/>
  <c r="P95" i="15"/>
  <c r="L95" i="15"/>
  <c r="F95" i="15"/>
  <c r="G95" i="37"/>
  <c r="O95" i="14"/>
  <c r="P95" i="36"/>
  <c r="K95" i="14"/>
  <c r="R95" i="14"/>
  <c r="N95" i="14"/>
  <c r="J95" i="14"/>
  <c r="K95" i="36"/>
  <c r="Q95" i="14"/>
  <c r="M95" i="14"/>
  <c r="I95" i="14"/>
  <c r="P95" i="14"/>
  <c r="Q95" i="36"/>
  <c r="F95" i="14"/>
  <c r="E95" i="14"/>
  <c r="D95" i="13"/>
  <c r="R95" i="13"/>
  <c r="N95" i="13"/>
  <c r="J95" i="13"/>
  <c r="C95" i="13"/>
  <c r="R95" i="12"/>
  <c r="S95" i="34"/>
  <c r="N95" i="12"/>
  <c r="J95" i="12"/>
  <c r="L95" i="14"/>
  <c r="Q95" i="13"/>
  <c r="R95" i="35"/>
  <c r="M95" i="13"/>
  <c r="I95" i="13"/>
  <c r="Q95" i="12"/>
  <c r="M95" i="12"/>
  <c r="N95" i="34"/>
  <c r="I95" i="12"/>
  <c r="P95" i="13"/>
  <c r="F95" i="13"/>
  <c r="K95" i="12"/>
  <c r="O95" i="13"/>
  <c r="E95" i="13"/>
  <c r="P95" i="12"/>
  <c r="D95" i="14"/>
  <c r="C95" i="14"/>
  <c r="L95" i="13"/>
  <c r="O95" i="12"/>
  <c r="D95" i="12"/>
  <c r="K95" i="13"/>
  <c r="C95" i="12"/>
  <c r="E95" i="12"/>
  <c r="L95" i="12"/>
  <c r="M95" i="34"/>
  <c r="F95" i="12"/>
  <c r="D99" i="15"/>
  <c r="O99" i="15"/>
  <c r="K99" i="15"/>
  <c r="E99" i="15"/>
  <c r="R99" i="15"/>
  <c r="N99" i="15"/>
  <c r="J99" i="15"/>
  <c r="C99" i="15"/>
  <c r="Q99" i="15"/>
  <c r="M99" i="15"/>
  <c r="I99" i="15"/>
  <c r="J99" i="37"/>
  <c r="L99" i="15"/>
  <c r="F99" i="15"/>
  <c r="P99" i="15"/>
  <c r="Q99" i="37"/>
  <c r="O99" i="14"/>
  <c r="P99" i="36"/>
  <c r="K99" i="14"/>
  <c r="R99" i="14"/>
  <c r="N99" i="14"/>
  <c r="J99" i="14"/>
  <c r="K99" i="36"/>
  <c r="Q99" i="14"/>
  <c r="M99" i="14"/>
  <c r="I99" i="14"/>
  <c r="L99" i="14"/>
  <c r="E99" i="14"/>
  <c r="F99" i="14"/>
  <c r="C99" i="14"/>
  <c r="D99" i="14"/>
  <c r="O99" i="13"/>
  <c r="K99" i="13"/>
  <c r="E99" i="13"/>
  <c r="R99" i="13"/>
  <c r="M99" i="13"/>
  <c r="F99" i="13"/>
  <c r="R99" i="12"/>
  <c r="N99" i="12"/>
  <c r="O99" i="34"/>
  <c r="J99" i="12"/>
  <c r="Q99" i="13"/>
  <c r="L99" i="13"/>
  <c r="C99" i="13"/>
  <c r="D99" i="35"/>
  <c r="Q99" i="12"/>
  <c r="M99" i="12"/>
  <c r="I99" i="12"/>
  <c r="P99" i="14"/>
  <c r="Q99" i="36"/>
  <c r="D99" i="13"/>
  <c r="J99" i="13"/>
  <c r="K99" i="12"/>
  <c r="I99" i="13"/>
  <c r="J99" i="35"/>
  <c r="P99" i="12"/>
  <c r="P99" i="13"/>
  <c r="O99" i="12"/>
  <c r="D99" i="12"/>
  <c r="N99" i="13"/>
  <c r="L99" i="12"/>
  <c r="C99" i="12"/>
  <c r="E99" i="12"/>
  <c r="F99" i="34"/>
  <c r="F99" i="12"/>
  <c r="D103" i="15"/>
  <c r="P103" i="15"/>
  <c r="L103" i="15"/>
  <c r="F103" i="15"/>
  <c r="G103" i="37"/>
  <c r="O103" i="15"/>
  <c r="K103" i="15"/>
  <c r="E103" i="15"/>
  <c r="F103" i="37"/>
  <c r="R103" i="15"/>
  <c r="N103" i="15"/>
  <c r="J103" i="15"/>
  <c r="I103" i="15"/>
  <c r="J103" i="37"/>
  <c r="C103" i="15"/>
  <c r="Q103" i="15"/>
  <c r="M103" i="15"/>
  <c r="O103" i="14"/>
  <c r="P103" i="36"/>
  <c r="K103" i="14"/>
  <c r="R103" i="14"/>
  <c r="N103" i="14"/>
  <c r="J103" i="14"/>
  <c r="K103" i="36"/>
  <c r="Q103" i="14"/>
  <c r="M103" i="14"/>
  <c r="I103" i="14"/>
  <c r="P103" i="14"/>
  <c r="Q103" i="36"/>
  <c r="F103" i="14"/>
  <c r="E103" i="14"/>
  <c r="C103" i="14"/>
  <c r="P103" i="13"/>
  <c r="Q103" i="35"/>
  <c r="L103" i="13"/>
  <c r="F103" i="13"/>
  <c r="L103" i="14"/>
  <c r="O103" i="13"/>
  <c r="K103" i="13"/>
  <c r="E103" i="13"/>
  <c r="D103" i="13"/>
  <c r="R103" i="13"/>
  <c r="S103" i="35"/>
  <c r="J103" i="13"/>
  <c r="R103" i="12"/>
  <c r="N103" i="12"/>
  <c r="J103" i="12"/>
  <c r="K103" i="34"/>
  <c r="D103" i="14"/>
  <c r="Q103" i="13"/>
  <c r="I103" i="13"/>
  <c r="Q103" i="12"/>
  <c r="R103" i="34"/>
  <c r="M103" i="12"/>
  <c r="I103" i="12"/>
  <c r="N103" i="13"/>
  <c r="K103" i="12"/>
  <c r="L103" i="34"/>
  <c r="M103" i="13"/>
  <c r="P103" i="12"/>
  <c r="C103" i="13"/>
  <c r="O103" i="12"/>
  <c r="P103" i="34"/>
  <c r="L103" i="12"/>
  <c r="D103" i="12"/>
  <c r="C103" i="12"/>
  <c r="E103" i="12"/>
  <c r="F103" i="34"/>
  <c r="F103" i="12"/>
  <c r="D107" i="15"/>
  <c r="P107" i="15"/>
  <c r="Q107" i="37"/>
  <c r="L107" i="15"/>
  <c r="F107" i="15"/>
  <c r="O107" i="15"/>
  <c r="K107" i="15"/>
  <c r="E107" i="15"/>
  <c r="F107" i="37"/>
  <c r="R107" i="15"/>
  <c r="N107" i="15"/>
  <c r="J107" i="15"/>
  <c r="C107" i="15"/>
  <c r="Q107" i="15"/>
  <c r="M107" i="15"/>
  <c r="I107" i="15"/>
  <c r="O107" i="14"/>
  <c r="P107" i="36"/>
  <c r="K107" i="14"/>
  <c r="R107" i="14"/>
  <c r="N107" i="14"/>
  <c r="J107" i="14"/>
  <c r="K107" i="36"/>
  <c r="Q107" i="14"/>
  <c r="M107" i="14"/>
  <c r="I107" i="14"/>
  <c r="L107" i="14"/>
  <c r="M107" i="36"/>
  <c r="C107" i="14"/>
  <c r="F107" i="14"/>
  <c r="P107" i="14"/>
  <c r="P107" i="13"/>
  <c r="Q107" i="35"/>
  <c r="L107" i="13"/>
  <c r="F107" i="13"/>
  <c r="D107" i="14"/>
  <c r="O107" i="13"/>
  <c r="P107" i="35"/>
  <c r="K107" i="13"/>
  <c r="E107" i="13"/>
  <c r="E107" i="14"/>
  <c r="N107" i="13"/>
  <c r="O107" i="35"/>
  <c r="C107" i="13"/>
  <c r="R107" i="12"/>
  <c r="N107" i="12"/>
  <c r="J107" i="12"/>
  <c r="K107" i="34"/>
  <c r="M107" i="13"/>
  <c r="Q107" i="12"/>
  <c r="M107" i="12"/>
  <c r="I107" i="12"/>
  <c r="J107" i="34"/>
  <c r="J107" i="13"/>
  <c r="K107" i="12"/>
  <c r="I107" i="13"/>
  <c r="P107" i="12"/>
  <c r="D107" i="13"/>
  <c r="R107" i="13"/>
  <c r="O107" i="12"/>
  <c r="D107" i="12"/>
  <c r="Q107" i="13"/>
  <c r="L107" i="12"/>
  <c r="C107" i="12"/>
  <c r="F107" i="12"/>
  <c r="G107" i="34"/>
  <c r="E107" i="12"/>
  <c r="D111" i="15"/>
  <c r="P111" i="15"/>
  <c r="L111" i="15"/>
  <c r="M111" i="37"/>
  <c r="F111" i="15"/>
  <c r="G111" i="37"/>
  <c r="O111" i="15"/>
  <c r="K111" i="15"/>
  <c r="E111" i="15"/>
  <c r="F111" i="37"/>
  <c r="R111" i="15"/>
  <c r="N111" i="15"/>
  <c r="J111" i="15"/>
  <c r="C111" i="15"/>
  <c r="Q111" i="15"/>
  <c r="M111" i="15"/>
  <c r="I111" i="15"/>
  <c r="O111" i="14"/>
  <c r="P111" i="36"/>
  <c r="K111" i="14"/>
  <c r="R111" i="14"/>
  <c r="N111" i="14"/>
  <c r="J111" i="14"/>
  <c r="K111" i="36"/>
  <c r="Q111" i="14"/>
  <c r="M111" i="14"/>
  <c r="I111" i="14"/>
  <c r="P111" i="14"/>
  <c r="Q111" i="36"/>
  <c r="F111" i="14"/>
  <c r="E111" i="14"/>
  <c r="P111" i="13"/>
  <c r="L111" i="13"/>
  <c r="M111" i="35"/>
  <c r="F111" i="13"/>
  <c r="O111" i="13"/>
  <c r="K111" i="13"/>
  <c r="E111" i="13"/>
  <c r="D111" i="13"/>
  <c r="R111" i="13"/>
  <c r="J111" i="13"/>
  <c r="R111" i="12"/>
  <c r="S111" i="34"/>
  <c r="N111" i="12"/>
  <c r="J111" i="12"/>
  <c r="C111" i="14"/>
  <c r="Q111" i="13"/>
  <c r="I111" i="13"/>
  <c r="Q111" i="12"/>
  <c r="M111" i="12"/>
  <c r="I111" i="12"/>
  <c r="J111" i="34"/>
  <c r="D111" i="14"/>
  <c r="C111" i="13"/>
  <c r="K111" i="12"/>
  <c r="P111" i="12"/>
  <c r="L111" i="14"/>
  <c r="N111" i="13"/>
  <c r="O111" i="12"/>
  <c r="M111" i="13"/>
  <c r="N111" i="35"/>
  <c r="D111" i="12"/>
  <c r="C111" i="12"/>
  <c r="L111" i="12"/>
  <c r="F111" i="12"/>
  <c r="G111" i="34"/>
  <c r="E111" i="12"/>
  <c r="D115" i="15"/>
  <c r="P115" i="15"/>
  <c r="Q115" i="37"/>
  <c r="L115" i="15"/>
  <c r="F115" i="15"/>
  <c r="O115" i="15"/>
  <c r="K115" i="15"/>
  <c r="E115" i="15"/>
  <c r="F115" i="37"/>
  <c r="R115" i="15"/>
  <c r="N115" i="15"/>
  <c r="J115" i="15"/>
  <c r="C115" i="15"/>
  <c r="M115" i="15"/>
  <c r="I115" i="15"/>
  <c r="Q115" i="15"/>
  <c r="O115" i="14"/>
  <c r="P115" i="36"/>
  <c r="K115" i="14"/>
  <c r="R115" i="14"/>
  <c r="N115" i="14"/>
  <c r="J115" i="14"/>
  <c r="K115" i="36"/>
  <c r="Q115" i="14"/>
  <c r="M115" i="14"/>
  <c r="I115" i="14"/>
  <c r="L115" i="14"/>
  <c r="M115" i="36"/>
  <c r="C115" i="14"/>
  <c r="F115" i="14"/>
  <c r="P115" i="13"/>
  <c r="L115" i="13"/>
  <c r="M115" i="35"/>
  <c r="F115" i="13"/>
  <c r="D115" i="14"/>
  <c r="E115" i="14"/>
  <c r="O115" i="13"/>
  <c r="P115" i="35"/>
  <c r="K115" i="13"/>
  <c r="E115" i="13"/>
  <c r="P115" i="14"/>
  <c r="N115" i="13"/>
  <c r="O115" i="35"/>
  <c r="C115" i="13"/>
  <c r="R115" i="12"/>
  <c r="N115" i="12"/>
  <c r="J115" i="12"/>
  <c r="K115" i="34"/>
  <c r="M115" i="13"/>
  <c r="Q115" i="12"/>
  <c r="M115" i="12"/>
  <c r="I115" i="12"/>
  <c r="J115" i="34"/>
  <c r="D115" i="13"/>
  <c r="R115" i="13"/>
  <c r="K115" i="12"/>
  <c r="Q115" i="13"/>
  <c r="R115" i="35"/>
  <c r="P115" i="12"/>
  <c r="J115" i="13"/>
  <c r="O115" i="12"/>
  <c r="D115" i="12"/>
  <c r="I115" i="13"/>
  <c r="L115" i="12"/>
  <c r="C115" i="12"/>
  <c r="E115" i="12"/>
  <c r="F115" i="12"/>
  <c r="D119" i="15"/>
  <c r="P119" i="15"/>
  <c r="L119" i="15"/>
  <c r="M119" i="37"/>
  <c r="F119" i="15"/>
  <c r="G119" i="37"/>
  <c r="O119" i="15"/>
  <c r="K119" i="15"/>
  <c r="E119" i="15"/>
  <c r="F119" i="37"/>
  <c r="R119" i="15"/>
  <c r="N119" i="15"/>
  <c r="J119" i="15"/>
  <c r="C119" i="15"/>
  <c r="I119" i="15"/>
  <c r="Q119" i="15"/>
  <c r="M119" i="15"/>
  <c r="O119" i="14"/>
  <c r="P119" i="36"/>
  <c r="K119" i="14"/>
  <c r="R119" i="14"/>
  <c r="N119" i="14"/>
  <c r="J119" i="14"/>
  <c r="K119" i="36"/>
  <c r="Q119" i="14"/>
  <c r="M119" i="14"/>
  <c r="I119" i="14"/>
  <c r="E119" i="14"/>
  <c r="F119" i="36"/>
  <c r="P119" i="14"/>
  <c r="F119" i="14"/>
  <c r="C119" i="14"/>
  <c r="P119" i="13"/>
  <c r="Q119" i="35"/>
  <c r="L119" i="13"/>
  <c r="F119" i="13"/>
  <c r="L119" i="14"/>
  <c r="O119" i="13"/>
  <c r="K119" i="13"/>
  <c r="E119" i="13"/>
  <c r="D119" i="13"/>
  <c r="R119" i="13"/>
  <c r="S119" i="35"/>
  <c r="J119" i="13"/>
  <c r="R119" i="12"/>
  <c r="N119" i="12"/>
  <c r="J119" i="12"/>
  <c r="D119" i="14"/>
  <c r="Q119" i="13"/>
  <c r="I119" i="13"/>
  <c r="Q119" i="12"/>
  <c r="R119" i="34"/>
  <c r="M119" i="12"/>
  <c r="I119" i="12"/>
  <c r="N119" i="13"/>
  <c r="K119" i="12"/>
  <c r="L119" i="34"/>
  <c r="M119" i="13"/>
  <c r="P119" i="12"/>
  <c r="C119" i="13"/>
  <c r="O119" i="12"/>
  <c r="P119" i="34"/>
  <c r="L119" i="12"/>
  <c r="D119" i="12"/>
  <c r="C119" i="12"/>
  <c r="E119" i="12"/>
  <c r="F119" i="12"/>
  <c r="D123" i="15"/>
  <c r="O123" i="15"/>
  <c r="K123" i="15"/>
  <c r="E123" i="15"/>
  <c r="R123" i="15"/>
  <c r="N123" i="15"/>
  <c r="J123" i="15"/>
  <c r="C123" i="15"/>
  <c r="Q123" i="15"/>
  <c r="M123" i="15"/>
  <c r="I123" i="15"/>
  <c r="P123" i="15"/>
  <c r="Q123" i="37"/>
  <c r="L123" i="15"/>
  <c r="F123" i="15"/>
  <c r="O123" i="14"/>
  <c r="K123" i="14"/>
  <c r="R123" i="14"/>
  <c r="N123" i="14"/>
  <c r="J123" i="14"/>
  <c r="K123" i="36"/>
  <c r="Q123" i="14"/>
  <c r="M123" i="14"/>
  <c r="I123" i="14"/>
  <c r="L123" i="14"/>
  <c r="M123" i="36"/>
  <c r="F123" i="14"/>
  <c r="P123" i="14"/>
  <c r="P123" i="13"/>
  <c r="L123" i="13"/>
  <c r="M123" i="35"/>
  <c r="F123" i="13"/>
  <c r="D123" i="14"/>
  <c r="O123" i="13"/>
  <c r="K123" i="13"/>
  <c r="E123" i="13"/>
  <c r="N123" i="13"/>
  <c r="C123" i="13"/>
  <c r="R123" i="12"/>
  <c r="S123" i="34"/>
  <c r="N123" i="12"/>
  <c r="J123" i="12"/>
  <c r="E123" i="14"/>
  <c r="M123" i="13"/>
  <c r="N123" i="35"/>
  <c r="Q123" i="12"/>
  <c r="M123" i="12"/>
  <c r="I123" i="12"/>
  <c r="J123" i="13"/>
  <c r="K123" i="35"/>
  <c r="K123" i="12"/>
  <c r="C123" i="14"/>
  <c r="I123" i="13"/>
  <c r="P123" i="12"/>
  <c r="Q123" i="34"/>
  <c r="D123" i="13"/>
  <c r="R123" i="13"/>
  <c r="O123" i="12"/>
  <c r="D123" i="12"/>
  <c r="C123" i="12"/>
  <c r="E123" i="12"/>
  <c r="Q123" i="13"/>
  <c r="F123" i="12"/>
  <c r="L123" i="12"/>
  <c r="D127" i="15"/>
  <c r="O127" i="15"/>
  <c r="K127" i="15"/>
  <c r="L127" i="37"/>
  <c r="E127" i="15"/>
  <c r="R127" i="15"/>
  <c r="N127" i="15"/>
  <c r="J127" i="15"/>
  <c r="K127" i="37"/>
  <c r="C127" i="15"/>
  <c r="Q127" i="15"/>
  <c r="M127" i="15"/>
  <c r="I127" i="15"/>
  <c r="J127" i="37"/>
  <c r="P127" i="15"/>
  <c r="L127" i="15"/>
  <c r="F127" i="15"/>
  <c r="G127" i="37"/>
  <c r="O127" i="14"/>
  <c r="P127" i="36"/>
  <c r="K127" i="14"/>
  <c r="R127" i="14"/>
  <c r="N127" i="14"/>
  <c r="J127" i="14"/>
  <c r="K127" i="36"/>
  <c r="Q127" i="14"/>
  <c r="M127" i="14"/>
  <c r="I127" i="14"/>
  <c r="E127" i="14"/>
  <c r="F127" i="36"/>
  <c r="P127" i="14"/>
  <c r="F127" i="14"/>
  <c r="C127" i="14"/>
  <c r="P127" i="13"/>
  <c r="L127" i="13"/>
  <c r="F127" i="13"/>
  <c r="O127" i="13"/>
  <c r="K127" i="13"/>
  <c r="E127" i="13"/>
  <c r="D127" i="13"/>
  <c r="R127" i="13"/>
  <c r="J127" i="13"/>
  <c r="R127" i="12"/>
  <c r="N127" i="12"/>
  <c r="J127" i="12"/>
  <c r="L127" i="14"/>
  <c r="M127" i="36"/>
  <c r="Q127" i="13"/>
  <c r="I127" i="13"/>
  <c r="Q127" i="12"/>
  <c r="M127" i="12"/>
  <c r="N127" i="34"/>
  <c r="I127" i="12"/>
  <c r="C127" i="13"/>
  <c r="K127" i="12"/>
  <c r="P127" i="12"/>
  <c r="Q127" i="34"/>
  <c r="D127" i="14"/>
  <c r="N127" i="13"/>
  <c r="O127" i="12"/>
  <c r="D127" i="12"/>
  <c r="C127" i="12"/>
  <c r="L127" i="12"/>
  <c r="F127" i="12"/>
  <c r="M127" i="13"/>
  <c r="N127" i="35"/>
  <c r="E127" i="12"/>
  <c r="D131" i="15"/>
  <c r="O131" i="15"/>
  <c r="K131" i="15"/>
  <c r="L131" i="37"/>
  <c r="E131" i="15"/>
  <c r="R131" i="15"/>
  <c r="N131" i="15"/>
  <c r="J131" i="15"/>
  <c r="K131" i="37"/>
  <c r="C131" i="15"/>
  <c r="Q131" i="15"/>
  <c r="M131" i="15"/>
  <c r="I131" i="15"/>
  <c r="J131" i="37"/>
  <c r="L131" i="15"/>
  <c r="F131" i="15"/>
  <c r="P131" i="15"/>
  <c r="Q131" i="37"/>
  <c r="O131" i="14"/>
  <c r="P131" i="36"/>
  <c r="K131" i="14"/>
  <c r="R131" i="14"/>
  <c r="N131" i="14"/>
  <c r="J131" i="14"/>
  <c r="K131" i="36"/>
  <c r="Q131" i="14"/>
  <c r="M131" i="14"/>
  <c r="I131" i="14"/>
  <c r="P131" i="14"/>
  <c r="L131" i="14"/>
  <c r="C131" i="14"/>
  <c r="F131" i="14"/>
  <c r="P131" i="13"/>
  <c r="Q131" i="35"/>
  <c r="L131" i="13"/>
  <c r="F131" i="13"/>
  <c r="D131" i="14"/>
  <c r="E131" i="14"/>
  <c r="O131" i="13"/>
  <c r="K131" i="13"/>
  <c r="E131" i="13"/>
  <c r="N131" i="13"/>
  <c r="C131" i="13"/>
  <c r="R131" i="12"/>
  <c r="N131" i="12"/>
  <c r="J131" i="12"/>
  <c r="M131" i="13"/>
  <c r="Q131" i="12"/>
  <c r="M131" i="12"/>
  <c r="I131" i="12"/>
  <c r="J131" i="34"/>
  <c r="D131" i="13"/>
  <c r="R131" i="13"/>
  <c r="K131" i="12"/>
  <c r="Q131" i="13"/>
  <c r="R131" i="35"/>
  <c r="P131" i="12"/>
  <c r="J131" i="13"/>
  <c r="O131" i="12"/>
  <c r="I131" i="13"/>
  <c r="J131" i="35"/>
  <c r="D131" i="12"/>
  <c r="L131" i="12"/>
  <c r="C131" i="12"/>
  <c r="F131" i="12"/>
  <c r="G131" i="34"/>
  <c r="E131" i="12"/>
  <c r="D5" i="15"/>
  <c r="P5" i="15"/>
  <c r="L5" i="15"/>
  <c r="F5" i="15"/>
  <c r="O5" i="15"/>
  <c r="P5" i="37"/>
  <c r="K5" i="15"/>
  <c r="L5" i="37"/>
  <c r="E5" i="15"/>
  <c r="F5" i="37"/>
  <c r="R5" i="15"/>
  <c r="N5" i="15"/>
  <c r="J5" i="15"/>
  <c r="C5" i="15"/>
  <c r="Q5" i="15"/>
  <c r="R5" i="37"/>
  <c r="M5" i="15"/>
  <c r="N5" i="37"/>
  <c r="P5" i="14"/>
  <c r="L5" i="14"/>
  <c r="D5" i="14"/>
  <c r="I5" i="15"/>
  <c r="J5" i="37"/>
  <c r="O5" i="14"/>
  <c r="K5" i="14"/>
  <c r="L5" i="36"/>
  <c r="M5" i="14"/>
  <c r="D5" i="13"/>
  <c r="R5" i="14"/>
  <c r="J5" i="14"/>
  <c r="K5" i="36"/>
  <c r="E5" i="14"/>
  <c r="Q5" i="14"/>
  <c r="C5" i="14"/>
  <c r="P5" i="13"/>
  <c r="Q5" i="35"/>
  <c r="L5" i="13"/>
  <c r="F5" i="13"/>
  <c r="N5" i="14"/>
  <c r="O5" i="36"/>
  <c r="O5" i="13"/>
  <c r="K5" i="13"/>
  <c r="E5" i="13"/>
  <c r="R5" i="13"/>
  <c r="J5" i="13"/>
  <c r="K5" i="35"/>
  <c r="I5" i="14"/>
  <c r="Q5" i="13"/>
  <c r="I5" i="13"/>
  <c r="N5" i="13"/>
  <c r="R5" i="12"/>
  <c r="N5" i="12"/>
  <c r="J5" i="12"/>
  <c r="D5" i="12"/>
  <c r="M5" i="13"/>
  <c r="Q5" i="12"/>
  <c r="M5" i="12"/>
  <c r="I5" i="12"/>
  <c r="C5" i="12"/>
  <c r="F5" i="12"/>
  <c r="F5" i="14"/>
  <c r="C5" i="13"/>
  <c r="P5" i="12"/>
  <c r="L5" i="12"/>
  <c r="K5" i="12"/>
  <c r="E5" i="12"/>
  <c r="F5" i="34"/>
  <c r="O5" i="12"/>
  <c r="D4" i="15"/>
  <c r="Q4" i="15"/>
  <c r="R4" i="37"/>
  <c r="M4" i="15"/>
  <c r="N4" i="37"/>
  <c r="I4" i="15"/>
  <c r="J4" i="37"/>
  <c r="C4" i="15"/>
  <c r="P4" i="15"/>
  <c r="L4" i="15"/>
  <c r="F4" i="15"/>
  <c r="O4" i="15"/>
  <c r="K4" i="15"/>
  <c r="E4" i="15"/>
  <c r="R4" i="15"/>
  <c r="N4" i="15"/>
  <c r="J4" i="15"/>
  <c r="R4" i="14"/>
  <c r="S4" i="36"/>
  <c r="N4" i="14"/>
  <c r="J4" i="14"/>
  <c r="Q4" i="14"/>
  <c r="M4" i="14"/>
  <c r="N4" i="36"/>
  <c r="I4" i="14"/>
  <c r="D4" i="14"/>
  <c r="O4" i="14"/>
  <c r="F4" i="14"/>
  <c r="E4" i="14"/>
  <c r="L4" i="14"/>
  <c r="M4" i="36"/>
  <c r="C4" i="14"/>
  <c r="D4" i="13"/>
  <c r="K4" i="14"/>
  <c r="R4" i="13"/>
  <c r="N4" i="13"/>
  <c r="J4" i="13"/>
  <c r="K4" i="35"/>
  <c r="Q4" i="13"/>
  <c r="M4" i="13"/>
  <c r="I4" i="13"/>
  <c r="C4" i="13"/>
  <c r="P4" i="13"/>
  <c r="F4" i="13"/>
  <c r="O4" i="13"/>
  <c r="E4" i="13"/>
  <c r="F4" i="35"/>
  <c r="P4" i="14"/>
  <c r="Q4" i="36"/>
  <c r="L4" i="13"/>
  <c r="P4" i="12"/>
  <c r="L4" i="12"/>
  <c r="M4" i="34"/>
  <c r="D4" i="12"/>
  <c r="K4" i="13"/>
  <c r="M4" i="12"/>
  <c r="O4" i="12"/>
  <c r="P4" i="34"/>
  <c r="K4" i="12"/>
  <c r="C4" i="12"/>
  <c r="Q4" i="12"/>
  <c r="R4" i="12"/>
  <c r="S4" i="34"/>
  <c r="N4" i="12"/>
  <c r="J4" i="12"/>
  <c r="F4" i="12"/>
  <c r="I4" i="12"/>
  <c r="J4" i="34"/>
  <c r="E4" i="12"/>
  <c r="D8" i="15"/>
  <c r="O8" i="15"/>
  <c r="K8" i="15"/>
  <c r="L8" i="37"/>
  <c r="E8" i="15"/>
  <c r="R8" i="15"/>
  <c r="N8" i="15"/>
  <c r="J8" i="15"/>
  <c r="Q8" i="15"/>
  <c r="R8" i="37"/>
  <c r="M8" i="15"/>
  <c r="N8" i="37"/>
  <c r="I8" i="15"/>
  <c r="J8" i="37"/>
  <c r="C8" i="15"/>
  <c r="L8" i="15"/>
  <c r="F8" i="15"/>
  <c r="R8" i="14"/>
  <c r="N8" i="14"/>
  <c r="O8" i="36"/>
  <c r="J8" i="14"/>
  <c r="Q8" i="14"/>
  <c r="M8" i="14"/>
  <c r="I8" i="14"/>
  <c r="J8" i="36"/>
  <c r="O8" i="14"/>
  <c r="E8" i="14"/>
  <c r="P8" i="15"/>
  <c r="L8" i="14"/>
  <c r="M8" i="36"/>
  <c r="D8" i="13"/>
  <c r="D8" i="14"/>
  <c r="P8" i="13"/>
  <c r="L8" i="13"/>
  <c r="F8" i="13"/>
  <c r="P8" i="14"/>
  <c r="F8" i="14"/>
  <c r="O8" i="13"/>
  <c r="P8" i="35"/>
  <c r="K8" i="13"/>
  <c r="E8" i="13"/>
  <c r="N8" i="13"/>
  <c r="K8" i="14"/>
  <c r="L8" i="36"/>
  <c r="M8" i="13"/>
  <c r="C8" i="13"/>
  <c r="C8" i="14"/>
  <c r="R8" i="13"/>
  <c r="S8" i="35"/>
  <c r="J8" i="13"/>
  <c r="P8" i="12"/>
  <c r="L8" i="12"/>
  <c r="D8" i="12"/>
  <c r="M8" i="12"/>
  <c r="E8" i="12"/>
  <c r="Q8" i="13"/>
  <c r="O8" i="12"/>
  <c r="P8" i="34"/>
  <c r="K8" i="12"/>
  <c r="C8" i="12"/>
  <c r="Q8" i="12"/>
  <c r="I8" i="13"/>
  <c r="J8" i="35"/>
  <c r="R8" i="12"/>
  <c r="N8" i="12"/>
  <c r="J8" i="12"/>
  <c r="F8" i="12"/>
  <c r="I8" i="12"/>
  <c r="D12" i="15"/>
  <c r="R12" i="15"/>
  <c r="N12" i="15"/>
  <c r="J12" i="15"/>
  <c r="Q12" i="15"/>
  <c r="R12" i="37"/>
  <c r="M12" i="15"/>
  <c r="N12" i="37"/>
  <c r="I12" i="15"/>
  <c r="J12" i="37"/>
  <c r="C12" i="15"/>
  <c r="P12" i="15"/>
  <c r="L12" i="15"/>
  <c r="F12" i="15"/>
  <c r="G12" i="37"/>
  <c r="K12" i="15"/>
  <c r="E12" i="15"/>
  <c r="R12" i="14"/>
  <c r="N12" i="14"/>
  <c r="O12" i="36"/>
  <c r="J12" i="14"/>
  <c r="Q12" i="14"/>
  <c r="M12" i="14"/>
  <c r="I12" i="14"/>
  <c r="O12" i="15"/>
  <c r="P12" i="37"/>
  <c r="O12" i="14"/>
  <c r="F12" i="14"/>
  <c r="D12" i="14"/>
  <c r="L12" i="14"/>
  <c r="E12" i="14"/>
  <c r="D12" i="13"/>
  <c r="K12" i="14"/>
  <c r="L12" i="36"/>
  <c r="Q12" i="13"/>
  <c r="M12" i="13"/>
  <c r="I12" i="13"/>
  <c r="C12" i="13"/>
  <c r="P12" i="13"/>
  <c r="L12" i="13"/>
  <c r="F12" i="13"/>
  <c r="P12" i="14"/>
  <c r="Q12" i="36"/>
  <c r="O12" i="13"/>
  <c r="E12" i="13"/>
  <c r="N12" i="13"/>
  <c r="K12" i="13"/>
  <c r="L12" i="35"/>
  <c r="P12" i="12"/>
  <c r="L12" i="12"/>
  <c r="D12" i="12"/>
  <c r="I12" i="12"/>
  <c r="C12" i="14"/>
  <c r="O12" i="12"/>
  <c r="K12" i="12"/>
  <c r="C12" i="12"/>
  <c r="J12" i="13"/>
  <c r="Q12" i="12"/>
  <c r="R12" i="13"/>
  <c r="R12" i="12"/>
  <c r="S12" i="34"/>
  <c r="N12" i="12"/>
  <c r="J12" i="12"/>
  <c r="F12" i="12"/>
  <c r="M12" i="12"/>
  <c r="N12" i="34"/>
  <c r="E12" i="12"/>
  <c r="D16" i="15"/>
  <c r="O16" i="15"/>
  <c r="K16" i="15"/>
  <c r="E16" i="15"/>
  <c r="R16" i="15"/>
  <c r="N16" i="15"/>
  <c r="J16" i="15"/>
  <c r="K16" i="37"/>
  <c r="Q16" i="15"/>
  <c r="R16" i="37"/>
  <c r="M16" i="15"/>
  <c r="N16" i="37"/>
  <c r="I16" i="15"/>
  <c r="J16" i="37"/>
  <c r="C16" i="15"/>
  <c r="P16" i="15"/>
  <c r="L16" i="15"/>
  <c r="F16" i="15"/>
  <c r="R16" i="14"/>
  <c r="N16" i="14"/>
  <c r="J16" i="14"/>
  <c r="Q16" i="14"/>
  <c r="M16" i="14"/>
  <c r="N16" i="36"/>
  <c r="I16" i="14"/>
  <c r="J16" i="36"/>
  <c r="O16" i="14"/>
  <c r="C16" i="14"/>
  <c r="L16" i="14"/>
  <c r="M16" i="36"/>
  <c r="D16" i="13"/>
  <c r="R16" i="13"/>
  <c r="N16" i="13"/>
  <c r="J16" i="13"/>
  <c r="K16" i="35"/>
  <c r="P16" i="14"/>
  <c r="Q16" i="13"/>
  <c r="M16" i="13"/>
  <c r="I16" i="13"/>
  <c r="J16" i="35"/>
  <c r="C16" i="13"/>
  <c r="E16" i="14"/>
  <c r="P16" i="13"/>
  <c r="F16" i="13"/>
  <c r="O16" i="13"/>
  <c r="E16" i="13"/>
  <c r="F16" i="14"/>
  <c r="L16" i="13"/>
  <c r="M16" i="35"/>
  <c r="K16" i="13"/>
  <c r="P16" i="12"/>
  <c r="L16" i="12"/>
  <c r="D16" i="12"/>
  <c r="D16" i="14"/>
  <c r="I16" i="12"/>
  <c r="O16" i="12"/>
  <c r="K16" i="12"/>
  <c r="C16" i="12"/>
  <c r="Q16" i="12"/>
  <c r="R16" i="12"/>
  <c r="N16" i="12"/>
  <c r="O16" i="34"/>
  <c r="J16" i="12"/>
  <c r="F16" i="12"/>
  <c r="K16" i="14"/>
  <c r="M16" i="12"/>
  <c r="N16" i="34"/>
  <c r="E16" i="12"/>
  <c r="D20" i="15"/>
  <c r="O20" i="15"/>
  <c r="K20" i="15"/>
  <c r="E20" i="15"/>
  <c r="R20" i="15"/>
  <c r="N20" i="15"/>
  <c r="J20" i="15"/>
  <c r="K20" i="37"/>
  <c r="Q20" i="15"/>
  <c r="R20" i="37"/>
  <c r="M20" i="15"/>
  <c r="N20" i="37"/>
  <c r="I20" i="15"/>
  <c r="J20" i="37"/>
  <c r="C20" i="15"/>
  <c r="F20" i="15"/>
  <c r="P20" i="15"/>
  <c r="R20" i="14"/>
  <c r="N20" i="14"/>
  <c r="O20" i="36"/>
  <c r="J20" i="14"/>
  <c r="L20" i="15"/>
  <c r="Q20" i="14"/>
  <c r="M20" i="14"/>
  <c r="N20" i="36"/>
  <c r="I20" i="14"/>
  <c r="O20" i="14"/>
  <c r="F20" i="14"/>
  <c r="D20" i="14"/>
  <c r="L20" i="14"/>
  <c r="D20" i="13"/>
  <c r="K20" i="14"/>
  <c r="C20" i="14"/>
  <c r="O20" i="13"/>
  <c r="K20" i="13"/>
  <c r="E20" i="13"/>
  <c r="R20" i="13"/>
  <c r="N20" i="13"/>
  <c r="J20" i="13"/>
  <c r="Q20" i="13"/>
  <c r="I20" i="13"/>
  <c r="J20" i="35"/>
  <c r="P20" i="13"/>
  <c r="F20" i="13"/>
  <c r="P20" i="14"/>
  <c r="E20" i="14"/>
  <c r="F20" i="36"/>
  <c r="M20" i="13"/>
  <c r="C20" i="13"/>
  <c r="P20" i="12"/>
  <c r="L20" i="12"/>
  <c r="M20" i="34"/>
  <c r="D20" i="12"/>
  <c r="Q20" i="12"/>
  <c r="E20" i="12"/>
  <c r="L20" i="13"/>
  <c r="M20" i="35"/>
  <c r="O20" i="12"/>
  <c r="K20" i="12"/>
  <c r="C20" i="12"/>
  <c r="F20" i="12"/>
  <c r="G20" i="12"/>
  <c r="H20" i="34"/>
  <c r="M20" i="12"/>
  <c r="R20" i="12"/>
  <c r="N20" i="12"/>
  <c r="J20" i="12"/>
  <c r="I20" i="12"/>
  <c r="D24" i="15"/>
  <c r="P24" i="15"/>
  <c r="L24" i="15"/>
  <c r="F24" i="15"/>
  <c r="O24" i="15"/>
  <c r="P24" i="37"/>
  <c r="K24" i="15"/>
  <c r="E24" i="15"/>
  <c r="R24" i="15"/>
  <c r="N24" i="15"/>
  <c r="J24" i="15"/>
  <c r="Q24" i="15"/>
  <c r="R24" i="37"/>
  <c r="M24" i="15"/>
  <c r="N24" i="37"/>
  <c r="I24" i="15"/>
  <c r="J24" i="37"/>
  <c r="R24" i="14"/>
  <c r="N24" i="14"/>
  <c r="J24" i="14"/>
  <c r="E24" i="14"/>
  <c r="Q24" i="14"/>
  <c r="M24" i="14"/>
  <c r="I24" i="14"/>
  <c r="O24" i="14"/>
  <c r="L24" i="14"/>
  <c r="D24" i="13"/>
  <c r="D24" i="14"/>
  <c r="C24" i="14"/>
  <c r="P24" i="13"/>
  <c r="L24" i="13"/>
  <c r="F24" i="13"/>
  <c r="P24" i="14"/>
  <c r="F24" i="14"/>
  <c r="O24" i="13"/>
  <c r="K24" i="13"/>
  <c r="E24" i="13"/>
  <c r="C24" i="15"/>
  <c r="R24" i="13"/>
  <c r="J24" i="13"/>
  <c r="K24" i="14"/>
  <c r="Q24" i="13"/>
  <c r="I24" i="13"/>
  <c r="N24" i="13"/>
  <c r="P24" i="12"/>
  <c r="L24" i="12"/>
  <c r="D24" i="12"/>
  <c r="C24" i="13"/>
  <c r="E24" i="12"/>
  <c r="O24" i="12"/>
  <c r="K24" i="12"/>
  <c r="C24" i="12"/>
  <c r="I24" i="12"/>
  <c r="M24" i="13"/>
  <c r="R24" i="12"/>
  <c r="N24" i="12"/>
  <c r="J24" i="12"/>
  <c r="F24" i="12"/>
  <c r="M24" i="12"/>
  <c r="Q24" i="12"/>
  <c r="D28" i="15"/>
  <c r="R28" i="15"/>
  <c r="N28" i="15"/>
  <c r="J28" i="15"/>
  <c r="Q28" i="15"/>
  <c r="R28" i="37"/>
  <c r="M28" i="15"/>
  <c r="N28" i="37"/>
  <c r="I28" i="15"/>
  <c r="J28" i="37"/>
  <c r="C28" i="15"/>
  <c r="P28" i="15"/>
  <c r="L28" i="15"/>
  <c r="F28" i="15"/>
  <c r="K28" i="15"/>
  <c r="E28" i="15"/>
  <c r="R28" i="14"/>
  <c r="N28" i="14"/>
  <c r="J28" i="14"/>
  <c r="Q28" i="14"/>
  <c r="M28" i="14"/>
  <c r="I28" i="14"/>
  <c r="O28" i="14"/>
  <c r="F28" i="14"/>
  <c r="D28" i="14"/>
  <c r="O28" i="15"/>
  <c r="P28" i="37"/>
  <c r="L28" i="14"/>
  <c r="E28" i="14"/>
  <c r="D28" i="13"/>
  <c r="K28" i="14"/>
  <c r="C28" i="14"/>
  <c r="Q28" i="13"/>
  <c r="M28" i="13"/>
  <c r="I28" i="13"/>
  <c r="C28" i="13"/>
  <c r="P28" i="13"/>
  <c r="L28" i="13"/>
  <c r="F28" i="13"/>
  <c r="P28" i="14"/>
  <c r="K28" i="13"/>
  <c r="R28" i="13"/>
  <c r="J28" i="13"/>
  <c r="O28" i="13"/>
  <c r="E28" i="13"/>
  <c r="P28" i="12"/>
  <c r="L28" i="12"/>
  <c r="D28" i="12"/>
  <c r="M28" i="12"/>
  <c r="E28" i="12"/>
  <c r="O28" i="12"/>
  <c r="K28" i="12"/>
  <c r="C28" i="12"/>
  <c r="F28" i="12"/>
  <c r="Q28" i="12"/>
  <c r="R28" i="12"/>
  <c r="N28" i="12"/>
  <c r="J28" i="12"/>
  <c r="N28" i="13"/>
  <c r="I28" i="12"/>
  <c r="D32" i="15"/>
  <c r="P32" i="15"/>
  <c r="L32" i="15"/>
  <c r="F32" i="15"/>
  <c r="O32" i="15"/>
  <c r="P32" i="37"/>
  <c r="K32" i="15"/>
  <c r="E32" i="15"/>
  <c r="R32" i="15"/>
  <c r="N32" i="15"/>
  <c r="J32" i="15"/>
  <c r="C32" i="15"/>
  <c r="Q32" i="15"/>
  <c r="R32" i="37"/>
  <c r="M32" i="15"/>
  <c r="N32" i="37"/>
  <c r="R32" i="14"/>
  <c r="N32" i="14"/>
  <c r="J32" i="14"/>
  <c r="C32" i="14"/>
  <c r="Q32" i="14"/>
  <c r="M32" i="14"/>
  <c r="I32" i="14"/>
  <c r="I32" i="15"/>
  <c r="J32" i="37"/>
  <c r="O32" i="14"/>
  <c r="L32" i="14"/>
  <c r="E32" i="14"/>
  <c r="D32" i="13"/>
  <c r="R32" i="13"/>
  <c r="N32" i="13"/>
  <c r="J32" i="13"/>
  <c r="P32" i="14"/>
  <c r="Q32" i="13"/>
  <c r="M32" i="13"/>
  <c r="I32" i="13"/>
  <c r="C32" i="13"/>
  <c r="F32" i="14"/>
  <c r="L32" i="13"/>
  <c r="D32" i="14"/>
  <c r="K32" i="13"/>
  <c r="P32" i="13"/>
  <c r="F32" i="13"/>
  <c r="O32" i="13"/>
  <c r="P32" i="12"/>
  <c r="L32" i="12"/>
  <c r="D32" i="12"/>
  <c r="M32" i="12"/>
  <c r="E32" i="12"/>
  <c r="E32" i="13"/>
  <c r="O32" i="12"/>
  <c r="K32" i="12"/>
  <c r="C32" i="12"/>
  <c r="Q32" i="12"/>
  <c r="K32" i="14"/>
  <c r="R32" i="12"/>
  <c r="N32" i="12"/>
  <c r="J32" i="12"/>
  <c r="F32" i="12"/>
  <c r="I32" i="12"/>
  <c r="O36" i="15"/>
  <c r="P36" i="37"/>
  <c r="D36" i="15"/>
  <c r="P36" i="15"/>
  <c r="L36" i="15"/>
  <c r="F36" i="15"/>
  <c r="K36" i="15"/>
  <c r="E36" i="15"/>
  <c r="R36" i="15"/>
  <c r="J36" i="15"/>
  <c r="Q36" i="15"/>
  <c r="R36" i="37"/>
  <c r="I36" i="15"/>
  <c r="J36" i="37"/>
  <c r="N36" i="15"/>
  <c r="O36" i="37"/>
  <c r="M36" i="15"/>
  <c r="N36" i="37"/>
  <c r="C36" i="15"/>
  <c r="R36" i="14"/>
  <c r="N36" i="14"/>
  <c r="J36" i="14"/>
  <c r="Q36" i="14"/>
  <c r="M36" i="14"/>
  <c r="I36" i="14"/>
  <c r="O36" i="14"/>
  <c r="F36" i="14"/>
  <c r="D36" i="14"/>
  <c r="L36" i="14"/>
  <c r="E36" i="14"/>
  <c r="D36" i="13"/>
  <c r="K36" i="14"/>
  <c r="O36" i="13"/>
  <c r="K36" i="13"/>
  <c r="E36" i="13"/>
  <c r="R36" i="13"/>
  <c r="N36" i="13"/>
  <c r="J36" i="13"/>
  <c r="M36" i="13"/>
  <c r="C36" i="13"/>
  <c r="L36" i="13"/>
  <c r="P36" i="14"/>
  <c r="C36" i="14"/>
  <c r="Q36" i="13"/>
  <c r="I36" i="13"/>
  <c r="P36" i="12"/>
  <c r="L36" i="12"/>
  <c r="D36" i="12"/>
  <c r="Q36" i="12"/>
  <c r="P36" i="13"/>
  <c r="O36" i="12"/>
  <c r="K36" i="12"/>
  <c r="C36" i="12"/>
  <c r="I36" i="12"/>
  <c r="E36" i="12"/>
  <c r="F36" i="13"/>
  <c r="R36" i="12"/>
  <c r="N36" i="12"/>
  <c r="J36" i="12"/>
  <c r="F36" i="12"/>
  <c r="M36" i="12"/>
  <c r="D40" i="15"/>
  <c r="Q40" i="15"/>
  <c r="R40" i="37"/>
  <c r="M40" i="15"/>
  <c r="N40" i="37"/>
  <c r="I40" i="15"/>
  <c r="J40" i="37"/>
  <c r="C40" i="15"/>
  <c r="P40" i="15"/>
  <c r="L40" i="15"/>
  <c r="F40" i="15"/>
  <c r="K40" i="15"/>
  <c r="R40" i="15"/>
  <c r="J40" i="15"/>
  <c r="O40" i="15"/>
  <c r="P40" i="37"/>
  <c r="E40" i="15"/>
  <c r="R40" i="14"/>
  <c r="N40" i="14"/>
  <c r="J40" i="14"/>
  <c r="E40" i="14"/>
  <c r="Q40" i="14"/>
  <c r="M40" i="14"/>
  <c r="I40" i="14"/>
  <c r="O40" i="14"/>
  <c r="N40" i="15"/>
  <c r="L40" i="14"/>
  <c r="D40" i="13"/>
  <c r="D40" i="14"/>
  <c r="P40" i="13"/>
  <c r="L40" i="13"/>
  <c r="F40" i="13"/>
  <c r="P40" i="14"/>
  <c r="F40" i="14"/>
  <c r="O40" i="13"/>
  <c r="K40" i="13"/>
  <c r="E40" i="13"/>
  <c r="C40" i="14"/>
  <c r="N40" i="13"/>
  <c r="K40" i="14"/>
  <c r="M40" i="13"/>
  <c r="C40" i="13"/>
  <c r="R40" i="13"/>
  <c r="J40" i="13"/>
  <c r="P40" i="12"/>
  <c r="L40" i="12"/>
  <c r="D40" i="12"/>
  <c r="I40" i="13"/>
  <c r="O40" i="12"/>
  <c r="K40" i="12"/>
  <c r="C40" i="12"/>
  <c r="Q40" i="12"/>
  <c r="I40" i="12"/>
  <c r="E40" i="12"/>
  <c r="Q40" i="13"/>
  <c r="R40" i="12"/>
  <c r="N40" i="12"/>
  <c r="J40" i="12"/>
  <c r="F40" i="12"/>
  <c r="M40" i="12"/>
  <c r="D44" i="15"/>
  <c r="P44" i="15"/>
  <c r="L44" i="15"/>
  <c r="F44" i="15"/>
  <c r="O44" i="15"/>
  <c r="P44" i="37"/>
  <c r="K44" i="15"/>
  <c r="E44" i="15"/>
  <c r="R44" i="15"/>
  <c r="N44" i="15"/>
  <c r="J44" i="15"/>
  <c r="M44" i="15"/>
  <c r="N44" i="37"/>
  <c r="I44" i="15"/>
  <c r="J44" i="37"/>
  <c r="C44" i="15"/>
  <c r="R44" i="14"/>
  <c r="N44" i="14"/>
  <c r="J44" i="14"/>
  <c r="Q44" i="15"/>
  <c r="R44" i="37"/>
  <c r="Q44" i="14"/>
  <c r="M44" i="14"/>
  <c r="I44" i="14"/>
  <c r="O44" i="14"/>
  <c r="F44" i="14"/>
  <c r="D44" i="14"/>
  <c r="E44" i="14"/>
  <c r="L44" i="14"/>
  <c r="D44" i="13"/>
  <c r="K44" i="14"/>
  <c r="Q44" i="13"/>
  <c r="M44" i="13"/>
  <c r="I44" i="13"/>
  <c r="C44" i="13"/>
  <c r="P44" i="13"/>
  <c r="L44" i="13"/>
  <c r="F44" i="13"/>
  <c r="O44" i="13"/>
  <c r="E44" i="13"/>
  <c r="P44" i="14"/>
  <c r="N44" i="13"/>
  <c r="C44" i="14"/>
  <c r="K44" i="13"/>
  <c r="J44" i="13"/>
  <c r="P44" i="12"/>
  <c r="L44" i="12"/>
  <c r="D44" i="12"/>
  <c r="R44" i="13"/>
  <c r="I44" i="12"/>
  <c r="O44" i="12"/>
  <c r="K44" i="12"/>
  <c r="C44" i="12"/>
  <c r="M44" i="12"/>
  <c r="R44" i="12"/>
  <c r="N44" i="12"/>
  <c r="J44" i="12"/>
  <c r="F44" i="12"/>
  <c r="Q44" i="12"/>
  <c r="E44" i="12"/>
  <c r="C48" i="14"/>
  <c r="D48" i="36"/>
  <c r="D48" i="15"/>
  <c r="R48" i="15"/>
  <c r="N48" i="15"/>
  <c r="O48" i="37"/>
  <c r="J48" i="15"/>
  <c r="Q48" i="15"/>
  <c r="R48" i="37"/>
  <c r="M48" i="15"/>
  <c r="N48" i="37"/>
  <c r="I48" i="15"/>
  <c r="J48" i="37"/>
  <c r="C48" i="15"/>
  <c r="P48" i="15"/>
  <c r="L48" i="15"/>
  <c r="F48" i="15"/>
  <c r="E48" i="15"/>
  <c r="O48" i="15"/>
  <c r="K48" i="15"/>
  <c r="R48" i="14"/>
  <c r="N48" i="14"/>
  <c r="J48" i="14"/>
  <c r="Q48" i="14"/>
  <c r="M48" i="14"/>
  <c r="I48" i="14"/>
  <c r="O48" i="14"/>
  <c r="E48" i="14"/>
  <c r="L48" i="14"/>
  <c r="D48" i="13"/>
  <c r="R48" i="13"/>
  <c r="N48" i="13"/>
  <c r="J48" i="13"/>
  <c r="P48" i="14"/>
  <c r="Q48" i="13"/>
  <c r="M48" i="13"/>
  <c r="I48" i="13"/>
  <c r="C48" i="13"/>
  <c r="K48" i="14"/>
  <c r="P48" i="13"/>
  <c r="F48" i="13"/>
  <c r="O48" i="13"/>
  <c r="E48" i="13"/>
  <c r="F48" i="14"/>
  <c r="L48" i="13"/>
  <c r="P48" i="12"/>
  <c r="L48" i="12"/>
  <c r="D48" i="12"/>
  <c r="I48" i="12"/>
  <c r="K48" i="13"/>
  <c r="O48" i="12"/>
  <c r="K48" i="12"/>
  <c r="C48" i="12"/>
  <c r="M48" i="12"/>
  <c r="E48" i="12"/>
  <c r="D48" i="14"/>
  <c r="R48" i="12"/>
  <c r="N48" i="12"/>
  <c r="J48" i="12"/>
  <c r="F48" i="12"/>
  <c r="Q48" i="12"/>
  <c r="O52" i="15"/>
  <c r="K52" i="15"/>
  <c r="E52" i="15"/>
  <c r="D52" i="15"/>
  <c r="R52" i="15"/>
  <c r="N52" i="15"/>
  <c r="J52" i="15"/>
  <c r="C52" i="15"/>
  <c r="Q52" i="15"/>
  <c r="R52" i="37"/>
  <c r="M52" i="15"/>
  <c r="N52" i="37"/>
  <c r="I52" i="15"/>
  <c r="J52" i="37"/>
  <c r="F52" i="15"/>
  <c r="P52" i="15"/>
  <c r="L52" i="15"/>
  <c r="R52" i="14"/>
  <c r="N52" i="14"/>
  <c r="J52" i="14"/>
  <c r="Q52" i="14"/>
  <c r="M52" i="14"/>
  <c r="N52" i="36"/>
  <c r="I52" i="14"/>
  <c r="O52" i="14"/>
  <c r="F52" i="14"/>
  <c r="D52" i="14"/>
  <c r="L52" i="14"/>
  <c r="E52" i="14"/>
  <c r="D52" i="13"/>
  <c r="K52" i="14"/>
  <c r="C52" i="14"/>
  <c r="R52" i="13"/>
  <c r="N52" i="13"/>
  <c r="J52" i="13"/>
  <c r="C52" i="13"/>
  <c r="Q52" i="13"/>
  <c r="M52" i="13"/>
  <c r="I52" i="13"/>
  <c r="P52" i="14"/>
  <c r="L52" i="13"/>
  <c r="K52" i="13"/>
  <c r="P52" i="13"/>
  <c r="F52" i="13"/>
  <c r="P52" i="12"/>
  <c r="L52" i="12"/>
  <c r="D52" i="12"/>
  <c r="Q52" i="12"/>
  <c r="E52" i="12"/>
  <c r="O52" i="12"/>
  <c r="K52" i="12"/>
  <c r="C52" i="12"/>
  <c r="E52" i="13"/>
  <c r="I52" i="12"/>
  <c r="O52" i="13"/>
  <c r="R52" i="12"/>
  <c r="N52" i="12"/>
  <c r="J52" i="12"/>
  <c r="F52" i="12"/>
  <c r="M52" i="12"/>
  <c r="D56" i="15"/>
  <c r="O56" i="15"/>
  <c r="P56" i="37"/>
  <c r="K56" i="15"/>
  <c r="E56" i="15"/>
  <c r="R56" i="15"/>
  <c r="N56" i="15"/>
  <c r="J56" i="15"/>
  <c r="C56" i="15"/>
  <c r="Q56" i="15"/>
  <c r="R56" i="37"/>
  <c r="M56" i="15"/>
  <c r="N56" i="37"/>
  <c r="I56" i="15"/>
  <c r="J56" i="37"/>
  <c r="P56" i="15"/>
  <c r="L56" i="15"/>
  <c r="Q56" i="14"/>
  <c r="M56" i="14"/>
  <c r="I56" i="14"/>
  <c r="P56" i="14"/>
  <c r="L56" i="14"/>
  <c r="F56" i="15"/>
  <c r="N56" i="14"/>
  <c r="K56" i="14"/>
  <c r="R56" i="14"/>
  <c r="D56" i="13"/>
  <c r="D56" i="14"/>
  <c r="C56" i="14"/>
  <c r="R56" i="13"/>
  <c r="N56" i="13"/>
  <c r="J56" i="13"/>
  <c r="C56" i="13"/>
  <c r="F56" i="14"/>
  <c r="Q56" i="13"/>
  <c r="M56" i="13"/>
  <c r="I56" i="13"/>
  <c r="O56" i="14"/>
  <c r="E56" i="14"/>
  <c r="P56" i="13"/>
  <c r="F56" i="13"/>
  <c r="R56" i="12"/>
  <c r="N56" i="12"/>
  <c r="J56" i="12"/>
  <c r="O56" i="13"/>
  <c r="E56" i="13"/>
  <c r="Q56" i="12"/>
  <c r="M56" i="12"/>
  <c r="I56" i="12"/>
  <c r="J56" i="14"/>
  <c r="L56" i="13"/>
  <c r="P56" i="12"/>
  <c r="L56" i="12"/>
  <c r="K56" i="13"/>
  <c r="K56" i="12"/>
  <c r="D56" i="12"/>
  <c r="E56" i="12"/>
  <c r="C56" i="12"/>
  <c r="F56" i="12"/>
  <c r="O56" i="12"/>
  <c r="D60" i="15"/>
  <c r="O60" i="15"/>
  <c r="P60" i="37"/>
  <c r="K60" i="15"/>
  <c r="L60" i="37"/>
  <c r="E60" i="15"/>
  <c r="R60" i="15"/>
  <c r="N60" i="15"/>
  <c r="J60" i="15"/>
  <c r="C60" i="15"/>
  <c r="Q60" i="15"/>
  <c r="R60" i="37"/>
  <c r="M60" i="15"/>
  <c r="N60" i="37"/>
  <c r="I60" i="15"/>
  <c r="J60" i="37"/>
  <c r="P60" i="15"/>
  <c r="L60" i="15"/>
  <c r="F60" i="15"/>
  <c r="Q60" i="14"/>
  <c r="M60" i="14"/>
  <c r="I60" i="14"/>
  <c r="P60" i="14"/>
  <c r="L60" i="14"/>
  <c r="N60" i="14"/>
  <c r="K60" i="14"/>
  <c r="O60" i="14"/>
  <c r="F60" i="14"/>
  <c r="D60" i="14"/>
  <c r="C60" i="14"/>
  <c r="J60" i="14"/>
  <c r="D60" i="13"/>
  <c r="R60" i="13"/>
  <c r="N60" i="13"/>
  <c r="J60" i="13"/>
  <c r="C60" i="13"/>
  <c r="R60" i="12"/>
  <c r="N60" i="12"/>
  <c r="J60" i="12"/>
  <c r="R60" i="14"/>
  <c r="Q60" i="13"/>
  <c r="M60" i="13"/>
  <c r="I60" i="13"/>
  <c r="Q60" i="12"/>
  <c r="M60" i="12"/>
  <c r="I60" i="12"/>
  <c r="L60" i="13"/>
  <c r="O60" i="12"/>
  <c r="K60" i="13"/>
  <c r="L60" i="12"/>
  <c r="E60" i="14"/>
  <c r="P60" i="13"/>
  <c r="F60" i="13"/>
  <c r="K60" i="12"/>
  <c r="P60" i="12"/>
  <c r="D60" i="12"/>
  <c r="E60" i="12"/>
  <c r="O60" i="13"/>
  <c r="C60" i="12"/>
  <c r="E60" i="13"/>
  <c r="F60" i="12"/>
  <c r="D64" i="15"/>
  <c r="O64" i="15"/>
  <c r="P64" i="37"/>
  <c r="K64" i="15"/>
  <c r="E64" i="15"/>
  <c r="R64" i="15"/>
  <c r="N64" i="15"/>
  <c r="J64" i="15"/>
  <c r="C64" i="15"/>
  <c r="Q64" i="15"/>
  <c r="R64" i="37"/>
  <c r="M64" i="15"/>
  <c r="N64" i="37"/>
  <c r="I64" i="15"/>
  <c r="J64" i="37"/>
  <c r="L64" i="15"/>
  <c r="F64" i="15"/>
  <c r="Q64" i="14"/>
  <c r="M64" i="14"/>
  <c r="I64" i="14"/>
  <c r="P64" i="14"/>
  <c r="L64" i="14"/>
  <c r="N64" i="14"/>
  <c r="E64" i="14"/>
  <c r="P64" i="15"/>
  <c r="K64" i="14"/>
  <c r="R64" i="14"/>
  <c r="C64" i="14"/>
  <c r="D64" i="13"/>
  <c r="O64" i="14"/>
  <c r="R64" i="13"/>
  <c r="N64" i="13"/>
  <c r="J64" i="13"/>
  <c r="C64" i="13"/>
  <c r="R64" i="12"/>
  <c r="N64" i="12"/>
  <c r="J64" i="12"/>
  <c r="J64" i="14"/>
  <c r="Q64" i="13"/>
  <c r="M64" i="13"/>
  <c r="I64" i="13"/>
  <c r="Q64" i="12"/>
  <c r="M64" i="12"/>
  <c r="I64" i="12"/>
  <c r="F64" i="14"/>
  <c r="P64" i="13"/>
  <c r="F64" i="13"/>
  <c r="O64" i="12"/>
  <c r="D64" i="14"/>
  <c r="O64" i="13"/>
  <c r="E64" i="13"/>
  <c r="L64" i="12"/>
  <c r="L64" i="13"/>
  <c r="K64" i="12"/>
  <c r="D64" i="12"/>
  <c r="E64" i="12"/>
  <c r="C64" i="12"/>
  <c r="F64" i="12"/>
  <c r="K64" i="13"/>
  <c r="P64" i="12"/>
  <c r="D68" i="15"/>
  <c r="O68" i="15"/>
  <c r="P68" i="37"/>
  <c r="K68" i="15"/>
  <c r="E68" i="15"/>
  <c r="R68" i="15"/>
  <c r="S68" i="37"/>
  <c r="N68" i="15"/>
  <c r="J68" i="15"/>
  <c r="C68" i="15"/>
  <c r="Q68" i="15"/>
  <c r="R68" i="37"/>
  <c r="M68" i="15"/>
  <c r="N68" i="37"/>
  <c r="I68" i="15"/>
  <c r="J68" i="37"/>
  <c r="F68" i="15"/>
  <c r="P68" i="15"/>
  <c r="L68" i="15"/>
  <c r="Q68" i="14"/>
  <c r="M68" i="14"/>
  <c r="I68" i="14"/>
  <c r="J68" i="36"/>
  <c r="P68" i="14"/>
  <c r="L68" i="14"/>
  <c r="N68" i="14"/>
  <c r="C68" i="14"/>
  <c r="K68" i="14"/>
  <c r="O68" i="14"/>
  <c r="F68" i="14"/>
  <c r="D68" i="14"/>
  <c r="E68" i="14"/>
  <c r="J68" i="14"/>
  <c r="D68" i="13"/>
  <c r="R68" i="13"/>
  <c r="S68" i="35"/>
  <c r="N68" i="13"/>
  <c r="J68" i="13"/>
  <c r="C68" i="13"/>
  <c r="R68" i="12"/>
  <c r="S68" i="34"/>
  <c r="N68" i="12"/>
  <c r="J68" i="12"/>
  <c r="Q68" i="13"/>
  <c r="M68" i="13"/>
  <c r="I68" i="13"/>
  <c r="Q68" i="12"/>
  <c r="M68" i="12"/>
  <c r="I68" i="12"/>
  <c r="J68" i="34"/>
  <c r="L68" i="13"/>
  <c r="O68" i="12"/>
  <c r="K68" i="13"/>
  <c r="L68" i="12"/>
  <c r="M68" i="34"/>
  <c r="R68" i="14"/>
  <c r="P68" i="13"/>
  <c r="F68" i="13"/>
  <c r="K68" i="12"/>
  <c r="L68" i="34"/>
  <c r="O68" i="13"/>
  <c r="D68" i="12"/>
  <c r="E68" i="13"/>
  <c r="C68" i="12"/>
  <c r="E68" i="12"/>
  <c r="F68" i="12"/>
  <c r="G68" i="12"/>
  <c r="H68" i="34"/>
  <c r="P68" i="12"/>
  <c r="D72" i="15"/>
  <c r="O72" i="15"/>
  <c r="P72" i="37"/>
  <c r="K72" i="15"/>
  <c r="E72" i="15"/>
  <c r="R72" i="15"/>
  <c r="S72" i="37"/>
  <c r="N72" i="15"/>
  <c r="J72" i="15"/>
  <c r="C72" i="15"/>
  <c r="Q72" i="15"/>
  <c r="R72" i="37"/>
  <c r="M72" i="15"/>
  <c r="N72" i="37"/>
  <c r="I72" i="15"/>
  <c r="J72" i="37"/>
  <c r="P72" i="15"/>
  <c r="L72" i="15"/>
  <c r="Q72" i="14"/>
  <c r="M72" i="14"/>
  <c r="I72" i="14"/>
  <c r="F72" i="15"/>
  <c r="G72" i="37"/>
  <c r="P72" i="14"/>
  <c r="L72" i="14"/>
  <c r="N72" i="14"/>
  <c r="K72" i="14"/>
  <c r="L72" i="36"/>
  <c r="R72" i="14"/>
  <c r="E72" i="14"/>
  <c r="D72" i="13"/>
  <c r="D72" i="14"/>
  <c r="R72" i="13"/>
  <c r="N72" i="13"/>
  <c r="J72" i="13"/>
  <c r="C72" i="13"/>
  <c r="R72" i="12"/>
  <c r="N72" i="12"/>
  <c r="J72" i="12"/>
  <c r="F72" i="14"/>
  <c r="G72" i="36"/>
  <c r="Q72" i="13"/>
  <c r="M72" i="13"/>
  <c r="I72" i="13"/>
  <c r="Q72" i="12"/>
  <c r="R72" i="34"/>
  <c r="M72" i="12"/>
  <c r="I72" i="12"/>
  <c r="O72" i="14"/>
  <c r="P72" i="13"/>
  <c r="F72" i="13"/>
  <c r="O72" i="12"/>
  <c r="J72" i="14"/>
  <c r="C72" i="14"/>
  <c r="O72" i="13"/>
  <c r="E72" i="13"/>
  <c r="L72" i="12"/>
  <c r="L72" i="13"/>
  <c r="M72" i="35"/>
  <c r="K72" i="12"/>
  <c r="D72" i="12"/>
  <c r="P72" i="12"/>
  <c r="C72" i="12"/>
  <c r="K72" i="13"/>
  <c r="F72" i="12"/>
  <c r="E72" i="12"/>
  <c r="J76" i="15"/>
  <c r="K76" i="37"/>
  <c r="M76" i="15"/>
  <c r="I76" i="15"/>
  <c r="L76" i="15"/>
  <c r="M76" i="37"/>
  <c r="D76" i="15"/>
  <c r="K76" i="15"/>
  <c r="P76" i="15"/>
  <c r="Q76" i="37"/>
  <c r="E76" i="15"/>
  <c r="O76" i="15"/>
  <c r="P76" i="37"/>
  <c r="C76" i="15"/>
  <c r="R76" i="15"/>
  <c r="N76" i="15"/>
  <c r="Q76" i="15"/>
  <c r="F76" i="15"/>
  <c r="Q76" i="14"/>
  <c r="M76" i="14"/>
  <c r="I76" i="14"/>
  <c r="J76" i="36"/>
  <c r="P76" i="14"/>
  <c r="L76" i="14"/>
  <c r="N76" i="14"/>
  <c r="K76" i="14"/>
  <c r="L76" i="36"/>
  <c r="C76" i="14"/>
  <c r="O76" i="14"/>
  <c r="F76" i="14"/>
  <c r="D76" i="14"/>
  <c r="J76" i="14"/>
  <c r="D76" i="13"/>
  <c r="R76" i="13"/>
  <c r="N76" i="13"/>
  <c r="O76" i="35"/>
  <c r="J76" i="13"/>
  <c r="C76" i="13"/>
  <c r="R76" i="12"/>
  <c r="N76" i="12"/>
  <c r="J76" i="12"/>
  <c r="R76" i="14"/>
  <c r="Q76" i="13"/>
  <c r="M76" i="13"/>
  <c r="N76" i="35"/>
  <c r="I76" i="13"/>
  <c r="Q76" i="12"/>
  <c r="M76" i="12"/>
  <c r="I76" i="12"/>
  <c r="L76" i="13"/>
  <c r="O76" i="12"/>
  <c r="K76" i="13"/>
  <c r="L76" i="12"/>
  <c r="M76" i="34"/>
  <c r="P76" i="13"/>
  <c r="F76" i="13"/>
  <c r="K76" i="12"/>
  <c r="E76" i="13"/>
  <c r="F76" i="35"/>
  <c r="P76" i="12"/>
  <c r="D76" i="12"/>
  <c r="E76" i="14"/>
  <c r="C76" i="12"/>
  <c r="D76" i="34"/>
  <c r="F76" i="12"/>
  <c r="O76" i="13"/>
  <c r="E76" i="12"/>
  <c r="D80" i="15"/>
  <c r="Q80" i="15"/>
  <c r="M80" i="15"/>
  <c r="I80" i="15"/>
  <c r="P80" i="15"/>
  <c r="Q80" i="37"/>
  <c r="L80" i="15"/>
  <c r="F80" i="15"/>
  <c r="O80" i="15"/>
  <c r="K80" i="15"/>
  <c r="L80" i="37"/>
  <c r="E80" i="15"/>
  <c r="C80" i="15"/>
  <c r="R80" i="15"/>
  <c r="N80" i="15"/>
  <c r="O80" i="37"/>
  <c r="Q80" i="14"/>
  <c r="M80" i="14"/>
  <c r="I80" i="14"/>
  <c r="P80" i="14"/>
  <c r="Q80" i="36"/>
  <c r="L80" i="14"/>
  <c r="O80" i="14"/>
  <c r="K80" i="14"/>
  <c r="J80" i="14"/>
  <c r="K80" i="36"/>
  <c r="E80" i="14"/>
  <c r="J80" i="15"/>
  <c r="K80" i="37"/>
  <c r="R80" i="14"/>
  <c r="D80" i="13"/>
  <c r="C80" i="14"/>
  <c r="R80" i="13"/>
  <c r="N80" i="13"/>
  <c r="J80" i="13"/>
  <c r="K80" i="35"/>
  <c r="C80" i="13"/>
  <c r="R80" i="12"/>
  <c r="N80" i="12"/>
  <c r="J80" i="12"/>
  <c r="Q80" i="13"/>
  <c r="M80" i="13"/>
  <c r="I80" i="13"/>
  <c r="Q80" i="12"/>
  <c r="R80" i="34"/>
  <c r="M80" i="12"/>
  <c r="I80" i="12"/>
  <c r="N80" i="14"/>
  <c r="P80" i="13"/>
  <c r="Q80" i="35"/>
  <c r="F80" i="13"/>
  <c r="O80" i="12"/>
  <c r="O80" i="13"/>
  <c r="E80" i="13"/>
  <c r="F80" i="35"/>
  <c r="L80" i="12"/>
  <c r="F80" i="14"/>
  <c r="L80" i="13"/>
  <c r="K80" i="12"/>
  <c r="L80" i="34"/>
  <c r="D80" i="12"/>
  <c r="P80" i="12"/>
  <c r="D80" i="14"/>
  <c r="K80" i="13"/>
  <c r="L80" i="35"/>
  <c r="C80" i="12"/>
  <c r="E80" i="12"/>
  <c r="F80" i="12"/>
  <c r="L84" i="15"/>
  <c r="M84" i="37"/>
  <c r="K84" i="15"/>
  <c r="J84" i="15"/>
  <c r="M84" i="15"/>
  <c r="I84" i="15"/>
  <c r="J84" i="37"/>
  <c r="R84" i="15"/>
  <c r="S84" i="37"/>
  <c r="N84" i="15"/>
  <c r="D84" i="15"/>
  <c r="Q84" i="15"/>
  <c r="R84" i="37"/>
  <c r="F84" i="15"/>
  <c r="P84" i="15"/>
  <c r="E84" i="15"/>
  <c r="O84" i="15"/>
  <c r="P84" i="37"/>
  <c r="C84" i="15"/>
  <c r="Q84" i="14"/>
  <c r="M84" i="14"/>
  <c r="N84" i="36"/>
  <c r="I84" i="14"/>
  <c r="J84" i="36"/>
  <c r="P84" i="14"/>
  <c r="L84" i="14"/>
  <c r="O84" i="14"/>
  <c r="K84" i="14"/>
  <c r="L84" i="36"/>
  <c r="R84" i="14"/>
  <c r="E84" i="14"/>
  <c r="N84" i="14"/>
  <c r="F84" i="14"/>
  <c r="G84" i="36"/>
  <c r="D84" i="14"/>
  <c r="J84" i="14"/>
  <c r="D84" i="13"/>
  <c r="R84" i="13"/>
  <c r="S84" i="35"/>
  <c r="N84" i="13"/>
  <c r="J84" i="13"/>
  <c r="C84" i="13"/>
  <c r="R84" i="12"/>
  <c r="S84" i="34"/>
  <c r="N84" i="12"/>
  <c r="J84" i="12"/>
  <c r="C84" i="14"/>
  <c r="Q84" i="13"/>
  <c r="R84" i="35"/>
  <c r="M84" i="13"/>
  <c r="I84" i="13"/>
  <c r="Q84" i="12"/>
  <c r="M84" i="12"/>
  <c r="N84" i="34"/>
  <c r="I84" i="12"/>
  <c r="L84" i="13"/>
  <c r="O84" i="12"/>
  <c r="K84" i="13"/>
  <c r="L84" i="12"/>
  <c r="P84" i="13"/>
  <c r="F84" i="13"/>
  <c r="K84" i="12"/>
  <c r="D84" i="12"/>
  <c r="C84" i="12"/>
  <c r="E84" i="13"/>
  <c r="E84" i="12"/>
  <c r="F84" i="12"/>
  <c r="G84" i="12"/>
  <c r="H84" i="34"/>
  <c r="O84" i="13"/>
  <c r="P84" i="12"/>
  <c r="R88" i="15"/>
  <c r="S88" i="37"/>
  <c r="D88" i="15"/>
  <c r="N88" i="15"/>
  <c r="J88" i="15"/>
  <c r="K88" i="37"/>
  <c r="C88" i="15"/>
  <c r="Q88" i="15"/>
  <c r="M88" i="15"/>
  <c r="I88" i="15"/>
  <c r="J88" i="37"/>
  <c r="P88" i="15"/>
  <c r="L88" i="15"/>
  <c r="F88" i="15"/>
  <c r="K88" i="15"/>
  <c r="L88" i="37"/>
  <c r="E88" i="15"/>
  <c r="O88" i="15"/>
  <c r="Q88" i="14"/>
  <c r="M88" i="14"/>
  <c r="N88" i="36"/>
  <c r="I88" i="14"/>
  <c r="P88" i="14"/>
  <c r="L88" i="14"/>
  <c r="O88" i="14"/>
  <c r="P88" i="36"/>
  <c r="K88" i="14"/>
  <c r="J88" i="14"/>
  <c r="E88" i="14"/>
  <c r="C88" i="14"/>
  <c r="N88" i="14"/>
  <c r="D88" i="13"/>
  <c r="D88" i="14"/>
  <c r="R88" i="13"/>
  <c r="S88" i="35"/>
  <c r="N88" i="13"/>
  <c r="J88" i="13"/>
  <c r="C88" i="13"/>
  <c r="R88" i="12"/>
  <c r="N88" i="12"/>
  <c r="J88" i="12"/>
  <c r="R88" i="14"/>
  <c r="F88" i="14"/>
  <c r="Q88" i="13"/>
  <c r="M88" i="13"/>
  <c r="I88" i="13"/>
  <c r="Q88" i="12"/>
  <c r="R88" i="34"/>
  <c r="M88" i="12"/>
  <c r="I88" i="12"/>
  <c r="P88" i="13"/>
  <c r="F88" i="13"/>
  <c r="G88" i="35"/>
  <c r="O88" i="12"/>
  <c r="O88" i="13"/>
  <c r="E88" i="13"/>
  <c r="L88" i="12"/>
  <c r="L88" i="13"/>
  <c r="K88" i="12"/>
  <c r="K88" i="13"/>
  <c r="D88" i="12"/>
  <c r="E88" i="12"/>
  <c r="P88" i="12"/>
  <c r="C88" i="12"/>
  <c r="F88" i="12"/>
  <c r="G88" i="34"/>
  <c r="D92" i="15"/>
  <c r="R92" i="15"/>
  <c r="S92" i="37"/>
  <c r="N92" i="15"/>
  <c r="J92" i="15"/>
  <c r="K92" i="37"/>
  <c r="C92" i="15"/>
  <c r="Q92" i="15"/>
  <c r="M92" i="15"/>
  <c r="I92" i="15"/>
  <c r="J92" i="37"/>
  <c r="P92" i="15"/>
  <c r="L92" i="15"/>
  <c r="F92" i="15"/>
  <c r="E92" i="15"/>
  <c r="F92" i="37"/>
  <c r="O92" i="15"/>
  <c r="K92" i="15"/>
  <c r="Q92" i="14"/>
  <c r="M92" i="14"/>
  <c r="N92" i="36"/>
  <c r="I92" i="14"/>
  <c r="P92" i="14"/>
  <c r="L92" i="14"/>
  <c r="O92" i="14"/>
  <c r="P92" i="36"/>
  <c r="K92" i="14"/>
  <c r="R92" i="14"/>
  <c r="F92" i="14"/>
  <c r="E92" i="14"/>
  <c r="N92" i="14"/>
  <c r="C92" i="14"/>
  <c r="D92" i="14"/>
  <c r="D92" i="13"/>
  <c r="Q92" i="13"/>
  <c r="M92" i="13"/>
  <c r="I92" i="13"/>
  <c r="P92" i="12"/>
  <c r="Q92" i="34"/>
  <c r="L92" i="12"/>
  <c r="P92" i="13"/>
  <c r="L92" i="13"/>
  <c r="F92" i="13"/>
  <c r="O92" i="12"/>
  <c r="K92" i="12"/>
  <c r="O92" i="13"/>
  <c r="E92" i="13"/>
  <c r="F92" i="35"/>
  <c r="Q92" i="12"/>
  <c r="I92" i="12"/>
  <c r="J92" i="14"/>
  <c r="N92" i="13"/>
  <c r="O92" i="35"/>
  <c r="C92" i="13"/>
  <c r="N92" i="12"/>
  <c r="K92" i="13"/>
  <c r="M92" i="12"/>
  <c r="N92" i="34"/>
  <c r="D92" i="12"/>
  <c r="R92" i="13"/>
  <c r="R92" i="12"/>
  <c r="C92" i="12"/>
  <c r="E92" i="12"/>
  <c r="F92" i="12"/>
  <c r="G92" i="12"/>
  <c r="H92" i="34"/>
  <c r="J92" i="13"/>
  <c r="J92" i="12"/>
  <c r="F92" i="34"/>
  <c r="D96" i="15"/>
  <c r="R96" i="15"/>
  <c r="S96" i="37"/>
  <c r="N96" i="15"/>
  <c r="J96" i="15"/>
  <c r="K96" i="37"/>
  <c r="C96" i="15"/>
  <c r="Q96" i="15"/>
  <c r="M96" i="15"/>
  <c r="I96" i="15"/>
  <c r="J96" i="37"/>
  <c r="P96" i="15"/>
  <c r="L96" i="15"/>
  <c r="F96" i="15"/>
  <c r="O96" i="15"/>
  <c r="P96" i="37"/>
  <c r="K96" i="15"/>
  <c r="Q96" i="14"/>
  <c r="M96" i="14"/>
  <c r="I96" i="14"/>
  <c r="P96" i="14"/>
  <c r="L96" i="14"/>
  <c r="O96" i="14"/>
  <c r="K96" i="14"/>
  <c r="L96" i="36"/>
  <c r="J96" i="14"/>
  <c r="F96" i="14"/>
  <c r="C96" i="14"/>
  <c r="E96" i="15"/>
  <c r="F96" i="37"/>
  <c r="E96" i="14"/>
  <c r="R96" i="14"/>
  <c r="D96" i="13"/>
  <c r="N96" i="14"/>
  <c r="O96" i="36"/>
  <c r="Q96" i="13"/>
  <c r="M96" i="13"/>
  <c r="I96" i="13"/>
  <c r="P96" i="12"/>
  <c r="L96" i="12"/>
  <c r="P96" i="13"/>
  <c r="L96" i="13"/>
  <c r="F96" i="13"/>
  <c r="G96" i="35"/>
  <c r="O96" i="12"/>
  <c r="K96" i="12"/>
  <c r="K96" i="13"/>
  <c r="Q96" i="12"/>
  <c r="R96" i="34"/>
  <c r="I96" i="12"/>
  <c r="D96" i="14"/>
  <c r="R96" i="13"/>
  <c r="J96" i="13"/>
  <c r="K96" i="35"/>
  <c r="N96" i="12"/>
  <c r="O96" i="13"/>
  <c r="E96" i="13"/>
  <c r="M96" i="12"/>
  <c r="N96" i="34"/>
  <c r="C96" i="13"/>
  <c r="R96" i="12"/>
  <c r="D96" i="12"/>
  <c r="J96" i="12"/>
  <c r="K96" i="34"/>
  <c r="C96" i="12"/>
  <c r="F96" i="12"/>
  <c r="N96" i="13"/>
  <c r="E96" i="12"/>
  <c r="F96" i="34"/>
  <c r="D100" i="15"/>
  <c r="R100" i="15"/>
  <c r="S100" i="37"/>
  <c r="N100" i="15"/>
  <c r="J100" i="15"/>
  <c r="K100" i="37"/>
  <c r="C100" i="15"/>
  <c r="Q100" i="15"/>
  <c r="M100" i="15"/>
  <c r="I100" i="15"/>
  <c r="J100" i="37"/>
  <c r="P100" i="15"/>
  <c r="L100" i="15"/>
  <c r="F100" i="15"/>
  <c r="O100" i="15"/>
  <c r="P100" i="37"/>
  <c r="K100" i="15"/>
  <c r="E100" i="15"/>
  <c r="Q100" i="14"/>
  <c r="M100" i="14"/>
  <c r="N100" i="36"/>
  <c r="I100" i="14"/>
  <c r="P100" i="14"/>
  <c r="L100" i="14"/>
  <c r="O100" i="14"/>
  <c r="K100" i="14"/>
  <c r="R100" i="14"/>
  <c r="F100" i="14"/>
  <c r="N100" i="14"/>
  <c r="E100" i="14"/>
  <c r="D100" i="14"/>
  <c r="J100" i="14"/>
  <c r="C100" i="14"/>
  <c r="D100" i="13"/>
  <c r="R100" i="13"/>
  <c r="N100" i="13"/>
  <c r="J100" i="13"/>
  <c r="C100" i="13"/>
  <c r="P100" i="13"/>
  <c r="K100" i="13"/>
  <c r="P100" i="12"/>
  <c r="L100" i="12"/>
  <c r="O100" i="13"/>
  <c r="I100" i="13"/>
  <c r="O100" i="12"/>
  <c r="P100" i="34"/>
  <c r="K100" i="12"/>
  <c r="F100" i="13"/>
  <c r="Q100" i="12"/>
  <c r="I100" i="12"/>
  <c r="J100" i="34"/>
  <c r="Q100" i="13"/>
  <c r="E100" i="13"/>
  <c r="N100" i="12"/>
  <c r="M100" i="13"/>
  <c r="N100" i="35"/>
  <c r="M100" i="12"/>
  <c r="J100" i="12"/>
  <c r="D100" i="12"/>
  <c r="C100" i="12"/>
  <c r="D100" i="34"/>
  <c r="L100" i="13"/>
  <c r="F100" i="12"/>
  <c r="R100" i="12"/>
  <c r="E100" i="12"/>
  <c r="F100" i="34"/>
  <c r="O104" i="15"/>
  <c r="K104" i="15"/>
  <c r="E104" i="15"/>
  <c r="R104" i="15"/>
  <c r="S104" i="37"/>
  <c r="N104" i="15"/>
  <c r="J104" i="15"/>
  <c r="K104" i="37"/>
  <c r="C104" i="15"/>
  <c r="D104" i="15"/>
  <c r="Q104" i="15"/>
  <c r="M104" i="15"/>
  <c r="I104" i="15"/>
  <c r="L104" i="15"/>
  <c r="F104" i="15"/>
  <c r="P104" i="15"/>
  <c r="Q104" i="14"/>
  <c r="M104" i="14"/>
  <c r="N104" i="36"/>
  <c r="I104" i="14"/>
  <c r="P104" i="14"/>
  <c r="L104" i="14"/>
  <c r="O104" i="14"/>
  <c r="K104" i="14"/>
  <c r="J104" i="14"/>
  <c r="F104" i="14"/>
  <c r="C104" i="14"/>
  <c r="N104" i="14"/>
  <c r="O104" i="13"/>
  <c r="K104" i="13"/>
  <c r="E104" i="13"/>
  <c r="F104" i="35"/>
  <c r="D104" i="13"/>
  <c r="R104" i="13"/>
  <c r="N104" i="13"/>
  <c r="J104" i="13"/>
  <c r="C104" i="13"/>
  <c r="D104" i="14"/>
  <c r="M104" i="13"/>
  <c r="P104" i="12"/>
  <c r="Q104" i="34"/>
  <c r="L104" i="12"/>
  <c r="E104" i="14"/>
  <c r="L104" i="13"/>
  <c r="O104" i="12"/>
  <c r="K104" i="12"/>
  <c r="Q104" i="13"/>
  <c r="Q104" i="12"/>
  <c r="I104" i="12"/>
  <c r="J104" i="34"/>
  <c r="P104" i="13"/>
  <c r="N104" i="12"/>
  <c r="I104" i="13"/>
  <c r="M104" i="12"/>
  <c r="D104" i="12"/>
  <c r="J104" i="12"/>
  <c r="C104" i="12"/>
  <c r="R104" i="14"/>
  <c r="S104" i="36"/>
  <c r="F104" i="13"/>
  <c r="R104" i="12"/>
  <c r="F104" i="12"/>
  <c r="E104" i="12"/>
  <c r="F104" i="34"/>
  <c r="O108" i="15"/>
  <c r="K108" i="15"/>
  <c r="E108" i="15"/>
  <c r="D108" i="15"/>
  <c r="R108" i="15"/>
  <c r="S108" i="37"/>
  <c r="N108" i="15"/>
  <c r="J108" i="15"/>
  <c r="C108" i="15"/>
  <c r="Q108" i="15"/>
  <c r="M108" i="15"/>
  <c r="I108" i="15"/>
  <c r="F108" i="15"/>
  <c r="G108" i="37"/>
  <c r="P108" i="15"/>
  <c r="L108" i="15"/>
  <c r="Q108" i="14"/>
  <c r="M108" i="14"/>
  <c r="N108" i="36"/>
  <c r="I108" i="14"/>
  <c r="P108" i="14"/>
  <c r="L108" i="14"/>
  <c r="O108" i="14"/>
  <c r="P108" i="36"/>
  <c r="K108" i="14"/>
  <c r="R108" i="14"/>
  <c r="S108" i="36"/>
  <c r="F108" i="14"/>
  <c r="E108" i="14"/>
  <c r="F108" i="36"/>
  <c r="N108" i="14"/>
  <c r="D108" i="14"/>
  <c r="O108" i="13"/>
  <c r="K108" i="13"/>
  <c r="E108" i="13"/>
  <c r="D108" i="13"/>
  <c r="R108" i="13"/>
  <c r="N108" i="13"/>
  <c r="O108" i="35"/>
  <c r="J108" i="13"/>
  <c r="C108" i="13"/>
  <c r="Q108" i="13"/>
  <c r="I108" i="13"/>
  <c r="P108" i="12"/>
  <c r="L108" i="12"/>
  <c r="J108" i="14"/>
  <c r="P108" i="13"/>
  <c r="Q108" i="35"/>
  <c r="F108" i="13"/>
  <c r="O108" i="12"/>
  <c r="K108" i="12"/>
  <c r="M108" i="13"/>
  <c r="N108" i="35"/>
  <c r="Q108" i="12"/>
  <c r="I108" i="12"/>
  <c r="L108" i="13"/>
  <c r="N108" i="12"/>
  <c r="O108" i="34"/>
  <c r="C108" i="14"/>
  <c r="M108" i="12"/>
  <c r="D108" i="12"/>
  <c r="R108" i="12"/>
  <c r="C108" i="12"/>
  <c r="E108" i="12"/>
  <c r="J108" i="12"/>
  <c r="F108" i="12"/>
  <c r="D112" i="15"/>
  <c r="O112" i="15"/>
  <c r="K112" i="15"/>
  <c r="E112" i="15"/>
  <c r="R112" i="15"/>
  <c r="S112" i="37"/>
  <c r="N112" i="15"/>
  <c r="J112" i="15"/>
  <c r="K112" i="37"/>
  <c r="C112" i="15"/>
  <c r="Q112" i="15"/>
  <c r="M112" i="15"/>
  <c r="I112" i="15"/>
  <c r="P112" i="15"/>
  <c r="Q112" i="37"/>
  <c r="L112" i="15"/>
  <c r="F112" i="15"/>
  <c r="Q112" i="14"/>
  <c r="M112" i="14"/>
  <c r="N112" i="36"/>
  <c r="I112" i="14"/>
  <c r="P112" i="14"/>
  <c r="L112" i="14"/>
  <c r="O112" i="14"/>
  <c r="P112" i="36"/>
  <c r="K112" i="14"/>
  <c r="J112" i="14"/>
  <c r="F112" i="14"/>
  <c r="C112" i="14"/>
  <c r="E112" i="14"/>
  <c r="O112" i="13"/>
  <c r="K112" i="13"/>
  <c r="E112" i="13"/>
  <c r="F112" i="35"/>
  <c r="R112" i="14"/>
  <c r="D112" i="13"/>
  <c r="R112" i="13"/>
  <c r="N112" i="13"/>
  <c r="O112" i="35"/>
  <c r="J112" i="13"/>
  <c r="C112" i="13"/>
  <c r="M112" i="13"/>
  <c r="P112" i="12"/>
  <c r="Q112" i="34"/>
  <c r="L112" i="12"/>
  <c r="L112" i="13"/>
  <c r="O112" i="12"/>
  <c r="K112" i="12"/>
  <c r="L112" i="34"/>
  <c r="N112" i="14"/>
  <c r="I112" i="13"/>
  <c r="Q112" i="12"/>
  <c r="I112" i="12"/>
  <c r="F112" i="13"/>
  <c r="N112" i="12"/>
  <c r="Q112" i="13"/>
  <c r="M112" i="12"/>
  <c r="N112" i="34"/>
  <c r="D112" i="14"/>
  <c r="R112" i="12"/>
  <c r="D112" i="12"/>
  <c r="J112" i="12"/>
  <c r="C112" i="12"/>
  <c r="P112" i="13"/>
  <c r="E112" i="12"/>
  <c r="F112" i="12"/>
  <c r="G112" i="34"/>
  <c r="J116" i="15"/>
  <c r="K116" i="37"/>
  <c r="O116" i="15"/>
  <c r="K116" i="15"/>
  <c r="E116" i="15"/>
  <c r="F116" i="37"/>
  <c r="R116" i="15"/>
  <c r="S116" i="37"/>
  <c r="N116" i="15"/>
  <c r="C116" i="15"/>
  <c r="Q116" i="15"/>
  <c r="M116" i="15"/>
  <c r="I116" i="15"/>
  <c r="P116" i="15"/>
  <c r="Q116" i="37"/>
  <c r="L116" i="15"/>
  <c r="F116" i="15"/>
  <c r="D116" i="15"/>
  <c r="Q116" i="14"/>
  <c r="R116" i="36"/>
  <c r="M116" i="14"/>
  <c r="I116" i="14"/>
  <c r="P116" i="14"/>
  <c r="L116" i="14"/>
  <c r="M116" i="36"/>
  <c r="O116" i="14"/>
  <c r="K116" i="14"/>
  <c r="R116" i="14"/>
  <c r="F116" i="14"/>
  <c r="G116" i="36"/>
  <c r="E116" i="14"/>
  <c r="N116" i="14"/>
  <c r="D116" i="14"/>
  <c r="C116" i="14"/>
  <c r="O116" i="13"/>
  <c r="K116" i="13"/>
  <c r="E116" i="13"/>
  <c r="J116" i="14"/>
  <c r="D116" i="13"/>
  <c r="R116" i="13"/>
  <c r="N116" i="13"/>
  <c r="J116" i="13"/>
  <c r="K116" i="35"/>
  <c r="C116" i="13"/>
  <c r="Q116" i="13"/>
  <c r="I116" i="13"/>
  <c r="P116" i="12"/>
  <c r="Q116" i="34"/>
  <c r="L116" i="12"/>
  <c r="P116" i="13"/>
  <c r="F116" i="13"/>
  <c r="O116" i="12"/>
  <c r="K116" i="12"/>
  <c r="Q116" i="12"/>
  <c r="I116" i="12"/>
  <c r="N116" i="12"/>
  <c r="M116" i="13"/>
  <c r="M116" i="12"/>
  <c r="L116" i="13"/>
  <c r="J116" i="12"/>
  <c r="K116" i="34"/>
  <c r="D116" i="12"/>
  <c r="R116" i="12"/>
  <c r="C116" i="12"/>
  <c r="F116" i="12"/>
  <c r="E116" i="12"/>
  <c r="G116" i="12"/>
  <c r="H116" i="34"/>
  <c r="O120" i="15"/>
  <c r="K120" i="15"/>
  <c r="E120" i="15"/>
  <c r="R120" i="15"/>
  <c r="S120" i="37"/>
  <c r="N120" i="15"/>
  <c r="J120" i="15"/>
  <c r="K120" i="37"/>
  <c r="C120" i="15"/>
  <c r="D120" i="15"/>
  <c r="Q120" i="15"/>
  <c r="M120" i="15"/>
  <c r="I120" i="15"/>
  <c r="J120" i="37"/>
  <c r="L120" i="15"/>
  <c r="F120" i="15"/>
  <c r="P120" i="15"/>
  <c r="Q120" i="14"/>
  <c r="M120" i="14"/>
  <c r="I120" i="14"/>
  <c r="P120" i="14"/>
  <c r="L120" i="14"/>
  <c r="O120" i="14"/>
  <c r="K120" i="14"/>
  <c r="J120" i="14"/>
  <c r="F120" i="14"/>
  <c r="G120" i="36"/>
  <c r="E120" i="14"/>
  <c r="N120" i="14"/>
  <c r="O120" i="13"/>
  <c r="K120" i="13"/>
  <c r="L120" i="35"/>
  <c r="E120" i="13"/>
  <c r="D120" i="13"/>
  <c r="R120" i="13"/>
  <c r="N120" i="13"/>
  <c r="J120" i="13"/>
  <c r="C120" i="13"/>
  <c r="D120" i="14"/>
  <c r="C120" i="14"/>
  <c r="M120" i="13"/>
  <c r="P120" i="12"/>
  <c r="L120" i="12"/>
  <c r="R120" i="14"/>
  <c r="S120" i="36"/>
  <c r="L120" i="13"/>
  <c r="O120" i="12"/>
  <c r="K120" i="12"/>
  <c r="Q120" i="13"/>
  <c r="R120" i="35"/>
  <c r="Q120" i="12"/>
  <c r="I120" i="12"/>
  <c r="P120" i="13"/>
  <c r="N120" i="12"/>
  <c r="O120" i="34"/>
  <c r="I120" i="13"/>
  <c r="M120" i="12"/>
  <c r="D120" i="12"/>
  <c r="F120" i="13"/>
  <c r="G120" i="35"/>
  <c r="C120" i="12"/>
  <c r="J120" i="12"/>
  <c r="R120" i="12"/>
  <c r="F120" i="12"/>
  <c r="G120" i="34"/>
  <c r="E120" i="12"/>
  <c r="R124" i="15"/>
  <c r="S124" i="37"/>
  <c r="N124" i="15"/>
  <c r="J124" i="15"/>
  <c r="K124" i="37"/>
  <c r="C124" i="15"/>
  <c r="Q124" i="15"/>
  <c r="M124" i="15"/>
  <c r="I124" i="15"/>
  <c r="J124" i="37"/>
  <c r="P124" i="15"/>
  <c r="L124" i="15"/>
  <c r="F124" i="15"/>
  <c r="E124" i="15"/>
  <c r="F124" i="37"/>
  <c r="D124" i="15"/>
  <c r="O124" i="15"/>
  <c r="K124" i="15"/>
  <c r="Q124" i="14"/>
  <c r="R124" i="36"/>
  <c r="M124" i="14"/>
  <c r="I124" i="14"/>
  <c r="P124" i="14"/>
  <c r="L124" i="14"/>
  <c r="M124" i="36"/>
  <c r="O124" i="14"/>
  <c r="K124" i="14"/>
  <c r="R124" i="14"/>
  <c r="F124" i="14"/>
  <c r="G124" i="36"/>
  <c r="N124" i="14"/>
  <c r="C124" i="14"/>
  <c r="D124" i="14"/>
  <c r="O124" i="13"/>
  <c r="P124" i="35"/>
  <c r="K124" i="13"/>
  <c r="E124" i="13"/>
  <c r="E124" i="14"/>
  <c r="D124" i="13"/>
  <c r="R124" i="13"/>
  <c r="N124" i="13"/>
  <c r="J124" i="13"/>
  <c r="C124" i="13"/>
  <c r="Q124" i="13"/>
  <c r="I124" i="13"/>
  <c r="P124" i="12"/>
  <c r="L124" i="12"/>
  <c r="M124" i="34"/>
  <c r="P124" i="13"/>
  <c r="F124" i="13"/>
  <c r="O124" i="12"/>
  <c r="K124" i="12"/>
  <c r="L124" i="34"/>
  <c r="J124" i="14"/>
  <c r="M124" i="13"/>
  <c r="Q124" i="12"/>
  <c r="I124" i="12"/>
  <c r="J124" i="34"/>
  <c r="L124" i="13"/>
  <c r="N124" i="12"/>
  <c r="M124" i="12"/>
  <c r="D124" i="12"/>
  <c r="R124" i="12"/>
  <c r="C124" i="12"/>
  <c r="J124" i="12"/>
  <c r="F124" i="12"/>
  <c r="G124" i="34"/>
  <c r="E124" i="12"/>
  <c r="R128" i="15"/>
  <c r="S128" i="37"/>
  <c r="N128" i="15"/>
  <c r="J128" i="15"/>
  <c r="K128" i="37"/>
  <c r="C128" i="15"/>
  <c r="Q128" i="15"/>
  <c r="M128" i="15"/>
  <c r="I128" i="15"/>
  <c r="J128" i="37"/>
  <c r="P128" i="15"/>
  <c r="L128" i="15"/>
  <c r="F128" i="15"/>
  <c r="D128" i="15"/>
  <c r="O128" i="15"/>
  <c r="K128" i="15"/>
  <c r="E128" i="15"/>
  <c r="Q128" i="14"/>
  <c r="R128" i="36"/>
  <c r="P128" i="14"/>
  <c r="L128" i="14"/>
  <c r="O128" i="14"/>
  <c r="N128" i="14"/>
  <c r="I128" i="14"/>
  <c r="M128" i="14"/>
  <c r="K128" i="14"/>
  <c r="J128" i="14"/>
  <c r="K128" i="36"/>
  <c r="F128" i="14"/>
  <c r="E128" i="14"/>
  <c r="O128" i="13"/>
  <c r="K128" i="13"/>
  <c r="L128" i="35"/>
  <c r="E128" i="13"/>
  <c r="C128" i="14"/>
  <c r="D128" i="13"/>
  <c r="R128" i="13"/>
  <c r="S128" i="35"/>
  <c r="N128" i="13"/>
  <c r="J128" i="13"/>
  <c r="C128" i="13"/>
  <c r="R128" i="14"/>
  <c r="S128" i="36"/>
  <c r="M128" i="13"/>
  <c r="P128" i="12"/>
  <c r="L128" i="12"/>
  <c r="L128" i="13"/>
  <c r="O128" i="12"/>
  <c r="K128" i="12"/>
  <c r="I128" i="13"/>
  <c r="Q128" i="12"/>
  <c r="R128" i="34"/>
  <c r="I128" i="12"/>
  <c r="D128" i="14"/>
  <c r="F128" i="13"/>
  <c r="N128" i="12"/>
  <c r="O128" i="34"/>
  <c r="Q128" i="13"/>
  <c r="M128" i="12"/>
  <c r="R128" i="12"/>
  <c r="D128" i="12"/>
  <c r="E128" i="12"/>
  <c r="J128" i="12"/>
  <c r="C128" i="12"/>
  <c r="P128" i="13"/>
  <c r="Q128" i="35"/>
  <c r="F128" i="12"/>
  <c r="R132" i="15"/>
  <c r="S132" i="37"/>
  <c r="N132" i="15"/>
  <c r="J132" i="15"/>
  <c r="K132" i="37"/>
  <c r="C132" i="15"/>
  <c r="Q132" i="15"/>
  <c r="M132" i="15"/>
  <c r="I132" i="15"/>
  <c r="P132" i="15"/>
  <c r="L132" i="15"/>
  <c r="F132" i="15"/>
  <c r="O132" i="15"/>
  <c r="K132" i="15"/>
  <c r="E132" i="15"/>
  <c r="D132" i="15"/>
  <c r="Q132" i="14"/>
  <c r="M132" i="14"/>
  <c r="I132" i="14"/>
  <c r="P132" i="14"/>
  <c r="L132" i="14"/>
  <c r="O132" i="14"/>
  <c r="K132" i="14"/>
  <c r="R132" i="14"/>
  <c r="N132" i="14"/>
  <c r="F132" i="14"/>
  <c r="J132" i="14"/>
  <c r="E132" i="14"/>
  <c r="D132" i="14"/>
  <c r="C132" i="14"/>
  <c r="O132" i="13"/>
  <c r="K132" i="13"/>
  <c r="E132" i="13"/>
  <c r="D132" i="13"/>
  <c r="R132" i="13"/>
  <c r="N132" i="13"/>
  <c r="J132" i="13"/>
  <c r="C132" i="13"/>
  <c r="Q132" i="13"/>
  <c r="I132" i="13"/>
  <c r="P132" i="12"/>
  <c r="L132" i="12"/>
  <c r="P132" i="13"/>
  <c r="F132" i="13"/>
  <c r="O132" i="12"/>
  <c r="K132" i="12"/>
  <c r="Q132" i="12"/>
  <c r="I132" i="12"/>
  <c r="N132" i="12"/>
  <c r="M132" i="13"/>
  <c r="M132" i="12"/>
  <c r="J132" i="12"/>
  <c r="D132" i="12"/>
  <c r="L132" i="13"/>
  <c r="E132" i="12"/>
  <c r="C132" i="12"/>
  <c r="F132" i="12"/>
  <c r="R132" i="12"/>
  <c r="D80" i="36"/>
  <c r="Q6" i="34"/>
  <c r="M6" i="34"/>
  <c r="G6" i="34"/>
  <c r="P6" i="34"/>
  <c r="L6" i="34"/>
  <c r="F6" i="34"/>
  <c r="N6" i="34"/>
  <c r="S6" i="34"/>
  <c r="K6" i="34"/>
  <c r="P6" i="35"/>
  <c r="L6" i="35"/>
  <c r="S6" i="35"/>
  <c r="O6" i="35"/>
  <c r="K6" i="35"/>
  <c r="N6" i="35"/>
  <c r="J6" i="35"/>
  <c r="M6" i="35"/>
  <c r="G6" i="35"/>
  <c r="P6" i="36"/>
  <c r="L6" i="36"/>
  <c r="F6" i="36"/>
  <c r="S6" i="36"/>
  <c r="O6" i="36"/>
  <c r="K6" i="36"/>
  <c r="R6" i="36"/>
  <c r="J6" i="36"/>
  <c r="Q26" i="34"/>
  <c r="M26" i="34"/>
  <c r="G26" i="34"/>
  <c r="P26" i="34"/>
  <c r="L26" i="34"/>
  <c r="F26" i="34"/>
  <c r="O26" i="34"/>
  <c r="K26" i="34"/>
  <c r="R26" i="34"/>
  <c r="N26" i="34"/>
  <c r="J26" i="34"/>
  <c r="F26" i="35"/>
  <c r="S26" i="35"/>
  <c r="O26" i="35"/>
  <c r="K26" i="35"/>
  <c r="N26" i="35"/>
  <c r="J26" i="35"/>
  <c r="Q26" i="35"/>
  <c r="M26" i="35"/>
  <c r="G26" i="35"/>
  <c r="Q26" i="36"/>
  <c r="M26" i="36"/>
  <c r="P26" i="36"/>
  <c r="L26" i="36"/>
  <c r="S26" i="36"/>
  <c r="O26" i="36"/>
  <c r="K26" i="36"/>
  <c r="R26" i="36"/>
  <c r="N26" i="36"/>
  <c r="Q38" i="34"/>
  <c r="M38" i="34"/>
  <c r="P38" i="34"/>
  <c r="L38" i="34"/>
  <c r="F38" i="34"/>
  <c r="R38" i="34"/>
  <c r="J38" i="34"/>
  <c r="G38" i="34"/>
  <c r="K38" i="34"/>
  <c r="S38" i="34"/>
  <c r="P38" i="35"/>
  <c r="L38" i="35"/>
  <c r="F38" i="35"/>
  <c r="S38" i="35"/>
  <c r="O38" i="35"/>
  <c r="K38" i="35"/>
  <c r="N38" i="35"/>
  <c r="J38" i="35"/>
  <c r="Q38" i="35"/>
  <c r="M38" i="35"/>
  <c r="G38" i="35"/>
  <c r="Q38" i="36"/>
  <c r="G38" i="36"/>
  <c r="L38" i="36"/>
  <c r="S38" i="36"/>
  <c r="O38" i="36"/>
  <c r="K38" i="36"/>
  <c r="N38" i="36"/>
  <c r="R50" i="34"/>
  <c r="N50" i="34"/>
  <c r="J50" i="34"/>
  <c r="D50" i="34"/>
  <c r="Q50" i="34"/>
  <c r="M50" i="34"/>
  <c r="G50" i="34"/>
  <c r="P50" i="34"/>
  <c r="L50" i="34"/>
  <c r="F50" i="34"/>
  <c r="S50" i="34"/>
  <c r="O50" i="34"/>
  <c r="K50" i="34"/>
  <c r="P50" i="35"/>
  <c r="L50" i="35"/>
  <c r="F50" i="35"/>
  <c r="S50" i="35"/>
  <c r="O50" i="35"/>
  <c r="R50" i="35"/>
  <c r="N50" i="35"/>
  <c r="J50" i="35"/>
  <c r="Q50" i="35"/>
  <c r="G50" i="35"/>
  <c r="M50" i="36"/>
  <c r="G50" i="36"/>
  <c r="P50" i="36"/>
  <c r="L50" i="36"/>
  <c r="F50" i="36"/>
  <c r="S50" i="36"/>
  <c r="O50" i="36"/>
  <c r="K50" i="36"/>
  <c r="R50" i="36"/>
  <c r="R58" i="34"/>
  <c r="N58" i="34"/>
  <c r="J58" i="34"/>
  <c r="D58" i="34"/>
  <c r="Q58" i="34"/>
  <c r="M58" i="34"/>
  <c r="P58" i="34"/>
  <c r="L58" i="34"/>
  <c r="F58" i="34"/>
  <c r="S58" i="34"/>
  <c r="O58" i="34"/>
  <c r="K58" i="34"/>
  <c r="P58" i="35"/>
  <c r="F58" i="35"/>
  <c r="S58" i="35"/>
  <c r="K58" i="35"/>
  <c r="R58" i="35"/>
  <c r="N58" i="35"/>
  <c r="J58" i="35"/>
  <c r="M58" i="35"/>
  <c r="G58" i="35"/>
  <c r="Q58" i="36"/>
  <c r="M58" i="36"/>
  <c r="G58" i="36"/>
  <c r="L58" i="36"/>
  <c r="F58" i="36"/>
  <c r="S58" i="36"/>
  <c r="O58" i="36"/>
  <c r="K58" i="36"/>
  <c r="D58" i="36"/>
  <c r="R58" i="36"/>
  <c r="R74" i="34"/>
  <c r="N74" i="34"/>
  <c r="J74" i="34"/>
  <c r="Q74" i="34"/>
  <c r="M74" i="34"/>
  <c r="G74" i="34"/>
  <c r="L74" i="34"/>
  <c r="F74" i="34"/>
  <c r="S74" i="34"/>
  <c r="O74" i="34"/>
  <c r="R74" i="35"/>
  <c r="J74" i="35"/>
  <c r="Q74" i="35"/>
  <c r="G74" i="35"/>
  <c r="S74" i="35"/>
  <c r="O74" i="35"/>
  <c r="K74" i="35"/>
  <c r="P74" i="35"/>
  <c r="L74" i="35"/>
  <c r="Q74" i="36"/>
  <c r="M74" i="36"/>
  <c r="G74" i="36"/>
  <c r="P74" i="36"/>
  <c r="L74" i="36"/>
  <c r="F74" i="36"/>
  <c r="S74" i="36"/>
  <c r="O74" i="36"/>
  <c r="R74" i="37"/>
  <c r="N74" i="37"/>
  <c r="J74" i="37"/>
  <c r="R74" i="36"/>
  <c r="N74" i="36"/>
  <c r="S86" i="34"/>
  <c r="K86" i="34"/>
  <c r="R86" i="34"/>
  <c r="N86" i="34"/>
  <c r="Q86" i="34"/>
  <c r="G86" i="34"/>
  <c r="P86" i="34"/>
  <c r="F86" i="34"/>
  <c r="M86" i="34"/>
  <c r="L86" i="34"/>
  <c r="R86" i="35"/>
  <c r="N86" i="35"/>
  <c r="J86" i="35"/>
  <c r="Q86" i="35"/>
  <c r="M86" i="35"/>
  <c r="G86" i="35"/>
  <c r="P86" i="35"/>
  <c r="L86" i="35"/>
  <c r="F86" i="35"/>
  <c r="S86" i="35"/>
  <c r="K86" i="35"/>
  <c r="Q86" i="36"/>
  <c r="M86" i="36"/>
  <c r="G86" i="36"/>
  <c r="L86" i="36"/>
  <c r="S86" i="36"/>
  <c r="O86" i="36"/>
  <c r="K86" i="36"/>
  <c r="N86" i="36"/>
  <c r="N86" i="37"/>
  <c r="J86" i="37"/>
  <c r="Q86" i="37"/>
  <c r="M86" i="37"/>
  <c r="P86" i="37"/>
  <c r="L86" i="37"/>
  <c r="F86" i="37"/>
  <c r="Q106" i="34"/>
  <c r="G106" i="34"/>
  <c r="P106" i="34"/>
  <c r="L106" i="34"/>
  <c r="S106" i="34"/>
  <c r="O106" i="34"/>
  <c r="K106" i="34"/>
  <c r="N106" i="34"/>
  <c r="J106" i="34"/>
  <c r="R106" i="34"/>
  <c r="R106" i="35"/>
  <c r="N106" i="35"/>
  <c r="J106" i="35"/>
  <c r="Q106" i="35"/>
  <c r="G106" i="35"/>
  <c r="P106" i="35"/>
  <c r="L106" i="35"/>
  <c r="F106" i="35"/>
  <c r="S106" i="35"/>
  <c r="O106" i="35"/>
  <c r="K106" i="35"/>
  <c r="R106" i="36"/>
  <c r="J106" i="36"/>
  <c r="Q106" i="36"/>
  <c r="M106" i="36"/>
  <c r="S106" i="36"/>
  <c r="K106" i="36"/>
  <c r="G106" i="36"/>
  <c r="R106" i="37"/>
  <c r="N106" i="37"/>
  <c r="Q106" i="37"/>
  <c r="M106" i="37"/>
  <c r="G106" i="37"/>
  <c r="L106" i="37"/>
  <c r="F106" i="37"/>
  <c r="Q118" i="34"/>
  <c r="M118" i="34"/>
  <c r="G118" i="34"/>
  <c r="P118" i="34"/>
  <c r="L118" i="34"/>
  <c r="F118" i="34"/>
  <c r="S118" i="34"/>
  <c r="O118" i="34"/>
  <c r="K118" i="34"/>
  <c r="R118" i="34"/>
  <c r="N118" i="34"/>
  <c r="J118" i="34"/>
  <c r="P118" i="35"/>
  <c r="F118" i="35"/>
  <c r="S118" i="35"/>
  <c r="O118" i="35"/>
  <c r="K118" i="35"/>
  <c r="R118" i="35"/>
  <c r="N118" i="35"/>
  <c r="J118" i="35"/>
  <c r="Q118" i="35"/>
  <c r="M118" i="35"/>
  <c r="G118" i="35"/>
  <c r="R118" i="36"/>
  <c r="N118" i="36"/>
  <c r="J118" i="36"/>
  <c r="Q118" i="36"/>
  <c r="M118" i="36"/>
  <c r="G118" i="36"/>
  <c r="P118" i="36"/>
  <c r="L118" i="36"/>
  <c r="F118" i="36"/>
  <c r="S118" i="36"/>
  <c r="O118" i="36"/>
  <c r="K118" i="36"/>
  <c r="R118" i="37"/>
  <c r="J118" i="37"/>
  <c r="Q118" i="37"/>
  <c r="M118" i="37"/>
  <c r="P118" i="37"/>
  <c r="L118" i="37"/>
  <c r="F118" i="37"/>
  <c r="Q130" i="34"/>
  <c r="M130" i="34"/>
  <c r="G130" i="34"/>
  <c r="P130" i="34"/>
  <c r="L130" i="34"/>
  <c r="S130" i="34"/>
  <c r="K130" i="34"/>
  <c r="R130" i="34"/>
  <c r="N130" i="34"/>
  <c r="F130" i="35"/>
  <c r="S130" i="35"/>
  <c r="O130" i="35"/>
  <c r="K130" i="35"/>
  <c r="R130" i="35"/>
  <c r="N130" i="35"/>
  <c r="J130" i="35"/>
  <c r="Q130" i="35"/>
  <c r="M130" i="35"/>
  <c r="G130" i="35"/>
  <c r="R130" i="36"/>
  <c r="N130" i="36"/>
  <c r="J130" i="36"/>
  <c r="Q130" i="36"/>
  <c r="M130" i="36"/>
  <c r="P130" i="36"/>
  <c r="L130" i="36"/>
  <c r="F130" i="36"/>
  <c r="S130" i="36"/>
  <c r="O130" i="36"/>
  <c r="R130" i="37"/>
  <c r="N130" i="37"/>
  <c r="J130" i="37"/>
  <c r="Q130" i="37"/>
  <c r="M130" i="37"/>
  <c r="G130" i="37"/>
  <c r="P130" i="37"/>
  <c r="F130" i="37"/>
  <c r="D2" i="37"/>
  <c r="R2" i="37"/>
  <c r="J6" i="37"/>
  <c r="N6" i="37"/>
  <c r="R6" i="37"/>
  <c r="D10" i="37"/>
  <c r="R10" i="37"/>
  <c r="J14" i="37"/>
  <c r="R14" i="37"/>
  <c r="J18" i="37"/>
  <c r="J22" i="37"/>
  <c r="R22" i="37"/>
  <c r="D26" i="37"/>
  <c r="R26" i="37"/>
  <c r="N30" i="37"/>
  <c r="R30" i="37"/>
  <c r="J34" i="37"/>
  <c r="R34" i="37"/>
  <c r="R38" i="37"/>
  <c r="N42" i="37"/>
  <c r="D46" i="37"/>
  <c r="N46" i="37"/>
  <c r="D50" i="37"/>
  <c r="N50" i="37"/>
  <c r="J54" i="37"/>
  <c r="R54" i="37"/>
  <c r="J58" i="37"/>
  <c r="R66" i="37"/>
  <c r="D70" i="37"/>
  <c r="N70" i="37"/>
  <c r="R70" i="37"/>
  <c r="Q74" i="37"/>
  <c r="M78" i="37"/>
  <c r="G2" i="36"/>
  <c r="Q6" i="36"/>
  <c r="D32" i="36"/>
  <c r="N36" i="36"/>
  <c r="J50" i="36"/>
  <c r="R54" i="36"/>
  <c r="D64" i="36"/>
  <c r="N68" i="36"/>
  <c r="J82" i="36"/>
  <c r="R86" i="36"/>
  <c r="S3" i="34"/>
  <c r="P3" i="34"/>
  <c r="L3" i="34"/>
  <c r="F3" i="34"/>
  <c r="O3" i="34"/>
  <c r="K3" i="34"/>
  <c r="N3" i="34"/>
  <c r="J3" i="34"/>
  <c r="Q3" i="34"/>
  <c r="M3" i="34"/>
  <c r="R3" i="35"/>
  <c r="N3" i="35"/>
  <c r="J3" i="35"/>
  <c r="D3" i="35"/>
  <c r="Q3" i="35"/>
  <c r="M3" i="35"/>
  <c r="G3" i="35"/>
  <c r="P3" i="35"/>
  <c r="L3" i="35"/>
  <c r="F3" i="35"/>
  <c r="S3" i="35"/>
  <c r="K3" i="35"/>
  <c r="R3" i="36"/>
  <c r="N3" i="36"/>
  <c r="J3" i="36"/>
  <c r="Q3" i="36"/>
  <c r="M3" i="36"/>
  <c r="G3" i="36"/>
  <c r="P3" i="36"/>
  <c r="L3" i="36"/>
  <c r="F3" i="36"/>
  <c r="S7" i="34"/>
  <c r="K7" i="34"/>
  <c r="N7" i="34"/>
  <c r="J7" i="34"/>
  <c r="P7" i="34"/>
  <c r="F7" i="34"/>
  <c r="M7" i="34"/>
  <c r="L7" i="34"/>
  <c r="Q7" i="34"/>
  <c r="R7" i="35"/>
  <c r="N7" i="35"/>
  <c r="J7" i="35"/>
  <c r="M7" i="35"/>
  <c r="G7" i="35"/>
  <c r="L7" i="35"/>
  <c r="F7" i="35"/>
  <c r="S7" i="35"/>
  <c r="K7" i="35"/>
  <c r="R7" i="36"/>
  <c r="J7" i="36"/>
  <c r="Q7" i="36"/>
  <c r="M7" i="36"/>
  <c r="G7" i="36"/>
  <c r="P7" i="36"/>
  <c r="L7" i="36"/>
  <c r="F7" i="36"/>
  <c r="S11" i="34"/>
  <c r="K11" i="34"/>
  <c r="R11" i="34"/>
  <c r="N11" i="34"/>
  <c r="P11" i="34"/>
  <c r="F11" i="34"/>
  <c r="M11" i="34"/>
  <c r="L11" i="34"/>
  <c r="G11" i="34"/>
  <c r="N11" i="35"/>
  <c r="J11" i="35"/>
  <c r="D11" i="35"/>
  <c r="Q11" i="35"/>
  <c r="M11" i="35"/>
  <c r="G11" i="35"/>
  <c r="P11" i="35"/>
  <c r="L11" i="35"/>
  <c r="S11" i="35"/>
  <c r="O11" i="35"/>
  <c r="K11" i="35"/>
  <c r="S11" i="36"/>
  <c r="O11" i="36"/>
  <c r="K11" i="36"/>
  <c r="N11" i="36"/>
  <c r="G11" i="36"/>
  <c r="R11" i="36"/>
  <c r="M11" i="36"/>
  <c r="F11" i="36"/>
  <c r="S15" i="34"/>
  <c r="O15" i="34"/>
  <c r="R15" i="34"/>
  <c r="N15" i="34"/>
  <c r="J15" i="34"/>
  <c r="Q15" i="34"/>
  <c r="M15" i="34"/>
  <c r="L15" i="34"/>
  <c r="F15" i="34"/>
  <c r="P15" i="34"/>
  <c r="R15" i="35"/>
  <c r="N15" i="35"/>
  <c r="J15" i="35"/>
  <c r="D15" i="35"/>
  <c r="Q15" i="35"/>
  <c r="M15" i="35"/>
  <c r="G15" i="35"/>
  <c r="P15" i="35"/>
  <c r="F15" i="35"/>
  <c r="K15" i="35"/>
  <c r="S15" i="36"/>
  <c r="O15" i="36"/>
  <c r="K15" i="36"/>
  <c r="Q15" i="36"/>
  <c r="P15" i="36"/>
  <c r="J15" i="36"/>
  <c r="N15" i="36"/>
  <c r="G15" i="36"/>
  <c r="S19" i="34"/>
  <c r="O19" i="34"/>
  <c r="K19" i="34"/>
  <c r="R19" i="34"/>
  <c r="J19" i="34"/>
  <c r="Q19" i="34"/>
  <c r="M19" i="34"/>
  <c r="P19" i="34"/>
  <c r="L19" i="34"/>
  <c r="F19" i="34"/>
  <c r="R19" i="35"/>
  <c r="J19" i="35"/>
  <c r="D19" i="35"/>
  <c r="M19" i="35"/>
  <c r="G19" i="35"/>
  <c r="P19" i="35"/>
  <c r="F19" i="35"/>
  <c r="S19" i="35"/>
  <c r="O19" i="35"/>
  <c r="K19" i="35"/>
  <c r="S19" i="36"/>
  <c r="O19" i="36"/>
  <c r="K19" i="36"/>
  <c r="R19" i="36"/>
  <c r="J19" i="36"/>
  <c r="G19" i="36"/>
  <c r="F19" i="36"/>
  <c r="M19" i="36"/>
  <c r="O23" i="34"/>
  <c r="K23" i="34"/>
  <c r="R23" i="34"/>
  <c r="N23" i="34"/>
  <c r="J23" i="34"/>
  <c r="Q23" i="34"/>
  <c r="M23" i="34"/>
  <c r="G23" i="34"/>
  <c r="L23" i="34"/>
  <c r="F23" i="34"/>
  <c r="P23" i="34"/>
  <c r="R23" i="35"/>
  <c r="N23" i="35"/>
  <c r="J23" i="35"/>
  <c r="D23" i="35"/>
  <c r="Q23" i="35"/>
  <c r="M23" i="35"/>
  <c r="G23" i="35"/>
  <c r="P23" i="35"/>
  <c r="L23" i="35"/>
  <c r="F23" i="35"/>
  <c r="O23" i="35"/>
  <c r="K23" i="35"/>
  <c r="S23" i="36"/>
  <c r="K23" i="36"/>
  <c r="R23" i="36"/>
  <c r="N23" i="36"/>
  <c r="J23" i="36"/>
  <c r="Q23" i="36"/>
  <c r="G23" i="36"/>
  <c r="P23" i="36"/>
  <c r="F23" i="36"/>
  <c r="M23" i="36"/>
  <c r="S27" i="34"/>
  <c r="O27" i="34"/>
  <c r="K27" i="34"/>
  <c r="R27" i="34"/>
  <c r="N27" i="34"/>
  <c r="J27" i="34"/>
  <c r="Q27" i="34"/>
  <c r="M27" i="34"/>
  <c r="P27" i="34"/>
  <c r="L27" i="34"/>
  <c r="F27" i="34"/>
  <c r="R27" i="35"/>
  <c r="N27" i="35"/>
  <c r="J27" i="35"/>
  <c r="D27" i="35"/>
  <c r="Q27" i="35"/>
  <c r="G27" i="35"/>
  <c r="P27" i="35"/>
  <c r="L27" i="35"/>
  <c r="S27" i="35"/>
  <c r="K27" i="35"/>
  <c r="S27" i="36"/>
  <c r="O27" i="36"/>
  <c r="K27" i="36"/>
  <c r="R27" i="36"/>
  <c r="J27" i="36"/>
  <c r="Q27" i="36"/>
  <c r="G27" i="36"/>
  <c r="F27" i="36"/>
  <c r="P27" i="36"/>
  <c r="S31" i="34"/>
  <c r="O31" i="34"/>
  <c r="R31" i="34"/>
  <c r="J31" i="34"/>
  <c r="Q31" i="34"/>
  <c r="M31" i="34"/>
  <c r="L31" i="34"/>
  <c r="F31" i="34"/>
  <c r="R31" i="35"/>
  <c r="N31" i="35"/>
  <c r="J31" i="35"/>
  <c r="D31" i="35"/>
  <c r="M31" i="35"/>
  <c r="G31" i="35"/>
  <c r="L31" i="35"/>
  <c r="F31" i="35"/>
  <c r="S31" i="35"/>
  <c r="O31" i="35"/>
  <c r="K31" i="35"/>
  <c r="S31" i="36"/>
  <c r="O31" i="36"/>
  <c r="K31" i="36"/>
  <c r="R31" i="36"/>
  <c r="N31" i="36"/>
  <c r="J31" i="36"/>
  <c r="M31" i="36"/>
  <c r="G31" i="36"/>
  <c r="P31" i="36"/>
  <c r="F31" i="36"/>
  <c r="S35" i="34"/>
  <c r="O35" i="34"/>
  <c r="R35" i="34"/>
  <c r="J35" i="34"/>
  <c r="D35" i="34"/>
  <c r="Q35" i="34"/>
  <c r="M35" i="34"/>
  <c r="G35" i="34"/>
  <c r="P35" i="34"/>
  <c r="L35" i="34"/>
  <c r="F35" i="34"/>
  <c r="R35" i="35"/>
  <c r="J35" i="35"/>
  <c r="D35" i="35"/>
  <c r="M35" i="35"/>
  <c r="G35" i="35"/>
  <c r="L35" i="35"/>
  <c r="F35" i="35"/>
  <c r="S35" i="35"/>
  <c r="O35" i="35"/>
  <c r="K35" i="35"/>
  <c r="S35" i="36"/>
  <c r="O35" i="36"/>
  <c r="K35" i="36"/>
  <c r="R35" i="36"/>
  <c r="N35" i="36"/>
  <c r="J35" i="36"/>
  <c r="M35" i="36"/>
  <c r="G35" i="36"/>
  <c r="F35" i="36"/>
  <c r="S39" i="34"/>
  <c r="K39" i="34"/>
  <c r="R39" i="34"/>
  <c r="N39" i="34"/>
  <c r="J39" i="34"/>
  <c r="Q39" i="34"/>
  <c r="G39" i="34"/>
  <c r="P39" i="34"/>
  <c r="F39" i="34"/>
  <c r="M39" i="34"/>
  <c r="R39" i="35"/>
  <c r="N39" i="35"/>
  <c r="J39" i="35"/>
  <c r="Q39" i="35"/>
  <c r="M39" i="35"/>
  <c r="G39" i="35"/>
  <c r="P39" i="35"/>
  <c r="L39" i="35"/>
  <c r="O39" i="35"/>
  <c r="K39" i="35"/>
  <c r="S39" i="36"/>
  <c r="K39" i="36"/>
  <c r="R39" i="36"/>
  <c r="N39" i="36"/>
  <c r="J39" i="36"/>
  <c r="M39" i="36"/>
  <c r="G39" i="36"/>
  <c r="P39" i="36"/>
  <c r="F39" i="36"/>
  <c r="S43" i="34"/>
  <c r="O43" i="34"/>
  <c r="R43" i="34"/>
  <c r="J43" i="34"/>
  <c r="D43" i="34"/>
  <c r="L43" i="34"/>
  <c r="Q43" i="34"/>
  <c r="P43" i="34"/>
  <c r="M43" i="34"/>
  <c r="N43" i="35"/>
  <c r="J43" i="35"/>
  <c r="Q43" i="35"/>
  <c r="M43" i="35"/>
  <c r="G43" i="35"/>
  <c r="P43" i="35"/>
  <c r="F43" i="35"/>
  <c r="S43" i="35"/>
  <c r="O43" i="35"/>
  <c r="K43" i="35"/>
  <c r="S43" i="36"/>
  <c r="O43" i="36"/>
  <c r="K43" i="36"/>
  <c r="R43" i="36"/>
  <c r="N43" i="36"/>
  <c r="J43" i="36"/>
  <c r="Q43" i="36"/>
  <c r="M43" i="36"/>
  <c r="G43" i="36"/>
  <c r="F43" i="36"/>
  <c r="P43" i="36"/>
  <c r="L47" i="34"/>
  <c r="F47" i="34"/>
  <c r="S47" i="34"/>
  <c r="O47" i="34"/>
  <c r="K47" i="34"/>
  <c r="R47" i="34"/>
  <c r="N47" i="34"/>
  <c r="J47" i="34"/>
  <c r="M47" i="34"/>
  <c r="G47" i="34"/>
  <c r="Q47" i="34"/>
  <c r="N47" i="35"/>
  <c r="J47" i="35"/>
  <c r="Q47" i="35"/>
  <c r="G47" i="35"/>
  <c r="P47" i="35"/>
  <c r="F47" i="35"/>
  <c r="S47" i="35"/>
  <c r="O47" i="35"/>
  <c r="S47" i="36"/>
  <c r="K47" i="36"/>
  <c r="R47" i="36"/>
  <c r="N47" i="36"/>
  <c r="J47" i="36"/>
  <c r="Q47" i="36"/>
  <c r="M47" i="36"/>
  <c r="G47" i="36"/>
  <c r="P47" i="36"/>
  <c r="L47" i="36"/>
  <c r="F47" i="36"/>
  <c r="P51" i="34"/>
  <c r="F51" i="34"/>
  <c r="O51" i="34"/>
  <c r="K51" i="34"/>
  <c r="R51" i="34"/>
  <c r="N51" i="34"/>
  <c r="J51" i="34"/>
  <c r="Q51" i="34"/>
  <c r="M51" i="34"/>
  <c r="G51" i="34"/>
  <c r="R51" i="35"/>
  <c r="N51" i="35"/>
  <c r="J51" i="35"/>
  <c r="M51" i="35"/>
  <c r="G51" i="35"/>
  <c r="P51" i="35"/>
  <c r="F51" i="35"/>
  <c r="S51" i="35"/>
  <c r="K51" i="35"/>
  <c r="S51" i="36"/>
  <c r="O51" i="36"/>
  <c r="K51" i="36"/>
  <c r="R51" i="36"/>
  <c r="N51" i="36"/>
  <c r="J51" i="36"/>
  <c r="M51" i="36"/>
  <c r="G51" i="36"/>
  <c r="P55" i="34"/>
  <c r="L55" i="34"/>
  <c r="F55" i="34"/>
  <c r="S55" i="34"/>
  <c r="O55" i="34"/>
  <c r="R55" i="34"/>
  <c r="N55" i="34"/>
  <c r="J55" i="34"/>
  <c r="G55" i="34"/>
  <c r="Q55" i="34"/>
  <c r="R55" i="35"/>
  <c r="N55" i="35"/>
  <c r="J55" i="35"/>
  <c r="Q55" i="35"/>
  <c r="M55" i="35"/>
  <c r="G55" i="35"/>
  <c r="P55" i="35"/>
  <c r="L55" i="35"/>
  <c r="F55" i="35"/>
  <c r="S55" i="35"/>
  <c r="O55" i="35"/>
  <c r="O55" i="36"/>
  <c r="R55" i="36"/>
  <c r="N55" i="36"/>
  <c r="J55" i="36"/>
  <c r="Q55" i="36"/>
  <c r="M55" i="36"/>
  <c r="G55" i="36"/>
  <c r="L55" i="36"/>
  <c r="L59" i="34"/>
  <c r="F59" i="34"/>
  <c r="O59" i="34"/>
  <c r="K59" i="34"/>
  <c r="R59" i="34"/>
  <c r="N59" i="34"/>
  <c r="J59" i="34"/>
  <c r="D59" i="34"/>
  <c r="Q59" i="34"/>
  <c r="M59" i="34"/>
  <c r="G59" i="34"/>
  <c r="N59" i="35"/>
  <c r="J59" i="35"/>
  <c r="D59" i="35"/>
  <c r="Q59" i="35"/>
  <c r="G59" i="35"/>
  <c r="P59" i="35"/>
  <c r="L59" i="35"/>
  <c r="F59" i="35"/>
  <c r="S59" i="35"/>
  <c r="O59" i="35"/>
  <c r="K59" i="35"/>
  <c r="S59" i="36"/>
  <c r="O59" i="36"/>
  <c r="K59" i="36"/>
  <c r="R59" i="36"/>
  <c r="N59" i="36"/>
  <c r="J59" i="36"/>
  <c r="G59" i="36"/>
  <c r="P59" i="36"/>
  <c r="P63" i="34"/>
  <c r="L63" i="34"/>
  <c r="F63" i="34"/>
  <c r="S63" i="34"/>
  <c r="O63" i="34"/>
  <c r="K63" i="34"/>
  <c r="R63" i="34"/>
  <c r="N63" i="34"/>
  <c r="J63" i="34"/>
  <c r="D63" i="34"/>
  <c r="G63" i="34"/>
  <c r="Q63" i="34"/>
  <c r="R63" i="35"/>
  <c r="N63" i="35"/>
  <c r="J63" i="35"/>
  <c r="Q63" i="35"/>
  <c r="M63" i="35"/>
  <c r="G63" i="35"/>
  <c r="P63" i="35"/>
  <c r="L63" i="35"/>
  <c r="F63" i="35"/>
  <c r="S63" i="35"/>
  <c r="O63" i="35"/>
  <c r="S63" i="36"/>
  <c r="O63" i="36"/>
  <c r="R63" i="36"/>
  <c r="Q63" i="36"/>
  <c r="M63" i="36"/>
  <c r="G63" i="36"/>
  <c r="L63" i="36"/>
  <c r="F63" i="36"/>
  <c r="P67" i="34"/>
  <c r="L67" i="34"/>
  <c r="S67" i="34"/>
  <c r="O67" i="34"/>
  <c r="K67" i="34"/>
  <c r="R67" i="34"/>
  <c r="N67" i="34"/>
  <c r="D67" i="34"/>
  <c r="Q67" i="34"/>
  <c r="M67" i="34"/>
  <c r="G67" i="34"/>
  <c r="S67" i="35"/>
  <c r="Q67" i="35"/>
  <c r="G67" i="35"/>
  <c r="P67" i="35"/>
  <c r="K67" i="35"/>
  <c r="O67" i="35"/>
  <c r="J67" i="35"/>
  <c r="F67" i="35"/>
  <c r="R67" i="35"/>
  <c r="S67" i="36"/>
  <c r="O67" i="36"/>
  <c r="R67" i="36"/>
  <c r="N67" i="36"/>
  <c r="J67" i="36"/>
  <c r="Q67" i="36"/>
  <c r="M67" i="36"/>
  <c r="G67" i="36"/>
  <c r="P67" i="36"/>
  <c r="L71" i="34"/>
  <c r="F71" i="34"/>
  <c r="S71" i="34"/>
  <c r="O71" i="34"/>
  <c r="R71" i="34"/>
  <c r="N71" i="34"/>
  <c r="D71" i="34"/>
  <c r="M71" i="34"/>
  <c r="G71" i="34"/>
  <c r="Q71" i="34"/>
  <c r="P71" i="35"/>
  <c r="L71" i="35"/>
  <c r="F71" i="35"/>
  <c r="O71" i="35"/>
  <c r="K71" i="35"/>
  <c r="Q71" i="35"/>
  <c r="M71" i="35"/>
  <c r="G71" i="35"/>
  <c r="D71" i="35"/>
  <c r="R71" i="35"/>
  <c r="N71" i="35"/>
  <c r="S71" i="36"/>
  <c r="O71" i="36"/>
  <c r="R71" i="36"/>
  <c r="J71" i="36"/>
  <c r="D71" i="36"/>
  <c r="Q71" i="36"/>
  <c r="M71" i="36"/>
  <c r="G71" i="36"/>
  <c r="L71" i="36"/>
  <c r="P75" i="34"/>
  <c r="L75" i="34"/>
  <c r="F75" i="34"/>
  <c r="S75" i="34"/>
  <c r="O75" i="34"/>
  <c r="K75" i="34"/>
  <c r="R75" i="34"/>
  <c r="N75" i="34"/>
  <c r="D75" i="34"/>
  <c r="Q75" i="34"/>
  <c r="M75" i="34"/>
  <c r="L75" i="35"/>
  <c r="F75" i="35"/>
  <c r="S75" i="35"/>
  <c r="O75" i="35"/>
  <c r="K75" i="35"/>
  <c r="Q75" i="35"/>
  <c r="G75" i="35"/>
  <c r="R75" i="35"/>
  <c r="N75" i="35"/>
  <c r="J75" i="35"/>
  <c r="D75" i="35"/>
  <c r="S75" i="36"/>
  <c r="O75" i="36"/>
  <c r="K75" i="36"/>
  <c r="R75" i="36"/>
  <c r="N75" i="36"/>
  <c r="J75" i="36"/>
  <c r="Q75" i="36"/>
  <c r="M75" i="36"/>
  <c r="G75" i="36"/>
  <c r="F75" i="36"/>
  <c r="P75" i="37"/>
  <c r="L75" i="37"/>
  <c r="P75" i="36"/>
  <c r="M79" i="34"/>
  <c r="P79" i="34"/>
  <c r="L79" i="34"/>
  <c r="F79" i="34"/>
  <c r="S79" i="34"/>
  <c r="K79" i="34"/>
  <c r="R79" i="34"/>
  <c r="J79" i="34"/>
  <c r="O79" i="34"/>
  <c r="D79" i="34"/>
  <c r="P79" i="35"/>
  <c r="L79" i="35"/>
  <c r="F79" i="35"/>
  <c r="S79" i="35"/>
  <c r="O79" i="35"/>
  <c r="R79" i="35"/>
  <c r="N79" i="35"/>
  <c r="J79" i="35"/>
  <c r="D79" i="35"/>
  <c r="Q79" i="35"/>
  <c r="G79" i="35"/>
  <c r="S79" i="36"/>
  <c r="O79" i="36"/>
  <c r="R79" i="36"/>
  <c r="N79" i="36"/>
  <c r="J79" i="36"/>
  <c r="Q79" i="36"/>
  <c r="M79" i="36"/>
  <c r="P79" i="36"/>
  <c r="P79" i="37"/>
  <c r="L79" i="37"/>
  <c r="F79" i="37"/>
  <c r="L79" i="36"/>
  <c r="F79" i="36"/>
  <c r="R79" i="37"/>
  <c r="J79" i="37"/>
  <c r="D79" i="37"/>
  <c r="M83" i="34"/>
  <c r="P83" i="34"/>
  <c r="L83" i="34"/>
  <c r="F83" i="34"/>
  <c r="S83" i="34"/>
  <c r="R83" i="34"/>
  <c r="N83" i="34"/>
  <c r="D83" i="34"/>
  <c r="P83" i="35"/>
  <c r="L83" i="35"/>
  <c r="F83" i="35"/>
  <c r="S83" i="35"/>
  <c r="O83" i="35"/>
  <c r="R83" i="35"/>
  <c r="N83" i="35"/>
  <c r="J83" i="35"/>
  <c r="Q83" i="35"/>
  <c r="M83" i="35"/>
  <c r="G83" i="35"/>
  <c r="S83" i="36"/>
  <c r="O83" i="36"/>
  <c r="R83" i="36"/>
  <c r="N83" i="36"/>
  <c r="J83" i="36"/>
  <c r="G83" i="36"/>
  <c r="F83" i="36"/>
  <c r="P83" i="37"/>
  <c r="L83" i="37"/>
  <c r="F83" i="37"/>
  <c r="O83" i="37"/>
  <c r="K83" i="37"/>
  <c r="R83" i="37"/>
  <c r="N83" i="37"/>
  <c r="J83" i="37"/>
  <c r="M87" i="34"/>
  <c r="P87" i="34"/>
  <c r="F87" i="34"/>
  <c r="S87" i="34"/>
  <c r="K87" i="34"/>
  <c r="R87" i="34"/>
  <c r="O87" i="34"/>
  <c r="N87" i="34"/>
  <c r="D87" i="34"/>
  <c r="P87" i="35"/>
  <c r="L87" i="35"/>
  <c r="F87" i="35"/>
  <c r="S87" i="35"/>
  <c r="K87" i="35"/>
  <c r="R87" i="35"/>
  <c r="N87" i="35"/>
  <c r="D87" i="35"/>
  <c r="M87" i="35"/>
  <c r="G87" i="35"/>
  <c r="S87" i="36"/>
  <c r="O87" i="36"/>
  <c r="R87" i="36"/>
  <c r="N87" i="36"/>
  <c r="J87" i="36"/>
  <c r="Q87" i="36"/>
  <c r="M87" i="36"/>
  <c r="P87" i="37"/>
  <c r="F87" i="37"/>
  <c r="L87" i="36"/>
  <c r="S87" i="37"/>
  <c r="O87" i="37"/>
  <c r="F87" i="36"/>
  <c r="R87" i="37"/>
  <c r="N87" i="37"/>
  <c r="D87" i="37"/>
  <c r="R91" i="34"/>
  <c r="N91" i="34"/>
  <c r="J91" i="34"/>
  <c r="Q91" i="34"/>
  <c r="M91" i="34"/>
  <c r="G91" i="34"/>
  <c r="L91" i="34"/>
  <c r="K91" i="34"/>
  <c r="S91" i="34"/>
  <c r="P91" i="35"/>
  <c r="L91" i="35"/>
  <c r="F91" i="35"/>
  <c r="S91" i="35"/>
  <c r="O91" i="35"/>
  <c r="K91" i="35"/>
  <c r="R91" i="35"/>
  <c r="J91" i="35"/>
  <c r="Q91" i="35"/>
  <c r="M91" i="35"/>
  <c r="S91" i="36"/>
  <c r="O91" i="36"/>
  <c r="K91" i="36"/>
  <c r="R91" i="36"/>
  <c r="N91" i="36"/>
  <c r="J91" i="36"/>
  <c r="Q91" i="36"/>
  <c r="G91" i="36"/>
  <c r="F91" i="36"/>
  <c r="P91" i="37"/>
  <c r="F91" i="37"/>
  <c r="S91" i="37"/>
  <c r="O91" i="37"/>
  <c r="R91" i="37"/>
  <c r="N91" i="37"/>
  <c r="R95" i="34"/>
  <c r="J95" i="34"/>
  <c r="D95" i="34"/>
  <c r="P95" i="34"/>
  <c r="K95" i="34"/>
  <c r="O95" i="34"/>
  <c r="G95" i="34"/>
  <c r="F95" i="34"/>
  <c r="Q95" i="34"/>
  <c r="L95" i="34"/>
  <c r="P95" i="35"/>
  <c r="L95" i="35"/>
  <c r="F95" i="35"/>
  <c r="S95" i="35"/>
  <c r="O95" i="35"/>
  <c r="K95" i="35"/>
  <c r="N95" i="35"/>
  <c r="J95" i="35"/>
  <c r="D95" i="35"/>
  <c r="Q95" i="35"/>
  <c r="M95" i="35"/>
  <c r="G95" i="35"/>
  <c r="S95" i="36"/>
  <c r="O95" i="36"/>
  <c r="R95" i="36"/>
  <c r="N95" i="36"/>
  <c r="J95" i="36"/>
  <c r="M95" i="36"/>
  <c r="G95" i="36"/>
  <c r="P95" i="37"/>
  <c r="F95" i="37"/>
  <c r="L95" i="36"/>
  <c r="S95" i="37"/>
  <c r="O95" i="37"/>
  <c r="F95" i="36"/>
  <c r="R95" i="37"/>
  <c r="N95" i="37"/>
  <c r="S99" i="34"/>
  <c r="K99" i="34"/>
  <c r="R99" i="34"/>
  <c r="N99" i="34"/>
  <c r="J99" i="34"/>
  <c r="D99" i="34"/>
  <c r="L99" i="34"/>
  <c r="Q99" i="34"/>
  <c r="G99" i="34"/>
  <c r="P99" i="34"/>
  <c r="M99" i="34"/>
  <c r="P99" i="35"/>
  <c r="L99" i="35"/>
  <c r="F99" i="35"/>
  <c r="S99" i="35"/>
  <c r="O99" i="35"/>
  <c r="K99" i="35"/>
  <c r="R99" i="35"/>
  <c r="N99" i="35"/>
  <c r="Q99" i="35"/>
  <c r="M99" i="35"/>
  <c r="G99" i="35"/>
  <c r="S99" i="36"/>
  <c r="O99" i="36"/>
  <c r="R99" i="36"/>
  <c r="N99" i="36"/>
  <c r="J99" i="36"/>
  <c r="M99" i="36"/>
  <c r="G99" i="36"/>
  <c r="F99" i="36"/>
  <c r="P99" i="37"/>
  <c r="L99" i="37"/>
  <c r="F99" i="37"/>
  <c r="S99" i="37"/>
  <c r="O99" i="37"/>
  <c r="K99" i="37"/>
  <c r="R99" i="37"/>
  <c r="N99" i="37"/>
  <c r="S103" i="34"/>
  <c r="O103" i="34"/>
  <c r="N103" i="34"/>
  <c r="J103" i="34"/>
  <c r="D103" i="34"/>
  <c r="Q103" i="34"/>
  <c r="M103" i="34"/>
  <c r="G103" i="34"/>
  <c r="P103" i="35"/>
  <c r="L103" i="35"/>
  <c r="F103" i="35"/>
  <c r="O103" i="35"/>
  <c r="K103" i="35"/>
  <c r="R103" i="35"/>
  <c r="N103" i="35"/>
  <c r="J103" i="35"/>
  <c r="D103" i="35"/>
  <c r="M103" i="35"/>
  <c r="G103" i="35"/>
  <c r="S103" i="36"/>
  <c r="O103" i="36"/>
  <c r="R103" i="36"/>
  <c r="N103" i="36"/>
  <c r="J103" i="36"/>
  <c r="M103" i="36"/>
  <c r="G103" i="36"/>
  <c r="P103" i="37"/>
  <c r="L103" i="37"/>
  <c r="L103" i="36"/>
  <c r="S103" i="37"/>
  <c r="O103" i="37"/>
  <c r="K103" i="37"/>
  <c r="F103" i="36"/>
  <c r="R103" i="37"/>
  <c r="N103" i="37"/>
  <c r="S107" i="34"/>
  <c r="O107" i="34"/>
  <c r="R107" i="34"/>
  <c r="N107" i="34"/>
  <c r="Q107" i="34"/>
  <c r="M107" i="34"/>
  <c r="P107" i="34"/>
  <c r="L107" i="34"/>
  <c r="F107" i="34"/>
  <c r="L107" i="35"/>
  <c r="F107" i="35"/>
  <c r="K107" i="35"/>
  <c r="S107" i="35"/>
  <c r="N107" i="35"/>
  <c r="J107" i="35"/>
  <c r="D107" i="35"/>
  <c r="R107" i="35"/>
  <c r="M107" i="35"/>
  <c r="G107" i="35"/>
  <c r="L107" i="36"/>
  <c r="F107" i="36"/>
  <c r="S107" i="36"/>
  <c r="O107" i="36"/>
  <c r="R107" i="36"/>
  <c r="J107" i="36"/>
  <c r="Q107" i="36"/>
  <c r="G107" i="36"/>
  <c r="P107" i="37"/>
  <c r="L107" i="37"/>
  <c r="N107" i="36"/>
  <c r="S107" i="37"/>
  <c r="O107" i="37"/>
  <c r="K107" i="37"/>
  <c r="R107" i="37"/>
  <c r="N107" i="37"/>
  <c r="J107" i="37"/>
  <c r="O111" i="34"/>
  <c r="K111" i="34"/>
  <c r="R111" i="34"/>
  <c r="N111" i="34"/>
  <c r="Q111" i="34"/>
  <c r="M111" i="34"/>
  <c r="F111" i="34"/>
  <c r="P111" i="34"/>
  <c r="L111" i="34"/>
  <c r="P111" i="35"/>
  <c r="L111" i="35"/>
  <c r="F111" i="35"/>
  <c r="S111" i="35"/>
  <c r="G111" i="35"/>
  <c r="R111" i="35"/>
  <c r="Q111" i="35"/>
  <c r="K111" i="35"/>
  <c r="D111" i="35"/>
  <c r="O111" i="35"/>
  <c r="J111" i="35"/>
  <c r="L111" i="36"/>
  <c r="F111" i="36"/>
  <c r="S111" i="36"/>
  <c r="O111" i="36"/>
  <c r="R111" i="36"/>
  <c r="N111" i="36"/>
  <c r="J111" i="36"/>
  <c r="M111" i="36"/>
  <c r="P111" i="37"/>
  <c r="L111" i="37"/>
  <c r="G111" i="36"/>
  <c r="S111" i="37"/>
  <c r="O111" i="37"/>
  <c r="K111" i="37"/>
  <c r="R111" i="37"/>
  <c r="N111" i="37"/>
  <c r="J111" i="37"/>
  <c r="S115" i="34"/>
  <c r="O115" i="34"/>
  <c r="R115" i="34"/>
  <c r="N115" i="34"/>
  <c r="Q115" i="34"/>
  <c r="M115" i="34"/>
  <c r="G115" i="34"/>
  <c r="L115" i="34"/>
  <c r="F115" i="34"/>
  <c r="P115" i="34"/>
  <c r="N115" i="35"/>
  <c r="Q115" i="35"/>
  <c r="G115" i="35"/>
  <c r="L115" i="35"/>
  <c r="F115" i="35"/>
  <c r="D115" i="35"/>
  <c r="K115" i="35"/>
  <c r="J115" i="35"/>
  <c r="S115" i="35"/>
  <c r="L115" i="36"/>
  <c r="F115" i="36"/>
  <c r="S115" i="36"/>
  <c r="O115" i="36"/>
  <c r="R115" i="36"/>
  <c r="N115" i="36"/>
  <c r="J115" i="36"/>
  <c r="G115" i="36"/>
  <c r="P115" i="37"/>
  <c r="L115" i="37"/>
  <c r="Q115" i="36"/>
  <c r="S115" i="37"/>
  <c r="O115" i="37"/>
  <c r="K115" i="37"/>
  <c r="R115" i="37"/>
  <c r="N115" i="37"/>
  <c r="J115" i="37"/>
  <c r="S119" i="34"/>
  <c r="O119" i="34"/>
  <c r="K119" i="34"/>
  <c r="N119" i="34"/>
  <c r="J119" i="34"/>
  <c r="D119" i="34"/>
  <c r="Q119" i="34"/>
  <c r="M119" i="34"/>
  <c r="G119" i="34"/>
  <c r="F119" i="34"/>
  <c r="R119" i="35"/>
  <c r="N119" i="35"/>
  <c r="J119" i="35"/>
  <c r="D119" i="35"/>
  <c r="M119" i="35"/>
  <c r="G119" i="35"/>
  <c r="P119" i="35"/>
  <c r="L119" i="35"/>
  <c r="F119" i="35"/>
  <c r="O119" i="35"/>
  <c r="K119" i="35"/>
  <c r="L119" i="36"/>
  <c r="S119" i="36"/>
  <c r="O119" i="36"/>
  <c r="R119" i="36"/>
  <c r="N119" i="36"/>
  <c r="J119" i="36"/>
  <c r="Q119" i="36"/>
  <c r="M119" i="36"/>
  <c r="P119" i="37"/>
  <c r="L119" i="37"/>
  <c r="S119" i="37"/>
  <c r="O119" i="37"/>
  <c r="K119" i="37"/>
  <c r="G119" i="36"/>
  <c r="R119" i="37"/>
  <c r="N119" i="37"/>
  <c r="J119" i="37"/>
  <c r="O123" i="34"/>
  <c r="K123" i="34"/>
  <c r="R123" i="34"/>
  <c r="N123" i="34"/>
  <c r="J123" i="34"/>
  <c r="D123" i="34"/>
  <c r="M123" i="34"/>
  <c r="G123" i="34"/>
  <c r="L123" i="34"/>
  <c r="F123" i="34"/>
  <c r="P123" i="34"/>
  <c r="R123" i="35"/>
  <c r="J123" i="35"/>
  <c r="D123" i="35"/>
  <c r="Q123" i="35"/>
  <c r="G123" i="35"/>
  <c r="P123" i="35"/>
  <c r="L123" i="35"/>
  <c r="F123" i="35"/>
  <c r="O123" i="35"/>
  <c r="S123" i="35"/>
  <c r="P123" i="36"/>
  <c r="L123" i="36"/>
  <c r="F123" i="36"/>
  <c r="S123" i="36"/>
  <c r="O123" i="36"/>
  <c r="R123" i="36"/>
  <c r="N123" i="36"/>
  <c r="J123" i="36"/>
  <c r="G123" i="36"/>
  <c r="P123" i="37"/>
  <c r="L123" i="37"/>
  <c r="F123" i="37"/>
  <c r="S123" i="37"/>
  <c r="O123" i="37"/>
  <c r="K123" i="37"/>
  <c r="Q123" i="36"/>
  <c r="R123" i="37"/>
  <c r="N123" i="37"/>
  <c r="J123" i="37"/>
  <c r="S127" i="34"/>
  <c r="O127" i="34"/>
  <c r="K127" i="34"/>
  <c r="R127" i="34"/>
  <c r="J127" i="34"/>
  <c r="M127" i="34"/>
  <c r="G127" i="34"/>
  <c r="P127" i="34"/>
  <c r="L127" i="34"/>
  <c r="F127" i="34"/>
  <c r="R127" i="35"/>
  <c r="J127" i="35"/>
  <c r="D127" i="35"/>
  <c r="Q127" i="35"/>
  <c r="M127" i="35"/>
  <c r="G127" i="35"/>
  <c r="P127" i="35"/>
  <c r="L127" i="35"/>
  <c r="F127" i="35"/>
  <c r="S127" i="35"/>
  <c r="O127" i="35"/>
  <c r="K127" i="35"/>
  <c r="L127" i="36"/>
  <c r="S127" i="36"/>
  <c r="O127" i="36"/>
  <c r="R127" i="36"/>
  <c r="N127" i="36"/>
  <c r="J127" i="36"/>
  <c r="Q127" i="36"/>
  <c r="P127" i="37"/>
  <c r="F127" i="37"/>
  <c r="S127" i="37"/>
  <c r="O127" i="37"/>
  <c r="R127" i="37"/>
  <c r="N127" i="37"/>
  <c r="S131" i="34"/>
  <c r="O131" i="34"/>
  <c r="K131" i="34"/>
  <c r="R131" i="34"/>
  <c r="N131" i="34"/>
  <c r="Q131" i="34"/>
  <c r="M131" i="34"/>
  <c r="L131" i="34"/>
  <c r="F131" i="34"/>
  <c r="P131" i="34"/>
  <c r="N131" i="35"/>
  <c r="D131" i="35"/>
  <c r="M131" i="35"/>
  <c r="G131" i="35"/>
  <c r="P131" i="35"/>
  <c r="L131" i="35"/>
  <c r="F131" i="35"/>
  <c r="S131" i="35"/>
  <c r="O131" i="35"/>
  <c r="K131" i="35"/>
  <c r="L131" i="36"/>
  <c r="F131" i="36"/>
  <c r="S131" i="36"/>
  <c r="O131" i="36"/>
  <c r="R131" i="36"/>
  <c r="N131" i="36"/>
  <c r="J131" i="36"/>
  <c r="M131" i="36"/>
  <c r="G131" i="36"/>
  <c r="P131" i="37"/>
  <c r="F131" i="37"/>
  <c r="S131" i="37"/>
  <c r="O131" i="37"/>
  <c r="R131" i="37"/>
  <c r="N131" i="37"/>
  <c r="K2" i="37"/>
  <c r="O2" i="37"/>
  <c r="S2" i="37"/>
  <c r="G3" i="37"/>
  <c r="M3" i="37"/>
  <c r="Q3" i="37"/>
  <c r="K4" i="37"/>
  <c r="O4" i="37"/>
  <c r="S4" i="37"/>
  <c r="G5" i="37"/>
  <c r="M5" i="37"/>
  <c r="Q5" i="37"/>
  <c r="K6" i="37"/>
  <c r="O6" i="37"/>
  <c r="S6" i="37"/>
  <c r="G7" i="37"/>
  <c r="M7" i="37"/>
  <c r="Q7" i="37"/>
  <c r="K8" i="37"/>
  <c r="O8" i="37"/>
  <c r="S8" i="37"/>
  <c r="G9" i="37"/>
  <c r="M9" i="37"/>
  <c r="Q9" i="37"/>
  <c r="K10" i="37"/>
  <c r="O10" i="37"/>
  <c r="G11" i="37"/>
  <c r="M11" i="37"/>
  <c r="Q11" i="37"/>
  <c r="K12" i="37"/>
  <c r="O12" i="37"/>
  <c r="S12" i="37"/>
  <c r="G13" i="37"/>
  <c r="M13" i="37"/>
  <c r="Q13" i="37"/>
  <c r="K14" i="37"/>
  <c r="O14" i="37"/>
  <c r="S14" i="37"/>
  <c r="G15" i="37"/>
  <c r="M15" i="37"/>
  <c r="Q15" i="37"/>
  <c r="O16" i="37"/>
  <c r="S16" i="37"/>
  <c r="G17" i="37"/>
  <c r="M17" i="37"/>
  <c r="Q17" i="37"/>
  <c r="K18" i="37"/>
  <c r="O18" i="37"/>
  <c r="S18" i="37"/>
  <c r="G19" i="37"/>
  <c r="M19" i="37"/>
  <c r="Q19" i="37"/>
  <c r="O20" i="37"/>
  <c r="S20" i="37"/>
  <c r="G21" i="37"/>
  <c r="M21" i="37"/>
  <c r="Q21" i="37"/>
  <c r="K22" i="37"/>
  <c r="O22" i="37"/>
  <c r="S22" i="37"/>
  <c r="G23" i="37"/>
  <c r="M23" i="37"/>
  <c r="Q23" i="37"/>
  <c r="K24" i="37"/>
  <c r="O24" i="37"/>
  <c r="S24" i="37"/>
  <c r="G25" i="37"/>
  <c r="M25" i="37"/>
  <c r="Q25" i="37"/>
  <c r="K26" i="37"/>
  <c r="O26" i="37"/>
  <c r="S26" i="37"/>
  <c r="G27" i="37"/>
  <c r="M27" i="37"/>
  <c r="Q27" i="37"/>
  <c r="K28" i="37"/>
  <c r="O28" i="37"/>
  <c r="S28" i="37"/>
  <c r="G29" i="37"/>
  <c r="M29" i="37"/>
  <c r="Q29" i="37"/>
  <c r="K30" i="37"/>
  <c r="O30" i="37"/>
  <c r="S30" i="37"/>
  <c r="G31" i="37"/>
  <c r="M31" i="37"/>
  <c r="Q31" i="37"/>
  <c r="K32" i="37"/>
  <c r="O32" i="37"/>
  <c r="S32" i="37"/>
  <c r="G33" i="37"/>
  <c r="M33" i="37"/>
  <c r="Q33" i="37"/>
  <c r="K34" i="37"/>
  <c r="O34" i="37"/>
  <c r="G35" i="37"/>
  <c r="M35" i="37"/>
  <c r="Q35" i="37"/>
  <c r="K36" i="37"/>
  <c r="S36" i="37"/>
  <c r="G37" i="37"/>
  <c r="M37" i="37"/>
  <c r="Q37" i="37"/>
  <c r="K38" i="37"/>
  <c r="O38" i="37"/>
  <c r="S38" i="37"/>
  <c r="G39" i="37"/>
  <c r="M39" i="37"/>
  <c r="Q39" i="37"/>
  <c r="K40" i="37"/>
  <c r="O40" i="37"/>
  <c r="S40" i="37"/>
  <c r="G41" i="37"/>
  <c r="M41" i="37"/>
  <c r="Q41" i="37"/>
  <c r="K42" i="37"/>
  <c r="O42" i="37"/>
  <c r="S42" i="37"/>
  <c r="M43" i="37"/>
  <c r="Q43" i="37"/>
  <c r="K44" i="37"/>
  <c r="O44" i="37"/>
  <c r="S44" i="37"/>
  <c r="G45" i="37"/>
  <c r="M45" i="37"/>
  <c r="Q45" i="37"/>
  <c r="K46" i="37"/>
  <c r="O46" i="37"/>
  <c r="S46" i="37"/>
  <c r="G47" i="37"/>
  <c r="M47" i="37"/>
  <c r="Q47" i="37"/>
  <c r="K48" i="37"/>
  <c r="S48" i="37"/>
  <c r="G49" i="37"/>
  <c r="M49" i="37"/>
  <c r="Q49" i="37"/>
  <c r="K50" i="37"/>
  <c r="O50" i="37"/>
  <c r="S50" i="37"/>
  <c r="G51" i="37"/>
  <c r="M51" i="37"/>
  <c r="Q51" i="37"/>
  <c r="K52" i="37"/>
  <c r="O52" i="37"/>
  <c r="S52" i="37"/>
  <c r="G53" i="37"/>
  <c r="M53" i="37"/>
  <c r="Q53" i="37"/>
  <c r="K54" i="37"/>
  <c r="O54" i="37"/>
  <c r="S54" i="37"/>
  <c r="G55" i="37"/>
  <c r="M55" i="37"/>
  <c r="Q55" i="37"/>
  <c r="K56" i="37"/>
  <c r="O56" i="37"/>
  <c r="S56" i="37"/>
  <c r="G57" i="37"/>
  <c r="M57" i="37"/>
  <c r="Q57" i="37"/>
  <c r="K58" i="37"/>
  <c r="O58" i="37"/>
  <c r="S58" i="37"/>
  <c r="G59" i="37"/>
  <c r="M59" i="37"/>
  <c r="Q59" i="37"/>
  <c r="K60" i="37"/>
  <c r="O60" i="37"/>
  <c r="S60" i="37"/>
  <c r="G61" i="37"/>
  <c r="M61" i="37"/>
  <c r="Q61" i="37"/>
  <c r="K62" i="37"/>
  <c r="O62" i="37"/>
  <c r="G63" i="37"/>
  <c r="Q63" i="37"/>
  <c r="K64" i="37"/>
  <c r="O64" i="37"/>
  <c r="S64" i="37"/>
  <c r="G65" i="37"/>
  <c r="M65" i="37"/>
  <c r="Q65" i="37"/>
  <c r="K66" i="37"/>
  <c r="O66" i="37"/>
  <c r="S66" i="37"/>
  <c r="G67" i="37"/>
  <c r="Q67" i="37"/>
  <c r="K68" i="37"/>
  <c r="O68" i="37"/>
  <c r="G69" i="37"/>
  <c r="M69" i="37"/>
  <c r="Q69" i="37"/>
  <c r="K70" i="37"/>
  <c r="O70" i="37"/>
  <c r="S70" i="37"/>
  <c r="G71" i="37"/>
  <c r="Q71" i="37"/>
  <c r="K72" i="37"/>
  <c r="O72" i="37"/>
  <c r="G73" i="37"/>
  <c r="M73" i="37"/>
  <c r="Q73" i="37"/>
  <c r="F74" i="37"/>
  <c r="M74" i="37"/>
  <c r="S74" i="37"/>
  <c r="J75" i="37"/>
  <c r="O75" i="37"/>
  <c r="L76" i="37"/>
  <c r="S76" i="37"/>
  <c r="M77" i="37"/>
  <c r="O78" i="37"/>
  <c r="G79" i="37"/>
  <c r="Q79" i="37"/>
  <c r="S82" i="37"/>
  <c r="G85" i="37"/>
  <c r="K86" i="37"/>
  <c r="M87" i="37"/>
  <c r="O88" i="37"/>
  <c r="Q89" i="37"/>
  <c r="G93" i="37"/>
  <c r="K94" i="37"/>
  <c r="M95" i="37"/>
  <c r="O96" i="37"/>
  <c r="Q97" i="37"/>
  <c r="G101" i="37"/>
  <c r="K102" i="37"/>
  <c r="M103" i="37"/>
  <c r="O104" i="37"/>
  <c r="S106" i="37"/>
  <c r="G109" i="37"/>
  <c r="K110" i="37"/>
  <c r="O112" i="37"/>
  <c r="G117" i="37"/>
  <c r="K118" i="37"/>
  <c r="O120" i="37"/>
  <c r="S122" i="37"/>
  <c r="G125" i="37"/>
  <c r="K126" i="37"/>
  <c r="M127" i="37"/>
  <c r="O128" i="37"/>
  <c r="S130" i="37"/>
  <c r="G133" i="37"/>
  <c r="M2" i="36"/>
  <c r="O3" i="36"/>
  <c r="S5" i="36"/>
  <c r="Q9" i="36"/>
  <c r="J11" i="36"/>
  <c r="R12" i="36"/>
  <c r="K14" i="36"/>
  <c r="R15" i="36"/>
  <c r="P17" i="36"/>
  <c r="D20" i="36"/>
  <c r="N24" i="36"/>
  <c r="N28" i="36"/>
  <c r="F33" i="36"/>
  <c r="P37" i="36"/>
  <c r="J42" i="36"/>
  <c r="L51" i="36"/>
  <c r="D56" i="36"/>
  <c r="N60" i="36"/>
  <c r="F65" i="36"/>
  <c r="P69" i="36"/>
  <c r="J74" i="36"/>
  <c r="L83" i="36"/>
  <c r="P101" i="36"/>
  <c r="L106" i="36"/>
  <c r="O122" i="36"/>
  <c r="Q10" i="34"/>
  <c r="M10" i="34"/>
  <c r="G10" i="34"/>
  <c r="P10" i="34"/>
  <c r="L10" i="34"/>
  <c r="F10" i="34"/>
  <c r="N10" i="34"/>
  <c r="D10" i="34"/>
  <c r="S10" i="34"/>
  <c r="K10" i="34"/>
  <c r="R10" i="34"/>
  <c r="J10" i="34"/>
  <c r="O10" i="34"/>
  <c r="P10" i="35"/>
  <c r="L10" i="35"/>
  <c r="F10" i="35"/>
  <c r="S10" i="35"/>
  <c r="O10" i="35"/>
  <c r="K10" i="35"/>
  <c r="R10" i="35"/>
  <c r="N10" i="35"/>
  <c r="J10" i="35"/>
  <c r="Q10" i="35"/>
  <c r="M10" i="35"/>
  <c r="G10" i="35"/>
  <c r="Q10" i="36"/>
  <c r="M10" i="36"/>
  <c r="G10" i="36"/>
  <c r="R10" i="36"/>
  <c r="L10" i="36"/>
  <c r="P10" i="36"/>
  <c r="K10" i="36"/>
  <c r="O10" i="36"/>
  <c r="J10" i="36"/>
  <c r="Q22" i="34"/>
  <c r="M22" i="34"/>
  <c r="G22" i="34"/>
  <c r="P22" i="34"/>
  <c r="L22" i="34"/>
  <c r="F22" i="34"/>
  <c r="S22" i="34"/>
  <c r="O22" i="34"/>
  <c r="K22" i="34"/>
  <c r="J22" i="34"/>
  <c r="R22" i="34"/>
  <c r="N22" i="34"/>
  <c r="P22" i="35"/>
  <c r="L22" i="35"/>
  <c r="F22" i="35"/>
  <c r="S22" i="35"/>
  <c r="O22" i="35"/>
  <c r="K22" i="35"/>
  <c r="R22" i="35"/>
  <c r="N22" i="35"/>
  <c r="J22" i="35"/>
  <c r="Q22" i="35"/>
  <c r="M22" i="35"/>
  <c r="G22" i="35"/>
  <c r="Q22" i="36"/>
  <c r="M22" i="36"/>
  <c r="G22" i="36"/>
  <c r="P22" i="36"/>
  <c r="L22" i="36"/>
  <c r="F22" i="36"/>
  <c r="O22" i="36"/>
  <c r="N22" i="36"/>
  <c r="S22" i="36"/>
  <c r="K22" i="36"/>
  <c r="Q34" i="34"/>
  <c r="M34" i="34"/>
  <c r="G34" i="34"/>
  <c r="P34" i="34"/>
  <c r="L34" i="34"/>
  <c r="F34" i="34"/>
  <c r="S34" i="34"/>
  <c r="O34" i="34"/>
  <c r="K34" i="34"/>
  <c r="R34" i="34"/>
  <c r="N34" i="34"/>
  <c r="J34" i="34"/>
  <c r="D34" i="34"/>
  <c r="P34" i="35"/>
  <c r="L34" i="35"/>
  <c r="F34" i="35"/>
  <c r="S34" i="35"/>
  <c r="O34" i="35"/>
  <c r="K34" i="35"/>
  <c r="R34" i="35"/>
  <c r="N34" i="35"/>
  <c r="J34" i="35"/>
  <c r="Q34" i="35"/>
  <c r="M34" i="35"/>
  <c r="G34" i="35"/>
  <c r="Q34" i="36"/>
  <c r="M34" i="36"/>
  <c r="G34" i="36"/>
  <c r="P34" i="36"/>
  <c r="L34" i="36"/>
  <c r="F34" i="36"/>
  <c r="S34" i="36"/>
  <c r="O34" i="36"/>
  <c r="K34" i="36"/>
  <c r="R34" i="36"/>
  <c r="N34" i="36"/>
  <c r="R46" i="34"/>
  <c r="N46" i="34"/>
  <c r="J46" i="34"/>
  <c r="Q46" i="34"/>
  <c r="M46" i="34"/>
  <c r="G46" i="34"/>
  <c r="P46" i="34"/>
  <c r="L46" i="34"/>
  <c r="F46" i="34"/>
  <c r="K46" i="34"/>
  <c r="S46" i="34"/>
  <c r="D46" i="34"/>
  <c r="O46" i="34"/>
  <c r="P46" i="35"/>
  <c r="L46" i="35"/>
  <c r="F46" i="35"/>
  <c r="S46" i="35"/>
  <c r="O46" i="35"/>
  <c r="K46" i="35"/>
  <c r="R46" i="35"/>
  <c r="N46" i="35"/>
  <c r="J46" i="35"/>
  <c r="Q46" i="35"/>
  <c r="M46" i="35"/>
  <c r="G46" i="35"/>
  <c r="Q46" i="36"/>
  <c r="M46" i="36"/>
  <c r="G46" i="36"/>
  <c r="P46" i="36"/>
  <c r="L46" i="36"/>
  <c r="F46" i="36"/>
  <c r="S46" i="36"/>
  <c r="O46" i="36"/>
  <c r="K46" i="36"/>
  <c r="N46" i="36"/>
  <c r="J46" i="36"/>
  <c r="R62" i="34"/>
  <c r="N62" i="34"/>
  <c r="J62" i="34"/>
  <c r="D62" i="34"/>
  <c r="Q62" i="34"/>
  <c r="M62" i="34"/>
  <c r="G62" i="34"/>
  <c r="P62" i="34"/>
  <c r="L62" i="34"/>
  <c r="F62" i="34"/>
  <c r="K62" i="34"/>
  <c r="S62" i="34"/>
  <c r="O62" i="34"/>
  <c r="P62" i="35"/>
  <c r="L62" i="35"/>
  <c r="F62" i="35"/>
  <c r="S62" i="35"/>
  <c r="O62" i="35"/>
  <c r="K62" i="35"/>
  <c r="R62" i="35"/>
  <c r="N62" i="35"/>
  <c r="J62" i="35"/>
  <c r="Q62" i="35"/>
  <c r="M62" i="35"/>
  <c r="G62" i="35"/>
  <c r="Q62" i="36"/>
  <c r="M62" i="36"/>
  <c r="G62" i="36"/>
  <c r="P62" i="36"/>
  <c r="L62" i="36"/>
  <c r="F62" i="36"/>
  <c r="S62" i="36"/>
  <c r="O62" i="36"/>
  <c r="K62" i="36"/>
  <c r="N62" i="36"/>
  <c r="J62" i="36"/>
  <c r="D62" i="36"/>
  <c r="S78" i="34"/>
  <c r="O78" i="34"/>
  <c r="K78" i="34"/>
  <c r="R78" i="34"/>
  <c r="Q78" i="34"/>
  <c r="L78" i="34"/>
  <c r="D78" i="34"/>
  <c r="P78" i="34"/>
  <c r="J78" i="34"/>
  <c r="N78" i="34"/>
  <c r="G78" i="34"/>
  <c r="M78" i="34"/>
  <c r="F78" i="34"/>
  <c r="R78" i="35"/>
  <c r="N78" i="35"/>
  <c r="J78" i="35"/>
  <c r="Q78" i="35"/>
  <c r="M78" i="35"/>
  <c r="G78" i="35"/>
  <c r="P78" i="35"/>
  <c r="L78" i="35"/>
  <c r="F78" i="35"/>
  <c r="S78" i="35"/>
  <c r="O78" i="35"/>
  <c r="K78" i="35"/>
  <c r="Q78" i="36"/>
  <c r="M78" i="36"/>
  <c r="G78" i="36"/>
  <c r="P78" i="36"/>
  <c r="L78" i="36"/>
  <c r="F78" i="36"/>
  <c r="S78" i="36"/>
  <c r="O78" i="36"/>
  <c r="K78" i="36"/>
  <c r="N78" i="36"/>
  <c r="R78" i="37"/>
  <c r="N78" i="37"/>
  <c r="J78" i="37"/>
  <c r="J78" i="36"/>
  <c r="P78" i="37"/>
  <c r="L78" i="37"/>
  <c r="F78" i="37"/>
  <c r="P90" i="34"/>
  <c r="L90" i="34"/>
  <c r="F90" i="34"/>
  <c r="S90" i="34"/>
  <c r="O90" i="34"/>
  <c r="K90" i="34"/>
  <c r="R90" i="34"/>
  <c r="N90" i="34"/>
  <c r="J90" i="34"/>
  <c r="G90" i="34"/>
  <c r="Q90" i="34"/>
  <c r="M90" i="34"/>
  <c r="R90" i="35"/>
  <c r="N90" i="35"/>
  <c r="J90" i="35"/>
  <c r="Q90" i="35"/>
  <c r="M90" i="35"/>
  <c r="G90" i="35"/>
  <c r="P90" i="35"/>
  <c r="L90" i="35"/>
  <c r="F90" i="35"/>
  <c r="S90" i="35"/>
  <c r="O90" i="35"/>
  <c r="K90" i="35"/>
  <c r="Q90" i="36"/>
  <c r="M90" i="36"/>
  <c r="G90" i="36"/>
  <c r="P90" i="36"/>
  <c r="L90" i="36"/>
  <c r="F90" i="36"/>
  <c r="S90" i="36"/>
  <c r="O90" i="36"/>
  <c r="K90" i="36"/>
  <c r="R90" i="37"/>
  <c r="N90" i="37"/>
  <c r="J90" i="37"/>
  <c r="R90" i="36"/>
  <c r="Q90" i="37"/>
  <c r="M90" i="37"/>
  <c r="G90" i="37"/>
  <c r="N90" i="36"/>
  <c r="P90" i="37"/>
  <c r="L90" i="37"/>
  <c r="F90" i="37"/>
  <c r="Q98" i="34"/>
  <c r="M98" i="34"/>
  <c r="G98" i="34"/>
  <c r="P98" i="34"/>
  <c r="L98" i="34"/>
  <c r="F98" i="34"/>
  <c r="R98" i="34"/>
  <c r="J98" i="34"/>
  <c r="O98" i="34"/>
  <c r="N98" i="34"/>
  <c r="K98" i="34"/>
  <c r="S98" i="34"/>
  <c r="R98" i="35"/>
  <c r="N98" i="35"/>
  <c r="J98" i="35"/>
  <c r="Q98" i="35"/>
  <c r="M98" i="35"/>
  <c r="G98" i="35"/>
  <c r="P98" i="35"/>
  <c r="L98" i="35"/>
  <c r="S98" i="35"/>
  <c r="O98" i="35"/>
  <c r="K98" i="35"/>
  <c r="Q98" i="36"/>
  <c r="M98" i="36"/>
  <c r="G98" i="36"/>
  <c r="P98" i="36"/>
  <c r="L98" i="36"/>
  <c r="F98" i="36"/>
  <c r="S98" i="36"/>
  <c r="O98" i="36"/>
  <c r="K98" i="36"/>
  <c r="R98" i="37"/>
  <c r="N98" i="37"/>
  <c r="J98" i="37"/>
  <c r="R98" i="36"/>
  <c r="Q98" i="37"/>
  <c r="M98" i="37"/>
  <c r="G98" i="37"/>
  <c r="N98" i="36"/>
  <c r="P98" i="37"/>
  <c r="L98" i="37"/>
  <c r="F98" i="37"/>
  <c r="Q114" i="34"/>
  <c r="M114" i="34"/>
  <c r="G114" i="34"/>
  <c r="P114" i="34"/>
  <c r="L114" i="34"/>
  <c r="F114" i="34"/>
  <c r="S114" i="34"/>
  <c r="O114" i="34"/>
  <c r="K114" i="34"/>
  <c r="J114" i="34"/>
  <c r="D114" i="34"/>
  <c r="R114" i="34"/>
  <c r="N114" i="34"/>
  <c r="S114" i="35"/>
  <c r="O114" i="35"/>
  <c r="K114" i="35"/>
  <c r="R114" i="35"/>
  <c r="N114" i="35"/>
  <c r="J114" i="35"/>
  <c r="L114" i="35"/>
  <c r="Q114" i="35"/>
  <c r="G114" i="35"/>
  <c r="P114" i="35"/>
  <c r="M114" i="35"/>
  <c r="R114" i="36"/>
  <c r="N114" i="36"/>
  <c r="J114" i="36"/>
  <c r="Q114" i="36"/>
  <c r="M114" i="36"/>
  <c r="G114" i="36"/>
  <c r="P114" i="36"/>
  <c r="L114" i="36"/>
  <c r="F114" i="36"/>
  <c r="K114" i="36"/>
  <c r="S114" i="36"/>
  <c r="R114" i="37"/>
  <c r="N114" i="37"/>
  <c r="J114" i="37"/>
  <c r="Q114" i="37"/>
  <c r="M114" i="37"/>
  <c r="G114" i="37"/>
  <c r="O114" i="36"/>
  <c r="P114" i="37"/>
  <c r="L114" i="37"/>
  <c r="F114" i="37"/>
  <c r="Q134" i="34"/>
  <c r="M134" i="34"/>
  <c r="G134" i="34"/>
  <c r="P134" i="34"/>
  <c r="L134" i="34"/>
  <c r="F134" i="34"/>
  <c r="S134" i="34"/>
  <c r="O134" i="34"/>
  <c r="K134" i="34"/>
  <c r="R134" i="34"/>
  <c r="N134" i="34"/>
  <c r="J134" i="34"/>
  <c r="O134" i="13"/>
  <c r="P134" i="35"/>
  <c r="K134" i="13"/>
  <c r="L134" i="35"/>
  <c r="E134" i="13"/>
  <c r="F134" i="35"/>
  <c r="R134" i="13"/>
  <c r="S134" i="35"/>
  <c r="N134" i="13"/>
  <c r="O134" i="35"/>
  <c r="J134" i="13"/>
  <c r="K134" i="35"/>
  <c r="Q134" i="13"/>
  <c r="R134" i="35"/>
  <c r="M134" i="13"/>
  <c r="N134" i="35"/>
  <c r="I134" i="13"/>
  <c r="J134" i="35"/>
  <c r="C134" i="13"/>
  <c r="P134" i="13"/>
  <c r="Q134" i="35"/>
  <c r="L134" i="13"/>
  <c r="M134" i="35"/>
  <c r="F134" i="13"/>
  <c r="G134" i="35"/>
  <c r="R134" i="36"/>
  <c r="N134" i="36"/>
  <c r="J134" i="36"/>
  <c r="Q134" i="36"/>
  <c r="M134" i="36"/>
  <c r="G134" i="36"/>
  <c r="P134" i="36"/>
  <c r="L134" i="36"/>
  <c r="F134" i="36"/>
  <c r="S134" i="36"/>
  <c r="O134" i="36"/>
  <c r="K134" i="36"/>
  <c r="R134" i="37"/>
  <c r="N134" i="37"/>
  <c r="J134" i="37"/>
  <c r="Q134" i="37"/>
  <c r="M134" i="37"/>
  <c r="G134" i="37"/>
  <c r="P134" i="37"/>
  <c r="L134" i="37"/>
  <c r="F134" i="37"/>
  <c r="N2" i="37"/>
  <c r="F6" i="37"/>
  <c r="L6" i="37"/>
  <c r="P6" i="37"/>
  <c r="D7" i="37"/>
  <c r="J7" i="37"/>
  <c r="N7" i="37"/>
  <c r="R7" i="37"/>
  <c r="F8" i="37"/>
  <c r="P8" i="37"/>
  <c r="D9" i="37"/>
  <c r="J9" i="37"/>
  <c r="N9" i="37"/>
  <c r="F10" i="37"/>
  <c r="L10" i="37"/>
  <c r="P10" i="37"/>
  <c r="D11" i="37"/>
  <c r="J11" i="37"/>
  <c r="N11" i="37"/>
  <c r="R11" i="37"/>
  <c r="F12" i="37"/>
  <c r="L12" i="37"/>
  <c r="J13" i="37"/>
  <c r="N13" i="37"/>
  <c r="R13" i="37"/>
  <c r="F14" i="37"/>
  <c r="L14" i="37"/>
  <c r="P14" i="37"/>
  <c r="D15" i="37"/>
  <c r="J15" i="37"/>
  <c r="N15" i="37"/>
  <c r="R15" i="37"/>
  <c r="F16" i="37"/>
  <c r="L16" i="37"/>
  <c r="P16" i="37"/>
  <c r="J17" i="37"/>
  <c r="N17" i="37"/>
  <c r="F18" i="37"/>
  <c r="L18" i="37"/>
  <c r="P18" i="37"/>
  <c r="D19" i="37"/>
  <c r="J19" i="37"/>
  <c r="N19" i="37"/>
  <c r="R19" i="37"/>
  <c r="F20" i="37"/>
  <c r="L20" i="37"/>
  <c r="P20" i="37"/>
  <c r="D21" i="37"/>
  <c r="J21" i="37"/>
  <c r="N21" i="37"/>
  <c r="F22" i="37"/>
  <c r="L22" i="37"/>
  <c r="P22" i="37"/>
  <c r="D23" i="37"/>
  <c r="J23" i="37"/>
  <c r="N23" i="37"/>
  <c r="R23" i="37"/>
  <c r="F24" i="37"/>
  <c r="L24" i="37"/>
  <c r="D25" i="37"/>
  <c r="J25" i="37"/>
  <c r="N25" i="37"/>
  <c r="R25" i="37"/>
  <c r="F26" i="37"/>
  <c r="L26" i="37"/>
  <c r="P26" i="37"/>
  <c r="D27" i="37"/>
  <c r="J27" i="37"/>
  <c r="N27" i="37"/>
  <c r="R27" i="37"/>
  <c r="F28" i="37"/>
  <c r="L28" i="37"/>
  <c r="D29" i="37"/>
  <c r="J29" i="37"/>
  <c r="N29" i="37"/>
  <c r="R29" i="37"/>
  <c r="F30" i="37"/>
  <c r="L30" i="37"/>
  <c r="D31" i="37"/>
  <c r="J31" i="37"/>
  <c r="N31" i="37"/>
  <c r="R31" i="37"/>
  <c r="F32" i="37"/>
  <c r="L32" i="37"/>
  <c r="D33" i="37"/>
  <c r="J33" i="37"/>
  <c r="N33" i="37"/>
  <c r="F34" i="37"/>
  <c r="L34" i="37"/>
  <c r="P34" i="37"/>
  <c r="D35" i="37"/>
  <c r="J35" i="37"/>
  <c r="N35" i="37"/>
  <c r="R35" i="37"/>
  <c r="F36" i="37"/>
  <c r="L36" i="37"/>
  <c r="D37" i="37"/>
  <c r="J37" i="37"/>
  <c r="N37" i="37"/>
  <c r="F38" i="37"/>
  <c r="L38" i="37"/>
  <c r="P38" i="37"/>
  <c r="D39" i="37"/>
  <c r="J39" i="37"/>
  <c r="N39" i="37"/>
  <c r="R39" i="37"/>
  <c r="F40" i="37"/>
  <c r="L40" i="37"/>
  <c r="D41" i="37"/>
  <c r="J41" i="37"/>
  <c r="N41" i="37"/>
  <c r="F42" i="37"/>
  <c r="L42" i="37"/>
  <c r="D43" i="37"/>
  <c r="J43" i="37"/>
  <c r="N43" i="37"/>
  <c r="R43" i="37"/>
  <c r="F44" i="37"/>
  <c r="L44" i="37"/>
  <c r="J45" i="37"/>
  <c r="N45" i="37"/>
  <c r="F46" i="37"/>
  <c r="L46" i="37"/>
  <c r="P46" i="37"/>
  <c r="J47" i="37"/>
  <c r="N47" i="37"/>
  <c r="R47" i="37"/>
  <c r="F48" i="37"/>
  <c r="L48" i="37"/>
  <c r="P48" i="37"/>
  <c r="D49" i="37"/>
  <c r="J49" i="37"/>
  <c r="N49" i="37"/>
  <c r="F50" i="37"/>
  <c r="L50" i="37"/>
  <c r="P50" i="37"/>
  <c r="D51" i="37"/>
  <c r="J51" i="37"/>
  <c r="N51" i="37"/>
  <c r="R51" i="37"/>
  <c r="F52" i="37"/>
  <c r="L52" i="37"/>
  <c r="P52" i="37"/>
  <c r="D53" i="37"/>
  <c r="J53" i="37"/>
  <c r="N53" i="37"/>
  <c r="F54" i="37"/>
  <c r="L54" i="37"/>
  <c r="D55" i="37"/>
  <c r="J55" i="37"/>
  <c r="N55" i="37"/>
  <c r="R55" i="37"/>
  <c r="F56" i="37"/>
  <c r="L56" i="37"/>
  <c r="D57" i="37"/>
  <c r="J57" i="37"/>
  <c r="N57" i="37"/>
  <c r="R57" i="37"/>
  <c r="F58" i="37"/>
  <c r="L58" i="37"/>
  <c r="P58" i="37"/>
  <c r="D59" i="37"/>
  <c r="J59" i="37"/>
  <c r="N59" i="37"/>
  <c r="R59" i="37"/>
  <c r="F60" i="37"/>
  <c r="D61" i="37"/>
  <c r="J61" i="37"/>
  <c r="N61" i="37"/>
  <c r="R61" i="37"/>
  <c r="F62" i="37"/>
  <c r="L62" i="37"/>
  <c r="P62" i="37"/>
  <c r="J63" i="37"/>
  <c r="N63" i="37"/>
  <c r="R63" i="37"/>
  <c r="F64" i="37"/>
  <c r="L64" i="37"/>
  <c r="D65" i="37"/>
  <c r="J65" i="37"/>
  <c r="N65" i="37"/>
  <c r="F66" i="37"/>
  <c r="L66" i="37"/>
  <c r="P66" i="37"/>
  <c r="J67" i="37"/>
  <c r="N67" i="37"/>
  <c r="R67" i="37"/>
  <c r="F68" i="37"/>
  <c r="L68" i="37"/>
  <c r="D69" i="37"/>
  <c r="J69" i="37"/>
  <c r="N69" i="37"/>
  <c r="F70" i="37"/>
  <c r="L70" i="37"/>
  <c r="P70" i="37"/>
  <c r="D71" i="37"/>
  <c r="J71" i="37"/>
  <c r="N71" i="37"/>
  <c r="R71" i="37"/>
  <c r="F72" i="37"/>
  <c r="L72" i="37"/>
  <c r="J73" i="37"/>
  <c r="N73" i="37"/>
  <c r="G74" i="37"/>
  <c r="O74" i="37"/>
  <c r="K75" i="37"/>
  <c r="Q75" i="37"/>
  <c r="F76" i="37"/>
  <c r="G78" i="37"/>
  <c r="Q78" i="37"/>
  <c r="K79" i="37"/>
  <c r="S79" i="37"/>
  <c r="S80" i="37"/>
  <c r="G83" i="37"/>
  <c r="K84" i="37"/>
  <c r="O86" i="37"/>
  <c r="Q87" i="37"/>
  <c r="G91" i="37"/>
  <c r="M93" i="37"/>
  <c r="Q95" i="37"/>
  <c r="G99" i="37"/>
  <c r="O102" i="37"/>
  <c r="Q103" i="37"/>
  <c r="G107" i="37"/>
  <c r="K108" i="37"/>
  <c r="Q111" i="37"/>
  <c r="G115" i="37"/>
  <c r="O118" i="37"/>
  <c r="Q119" i="37"/>
  <c r="G123" i="37"/>
  <c r="Q127" i="37"/>
  <c r="G131" i="37"/>
  <c r="O134" i="37"/>
  <c r="S3" i="36"/>
  <c r="G6" i="36"/>
  <c r="K7" i="36"/>
  <c r="F10" i="36"/>
  <c r="P11" i="36"/>
  <c r="R22" i="36"/>
  <c r="J34" i="36"/>
  <c r="R38" i="36"/>
  <c r="L43" i="36"/>
  <c r="L75" i="36"/>
  <c r="J98" i="36"/>
  <c r="G127" i="36"/>
  <c r="R2" i="34"/>
  <c r="N2" i="34"/>
  <c r="J2" i="34"/>
  <c r="D2" i="34"/>
  <c r="Q2" i="34"/>
  <c r="M2" i="34"/>
  <c r="G2" i="34"/>
  <c r="P2" i="34"/>
  <c r="L2" i="34"/>
  <c r="F2" i="34"/>
  <c r="S2" i="34"/>
  <c r="O2" i="34"/>
  <c r="K2" i="34"/>
  <c r="P2" i="35"/>
  <c r="L2" i="35"/>
  <c r="F2" i="35"/>
  <c r="S2" i="35"/>
  <c r="O2" i="35"/>
  <c r="K2" i="35"/>
  <c r="R2" i="35"/>
  <c r="N2" i="35"/>
  <c r="J2" i="35"/>
  <c r="Q2" i="35"/>
  <c r="M2" i="35"/>
  <c r="G2" i="35"/>
  <c r="P2" i="36"/>
  <c r="L2" i="36"/>
  <c r="F2" i="36"/>
  <c r="S2" i="36"/>
  <c r="O2" i="36"/>
  <c r="K2" i="36"/>
  <c r="R2" i="36"/>
  <c r="N2" i="36"/>
  <c r="J2" i="36"/>
  <c r="Q14" i="34"/>
  <c r="M14" i="34"/>
  <c r="G14" i="34"/>
  <c r="P14" i="34"/>
  <c r="L14" i="34"/>
  <c r="F14" i="34"/>
  <c r="S14" i="34"/>
  <c r="N14" i="34"/>
  <c r="K14" i="34"/>
  <c r="R14" i="34"/>
  <c r="J14" i="34"/>
  <c r="O14" i="34"/>
  <c r="P14" i="35"/>
  <c r="L14" i="35"/>
  <c r="F14" i="35"/>
  <c r="S14" i="35"/>
  <c r="O14" i="35"/>
  <c r="K14" i="35"/>
  <c r="R14" i="35"/>
  <c r="N14" i="35"/>
  <c r="J14" i="35"/>
  <c r="Q14" i="35"/>
  <c r="M14" i="35"/>
  <c r="G14" i="35"/>
  <c r="Q14" i="36"/>
  <c r="M14" i="36"/>
  <c r="G14" i="36"/>
  <c r="O14" i="36"/>
  <c r="J14" i="36"/>
  <c r="S14" i="36"/>
  <c r="N14" i="36"/>
  <c r="F14" i="36"/>
  <c r="R14" i="36"/>
  <c r="L14" i="36"/>
  <c r="Q18" i="34"/>
  <c r="M18" i="34"/>
  <c r="G18" i="34"/>
  <c r="P18" i="34"/>
  <c r="L18" i="34"/>
  <c r="F18" i="34"/>
  <c r="S18" i="34"/>
  <c r="O18" i="34"/>
  <c r="K18" i="34"/>
  <c r="R18" i="34"/>
  <c r="N18" i="34"/>
  <c r="J18" i="34"/>
  <c r="P18" i="35"/>
  <c r="L18" i="35"/>
  <c r="F18" i="35"/>
  <c r="S18" i="35"/>
  <c r="O18" i="35"/>
  <c r="K18" i="35"/>
  <c r="R18" i="35"/>
  <c r="N18" i="35"/>
  <c r="J18" i="35"/>
  <c r="Q18" i="35"/>
  <c r="M18" i="35"/>
  <c r="G18" i="35"/>
  <c r="Q18" i="36"/>
  <c r="M18" i="36"/>
  <c r="G18" i="36"/>
  <c r="P18" i="36"/>
  <c r="L18" i="36"/>
  <c r="F18" i="36"/>
  <c r="O18" i="36"/>
  <c r="N18" i="36"/>
  <c r="S18" i="36"/>
  <c r="K18" i="36"/>
  <c r="Q30" i="34"/>
  <c r="M30" i="34"/>
  <c r="G30" i="34"/>
  <c r="P30" i="34"/>
  <c r="L30" i="34"/>
  <c r="F30" i="34"/>
  <c r="S30" i="34"/>
  <c r="O30" i="34"/>
  <c r="K30" i="34"/>
  <c r="J30" i="34"/>
  <c r="D30" i="34"/>
  <c r="R30" i="34"/>
  <c r="N30" i="34"/>
  <c r="P30" i="35"/>
  <c r="L30" i="35"/>
  <c r="F30" i="35"/>
  <c r="S30" i="35"/>
  <c r="O30" i="35"/>
  <c r="K30" i="35"/>
  <c r="R30" i="35"/>
  <c r="N30" i="35"/>
  <c r="J30" i="35"/>
  <c r="Q30" i="35"/>
  <c r="M30" i="35"/>
  <c r="G30" i="35"/>
  <c r="Q30" i="36"/>
  <c r="M30" i="36"/>
  <c r="G30" i="36"/>
  <c r="P30" i="36"/>
  <c r="L30" i="36"/>
  <c r="F30" i="36"/>
  <c r="S30" i="36"/>
  <c r="O30" i="36"/>
  <c r="K30" i="36"/>
  <c r="N30" i="36"/>
  <c r="J30" i="36"/>
  <c r="Q42" i="34"/>
  <c r="M42" i="34"/>
  <c r="G42" i="34"/>
  <c r="P42" i="34"/>
  <c r="L42" i="34"/>
  <c r="F42" i="34"/>
  <c r="R42" i="34"/>
  <c r="J42" i="34"/>
  <c r="O42" i="34"/>
  <c r="N42" i="34"/>
  <c r="D42" i="34"/>
  <c r="S42" i="34"/>
  <c r="K42" i="34"/>
  <c r="P42" i="35"/>
  <c r="L42" i="35"/>
  <c r="F42" i="35"/>
  <c r="S42" i="35"/>
  <c r="O42" i="35"/>
  <c r="K42" i="35"/>
  <c r="R42" i="35"/>
  <c r="N42" i="35"/>
  <c r="J42" i="35"/>
  <c r="Q42" i="35"/>
  <c r="M42" i="35"/>
  <c r="G42" i="35"/>
  <c r="Q42" i="36"/>
  <c r="M42" i="36"/>
  <c r="G42" i="36"/>
  <c r="P42" i="36"/>
  <c r="L42" i="36"/>
  <c r="F42" i="36"/>
  <c r="S42" i="36"/>
  <c r="O42" i="36"/>
  <c r="K42" i="36"/>
  <c r="R42" i="36"/>
  <c r="N42" i="36"/>
  <c r="R54" i="34"/>
  <c r="N54" i="34"/>
  <c r="J54" i="34"/>
  <c r="D54" i="34"/>
  <c r="Q54" i="34"/>
  <c r="M54" i="34"/>
  <c r="G54" i="34"/>
  <c r="P54" i="34"/>
  <c r="L54" i="34"/>
  <c r="F54" i="34"/>
  <c r="K54" i="34"/>
  <c r="S54" i="34"/>
  <c r="O54" i="34"/>
  <c r="P54" i="35"/>
  <c r="L54" i="35"/>
  <c r="F54" i="35"/>
  <c r="S54" i="35"/>
  <c r="O54" i="35"/>
  <c r="K54" i="35"/>
  <c r="R54" i="35"/>
  <c r="N54" i="35"/>
  <c r="J54" i="35"/>
  <c r="Q54" i="35"/>
  <c r="M54" i="35"/>
  <c r="G54" i="35"/>
  <c r="Q54" i="36"/>
  <c r="M54" i="36"/>
  <c r="G54" i="36"/>
  <c r="P54" i="36"/>
  <c r="L54" i="36"/>
  <c r="F54" i="36"/>
  <c r="S54" i="36"/>
  <c r="O54" i="36"/>
  <c r="K54" i="36"/>
  <c r="N54" i="36"/>
  <c r="J54" i="36"/>
  <c r="R66" i="34"/>
  <c r="N66" i="34"/>
  <c r="J66" i="34"/>
  <c r="D66" i="34"/>
  <c r="Q66" i="34"/>
  <c r="M66" i="34"/>
  <c r="G66" i="34"/>
  <c r="P66" i="34"/>
  <c r="L66" i="34"/>
  <c r="F66" i="34"/>
  <c r="S66" i="34"/>
  <c r="O66" i="34"/>
  <c r="K66" i="34"/>
  <c r="P66" i="35"/>
  <c r="L66" i="35"/>
  <c r="F66" i="35"/>
  <c r="S66" i="35"/>
  <c r="O66" i="35"/>
  <c r="K66" i="35"/>
  <c r="R66" i="35"/>
  <c r="N66" i="35"/>
  <c r="J66" i="35"/>
  <c r="Q66" i="35"/>
  <c r="M66" i="35"/>
  <c r="G66" i="35"/>
  <c r="Q66" i="36"/>
  <c r="M66" i="36"/>
  <c r="G66" i="36"/>
  <c r="P66" i="36"/>
  <c r="L66" i="36"/>
  <c r="F66" i="36"/>
  <c r="S66" i="36"/>
  <c r="O66" i="36"/>
  <c r="K66" i="36"/>
  <c r="R66" i="36"/>
  <c r="N66" i="36"/>
  <c r="R70" i="34"/>
  <c r="N70" i="34"/>
  <c r="J70" i="34"/>
  <c r="D70" i="34"/>
  <c r="Q70" i="34"/>
  <c r="M70" i="34"/>
  <c r="G70" i="34"/>
  <c r="P70" i="34"/>
  <c r="L70" i="34"/>
  <c r="F70" i="34"/>
  <c r="K70" i="34"/>
  <c r="S70" i="34"/>
  <c r="O70" i="34"/>
  <c r="R70" i="35"/>
  <c r="N70" i="35"/>
  <c r="J70" i="35"/>
  <c r="Q70" i="35"/>
  <c r="M70" i="35"/>
  <c r="G70" i="35"/>
  <c r="S70" i="35"/>
  <c r="O70" i="35"/>
  <c r="K70" i="35"/>
  <c r="F70" i="35"/>
  <c r="P70" i="35"/>
  <c r="L70" i="35"/>
  <c r="Q70" i="36"/>
  <c r="M70" i="36"/>
  <c r="G70" i="36"/>
  <c r="P70" i="36"/>
  <c r="L70" i="36"/>
  <c r="F70" i="36"/>
  <c r="S70" i="36"/>
  <c r="O70" i="36"/>
  <c r="K70" i="36"/>
  <c r="N70" i="36"/>
  <c r="J70" i="36"/>
  <c r="S82" i="34"/>
  <c r="O82" i="34"/>
  <c r="K82" i="34"/>
  <c r="R82" i="34"/>
  <c r="N82" i="34"/>
  <c r="J82" i="34"/>
  <c r="D82" i="34"/>
  <c r="Q82" i="34"/>
  <c r="G82" i="34"/>
  <c r="P82" i="34"/>
  <c r="F82" i="34"/>
  <c r="M82" i="34"/>
  <c r="L82" i="34"/>
  <c r="R82" i="35"/>
  <c r="N82" i="35"/>
  <c r="J82" i="35"/>
  <c r="Q82" i="35"/>
  <c r="M82" i="35"/>
  <c r="G82" i="35"/>
  <c r="P82" i="35"/>
  <c r="L82" i="35"/>
  <c r="F82" i="35"/>
  <c r="S82" i="35"/>
  <c r="O82" i="35"/>
  <c r="K82" i="35"/>
  <c r="Q82" i="36"/>
  <c r="M82" i="36"/>
  <c r="G82" i="36"/>
  <c r="P82" i="36"/>
  <c r="L82" i="36"/>
  <c r="F82" i="36"/>
  <c r="S82" i="36"/>
  <c r="O82" i="36"/>
  <c r="K82" i="36"/>
  <c r="R82" i="37"/>
  <c r="N82" i="37"/>
  <c r="J82" i="37"/>
  <c r="D82" i="37"/>
  <c r="R82" i="36"/>
  <c r="Q82" i="37"/>
  <c r="M82" i="37"/>
  <c r="G82" i="37"/>
  <c r="N82" i="36"/>
  <c r="P82" i="37"/>
  <c r="L82" i="37"/>
  <c r="F82" i="37"/>
  <c r="P94" i="34"/>
  <c r="L94" i="34"/>
  <c r="F94" i="34"/>
  <c r="S94" i="34"/>
  <c r="N94" i="34"/>
  <c r="G94" i="34"/>
  <c r="R94" i="34"/>
  <c r="M94" i="34"/>
  <c r="Q94" i="34"/>
  <c r="K94" i="34"/>
  <c r="O94" i="34"/>
  <c r="J94" i="34"/>
  <c r="R94" i="35"/>
  <c r="N94" i="35"/>
  <c r="J94" i="35"/>
  <c r="Q94" i="35"/>
  <c r="M94" i="35"/>
  <c r="G94" i="35"/>
  <c r="P94" i="35"/>
  <c r="L94" i="35"/>
  <c r="S94" i="35"/>
  <c r="O94" i="35"/>
  <c r="K94" i="35"/>
  <c r="Q94" i="36"/>
  <c r="M94" i="36"/>
  <c r="G94" i="36"/>
  <c r="P94" i="36"/>
  <c r="L94" i="36"/>
  <c r="F94" i="36"/>
  <c r="S94" i="36"/>
  <c r="O94" i="36"/>
  <c r="K94" i="36"/>
  <c r="N94" i="36"/>
  <c r="R94" i="37"/>
  <c r="N94" i="37"/>
  <c r="J94" i="37"/>
  <c r="J94" i="36"/>
  <c r="Q94" i="37"/>
  <c r="M94" i="37"/>
  <c r="G94" i="37"/>
  <c r="P94" i="37"/>
  <c r="L94" i="37"/>
  <c r="F94" i="37"/>
  <c r="Q102" i="34"/>
  <c r="M102" i="34"/>
  <c r="G102" i="34"/>
  <c r="P102" i="34"/>
  <c r="L102" i="34"/>
  <c r="F102" i="34"/>
  <c r="S102" i="34"/>
  <c r="O102" i="34"/>
  <c r="J102" i="34"/>
  <c r="R102" i="34"/>
  <c r="N102" i="34"/>
  <c r="K102" i="34"/>
  <c r="R102" i="35"/>
  <c r="N102" i="35"/>
  <c r="J102" i="35"/>
  <c r="Q102" i="35"/>
  <c r="M102" i="35"/>
  <c r="G102" i="35"/>
  <c r="P102" i="35"/>
  <c r="L102" i="35"/>
  <c r="F102" i="35"/>
  <c r="S102" i="35"/>
  <c r="O102" i="35"/>
  <c r="K102" i="35"/>
  <c r="Q102" i="36"/>
  <c r="M102" i="36"/>
  <c r="G102" i="36"/>
  <c r="P102" i="36"/>
  <c r="L102" i="36"/>
  <c r="F102" i="36"/>
  <c r="S102" i="36"/>
  <c r="O102" i="36"/>
  <c r="K102" i="36"/>
  <c r="N102" i="36"/>
  <c r="R102" i="37"/>
  <c r="N102" i="37"/>
  <c r="J102" i="37"/>
  <c r="J102" i="36"/>
  <c r="Q102" i="37"/>
  <c r="M102" i="37"/>
  <c r="G102" i="37"/>
  <c r="P102" i="37"/>
  <c r="L102" i="37"/>
  <c r="F102" i="37"/>
  <c r="Q110" i="34"/>
  <c r="M110" i="34"/>
  <c r="G110" i="34"/>
  <c r="P110" i="34"/>
  <c r="L110" i="34"/>
  <c r="F110" i="34"/>
  <c r="S110" i="34"/>
  <c r="O110" i="34"/>
  <c r="K110" i="34"/>
  <c r="D110" i="34"/>
  <c r="R110" i="34"/>
  <c r="N110" i="34"/>
  <c r="J110" i="34"/>
  <c r="R110" i="35"/>
  <c r="N110" i="35"/>
  <c r="J110" i="35"/>
  <c r="Q110" i="35"/>
  <c r="L110" i="35"/>
  <c r="P110" i="35"/>
  <c r="K110" i="35"/>
  <c r="O110" i="35"/>
  <c r="G110" i="35"/>
  <c r="S110" i="35"/>
  <c r="M110" i="35"/>
  <c r="R110" i="36"/>
  <c r="N110" i="36"/>
  <c r="J110" i="36"/>
  <c r="Q110" i="36"/>
  <c r="M110" i="36"/>
  <c r="G110" i="36"/>
  <c r="P110" i="36"/>
  <c r="L110" i="36"/>
  <c r="F110" i="36"/>
  <c r="S110" i="36"/>
  <c r="O110" i="36"/>
  <c r="K110" i="36"/>
  <c r="R110" i="37"/>
  <c r="N110" i="37"/>
  <c r="J110" i="37"/>
  <c r="Q110" i="37"/>
  <c r="M110" i="37"/>
  <c r="G110" i="37"/>
  <c r="P110" i="37"/>
  <c r="L110" i="37"/>
  <c r="F110" i="37"/>
  <c r="Q122" i="34"/>
  <c r="M122" i="34"/>
  <c r="G122" i="34"/>
  <c r="P122" i="34"/>
  <c r="L122" i="34"/>
  <c r="F122" i="34"/>
  <c r="S122" i="34"/>
  <c r="O122" i="34"/>
  <c r="K122" i="34"/>
  <c r="J122" i="34"/>
  <c r="R122" i="34"/>
  <c r="N122" i="34"/>
  <c r="P122" i="35"/>
  <c r="L122" i="35"/>
  <c r="F122" i="35"/>
  <c r="S122" i="35"/>
  <c r="O122" i="35"/>
  <c r="K122" i="35"/>
  <c r="R122" i="35"/>
  <c r="N122" i="35"/>
  <c r="J122" i="35"/>
  <c r="M122" i="35"/>
  <c r="G122" i="35"/>
  <c r="Q122" i="35"/>
  <c r="R122" i="36"/>
  <c r="N122" i="36"/>
  <c r="J122" i="36"/>
  <c r="Q122" i="36"/>
  <c r="M122" i="36"/>
  <c r="G122" i="36"/>
  <c r="P122" i="36"/>
  <c r="L122" i="36"/>
  <c r="F122" i="36"/>
  <c r="K122" i="36"/>
  <c r="S122" i="36"/>
  <c r="R122" i="37"/>
  <c r="N122" i="37"/>
  <c r="J122" i="37"/>
  <c r="Q122" i="37"/>
  <c r="M122" i="37"/>
  <c r="G122" i="37"/>
  <c r="P122" i="37"/>
  <c r="L122" i="37"/>
  <c r="F122" i="37"/>
  <c r="Q126" i="34"/>
  <c r="M126" i="34"/>
  <c r="G126" i="34"/>
  <c r="P126" i="34"/>
  <c r="L126" i="34"/>
  <c r="S126" i="34"/>
  <c r="O126" i="34"/>
  <c r="K126" i="34"/>
  <c r="R126" i="34"/>
  <c r="N126" i="34"/>
  <c r="J126" i="34"/>
  <c r="P126" i="35"/>
  <c r="L126" i="35"/>
  <c r="F126" i="35"/>
  <c r="S126" i="35"/>
  <c r="O126" i="35"/>
  <c r="K126" i="35"/>
  <c r="R126" i="35"/>
  <c r="N126" i="35"/>
  <c r="J126" i="35"/>
  <c r="Q126" i="35"/>
  <c r="M126" i="35"/>
  <c r="G126" i="35"/>
  <c r="R126" i="36"/>
  <c r="N126" i="36"/>
  <c r="J126" i="36"/>
  <c r="Q126" i="36"/>
  <c r="M126" i="36"/>
  <c r="G126" i="36"/>
  <c r="P126" i="36"/>
  <c r="L126" i="36"/>
  <c r="F126" i="36"/>
  <c r="S126" i="36"/>
  <c r="O126" i="36"/>
  <c r="K126" i="36"/>
  <c r="R126" i="37"/>
  <c r="N126" i="37"/>
  <c r="J126" i="37"/>
  <c r="Q126" i="37"/>
  <c r="M126" i="37"/>
  <c r="G126" i="37"/>
  <c r="P126" i="37"/>
  <c r="L126" i="37"/>
  <c r="F126" i="37"/>
  <c r="J2" i="37"/>
  <c r="D6" i="37"/>
  <c r="J10" i="37"/>
  <c r="N10" i="37"/>
  <c r="D14" i="37"/>
  <c r="N14" i="37"/>
  <c r="D18" i="37"/>
  <c r="N18" i="37"/>
  <c r="R18" i="37"/>
  <c r="D22" i="37"/>
  <c r="N22" i="37"/>
  <c r="J26" i="37"/>
  <c r="N26" i="37"/>
  <c r="D30" i="37"/>
  <c r="J30" i="37"/>
  <c r="D34" i="37"/>
  <c r="N34" i="37"/>
  <c r="D38" i="37"/>
  <c r="J38" i="37"/>
  <c r="D42" i="37"/>
  <c r="J42" i="37"/>
  <c r="R42" i="37"/>
  <c r="J46" i="37"/>
  <c r="R46" i="37"/>
  <c r="J50" i="37"/>
  <c r="R50" i="37"/>
  <c r="D54" i="37"/>
  <c r="N54" i="37"/>
  <c r="D58" i="37"/>
  <c r="N58" i="37"/>
  <c r="R58" i="37"/>
  <c r="D62" i="37"/>
  <c r="N62" i="37"/>
  <c r="R62" i="37"/>
  <c r="D66" i="37"/>
  <c r="N66" i="37"/>
  <c r="J70" i="37"/>
  <c r="L74" i="37"/>
  <c r="O82" i="37"/>
  <c r="O90" i="37"/>
  <c r="O98" i="37"/>
  <c r="O106" i="37"/>
  <c r="O114" i="37"/>
  <c r="O122" i="37"/>
  <c r="O130" i="37"/>
  <c r="S10" i="36"/>
  <c r="Q4" i="34"/>
  <c r="G4" i="34"/>
  <c r="L4" i="34"/>
  <c r="F4" i="34"/>
  <c r="R4" i="34"/>
  <c r="O4" i="34"/>
  <c r="N4" i="34"/>
  <c r="K4" i="34"/>
  <c r="P4" i="35"/>
  <c r="L4" i="35"/>
  <c r="S4" i="35"/>
  <c r="O4" i="35"/>
  <c r="R4" i="35"/>
  <c r="N4" i="35"/>
  <c r="J4" i="35"/>
  <c r="Q4" i="35"/>
  <c r="M4" i="35"/>
  <c r="G4" i="35"/>
  <c r="P4" i="36"/>
  <c r="L4" i="36"/>
  <c r="F4" i="36"/>
  <c r="O4" i="36"/>
  <c r="K4" i="36"/>
  <c r="R4" i="36"/>
  <c r="J4" i="36"/>
  <c r="D4" i="36"/>
  <c r="Q8" i="34"/>
  <c r="M8" i="34"/>
  <c r="G8" i="34"/>
  <c r="L8" i="34"/>
  <c r="F8" i="34"/>
  <c r="R8" i="34"/>
  <c r="J8" i="34"/>
  <c r="O8" i="34"/>
  <c r="N8" i="34"/>
  <c r="S8" i="34"/>
  <c r="K8" i="34"/>
  <c r="L8" i="35"/>
  <c r="F8" i="35"/>
  <c r="O8" i="35"/>
  <c r="K8" i="35"/>
  <c r="R8" i="35"/>
  <c r="N8" i="35"/>
  <c r="Q8" i="35"/>
  <c r="M8" i="35"/>
  <c r="G8" i="35"/>
  <c r="Q8" i="36"/>
  <c r="G8" i="36"/>
  <c r="S8" i="36"/>
  <c r="N8" i="36"/>
  <c r="F8" i="36"/>
  <c r="R8" i="36"/>
  <c r="P8" i="36"/>
  <c r="K8" i="36"/>
  <c r="D8" i="36"/>
  <c r="Q12" i="34"/>
  <c r="M12" i="34"/>
  <c r="G12" i="34"/>
  <c r="P12" i="34"/>
  <c r="L12" i="34"/>
  <c r="F12" i="34"/>
  <c r="R12" i="34"/>
  <c r="J12" i="34"/>
  <c r="O12" i="34"/>
  <c r="K12" i="34"/>
  <c r="P12" i="35"/>
  <c r="F12" i="35"/>
  <c r="S12" i="35"/>
  <c r="O12" i="35"/>
  <c r="K12" i="35"/>
  <c r="R12" i="35"/>
  <c r="N12" i="35"/>
  <c r="J12" i="35"/>
  <c r="Q12" i="35"/>
  <c r="M12" i="35"/>
  <c r="G12" i="35"/>
  <c r="M12" i="36"/>
  <c r="G12" i="36"/>
  <c r="P12" i="36"/>
  <c r="K12" i="36"/>
  <c r="D12" i="36"/>
  <c r="J12" i="36"/>
  <c r="S12" i="36"/>
  <c r="N12" i="36"/>
  <c r="F12" i="36"/>
  <c r="Q16" i="34"/>
  <c r="M16" i="34"/>
  <c r="G16" i="34"/>
  <c r="P16" i="34"/>
  <c r="L16" i="34"/>
  <c r="F16" i="34"/>
  <c r="S16" i="34"/>
  <c r="K16" i="34"/>
  <c r="J16" i="34"/>
  <c r="D16" i="34"/>
  <c r="R16" i="34"/>
  <c r="P16" i="35"/>
  <c r="L16" i="35"/>
  <c r="F16" i="35"/>
  <c r="S16" i="35"/>
  <c r="O16" i="35"/>
  <c r="R16" i="35"/>
  <c r="N16" i="35"/>
  <c r="Q16" i="35"/>
  <c r="G16" i="35"/>
  <c r="Q16" i="36"/>
  <c r="G16" i="36"/>
  <c r="S16" i="36"/>
  <c r="F16" i="36"/>
  <c r="R16" i="36"/>
  <c r="L16" i="36"/>
  <c r="P16" i="36"/>
  <c r="K16" i="36"/>
  <c r="D16" i="36"/>
  <c r="Q20" i="34"/>
  <c r="P20" i="34"/>
  <c r="L20" i="34"/>
  <c r="F20" i="34"/>
  <c r="S20" i="34"/>
  <c r="O20" i="34"/>
  <c r="K20" i="34"/>
  <c r="D20" i="34"/>
  <c r="R20" i="34"/>
  <c r="N20" i="34"/>
  <c r="J20" i="34"/>
  <c r="P20" i="35"/>
  <c r="L20" i="35"/>
  <c r="F20" i="35"/>
  <c r="S20" i="35"/>
  <c r="O20" i="35"/>
  <c r="K20" i="35"/>
  <c r="R20" i="35"/>
  <c r="N20" i="35"/>
  <c r="Q20" i="35"/>
  <c r="G20" i="35"/>
  <c r="Q20" i="36"/>
  <c r="M20" i="36"/>
  <c r="G20" i="36"/>
  <c r="P20" i="36"/>
  <c r="L20" i="36"/>
  <c r="S20" i="36"/>
  <c r="K20" i="36"/>
  <c r="R20" i="36"/>
  <c r="J20" i="36"/>
  <c r="Q24" i="34"/>
  <c r="M24" i="34"/>
  <c r="G24" i="34"/>
  <c r="P24" i="34"/>
  <c r="L24" i="34"/>
  <c r="F24" i="34"/>
  <c r="S24" i="34"/>
  <c r="O24" i="34"/>
  <c r="K24" i="34"/>
  <c r="N24" i="34"/>
  <c r="J24" i="34"/>
  <c r="D24" i="34"/>
  <c r="R24" i="34"/>
  <c r="P24" i="35"/>
  <c r="L24" i="35"/>
  <c r="F24" i="35"/>
  <c r="S24" i="35"/>
  <c r="O24" i="35"/>
  <c r="K24" i="35"/>
  <c r="R24" i="35"/>
  <c r="N24" i="35"/>
  <c r="J24" i="35"/>
  <c r="Q24" i="35"/>
  <c r="M24" i="35"/>
  <c r="G24" i="35"/>
  <c r="Q24" i="36"/>
  <c r="M24" i="36"/>
  <c r="G24" i="36"/>
  <c r="P24" i="36"/>
  <c r="L24" i="36"/>
  <c r="F24" i="36"/>
  <c r="S24" i="36"/>
  <c r="K24" i="36"/>
  <c r="R24" i="36"/>
  <c r="J24" i="36"/>
  <c r="O24" i="36"/>
  <c r="Q28" i="34"/>
  <c r="M28" i="34"/>
  <c r="G28" i="34"/>
  <c r="P28" i="34"/>
  <c r="L28" i="34"/>
  <c r="F28" i="34"/>
  <c r="S28" i="34"/>
  <c r="O28" i="34"/>
  <c r="K28" i="34"/>
  <c r="R28" i="34"/>
  <c r="N28" i="34"/>
  <c r="J28" i="34"/>
  <c r="P28" i="35"/>
  <c r="L28" i="35"/>
  <c r="F28" i="35"/>
  <c r="S28" i="35"/>
  <c r="O28" i="35"/>
  <c r="K28" i="35"/>
  <c r="R28" i="35"/>
  <c r="N28" i="35"/>
  <c r="J28" i="35"/>
  <c r="Q28" i="35"/>
  <c r="M28" i="35"/>
  <c r="G28" i="35"/>
  <c r="Q28" i="36"/>
  <c r="M28" i="36"/>
  <c r="G28" i="36"/>
  <c r="P28" i="36"/>
  <c r="L28" i="36"/>
  <c r="F28" i="36"/>
  <c r="S28" i="36"/>
  <c r="O28" i="36"/>
  <c r="K28" i="36"/>
  <c r="J28" i="36"/>
  <c r="D28" i="36"/>
  <c r="R28" i="36"/>
  <c r="Q32" i="34"/>
  <c r="M32" i="34"/>
  <c r="G32" i="34"/>
  <c r="P32" i="34"/>
  <c r="L32" i="34"/>
  <c r="F32" i="34"/>
  <c r="S32" i="34"/>
  <c r="O32" i="34"/>
  <c r="K32" i="34"/>
  <c r="N32" i="34"/>
  <c r="J32" i="34"/>
  <c r="R32" i="34"/>
  <c r="P32" i="35"/>
  <c r="L32" i="35"/>
  <c r="F32" i="35"/>
  <c r="S32" i="35"/>
  <c r="O32" i="35"/>
  <c r="K32" i="35"/>
  <c r="R32" i="35"/>
  <c r="N32" i="35"/>
  <c r="J32" i="35"/>
  <c r="Q32" i="35"/>
  <c r="M32" i="35"/>
  <c r="G32" i="35"/>
  <c r="Q32" i="36"/>
  <c r="M32" i="36"/>
  <c r="G32" i="36"/>
  <c r="P32" i="36"/>
  <c r="L32" i="36"/>
  <c r="F32" i="36"/>
  <c r="S32" i="36"/>
  <c r="O32" i="36"/>
  <c r="K32" i="36"/>
  <c r="R32" i="36"/>
  <c r="N32" i="36"/>
  <c r="J32" i="36"/>
  <c r="Q36" i="34"/>
  <c r="M36" i="34"/>
  <c r="G36" i="34"/>
  <c r="P36" i="34"/>
  <c r="L36" i="34"/>
  <c r="F36" i="34"/>
  <c r="S36" i="34"/>
  <c r="O36" i="34"/>
  <c r="K36" i="34"/>
  <c r="D36" i="34"/>
  <c r="R36" i="34"/>
  <c r="N36" i="34"/>
  <c r="J36" i="34"/>
  <c r="P36" i="35"/>
  <c r="L36" i="35"/>
  <c r="F36" i="35"/>
  <c r="S36" i="35"/>
  <c r="O36" i="35"/>
  <c r="K36" i="35"/>
  <c r="R36" i="35"/>
  <c r="N36" i="35"/>
  <c r="J36" i="35"/>
  <c r="Q36" i="35"/>
  <c r="M36" i="35"/>
  <c r="G36" i="35"/>
  <c r="Q36" i="36"/>
  <c r="M36" i="36"/>
  <c r="G36" i="36"/>
  <c r="P36" i="36"/>
  <c r="L36" i="36"/>
  <c r="F36" i="36"/>
  <c r="S36" i="36"/>
  <c r="O36" i="36"/>
  <c r="K36" i="36"/>
  <c r="J36" i="36"/>
  <c r="D36" i="36"/>
  <c r="R36" i="36"/>
  <c r="Q40" i="34"/>
  <c r="M40" i="34"/>
  <c r="G40" i="34"/>
  <c r="P40" i="34"/>
  <c r="L40" i="34"/>
  <c r="F40" i="34"/>
  <c r="N40" i="34"/>
  <c r="D40" i="34"/>
  <c r="S40" i="34"/>
  <c r="K40" i="34"/>
  <c r="R40" i="34"/>
  <c r="J40" i="34"/>
  <c r="O40" i="34"/>
  <c r="P40" i="35"/>
  <c r="L40" i="35"/>
  <c r="F40" i="35"/>
  <c r="S40" i="35"/>
  <c r="O40" i="35"/>
  <c r="K40" i="35"/>
  <c r="R40" i="35"/>
  <c r="N40" i="35"/>
  <c r="J40" i="35"/>
  <c r="Q40" i="35"/>
  <c r="M40" i="35"/>
  <c r="G40" i="35"/>
  <c r="Q40" i="36"/>
  <c r="M40" i="36"/>
  <c r="G40" i="36"/>
  <c r="P40" i="36"/>
  <c r="L40" i="36"/>
  <c r="F40" i="36"/>
  <c r="S40" i="36"/>
  <c r="O40" i="36"/>
  <c r="K40" i="36"/>
  <c r="R40" i="36"/>
  <c r="N40" i="36"/>
  <c r="J40" i="36"/>
  <c r="Q44" i="34"/>
  <c r="M44" i="34"/>
  <c r="G44" i="34"/>
  <c r="P44" i="34"/>
  <c r="L44" i="34"/>
  <c r="F44" i="34"/>
  <c r="N44" i="34"/>
  <c r="S44" i="34"/>
  <c r="K44" i="34"/>
  <c r="R44" i="34"/>
  <c r="J44" i="34"/>
  <c r="O44" i="34"/>
  <c r="P44" i="35"/>
  <c r="L44" i="35"/>
  <c r="F44" i="35"/>
  <c r="S44" i="35"/>
  <c r="O44" i="35"/>
  <c r="K44" i="35"/>
  <c r="R44" i="35"/>
  <c r="N44" i="35"/>
  <c r="J44" i="35"/>
  <c r="Q44" i="35"/>
  <c r="M44" i="35"/>
  <c r="G44" i="35"/>
  <c r="Q44" i="36"/>
  <c r="M44" i="36"/>
  <c r="G44" i="36"/>
  <c r="P44" i="36"/>
  <c r="L44" i="36"/>
  <c r="F44" i="36"/>
  <c r="S44" i="36"/>
  <c r="O44" i="36"/>
  <c r="K44" i="36"/>
  <c r="J44" i="36"/>
  <c r="D44" i="36"/>
  <c r="R44" i="36"/>
  <c r="R48" i="34"/>
  <c r="N48" i="34"/>
  <c r="J48" i="34"/>
  <c r="D48" i="34"/>
  <c r="Q48" i="34"/>
  <c r="M48" i="34"/>
  <c r="G48" i="34"/>
  <c r="P48" i="34"/>
  <c r="L48" i="34"/>
  <c r="F48" i="34"/>
  <c r="O48" i="34"/>
  <c r="K48" i="34"/>
  <c r="S48" i="34"/>
  <c r="P48" i="35"/>
  <c r="L48" i="35"/>
  <c r="F48" i="35"/>
  <c r="S48" i="35"/>
  <c r="O48" i="35"/>
  <c r="K48" i="35"/>
  <c r="R48" i="35"/>
  <c r="N48" i="35"/>
  <c r="J48" i="35"/>
  <c r="Q48" i="35"/>
  <c r="M48" i="35"/>
  <c r="G48" i="35"/>
  <c r="Q48" i="36"/>
  <c r="M48" i="36"/>
  <c r="G48" i="36"/>
  <c r="P48" i="36"/>
  <c r="L48" i="36"/>
  <c r="F48" i="36"/>
  <c r="S48" i="36"/>
  <c r="O48" i="36"/>
  <c r="K48" i="36"/>
  <c r="R48" i="36"/>
  <c r="N48" i="36"/>
  <c r="J48" i="36"/>
  <c r="R52" i="34"/>
  <c r="N52" i="34"/>
  <c r="J52" i="34"/>
  <c r="D52" i="34"/>
  <c r="Q52" i="34"/>
  <c r="M52" i="34"/>
  <c r="G52" i="34"/>
  <c r="P52" i="34"/>
  <c r="L52" i="34"/>
  <c r="F52" i="34"/>
  <c r="S52" i="34"/>
  <c r="O52" i="34"/>
  <c r="K52" i="34"/>
  <c r="P52" i="35"/>
  <c r="L52" i="35"/>
  <c r="F52" i="35"/>
  <c r="S52" i="35"/>
  <c r="O52" i="35"/>
  <c r="K52" i="35"/>
  <c r="R52" i="35"/>
  <c r="N52" i="35"/>
  <c r="J52" i="35"/>
  <c r="Q52" i="35"/>
  <c r="M52" i="35"/>
  <c r="G52" i="35"/>
  <c r="Q52" i="36"/>
  <c r="M52" i="36"/>
  <c r="G52" i="36"/>
  <c r="P52" i="36"/>
  <c r="L52" i="36"/>
  <c r="F52" i="36"/>
  <c r="S52" i="36"/>
  <c r="O52" i="36"/>
  <c r="K52" i="36"/>
  <c r="J52" i="36"/>
  <c r="D52" i="36"/>
  <c r="R52" i="36"/>
  <c r="R56" i="34"/>
  <c r="N56" i="34"/>
  <c r="J56" i="34"/>
  <c r="Q56" i="34"/>
  <c r="M56" i="34"/>
  <c r="G56" i="34"/>
  <c r="P56" i="34"/>
  <c r="L56" i="34"/>
  <c r="F56" i="34"/>
  <c r="O56" i="34"/>
  <c r="K56" i="34"/>
  <c r="S56" i="34"/>
  <c r="P56" i="35"/>
  <c r="L56" i="35"/>
  <c r="F56" i="35"/>
  <c r="S56" i="35"/>
  <c r="O56" i="35"/>
  <c r="K56" i="35"/>
  <c r="R56" i="35"/>
  <c r="N56" i="35"/>
  <c r="J56" i="35"/>
  <c r="Q56" i="35"/>
  <c r="M56" i="35"/>
  <c r="G56" i="35"/>
  <c r="Q56" i="36"/>
  <c r="M56" i="36"/>
  <c r="G56" i="36"/>
  <c r="P56" i="36"/>
  <c r="L56" i="36"/>
  <c r="F56" i="36"/>
  <c r="S56" i="36"/>
  <c r="O56" i="36"/>
  <c r="K56" i="36"/>
  <c r="R56" i="36"/>
  <c r="N56" i="36"/>
  <c r="J56" i="36"/>
  <c r="R60" i="34"/>
  <c r="N60" i="34"/>
  <c r="J60" i="34"/>
  <c r="D60" i="34"/>
  <c r="Q60" i="34"/>
  <c r="M60" i="34"/>
  <c r="G60" i="34"/>
  <c r="P60" i="34"/>
  <c r="L60" i="34"/>
  <c r="F60" i="34"/>
  <c r="S60" i="34"/>
  <c r="O60" i="34"/>
  <c r="K60" i="34"/>
  <c r="P60" i="35"/>
  <c r="L60" i="35"/>
  <c r="F60" i="35"/>
  <c r="S60" i="35"/>
  <c r="O60" i="35"/>
  <c r="K60" i="35"/>
  <c r="R60" i="35"/>
  <c r="N60" i="35"/>
  <c r="J60" i="35"/>
  <c r="Q60" i="35"/>
  <c r="M60" i="35"/>
  <c r="G60" i="35"/>
  <c r="Q60" i="36"/>
  <c r="M60" i="36"/>
  <c r="G60" i="36"/>
  <c r="P60" i="36"/>
  <c r="L60" i="36"/>
  <c r="F60" i="36"/>
  <c r="S60" i="36"/>
  <c r="O60" i="36"/>
  <c r="K60" i="36"/>
  <c r="J60" i="36"/>
  <c r="R60" i="36"/>
  <c r="R64" i="34"/>
  <c r="N64" i="34"/>
  <c r="J64" i="34"/>
  <c r="D64" i="34"/>
  <c r="Q64" i="34"/>
  <c r="M64" i="34"/>
  <c r="G64" i="34"/>
  <c r="P64" i="34"/>
  <c r="L64" i="34"/>
  <c r="F64" i="34"/>
  <c r="O64" i="34"/>
  <c r="K64" i="34"/>
  <c r="S64" i="34"/>
  <c r="P64" i="35"/>
  <c r="L64" i="35"/>
  <c r="F64" i="35"/>
  <c r="S64" i="35"/>
  <c r="O64" i="35"/>
  <c r="K64" i="35"/>
  <c r="R64" i="35"/>
  <c r="N64" i="35"/>
  <c r="J64" i="35"/>
  <c r="Q64" i="35"/>
  <c r="M64" i="35"/>
  <c r="G64" i="35"/>
  <c r="Q64" i="36"/>
  <c r="M64" i="36"/>
  <c r="G64" i="36"/>
  <c r="P64" i="36"/>
  <c r="L64" i="36"/>
  <c r="F64" i="36"/>
  <c r="S64" i="36"/>
  <c r="O64" i="36"/>
  <c r="K64" i="36"/>
  <c r="R64" i="36"/>
  <c r="N64" i="36"/>
  <c r="J64" i="36"/>
  <c r="R68" i="34"/>
  <c r="N68" i="34"/>
  <c r="D68" i="34"/>
  <c r="Q68" i="34"/>
  <c r="G68" i="34"/>
  <c r="P68" i="34"/>
  <c r="F68" i="34"/>
  <c r="O68" i="34"/>
  <c r="K68" i="34"/>
  <c r="R68" i="35"/>
  <c r="Q68" i="35"/>
  <c r="M68" i="35"/>
  <c r="G68" i="35"/>
  <c r="O68" i="35"/>
  <c r="K68" i="35"/>
  <c r="J68" i="35"/>
  <c r="P68" i="35"/>
  <c r="F68" i="35"/>
  <c r="N68" i="35"/>
  <c r="L68" i="35"/>
  <c r="Q68" i="36"/>
  <c r="M68" i="36"/>
  <c r="G68" i="36"/>
  <c r="P68" i="36"/>
  <c r="L68" i="36"/>
  <c r="F68" i="36"/>
  <c r="S68" i="36"/>
  <c r="O68" i="36"/>
  <c r="K68" i="36"/>
  <c r="R68" i="36"/>
  <c r="N72" i="34"/>
  <c r="J72" i="34"/>
  <c r="Q72" i="34"/>
  <c r="M72" i="34"/>
  <c r="G72" i="34"/>
  <c r="P72" i="34"/>
  <c r="L72" i="34"/>
  <c r="F72" i="34"/>
  <c r="O72" i="34"/>
  <c r="K72" i="34"/>
  <c r="S72" i="34"/>
  <c r="R72" i="35"/>
  <c r="N72" i="35"/>
  <c r="J72" i="35"/>
  <c r="Q72" i="35"/>
  <c r="G72" i="35"/>
  <c r="S72" i="35"/>
  <c r="O72" i="35"/>
  <c r="K72" i="35"/>
  <c r="L72" i="35"/>
  <c r="F72" i="35"/>
  <c r="P72" i="35"/>
  <c r="Q72" i="36"/>
  <c r="M72" i="36"/>
  <c r="P72" i="36"/>
  <c r="F72" i="36"/>
  <c r="S72" i="36"/>
  <c r="O72" i="36"/>
  <c r="K72" i="36"/>
  <c r="R72" i="36"/>
  <c r="N72" i="36"/>
  <c r="J72" i="36"/>
  <c r="S76" i="34"/>
  <c r="R76" i="34"/>
  <c r="N76" i="34"/>
  <c r="J76" i="34"/>
  <c r="Q76" i="34"/>
  <c r="G76" i="34"/>
  <c r="P76" i="34"/>
  <c r="L76" i="34"/>
  <c r="F76" i="34"/>
  <c r="O76" i="34"/>
  <c r="K76" i="34"/>
  <c r="R76" i="35"/>
  <c r="J76" i="35"/>
  <c r="Q76" i="35"/>
  <c r="M76" i="35"/>
  <c r="G76" i="35"/>
  <c r="S76" i="35"/>
  <c r="K76" i="35"/>
  <c r="P76" i="35"/>
  <c r="L76" i="35"/>
  <c r="Q76" i="36"/>
  <c r="M76" i="36"/>
  <c r="G76" i="36"/>
  <c r="P76" i="36"/>
  <c r="F76" i="36"/>
  <c r="S76" i="36"/>
  <c r="O76" i="36"/>
  <c r="K76" i="36"/>
  <c r="R76" i="37"/>
  <c r="N76" i="37"/>
  <c r="J76" i="37"/>
  <c r="D76" i="37"/>
  <c r="R76" i="36"/>
  <c r="S80" i="34"/>
  <c r="O80" i="34"/>
  <c r="K80" i="34"/>
  <c r="N80" i="34"/>
  <c r="J80" i="34"/>
  <c r="D80" i="34"/>
  <c r="M80" i="34"/>
  <c r="Q80" i="34"/>
  <c r="G80" i="34"/>
  <c r="P80" i="34"/>
  <c r="F80" i="34"/>
  <c r="R80" i="35"/>
  <c r="N80" i="35"/>
  <c r="J80" i="35"/>
  <c r="M80" i="35"/>
  <c r="G80" i="35"/>
  <c r="P80" i="35"/>
  <c r="S80" i="35"/>
  <c r="O80" i="35"/>
  <c r="M80" i="36"/>
  <c r="G80" i="36"/>
  <c r="P80" i="36"/>
  <c r="L80" i="36"/>
  <c r="F80" i="36"/>
  <c r="S80" i="36"/>
  <c r="O80" i="36"/>
  <c r="R80" i="36"/>
  <c r="R80" i="37"/>
  <c r="N80" i="37"/>
  <c r="J80" i="37"/>
  <c r="D80" i="37"/>
  <c r="N80" i="36"/>
  <c r="M80" i="37"/>
  <c r="G80" i="37"/>
  <c r="J80" i="36"/>
  <c r="P80" i="37"/>
  <c r="F80" i="37"/>
  <c r="O84" i="34"/>
  <c r="K84" i="34"/>
  <c r="R84" i="34"/>
  <c r="J84" i="34"/>
  <c r="M84" i="34"/>
  <c r="L84" i="34"/>
  <c r="Q84" i="34"/>
  <c r="G84" i="34"/>
  <c r="P84" i="34"/>
  <c r="F84" i="34"/>
  <c r="N84" i="35"/>
  <c r="J84" i="35"/>
  <c r="Q84" i="35"/>
  <c r="M84" i="35"/>
  <c r="G84" i="35"/>
  <c r="P84" i="35"/>
  <c r="L84" i="35"/>
  <c r="F84" i="35"/>
  <c r="O84" i="35"/>
  <c r="K84" i="35"/>
  <c r="Q84" i="36"/>
  <c r="M84" i="36"/>
  <c r="P84" i="36"/>
  <c r="F84" i="36"/>
  <c r="S84" i="36"/>
  <c r="O84" i="36"/>
  <c r="K84" i="36"/>
  <c r="N84" i="37"/>
  <c r="Q84" i="37"/>
  <c r="G84" i="37"/>
  <c r="R84" i="36"/>
  <c r="L84" i="37"/>
  <c r="F84" i="37"/>
  <c r="P88" i="34"/>
  <c r="L88" i="34"/>
  <c r="F88" i="34"/>
  <c r="S88" i="34"/>
  <c r="O88" i="34"/>
  <c r="K88" i="34"/>
  <c r="N88" i="34"/>
  <c r="J88" i="34"/>
  <c r="D88" i="34"/>
  <c r="Q88" i="34"/>
  <c r="M88" i="34"/>
  <c r="R88" i="35"/>
  <c r="N88" i="35"/>
  <c r="J88" i="35"/>
  <c r="Q88" i="35"/>
  <c r="M88" i="35"/>
  <c r="P88" i="35"/>
  <c r="L88" i="35"/>
  <c r="F88" i="35"/>
  <c r="O88" i="35"/>
  <c r="K88" i="35"/>
  <c r="Q88" i="36"/>
  <c r="M88" i="36"/>
  <c r="G88" i="36"/>
  <c r="L88" i="36"/>
  <c r="F88" i="36"/>
  <c r="S88" i="36"/>
  <c r="O88" i="36"/>
  <c r="K88" i="36"/>
  <c r="R88" i="36"/>
  <c r="R88" i="37"/>
  <c r="N88" i="37"/>
  <c r="Q88" i="37"/>
  <c r="M88" i="37"/>
  <c r="G88" i="37"/>
  <c r="J88" i="36"/>
  <c r="P88" i="37"/>
  <c r="F88" i="37"/>
  <c r="P92" i="34"/>
  <c r="L92" i="34"/>
  <c r="S92" i="34"/>
  <c r="O92" i="34"/>
  <c r="K92" i="34"/>
  <c r="R92" i="34"/>
  <c r="J92" i="34"/>
  <c r="M92" i="34"/>
  <c r="G92" i="34"/>
  <c r="R92" i="35"/>
  <c r="N92" i="35"/>
  <c r="J92" i="35"/>
  <c r="Q92" i="35"/>
  <c r="M92" i="35"/>
  <c r="G92" i="35"/>
  <c r="P92" i="35"/>
  <c r="L92" i="35"/>
  <c r="S92" i="35"/>
  <c r="K92" i="35"/>
  <c r="Q92" i="36"/>
  <c r="M92" i="36"/>
  <c r="G92" i="36"/>
  <c r="L92" i="36"/>
  <c r="F92" i="36"/>
  <c r="S92" i="36"/>
  <c r="O92" i="36"/>
  <c r="K92" i="36"/>
  <c r="J92" i="36"/>
  <c r="R92" i="37"/>
  <c r="N92" i="37"/>
  <c r="Q92" i="37"/>
  <c r="M92" i="37"/>
  <c r="G92" i="37"/>
  <c r="R92" i="36"/>
  <c r="P92" i="37"/>
  <c r="L92" i="37"/>
  <c r="P96" i="34"/>
  <c r="L96" i="34"/>
  <c r="M96" i="34"/>
  <c r="Q96" i="34"/>
  <c r="D96" i="34"/>
  <c r="O96" i="34"/>
  <c r="J96" i="34"/>
  <c r="G96" i="34"/>
  <c r="S96" i="34"/>
  <c r="R96" i="35"/>
  <c r="N96" i="35"/>
  <c r="J96" i="35"/>
  <c r="Q96" i="35"/>
  <c r="M96" i="35"/>
  <c r="P96" i="35"/>
  <c r="L96" i="35"/>
  <c r="S96" i="35"/>
  <c r="O96" i="35"/>
  <c r="Q96" i="36"/>
  <c r="M96" i="36"/>
  <c r="G96" i="36"/>
  <c r="P96" i="36"/>
  <c r="F96" i="36"/>
  <c r="S96" i="36"/>
  <c r="K96" i="36"/>
  <c r="R96" i="36"/>
  <c r="R96" i="37"/>
  <c r="N96" i="37"/>
  <c r="N96" i="36"/>
  <c r="Q96" i="37"/>
  <c r="M96" i="37"/>
  <c r="G96" i="37"/>
  <c r="J96" i="36"/>
  <c r="L96" i="37"/>
  <c r="Q100" i="34"/>
  <c r="M100" i="34"/>
  <c r="G100" i="34"/>
  <c r="L100" i="34"/>
  <c r="N100" i="34"/>
  <c r="S100" i="34"/>
  <c r="K100" i="34"/>
  <c r="R100" i="34"/>
  <c r="O100" i="34"/>
  <c r="R100" i="35"/>
  <c r="J100" i="35"/>
  <c r="Q100" i="35"/>
  <c r="M100" i="35"/>
  <c r="G100" i="35"/>
  <c r="P100" i="35"/>
  <c r="L100" i="35"/>
  <c r="F100" i="35"/>
  <c r="S100" i="35"/>
  <c r="O100" i="35"/>
  <c r="K100" i="35"/>
  <c r="Q100" i="36"/>
  <c r="M100" i="36"/>
  <c r="G100" i="36"/>
  <c r="P100" i="36"/>
  <c r="L100" i="36"/>
  <c r="F100" i="36"/>
  <c r="S100" i="36"/>
  <c r="O100" i="36"/>
  <c r="K100" i="36"/>
  <c r="J100" i="36"/>
  <c r="R100" i="37"/>
  <c r="N100" i="37"/>
  <c r="Q100" i="37"/>
  <c r="M100" i="37"/>
  <c r="G100" i="37"/>
  <c r="R100" i="36"/>
  <c r="L100" i="37"/>
  <c r="F100" i="37"/>
  <c r="M104" i="34"/>
  <c r="G104" i="34"/>
  <c r="P104" i="34"/>
  <c r="L104" i="34"/>
  <c r="S104" i="34"/>
  <c r="O104" i="34"/>
  <c r="K104" i="34"/>
  <c r="R104" i="34"/>
  <c r="N104" i="34"/>
  <c r="R104" i="35"/>
  <c r="N104" i="35"/>
  <c r="J104" i="35"/>
  <c r="Q104" i="35"/>
  <c r="M104" i="35"/>
  <c r="G104" i="35"/>
  <c r="P104" i="35"/>
  <c r="L104" i="35"/>
  <c r="S104" i="35"/>
  <c r="O104" i="35"/>
  <c r="K104" i="35"/>
  <c r="Q104" i="36"/>
  <c r="M104" i="36"/>
  <c r="G104" i="36"/>
  <c r="P104" i="36"/>
  <c r="L104" i="36"/>
  <c r="F104" i="36"/>
  <c r="O104" i="36"/>
  <c r="K104" i="36"/>
  <c r="R104" i="36"/>
  <c r="R104" i="37"/>
  <c r="N104" i="37"/>
  <c r="J104" i="37"/>
  <c r="Q104" i="37"/>
  <c r="M104" i="37"/>
  <c r="G104" i="37"/>
  <c r="J104" i="36"/>
  <c r="P104" i="37"/>
  <c r="L104" i="37"/>
  <c r="F104" i="37"/>
  <c r="Q108" i="34"/>
  <c r="M108" i="34"/>
  <c r="G108" i="34"/>
  <c r="P108" i="34"/>
  <c r="L108" i="34"/>
  <c r="F108" i="34"/>
  <c r="S108" i="34"/>
  <c r="K108" i="34"/>
  <c r="R108" i="34"/>
  <c r="N108" i="34"/>
  <c r="J108" i="34"/>
  <c r="R108" i="35"/>
  <c r="J108" i="35"/>
  <c r="S108" i="35"/>
  <c r="M108" i="35"/>
  <c r="L108" i="35"/>
  <c r="P108" i="35"/>
  <c r="K108" i="35"/>
  <c r="G108" i="35"/>
  <c r="R108" i="36"/>
  <c r="J108" i="36"/>
  <c r="Q108" i="36"/>
  <c r="M108" i="36"/>
  <c r="G108" i="36"/>
  <c r="O108" i="36"/>
  <c r="L108" i="36"/>
  <c r="K108" i="36"/>
  <c r="R108" i="37"/>
  <c r="N108" i="37"/>
  <c r="J108" i="37"/>
  <c r="Q108" i="37"/>
  <c r="M108" i="37"/>
  <c r="P108" i="37"/>
  <c r="L108" i="37"/>
  <c r="F108" i="37"/>
  <c r="M112" i="34"/>
  <c r="P112" i="34"/>
  <c r="S112" i="34"/>
  <c r="O112" i="34"/>
  <c r="J112" i="34"/>
  <c r="R112" i="34"/>
  <c r="F112" i="34"/>
  <c r="K112" i="34"/>
  <c r="S112" i="35"/>
  <c r="R112" i="35"/>
  <c r="N112" i="35"/>
  <c r="J112" i="35"/>
  <c r="P112" i="35"/>
  <c r="K112" i="35"/>
  <c r="G112" i="35"/>
  <c r="M112" i="35"/>
  <c r="Q112" i="35"/>
  <c r="L112" i="35"/>
  <c r="R112" i="36"/>
  <c r="J112" i="36"/>
  <c r="Q112" i="36"/>
  <c r="M112" i="36"/>
  <c r="G112" i="36"/>
  <c r="L112" i="36"/>
  <c r="F112" i="36"/>
  <c r="S112" i="36"/>
  <c r="O112" i="36"/>
  <c r="K112" i="36"/>
  <c r="R112" i="37"/>
  <c r="N112" i="37"/>
  <c r="J112" i="37"/>
  <c r="M112" i="37"/>
  <c r="G112" i="37"/>
  <c r="P112" i="37"/>
  <c r="L112" i="37"/>
  <c r="F112" i="37"/>
  <c r="M116" i="34"/>
  <c r="P116" i="34"/>
  <c r="L116" i="34"/>
  <c r="F116" i="34"/>
  <c r="S116" i="34"/>
  <c r="O116" i="34"/>
  <c r="N116" i="34"/>
  <c r="J116" i="34"/>
  <c r="D116" i="34"/>
  <c r="R116" i="34"/>
  <c r="P116" i="35"/>
  <c r="L116" i="35"/>
  <c r="F116" i="35"/>
  <c r="S116" i="35"/>
  <c r="O116" i="35"/>
  <c r="R116" i="35"/>
  <c r="N116" i="35"/>
  <c r="J116" i="35"/>
  <c r="Q116" i="35"/>
  <c r="M116" i="35"/>
  <c r="G116" i="35"/>
  <c r="N116" i="36"/>
  <c r="J116" i="36"/>
  <c r="Q116" i="36"/>
  <c r="P116" i="36"/>
  <c r="L116" i="36"/>
  <c r="F116" i="36"/>
  <c r="O116" i="36"/>
  <c r="K116" i="36"/>
  <c r="S116" i="36"/>
  <c r="R116" i="37"/>
  <c r="N116" i="37"/>
  <c r="J116" i="37"/>
  <c r="M116" i="37"/>
  <c r="G116" i="37"/>
  <c r="P116" i="37"/>
  <c r="L116" i="37"/>
  <c r="Q120" i="34"/>
  <c r="M120" i="34"/>
  <c r="P120" i="34"/>
  <c r="L120" i="34"/>
  <c r="F120" i="34"/>
  <c r="S120" i="34"/>
  <c r="K120" i="34"/>
  <c r="D120" i="34"/>
  <c r="R120" i="34"/>
  <c r="N120" i="34"/>
  <c r="J120" i="34"/>
  <c r="P120" i="35"/>
  <c r="F120" i="35"/>
  <c r="S120" i="35"/>
  <c r="O120" i="35"/>
  <c r="K120" i="35"/>
  <c r="N120" i="35"/>
  <c r="J120" i="35"/>
  <c r="Q120" i="35"/>
  <c r="M120" i="35"/>
  <c r="R120" i="36"/>
  <c r="N120" i="36"/>
  <c r="J120" i="36"/>
  <c r="Q120" i="36"/>
  <c r="M120" i="36"/>
  <c r="P120" i="36"/>
  <c r="L120" i="36"/>
  <c r="F120" i="36"/>
  <c r="O120" i="36"/>
  <c r="R120" i="37"/>
  <c r="N120" i="37"/>
  <c r="K120" i="36"/>
  <c r="Q120" i="37"/>
  <c r="M120" i="37"/>
  <c r="G120" i="37"/>
  <c r="P120" i="37"/>
  <c r="L120" i="37"/>
  <c r="F120" i="37"/>
  <c r="Q124" i="34"/>
  <c r="P124" i="34"/>
  <c r="F124" i="34"/>
  <c r="S124" i="34"/>
  <c r="O124" i="34"/>
  <c r="K124" i="34"/>
  <c r="N124" i="34"/>
  <c r="R124" i="34"/>
  <c r="L124" i="35"/>
  <c r="F124" i="35"/>
  <c r="S124" i="35"/>
  <c r="O124" i="35"/>
  <c r="K124" i="35"/>
  <c r="R124" i="35"/>
  <c r="N124" i="35"/>
  <c r="J124" i="35"/>
  <c r="Q124" i="35"/>
  <c r="M124" i="35"/>
  <c r="G124" i="35"/>
  <c r="N124" i="36"/>
  <c r="J124" i="36"/>
  <c r="Q124" i="36"/>
  <c r="P124" i="36"/>
  <c r="L124" i="36"/>
  <c r="F124" i="36"/>
  <c r="O124" i="36"/>
  <c r="K124" i="36"/>
  <c r="R124" i="37"/>
  <c r="N124" i="37"/>
  <c r="S124" i="36"/>
  <c r="Q124" i="37"/>
  <c r="M124" i="37"/>
  <c r="G124" i="37"/>
  <c r="P124" i="37"/>
  <c r="L124" i="37"/>
  <c r="Q128" i="34"/>
  <c r="M128" i="34"/>
  <c r="G128" i="34"/>
  <c r="P128" i="34"/>
  <c r="L128" i="34"/>
  <c r="F128" i="34"/>
  <c r="S128" i="34"/>
  <c r="K128" i="34"/>
  <c r="N128" i="34"/>
  <c r="J128" i="34"/>
  <c r="P128" i="35"/>
  <c r="F128" i="35"/>
  <c r="O128" i="35"/>
  <c r="K128" i="35"/>
  <c r="R128" i="35"/>
  <c r="N128" i="35"/>
  <c r="J128" i="35"/>
  <c r="M128" i="35"/>
  <c r="G128" i="35"/>
  <c r="N128" i="36"/>
  <c r="J128" i="36"/>
  <c r="Q128" i="36"/>
  <c r="M128" i="36"/>
  <c r="G128" i="36"/>
  <c r="P128" i="36"/>
  <c r="L128" i="36"/>
  <c r="F128" i="36"/>
  <c r="O128" i="36"/>
  <c r="R128" i="37"/>
  <c r="N128" i="37"/>
  <c r="Q128" i="37"/>
  <c r="M128" i="37"/>
  <c r="G128" i="37"/>
  <c r="P128" i="37"/>
  <c r="L128" i="37"/>
  <c r="F128" i="37"/>
  <c r="Q132" i="34"/>
  <c r="M132" i="34"/>
  <c r="G132" i="34"/>
  <c r="P132" i="34"/>
  <c r="L132" i="34"/>
  <c r="S132" i="34"/>
  <c r="O132" i="34"/>
  <c r="K132" i="34"/>
  <c r="N132" i="34"/>
  <c r="J132" i="34"/>
  <c r="R132" i="34"/>
  <c r="P132" i="35"/>
  <c r="L132" i="35"/>
  <c r="F132" i="35"/>
  <c r="S132" i="35"/>
  <c r="O132" i="35"/>
  <c r="K132" i="35"/>
  <c r="R132" i="35"/>
  <c r="N132" i="35"/>
  <c r="J132" i="35"/>
  <c r="Q132" i="35"/>
  <c r="M132" i="35"/>
  <c r="G132" i="35"/>
  <c r="R132" i="36"/>
  <c r="N132" i="36"/>
  <c r="J132" i="36"/>
  <c r="Q132" i="36"/>
  <c r="M132" i="36"/>
  <c r="G132" i="36"/>
  <c r="P132" i="36"/>
  <c r="L132" i="36"/>
  <c r="F132" i="36"/>
  <c r="O132" i="36"/>
  <c r="K132" i="36"/>
  <c r="R132" i="37"/>
  <c r="N132" i="37"/>
  <c r="J132" i="37"/>
  <c r="Q132" i="37"/>
  <c r="M132" i="37"/>
  <c r="G132" i="37"/>
  <c r="S132" i="36"/>
  <c r="P132" i="37"/>
  <c r="L132" i="37"/>
  <c r="F132" i="37"/>
  <c r="F2" i="37"/>
  <c r="L2" i="37"/>
  <c r="P2" i="37"/>
  <c r="F4" i="37"/>
  <c r="L4" i="37"/>
  <c r="P4" i="37"/>
  <c r="S5" i="34"/>
  <c r="O5" i="34"/>
  <c r="K5" i="34"/>
  <c r="R5" i="34"/>
  <c r="N5" i="34"/>
  <c r="J5" i="34"/>
  <c r="L5" i="34"/>
  <c r="Q5" i="34"/>
  <c r="G5" i="34"/>
  <c r="P5" i="34"/>
  <c r="M5" i="34"/>
  <c r="R5" i="35"/>
  <c r="N5" i="35"/>
  <c r="J5" i="35"/>
  <c r="D5" i="35"/>
  <c r="M5" i="35"/>
  <c r="G5" i="35"/>
  <c r="P5" i="35"/>
  <c r="L5" i="35"/>
  <c r="F5" i="35"/>
  <c r="S5" i="35"/>
  <c r="O5" i="35"/>
  <c r="R5" i="36"/>
  <c r="N5" i="36"/>
  <c r="J5" i="36"/>
  <c r="Q5" i="36"/>
  <c r="M5" i="36"/>
  <c r="G5" i="36"/>
  <c r="P5" i="36"/>
  <c r="F5" i="36"/>
  <c r="S9" i="34"/>
  <c r="O9" i="34"/>
  <c r="K9" i="34"/>
  <c r="R9" i="34"/>
  <c r="N9" i="34"/>
  <c r="J9" i="34"/>
  <c r="L9" i="34"/>
  <c r="Q9" i="34"/>
  <c r="G9" i="34"/>
  <c r="P9" i="34"/>
  <c r="F9" i="34"/>
  <c r="M9" i="34"/>
  <c r="R9" i="35"/>
  <c r="N9" i="35"/>
  <c r="J9" i="35"/>
  <c r="D9" i="35"/>
  <c r="Q9" i="35"/>
  <c r="M9" i="35"/>
  <c r="G9" i="35"/>
  <c r="P9" i="35"/>
  <c r="L9" i="35"/>
  <c r="F9" i="35"/>
  <c r="S9" i="35"/>
  <c r="O9" i="35"/>
  <c r="K9" i="35"/>
  <c r="S9" i="36"/>
  <c r="O9" i="36"/>
  <c r="K9" i="36"/>
  <c r="P9" i="36"/>
  <c r="J9" i="36"/>
  <c r="N9" i="36"/>
  <c r="G9" i="36"/>
  <c r="R9" i="36"/>
  <c r="M9" i="36"/>
  <c r="F9" i="36"/>
  <c r="S13" i="34"/>
  <c r="O13" i="34"/>
  <c r="K13" i="34"/>
  <c r="R13" i="34"/>
  <c r="N13" i="34"/>
  <c r="J13" i="34"/>
  <c r="L13" i="34"/>
  <c r="Q13" i="34"/>
  <c r="G13" i="34"/>
  <c r="P13" i="34"/>
  <c r="F13" i="34"/>
  <c r="M13" i="34"/>
  <c r="R13" i="35"/>
  <c r="N13" i="35"/>
  <c r="J13" i="35"/>
  <c r="D13" i="35"/>
  <c r="Q13" i="35"/>
  <c r="M13" i="35"/>
  <c r="G13" i="35"/>
  <c r="P13" i="35"/>
  <c r="L13" i="35"/>
  <c r="F13" i="35"/>
  <c r="S13" i="35"/>
  <c r="O13" i="35"/>
  <c r="K13" i="35"/>
  <c r="S13" i="36"/>
  <c r="O13" i="36"/>
  <c r="K13" i="36"/>
  <c r="R13" i="36"/>
  <c r="M13" i="36"/>
  <c r="F13" i="36"/>
  <c r="Q13" i="36"/>
  <c r="L13" i="36"/>
  <c r="P13" i="36"/>
  <c r="J13" i="36"/>
  <c r="S17" i="34"/>
  <c r="O17" i="34"/>
  <c r="K17" i="34"/>
  <c r="R17" i="34"/>
  <c r="N17" i="34"/>
  <c r="J17" i="34"/>
  <c r="Q17" i="34"/>
  <c r="M17" i="34"/>
  <c r="G17" i="34"/>
  <c r="P17" i="34"/>
  <c r="L17" i="34"/>
  <c r="F17" i="34"/>
  <c r="R17" i="35"/>
  <c r="N17" i="35"/>
  <c r="J17" i="35"/>
  <c r="D17" i="35"/>
  <c r="Q17" i="35"/>
  <c r="M17" i="35"/>
  <c r="G17" i="35"/>
  <c r="P17" i="35"/>
  <c r="L17" i="35"/>
  <c r="F17" i="35"/>
  <c r="S17" i="35"/>
  <c r="O17" i="35"/>
  <c r="K17" i="35"/>
  <c r="S17" i="36"/>
  <c r="O17" i="36"/>
  <c r="K17" i="36"/>
  <c r="R17" i="36"/>
  <c r="N17" i="36"/>
  <c r="J17" i="36"/>
  <c r="M17" i="36"/>
  <c r="L17" i="36"/>
  <c r="Q17" i="36"/>
  <c r="G17" i="36"/>
  <c r="S21" i="34"/>
  <c r="O21" i="34"/>
  <c r="K21" i="34"/>
  <c r="R21" i="34"/>
  <c r="N21" i="34"/>
  <c r="J21" i="34"/>
  <c r="Q21" i="34"/>
  <c r="M21" i="34"/>
  <c r="G21" i="34"/>
  <c r="F21" i="34"/>
  <c r="P21" i="34"/>
  <c r="L21" i="34"/>
  <c r="R21" i="35"/>
  <c r="N21" i="35"/>
  <c r="J21" i="35"/>
  <c r="D21" i="35"/>
  <c r="Q21" i="35"/>
  <c r="M21" i="35"/>
  <c r="G21" i="35"/>
  <c r="P21" i="35"/>
  <c r="L21" i="35"/>
  <c r="F21" i="35"/>
  <c r="S21" i="35"/>
  <c r="O21" i="35"/>
  <c r="K21" i="35"/>
  <c r="S21" i="36"/>
  <c r="O21" i="36"/>
  <c r="K21" i="36"/>
  <c r="R21" i="36"/>
  <c r="N21" i="36"/>
  <c r="J21" i="36"/>
  <c r="M21" i="36"/>
  <c r="L21" i="36"/>
  <c r="Q21" i="36"/>
  <c r="G21" i="36"/>
  <c r="S25" i="34"/>
  <c r="O25" i="34"/>
  <c r="K25" i="34"/>
  <c r="R25" i="34"/>
  <c r="N25" i="34"/>
  <c r="J25" i="34"/>
  <c r="Q25" i="34"/>
  <c r="M25" i="34"/>
  <c r="G25" i="34"/>
  <c r="P25" i="34"/>
  <c r="L25" i="34"/>
  <c r="F25" i="34"/>
  <c r="R25" i="35"/>
  <c r="N25" i="35"/>
  <c r="J25" i="35"/>
  <c r="D25" i="35"/>
  <c r="Q25" i="35"/>
  <c r="M25" i="35"/>
  <c r="G25" i="35"/>
  <c r="P25" i="35"/>
  <c r="L25" i="35"/>
  <c r="F25" i="35"/>
  <c r="S25" i="35"/>
  <c r="O25" i="35"/>
  <c r="K25" i="35"/>
  <c r="S25" i="36"/>
  <c r="O25" i="36"/>
  <c r="K25" i="36"/>
  <c r="R25" i="36"/>
  <c r="N25" i="36"/>
  <c r="J25" i="36"/>
  <c r="Q25" i="36"/>
  <c r="M25" i="36"/>
  <c r="G25" i="36"/>
  <c r="P25" i="36"/>
  <c r="L25" i="36"/>
  <c r="S29" i="34"/>
  <c r="O29" i="34"/>
  <c r="K29" i="34"/>
  <c r="R29" i="34"/>
  <c r="N29" i="34"/>
  <c r="J29" i="34"/>
  <c r="Q29" i="34"/>
  <c r="M29" i="34"/>
  <c r="G29" i="34"/>
  <c r="F29" i="34"/>
  <c r="P29" i="34"/>
  <c r="L29" i="34"/>
  <c r="R29" i="35"/>
  <c r="N29" i="35"/>
  <c r="J29" i="35"/>
  <c r="D29" i="35"/>
  <c r="Q29" i="35"/>
  <c r="M29" i="35"/>
  <c r="G29" i="35"/>
  <c r="P29" i="35"/>
  <c r="L29" i="35"/>
  <c r="F29" i="35"/>
  <c r="S29" i="35"/>
  <c r="O29" i="35"/>
  <c r="K29" i="35"/>
  <c r="S29" i="36"/>
  <c r="O29" i="36"/>
  <c r="K29" i="36"/>
  <c r="R29" i="36"/>
  <c r="N29" i="36"/>
  <c r="J29" i="36"/>
  <c r="Q29" i="36"/>
  <c r="M29" i="36"/>
  <c r="G29" i="36"/>
  <c r="L29" i="36"/>
  <c r="F29" i="36"/>
  <c r="S33" i="34"/>
  <c r="O33" i="34"/>
  <c r="K33" i="34"/>
  <c r="R33" i="34"/>
  <c r="N33" i="34"/>
  <c r="J33" i="34"/>
  <c r="Q33" i="34"/>
  <c r="M33" i="34"/>
  <c r="G33" i="34"/>
  <c r="P33" i="34"/>
  <c r="L33" i="34"/>
  <c r="F33" i="34"/>
  <c r="R33" i="35"/>
  <c r="N33" i="35"/>
  <c r="J33" i="35"/>
  <c r="D33" i="35"/>
  <c r="Q33" i="35"/>
  <c r="M33" i="35"/>
  <c r="G33" i="35"/>
  <c r="P33" i="35"/>
  <c r="L33" i="35"/>
  <c r="F33" i="35"/>
  <c r="S33" i="35"/>
  <c r="O33" i="35"/>
  <c r="K33" i="35"/>
  <c r="S33" i="36"/>
  <c r="O33" i="36"/>
  <c r="K33" i="36"/>
  <c r="R33" i="36"/>
  <c r="N33" i="36"/>
  <c r="J33" i="36"/>
  <c r="Q33" i="36"/>
  <c r="M33" i="36"/>
  <c r="G33" i="36"/>
  <c r="P33" i="36"/>
  <c r="L33" i="36"/>
  <c r="S37" i="34"/>
  <c r="O37" i="34"/>
  <c r="K37" i="34"/>
  <c r="R37" i="34"/>
  <c r="N37" i="34"/>
  <c r="J37" i="34"/>
  <c r="D37" i="34"/>
  <c r="Q37" i="34"/>
  <c r="M37" i="34"/>
  <c r="G37" i="34"/>
  <c r="F37" i="34"/>
  <c r="P37" i="34"/>
  <c r="L37" i="34"/>
  <c r="R37" i="35"/>
  <c r="N37" i="35"/>
  <c r="J37" i="35"/>
  <c r="D37" i="35"/>
  <c r="Q37" i="35"/>
  <c r="M37" i="35"/>
  <c r="G37" i="35"/>
  <c r="P37" i="35"/>
  <c r="L37" i="35"/>
  <c r="F37" i="35"/>
  <c r="S37" i="35"/>
  <c r="O37" i="35"/>
  <c r="K37" i="35"/>
  <c r="S37" i="36"/>
  <c r="O37" i="36"/>
  <c r="K37" i="36"/>
  <c r="R37" i="36"/>
  <c r="N37" i="36"/>
  <c r="J37" i="36"/>
  <c r="Q37" i="36"/>
  <c r="M37" i="36"/>
  <c r="G37" i="36"/>
  <c r="L37" i="36"/>
  <c r="F37" i="36"/>
  <c r="S41" i="34"/>
  <c r="O41" i="34"/>
  <c r="K41" i="34"/>
  <c r="R41" i="34"/>
  <c r="N41" i="34"/>
  <c r="J41" i="34"/>
  <c r="P41" i="34"/>
  <c r="F41" i="34"/>
  <c r="M41" i="34"/>
  <c r="L41" i="34"/>
  <c r="Q41" i="34"/>
  <c r="G41" i="34"/>
  <c r="R41" i="35"/>
  <c r="N41" i="35"/>
  <c r="J41" i="35"/>
  <c r="Q41" i="35"/>
  <c r="M41" i="35"/>
  <c r="G41" i="35"/>
  <c r="P41" i="35"/>
  <c r="L41" i="35"/>
  <c r="F41" i="35"/>
  <c r="S41" i="35"/>
  <c r="O41" i="35"/>
  <c r="K41" i="35"/>
  <c r="S41" i="36"/>
  <c r="O41" i="36"/>
  <c r="K41" i="36"/>
  <c r="R41" i="36"/>
  <c r="N41" i="36"/>
  <c r="J41" i="36"/>
  <c r="Q41" i="36"/>
  <c r="M41" i="36"/>
  <c r="G41" i="36"/>
  <c r="P41" i="36"/>
  <c r="L41" i="36"/>
  <c r="S45" i="34"/>
  <c r="O45" i="34"/>
  <c r="K45" i="34"/>
  <c r="R45" i="34"/>
  <c r="N45" i="34"/>
  <c r="J45" i="34"/>
  <c r="D45" i="34"/>
  <c r="P45" i="34"/>
  <c r="F45" i="34"/>
  <c r="M45" i="34"/>
  <c r="L45" i="34"/>
  <c r="G45" i="34"/>
  <c r="Q45" i="34"/>
  <c r="R45" i="35"/>
  <c r="N45" i="35"/>
  <c r="J45" i="35"/>
  <c r="Q45" i="35"/>
  <c r="M45" i="35"/>
  <c r="G45" i="35"/>
  <c r="P45" i="35"/>
  <c r="L45" i="35"/>
  <c r="F45" i="35"/>
  <c r="S45" i="35"/>
  <c r="O45" i="35"/>
  <c r="K45" i="35"/>
  <c r="S45" i="36"/>
  <c r="O45" i="36"/>
  <c r="K45" i="36"/>
  <c r="R45" i="36"/>
  <c r="N45" i="36"/>
  <c r="J45" i="36"/>
  <c r="Q45" i="36"/>
  <c r="M45" i="36"/>
  <c r="G45" i="36"/>
  <c r="L45" i="36"/>
  <c r="F45" i="36"/>
  <c r="P49" i="34"/>
  <c r="L49" i="34"/>
  <c r="F49" i="34"/>
  <c r="S49" i="34"/>
  <c r="O49" i="34"/>
  <c r="K49" i="34"/>
  <c r="R49" i="34"/>
  <c r="N49" i="34"/>
  <c r="J49" i="34"/>
  <c r="D49" i="34"/>
  <c r="Q49" i="34"/>
  <c r="M49" i="34"/>
  <c r="G49" i="34"/>
  <c r="R49" i="35"/>
  <c r="N49" i="35"/>
  <c r="J49" i="35"/>
  <c r="D49" i="35"/>
  <c r="Q49" i="35"/>
  <c r="M49" i="35"/>
  <c r="G49" i="35"/>
  <c r="P49" i="35"/>
  <c r="L49" i="35"/>
  <c r="F49" i="35"/>
  <c r="S49" i="35"/>
  <c r="O49" i="35"/>
  <c r="K49" i="35"/>
  <c r="S49" i="36"/>
  <c r="O49" i="36"/>
  <c r="K49" i="36"/>
  <c r="R49" i="36"/>
  <c r="N49" i="36"/>
  <c r="J49" i="36"/>
  <c r="Q49" i="36"/>
  <c r="M49" i="36"/>
  <c r="G49" i="36"/>
  <c r="P49" i="36"/>
  <c r="L49" i="36"/>
  <c r="P53" i="34"/>
  <c r="L53" i="34"/>
  <c r="F53" i="34"/>
  <c r="S53" i="34"/>
  <c r="O53" i="34"/>
  <c r="K53" i="34"/>
  <c r="R53" i="34"/>
  <c r="N53" i="34"/>
  <c r="J53" i="34"/>
  <c r="D53" i="34"/>
  <c r="G53" i="34"/>
  <c r="Q53" i="34"/>
  <c r="M53" i="34"/>
  <c r="R53" i="35"/>
  <c r="N53" i="35"/>
  <c r="J53" i="35"/>
  <c r="D53" i="35"/>
  <c r="Q53" i="35"/>
  <c r="M53" i="35"/>
  <c r="G53" i="35"/>
  <c r="P53" i="35"/>
  <c r="L53" i="35"/>
  <c r="F53" i="35"/>
  <c r="S53" i="35"/>
  <c r="O53" i="35"/>
  <c r="K53" i="35"/>
  <c r="S53" i="36"/>
  <c r="O53" i="36"/>
  <c r="K53" i="36"/>
  <c r="R53" i="36"/>
  <c r="N53" i="36"/>
  <c r="J53" i="36"/>
  <c r="Q53" i="36"/>
  <c r="M53" i="36"/>
  <c r="G53" i="36"/>
  <c r="L53" i="36"/>
  <c r="F53" i="36"/>
  <c r="P57" i="34"/>
  <c r="L57" i="34"/>
  <c r="F57" i="34"/>
  <c r="S57" i="34"/>
  <c r="O57" i="34"/>
  <c r="K57" i="34"/>
  <c r="R57" i="34"/>
  <c r="N57" i="34"/>
  <c r="J57" i="34"/>
  <c r="Q57" i="34"/>
  <c r="M57" i="34"/>
  <c r="G57" i="34"/>
  <c r="R57" i="35"/>
  <c r="N57" i="35"/>
  <c r="J57" i="35"/>
  <c r="Q57" i="35"/>
  <c r="M57" i="35"/>
  <c r="G57" i="35"/>
  <c r="P57" i="35"/>
  <c r="L57" i="35"/>
  <c r="F57" i="35"/>
  <c r="S57" i="35"/>
  <c r="O57" i="35"/>
  <c r="K57" i="35"/>
  <c r="S57" i="36"/>
  <c r="O57" i="36"/>
  <c r="K57" i="36"/>
  <c r="R57" i="36"/>
  <c r="N57" i="36"/>
  <c r="J57" i="36"/>
  <c r="Q57" i="36"/>
  <c r="M57" i="36"/>
  <c r="G57" i="36"/>
  <c r="P57" i="36"/>
  <c r="L57" i="36"/>
  <c r="P61" i="34"/>
  <c r="L61" i="34"/>
  <c r="F61" i="34"/>
  <c r="S61" i="34"/>
  <c r="O61" i="34"/>
  <c r="K61" i="34"/>
  <c r="R61" i="34"/>
  <c r="N61" i="34"/>
  <c r="J61" i="34"/>
  <c r="G61" i="34"/>
  <c r="Q61" i="34"/>
  <c r="M61" i="34"/>
  <c r="R61" i="35"/>
  <c r="N61" i="35"/>
  <c r="J61" i="35"/>
  <c r="Q61" i="35"/>
  <c r="M61" i="35"/>
  <c r="G61" i="35"/>
  <c r="P61" i="35"/>
  <c r="L61" i="35"/>
  <c r="F61" i="35"/>
  <c r="S61" i="35"/>
  <c r="O61" i="35"/>
  <c r="K61" i="35"/>
  <c r="S61" i="36"/>
  <c r="O61" i="36"/>
  <c r="K61" i="36"/>
  <c r="R61" i="36"/>
  <c r="N61" i="36"/>
  <c r="J61" i="36"/>
  <c r="Q61" i="36"/>
  <c r="M61" i="36"/>
  <c r="G61" i="36"/>
  <c r="L61" i="36"/>
  <c r="F61" i="36"/>
  <c r="P65" i="34"/>
  <c r="L65" i="34"/>
  <c r="F65" i="34"/>
  <c r="S65" i="34"/>
  <c r="O65" i="34"/>
  <c r="K65" i="34"/>
  <c r="R65" i="34"/>
  <c r="N65" i="34"/>
  <c r="J65" i="34"/>
  <c r="Q65" i="34"/>
  <c r="M65" i="34"/>
  <c r="G65" i="34"/>
  <c r="R65" i="35"/>
  <c r="N65" i="35"/>
  <c r="J65" i="35"/>
  <c r="D65" i="35"/>
  <c r="Q65" i="35"/>
  <c r="M65" i="35"/>
  <c r="G65" i="35"/>
  <c r="P65" i="35"/>
  <c r="L65" i="35"/>
  <c r="F65" i="35"/>
  <c r="S65" i="35"/>
  <c r="O65" i="35"/>
  <c r="K65" i="35"/>
  <c r="S65" i="36"/>
  <c r="O65" i="36"/>
  <c r="K65" i="36"/>
  <c r="R65" i="36"/>
  <c r="N65" i="36"/>
  <c r="J65" i="36"/>
  <c r="Q65" i="36"/>
  <c r="M65" i="36"/>
  <c r="G65" i="36"/>
  <c r="P65" i="36"/>
  <c r="L65" i="36"/>
  <c r="P69" i="34"/>
  <c r="L69" i="34"/>
  <c r="F69" i="34"/>
  <c r="S69" i="34"/>
  <c r="O69" i="34"/>
  <c r="K69" i="34"/>
  <c r="R69" i="34"/>
  <c r="N69" i="34"/>
  <c r="J69" i="34"/>
  <c r="D69" i="34"/>
  <c r="G69" i="34"/>
  <c r="Q69" i="34"/>
  <c r="M69" i="34"/>
  <c r="P69" i="35"/>
  <c r="L69" i="35"/>
  <c r="F69" i="35"/>
  <c r="S69" i="35"/>
  <c r="O69" i="35"/>
  <c r="K69" i="35"/>
  <c r="Q69" i="35"/>
  <c r="M69" i="35"/>
  <c r="G69" i="35"/>
  <c r="D69" i="35"/>
  <c r="R69" i="35"/>
  <c r="N69" i="35"/>
  <c r="J69" i="35"/>
  <c r="S69" i="36"/>
  <c r="O69" i="36"/>
  <c r="K69" i="36"/>
  <c r="R69" i="36"/>
  <c r="N69" i="36"/>
  <c r="J69" i="36"/>
  <c r="D69" i="36"/>
  <c r="Q69" i="36"/>
  <c r="M69" i="36"/>
  <c r="G69" i="36"/>
  <c r="L69" i="36"/>
  <c r="F69" i="36"/>
  <c r="P73" i="34"/>
  <c r="L73" i="34"/>
  <c r="F73" i="34"/>
  <c r="S73" i="34"/>
  <c r="O73" i="34"/>
  <c r="K73" i="34"/>
  <c r="R73" i="34"/>
  <c r="N73" i="34"/>
  <c r="J73" i="34"/>
  <c r="D73" i="34"/>
  <c r="Q73" i="34"/>
  <c r="M73" i="34"/>
  <c r="G73" i="34"/>
  <c r="P73" i="35"/>
  <c r="L73" i="35"/>
  <c r="F73" i="35"/>
  <c r="S73" i="35"/>
  <c r="O73" i="35"/>
  <c r="K73" i="35"/>
  <c r="Q73" i="35"/>
  <c r="M73" i="35"/>
  <c r="G73" i="35"/>
  <c r="N73" i="35"/>
  <c r="J73" i="35"/>
  <c r="R73" i="35"/>
  <c r="S73" i="36"/>
  <c r="O73" i="36"/>
  <c r="K73" i="36"/>
  <c r="R73" i="36"/>
  <c r="N73" i="36"/>
  <c r="J73" i="36"/>
  <c r="Q73" i="36"/>
  <c r="M73" i="36"/>
  <c r="G73" i="36"/>
  <c r="P73" i="36"/>
  <c r="L73" i="36"/>
  <c r="Q77" i="34"/>
  <c r="M77" i="34"/>
  <c r="G77" i="34"/>
  <c r="O77" i="34"/>
  <c r="J77" i="34"/>
  <c r="S77" i="34"/>
  <c r="N77" i="34"/>
  <c r="F77" i="34"/>
  <c r="R77" i="34"/>
  <c r="L77" i="34"/>
  <c r="K77" i="34"/>
  <c r="P77" i="34"/>
  <c r="P77" i="35"/>
  <c r="L77" i="35"/>
  <c r="F77" i="35"/>
  <c r="S77" i="35"/>
  <c r="O77" i="35"/>
  <c r="K77" i="35"/>
  <c r="R77" i="35"/>
  <c r="N77" i="35"/>
  <c r="J77" i="35"/>
  <c r="Q77" i="35"/>
  <c r="M77" i="35"/>
  <c r="G77" i="35"/>
  <c r="D77" i="35"/>
  <c r="S77" i="36"/>
  <c r="O77" i="36"/>
  <c r="K77" i="36"/>
  <c r="R77" i="36"/>
  <c r="N77" i="36"/>
  <c r="J77" i="36"/>
  <c r="D77" i="36"/>
  <c r="Q77" i="36"/>
  <c r="M77" i="36"/>
  <c r="G77" i="36"/>
  <c r="L77" i="36"/>
  <c r="P77" i="37"/>
  <c r="L77" i="37"/>
  <c r="F77" i="37"/>
  <c r="F77" i="36"/>
  <c r="R77" i="37"/>
  <c r="N77" i="37"/>
  <c r="J77" i="37"/>
  <c r="D77" i="37"/>
  <c r="Q81" i="34"/>
  <c r="M81" i="34"/>
  <c r="G81" i="34"/>
  <c r="P81" i="34"/>
  <c r="L81" i="34"/>
  <c r="F81" i="34"/>
  <c r="O81" i="34"/>
  <c r="N81" i="34"/>
  <c r="S81" i="34"/>
  <c r="K81" i="34"/>
  <c r="J81" i="34"/>
  <c r="R81" i="34"/>
  <c r="P81" i="35"/>
  <c r="L81" i="35"/>
  <c r="F81" i="35"/>
  <c r="S81" i="35"/>
  <c r="O81" i="35"/>
  <c r="K81" i="35"/>
  <c r="R81" i="35"/>
  <c r="N81" i="35"/>
  <c r="J81" i="35"/>
  <c r="Q81" i="35"/>
  <c r="M81" i="35"/>
  <c r="G81" i="35"/>
  <c r="S81" i="36"/>
  <c r="O81" i="36"/>
  <c r="K81" i="36"/>
  <c r="R81" i="36"/>
  <c r="N81" i="36"/>
  <c r="J81" i="36"/>
  <c r="Q81" i="36"/>
  <c r="M81" i="36"/>
  <c r="G81" i="36"/>
  <c r="P81" i="37"/>
  <c r="L81" i="37"/>
  <c r="F81" i="37"/>
  <c r="P81" i="36"/>
  <c r="S81" i="37"/>
  <c r="O81" i="37"/>
  <c r="K81" i="37"/>
  <c r="L81" i="36"/>
  <c r="R81" i="37"/>
  <c r="N81" i="37"/>
  <c r="J81" i="37"/>
  <c r="D81" i="37"/>
  <c r="Q85" i="34"/>
  <c r="M85" i="34"/>
  <c r="G85" i="34"/>
  <c r="P85" i="34"/>
  <c r="L85" i="34"/>
  <c r="F85" i="34"/>
  <c r="O85" i="34"/>
  <c r="N85" i="34"/>
  <c r="D85" i="34"/>
  <c r="S85" i="34"/>
  <c r="K85" i="34"/>
  <c r="R85" i="34"/>
  <c r="J85" i="34"/>
  <c r="P85" i="35"/>
  <c r="L85" i="35"/>
  <c r="F85" i="35"/>
  <c r="S85" i="35"/>
  <c r="O85" i="35"/>
  <c r="K85" i="35"/>
  <c r="R85" i="35"/>
  <c r="N85" i="35"/>
  <c r="J85" i="35"/>
  <c r="D85" i="35"/>
  <c r="Q85" i="35"/>
  <c r="M85" i="35"/>
  <c r="G85" i="35"/>
  <c r="S85" i="36"/>
  <c r="O85" i="36"/>
  <c r="K85" i="36"/>
  <c r="R85" i="36"/>
  <c r="N85" i="36"/>
  <c r="J85" i="36"/>
  <c r="Q85" i="36"/>
  <c r="M85" i="36"/>
  <c r="G85" i="36"/>
  <c r="L85" i="36"/>
  <c r="P85" i="37"/>
  <c r="L85" i="37"/>
  <c r="F85" i="37"/>
  <c r="F85" i="36"/>
  <c r="S85" i="37"/>
  <c r="O85" i="37"/>
  <c r="K85" i="37"/>
  <c r="R85" i="37"/>
  <c r="N85" i="37"/>
  <c r="J85" i="37"/>
  <c r="D85" i="37"/>
  <c r="R89" i="34"/>
  <c r="N89" i="34"/>
  <c r="J89" i="34"/>
  <c r="Q89" i="34"/>
  <c r="M89" i="34"/>
  <c r="G89" i="34"/>
  <c r="P89" i="34"/>
  <c r="L89" i="34"/>
  <c r="F89" i="34"/>
  <c r="S89" i="34"/>
  <c r="O89" i="34"/>
  <c r="K89" i="34"/>
  <c r="P89" i="35"/>
  <c r="L89" i="35"/>
  <c r="F89" i="35"/>
  <c r="S89" i="35"/>
  <c r="O89" i="35"/>
  <c r="K89" i="35"/>
  <c r="R89" i="35"/>
  <c r="N89" i="35"/>
  <c r="J89" i="35"/>
  <c r="Q89" i="35"/>
  <c r="M89" i="35"/>
  <c r="G89" i="35"/>
  <c r="S89" i="36"/>
  <c r="O89" i="36"/>
  <c r="K89" i="36"/>
  <c r="R89" i="36"/>
  <c r="N89" i="36"/>
  <c r="J89" i="36"/>
  <c r="Q89" i="36"/>
  <c r="M89" i="36"/>
  <c r="G89" i="36"/>
  <c r="P89" i="37"/>
  <c r="L89" i="37"/>
  <c r="F89" i="37"/>
  <c r="P89" i="36"/>
  <c r="S89" i="37"/>
  <c r="O89" i="37"/>
  <c r="K89" i="37"/>
  <c r="L89" i="36"/>
  <c r="R89" i="37"/>
  <c r="N89" i="37"/>
  <c r="J89" i="37"/>
  <c r="R93" i="34"/>
  <c r="N93" i="34"/>
  <c r="J93" i="34"/>
  <c r="D93" i="34"/>
  <c r="Q93" i="34"/>
  <c r="M93" i="34"/>
  <c r="G93" i="34"/>
  <c r="P93" i="34"/>
  <c r="L93" i="34"/>
  <c r="F93" i="34"/>
  <c r="O93" i="34"/>
  <c r="K93" i="34"/>
  <c r="S93" i="34"/>
  <c r="P93" i="35"/>
  <c r="L93" i="35"/>
  <c r="F93" i="35"/>
  <c r="S93" i="35"/>
  <c r="O93" i="35"/>
  <c r="K93" i="35"/>
  <c r="R93" i="35"/>
  <c r="N93" i="35"/>
  <c r="J93" i="35"/>
  <c r="D93" i="35"/>
  <c r="Q93" i="35"/>
  <c r="M93" i="35"/>
  <c r="G93" i="35"/>
  <c r="S93" i="36"/>
  <c r="O93" i="36"/>
  <c r="K93" i="36"/>
  <c r="R93" i="36"/>
  <c r="N93" i="36"/>
  <c r="J93" i="36"/>
  <c r="Q93" i="36"/>
  <c r="M93" i="36"/>
  <c r="G93" i="36"/>
  <c r="L93" i="36"/>
  <c r="P93" i="37"/>
  <c r="L93" i="37"/>
  <c r="F93" i="37"/>
  <c r="F93" i="36"/>
  <c r="S93" i="37"/>
  <c r="O93" i="37"/>
  <c r="K93" i="37"/>
  <c r="R93" i="37"/>
  <c r="N93" i="37"/>
  <c r="J93" i="37"/>
  <c r="S97" i="34"/>
  <c r="O97" i="34"/>
  <c r="R97" i="34"/>
  <c r="N97" i="34"/>
  <c r="J97" i="34"/>
  <c r="P97" i="34"/>
  <c r="G97" i="34"/>
  <c r="M97" i="34"/>
  <c r="F97" i="34"/>
  <c r="L97" i="34"/>
  <c r="Q97" i="34"/>
  <c r="K97" i="34"/>
  <c r="P97" i="35"/>
  <c r="L97" i="35"/>
  <c r="F97" i="35"/>
  <c r="S97" i="35"/>
  <c r="O97" i="35"/>
  <c r="K97" i="35"/>
  <c r="R97" i="35"/>
  <c r="N97" i="35"/>
  <c r="J97" i="35"/>
  <c r="D97" i="35"/>
  <c r="Q97" i="35"/>
  <c r="M97" i="35"/>
  <c r="G97" i="35"/>
  <c r="S97" i="36"/>
  <c r="O97" i="36"/>
  <c r="K97" i="36"/>
  <c r="R97" i="36"/>
  <c r="N97" i="36"/>
  <c r="J97" i="36"/>
  <c r="Q97" i="36"/>
  <c r="M97" i="36"/>
  <c r="G97" i="36"/>
  <c r="P97" i="37"/>
  <c r="L97" i="37"/>
  <c r="F97" i="37"/>
  <c r="P97" i="36"/>
  <c r="S97" i="37"/>
  <c r="O97" i="37"/>
  <c r="K97" i="37"/>
  <c r="L97" i="36"/>
  <c r="R97" i="37"/>
  <c r="N97" i="37"/>
  <c r="J97" i="37"/>
  <c r="S101" i="34"/>
  <c r="O101" i="34"/>
  <c r="K101" i="34"/>
  <c r="R101" i="34"/>
  <c r="N101" i="34"/>
  <c r="J101" i="34"/>
  <c r="D101" i="34"/>
  <c r="P101" i="34"/>
  <c r="F101" i="34"/>
  <c r="M101" i="34"/>
  <c r="L101" i="34"/>
  <c r="Q101" i="34"/>
  <c r="G101" i="34"/>
  <c r="P101" i="35"/>
  <c r="L101" i="35"/>
  <c r="F101" i="35"/>
  <c r="S101" i="35"/>
  <c r="O101" i="35"/>
  <c r="K101" i="35"/>
  <c r="R101" i="35"/>
  <c r="N101" i="35"/>
  <c r="J101" i="35"/>
  <c r="D101" i="35"/>
  <c r="Q101" i="35"/>
  <c r="M101" i="35"/>
  <c r="G101" i="35"/>
  <c r="S101" i="36"/>
  <c r="O101" i="36"/>
  <c r="K101" i="36"/>
  <c r="R101" i="36"/>
  <c r="N101" i="36"/>
  <c r="J101" i="36"/>
  <c r="Q101" i="36"/>
  <c r="M101" i="36"/>
  <c r="G101" i="36"/>
  <c r="L101" i="36"/>
  <c r="P101" i="37"/>
  <c r="L101" i="37"/>
  <c r="F101" i="37"/>
  <c r="F101" i="36"/>
  <c r="S101" i="37"/>
  <c r="O101" i="37"/>
  <c r="K101" i="37"/>
  <c r="R101" i="37"/>
  <c r="N101" i="37"/>
  <c r="J101" i="37"/>
  <c r="S105" i="34"/>
  <c r="O105" i="34"/>
  <c r="K105" i="34"/>
  <c r="R105" i="34"/>
  <c r="N105" i="34"/>
  <c r="J105" i="34"/>
  <c r="D105" i="34"/>
  <c r="Q105" i="34"/>
  <c r="M105" i="34"/>
  <c r="G105" i="34"/>
  <c r="L105" i="34"/>
  <c r="F105" i="34"/>
  <c r="P105" i="34"/>
  <c r="P105" i="35"/>
  <c r="L105" i="35"/>
  <c r="F105" i="35"/>
  <c r="S105" i="35"/>
  <c r="O105" i="35"/>
  <c r="K105" i="35"/>
  <c r="R105" i="35"/>
  <c r="N105" i="35"/>
  <c r="J105" i="35"/>
  <c r="D105" i="35"/>
  <c r="Q105" i="35"/>
  <c r="M105" i="35"/>
  <c r="G105" i="35"/>
  <c r="S105" i="36"/>
  <c r="O105" i="36"/>
  <c r="K105" i="36"/>
  <c r="R105" i="36"/>
  <c r="N105" i="36"/>
  <c r="J105" i="36"/>
  <c r="Q105" i="36"/>
  <c r="M105" i="36"/>
  <c r="G105" i="36"/>
  <c r="P105" i="37"/>
  <c r="L105" i="37"/>
  <c r="F105" i="37"/>
  <c r="P105" i="36"/>
  <c r="S105" i="37"/>
  <c r="O105" i="37"/>
  <c r="K105" i="37"/>
  <c r="L105" i="36"/>
  <c r="R105" i="37"/>
  <c r="N105" i="37"/>
  <c r="J105" i="37"/>
  <c r="S109" i="34"/>
  <c r="O109" i="34"/>
  <c r="K109" i="34"/>
  <c r="R109" i="34"/>
  <c r="N109" i="34"/>
  <c r="J109" i="34"/>
  <c r="D109" i="34"/>
  <c r="Q109" i="34"/>
  <c r="M109" i="34"/>
  <c r="G109" i="34"/>
  <c r="P109" i="34"/>
  <c r="L109" i="34"/>
  <c r="F109" i="34"/>
  <c r="P109" i="35"/>
  <c r="L109" i="35"/>
  <c r="F109" i="35"/>
  <c r="O109" i="35"/>
  <c r="J109" i="35"/>
  <c r="S109" i="35"/>
  <c r="N109" i="35"/>
  <c r="G109" i="35"/>
  <c r="R109" i="35"/>
  <c r="M109" i="35"/>
  <c r="Q109" i="35"/>
  <c r="K109" i="35"/>
  <c r="D109" i="35"/>
  <c r="P109" i="36"/>
  <c r="L109" i="36"/>
  <c r="F109" i="36"/>
  <c r="S109" i="36"/>
  <c r="O109" i="36"/>
  <c r="K109" i="36"/>
  <c r="R109" i="36"/>
  <c r="N109" i="36"/>
  <c r="J109" i="36"/>
  <c r="Q109" i="36"/>
  <c r="M109" i="36"/>
  <c r="G109" i="36"/>
  <c r="P109" i="37"/>
  <c r="L109" i="37"/>
  <c r="F109" i="37"/>
  <c r="S109" i="37"/>
  <c r="O109" i="37"/>
  <c r="K109" i="37"/>
  <c r="R109" i="37"/>
  <c r="N109" i="37"/>
  <c r="J109" i="37"/>
  <c r="S113" i="34"/>
  <c r="O113" i="34"/>
  <c r="K113" i="34"/>
  <c r="R113" i="34"/>
  <c r="N113" i="34"/>
  <c r="J113" i="34"/>
  <c r="D113" i="34"/>
  <c r="Q113" i="34"/>
  <c r="M113" i="34"/>
  <c r="G113" i="34"/>
  <c r="F113" i="34"/>
  <c r="P113" i="34"/>
  <c r="L113" i="34"/>
  <c r="Q113" i="35"/>
  <c r="M113" i="35"/>
  <c r="G113" i="35"/>
  <c r="P113" i="35"/>
  <c r="L113" i="35"/>
  <c r="F113" i="35"/>
  <c r="R113" i="35"/>
  <c r="J113" i="35"/>
  <c r="O113" i="35"/>
  <c r="N113" i="35"/>
  <c r="D113" i="35"/>
  <c r="S113" i="35"/>
  <c r="K113" i="35"/>
  <c r="P113" i="36"/>
  <c r="L113" i="36"/>
  <c r="F113" i="36"/>
  <c r="S113" i="36"/>
  <c r="O113" i="36"/>
  <c r="K113" i="36"/>
  <c r="R113" i="36"/>
  <c r="N113" i="36"/>
  <c r="J113" i="36"/>
  <c r="G113" i="36"/>
  <c r="Q113" i="36"/>
  <c r="P113" i="37"/>
  <c r="L113" i="37"/>
  <c r="F113" i="37"/>
  <c r="S113" i="37"/>
  <c r="O113" i="37"/>
  <c r="K113" i="37"/>
  <c r="R113" i="37"/>
  <c r="N113" i="37"/>
  <c r="J113" i="37"/>
  <c r="S117" i="34"/>
  <c r="O117" i="34"/>
  <c r="K117" i="34"/>
  <c r="R117" i="34"/>
  <c r="N117" i="34"/>
  <c r="J117" i="34"/>
  <c r="Q117" i="34"/>
  <c r="M117" i="34"/>
  <c r="G117" i="34"/>
  <c r="P117" i="34"/>
  <c r="L117" i="34"/>
  <c r="F117" i="34"/>
  <c r="R117" i="35"/>
  <c r="N117" i="35"/>
  <c r="J117" i="35"/>
  <c r="D117" i="35"/>
  <c r="Q117" i="35"/>
  <c r="M117" i="35"/>
  <c r="G117" i="35"/>
  <c r="P117" i="35"/>
  <c r="L117" i="35"/>
  <c r="F117" i="35"/>
  <c r="S117" i="35"/>
  <c r="O117" i="35"/>
  <c r="K117" i="35"/>
  <c r="P117" i="36"/>
  <c r="L117" i="36"/>
  <c r="F117" i="36"/>
  <c r="S117" i="36"/>
  <c r="O117" i="36"/>
  <c r="K117" i="36"/>
  <c r="R117" i="36"/>
  <c r="N117" i="36"/>
  <c r="J117" i="36"/>
  <c r="Q117" i="36"/>
  <c r="M117" i="36"/>
  <c r="G117" i="36"/>
  <c r="P117" i="37"/>
  <c r="L117" i="37"/>
  <c r="F117" i="37"/>
  <c r="S117" i="37"/>
  <c r="O117" i="37"/>
  <c r="K117" i="37"/>
  <c r="R117" i="37"/>
  <c r="N117" i="37"/>
  <c r="J117" i="37"/>
  <c r="S121" i="34"/>
  <c r="O121" i="34"/>
  <c r="K121" i="34"/>
  <c r="R121" i="34"/>
  <c r="N121" i="34"/>
  <c r="J121" i="34"/>
  <c r="Q121" i="34"/>
  <c r="M121" i="34"/>
  <c r="G121" i="34"/>
  <c r="F121" i="34"/>
  <c r="P121" i="34"/>
  <c r="L121" i="34"/>
  <c r="R121" i="35"/>
  <c r="N121" i="35"/>
  <c r="J121" i="35"/>
  <c r="Q121" i="35"/>
  <c r="M121" i="35"/>
  <c r="G121" i="35"/>
  <c r="P121" i="35"/>
  <c r="L121" i="35"/>
  <c r="F121" i="35"/>
  <c r="K121" i="35"/>
  <c r="S121" i="35"/>
  <c r="O121" i="35"/>
  <c r="P121" i="36"/>
  <c r="L121" i="36"/>
  <c r="F121" i="36"/>
  <c r="S121" i="36"/>
  <c r="O121" i="36"/>
  <c r="K121" i="36"/>
  <c r="R121" i="36"/>
  <c r="N121" i="36"/>
  <c r="J121" i="36"/>
  <c r="G121" i="36"/>
  <c r="Q121" i="36"/>
  <c r="M121" i="36"/>
  <c r="P121" i="37"/>
  <c r="L121" i="37"/>
  <c r="F121" i="37"/>
  <c r="S121" i="37"/>
  <c r="O121" i="37"/>
  <c r="K121" i="37"/>
  <c r="R121" i="37"/>
  <c r="N121" i="37"/>
  <c r="J121" i="37"/>
  <c r="S125" i="34"/>
  <c r="O125" i="34"/>
  <c r="K125" i="34"/>
  <c r="R125" i="34"/>
  <c r="N125" i="34"/>
  <c r="J125" i="34"/>
  <c r="Q125" i="34"/>
  <c r="M125" i="34"/>
  <c r="G125" i="34"/>
  <c r="P125" i="34"/>
  <c r="L125" i="34"/>
  <c r="F125" i="34"/>
  <c r="R125" i="35"/>
  <c r="N125" i="35"/>
  <c r="J125" i="35"/>
  <c r="D125" i="35"/>
  <c r="Q125" i="35"/>
  <c r="M125" i="35"/>
  <c r="G125" i="35"/>
  <c r="P125" i="35"/>
  <c r="L125" i="35"/>
  <c r="F125" i="35"/>
  <c r="S125" i="35"/>
  <c r="O125" i="35"/>
  <c r="K125" i="35"/>
  <c r="P125" i="36"/>
  <c r="L125" i="36"/>
  <c r="F125" i="36"/>
  <c r="S125" i="36"/>
  <c r="O125" i="36"/>
  <c r="K125" i="36"/>
  <c r="R125" i="36"/>
  <c r="N125" i="36"/>
  <c r="J125" i="36"/>
  <c r="Q125" i="36"/>
  <c r="M125" i="36"/>
  <c r="G125" i="36"/>
  <c r="P125" i="37"/>
  <c r="L125" i="37"/>
  <c r="F125" i="37"/>
  <c r="S125" i="37"/>
  <c r="O125" i="37"/>
  <c r="K125" i="37"/>
  <c r="R125" i="37"/>
  <c r="N125" i="37"/>
  <c r="J125" i="37"/>
  <c r="S129" i="34"/>
  <c r="O129" i="34"/>
  <c r="K129" i="34"/>
  <c r="R129" i="34"/>
  <c r="N129" i="34"/>
  <c r="J129" i="34"/>
  <c r="D129" i="34"/>
  <c r="Q129" i="34"/>
  <c r="M129" i="34"/>
  <c r="G129" i="34"/>
  <c r="F129" i="34"/>
  <c r="P129" i="34"/>
  <c r="L129" i="34"/>
  <c r="R129" i="35"/>
  <c r="N129" i="35"/>
  <c r="J129" i="35"/>
  <c r="D129" i="35"/>
  <c r="Q129" i="35"/>
  <c r="M129" i="35"/>
  <c r="G129" i="35"/>
  <c r="P129" i="35"/>
  <c r="L129" i="35"/>
  <c r="F129" i="35"/>
  <c r="S129" i="35"/>
  <c r="O129" i="35"/>
  <c r="K129" i="35"/>
  <c r="P129" i="36"/>
  <c r="L129" i="36"/>
  <c r="F129" i="36"/>
  <c r="S129" i="36"/>
  <c r="O129" i="36"/>
  <c r="K129" i="36"/>
  <c r="R129" i="36"/>
  <c r="N129" i="36"/>
  <c r="J129" i="36"/>
  <c r="G129" i="36"/>
  <c r="Q129" i="36"/>
  <c r="P129" i="37"/>
  <c r="L129" i="37"/>
  <c r="F129" i="37"/>
  <c r="M129" i="36"/>
  <c r="S129" i="37"/>
  <c r="O129" i="37"/>
  <c r="K129" i="37"/>
  <c r="R129" i="37"/>
  <c r="N129" i="37"/>
  <c r="J129" i="37"/>
  <c r="S133" i="34"/>
  <c r="O133" i="34"/>
  <c r="K133" i="34"/>
  <c r="R133" i="34"/>
  <c r="N133" i="34"/>
  <c r="J133" i="34"/>
  <c r="Q133" i="34"/>
  <c r="M133" i="34"/>
  <c r="G133" i="34"/>
  <c r="P133" i="34"/>
  <c r="L133" i="34"/>
  <c r="F133" i="34"/>
  <c r="R133" i="35"/>
  <c r="N133" i="35"/>
  <c r="J133" i="35"/>
  <c r="D133" i="35"/>
  <c r="Q133" i="35"/>
  <c r="M133" i="35"/>
  <c r="G133" i="35"/>
  <c r="P133" i="35"/>
  <c r="L133" i="35"/>
  <c r="F133" i="35"/>
  <c r="S133" i="35"/>
  <c r="O133" i="35"/>
  <c r="K133" i="35"/>
  <c r="P133" i="36"/>
  <c r="L133" i="36"/>
  <c r="F133" i="36"/>
  <c r="S133" i="36"/>
  <c r="O133" i="36"/>
  <c r="K133" i="36"/>
  <c r="R133" i="36"/>
  <c r="N133" i="36"/>
  <c r="J133" i="36"/>
  <c r="Q133" i="36"/>
  <c r="M133" i="36"/>
  <c r="G133" i="36"/>
  <c r="P133" i="37"/>
  <c r="L133" i="37"/>
  <c r="F133" i="37"/>
  <c r="S133" i="37"/>
  <c r="O133" i="37"/>
  <c r="K133" i="37"/>
  <c r="R133" i="37"/>
  <c r="N133" i="37"/>
  <c r="J133" i="37"/>
  <c r="G2" i="37"/>
  <c r="M2" i="37"/>
  <c r="Q2" i="37"/>
  <c r="K3" i="37"/>
  <c r="O3" i="37"/>
  <c r="S3" i="37"/>
  <c r="G4" i="37"/>
  <c r="M4" i="37"/>
  <c r="Q4" i="37"/>
  <c r="K5" i="37"/>
  <c r="O5" i="37"/>
  <c r="S5" i="37"/>
  <c r="G6" i="37"/>
  <c r="M6" i="37"/>
  <c r="Q6" i="37"/>
  <c r="K7" i="37"/>
  <c r="O7" i="37"/>
  <c r="S7" i="37"/>
  <c r="G8" i="37"/>
  <c r="M8" i="37"/>
  <c r="Q8" i="37"/>
  <c r="K9" i="37"/>
  <c r="O9" i="37"/>
  <c r="S9" i="37"/>
  <c r="G10" i="37"/>
  <c r="M10" i="37"/>
  <c r="Q10" i="37"/>
  <c r="K11" i="37"/>
  <c r="O11" i="37"/>
  <c r="S11" i="37"/>
  <c r="M12" i="37"/>
  <c r="Q12" i="37"/>
  <c r="K13" i="37"/>
  <c r="O13" i="37"/>
  <c r="S13" i="37"/>
  <c r="G14" i="37"/>
  <c r="M14" i="37"/>
  <c r="Q14" i="37"/>
  <c r="K15" i="37"/>
  <c r="O15" i="37"/>
  <c r="S15" i="37"/>
  <c r="G16" i="37"/>
  <c r="M16" i="37"/>
  <c r="Q16" i="37"/>
  <c r="K17" i="37"/>
  <c r="O17" i="37"/>
  <c r="S17" i="37"/>
  <c r="G18" i="37"/>
  <c r="M18" i="37"/>
  <c r="Q18" i="37"/>
  <c r="K19" i="37"/>
  <c r="O19" i="37"/>
  <c r="S19" i="37"/>
  <c r="G20" i="37"/>
  <c r="M20" i="37"/>
  <c r="Q20" i="37"/>
  <c r="K21" i="37"/>
  <c r="O21" i="37"/>
  <c r="S21" i="37"/>
  <c r="G22" i="37"/>
  <c r="M22" i="37"/>
  <c r="Q22" i="37"/>
  <c r="K23" i="37"/>
  <c r="O23" i="37"/>
  <c r="S23" i="37"/>
  <c r="G24" i="37"/>
  <c r="M24" i="37"/>
  <c r="Q24" i="37"/>
  <c r="K25" i="37"/>
  <c r="O25" i="37"/>
  <c r="S25" i="37"/>
  <c r="G26" i="37"/>
  <c r="M26" i="37"/>
  <c r="Q26" i="37"/>
  <c r="K27" i="37"/>
  <c r="O27" i="37"/>
  <c r="S27" i="37"/>
  <c r="G28" i="37"/>
  <c r="M28" i="37"/>
  <c r="Q28" i="37"/>
  <c r="K29" i="37"/>
  <c r="O29" i="37"/>
  <c r="S29" i="37"/>
  <c r="G30" i="37"/>
  <c r="M30" i="37"/>
  <c r="Q30" i="37"/>
  <c r="K31" i="37"/>
  <c r="O31" i="37"/>
  <c r="S31" i="37"/>
  <c r="G32" i="37"/>
  <c r="M32" i="37"/>
  <c r="Q32" i="37"/>
  <c r="K33" i="37"/>
  <c r="O33" i="37"/>
  <c r="S33" i="37"/>
  <c r="G34" i="37"/>
  <c r="M34" i="37"/>
  <c r="Q34" i="37"/>
  <c r="K35" i="37"/>
  <c r="O35" i="37"/>
  <c r="S35" i="37"/>
  <c r="G36" i="37"/>
  <c r="M36" i="37"/>
  <c r="Q36" i="37"/>
  <c r="K37" i="37"/>
  <c r="O37" i="37"/>
  <c r="S37" i="37"/>
  <c r="G38" i="37"/>
  <c r="M38" i="37"/>
  <c r="Q38" i="37"/>
  <c r="K39" i="37"/>
  <c r="O39" i="37"/>
  <c r="S39" i="37"/>
  <c r="G40" i="37"/>
  <c r="M40" i="37"/>
  <c r="Q40" i="37"/>
  <c r="K41" i="37"/>
  <c r="O41" i="37"/>
  <c r="S41" i="37"/>
  <c r="G42" i="37"/>
  <c r="M42" i="37"/>
  <c r="Q42" i="37"/>
  <c r="K43" i="37"/>
  <c r="O43" i="37"/>
  <c r="S43" i="37"/>
  <c r="G44" i="37"/>
  <c r="M44" i="37"/>
  <c r="Q44" i="37"/>
  <c r="K45" i="37"/>
  <c r="O45" i="37"/>
  <c r="S45" i="37"/>
  <c r="G46" i="37"/>
  <c r="M46" i="37"/>
  <c r="Q46" i="37"/>
  <c r="K47" i="37"/>
  <c r="O47" i="37"/>
  <c r="S47" i="37"/>
  <c r="G48" i="37"/>
  <c r="M48" i="37"/>
  <c r="Q48" i="37"/>
  <c r="K49" i="37"/>
  <c r="O49" i="37"/>
  <c r="S49" i="37"/>
  <c r="G50" i="37"/>
  <c r="M50" i="37"/>
  <c r="Q50" i="37"/>
  <c r="K51" i="37"/>
  <c r="O51" i="37"/>
  <c r="S51" i="37"/>
  <c r="G52" i="37"/>
  <c r="M52" i="37"/>
  <c r="Q52" i="37"/>
  <c r="K53" i="37"/>
  <c r="O53" i="37"/>
  <c r="S53" i="37"/>
  <c r="G54" i="37"/>
  <c r="M54" i="37"/>
  <c r="Q54" i="37"/>
  <c r="K55" i="37"/>
  <c r="O55" i="37"/>
  <c r="S55" i="37"/>
  <c r="G56" i="37"/>
  <c r="M56" i="37"/>
  <c r="Q56" i="37"/>
  <c r="K57" i="37"/>
  <c r="O57" i="37"/>
  <c r="S57" i="37"/>
  <c r="G58" i="37"/>
  <c r="M58" i="37"/>
  <c r="Q58" i="37"/>
  <c r="K59" i="37"/>
  <c r="O59" i="37"/>
  <c r="S59" i="37"/>
  <c r="G60" i="37"/>
  <c r="M60" i="37"/>
  <c r="Q60" i="37"/>
  <c r="K61" i="37"/>
  <c r="O61" i="37"/>
  <c r="S61" i="37"/>
  <c r="G62" i="37"/>
  <c r="M62" i="37"/>
  <c r="Q62" i="37"/>
  <c r="K63" i="37"/>
  <c r="O63" i="37"/>
  <c r="S63" i="37"/>
  <c r="G64" i="37"/>
  <c r="M64" i="37"/>
  <c r="Q64" i="37"/>
  <c r="K65" i="37"/>
  <c r="O65" i="37"/>
  <c r="S65" i="37"/>
  <c r="G66" i="37"/>
  <c r="M66" i="37"/>
  <c r="Q66" i="37"/>
  <c r="K67" i="37"/>
  <c r="O67" i="37"/>
  <c r="S67" i="37"/>
  <c r="G68" i="37"/>
  <c r="M68" i="37"/>
  <c r="Q68" i="37"/>
  <c r="K69" i="37"/>
  <c r="O69" i="37"/>
  <c r="S69" i="37"/>
  <c r="G70" i="37"/>
  <c r="M70" i="37"/>
  <c r="Q70" i="37"/>
  <c r="K71" i="37"/>
  <c r="O71" i="37"/>
  <c r="S71" i="37"/>
  <c r="M72" i="37"/>
  <c r="Q72" i="37"/>
  <c r="K73" i="37"/>
  <c r="O73" i="37"/>
  <c r="S73" i="37"/>
  <c r="K74" i="37"/>
  <c r="P74" i="37"/>
  <c r="M75" i="37"/>
  <c r="R75" i="37"/>
  <c r="G76" i="37"/>
  <c r="O76" i="37"/>
  <c r="G77" i="37"/>
  <c r="Q77" i="37"/>
  <c r="K78" i="37"/>
  <c r="S78" i="37"/>
  <c r="M79" i="37"/>
  <c r="G81" i="37"/>
  <c r="K82" i="37"/>
  <c r="M83" i="37"/>
  <c r="O84" i="37"/>
  <c r="Q85" i="37"/>
  <c r="S86" i="37"/>
  <c r="G89" i="37"/>
  <c r="K90" i="37"/>
  <c r="M91" i="37"/>
  <c r="O92" i="37"/>
  <c r="Q93" i="37"/>
  <c r="S94" i="37"/>
  <c r="G97" i="37"/>
  <c r="K98" i="37"/>
  <c r="M99" i="37"/>
  <c r="O100" i="37"/>
  <c r="Q101" i="37"/>
  <c r="S102" i="37"/>
  <c r="G105" i="37"/>
  <c r="K106" i="37"/>
  <c r="M107" i="37"/>
  <c r="O108" i="37"/>
  <c r="Q109" i="37"/>
  <c r="S110" i="37"/>
  <c r="G113" i="37"/>
  <c r="K114" i="37"/>
  <c r="M115" i="37"/>
  <c r="O116" i="37"/>
  <c r="Q117" i="37"/>
  <c r="S118" i="37"/>
  <c r="G121" i="37"/>
  <c r="K122" i="37"/>
  <c r="M123" i="37"/>
  <c r="O124" i="37"/>
  <c r="Q125" i="37"/>
  <c r="S126" i="37"/>
  <c r="G129" i="37"/>
  <c r="K130" i="37"/>
  <c r="M131" i="37"/>
  <c r="O132" i="37"/>
  <c r="Q133" i="37"/>
  <c r="S134" i="37"/>
  <c r="G4" i="36"/>
  <c r="M6" i="36"/>
  <c r="O7" i="36"/>
  <c r="N10" i="36"/>
  <c r="N13" i="36"/>
  <c r="F15" i="36"/>
  <c r="O16" i="36"/>
  <c r="R18" i="36"/>
  <c r="F21" i="36"/>
  <c r="L23" i="36"/>
  <c r="J26" i="36"/>
  <c r="R30" i="36"/>
  <c r="L35" i="36"/>
  <c r="D40" i="36"/>
  <c r="N44" i="36"/>
  <c r="F49" i="36"/>
  <c r="P53" i="36"/>
  <c r="J58" i="36"/>
  <c r="R62" i="36"/>
  <c r="L67" i="36"/>
  <c r="N76" i="36"/>
  <c r="F81" i="36"/>
  <c r="P85" i="36"/>
  <c r="J90" i="36"/>
  <c r="R94" i="36"/>
  <c r="L99" i="36"/>
  <c r="M113" i="36"/>
  <c r="Q131" i="36"/>
  <c r="D3" i="34"/>
  <c r="D5" i="34"/>
  <c r="D7" i="34"/>
  <c r="D11" i="34"/>
  <c r="D15" i="34"/>
  <c r="D19" i="34"/>
  <c r="D23" i="34"/>
  <c r="D27" i="34"/>
  <c r="D31" i="34"/>
  <c r="D33" i="34"/>
  <c r="D39" i="34"/>
  <c r="D57" i="34"/>
  <c r="D65" i="34"/>
  <c r="D81" i="34"/>
  <c r="D89" i="34"/>
  <c r="D97" i="34"/>
  <c r="D107" i="34"/>
  <c r="D111" i="34"/>
  <c r="D115" i="34"/>
  <c r="D117" i="34"/>
  <c r="D125" i="34"/>
  <c r="G126" i="12"/>
  <c r="H126" i="34"/>
  <c r="F126" i="34"/>
  <c r="D127" i="34"/>
  <c r="G130" i="12"/>
  <c r="H130" i="34"/>
  <c r="F130" i="34"/>
  <c r="G131" i="12"/>
  <c r="H131" i="34"/>
  <c r="D131" i="34"/>
  <c r="F132" i="34"/>
  <c r="D133" i="34"/>
  <c r="D41" i="35"/>
  <c r="D43" i="35"/>
  <c r="D45" i="35"/>
  <c r="D47" i="35"/>
  <c r="D51" i="35"/>
  <c r="D55" i="35"/>
  <c r="D57" i="35"/>
  <c r="D61" i="35"/>
  <c r="D63" i="35"/>
  <c r="D67" i="35"/>
  <c r="D73" i="35"/>
  <c r="D81" i="35"/>
  <c r="D83" i="35"/>
  <c r="D89" i="35"/>
  <c r="D91" i="35"/>
  <c r="F94" i="35"/>
  <c r="F96" i="35"/>
  <c r="F98" i="35"/>
  <c r="F108" i="35"/>
  <c r="F110" i="35"/>
  <c r="F114" i="35"/>
  <c r="F51" i="36"/>
  <c r="F55" i="36"/>
  <c r="F59" i="36"/>
  <c r="F67" i="36"/>
  <c r="F71" i="36"/>
  <c r="D51" i="36"/>
  <c r="D53" i="36"/>
  <c r="D55" i="36"/>
  <c r="D57" i="36"/>
  <c r="D59" i="36"/>
  <c r="D61" i="36"/>
  <c r="D63" i="36"/>
  <c r="D65" i="36"/>
  <c r="D67" i="36"/>
  <c r="D89" i="36"/>
  <c r="D91" i="36"/>
  <c r="D93" i="36"/>
  <c r="D95" i="36"/>
  <c r="D97" i="36"/>
  <c r="D99" i="36"/>
  <c r="D101" i="36"/>
  <c r="D103" i="36"/>
  <c r="D105" i="36"/>
  <c r="D17" i="37"/>
  <c r="D45" i="37"/>
  <c r="D13" i="37"/>
  <c r="D67" i="37"/>
  <c r="D75" i="37"/>
  <c r="D83" i="37"/>
  <c r="G128" i="12"/>
  <c r="H128" i="34"/>
  <c r="G134" i="12"/>
  <c r="H134" i="34"/>
  <c r="G9" i="12"/>
  <c r="H9" i="34"/>
  <c r="G31" i="12"/>
  <c r="H31" i="34"/>
  <c r="H2" i="35"/>
  <c r="G6" i="13"/>
  <c r="H6" i="35"/>
  <c r="H18" i="35"/>
  <c r="H30" i="35"/>
  <c r="H38" i="35"/>
  <c r="H27" i="37"/>
  <c r="H45" i="37"/>
  <c r="H47" i="37"/>
  <c r="G49" i="12"/>
  <c r="H49" i="34"/>
  <c r="G44" i="12"/>
  <c r="H44" i="34"/>
  <c r="G96" i="12"/>
  <c r="H96" i="34"/>
  <c r="G35" i="12"/>
  <c r="H35" i="34"/>
  <c r="G43" i="12"/>
  <c r="H43" i="34"/>
  <c r="G59" i="12"/>
  <c r="H59" i="34"/>
  <c r="G63" i="12"/>
  <c r="H63" i="34"/>
  <c r="G67" i="12"/>
  <c r="H67" i="34"/>
  <c r="G71" i="12"/>
  <c r="H71" i="34"/>
  <c r="G75" i="12"/>
  <c r="H75" i="34"/>
  <c r="G79" i="12"/>
  <c r="H79" i="34"/>
  <c r="G83" i="12"/>
  <c r="H83" i="34"/>
  <c r="G87" i="12"/>
  <c r="H87" i="34"/>
  <c r="G95" i="12"/>
  <c r="H95" i="34"/>
  <c r="G99" i="12"/>
  <c r="H99" i="34"/>
  <c r="G103" i="12"/>
  <c r="H103" i="34"/>
  <c r="G111" i="12"/>
  <c r="H111" i="34"/>
  <c r="G119" i="12"/>
  <c r="H119" i="34"/>
  <c r="G123" i="12"/>
  <c r="H123" i="34"/>
  <c r="G65" i="12"/>
  <c r="H65" i="34"/>
  <c r="G69" i="12"/>
  <c r="H69" i="34"/>
  <c r="G81" i="12"/>
  <c r="H81" i="34"/>
  <c r="G10" i="12"/>
  <c r="H10" i="34"/>
  <c r="G11" i="12"/>
  <c r="H11" i="34"/>
  <c r="G12" i="12"/>
  <c r="H12" i="34"/>
  <c r="G15" i="12"/>
  <c r="H15" i="34"/>
  <c r="G21" i="12"/>
  <c r="H21" i="34"/>
  <c r="G29" i="12"/>
  <c r="H29" i="34"/>
  <c r="G38" i="12"/>
  <c r="H38" i="34"/>
  <c r="G42" i="12"/>
  <c r="H42" i="34"/>
  <c r="G50" i="12"/>
  <c r="H50" i="34"/>
  <c r="G58" i="12"/>
  <c r="H58" i="34"/>
  <c r="G66" i="12"/>
  <c r="H66" i="34"/>
  <c r="G74" i="12"/>
  <c r="H74" i="34"/>
  <c r="G82" i="12"/>
  <c r="H82" i="34"/>
  <c r="G86" i="12"/>
  <c r="H86" i="34"/>
  <c r="G98" i="12"/>
  <c r="H98" i="34"/>
  <c r="G102" i="12"/>
  <c r="H102" i="34"/>
  <c r="G106" i="12"/>
  <c r="H106" i="34"/>
  <c r="G110" i="12"/>
  <c r="H110" i="34"/>
  <c r="G114" i="12"/>
  <c r="H114" i="34"/>
  <c r="G118" i="12"/>
  <c r="H118" i="34"/>
  <c r="G122" i="12"/>
  <c r="H122" i="34"/>
  <c r="G116" i="34"/>
  <c r="G20" i="34"/>
  <c r="G109" i="14"/>
  <c r="H45" i="14"/>
  <c r="H87" i="14"/>
  <c r="H75" i="14"/>
  <c r="G71" i="14"/>
  <c r="H51" i="14"/>
  <c r="H47" i="15"/>
  <c r="H39" i="15"/>
  <c r="H35" i="15"/>
  <c r="G31" i="15"/>
  <c r="H31" i="37"/>
  <c r="H27" i="15"/>
  <c r="G23" i="15"/>
  <c r="H23" i="37"/>
  <c r="G15" i="15"/>
  <c r="H15" i="37"/>
  <c r="H7" i="15"/>
  <c r="H3" i="15"/>
  <c r="G17" i="14"/>
  <c r="H17" i="15"/>
  <c r="H98" i="14"/>
  <c r="G22" i="13"/>
  <c r="H22" i="35"/>
  <c r="G25" i="14"/>
  <c r="H25" i="36"/>
  <c r="H109" i="14"/>
  <c r="G105" i="14"/>
  <c r="H81" i="14"/>
  <c r="G77" i="14"/>
  <c r="H33" i="15"/>
  <c r="G49" i="15"/>
  <c r="G41" i="15"/>
  <c r="G9" i="14"/>
  <c r="H132" i="13"/>
  <c r="G132" i="13"/>
  <c r="H132" i="35"/>
  <c r="H132" i="14"/>
  <c r="G132" i="14"/>
  <c r="H132" i="15"/>
  <c r="G132" i="15"/>
  <c r="H128" i="14"/>
  <c r="G128" i="14"/>
  <c r="G120" i="14"/>
  <c r="H120" i="14"/>
  <c r="H120" i="15"/>
  <c r="G120" i="15"/>
  <c r="H116" i="13"/>
  <c r="G116" i="13"/>
  <c r="H108" i="13"/>
  <c r="G108" i="13"/>
  <c r="H104" i="15"/>
  <c r="G104" i="15"/>
  <c r="G100" i="14"/>
  <c r="H100" i="14"/>
  <c r="H96" i="13"/>
  <c r="G96" i="13"/>
  <c r="H96" i="35"/>
  <c r="H96" i="15"/>
  <c r="G96" i="15"/>
  <c r="H92" i="14"/>
  <c r="G92" i="14"/>
  <c r="H88" i="13"/>
  <c r="G88" i="13"/>
  <c r="H88" i="35"/>
  <c r="G84" i="14"/>
  <c r="H84" i="14"/>
  <c r="H84" i="13"/>
  <c r="G84" i="13"/>
  <c r="H64" i="14"/>
  <c r="G64" i="14"/>
  <c r="H64" i="36"/>
  <c r="H64" i="15"/>
  <c r="G64" i="15"/>
  <c r="D64" i="37"/>
  <c r="G60" i="14"/>
  <c r="H60" i="14"/>
  <c r="H48" i="15"/>
  <c r="G48" i="15"/>
  <c r="D48" i="37"/>
  <c r="G44" i="15"/>
  <c r="H44" i="15"/>
  <c r="D44" i="37"/>
  <c r="H40" i="13"/>
  <c r="G40" i="13"/>
  <c r="H40" i="14"/>
  <c r="G40" i="14"/>
  <c r="H36" i="13"/>
  <c r="G36" i="13"/>
  <c r="H24" i="15"/>
  <c r="G24" i="15"/>
  <c r="D24" i="37"/>
  <c r="H20" i="14"/>
  <c r="G20" i="14"/>
  <c r="H20" i="36"/>
  <c r="H20" i="15"/>
  <c r="G20" i="15"/>
  <c r="H20" i="37"/>
  <c r="D20" i="37"/>
  <c r="H16" i="13"/>
  <c r="G16" i="13"/>
  <c r="H8" i="14"/>
  <c r="G8" i="14"/>
  <c r="H4" i="13"/>
  <c r="G4" i="13"/>
  <c r="H131" i="13"/>
  <c r="G131" i="13"/>
  <c r="H131" i="35"/>
  <c r="H131" i="15"/>
  <c r="G131" i="15"/>
  <c r="H131" i="37"/>
  <c r="G127" i="15"/>
  <c r="H127" i="37"/>
  <c r="H127" i="15"/>
  <c r="H123" i="15"/>
  <c r="G123" i="15"/>
  <c r="H123" i="37"/>
  <c r="H115" i="13"/>
  <c r="G115" i="13"/>
  <c r="H115" i="35"/>
  <c r="H115" i="14"/>
  <c r="G115" i="14"/>
  <c r="G107" i="13"/>
  <c r="H107" i="13"/>
  <c r="H107" i="14"/>
  <c r="G107" i="14"/>
  <c r="H103" i="15"/>
  <c r="G103" i="15"/>
  <c r="H103" i="37"/>
  <c r="H99" i="15"/>
  <c r="G99" i="15"/>
  <c r="G95" i="14"/>
  <c r="H95" i="14"/>
  <c r="G95" i="15"/>
  <c r="H95" i="37"/>
  <c r="H95" i="15"/>
  <c r="H91" i="15"/>
  <c r="G91" i="15"/>
  <c r="H87" i="15"/>
  <c r="G87" i="15"/>
  <c r="H87" i="37"/>
  <c r="H83" i="13"/>
  <c r="G83" i="13"/>
  <c r="H83" i="35"/>
  <c r="H79" i="13"/>
  <c r="G79" i="13"/>
  <c r="H79" i="35"/>
  <c r="H67" i="13"/>
  <c r="G67" i="13"/>
  <c r="H67" i="35"/>
  <c r="H63" i="13"/>
  <c r="G63" i="13"/>
  <c r="H63" i="35"/>
  <c r="H55" i="13"/>
  <c r="G55" i="13"/>
  <c r="G39" i="15"/>
  <c r="H39" i="37"/>
  <c r="G35" i="15"/>
  <c r="G27" i="14"/>
  <c r="H27" i="36"/>
  <c r="H27" i="14"/>
  <c r="G23" i="14"/>
  <c r="H23" i="36"/>
  <c r="H23" i="14"/>
  <c r="G19" i="15"/>
  <c r="G15" i="14"/>
  <c r="H15" i="14"/>
  <c r="G11" i="14"/>
  <c r="H11" i="36"/>
  <c r="H11" i="14"/>
  <c r="G7" i="15"/>
  <c r="H7" i="37"/>
  <c r="G3" i="15"/>
  <c r="H3" i="37"/>
  <c r="D3" i="37"/>
  <c r="G17" i="15"/>
  <c r="H17" i="37"/>
  <c r="H130" i="14"/>
  <c r="G130" i="14"/>
  <c r="H122" i="15"/>
  <c r="G122" i="15"/>
  <c r="H122" i="37"/>
  <c r="H114" i="13"/>
  <c r="G114" i="13"/>
  <c r="H114" i="35"/>
  <c r="H106" i="13"/>
  <c r="G106" i="13"/>
  <c r="H106" i="35"/>
  <c r="H98" i="13"/>
  <c r="G98" i="13"/>
  <c r="H94" i="13"/>
  <c r="G94" i="13"/>
  <c r="H94" i="35"/>
  <c r="H90" i="15"/>
  <c r="G90" i="15"/>
  <c r="H90" i="37"/>
  <c r="H78" i="14"/>
  <c r="G78" i="14"/>
  <c r="H78" i="15"/>
  <c r="G78" i="15"/>
  <c r="H78" i="37"/>
  <c r="H70" i="13"/>
  <c r="G70" i="13"/>
  <c r="H70" i="35"/>
  <c r="H70" i="15"/>
  <c r="G70" i="15"/>
  <c r="G66" i="13"/>
  <c r="H66" i="13"/>
  <c r="G62" i="15"/>
  <c r="H62" i="15"/>
  <c r="H58" i="15"/>
  <c r="G58" i="15"/>
  <c r="G46" i="13"/>
  <c r="G46" i="15"/>
  <c r="H46" i="15"/>
  <c r="H42" i="13"/>
  <c r="H34" i="14"/>
  <c r="G34" i="14"/>
  <c r="G26" i="13"/>
  <c r="H26" i="35"/>
  <c r="H26" i="15"/>
  <c r="G26" i="15"/>
  <c r="G10" i="13"/>
  <c r="H10" i="13"/>
  <c r="H25" i="15"/>
  <c r="H13" i="14"/>
  <c r="H121" i="14"/>
  <c r="H117" i="13"/>
  <c r="G117" i="13"/>
  <c r="H117" i="35"/>
  <c r="H113" i="13"/>
  <c r="G113" i="13"/>
  <c r="G109" i="15"/>
  <c r="H109" i="15"/>
  <c r="H105" i="14"/>
  <c r="G101" i="14"/>
  <c r="H101" i="14"/>
  <c r="G101" i="15"/>
  <c r="H101" i="37"/>
  <c r="H101" i="15"/>
  <c r="H93" i="13"/>
  <c r="G93" i="13"/>
  <c r="H85" i="13"/>
  <c r="G85" i="13"/>
  <c r="G85" i="14"/>
  <c r="H85" i="14"/>
  <c r="G81" i="14"/>
  <c r="H81" i="15"/>
  <c r="G81" i="15"/>
  <c r="H69" i="13"/>
  <c r="G69" i="13"/>
  <c r="H69" i="14"/>
  <c r="G69" i="14"/>
  <c r="G61" i="14"/>
  <c r="H61" i="14"/>
  <c r="H61" i="15"/>
  <c r="G61" i="15"/>
  <c r="H61" i="37"/>
  <c r="H53" i="13"/>
  <c r="G53" i="13"/>
  <c r="G49" i="14"/>
  <c r="H49" i="14"/>
  <c r="H49" i="15"/>
  <c r="H45" i="13"/>
  <c r="G45" i="13"/>
  <c r="G45" i="14"/>
  <c r="H45" i="36"/>
  <c r="H45" i="15"/>
  <c r="H37" i="14"/>
  <c r="G33" i="15"/>
  <c r="H33" i="37"/>
  <c r="G29" i="15"/>
  <c r="H29" i="15"/>
  <c r="H21" i="13"/>
  <c r="G21" i="13"/>
  <c r="H9" i="14"/>
  <c r="H128" i="15"/>
  <c r="G128" i="15"/>
  <c r="H124" i="14"/>
  <c r="G124" i="14"/>
  <c r="G116" i="14"/>
  <c r="H116" i="14"/>
  <c r="H116" i="15"/>
  <c r="G116" i="15"/>
  <c r="H112" i="14"/>
  <c r="G112" i="14"/>
  <c r="H112" i="15"/>
  <c r="G112" i="15"/>
  <c r="H108" i="14"/>
  <c r="G108" i="14"/>
  <c r="H92" i="13"/>
  <c r="G92" i="13"/>
  <c r="H92" i="35"/>
  <c r="H92" i="15"/>
  <c r="G92" i="15"/>
  <c r="G72" i="14"/>
  <c r="H72" i="14"/>
  <c r="H72" i="13"/>
  <c r="G72" i="13"/>
  <c r="H72" i="35"/>
  <c r="H60" i="15"/>
  <c r="G60" i="15"/>
  <c r="H60" i="37"/>
  <c r="D60" i="37"/>
  <c r="G56" i="13"/>
  <c r="H56" i="13"/>
  <c r="H56" i="14"/>
  <c r="G56" i="14"/>
  <c r="H40" i="15"/>
  <c r="G40" i="15"/>
  <c r="D40" i="37"/>
  <c r="H36" i="14"/>
  <c r="G36" i="14"/>
  <c r="H36" i="15"/>
  <c r="G36" i="15"/>
  <c r="H36" i="37"/>
  <c r="D36" i="37"/>
  <c r="H32" i="15"/>
  <c r="G32" i="15"/>
  <c r="D32" i="37"/>
  <c r="H28" i="13"/>
  <c r="G28" i="13"/>
  <c r="H28" i="14"/>
  <c r="G28" i="14"/>
  <c r="H28" i="36"/>
  <c r="G28" i="15"/>
  <c r="H28" i="15"/>
  <c r="D28" i="37"/>
  <c r="H24" i="14"/>
  <c r="G24" i="14"/>
  <c r="H24" i="36"/>
  <c r="D24" i="36"/>
  <c r="H16" i="15"/>
  <c r="G16" i="15"/>
  <c r="D16" i="37"/>
  <c r="H12" i="14"/>
  <c r="G12" i="14"/>
  <c r="H12" i="36"/>
  <c r="H12" i="15"/>
  <c r="G12" i="15"/>
  <c r="D12" i="37"/>
  <c r="H8" i="13"/>
  <c r="G8" i="13"/>
  <c r="H8" i="35"/>
  <c r="G4" i="14"/>
  <c r="H5" i="13"/>
  <c r="G5" i="13"/>
  <c r="G5" i="15"/>
  <c r="H5" i="37"/>
  <c r="D5" i="37"/>
  <c r="H119" i="15"/>
  <c r="G119" i="15"/>
  <c r="H115" i="15"/>
  <c r="G115" i="15"/>
  <c r="H115" i="37"/>
  <c r="G111" i="15"/>
  <c r="H111" i="37"/>
  <c r="H111" i="15"/>
  <c r="H107" i="15"/>
  <c r="G107" i="15"/>
  <c r="H99" i="13"/>
  <c r="G99" i="13"/>
  <c r="H75" i="13"/>
  <c r="G75" i="13"/>
  <c r="H75" i="35"/>
  <c r="H75" i="15"/>
  <c r="G75" i="15"/>
  <c r="H75" i="37"/>
  <c r="H71" i="15"/>
  <c r="G71" i="15"/>
  <c r="H67" i="15"/>
  <c r="G67" i="15"/>
  <c r="H67" i="37"/>
  <c r="G63" i="15"/>
  <c r="H63" i="37"/>
  <c r="H63" i="15"/>
  <c r="H59" i="15"/>
  <c r="G59" i="15"/>
  <c r="H59" i="37"/>
  <c r="H55" i="15"/>
  <c r="G55" i="15"/>
  <c r="H55" i="37"/>
  <c r="G51" i="14"/>
  <c r="H51" i="15"/>
  <c r="G51" i="15"/>
  <c r="H43" i="13"/>
  <c r="G43" i="13"/>
  <c r="H43" i="35"/>
  <c r="G43" i="14"/>
  <c r="H43" i="36"/>
  <c r="H43" i="14"/>
  <c r="H39" i="13"/>
  <c r="G39" i="13"/>
  <c r="H39" i="35"/>
  <c r="G31" i="14"/>
  <c r="H31" i="36"/>
  <c r="H31" i="14"/>
  <c r="H23" i="13"/>
  <c r="G23" i="13"/>
  <c r="H23" i="35"/>
  <c r="H11" i="15"/>
  <c r="H7" i="13"/>
  <c r="G7" i="13"/>
  <c r="H7" i="35"/>
  <c r="G3" i="14"/>
  <c r="H3" i="36"/>
  <c r="H3" i="14"/>
  <c r="H17" i="13"/>
  <c r="G17" i="13"/>
  <c r="H17" i="14"/>
  <c r="H134" i="14"/>
  <c r="G134" i="14"/>
  <c r="H134" i="15"/>
  <c r="G134" i="15"/>
  <c r="H130" i="13"/>
  <c r="G130" i="13"/>
  <c r="H130" i="35"/>
  <c r="H126" i="13"/>
  <c r="G126" i="13"/>
  <c r="H126" i="35"/>
  <c r="G126" i="14"/>
  <c r="H126" i="14"/>
  <c r="H122" i="14"/>
  <c r="G122" i="14"/>
  <c r="G114" i="14"/>
  <c r="H114" i="14"/>
  <c r="H102" i="15"/>
  <c r="G102" i="15"/>
  <c r="H94" i="14"/>
  <c r="G94" i="14"/>
  <c r="H90" i="13"/>
  <c r="G90" i="13"/>
  <c r="H90" i="35"/>
  <c r="G90" i="14"/>
  <c r="H90" i="14"/>
  <c r="H86" i="14"/>
  <c r="G86" i="14"/>
  <c r="H86" i="15"/>
  <c r="G86" i="15"/>
  <c r="H86" i="37"/>
  <c r="G82" i="14"/>
  <c r="H82" i="14"/>
  <c r="G74" i="14"/>
  <c r="H74" i="14"/>
  <c r="H74" i="15"/>
  <c r="G74" i="15"/>
  <c r="H74" i="37"/>
  <c r="H62" i="14"/>
  <c r="G62" i="14"/>
  <c r="H62" i="36"/>
  <c r="H58" i="14"/>
  <c r="G58" i="14"/>
  <c r="H58" i="36"/>
  <c r="H50" i="13"/>
  <c r="G50" i="13"/>
  <c r="H50" i="35"/>
  <c r="H38" i="14"/>
  <c r="G38" i="14"/>
  <c r="H38" i="36"/>
  <c r="H38" i="15"/>
  <c r="G38" i="15"/>
  <c r="G34" i="13"/>
  <c r="H34" i="35"/>
  <c r="H34" i="13"/>
  <c r="G30" i="15"/>
  <c r="H30" i="15"/>
  <c r="H18" i="13"/>
  <c r="G18" i="15"/>
  <c r="H18" i="15"/>
  <c r="H14" i="14"/>
  <c r="G14" i="14"/>
  <c r="H14" i="36"/>
  <c r="H6" i="14"/>
  <c r="G6" i="14"/>
  <c r="H6" i="36"/>
  <c r="H6" i="15"/>
  <c r="G6" i="15"/>
  <c r="G25" i="15"/>
  <c r="H25" i="37"/>
  <c r="G13" i="15"/>
  <c r="H13" i="15"/>
  <c r="H133" i="15"/>
  <c r="G133" i="15"/>
  <c r="H133" i="37"/>
  <c r="H129" i="13"/>
  <c r="G129" i="13"/>
  <c r="H129" i="15"/>
  <c r="G129" i="15"/>
  <c r="G125" i="15"/>
  <c r="H125" i="37"/>
  <c r="H125" i="15"/>
  <c r="G121" i="15"/>
  <c r="H121" i="37"/>
  <c r="H121" i="15"/>
  <c r="G113" i="14"/>
  <c r="G105" i="15"/>
  <c r="H105" i="15"/>
  <c r="G97" i="14"/>
  <c r="H97" i="15"/>
  <c r="G97" i="15"/>
  <c r="H93" i="14"/>
  <c r="G93" i="14"/>
  <c r="G93" i="15"/>
  <c r="H93" i="15"/>
  <c r="H89" i="14"/>
  <c r="G89" i="14"/>
  <c r="G89" i="15"/>
  <c r="H89" i="15"/>
  <c r="G85" i="15"/>
  <c r="H85" i="15"/>
  <c r="H77" i="13"/>
  <c r="G77" i="13"/>
  <c r="H73" i="13"/>
  <c r="G73" i="13"/>
  <c r="G73" i="14"/>
  <c r="H73" i="14"/>
  <c r="H73" i="15"/>
  <c r="G73" i="15"/>
  <c r="H73" i="37"/>
  <c r="G65" i="14"/>
  <c r="H65" i="14"/>
  <c r="H61" i="13"/>
  <c r="G61" i="13"/>
  <c r="G57" i="15"/>
  <c r="H57" i="37"/>
  <c r="H57" i="15"/>
  <c r="H41" i="13"/>
  <c r="G41" i="13"/>
  <c r="G41" i="14"/>
  <c r="H33" i="14"/>
  <c r="H29" i="13"/>
  <c r="G29" i="13"/>
  <c r="H29" i="14"/>
  <c r="G29" i="14"/>
  <c r="H29" i="36"/>
  <c r="G21" i="14"/>
  <c r="G21" i="15"/>
  <c r="H21" i="15"/>
  <c r="H124" i="15"/>
  <c r="G124" i="15"/>
  <c r="H124" i="37"/>
  <c r="H120" i="13"/>
  <c r="G120" i="13"/>
  <c r="H120" i="35"/>
  <c r="H108" i="15"/>
  <c r="G108" i="15"/>
  <c r="H108" i="37"/>
  <c r="H104" i="13"/>
  <c r="G104" i="13"/>
  <c r="H96" i="14"/>
  <c r="G96" i="14"/>
  <c r="H88" i="15"/>
  <c r="G88" i="15"/>
  <c r="H88" i="37"/>
  <c r="H84" i="15"/>
  <c r="G84" i="15"/>
  <c r="H84" i="37"/>
  <c r="H80" i="15"/>
  <c r="G80" i="15"/>
  <c r="H76" i="13"/>
  <c r="G76" i="13"/>
  <c r="H76" i="35"/>
  <c r="H72" i="15"/>
  <c r="G72" i="15"/>
  <c r="D72" i="37"/>
  <c r="G68" i="14"/>
  <c r="H68" i="14"/>
  <c r="H64" i="13"/>
  <c r="G64" i="13"/>
  <c r="H60" i="13"/>
  <c r="G60" i="13"/>
  <c r="H56" i="15"/>
  <c r="G56" i="15"/>
  <c r="D56" i="37"/>
  <c r="H48" i="14"/>
  <c r="G48" i="14"/>
  <c r="H48" i="36"/>
  <c r="H44" i="14"/>
  <c r="G44" i="14"/>
  <c r="H44" i="36"/>
  <c r="H44" i="13"/>
  <c r="G44" i="13"/>
  <c r="H24" i="13"/>
  <c r="G24" i="13"/>
  <c r="H24" i="35"/>
  <c r="H20" i="13"/>
  <c r="G20" i="13"/>
  <c r="H20" i="35"/>
  <c r="H16" i="14"/>
  <c r="G16" i="14"/>
  <c r="H16" i="36"/>
  <c r="G12" i="13"/>
  <c r="H12" i="13"/>
  <c r="H4" i="14"/>
  <c r="H4" i="15"/>
  <c r="G4" i="15"/>
  <c r="H4" i="37"/>
  <c r="D4" i="37"/>
  <c r="H5" i="14"/>
  <c r="G5" i="14"/>
  <c r="H127" i="14"/>
  <c r="G127" i="14"/>
  <c r="G123" i="13"/>
  <c r="H123" i="13"/>
  <c r="H119" i="13"/>
  <c r="G119" i="13"/>
  <c r="H119" i="14"/>
  <c r="G119" i="14"/>
  <c r="G111" i="14"/>
  <c r="H111" i="14"/>
  <c r="H103" i="13"/>
  <c r="G103" i="13"/>
  <c r="H103" i="35"/>
  <c r="H103" i="14"/>
  <c r="G103" i="14"/>
  <c r="H99" i="14"/>
  <c r="G99" i="14"/>
  <c r="G95" i="13"/>
  <c r="H95" i="35"/>
  <c r="H95" i="13"/>
  <c r="G87" i="14"/>
  <c r="H83" i="14"/>
  <c r="H83" i="15"/>
  <c r="G83" i="15"/>
  <c r="H83" i="37"/>
  <c r="G79" i="14"/>
  <c r="G75" i="14"/>
  <c r="H71" i="13"/>
  <c r="G71" i="13"/>
  <c r="H71" i="14"/>
  <c r="H67" i="14"/>
  <c r="G67" i="14"/>
  <c r="G63" i="14"/>
  <c r="H63" i="14"/>
  <c r="G59" i="13"/>
  <c r="H59" i="35"/>
  <c r="H59" i="13"/>
  <c r="G47" i="14"/>
  <c r="H47" i="36"/>
  <c r="H47" i="14"/>
  <c r="G39" i="14"/>
  <c r="H39" i="36"/>
  <c r="H39" i="14"/>
  <c r="G35" i="14"/>
  <c r="H35" i="14"/>
  <c r="H31" i="13"/>
  <c r="G31" i="13"/>
  <c r="H31" i="35"/>
  <c r="G19" i="14"/>
  <c r="H19" i="36"/>
  <c r="H19" i="14"/>
  <c r="H15" i="13"/>
  <c r="G15" i="13"/>
  <c r="H15" i="35"/>
  <c r="H11" i="13"/>
  <c r="G11" i="13"/>
  <c r="H11" i="35"/>
  <c r="G11" i="15"/>
  <c r="G7" i="14"/>
  <c r="H7" i="36"/>
  <c r="H7" i="14"/>
  <c r="H130" i="15"/>
  <c r="G130" i="15"/>
  <c r="H130" i="37"/>
  <c r="H126" i="15"/>
  <c r="G126" i="15"/>
  <c r="H126" i="37"/>
  <c r="H122" i="13"/>
  <c r="G122" i="13"/>
  <c r="H122" i="35"/>
  <c r="H118" i="14"/>
  <c r="G118" i="14"/>
  <c r="H114" i="15"/>
  <c r="G114" i="15"/>
  <c r="G110" i="14"/>
  <c r="H110" i="14"/>
  <c r="H110" i="15"/>
  <c r="G110" i="15"/>
  <c r="H110" i="37"/>
  <c r="H106" i="14"/>
  <c r="G106" i="14"/>
  <c r="H106" i="15"/>
  <c r="G106" i="15"/>
  <c r="H106" i="37"/>
  <c r="H98" i="15"/>
  <c r="G98" i="15"/>
  <c r="H98" i="37"/>
  <c r="H82" i="13"/>
  <c r="G82" i="13"/>
  <c r="H70" i="14"/>
  <c r="G70" i="14"/>
  <c r="H62" i="13"/>
  <c r="G62" i="13"/>
  <c r="G54" i="13"/>
  <c r="H54" i="35"/>
  <c r="H54" i="13"/>
  <c r="H50" i="14"/>
  <c r="G50" i="14"/>
  <c r="H50" i="36"/>
  <c r="H46" i="13"/>
  <c r="G42" i="13"/>
  <c r="H38" i="13"/>
  <c r="H34" i="15"/>
  <c r="G34" i="15"/>
  <c r="H30" i="13"/>
  <c r="H22" i="15"/>
  <c r="G22" i="15"/>
  <c r="H14" i="13"/>
  <c r="G14" i="13"/>
  <c r="G10" i="15"/>
  <c r="H10" i="37"/>
  <c r="H10" i="15"/>
  <c r="H25" i="14"/>
  <c r="H13" i="13"/>
  <c r="G13" i="13"/>
  <c r="G13" i="14"/>
  <c r="H13" i="36"/>
  <c r="H133" i="14"/>
  <c r="G133" i="14"/>
  <c r="H129" i="14"/>
  <c r="H125" i="13"/>
  <c r="G125" i="13"/>
  <c r="H125" i="14"/>
  <c r="G121" i="14"/>
  <c r="G117" i="14"/>
  <c r="H117" i="14"/>
  <c r="G117" i="15"/>
  <c r="H117" i="37"/>
  <c r="H117" i="15"/>
  <c r="H113" i="14"/>
  <c r="H105" i="13"/>
  <c r="G105" i="13"/>
  <c r="H101" i="13"/>
  <c r="G101" i="13"/>
  <c r="H97" i="14"/>
  <c r="H81" i="13"/>
  <c r="G81" i="13"/>
  <c r="H77" i="14"/>
  <c r="H69" i="15"/>
  <c r="G69" i="15"/>
  <c r="H69" i="37"/>
  <c r="H65" i="13"/>
  <c r="G65" i="13"/>
  <c r="H57" i="13"/>
  <c r="G57" i="13"/>
  <c r="G57" i="14"/>
  <c r="H57" i="14"/>
  <c r="G53" i="14"/>
  <c r="H53" i="14"/>
  <c r="H53" i="15"/>
  <c r="G53" i="15"/>
  <c r="H53" i="37"/>
  <c r="H37" i="13"/>
  <c r="G37" i="13"/>
  <c r="G37" i="14"/>
  <c r="H9" i="13"/>
  <c r="G9" i="13"/>
  <c r="G9" i="15"/>
  <c r="H9" i="37"/>
  <c r="H9" i="15"/>
  <c r="H128" i="13"/>
  <c r="G128" i="13"/>
  <c r="H128" i="35"/>
  <c r="H124" i="13"/>
  <c r="G124" i="13"/>
  <c r="H112" i="13"/>
  <c r="G112" i="13"/>
  <c r="G104" i="14"/>
  <c r="H104" i="14"/>
  <c r="H100" i="13"/>
  <c r="G100" i="13"/>
  <c r="H100" i="15"/>
  <c r="G100" i="15"/>
  <c r="H100" i="37"/>
  <c r="H88" i="14"/>
  <c r="G88" i="14"/>
  <c r="H80" i="13"/>
  <c r="G80" i="13"/>
  <c r="H80" i="14"/>
  <c r="G80" i="14"/>
  <c r="H76" i="14"/>
  <c r="G76" i="14"/>
  <c r="H76" i="15"/>
  <c r="G76" i="15"/>
  <c r="H68" i="13"/>
  <c r="G68" i="13"/>
  <c r="H68" i="35"/>
  <c r="H68" i="15"/>
  <c r="G68" i="15"/>
  <c r="D68" i="37"/>
  <c r="H52" i="13"/>
  <c r="G52" i="13"/>
  <c r="G52" i="14"/>
  <c r="H52" i="14"/>
  <c r="H52" i="15"/>
  <c r="G52" i="15"/>
  <c r="D52" i="37"/>
  <c r="H48" i="13"/>
  <c r="G48" i="13"/>
  <c r="H32" i="13"/>
  <c r="G32" i="13"/>
  <c r="H32" i="14"/>
  <c r="G32" i="14"/>
  <c r="H32" i="36"/>
  <c r="G8" i="15"/>
  <c r="H8" i="15"/>
  <c r="D8" i="37"/>
  <c r="H5" i="15"/>
  <c r="G131" i="14"/>
  <c r="H131" i="14"/>
  <c r="H127" i="13"/>
  <c r="G127" i="13"/>
  <c r="H127" i="35"/>
  <c r="G123" i="14"/>
  <c r="H123" i="14"/>
  <c r="G111" i="13"/>
  <c r="H111" i="35"/>
  <c r="H111" i="13"/>
  <c r="H91" i="14"/>
  <c r="G91" i="14"/>
  <c r="H91" i="13"/>
  <c r="G91" i="13"/>
  <c r="H91" i="35"/>
  <c r="H87" i="13"/>
  <c r="G87" i="13"/>
  <c r="H87" i="35"/>
  <c r="G83" i="14"/>
  <c r="G79" i="15"/>
  <c r="H79" i="37"/>
  <c r="H79" i="15"/>
  <c r="H59" i="14"/>
  <c r="G59" i="14"/>
  <c r="G55" i="14"/>
  <c r="H55" i="14"/>
  <c r="G51" i="13"/>
  <c r="H51" i="35"/>
  <c r="H51" i="13"/>
  <c r="H47" i="13"/>
  <c r="G47" i="13"/>
  <c r="H47" i="35"/>
  <c r="G43" i="15"/>
  <c r="H43" i="15"/>
  <c r="H35" i="13"/>
  <c r="G35" i="13"/>
  <c r="H35" i="35"/>
  <c r="H31" i="15"/>
  <c r="H27" i="13"/>
  <c r="G27" i="13"/>
  <c r="H27" i="35"/>
  <c r="H23" i="15"/>
  <c r="H19" i="13"/>
  <c r="G19" i="13"/>
  <c r="H15" i="15"/>
  <c r="H3" i="13"/>
  <c r="G3" i="13"/>
  <c r="H3" i="35"/>
  <c r="H118" i="13"/>
  <c r="G118" i="13"/>
  <c r="H118" i="35"/>
  <c r="H118" i="15"/>
  <c r="G118" i="15"/>
  <c r="H110" i="13"/>
  <c r="G110" i="13"/>
  <c r="H102" i="13"/>
  <c r="G102" i="13"/>
  <c r="H102" i="35"/>
  <c r="H102" i="14"/>
  <c r="G102" i="14"/>
  <c r="H94" i="15"/>
  <c r="G94" i="15"/>
  <c r="H94" i="37"/>
  <c r="G86" i="13"/>
  <c r="H86" i="13"/>
  <c r="H82" i="15"/>
  <c r="G82" i="15"/>
  <c r="H82" i="37"/>
  <c r="H78" i="13"/>
  <c r="G78" i="13"/>
  <c r="H78" i="35"/>
  <c r="G74" i="13"/>
  <c r="H74" i="35"/>
  <c r="H74" i="13"/>
  <c r="H66" i="14"/>
  <c r="G66" i="14"/>
  <c r="H66" i="36"/>
  <c r="H66" i="15"/>
  <c r="G66" i="15"/>
  <c r="G58" i="13"/>
  <c r="H58" i="35"/>
  <c r="H58" i="13"/>
  <c r="G54" i="14"/>
  <c r="H54" i="14"/>
  <c r="G54" i="15"/>
  <c r="H54" i="15"/>
  <c r="H50" i="15"/>
  <c r="G50" i="15"/>
  <c r="H46" i="14"/>
  <c r="G46" i="14"/>
  <c r="H46" i="36"/>
  <c r="H42" i="14"/>
  <c r="G42" i="14"/>
  <c r="H42" i="36"/>
  <c r="H42" i="15"/>
  <c r="G42" i="15"/>
  <c r="H30" i="14"/>
  <c r="G30" i="14"/>
  <c r="H26" i="14"/>
  <c r="G26" i="14"/>
  <c r="H26" i="36"/>
  <c r="H22" i="14"/>
  <c r="G22" i="14"/>
  <c r="H22" i="36"/>
  <c r="H18" i="14"/>
  <c r="G18" i="14"/>
  <c r="H14" i="15"/>
  <c r="G14" i="15"/>
  <c r="H10" i="14"/>
  <c r="G10" i="14"/>
  <c r="H10" i="36"/>
  <c r="H25" i="13"/>
  <c r="G25" i="13"/>
  <c r="H133" i="13"/>
  <c r="G133" i="13"/>
  <c r="G129" i="14"/>
  <c r="H121" i="13"/>
  <c r="G121" i="13"/>
  <c r="H113" i="15"/>
  <c r="G113" i="15"/>
  <c r="H109" i="13"/>
  <c r="G109" i="13"/>
  <c r="H97" i="13"/>
  <c r="G97" i="13"/>
  <c r="H89" i="13"/>
  <c r="G89" i="13"/>
  <c r="H77" i="15"/>
  <c r="G77" i="15"/>
  <c r="H65" i="15"/>
  <c r="G65" i="15"/>
  <c r="H49" i="13"/>
  <c r="G49" i="13"/>
  <c r="H41" i="14"/>
  <c r="G37" i="15"/>
  <c r="H37" i="37"/>
  <c r="H37" i="15"/>
  <c r="H33" i="13"/>
  <c r="G33" i="13"/>
  <c r="G33" i="14"/>
  <c r="H21" i="14"/>
  <c r="G89" i="12"/>
  <c r="H89" i="34"/>
  <c r="H61" i="36"/>
  <c r="G97" i="12"/>
  <c r="H97" i="34"/>
  <c r="H132" i="37"/>
  <c r="H99" i="37"/>
  <c r="H11" i="37"/>
  <c r="H123" i="35"/>
  <c r="H52" i="35"/>
  <c r="H17" i="35"/>
  <c r="G3" i="12"/>
  <c r="H3" i="34"/>
  <c r="H128" i="37"/>
  <c r="H92" i="37"/>
  <c r="H109" i="37"/>
  <c r="H49" i="37"/>
  <c r="H41" i="37"/>
  <c r="H19" i="37"/>
  <c r="H107" i="37"/>
  <c r="H71" i="37"/>
  <c r="H124" i="35"/>
  <c r="H36" i="35"/>
  <c r="H4" i="35"/>
  <c r="H13" i="35"/>
  <c r="H66" i="35"/>
  <c r="H72" i="36"/>
  <c r="H97" i="35"/>
  <c r="H98" i="35"/>
  <c r="H91" i="37"/>
  <c r="H9" i="36"/>
  <c r="H84" i="35"/>
  <c r="H116" i="35"/>
  <c r="H110" i="35"/>
  <c r="H54" i="37"/>
  <c r="H22" i="37"/>
  <c r="H52" i="37"/>
  <c r="H28" i="37"/>
  <c r="H12" i="37"/>
  <c r="H109" i="35"/>
  <c r="H68" i="37"/>
  <c r="H44" i="37"/>
  <c r="G53" i="12"/>
  <c r="H53" i="34"/>
  <c r="H89" i="37"/>
  <c r="H34" i="37"/>
  <c r="H18" i="37"/>
  <c r="H2" i="37"/>
  <c r="H113" i="35"/>
  <c r="H71" i="36"/>
  <c r="H72" i="37"/>
  <c r="H48" i="37"/>
  <c r="H101" i="35"/>
  <c r="G60" i="12"/>
  <c r="H60" i="34"/>
  <c r="G37" i="12"/>
  <c r="H37" i="34"/>
  <c r="H120" i="37"/>
  <c r="H104" i="37"/>
  <c r="H105" i="37"/>
  <c r="H42" i="37"/>
  <c r="H30" i="37"/>
  <c r="H6" i="37"/>
  <c r="H129" i="35"/>
  <c r="H40" i="35"/>
  <c r="H61" i="35"/>
  <c r="H38" i="37"/>
  <c r="H45" i="35"/>
  <c r="G57" i="12"/>
  <c r="H57" i="34"/>
  <c r="H116" i="37"/>
  <c r="H62" i="37"/>
  <c r="H80" i="35"/>
  <c r="G121" i="12"/>
  <c r="H121" i="34"/>
  <c r="G73" i="12"/>
  <c r="H73" i="34"/>
  <c r="G104" i="12"/>
  <c r="H104" i="34"/>
  <c r="G45" i="12"/>
  <c r="H45" i="34"/>
  <c r="H112" i="37"/>
  <c r="H46" i="37"/>
  <c r="H26" i="37"/>
  <c r="H56" i="35"/>
  <c r="H29" i="35"/>
  <c r="G34" i="12"/>
  <c r="H34" i="34"/>
  <c r="G117" i="12"/>
  <c r="H117" i="34"/>
  <c r="G55" i="12"/>
  <c r="H55" i="34"/>
  <c r="G39" i="12"/>
  <c r="H39" i="34"/>
  <c r="G108" i="12"/>
  <c r="H108" i="34"/>
  <c r="G80" i="12"/>
  <c r="H80" i="34"/>
  <c r="G56" i="12"/>
  <c r="H56" i="34"/>
  <c r="G19" i="12"/>
  <c r="H19" i="34"/>
  <c r="G30" i="12"/>
  <c r="H30" i="34"/>
  <c r="G115" i="12"/>
  <c r="H115" i="34"/>
  <c r="G88" i="12"/>
  <c r="H88" i="34"/>
  <c r="G72" i="12"/>
  <c r="H72" i="34"/>
  <c r="G27" i="12"/>
  <c r="H27" i="34"/>
  <c r="G78" i="12"/>
  <c r="H78" i="34"/>
  <c r="G7" i="12"/>
  <c r="H7" i="34"/>
  <c r="G91" i="12"/>
  <c r="H91" i="34"/>
  <c r="G6" i="12"/>
  <c r="H6" i="34"/>
  <c r="G101" i="12"/>
  <c r="H101" i="34"/>
  <c r="G51" i="12"/>
  <c r="H51" i="34"/>
  <c r="G40" i="12"/>
  <c r="H40" i="34"/>
  <c r="G13" i="12"/>
  <c r="H13" i="34"/>
  <c r="H95" i="36"/>
  <c r="H97" i="37"/>
  <c r="H57" i="36"/>
  <c r="G41" i="12"/>
  <c r="H41" i="34"/>
  <c r="H21" i="36"/>
  <c r="H96" i="37"/>
  <c r="H102" i="37"/>
  <c r="H14" i="35"/>
  <c r="H134" i="37"/>
  <c r="H46" i="35"/>
  <c r="H51" i="36"/>
  <c r="D104" i="36"/>
  <c r="H104" i="36"/>
  <c r="D121" i="37"/>
  <c r="D41" i="36"/>
  <c r="D128" i="34"/>
  <c r="D112" i="35"/>
  <c r="D72" i="35"/>
  <c r="D68" i="35"/>
  <c r="D60" i="35"/>
  <c r="D44" i="35"/>
  <c r="D28" i="35"/>
  <c r="D24" i="35"/>
  <c r="D16" i="35"/>
  <c r="D12" i="34"/>
  <c r="D126" i="35"/>
  <c r="D122" i="36"/>
  <c r="H122" i="36"/>
  <c r="D70" i="35"/>
  <c r="D42" i="35"/>
  <c r="D18" i="36"/>
  <c r="D18" i="34"/>
  <c r="G18" i="12"/>
  <c r="H18" i="34"/>
  <c r="D90" i="37"/>
  <c r="D131" i="36"/>
  <c r="H131" i="36"/>
  <c r="D127" i="36"/>
  <c r="H127" i="36"/>
  <c r="D119" i="37"/>
  <c r="D111" i="36"/>
  <c r="H111" i="36"/>
  <c r="D103" i="37"/>
  <c r="D79" i="36"/>
  <c r="H79" i="36"/>
  <c r="D75" i="36"/>
  <c r="H75" i="36"/>
  <c r="D43" i="36"/>
  <c r="D19" i="36"/>
  <c r="D15" i="36"/>
  <c r="D130" i="35"/>
  <c r="D118" i="36"/>
  <c r="H118" i="36"/>
  <c r="D86" i="35"/>
  <c r="D74" i="36"/>
  <c r="H74" i="36"/>
  <c r="D50" i="35"/>
  <c r="D26" i="36"/>
  <c r="G94" i="12"/>
  <c r="H94" i="34"/>
  <c r="G25" i="12"/>
  <c r="H25" i="34"/>
  <c r="G113" i="12"/>
  <c r="H113" i="34"/>
  <c r="G105" i="12"/>
  <c r="H105" i="34"/>
  <c r="G93" i="12"/>
  <c r="H93" i="34"/>
  <c r="G77" i="12"/>
  <c r="H77" i="34"/>
  <c r="G61" i="12"/>
  <c r="H61" i="34"/>
  <c r="G107" i="12"/>
  <c r="H107" i="34"/>
  <c r="G47" i="12"/>
  <c r="H47" i="34"/>
  <c r="G124" i="12"/>
  <c r="H124" i="34"/>
  <c r="G100" i="12"/>
  <c r="H100" i="34"/>
  <c r="G52" i="12"/>
  <c r="H52" i="34"/>
  <c r="G36" i="12"/>
  <c r="H36" i="34"/>
  <c r="H80" i="37"/>
  <c r="H64" i="37"/>
  <c r="H56" i="37"/>
  <c r="H85" i="37"/>
  <c r="H118" i="37"/>
  <c r="H70" i="37"/>
  <c r="H58" i="37"/>
  <c r="H50" i="37"/>
  <c r="H29" i="37"/>
  <c r="H21" i="37"/>
  <c r="H13" i="37"/>
  <c r="H41" i="36"/>
  <c r="H40" i="37"/>
  <c r="H32" i="37"/>
  <c r="H24" i="37"/>
  <c r="H16" i="37"/>
  <c r="H8" i="37"/>
  <c r="H119" i="37"/>
  <c r="H40" i="36"/>
  <c r="H8" i="36"/>
  <c r="H125" i="35"/>
  <c r="H37" i="36"/>
  <c r="H5" i="36"/>
  <c r="H34" i="36"/>
  <c r="H18" i="36"/>
  <c r="G2" i="14"/>
  <c r="H2" i="36"/>
  <c r="H119" i="35"/>
  <c r="H86" i="35"/>
  <c r="H82" i="35"/>
  <c r="H64" i="35"/>
  <c r="H48" i="35"/>
  <c r="H32" i="35"/>
  <c r="H16" i="35"/>
  <c r="H19" i="35"/>
  <c r="H35" i="36"/>
  <c r="H73" i="35"/>
  <c r="H57" i="35"/>
  <c r="H41" i="35"/>
  <c r="H25" i="35"/>
  <c r="H9" i="35"/>
  <c r="H55" i="35"/>
  <c r="H15" i="36"/>
  <c r="H62" i="35"/>
  <c r="H71" i="35"/>
  <c r="H69" i="36"/>
  <c r="H99" i="35"/>
  <c r="H107" i="35"/>
  <c r="H100" i="35"/>
  <c r="G23" i="12"/>
  <c r="H23" i="34"/>
  <c r="G5" i="12"/>
  <c r="H5" i="34"/>
  <c r="H68" i="36"/>
  <c r="H52" i="36"/>
  <c r="D121" i="35"/>
  <c r="G132" i="12"/>
  <c r="H132" i="34"/>
  <c r="G127" i="12"/>
  <c r="H127" i="34"/>
  <c r="G125" i="12"/>
  <c r="H125" i="34"/>
  <c r="D41" i="34"/>
  <c r="D29" i="34"/>
  <c r="D25" i="34"/>
  <c r="D21" i="34"/>
  <c r="D17" i="34"/>
  <c r="D13" i="34"/>
  <c r="D9" i="34"/>
  <c r="D133" i="37"/>
  <c r="D125" i="36"/>
  <c r="H125" i="36"/>
  <c r="D121" i="34"/>
  <c r="D117" i="37"/>
  <c r="D37" i="36"/>
  <c r="D5" i="36"/>
  <c r="D116" i="37"/>
  <c r="D112" i="37"/>
  <c r="D112" i="34"/>
  <c r="D108" i="37"/>
  <c r="D104" i="34"/>
  <c r="D100" i="37"/>
  <c r="D96" i="35"/>
  <c r="D84" i="37"/>
  <c r="D80" i="35"/>
  <c r="D76" i="36"/>
  <c r="H76" i="36"/>
  <c r="D60" i="36"/>
  <c r="H60" i="36"/>
  <c r="D56" i="35"/>
  <c r="D44" i="34"/>
  <c r="D40" i="35"/>
  <c r="D126" i="36"/>
  <c r="H126" i="36"/>
  <c r="D102" i="35"/>
  <c r="D70" i="36"/>
  <c r="H70" i="36"/>
  <c r="D30" i="36"/>
  <c r="D30" i="35"/>
  <c r="D18" i="35"/>
  <c r="D2" i="36"/>
  <c r="D134" i="36"/>
  <c r="H134" i="36"/>
  <c r="D114" i="36"/>
  <c r="H114" i="36"/>
  <c r="D98" i="37"/>
  <c r="D98" i="36"/>
  <c r="H98" i="36"/>
  <c r="D90" i="35"/>
  <c r="D78" i="35"/>
  <c r="D34" i="35"/>
  <c r="D22" i="35"/>
  <c r="D88" i="36"/>
  <c r="H88" i="36"/>
  <c r="D123" i="36"/>
  <c r="H123" i="36"/>
  <c r="D115" i="37"/>
  <c r="H103" i="36"/>
  <c r="D99" i="37"/>
  <c r="H99" i="36"/>
  <c r="D95" i="37"/>
  <c r="H63" i="36"/>
  <c r="D31" i="36"/>
  <c r="D7" i="36"/>
  <c r="D96" i="36"/>
  <c r="H96" i="36"/>
  <c r="D130" i="36"/>
  <c r="H130" i="36"/>
  <c r="D130" i="34"/>
  <c r="D106" i="35"/>
  <c r="D74" i="35"/>
  <c r="D38" i="36"/>
  <c r="D38" i="35"/>
  <c r="D26" i="34"/>
  <c r="G26" i="12"/>
  <c r="H26" i="34"/>
  <c r="D6" i="35"/>
  <c r="D73" i="36"/>
  <c r="H73" i="36"/>
  <c r="D25" i="36"/>
  <c r="D21" i="36"/>
  <c r="D17" i="36"/>
  <c r="D108" i="35"/>
  <c r="D108" i="34"/>
  <c r="D100" i="36"/>
  <c r="H100" i="36"/>
  <c r="D96" i="37"/>
  <c r="D92" i="35"/>
  <c r="D84" i="36"/>
  <c r="H84" i="36"/>
  <c r="D84" i="34"/>
  <c r="D20" i="35"/>
  <c r="D8" i="34"/>
  <c r="G8" i="12"/>
  <c r="H8" i="34"/>
  <c r="D122" i="34"/>
  <c r="D110" i="36"/>
  <c r="H110" i="36"/>
  <c r="D102" i="37"/>
  <c r="D94" i="35"/>
  <c r="D66" i="36"/>
  <c r="D14" i="35"/>
  <c r="D14" i="34"/>
  <c r="G14" i="12"/>
  <c r="H14" i="34"/>
  <c r="D47" i="37"/>
  <c r="D134" i="37"/>
  <c r="D134" i="35"/>
  <c r="D114" i="37"/>
  <c r="D98" i="34"/>
  <c r="D90" i="36"/>
  <c r="H90" i="36"/>
  <c r="D90" i="34"/>
  <c r="D78" i="37"/>
  <c r="D46" i="36"/>
  <c r="D46" i="35"/>
  <c r="D22" i="36"/>
  <c r="D10" i="36"/>
  <c r="D10" i="35"/>
  <c r="G90" i="12"/>
  <c r="H90" i="34"/>
  <c r="G70" i="12"/>
  <c r="H70" i="34"/>
  <c r="G62" i="12"/>
  <c r="H62" i="34"/>
  <c r="G54" i="12"/>
  <c r="H54" i="34"/>
  <c r="G46" i="12"/>
  <c r="H46" i="34"/>
  <c r="G33" i="12"/>
  <c r="H33" i="34"/>
  <c r="G24" i="12"/>
  <c r="H24" i="34"/>
  <c r="G16" i="12"/>
  <c r="H16" i="34"/>
  <c r="G2" i="12"/>
  <c r="G120" i="12"/>
  <c r="H120" i="34"/>
  <c r="G112" i="12"/>
  <c r="H112" i="34"/>
  <c r="G76" i="12"/>
  <c r="H76" i="34"/>
  <c r="G64" i="12"/>
  <c r="H64" i="34"/>
  <c r="G48" i="12"/>
  <c r="H48" i="34"/>
  <c r="H76" i="37"/>
  <c r="H129" i="37"/>
  <c r="H113" i="37"/>
  <c r="H81" i="37"/>
  <c r="H65" i="37"/>
  <c r="H114" i="37"/>
  <c r="H66" i="37"/>
  <c r="H51" i="37"/>
  <c r="H43" i="37"/>
  <c r="H35" i="37"/>
  <c r="H14" i="37"/>
  <c r="H36" i="36"/>
  <c r="H4" i="36"/>
  <c r="H121" i="35"/>
  <c r="H33" i="36"/>
  <c r="H17" i="36"/>
  <c r="G134" i="13"/>
  <c r="H134" i="35"/>
  <c r="H30" i="36"/>
  <c r="H93" i="35"/>
  <c r="H89" i="35"/>
  <c r="H85" i="35"/>
  <c r="H81" i="35"/>
  <c r="H77" i="35"/>
  <c r="H60" i="35"/>
  <c r="H44" i="35"/>
  <c r="H28" i="35"/>
  <c r="H12" i="35"/>
  <c r="H69" i="35"/>
  <c r="H53" i="35"/>
  <c r="H37" i="35"/>
  <c r="H21" i="35"/>
  <c r="H5" i="35"/>
  <c r="H42" i="35"/>
  <c r="H10" i="35"/>
  <c r="H80" i="36"/>
  <c r="H105" i="35"/>
  <c r="H104" i="35"/>
  <c r="G17" i="12"/>
  <c r="H17" i="34"/>
  <c r="H56" i="36"/>
  <c r="H65" i="36"/>
  <c r="H112" i="35"/>
  <c r="H108" i="35"/>
  <c r="D61" i="34"/>
  <c r="D9" i="36"/>
  <c r="D129" i="37"/>
  <c r="D121" i="36"/>
  <c r="H121" i="36"/>
  <c r="D113" i="37"/>
  <c r="D109" i="37"/>
  <c r="D77" i="34"/>
  <c r="D49" i="36"/>
  <c r="D33" i="36"/>
  <c r="D13" i="36"/>
  <c r="D132" i="37"/>
  <c r="D132" i="35"/>
  <c r="D132" i="34"/>
  <c r="D128" i="37"/>
  <c r="D128" i="35"/>
  <c r="D124" i="37"/>
  <c r="D124" i="35"/>
  <c r="D124" i="34"/>
  <c r="D120" i="37"/>
  <c r="D120" i="35"/>
  <c r="D116" i="35"/>
  <c r="D108" i="36"/>
  <c r="H108" i="36"/>
  <c r="D104" i="37"/>
  <c r="D100" i="35"/>
  <c r="D92" i="36"/>
  <c r="H92" i="36"/>
  <c r="D88" i="37"/>
  <c r="D84" i="35"/>
  <c r="D72" i="34"/>
  <c r="D56" i="34"/>
  <c r="D52" i="35"/>
  <c r="D36" i="35"/>
  <c r="D28" i="34"/>
  <c r="G28" i="12"/>
  <c r="H28" i="34"/>
  <c r="D4" i="35"/>
  <c r="D110" i="35"/>
  <c r="D102" i="34"/>
  <c r="D94" i="36"/>
  <c r="H94" i="36"/>
  <c r="D94" i="34"/>
  <c r="D82" i="36"/>
  <c r="H82" i="36"/>
  <c r="D66" i="35"/>
  <c r="D42" i="36"/>
  <c r="D98" i="35"/>
  <c r="D78" i="36"/>
  <c r="H78" i="36"/>
  <c r="D22" i="34"/>
  <c r="G22" i="12"/>
  <c r="H22" i="34"/>
  <c r="D119" i="36"/>
  <c r="H119" i="36"/>
  <c r="D111" i="37"/>
  <c r="D91" i="37"/>
  <c r="H91" i="36"/>
  <c r="H59" i="36"/>
  <c r="H55" i="36"/>
  <c r="D39" i="36"/>
  <c r="D27" i="36"/>
  <c r="D14" i="36"/>
  <c r="D118" i="34"/>
  <c r="D106" i="37"/>
  <c r="D106" i="34"/>
  <c r="D86" i="36"/>
  <c r="H86" i="36"/>
  <c r="D86" i="34"/>
  <c r="D50" i="36"/>
  <c r="D26" i="35"/>
  <c r="D6" i="34"/>
  <c r="D129" i="36"/>
  <c r="H129" i="36"/>
  <c r="D109" i="36"/>
  <c r="H109" i="36"/>
  <c r="G109" i="12"/>
  <c r="H109" i="34"/>
  <c r="G85" i="12"/>
  <c r="H85" i="34"/>
  <c r="H93" i="37"/>
  <c r="H77" i="37"/>
  <c r="H49" i="36"/>
  <c r="H133" i="35"/>
  <c r="H65" i="35"/>
  <c r="H49" i="35"/>
  <c r="H33" i="35"/>
  <c r="H77" i="36"/>
  <c r="H53" i="36"/>
  <c r="G133" i="12"/>
  <c r="H133" i="34"/>
  <c r="G129" i="12"/>
  <c r="H129" i="34"/>
  <c r="D72" i="36"/>
  <c r="D133" i="36"/>
  <c r="H133" i="36"/>
  <c r="D125" i="37"/>
  <c r="D117" i="36"/>
  <c r="H117" i="36"/>
  <c r="D113" i="36"/>
  <c r="H113" i="36"/>
  <c r="D105" i="37"/>
  <c r="H105" i="36"/>
  <c r="D101" i="37"/>
  <c r="H101" i="36"/>
  <c r="D97" i="37"/>
  <c r="H97" i="36"/>
  <c r="D93" i="37"/>
  <c r="H93" i="36"/>
  <c r="D89" i="37"/>
  <c r="H89" i="36"/>
  <c r="D85" i="36"/>
  <c r="H85" i="36"/>
  <c r="D81" i="36"/>
  <c r="H81" i="36"/>
  <c r="D45" i="36"/>
  <c r="D29" i="36"/>
  <c r="D132" i="36"/>
  <c r="H132" i="36"/>
  <c r="D128" i="36"/>
  <c r="H128" i="36"/>
  <c r="D124" i="36"/>
  <c r="H124" i="36"/>
  <c r="D120" i="36"/>
  <c r="H120" i="36"/>
  <c r="D116" i="36"/>
  <c r="H116" i="36"/>
  <c r="D112" i="36"/>
  <c r="H112" i="36"/>
  <c r="D104" i="35"/>
  <c r="D92" i="37"/>
  <c r="D92" i="34"/>
  <c r="D88" i="35"/>
  <c r="D76" i="35"/>
  <c r="D68" i="36"/>
  <c r="D64" i="35"/>
  <c r="D48" i="35"/>
  <c r="D32" i="35"/>
  <c r="D32" i="34"/>
  <c r="G32" i="12"/>
  <c r="H32" i="34"/>
  <c r="D12" i="35"/>
  <c r="D8" i="35"/>
  <c r="D4" i="34"/>
  <c r="G4" i="12"/>
  <c r="H4" i="34"/>
  <c r="D126" i="37"/>
  <c r="D126" i="34"/>
  <c r="D122" i="37"/>
  <c r="D122" i="35"/>
  <c r="D110" i="37"/>
  <c r="D102" i="36"/>
  <c r="H102" i="36"/>
  <c r="D94" i="37"/>
  <c r="D82" i="35"/>
  <c r="D54" i="36"/>
  <c r="H54" i="36"/>
  <c r="D54" i="35"/>
  <c r="D2" i="35"/>
  <c r="D73" i="37"/>
  <c r="D134" i="34"/>
  <c r="D114" i="35"/>
  <c r="D62" i="35"/>
  <c r="D34" i="36"/>
  <c r="D131" i="37"/>
  <c r="D127" i="37"/>
  <c r="D123" i="37"/>
  <c r="D115" i="36"/>
  <c r="H115" i="36"/>
  <c r="D107" i="37"/>
  <c r="D107" i="36"/>
  <c r="H107" i="36"/>
  <c r="D87" i="36"/>
  <c r="H87" i="36"/>
  <c r="D83" i="36"/>
  <c r="H83" i="36"/>
  <c r="H67" i="36"/>
  <c r="D47" i="36"/>
  <c r="D35" i="36"/>
  <c r="D23" i="36"/>
  <c r="D11" i="36"/>
  <c r="D3" i="36"/>
  <c r="D130" i="37"/>
  <c r="D118" i="37"/>
  <c r="D118" i="35"/>
  <c r="D106" i="36"/>
  <c r="H106" i="36"/>
  <c r="D86" i="37"/>
  <c r="D58" i="35"/>
  <c r="D6" i="36"/>
  <c r="E4" i="3"/>
  <c r="BF134" i="38"/>
  <c r="BF133" i="38"/>
  <c r="BF132" i="38"/>
  <c r="BF131" i="38"/>
  <c r="BF130" i="38"/>
  <c r="BF129" i="38"/>
  <c r="BF128" i="38"/>
  <c r="BF127" i="38"/>
  <c r="BF126" i="38"/>
  <c r="BF125" i="38"/>
  <c r="BF124" i="38"/>
  <c r="BF123" i="38"/>
  <c r="BF122" i="38"/>
  <c r="BF121" i="38"/>
  <c r="BF120" i="38"/>
  <c r="BF119" i="38"/>
  <c r="BF118" i="38"/>
  <c r="BF117" i="38"/>
  <c r="BF116" i="38"/>
  <c r="BF115" i="38"/>
  <c r="BF114" i="38"/>
  <c r="BF113" i="38"/>
  <c r="BF112" i="38"/>
  <c r="BF111" i="38"/>
  <c r="BF110" i="38"/>
  <c r="BF109" i="38"/>
  <c r="BF108" i="38"/>
  <c r="BF107" i="38"/>
  <c r="BF106" i="38"/>
  <c r="BF105" i="38"/>
  <c r="BF104" i="38"/>
  <c r="BF103" i="38"/>
  <c r="BF102" i="38"/>
  <c r="BF101" i="38"/>
  <c r="BF100" i="38"/>
  <c r="BF99" i="38"/>
  <c r="BF97" i="38"/>
  <c r="BF96" i="38"/>
  <c r="BF95" i="38"/>
  <c r="BF94" i="38"/>
  <c r="BF93" i="38"/>
  <c r="BF92" i="38"/>
  <c r="BF90" i="38"/>
  <c r="BF89" i="38"/>
  <c r="BF88" i="38"/>
  <c r="BF87" i="38"/>
  <c r="BF86" i="38"/>
  <c r="BF85" i="38"/>
  <c r="BF84" i="38"/>
  <c r="BF83" i="38"/>
  <c r="BF82" i="38"/>
  <c r="BF81" i="38"/>
  <c r="BF80" i="38"/>
  <c r="BF79" i="38"/>
  <c r="BF78" i="38"/>
  <c r="BF77" i="38"/>
  <c r="BF76" i="38"/>
  <c r="BF75" i="38"/>
  <c r="BF74" i="38"/>
  <c r="BF73" i="38"/>
  <c r="BF72" i="38"/>
  <c r="BF71" i="38"/>
  <c r="BF70" i="38"/>
  <c r="BF69" i="38"/>
  <c r="BF68" i="38"/>
  <c r="BF67" i="38"/>
  <c r="BF66" i="38"/>
  <c r="BF65" i="38"/>
  <c r="BF64" i="38"/>
  <c r="BF63" i="38"/>
  <c r="BF62" i="38"/>
  <c r="BF61" i="38"/>
  <c r="BF60" i="38"/>
  <c r="BF59" i="38"/>
  <c r="BF58" i="38"/>
  <c r="BF57" i="38"/>
  <c r="BF56" i="38"/>
  <c r="BF55" i="38"/>
  <c r="BF54" i="38"/>
  <c r="BF53" i="38"/>
  <c r="BF52" i="38"/>
  <c r="BF51" i="38"/>
  <c r="BF50" i="38"/>
  <c r="BF49" i="38"/>
  <c r="BF48" i="38"/>
  <c r="BF47" i="38"/>
  <c r="BF46" i="38"/>
  <c r="BF45" i="38"/>
  <c r="BF44" i="38"/>
  <c r="BF43" i="38"/>
  <c r="BF42" i="38"/>
  <c r="BF41" i="38"/>
  <c r="BF40" i="38"/>
  <c r="BF39" i="38"/>
  <c r="BF38" i="38"/>
  <c r="BF37" i="38"/>
  <c r="BF36" i="38"/>
  <c r="BF35" i="38"/>
  <c r="BF34" i="38"/>
  <c r="BF33" i="38"/>
  <c r="BF32" i="38"/>
  <c r="BF30" i="38"/>
  <c r="BF29" i="38"/>
  <c r="BF28" i="38"/>
  <c r="BF27" i="38"/>
  <c r="BF26" i="38"/>
  <c r="BF25" i="38"/>
  <c r="BF24" i="38"/>
  <c r="BF23" i="38"/>
  <c r="BF22" i="38"/>
  <c r="BF21" i="38"/>
  <c r="BF20" i="38"/>
  <c r="BF19" i="38"/>
  <c r="BF18" i="38"/>
  <c r="BF17" i="38"/>
  <c r="BF16" i="38"/>
  <c r="BF15" i="38"/>
  <c r="BF14" i="38"/>
  <c r="BF13" i="38"/>
  <c r="BF12" i="38"/>
  <c r="BF11" i="38"/>
  <c r="BF10" i="38"/>
  <c r="BF9" i="38"/>
  <c r="BF8" i="38"/>
  <c r="BF7" i="38"/>
  <c r="BF5" i="38"/>
  <c r="BF4" i="38"/>
  <c r="BF3" i="38"/>
  <c r="BF2" i="38"/>
  <c r="D11" i="9"/>
  <c r="O11" i="9"/>
  <c r="K11" i="9"/>
  <c r="E11" i="9"/>
  <c r="R11" i="9"/>
  <c r="N11" i="9"/>
  <c r="J11" i="9"/>
  <c r="C11" i="9"/>
  <c r="Q11" i="9"/>
  <c r="M11" i="9"/>
  <c r="I11" i="9"/>
  <c r="L11" i="9"/>
  <c r="F11" i="9"/>
  <c r="P11" i="9"/>
  <c r="R11" i="8"/>
  <c r="N11" i="8"/>
  <c r="J11" i="8"/>
  <c r="D11" i="8"/>
  <c r="Q11" i="8"/>
  <c r="M11" i="8"/>
  <c r="I11" i="8"/>
  <c r="C11" i="8"/>
  <c r="P11" i="8"/>
  <c r="L11" i="8"/>
  <c r="F11" i="8"/>
  <c r="O11" i="8"/>
  <c r="K11" i="8"/>
  <c r="E11" i="8"/>
  <c r="R11" i="7"/>
  <c r="N11" i="7"/>
  <c r="J11" i="7"/>
  <c r="D11" i="7"/>
  <c r="O11" i="7"/>
  <c r="Q11" i="7"/>
  <c r="M11" i="7"/>
  <c r="I11" i="7"/>
  <c r="C11" i="7"/>
  <c r="P11" i="7"/>
  <c r="L11" i="7"/>
  <c r="F11" i="7"/>
  <c r="E11" i="7"/>
  <c r="K11" i="7"/>
  <c r="P11" i="42"/>
  <c r="L11" i="42"/>
  <c r="F11" i="42"/>
  <c r="S11" i="42"/>
  <c r="O11" i="42"/>
  <c r="K11" i="42"/>
  <c r="Q11" i="42"/>
  <c r="M11" i="42"/>
  <c r="G11" i="42"/>
  <c r="N11" i="42"/>
  <c r="J11" i="42"/>
  <c r="R11" i="42"/>
  <c r="D27" i="9"/>
  <c r="P27" i="9"/>
  <c r="L27" i="9"/>
  <c r="F27" i="9"/>
  <c r="O27" i="9"/>
  <c r="K27" i="9"/>
  <c r="E27" i="9"/>
  <c r="M27" i="9"/>
  <c r="R27" i="9"/>
  <c r="J27" i="9"/>
  <c r="Q27" i="9"/>
  <c r="I27" i="9"/>
  <c r="N27" i="9"/>
  <c r="C27" i="9"/>
  <c r="R27" i="8"/>
  <c r="N27" i="8"/>
  <c r="J27" i="8"/>
  <c r="D27" i="8"/>
  <c r="Q27" i="8"/>
  <c r="M27" i="8"/>
  <c r="I27" i="8"/>
  <c r="C27" i="8"/>
  <c r="P27" i="8"/>
  <c r="L27" i="8"/>
  <c r="F27" i="8"/>
  <c r="O27" i="8"/>
  <c r="K27" i="8"/>
  <c r="E27" i="8"/>
  <c r="R27" i="7"/>
  <c r="N27" i="7"/>
  <c r="J27" i="7"/>
  <c r="D27" i="7"/>
  <c r="Q27" i="7"/>
  <c r="M27" i="7"/>
  <c r="I27" i="7"/>
  <c r="C27" i="7"/>
  <c r="P27" i="7"/>
  <c r="L27" i="7"/>
  <c r="F27" i="7"/>
  <c r="O27" i="7"/>
  <c r="K27" i="7"/>
  <c r="E27" i="7"/>
  <c r="D39" i="9"/>
  <c r="P39" i="9"/>
  <c r="L39" i="9"/>
  <c r="F39" i="9"/>
  <c r="O39" i="9"/>
  <c r="K39" i="9"/>
  <c r="E39" i="9"/>
  <c r="R39" i="9"/>
  <c r="N39" i="9"/>
  <c r="J39" i="9"/>
  <c r="C39" i="9"/>
  <c r="Q39" i="9"/>
  <c r="M39" i="9"/>
  <c r="I39" i="9"/>
  <c r="R39" i="8"/>
  <c r="N39" i="8"/>
  <c r="J39" i="8"/>
  <c r="D39" i="8"/>
  <c r="Q39" i="8"/>
  <c r="M39" i="8"/>
  <c r="I39" i="8"/>
  <c r="C39" i="8"/>
  <c r="P39" i="8"/>
  <c r="F39" i="8"/>
  <c r="O39" i="8"/>
  <c r="E39" i="8"/>
  <c r="L39" i="8"/>
  <c r="K39" i="8"/>
  <c r="R39" i="7"/>
  <c r="N39" i="7"/>
  <c r="J39" i="7"/>
  <c r="D39" i="7"/>
  <c r="Q39" i="7"/>
  <c r="M39" i="7"/>
  <c r="I39" i="7"/>
  <c r="C39" i="7"/>
  <c r="P39" i="7"/>
  <c r="L39" i="7"/>
  <c r="F39" i="7"/>
  <c r="O39" i="7"/>
  <c r="K39" i="7"/>
  <c r="E39" i="7"/>
  <c r="D43" i="9"/>
  <c r="P43" i="9"/>
  <c r="L43" i="9"/>
  <c r="F43" i="9"/>
  <c r="O43" i="9"/>
  <c r="K43" i="9"/>
  <c r="E43" i="9"/>
  <c r="R43" i="9"/>
  <c r="N43" i="9"/>
  <c r="J43" i="9"/>
  <c r="C43" i="9"/>
  <c r="Q43" i="9"/>
  <c r="M43" i="9"/>
  <c r="I43" i="9"/>
  <c r="R43" i="8"/>
  <c r="N43" i="8"/>
  <c r="J43" i="8"/>
  <c r="D43" i="8"/>
  <c r="Q43" i="8"/>
  <c r="M43" i="8"/>
  <c r="I43" i="8"/>
  <c r="C43" i="8"/>
  <c r="P43" i="8"/>
  <c r="F43" i="8"/>
  <c r="O43" i="8"/>
  <c r="E43" i="8"/>
  <c r="L43" i="8"/>
  <c r="K43" i="8"/>
  <c r="R43" i="7"/>
  <c r="N43" i="7"/>
  <c r="J43" i="7"/>
  <c r="D43" i="7"/>
  <c r="Q43" i="7"/>
  <c r="M43" i="7"/>
  <c r="I43" i="7"/>
  <c r="C43" i="7"/>
  <c r="P43" i="7"/>
  <c r="L43" i="7"/>
  <c r="F43" i="7"/>
  <c r="O43" i="7"/>
  <c r="K43" i="7"/>
  <c r="E43" i="7"/>
  <c r="D47" i="9"/>
  <c r="P47" i="9"/>
  <c r="L47" i="9"/>
  <c r="F47" i="9"/>
  <c r="O47" i="9"/>
  <c r="K47" i="9"/>
  <c r="E47" i="9"/>
  <c r="R47" i="9"/>
  <c r="N47" i="9"/>
  <c r="J47" i="9"/>
  <c r="C47" i="9"/>
  <c r="M47" i="9"/>
  <c r="I47" i="9"/>
  <c r="Q47" i="9"/>
  <c r="O47" i="8"/>
  <c r="K47" i="8"/>
  <c r="E47" i="8"/>
  <c r="R47" i="8"/>
  <c r="N47" i="8"/>
  <c r="J47" i="8"/>
  <c r="D47" i="8"/>
  <c r="Q47" i="8"/>
  <c r="M47" i="8"/>
  <c r="I47" i="8"/>
  <c r="C47" i="8"/>
  <c r="P47" i="8"/>
  <c r="L47" i="8"/>
  <c r="F47" i="8"/>
  <c r="R47" i="7"/>
  <c r="N47" i="7"/>
  <c r="J47" i="7"/>
  <c r="D47" i="7"/>
  <c r="Q47" i="7"/>
  <c r="M47" i="7"/>
  <c r="I47" i="7"/>
  <c r="C47" i="7"/>
  <c r="P47" i="7"/>
  <c r="L47" i="7"/>
  <c r="F47" i="7"/>
  <c r="O47" i="7"/>
  <c r="K47" i="7"/>
  <c r="E47" i="7"/>
  <c r="D51" i="9"/>
  <c r="P51" i="9"/>
  <c r="L51" i="9"/>
  <c r="F51" i="9"/>
  <c r="O51" i="9"/>
  <c r="K51" i="9"/>
  <c r="E51" i="9"/>
  <c r="R51" i="9"/>
  <c r="N51" i="9"/>
  <c r="J51" i="9"/>
  <c r="C51" i="9"/>
  <c r="I51" i="9"/>
  <c r="Q51" i="9"/>
  <c r="M51" i="9"/>
  <c r="O51" i="8"/>
  <c r="K51" i="8"/>
  <c r="E51" i="8"/>
  <c r="R51" i="8"/>
  <c r="N51" i="8"/>
  <c r="J51" i="8"/>
  <c r="D51" i="8"/>
  <c r="Q51" i="8"/>
  <c r="M51" i="8"/>
  <c r="I51" i="8"/>
  <c r="C51" i="8"/>
  <c r="F51" i="8"/>
  <c r="G51" i="8"/>
  <c r="L51" i="8"/>
  <c r="P51" i="8"/>
  <c r="R51" i="7"/>
  <c r="N51" i="7"/>
  <c r="J51" i="7"/>
  <c r="D51" i="7"/>
  <c r="Q51" i="7"/>
  <c r="M51" i="7"/>
  <c r="I51" i="7"/>
  <c r="C51" i="7"/>
  <c r="P51" i="7"/>
  <c r="L51" i="7"/>
  <c r="F51" i="7"/>
  <c r="O51" i="7"/>
  <c r="K51" i="7"/>
  <c r="E51" i="7"/>
  <c r="D55" i="9"/>
  <c r="P55" i="9"/>
  <c r="L55" i="9"/>
  <c r="F55" i="9"/>
  <c r="O55" i="9"/>
  <c r="K55" i="9"/>
  <c r="E55" i="9"/>
  <c r="N55" i="9"/>
  <c r="C55" i="9"/>
  <c r="M55" i="9"/>
  <c r="R55" i="9"/>
  <c r="J55" i="9"/>
  <c r="Q55" i="9"/>
  <c r="I55" i="9"/>
  <c r="O55" i="8"/>
  <c r="K55" i="8"/>
  <c r="E55" i="8"/>
  <c r="R55" i="8"/>
  <c r="N55" i="8"/>
  <c r="J55" i="8"/>
  <c r="D55" i="8"/>
  <c r="Q55" i="8"/>
  <c r="M55" i="8"/>
  <c r="I55" i="8"/>
  <c r="C55" i="8"/>
  <c r="P55" i="8"/>
  <c r="L55" i="8"/>
  <c r="F55" i="8"/>
  <c r="R55" i="7"/>
  <c r="N55" i="7"/>
  <c r="J55" i="7"/>
  <c r="D55" i="7"/>
  <c r="Q55" i="7"/>
  <c r="M55" i="7"/>
  <c r="I55" i="7"/>
  <c r="C55" i="7"/>
  <c r="P55" i="7"/>
  <c r="L55" i="7"/>
  <c r="F55" i="7"/>
  <c r="O55" i="7"/>
  <c r="K55" i="7"/>
  <c r="E55" i="7"/>
  <c r="D59" i="9"/>
  <c r="P59" i="9"/>
  <c r="L59" i="9"/>
  <c r="F59" i="9"/>
  <c r="O59" i="9"/>
  <c r="K59" i="9"/>
  <c r="E59" i="9"/>
  <c r="R59" i="9"/>
  <c r="J59" i="9"/>
  <c r="Q59" i="9"/>
  <c r="I59" i="9"/>
  <c r="N59" i="9"/>
  <c r="C59" i="9"/>
  <c r="M59" i="9"/>
  <c r="O59" i="8"/>
  <c r="K59" i="8"/>
  <c r="E59" i="8"/>
  <c r="R59" i="8"/>
  <c r="N59" i="8"/>
  <c r="J59" i="8"/>
  <c r="D59" i="8"/>
  <c r="Q59" i="8"/>
  <c r="M59" i="8"/>
  <c r="I59" i="8"/>
  <c r="C59" i="8"/>
  <c r="P59" i="8"/>
  <c r="L59" i="8"/>
  <c r="F59" i="8"/>
  <c r="R59" i="7"/>
  <c r="N59" i="7"/>
  <c r="J59" i="7"/>
  <c r="D59" i="7"/>
  <c r="Q59" i="7"/>
  <c r="M59" i="7"/>
  <c r="I59" i="7"/>
  <c r="C59" i="7"/>
  <c r="P59" i="7"/>
  <c r="L59" i="7"/>
  <c r="F59" i="7"/>
  <c r="O59" i="7"/>
  <c r="K59" i="7"/>
  <c r="E59" i="7"/>
  <c r="D63" i="9"/>
  <c r="P63" i="9"/>
  <c r="L63" i="9"/>
  <c r="F63" i="9"/>
  <c r="O63" i="9"/>
  <c r="K63" i="9"/>
  <c r="E63" i="9"/>
  <c r="N63" i="9"/>
  <c r="C63" i="9"/>
  <c r="M63" i="9"/>
  <c r="R63" i="9"/>
  <c r="J63" i="9"/>
  <c r="I63" i="9"/>
  <c r="Q63" i="9"/>
  <c r="O63" i="8"/>
  <c r="K63" i="8"/>
  <c r="E63" i="8"/>
  <c r="R63" i="8"/>
  <c r="N63" i="8"/>
  <c r="J63" i="8"/>
  <c r="D63" i="8"/>
  <c r="Q63" i="8"/>
  <c r="M63" i="8"/>
  <c r="I63" i="8"/>
  <c r="C63" i="8"/>
  <c r="P63" i="8"/>
  <c r="L63" i="8"/>
  <c r="F63" i="8"/>
  <c r="R63" i="7"/>
  <c r="N63" i="7"/>
  <c r="J63" i="7"/>
  <c r="D63" i="7"/>
  <c r="Q63" i="7"/>
  <c r="M63" i="7"/>
  <c r="I63" i="7"/>
  <c r="C63" i="7"/>
  <c r="P63" i="7"/>
  <c r="L63" i="7"/>
  <c r="F63" i="7"/>
  <c r="O63" i="7"/>
  <c r="K63" i="7"/>
  <c r="E63" i="7"/>
  <c r="D67" i="9"/>
  <c r="P67" i="9"/>
  <c r="L67" i="9"/>
  <c r="F67" i="9"/>
  <c r="O67" i="9"/>
  <c r="K67" i="9"/>
  <c r="E67" i="9"/>
  <c r="R67" i="9"/>
  <c r="J67" i="9"/>
  <c r="Q67" i="9"/>
  <c r="I67" i="9"/>
  <c r="N67" i="9"/>
  <c r="C67" i="9"/>
  <c r="M67" i="9"/>
  <c r="O67" i="8"/>
  <c r="K67" i="8"/>
  <c r="E67" i="8"/>
  <c r="R67" i="8"/>
  <c r="N67" i="8"/>
  <c r="J67" i="8"/>
  <c r="D67" i="8"/>
  <c r="Q67" i="8"/>
  <c r="M67" i="8"/>
  <c r="I67" i="8"/>
  <c r="C67" i="8"/>
  <c r="F67" i="8"/>
  <c r="G67" i="8"/>
  <c r="P67" i="8"/>
  <c r="L67" i="8"/>
  <c r="R67" i="7"/>
  <c r="N67" i="7"/>
  <c r="J67" i="7"/>
  <c r="D67" i="7"/>
  <c r="Q67" i="7"/>
  <c r="M67" i="7"/>
  <c r="I67" i="7"/>
  <c r="C67" i="7"/>
  <c r="P67" i="7"/>
  <c r="L67" i="7"/>
  <c r="F67" i="7"/>
  <c r="O67" i="7"/>
  <c r="K67" i="7"/>
  <c r="E67" i="7"/>
  <c r="P71" i="9"/>
  <c r="L71" i="9"/>
  <c r="F71" i="9"/>
  <c r="O71" i="9"/>
  <c r="K71" i="9"/>
  <c r="E71" i="9"/>
  <c r="R71" i="9"/>
  <c r="N71" i="9"/>
  <c r="J71" i="9"/>
  <c r="D71" i="9"/>
  <c r="C71" i="9"/>
  <c r="Q71" i="9"/>
  <c r="M71" i="9"/>
  <c r="I71" i="9"/>
  <c r="O71" i="8"/>
  <c r="K71" i="8"/>
  <c r="E71" i="8"/>
  <c r="R71" i="8"/>
  <c r="N71" i="8"/>
  <c r="J71" i="8"/>
  <c r="D71" i="8"/>
  <c r="Q71" i="8"/>
  <c r="M71" i="8"/>
  <c r="I71" i="8"/>
  <c r="C71" i="8"/>
  <c r="F71" i="8"/>
  <c r="G71" i="8"/>
  <c r="P71" i="8"/>
  <c r="L71" i="8"/>
  <c r="R71" i="7"/>
  <c r="N71" i="7"/>
  <c r="J71" i="7"/>
  <c r="D71" i="7"/>
  <c r="Q71" i="7"/>
  <c r="M71" i="7"/>
  <c r="I71" i="7"/>
  <c r="C71" i="7"/>
  <c r="P71" i="7"/>
  <c r="L71" i="7"/>
  <c r="F71" i="7"/>
  <c r="O71" i="7"/>
  <c r="K71" i="7"/>
  <c r="E71" i="7"/>
  <c r="D75" i="9"/>
  <c r="P75" i="9"/>
  <c r="L75" i="9"/>
  <c r="F75" i="9"/>
  <c r="O75" i="9"/>
  <c r="K75" i="9"/>
  <c r="E75" i="9"/>
  <c r="R75" i="9"/>
  <c r="N75" i="9"/>
  <c r="J75" i="9"/>
  <c r="C75" i="9"/>
  <c r="Q75" i="9"/>
  <c r="M75" i="9"/>
  <c r="I75" i="9"/>
  <c r="O75" i="8"/>
  <c r="K75" i="8"/>
  <c r="E75" i="8"/>
  <c r="R75" i="8"/>
  <c r="N75" i="8"/>
  <c r="J75" i="8"/>
  <c r="D75" i="8"/>
  <c r="Q75" i="8"/>
  <c r="M75" i="8"/>
  <c r="I75" i="8"/>
  <c r="C75" i="8"/>
  <c r="P75" i="8"/>
  <c r="L75" i="8"/>
  <c r="F75" i="8"/>
  <c r="R75" i="7"/>
  <c r="N75" i="7"/>
  <c r="J75" i="7"/>
  <c r="D75" i="7"/>
  <c r="Q75" i="7"/>
  <c r="M75" i="7"/>
  <c r="I75" i="7"/>
  <c r="C75" i="7"/>
  <c r="P75" i="7"/>
  <c r="L75" i="7"/>
  <c r="F75" i="7"/>
  <c r="O75" i="7"/>
  <c r="K75" i="7"/>
  <c r="E75" i="7"/>
  <c r="S75" i="42"/>
  <c r="O75" i="42"/>
  <c r="K75" i="42"/>
  <c r="R75" i="42"/>
  <c r="N75" i="42"/>
  <c r="J75" i="42"/>
  <c r="Q75" i="42"/>
  <c r="G75" i="42"/>
  <c r="P75" i="42"/>
  <c r="F75" i="42"/>
  <c r="M75" i="42"/>
  <c r="L75" i="42"/>
  <c r="D79" i="9"/>
  <c r="P79" i="9"/>
  <c r="L79" i="9"/>
  <c r="F79" i="9"/>
  <c r="O79" i="9"/>
  <c r="K79" i="9"/>
  <c r="E79" i="9"/>
  <c r="R79" i="9"/>
  <c r="N79" i="9"/>
  <c r="J79" i="9"/>
  <c r="C79" i="9"/>
  <c r="M79" i="9"/>
  <c r="I79" i="9"/>
  <c r="Q79" i="9"/>
  <c r="O79" i="8"/>
  <c r="K79" i="8"/>
  <c r="E79" i="8"/>
  <c r="R79" i="8"/>
  <c r="N79" i="8"/>
  <c r="J79" i="8"/>
  <c r="D79" i="8"/>
  <c r="Q79" i="8"/>
  <c r="M79" i="8"/>
  <c r="I79" i="8"/>
  <c r="C79" i="8"/>
  <c r="F79" i="8"/>
  <c r="G79" i="8"/>
  <c r="P79" i="8"/>
  <c r="L79" i="8"/>
  <c r="O79" i="7"/>
  <c r="K79" i="7"/>
  <c r="P79" i="7"/>
  <c r="J79" i="7"/>
  <c r="D79" i="7"/>
  <c r="N79" i="7"/>
  <c r="I79" i="7"/>
  <c r="C79" i="7"/>
  <c r="R79" i="7"/>
  <c r="M79" i="7"/>
  <c r="F79" i="7"/>
  <c r="Q79" i="7"/>
  <c r="L79" i="7"/>
  <c r="E79" i="7"/>
  <c r="D83" i="9"/>
  <c r="P83" i="9"/>
  <c r="L83" i="9"/>
  <c r="F83" i="9"/>
  <c r="O83" i="9"/>
  <c r="K83" i="9"/>
  <c r="E83" i="9"/>
  <c r="R83" i="9"/>
  <c r="N83" i="9"/>
  <c r="J83" i="9"/>
  <c r="C83" i="9"/>
  <c r="I83" i="9"/>
  <c r="Q83" i="9"/>
  <c r="M83" i="9"/>
  <c r="O83" i="8"/>
  <c r="K83" i="8"/>
  <c r="E83" i="8"/>
  <c r="R83" i="8"/>
  <c r="N83" i="8"/>
  <c r="J83" i="8"/>
  <c r="D83" i="8"/>
  <c r="Q83" i="8"/>
  <c r="M83" i="8"/>
  <c r="I83" i="8"/>
  <c r="C83" i="8"/>
  <c r="F83" i="8"/>
  <c r="G83" i="8"/>
  <c r="P83" i="8"/>
  <c r="L83" i="8"/>
  <c r="O83" i="7"/>
  <c r="K83" i="7"/>
  <c r="E83" i="7"/>
  <c r="R83" i="7"/>
  <c r="N83" i="7"/>
  <c r="J83" i="7"/>
  <c r="D83" i="7"/>
  <c r="M83" i="7"/>
  <c r="C83" i="7"/>
  <c r="L83" i="7"/>
  <c r="Q83" i="7"/>
  <c r="I83" i="7"/>
  <c r="P83" i="7"/>
  <c r="F83" i="7"/>
  <c r="S83" i="42"/>
  <c r="O83" i="42"/>
  <c r="K83" i="42"/>
  <c r="R83" i="42"/>
  <c r="N83" i="42"/>
  <c r="J83" i="42"/>
  <c r="Q83" i="42"/>
  <c r="G83" i="42"/>
  <c r="P83" i="42"/>
  <c r="F83" i="42"/>
  <c r="M83" i="42"/>
  <c r="L83" i="42"/>
  <c r="P87" i="9"/>
  <c r="L87" i="9"/>
  <c r="F87" i="9"/>
  <c r="O87" i="9"/>
  <c r="K87" i="9"/>
  <c r="E87" i="9"/>
  <c r="D87" i="9"/>
  <c r="R87" i="9"/>
  <c r="N87" i="9"/>
  <c r="J87" i="9"/>
  <c r="C87" i="9"/>
  <c r="Q87" i="9"/>
  <c r="M87" i="9"/>
  <c r="I87" i="9"/>
  <c r="O87" i="8"/>
  <c r="K87" i="8"/>
  <c r="E87" i="8"/>
  <c r="R87" i="8"/>
  <c r="N87" i="8"/>
  <c r="J87" i="8"/>
  <c r="D87" i="8"/>
  <c r="Q87" i="8"/>
  <c r="M87" i="8"/>
  <c r="I87" i="8"/>
  <c r="C87" i="8"/>
  <c r="F87" i="8"/>
  <c r="G87" i="8"/>
  <c r="P87" i="8"/>
  <c r="L87" i="8"/>
  <c r="O87" i="7"/>
  <c r="K87" i="7"/>
  <c r="E87" i="7"/>
  <c r="R87" i="7"/>
  <c r="N87" i="7"/>
  <c r="J87" i="7"/>
  <c r="D87" i="7"/>
  <c r="M87" i="7"/>
  <c r="C87" i="7"/>
  <c r="L87" i="7"/>
  <c r="Q87" i="7"/>
  <c r="I87" i="7"/>
  <c r="P87" i="7"/>
  <c r="F87" i="7"/>
  <c r="D91" i="9"/>
  <c r="P91" i="9"/>
  <c r="L91" i="9"/>
  <c r="F91" i="9"/>
  <c r="O91" i="9"/>
  <c r="K91" i="9"/>
  <c r="E91" i="9"/>
  <c r="R91" i="9"/>
  <c r="N91" i="9"/>
  <c r="J91" i="9"/>
  <c r="C91" i="9"/>
  <c r="Q91" i="9"/>
  <c r="M91" i="9"/>
  <c r="I91" i="9"/>
  <c r="O91" i="8"/>
  <c r="K91" i="8"/>
  <c r="E91" i="8"/>
  <c r="R91" i="8"/>
  <c r="N91" i="8"/>
  <c r="J91" i="8"/>
  <c r="D91" i="8"/>
  <c r="Q91" i="8"/>
  <c r="M91" i="8"/>
  <c r="I91" i="8"/>
  <c r="C91" i="8"/>
  <c r="P91" i="8"/>
  <c r="L91" i="8"/>
  <c r="F91" i="8"/>
  <c r="P91" i="7"/>
  <c r="L91" i="7"/>
  <c r="F91" i="7"/>
  <c r="O91" i="7"/>
  <c r="K91" i="7"/>
  <c r="E91" i="7"/>
  <c r="R91" i="7"/>
  <c r="N91" i="7"/>
  <c r="J91" i="7"/>
  <c r="D91" i="7"/>
  <c r="C91" i="7"/>
  <c r="Q91" i="7"/>
  <c r="M91" i="7"/>
  <c r="I91" i="7"/>
  <c r="P91" i="42"/>
  <c r="L91" i="42"/>
  <c r="F91" i="42"/>
  <c r="S91" i="42"/>
  <c r="O91" i="42"/>
  <c r="K91" i="42"/>
  <c r="R91" i="42"/>
  <c r="N91" i="42"/>
  <c r="J91" i="42"/>
  <c r="Q91" i="42"/>
  <c r="M91" i="42"/>
  <c r="G91" i="42"/>
  <c r="D95" i="9"/>
  <c r="P95" i="9"/>
  <c r="L95" i="9"/>
  <c r="F95" i="9"/>
  <c r="O95" i="9"/>
  <c r="K95" i="9"/>
  <c r="E95" i="9"/>
  <c r="R95" i="9"/>
  <c r="N95" i="9"/>
  <c r="J95" i="9"/>
  <c r="C95" i="9"/>
  <c r="M95" i="9"/>
  <c r="I95" i="9"/>
  <c r="Q95" i="9"/>
  <c r="O95" i="8"/>
  <c r="K95" i="8"/>
  <c r="E95" i="8"/>
  <c r="R95" i="8"/>
  <c r="N95" i="8"/>
  <c r="J95" i="8"/>
  <c r="D95" i="8"/>
  <c r="Q95" i="8"/>
  <c r="M95" i="8"/>
  <c r="I95" i="8"/>
  <c r="C95" i="8"/>
  <c r="F95" i="8"/>
  <c r="G95" i="8"/>
  <c r="P95" i="8"/>
  <c r="L95" i="8"/>
  <c r="P95" i="7"/>
  <c r="L95" i="7"/>
  <c r="F95" i="7"/>
  <c r="O95" i="7"/>
  <c r="K95" i="7"/>
  <c r="E95" i="7"/>
  <c r="R95" i="7"/>
  <c r="N95" i="7"/>
  <c r="J95" i="7"/>
  <c r="D95" i="7"/>
  <c r="M95" i="7"/>
  <c r="I95" i="7"/>
  <c r="C95" i="7"/>
  <c r="Q95" i="7"/>
  <c r="D99" i="9"/>
  <c r="Q99" i="9"/>
  <c r="M99" i="9"/>
  <c r="P99" i="9"/>
  <c r="L99" i="9"/>
  <c r="F99" i="9"/>
  <c r="O99" i="9"/>
  <c r="K99" i="9"/>
  <c r="E99" i="9"/>
  <c r="J99" i="9"/>
  <c r="I99" i="9"/>
  <c r="R99" i="9"/>
  <c r="C99" i="9"/>
  <c r="N99" i="9"/>
  <c r="O99" i="8"/>
  <c r="K99" i="8"/>
  <c r="E99" i="8"/>
  <c r="R99" i="8"/>
  <c r="N99" i="8"/>
  <c r="J99" i="8"/>
  <c r="D99" i="8"/>
  <c r="Q99" i="8"/>
  <c r="M99" i="8"/>
  <c r="I99" i="8"/>
  <c r="C99" i="8"/>
  <c r="F99" i="8"/>
  <c r="G99" i="8"/>
  <c r="P99" i="8"/>
  <c r="L99" i="8"/>
  <c r="P99" i="7"/>
  <c r="L99" i="7"/>
  <c r="F99" i="7"/>
  <c r="O99" i="7"/>
  <c r="K99" i="7"/>
  <c r="E99" i="7"/>
  <c r="R99" i="7"/>
  <c r="N99" i="7"/>
  <c r="J99" i="7"/>
  <c r="D99" i="7"/>
  <c r="Q99" i="7"/>
  <c r="M99" i="7"/>
  <c r="I99" i="7"/>
  <c r="C99" i="7"/>
  <c r="Q103" i="9"/>
  <c r="M103" i="9"/>
  <c r="I103" i="9"/>
  <c r="P103" i="9"/>
  <c r="L103" i="9"/>
  <c r="F103" i="9"/>
  <c r="O103" i="9"/>
  <c r="K103" i="9"/>
  <c r="E103" i="9"/>
  <c r="C103" i="9"/>
  <c r="D103" i="9"/>
  <c r="R103" i="9"/>
  <c r="N103" i="9"/>
  <c r="J103" i="9"/>
  <c r="O103" i="8"/>
  <c r="K103" i="8"/>
  <c r="E103" i="8"/>
  <c r="R103" i="8"/>
  <c r="N103" i="8"/>
  <c r="J103" i="8"/>
  <c r="D103" i="8"/>
  <c r="Q103" i="8"/>
  <c r="M103" i="8"/>
  <c r="I103" i="8"/>
  <c r="C103" i="8"/>
  <c r="P103" i="8"/>
  <c r="L103" i="8"/>
  <c r="F103" i="8"/>
  <c r="P103" i="7"/>
  <c r="L103" i="7"/>
  <c r="F103" i="7"/>
  <c r="O103" i="7"/>
  <c r="K103" i="7"/>
  <c r="E103" i="7"/>
  <c r="R103" i="7"/>
  <c r="N103" i="7"/>
  <c r="J103" i="7"/>
  <c r="D103" i="7"/>
  <c r="Q103" i="7"/>
  <c r="M103" i="7"/>
  <c r="I103" i="7"/>
  <c r="C103" i="7"/>
  <c r="Q107" i="9"/>
  <c r="M107" i="9"/>
  <c r="I107" i="9"/>
  <c r="P107" i="9"/>
  <c r="L107" i="9"/>
  <c r="F107" i="9"/>
  <c r="D107" i="9"/>
  <c r="O107" i="9"/>
  <c r="K107" i="9"/>
  <c r="E107" i="9"/>
  <c r="R107" i="9"/>
  <c r="N107" i="9"/>
  <c r="J107" i="9"/>
  <c r="C107" i="9"/>
  <c r="O107" i="8"/>
  <c r="K107" i="8"/>
  <c r="E107" i="8"/>
  <c r="R107" i="8"/>
  <c r="N107" i="8"/>
  <c r="J107" i="8"/>
  <c r="D107" i="8"/>
  <c r="Q107" i="8"/>
  <c r="M107" i="8"/>
  <c r="I107" i="8"/>
  <c r="C107" i="8"/>
  <c r="P107" i="8"/>
  <c r="L107" i="8"/>
  <c r="F107" i="8"/>
  <c r="P107" i="7"/>
  <c r="L107" i="7"/>
  <c r="F107" i="7"/>
  <c r="O107" i="7"/>
  <c r="K107" i="7"/>
  <c r="E107" i="7"/>
  <c r="R107" i="7"/>
  <c r="N107" i="7"/>
  <c r="J107" i="7"/>
  <c r="D107" i="7"/>
  <c r="Q107" i="7"/>
  <c r="M107" i="7"/>
  <c r="I107" i="7"/>
  <c r="C107" i="7"/>
  <c r="P111" i="9"/>
  <c r="L111" i="9"/>
  <c r="F111" i="9"/>
  <c r="O111" i="9"/>
  <c r="J111" i="9"/>
  <c r="D111" i="9"/>
  <c r="N111" i="9"/>
  <c r="I111" i="9"/>
  <c r="R111" i="9"/>
  <c r="M111" i="9"/>
  <c r="E111" i="9"/>
  <c r="C111" i="9"/>
  <c r="Q111" i="9"/>
  <c r="K111" i="9"/>
  <c r="O111" i="8"/>
  <c r="K111" i="8"/>
  <c r="E111" i="8"/>
  <c r="R111" i="8"/>
  <c r="N111" i="8"/>
  <c r="J111" i="8"/>
  <c r="D111" i="8"/>
  <c r="Q111" i="8"/>
  <c r="M111" i="8"/>
  <c r="I111" i="8"/>
  <c r="C111" i="8"/>
  <c r="P111" i="8"/>
  <c r="L111" i="8"/>
  <c r="F111" i="8"/>
  <c r="P111" i="7"/>
  <c r="L111" i="7"/>
  <c r="F111" i="7"/>
  <c r="O111" i="7"/>
  <c r="K111" i="7"/>
  <c r="E111" i="7"/>
  <c r="R111" i="7"/>
  <c r="N111" i="7"/>
  <c r="J111" i="7"/>
  <c r="D111" i="7"/>
  <c r="Q111" i="7"/>
  <c r="M111" i="7"/>
  <c r="I111" i="7"/>
  <c r="C111" i="7"/>
  <c r="P115" i="9"/>
  <c r="L115" i="9"/>
  <c r="F115" i="9"/>
  <c r="D115" i="9"/>
  <c r="Q115" i="9"/>
  <c r="K115" i="9"/>
  <c r="C115" i="9"/>
  <c r="O115" i="9"/>
  <c r="J115" i="9"/>
  <c r="N115" i="9"/>
  <c r="I115" i="9"/>
  <c r="R115" i="9"/>
  <c r="M115" i="9"/>
  <c r="E115" i="9"/>
  <c r="O115" i="8"/>
  <c r="K115" i="8"/>
  <c r="E115" i="8"/>
  <c r="R115" i="8"/>
  <c r="N115" i="8"/>
  <c r="J115" i="8"/>
  <c r="D115" i="8"/>
  <c r="Q115" i="8"/>
  <c r="M115" i="8"/>
  <c r="I115" i="8"/>
  <c r="C115" i="8"/>
  <c r="F115" i="8"/>
  <c r="G115" i="8"/>
  <c r="P115" i="8"/>
  <c r="L115" i="8"/>
  <c r="P115" i="7"/>
  <c r="L115" i="7"/>
  <c r="F115" i="7"/>
  <c r="O115" i="7"/>
  <c r="K115" i="7"/>
  <c r="E115" i="7"/>
  <c r="R115" i="7"/>
  <c r="N115" i="7"/>
  <c r="J115" i="7"/>
  <c r="D115" i="7"/>
  <c r="Q115" i="7"/>
  <c r="M115" i="7"/>
  <c r="I115" i="7"/>
  <c r="C115" i="7"/>
  <c r="P119" i="9"/>
  <c r="L119" i="9"/>
  <c r="F119" i="9"/>
  <c r="O119" i="9"/>
  <c r="K119" i="9"/>
  <c r="E119" i="9"/>
  <c r="Q119" i="9"/>
  <c r="I119" i="9"/>
  <c r="N119" i="9"/>
  <c r="C119" i="9"/>
  <c r="M119" i="9"/>
  <c r="D119" i="9"/>
  <c r="J119" i="9"/>
  <c r="R119" i="9"/>
  <c r="P119" i="8"/>
  <c r="L119" i="8"/>
  <c r="F119" i="8"/>
  <c r="Q119" i="8"/>
  <c r="K119" i="8"/>
  <c r="D119" i="8"/>
  <c r="O119" i="8"/>
  <c r="J119" i="8"/>
  <c r="C119" i="8"/>
  <c r="E119" i="8"/>
  <c r="G119" i="8"/>
  <c r="N119" i="8"/>
  <c r="I119" i="8"/>
  <c r="R119" i="8"/>
  <c r="M119" i="8"/>
  <c r="P119" i="7"/>
  <c r="L119" i="7"/>
  <c r="F119" i="7"/>
  <c r="O119" i="7"/>
  <c r="K119" i="7"/>
  <c r="E119" i="7"/>
  <c r="R119" i="7"/>
  <c r="N119" i="7"/>
  <c r="J119" i="7"/>
  <c r="D119" i="7"/>
  <c r="Q119" i="7"/>
  <c r="M119" i="7"/>
  <c r="I119" i="7"/>
  <c r="C119" i="7"/>
  <c r="P119" i="42"/>
  <c r="L119" i="42"/>
  <c r="F119" i="42"/>
  <c r="S119" i="42"/>
  <c r="O119" i="42"/>
  <c r="K119" i="42"/>
  <c r="R119" i="42"/>
  <c r="N119" i="42"/>
  <c r="J119" i="42"/>
  <c r="Q119" i="42"/>
  <c r="M119" i="42"/>
  <c r="G119" i="42"/>
  <c r="P123" i="9"/>
  <c r="L123" i="9"/>
  <c r="F123" i="9"/>
  <c r="O123" i="9"/>
  <c r="K123" i="9"/>
  <c r="E123" i="9"/>
  <c r="M123" i="9"/>
  <c r="R123" i="9"/>
  <c r="J123" i="9"/>
  <c r="D123" i="9"/>
  <c r="Q123" i="9"/>
  <c r="I123" i="9"/>
  <c r="N123" i="9"/>
  <c r="C123" i="9"/>
  <c r="R123" i="8"/>
  <c r="N123" i="8"/>
  <c r="J123" i="8"/>
  <c r="D123" i="8"/>
  <c r="Q123" i="8"/>
  <c r="P123" i="8"/>
  <c r="L123" i="8"/>
  <c r="F123" i="8"/>
  <c r="M123" i="8"/>
  <c r="C123" i="8"/>
  <c r="K123" i="8"/>
  <c r="I123" i="8"/>
  <c r="O123" i="8"/>
  <c r="E123" i="8"/>
  <c r="P123" i="7"/>
  <c r="L123" i="7"/>
  <c r="F123" i="7"/>
  <c r="O123" i="7"/>
  <c r="K123" i="7"/>
  <c r="E123" i="7"/>
  <c r="R123" i="7"/>
  <c r="N123" i="7"/>
  <c r="J123" i="7"/>
  <c r="D123" i="7"/>
  <c r="Q123" i="7"/>
  <c r="M123" i="7"/>
  <c r="I123" i="7"/>
  <c r="C123" i="7"/>
  <c r="P123" i="42"/>
  <c r="L123" i="42"/>
  <c r="F123" i="42"/>
  <c r="S123" i="42"/>
  <c r="O123" i="42"/>
  <c r="K123" i="42"/>
  <c r="R123" i="42"/>
  <c r="N123" i="42"/>
  <c r="J123" i="42"/>
  <c r="Q123" i="42"/>
  <c r="M123" i="42"/>
  <c r="G123" i="42"/>
  <c r="P127" i="9"/>
  <c r="L127" i="9"/>
  <c r="F127" i="9"/>
  <c r="O127" i="9"/>
  <c r="K127" i="9"/>
  <c r="E127" i="9"/>
  <c r="Q127" i="9"/>
  <c r="I127" i="9"/>
  <c r="D127" i="9"/>
  <c r="N127" i="9"/>
  <c r="C127" i="9"/>
  <c r="M127" i="9"/>
  <c r="R127" i="9"/>
  <c r="J127" i="9"/>
  <c r="R127" i="8"/>
  <c r="N127" i="8"/>
  <c r="J127" i="8"/>
  <c r="D127" i="8"/>
  <c r="Q127" i="8"/>
  <c r="M127" i="8"/>
  <c r="I127" i="8"/>
  <c r="C127" i="8"/>
  <c r="P127" i="8"/>
  <c r="L127" i="8"/>
  <c r="F127" i="8"/>
  <c r="O127" i="8"/>
  <c r="K127" i="8"/>
  <c r="E127" i="8"/>
  <c r="P127" i="7"/>
  <c r="L127" i="7"/>
  <c r="F127" i="7"/>
  <c r="O127" i="7"/>
  <c r="K127" i="7"/>
  <c r="E127" i="7"/>
  <c r="R127" i="7"/>
  <c r="N127" i="7"/>
  <c r="J127" i="7"/>
  <c r="D127" i="7"/>
  <c r="Q127" i="7"/>
  <c r="M127" i="7"/>
  <c r="I127" i="7"/>
  <c r="C127" i="7"/>
  <c r="Q131" i="9"/>
  <c r="M131" i="9"/>
  <c r="I131" i="9"/>
  <c r="P131" i="9"/>
  <c r="L131" i="9"/>
  <c r="F131" i="9"/>
  <c r="O131" i="9"/>
  <c r="K131" i="9"/>
  <c r="E131" i="9"/>
  <c r="D131" i="9"/>
  <c r="J131" i="9"/>
  <c r="C131" i="9"/>
  <c r="R131" i="9"/>
  <c r="N131" i="9"/>
  <c r="R131" i="8"/>
  <c r="N131" i="8"/>
  <c r="J131" i="8"/>
  <c r="D131" i="8"/>
  <c r="Q131" i="8"/>
  <c r="M131" i="8"/>
  <c r="I131" i="8"/>
  <c r="C131" i="8"/>
  <c r="P131" i="8"/>
  <c r="L131" i="8"/>
  <c r="F131" i="8"/>
  <c r="K131" i="8"/>
  <c r="E131" i="8"/>
  <c r="O131" i="8"/>
  <c r="P131" i="7"/>
  <c r="L131" i="7"/>
  <c r="F131" i="7"/>
  <c r="O131" i="7"/>
  <c r="K131" i="7"/>
  <c r="E131" i="7"/>
  <c r="R131" i="7"/>
  <c r="N131" i="7"/>
  <c r="J131" i="7"/>
  <c r="D131" i="7"/>
  <c r="Q131" i="7"/>
  <c r="M131" i="7"/>
  <c r="I131" i="7"/>
  <c r="C131" i="7"/>
  <c r="D3" i="9"/>
  <c r="O3" i="9"/>
  <c r="K3" i="9"/>
  <c r="E3" i="9"/>
  <c r="R3" i="9"/>
  <c r="N3" i="9"/>
  <c r="J3" i="9"/>
  <c r="C3" i="9"/>
  <c r="Q3" i="9"/>
  <c r="M3" i="9"/>
  <c r="I3" i="9"/>
  <c r="P3" i="9"/>
  <c r="L3" i="9"/>
  <c r="F3" i="9"/>
  <c r="P3" i="8"/>
  <c r="L3" i="8"/>
  <c r="F3" i="8"/>
  <c r="O3" i="8"/>
  <c r="K3" i="8"/>
  <c r="E3" i="8"/>
  <c r="R3" i="8"/>
  <c r="N3" i="8"/>
  <c r="J3" i="8"/>
  <c r="D3" i="8"/>
  <c r="Q3" i="8"/>
  <c r="M3" i="8"/>
  <c r="I3" i="8"/>
  <c r="C3" i="8"/>
  <c r="P3" i="7"/>
  <c r="L3" i="7"/>
  <c r="F3" i="7"/>
  <c r="O3" i="7"/>
  <c r="E3" i="7"/>
  <c r="I3" i="7"/>
  <c r="K3" i="7"/>
  <c r="C3" i="7"/>
  <c r="R3" i="7"/>
  <c r="N3" i="7"/>
  <c r="J3" i="7"/>
  <c r="D3" i="7"/>
  <c r="Q3" i="7"/>
  <c r="M3" i="7"/>
  <c r="D19" i="9"/>
  <c r="P19" i="9"/>
  <c r="L19" i="9"/>
  <c r="F19" i="9"/>
  <c r="O19" i="9"/>
  <c r="K19" i="9"/>
  <c r="E19" i="9"/>
  <c r="M19" i="9"/>
  <c r="R19" i="9"/>
  <c r="J19" i="9"/>
  <c r="Q19" i="9"/>
  <c r="I19" i="9"/>
  <c r="N19" i="9"/>
  <c r="C19" i="9"/>
  <c r="R19" i="8"/>
  <c r="N19" i="8"/>
  <c r="J19" i="8"/>
  <c r="D19" i="8"/>
  <c r="Q19" i="8"/>
  <c r="M19" i="8"/>
  <c r="I19" i="8"/>
  <c r="C19" i="8"/>
  <c r="P19" i="8"/>
  <c r="L19" i="8"/>
  <c r="F19" i="8"/>
  <c r="O19" i="8"/>
  <c r="K19" i="8"/>
  <c r="E19" i="8"/>
  <c r="R19" i="7"/>
  <c r="N19" i="7"/>
  <c r="J19" i="7"/>
  <c r="D19" i="7"/>
  <c r="Q19" i="7"/>
  <c r="M19" i="7"/>
  <c r="I19" i="7"/>
  <c r="C19" i="7"/>
  <c r="E19" i="7"/>
  <c r="F19" i="7"/>
  <c r="G19" i="7"/>
  <c r="P19" i="7"/>
  <c r="L19" i="7"/>
  <c r="O19" i="7"/>
  <c r="K19" i="7"/>
  <c r="P19" i="42"/>
  <c r="L19" i="42"/>
  <c r="F19" i="42"/>
  <c r="S19" i="42"/>
  <c r="O19" i="42"/>
  <c r="K19" i="42"/>
  <c r="Q19" i="42"/>
  <c r="M19" i="42"/>
  <c r="G19" i="42"/>
  <c r="R19" i="42"/>
  <c r="N19" i="42"/>
  <c r="J19" i="42"/>
  <c r="D35" i="9"/>
  <c r="P35" i="9"/>
  <c r="L35" i="9"/>
  <c r="F35" i="9"/>
  <c r="O35" i="9"/>
  <c r="K35" i="9"/>
  <c r="E35" i="9"/>
  <c r="R35" i="9"/>
  <c r="N35" i="9"/>
  <c r="J35" i="9"/>
  <c r="C35" i="9"/>
  <c r="I35" i="9"/>
  <c r="Q35" i="9"/>
  <c r="M35" i="9"/>
  <c r="R35" i="8"/>
  <c r="N35" i="8"/>
  <c r="J35" i="8"/>
  <c r="D35" i="8"/>
  <c r="Q35" i="8"/>
  <c r="M35" i="8"/>
  <c r="I35" i="8"/>
  <c r="C35" i="8"/>
  <c r="P35" i="8"/>
  <c r="L35" i="8"/>
  <c r="F35" i="8"/>
  <c r="O35" i="8"/>
  <c r="K35" i="8"/>
  <c r="E35" i="8"/>
  <c r="R35" i="7"/>
  <c r="N35" i="7"/>
  <c r="J35" i="7"/>
  <c r="D35" i="7"/>
  <c r="Q35" i="7"/>
  <c r="M35" i="7"/>
  <c r="I35" i="7"/>
  <c r="C35" i="7"/>
  <c r="P35" i="7"/>
  <c r="L35" i="7"/>
  <c r="F35" i="7"/>
  <c r="O35" i="7"/>
  <c r="K35" i="7"/>
  <c r="E35" i="7"/>
  <c r="D8" i="9"/>
  <c r="R8" i="9"/>
  <c r="N8" i="9"/>
  <c r="J8" i="9"/>
  <c r="C8" i="9"/>
  <c r="Q8" i="9"/>
  <c r="M8" i="9"/>
  <c r="I8" i="9"/>
  <c r="P8" i="9"/>
  <c r="L8" i="9"/>
  <c r="F8" i="9"/>
  <c r="O8" i="9"/>
  <c r="K8" i="9"/>
  <c r="E8" i="9"/>
  <c r="P8" i="8"/>
  <c r="L8" i="8"/>
  <c r="F8" i="8"/>
  <c r="O8" i="8"/>
  <c r="K8" i="8"/>
  <c r="E8" i="8"/>
  <c r="R8" i="8"/>
  <c r="N8" i="8"/>
  <c r="J8" i="8"/>
  <c r="D8" i="8"/>
  <c r="Q8" i="8"/>
  <c r="M8" i="8"/>
  <c r="I8" i="8"/>
  <c r="C8" i="8"/>
  <c r="P8" i="7"/>
  <c r="L8" i="7"/>
  <c r="F8" i="7"/>
  <c r="E8" i="7"/>
  <c r="I8" i="7"/>
  <c r="O8" i="7"/>
  <c r="K8" i="7"/>
  <c r="M8" i="7"/>
  <c r="R8" i="7"/>
  <c r="N8" i="7"/>
  <c r="J8" i="7"/>
  <c r="D8" i="7"/>
  <c r="Q8" i="7"/>
  <c r="C8" i="7"/>
  <c r="G8" i="7"/>
  <c r="D12" i="9"/>
  <c r="R12" i="9"/>
  <c r="N12" i="9"/>
  <c r="J12" i="9"/>
  <c r="C12" i="9"/>
  <c r="Q12" i="9"/>
  <c r="M12" i="9"/>
  <c r="I12" i="9"/>
  <c r="P12" i="9"/>
  <c r="L12" i="9"/>
  <c r="F12" i="9"/>
  <c r="O12" i="9"/>
  <c r="K12" i="9"/>
  <c r="E12" i="9"/>
  <c r="P12" i="8"/>
  <c r="L12" i="8"/>
  <c r="F12" i="8"/>
  <c r="O12" i="8"/>
  <c r="K12" i="8"/>
  <c r="E12" i="8"/>
  <c r="R12" i="8"/>
  <c r="N12" i="8"/>
  <c r="J12" i="8"/>
  <c r="D12" i="8"/>
  <c r="Q12" i="8"/>
  <c r="M12" i="8"/>
  <c r="I12" i="8"/>
  <c r="C12" i="8"/>
  <c r="P12" i="7"/>
  <c r="L12" i="7"/>
  <c r="F12" i="7"/>
  <c r="Q12" i="7"/>
  <c r="O12" i="7"/>
  <c r="K12" i="7"/>
  <c r="E12" i="7"/>
  <c r="I12" i="7"/>
  <c r="R12" i="7"/>
  <c r="N12" i="7"/>
  <c r="J12" i="7"/>
  <c r="D12" i="7"/>
  <c r="C12" i="7"/>
  <c r="M12" i="7"/>
  <c r="D16" i="9"/>
  <c r="R16" i="9"/>
  <c r="N16" i="9"/>
  <c r="J16" i="9"/>
  <c r="C16" i="9"/>
  <c r="Q16" i="9"/>
  <c r="L16" i="9"/>
  <c r="E16" i="9"/>
  <c r="P16" i="9"/>
  <c r="K16" i="9"/>
  <c r="O16" i="9"/>
  <c r="I16" i="9"/>
  <c r="M16" i="9"/>
  <c r="F16" i="9"/>
  <c r="P16" i="8"/>
  <c r="L16" i="8"/>
  <c r="F16" i="8"/>
  <c r="O16" i="8"/>
  <c r="K16" i="8"/>
  <c r="E16" i="8"/>
  <c r="R16" i="8"/>
  <c r="N16" i="8"/>
  <c r="J16" i="8"/>
  <c r="D16" i="8"/>
  <c r="Q16" i="8"/>
  <c r="M16" i="8"/>
  <c r="I16" i="8"/>
  <c r="C16" i="8"/>
  <c r="P16" i="7"/>
  <c r="L16" i="7"/>
  <c r="F16" i="7"/>
  <c r="I16" i="7"/>
  <c r="O16" i="7"/>
  <c r="K16" i="7"/>
  <c r="E16" i="7"/>
  <c r="Q16" i="7"/>
  <c r="R16" i="7"/>
  <c r="N16" i="7"/>
  <c r="J16" i="7"/>
  <c r="D16" i="7"/>
  <c r="C16" i="7"/>
  <c r="H16" i="7"/>
  <c r="M16" i="7"/>
  <c r="D20" i="9"/>
  <c r="O20" i="9"/>
  <c r="K20" i="9"/>
  <c r="E20" i="9"/>
  <c r="R20" i="9"/>
  <c r="N20" i="9"/>
  <c r="J20" i="9"/>
  <c r="C20" i="9"/>
  <c r="P20" i="9"/>
  <c r="F20" i="9"/>
  <c r="M20" i="9"/>
  <c r="L20" i="9"/>
  <c r="I20" i="9"/>
  <c r="Q20" i="9"/>
  <c r="P20" i="8"/>
  <c r="L20" i="8"/>
  <c r="F20" i="8"/>
  <c r="O20" i="8"/>
  <c r="K20" i="8"/>
  <c r="E20" i="8"/>
  <c r="R20" i="8"/>
  <c r="N20" i="8"/>
  <c r="J20" i="8"/>
  <c r="D20" i="8"/>
  <c r="Q20" i="8"/>
  <c r="M20" i="8"/>
  <c r="I20" i="8"/>
  <c r="C20" i="8"/>
  <c r="P20" i="7"/>
  <c r="L20" i="7"/>
  <c r="F20" i="7"/>
  <c r="O20" i="7"/>
  <c r="K20" i="7"/>
  <c r="E20" i="7"/>
  <c r="R20" i="7"/>
  <c r="N20" i="7"/>
  <c r="J20" i="7"/>
  <c r="D20" i="7"/>
  <c r="Q20" i="7"/>
  <c r="I20" i="7"/>
  <c r="M20" i="7"/>
  <c r="C20" i="7"/>
  <c r="D24" i="9"/>
  <c r="O24" i="9"/>
  <c r="K24" i="9"/>
  <c r="E24" i="9"/>
  <c r="R24" i="9"/>
  <c r="N24" i="9"/>
  <c r="J24" i="9"/>
  <c r="C24" i="9"/>
  <c r="L24" i="9"/>
  <c r="Q24" i="9"/>
  <c r="I24" i="9"/>
  <c r="P24" i="9"/>
  <c r="F24" i="9"/>
  <c r="M24" i="9"/>
  <c r="P24" i="8"/>
  <c r="L24" i="8"/>
  <c r="F24" i="8"/>
  <c r="O24" i="8"/>
  <c r="K24" i="8"/>
  <c r="E24" i="8"/>
  <c r="R24" i="8"/>
  <c r="N24" i="8"/>
  <c r="J24" i="8"/>
  <c r="D24" i="8"/>
  <c r="Q24" i="8"/>
  <c r="M24" i="8"/>
  <c r="I24" i="8"/>
  <c r="C24" i="8"/>
  <c r="P24" i="7"/>
  <c r="L24" i="7"/>
  <c r="F24" i="7"/>
  <c r="O24" i="7"/>
  <c r="K24" i="7"/>
  <c r="E24" i="7"/>
  <c r="R24" i="7"/>
  <c r="N24" i="7"/>
  <c r="J24" i="7"/>
  <c r="D24" i="7"/>
  <c r="Q24" i="7"/>
  <c r="M24" i="7"/>
  <c r="I24" i="7"/>
  <c r="C24" i="7"/>
  <c r="G24" i="7"/>
  <c r="D28" i="9"/>
  <c r="O28" i="9"/>
  <c r="K28" i="9"/>
  <c r="E28" i="9"/>
  <c r="R28" i="9"/>
  <c r="N28" i="9"/>
  <c r="J28" i="9"/>
  <c r="C28" i="9"/>
  <c r="P28" i="9"/>
  <c r="F28" i="9"/>
  <c r="M28" i="9"/>
  <c r="L28" i="9"/>
  <c r="Q28" i="9"/>
  <c r="I28" i="9"/>
  <c r="P28" i="8"/>
  <c r="L28" i="8"/>
  <c r="F28" i="8"/>
  <c r="O28" i="8"/>
  <c r="K28" i="8"/>
  <c r="E28" i="8"/>
  <c r="R28" i="8"/>
  <c r="N28" i="8"/>
  <c r="J28" i="8"/>
  <c r="D28" i="8"/>
  <c r="Q28" i="8"/>
  <c r="M28" i="8"/>
  <c r="I28" i="8"/>
  <c r="C28" i="8"/>
  <c r="P28" i="7"/>
  <c r="L28" i="7"/>
  <c r="F28" i="7"/>
  <c r="O28" i="7"/>
  <c r="K28" i="7"/>
  <c r="E28" i="7"/>
  <c r="R28" i="7"/>
  <c r="N28" i="7"/>
  <c r="J28" i="7"/>
  <c r="D28" i="7"/>
  <c r="Q28" i="7"/>
  <c r="M28" i="7"/>
  <c r="I28" i="7"/>
  <c r="C28" i="7"/>
  <c r="D32" i="9"/>
  <c r="O32" i="9"/>
  <c r="K32" i="9"/>
  <c r="E32" i="9"/>
  <c r="R32" i="9"/>
  <c r="N32" i="9"/>
  <c r="J32" i="9"/>
  <c r="C32" i="9"/>
  <c r="L32" i="9"/>
  <c r="Q32" i="9"/>
  <c r="I32" i="9"/>
  <c r="P32" i="9"/>
  <c r="F32" i="9"/>
  <c r="M32" i="9"/>
  <c r="P32" i="8"/>
  <c r="L32" i="8"/>
  <c r="F32" i="8"/>
  <c r="O32" i="8"/>
  <c r="K32" i="8"/>
  <c r="E32" i="8"/>
  <c r="R32" i="8"/>
  <c r="N32" i="8"/>
  <c r="J32" i="8"/>
  <c r="D32" i="8"/>
  <c r="Q32" i="8"/>
  <c r="M32" i="8"/>
  <c r="I32" i="8"/>
  <c r="C32" i="8"/>
  <c r="P32" i="7"/>
  <c r="L32" i="7"/>
  <c r="F32" i="7"/>
  <c r="O32" i="7"/>
  <c r="K32" i="7"/>
  <c r="E32" i="7"/>
  <c r="R32" i="7"/>
  <c r="N32" i="7"/>
  <c r="J32" i="7"/>
  <c r="D32" i="7"/>
  <c r="Q32" i="7"/>
  <c r="M32" i="7"/>
  <c r="I32" i="7"/>
  <c r="C32" i="7"/>
  <c r="D36" i="9"/>
  <c r="O36" i="9"/>
  <c r="K36" i="9"/>
  <c r="E36" i="9"/>
  <c r="R36" i="9"/>
  <c r="N36" i="9"/>
  <c r="J36" i="9"/>
  <c r="C36" i="9"/>
  <c r="Q36" i="9"/>
  <c r="M36" i="9"/>
  <c r="I36" i="9"/>
  <c r="L36" i="9"/>
  <c r="F36" i="9"/>
  <c r="P36" i="9"/>
  <c r="O36" i="8"/>
  <c r="K36" i="8"/>
  <c r="E36" i="8"/>
  <c r="N36" i="8"/>
  <c r="I36" i="8"/>
  <c r="R36" i="8"/>
  <c r="M36" i="8"/>
  <c r="F36" i="8"/>
  <c r="Q36" i="8"/>
  <c r="L36" i="8"/>
  <c r="D36" i="8"/>
  <c r="P36" i="8"/>
  <c r="J36" i="8"/>
  <c r="C36" i="8"/>
  <c r="P36" i="7"/>
  <c r="L36" i="7"/>
  <c r="F36" i="7"/>
  <c r="O36" i="7"/>
  <c r="K36" i="7"/>
  <c r="E36" i="7"/>
  <c r="R36" i="7"/>
  <c r="N36" i="7"/>
  <c r="J36" i="7"/>
  <c r="D36" i="7"/>
  <c r="Q36" i="7"/>
  <c r="M36" i="7"/>
  <c r="I36" i="7"/>
  <c r="C36" i="7"/>
  <c r="D40" i="9"/>
  <c r="O40" i="9"/>
  <c r="K40" i="9"/>
  <c r="E40" i="9"/>
  <c r="R40" i="9"/>
  <c r="N40" i="9"/>
  <c r="J40" i="9"/>
  <c r="C40" i="9"/>
  <c r="Q40" i="9"/>
  <c r="M40" i="9"/>
  <c r="I40" i="9"/>
  <c r="F40" i="9"/>
  <c r="P40" i="9"/>
  <c r="L40" i="9"/>
  <c r="P40" i="8"/>
  <c r="L40" i="8"/>
  <c r="F40" i="8"/>
  <c r="O40" i="8"/>
  <c r="K40" i="8"/>
  <c r="E40" i="8"/>
  <c r="R40" i="8"/>
  <c r="J40" i="8"/>
  <c r="Q40" i="8"/>
  <c r="I40" i="8"/>
  <c r="N40" i="8"/>
  <c r="D40" i="8"/>
  <c r="M40" i="8"/>
  <c r="C40" i="8"/>
  <c r="P40" i="7"/>
  <c r="L40" i="7"/>
  <c r="F40" i="7"/>
  <c r="O40" i="7"/>
  <c r="K40" i="7"/>
  <c r="E40" i="7"/>
  <c r="R40" i="7"/>
  <c r="N40" i="7"/>
  <c r="J40" i="7"/>
  <c r="D40" i="7"/>
  <c r="Q40" i="7"/>
  <c r="M40" i="7"/>
  <c r="I40" i="7"/>
  <c r="C40" i="7"/>
  <c r="G40" i="7"/>
  <c r="D44" i="9"/>
  <c r="O44" i="9"/>
  <c r="K44" i="9"/>
  <c r="E44" i="9"/>
  <c r="R44" i="9"/>
  <c r="N44" i="9"/>
  <c r="J44" i="9"/>
  <c r="C44" i="9"/>
  <c r="Q44" i="9"/>
  <c r="M44" i="9"/>
  <c r="I44" i="9"/>
  <c r="P44" i="9"/>
  <c r="L44" i="9"/>
  <c r="F44" i="9"/>
  <c r="Q44" i="8"/>
  <c r="M44" i="8"/>
  <c r="I44" i="8"/>
  <c r="P44" i="8"/>
  <c r="L44" i="8"/>
  <c r="F44" i="8"/>
  <c r="O44" i="8"/>
  <c r="K44" i="8"/>
  <c r="E44" i="8"/>
  <c r="N44" i="8"/>
  <c r="J44" i="8"/>
  <c r="D44" i="8"/>
  <c r="R44" i="8"/>
  <c r="C44" i="8"/>
  <c r="P44" i="7"/>
  <c r="L44" i="7"/>
  <c r="F44" i="7"/>
  <c r="O44" i="7"/>
  <c r="K44" i="7"/>
  <c r="E44" i="7"/>
  <c r="R44" i="7"/>
  <c r="N44" i="7"/>
  <c r="J44" i="7"/>
  <c r="D44" i="7"/>
  <c r="Q44" i="7"/>
  <c r="M44" i="7"/>
  <c r="I44" i="7"/>
  <c r="C44" i="7"/>
  <c r="D48" i="9"/>
  <c r="O48" i="9"/>
  <c r="K48" i="9"/>
  <c r="E48" i="9"/>
  <c r="R48" i="9"/>
  <c r="N48" i="9"/>
  <c r="J48" i="9"/>
  <c r="C48" i="9"/>
  <c r="Q48" i="9"/>
  <c r="M48" i="9"/>
  <c r="I48" i="9"/>
  <c r="P48" i="9"/>
  <c r="L48" i="9"/>
  <c r="F48" i="9"/>
  <c r="Q48" i="8"/>
  <c r="M48" i="8"/>
  <c r="I48" i="8"/>
  <c r="C48" i="8"/>
  <c r="P48" i="8"/>
  <c r="L48" i="8"/>
  <c r="F48" i="8"/>
  <c r="O48" i="8"/>
  <c r="K48" i="8"/>
  <c r="E48" i="8"/>
  <c r="D48" i="8"/>
  <c r="R48" i="8"/>
  <c r="N48" i="8"/>
  <c r="J48" i="8"/>
  <c r="P48" i="7"/>
  <c r="L48" i="7"/>
  <c r="F48" i="7"/>
  <c r="O48" i="7"/>
  <c r="K48" i="7"/>
  <c r="E48" i="7"/>
  <c r="R48" i="7"/>
  <c r="N48" i="7"/>
  <c r="J48" i="7"/>
  <c r="D48" i="7"/>
  <c r="Q48" i="7"/>
  <c r="M48" i="7"/>
  <c r="I48" i="7"/>
  <c r="C48" i="7"/>
  <c r="D52" i="9"/>
  <c r="O52" i="9"/>
  <c r="K52" i="9"/>
  <c r="E52" i="9"/>
  <c r="R52" i="9"/>
  <c r="N52" i="9"/>
  <c r="J52" i="9"/>
  <c r="C52" i="9"/>
  <c r="Q52" i="9"/>
  <c r="M52" i="9"/>
  <c r="I52" i="9"/>
  <c r="L52" i="9"/>
  <c r="F52" i="9"/>
  <c r="P52" i="9"/>
  <c r="Q52" i="8"/>
  <c r="M52" i="8"/>
  <c r="I52" i="8"/>
  <c r="C52" i="8"/>
  <c r="P52" i="8"/>
  <c r="L52" i="8"/>
  <c r="F52" i="8"/>
  <c r="O52" i="8"/>
  <c r="K52" i="8"/>
  <c r="E52" i="8"/>
  <c r="N52" i="8"/>
  <c r="J52" i="8"/>
  <c r="D52" i="8"/>
  <c r="R52" i="8"/>
  <c r="P52" i="7"/>
  <c r="L52" i="7"/>
  <c r="F52" i="7"/>
  <c r="O52" i="7"/>
  <c r="K52" i="7"/>
  <c r="E52" i="7"/>
  <c r="R52" i="7"/>
  <c r="N52" i="7"/>
  <c r="J52" i="7"/>
  <c r="D52" i="7"/>
  <c r="Q52" i="7"/>
  <c r="M52" i="7"/>
  <c r="I52" i="7"/>
  <c r="C52" i="7"/>
  <c r="D56" i="9"/>
  <c r="O56" i="9"/>
  <c r="K56" i="9"/>
  <c r="E56" i="9"/>
  <c r="R56" i="9"/>
  <c r="N56" i="9"/>
  <c r="J56" i="9"/>
  <c r="C56" i="9"/>
  <c r="Q56" i="9"/>
  <c r="I56" i="9"/>
  <c r="P56" i="9"/>
  <c r="F56" i="9"/>
  <c r="M56" i="9"/>
  <c r="L56" i="9"/>
  <c r="Q56" i="8"/>
  <c r="M56" i="8"/>
  <c r="I56" i="8"/>
  <c r="C56" i="8"/>
  <c r="P56" i="8"/>
  <c r="L56" i="8"/>
  <c r="F56" i="8"/>
  <c r="O56" i="8"/>
  <c r="K56" i="8"/>
  <c r="E56" i="8"/>
  <c r="D56" i="8"/>
  <c r="R56" i="8"/>
  <c r="N56" i="8"/>
  <c r="J56" i="8"/>
  <c r="P56" i="7"/>
  <c r="L56" i="7"/>
  <c r="F56" i="7"/>
  <c r="O56" i="7"/>
  <c r="K56" i="7"/>
  <c r="E56" i="7"/>
  <c r="R56" i="7"/>
  <c r="N56" i="7"/>
  <c r="J56" i="7"/>
  <c r="D56" i="7"/>
  <c r="Q56" i="7"/>
  <c r="M56" i="7"/>
  <c r="I56" i="7"/>
  <c r="C56" i="7"/>
  <c r="D60" i="9"/>
  <c r="O60" i="9"/>
  <c r="K60" i="9"/>
  <c r="E60" i="9"/>
  <c r="R60" i="9"/>
  <c r="N60" i="9"/>
  <c r="J60" i="9"/>
  <c r="C60" i="9"/>
  <c r="M60" i="9"/>
  <c r="L60" i="9"/>
  <c r="Q60" i="9"/>
  <c r="I60" i="9"/>
  <c r="P60" i="9"/>
  <c r="F60" i="9"/>
  <c r="Q60" i="8"/>
  <c r="M60" i="8"/>
  <c r="I60" i="8"/>
  <c r="C60" i="8"/>
  <c r="P60" i="8"/>
  <c r="L60" i="8"/>
  <c r="F60" i="8"/>
  <c r="O60" i="8"/>
  <c r="K60" i="8"/>
  <c r="E60" i="8"/>
  <c r="R60" i="8"/>
  <c r="N60" i="8"/>
  <c r="J60" i="8"/>
  <c r="D60" i="8"/>
  <c r="P60" i="7"/>
  <c r="L60" i="7"/>
  <c r="F60" i="7"/>
  <c r="O60" i="7"/>
  <c r="K60" i="7"/>
  <c r="E60" i="7"/>
  <c r="R60" i="7"/>
  <c r="N60" i="7"/>
  <c r="J60" i="7"/>
  <c r="D60" i="7"/>
  <c r="Q60" i="7"/>
  <c r="M60" i="7"/>
  <c r="I60" i="7"/>
  <c r="C60" i="7"/>
  <c r="D64" i="9"/>
  <c r="O64" i="9"/>
  <c r="K64" i="9"/>
  <c r="E64" i="9"/>
  <c r="R64" i="9"/>
  <c r="N64" i="9"/>
  <c r="J64" i="9"/>
  <c r="C64" i="9"/>
  <c r="Q64" i="9"/>
  <c r="I64" i="9"/>
  <c r="P64" i="9"/>
  <c r="F64" i="9"/>
  <c r="M64" i="9"/>
  <c r="L64" i="9"/>
  <c r="Q64" i="8"/>
  <c r="M64" i="8"/>
  <c r="I64" i="8"/>
  <c r="C64" i="8"/>
  <c r="P64" i="8"/>
  <c r="L64" i="8"/>
  <c r="F64" i="8"/>
  <c r="O64" i="8"/>
  <c r="K64" i="8"/>
  <c r="E64" i="8"/>
  <c r="R64" i="8"/>
  <c r="N64" i="8"/>
  <c r="J64" i="8"/>
  <c r="D64" i="8"/>
  <c r="H64" i="8"/>
  <c r="P64" i="7"/>
  <c r="L64" i="7"/>
  <c r="F64" i="7"/>
  <c r="O64" i="7"/>
  <c r="K64" i="7"/>
  <c r="E64" i="7"/>
  <c r="R64" i="7"/>
  <c r="N64" i="7"/>
  <c r="J64" i="7"/>
  <c r="D64" i="7"/>
  <c r="Q64" i="7"/>
  <c r="M64" i="7"/>
  <c r="I64" i="7"/>
  <c r="C64" i="7"/>
  <c r="D68" i="9"/>
  <c r="O68" i="9"/>
  <c r="K68" i="9"/>
  <c r="E68" i="9"/>
  <c r="R68" i="9"/>
  <c r="N68" i="9"/>
  <c r="J68" i="9"/>
  <c r="C68" i="9"/>
  <c r="M68" i="9"/>
  <c r="L68" i="9"/>
  <c r="Q68" i="9"/>
  <c r="I68" i="9"/>
  <c r="F68" i="9"/>
  <c r="P68" i="9"/>
  <c r="Q68" i="8"/>
  <c r="M68" i="8"/>
  <c r="I68" i="8"/>
  <c r="C68" i="8"/>
  <c r="P68" i="8"/>
  <c r="L68" i="8"/>
  <c r="F68" i="8"/>
  <c r="O68" i="8"/>
  <c r="K68" i="8"/>
  <c r="E68" i="8"/>
  <c r="R68" i="8"/>
  <c r="N68" i="8"/>
  <c r="J68" i="8"/>
  <c r="D68" i="8"/>
  <c r="P68" i="7"/>
  <c r="L68" i="7"/>
  <c r="F68" i="7"/>
  <c r="O68" i="7"/>
  <c r="K68" i="7"/>
  <c r="E68" i="7"/>
  <c r="R68" i="7"/>
  <c r="N68" i="7"/>
  <c r="J68" i="7"/>
  <c r="D68" i="7"/>
  <c r="Q68" i="7"/>
  <c r="M68" i="7"/>
  <c r="I68" i="7"/>
  <c r="C68" i="7"/>
  <c r="D72" i="9"/>
  <c r="O72" i="9"/>
  <c r="K72" i="9"/>
  <c r="E72" i="9"/>
  <c r="R72" i="9"/>
  <c r="N72" i="9"/>
  <c r="J72" i="9"/>
  <c r="C72" i="9"/>
  <c r="Q72" i="9"/>
  <c r="M72" i="9"/>
  <c r="I72" i="9"/>
  <c r="F72" i="9"/>
  <c r="P72" i="9"/>
  <c r="L72" i="9"/>
  <c r="Q72" i="8"/>
  <c r="M72" i="8"/>
  <c r="I72" i="8"/>
  <c r="C72" i="8"/>
  <c r="P72" i="8"/>
  <c r="L72" i="8"/>
  <c r="F72" i="8"/>
  <c r="O72" i="8"/>
  <c r="K72" i="8"/>
  <c r="E72" i="8"/>
  <c r="R72" i="8"/>
  <c r="N72" i="8"/>
  <c r="J72" i="8"/>
  <c r="D72" i="8"/>
  <c r="P72" i="7"/>
  <c r="L72" i="7"/>
  <c r="F72" i="7"/>
  <c r="O72" i="7"/>
  <c r="K72" i="7"/>
  <c r="E72" i="7"/>
  <c r="R72" i="7"/>
  <c r="N72" i="7"/>
  <c r="J72" i="7"/>
  <c r="D72" i="7"/>
  <c r="Q72" i="7"/>
  <c r="M72" i="7"/>
  <c r="I72" i="7"/>
  <c r="C72" i="7"/>
  <c r="D76" i="9"/>
  <c r="O76" i="9"/>
  <c r="K76" i="9"/>
  <c r="E76" i="9"/>
  <c r="R76" i="9"/>
  <c r="N76" i="9"/>
  <c r="J76" i="9"/>
  <c r="C76" i="9"/>
  <c r="Q76" i="9"/>
  <c r="M76" i="9"/>
  <c r="I76" i="9"/>
  <c r="P76" i="9"/>
  <c r="L76" i="9"/>
  <c r="F76" i="9"/>
  <c r="Q76" i="8"/>
  <c r="M76" i="8"/>
  <c r="I76" i="8"/>
  <c r="C76" i="8"/>
  <c r="P76" i="8"/>
  <c r="L76" i="8"/>
  <c r="F76" i="8"/>
  <c r="O76" i="8"/>
  <c r="K76" i="8"/>
  <c r="E76" i="8"/>
  <c r="R76" i="8"/>
  <c r="N76" i="8"/>
  <c r="J76" i="8"/>
  <c r="D76" i="8"/>
  <c r="P76" i="7"/>
  <c r="L76" i="7"/>
  <c r="F76" i="7"/>
  <c r="O76" i="7"/>
  <c r="K76" i="7"/>
  <c r="E76" i="7"/>
  <c r="R76" i="7"/>
  <c r="N76" i="7"/>
  <c r="J76" i="7"/>
  <c r="D76" i="7"/>
  <c r="Q76" i="7"/>
  <c r="M76" i="7"/>
  <c r="I76" i="7"/>
  <c r="C76" i="7"/>
  <c r="R76" i="42"/>
  <c r="N76" i="42"/>
  <c r="J76" i="42"/>
  <c r="Q76" i="42"/>
  <c r="M76" i="42"/>
  <c r="G76" i="42"/>
  <c r="L76" i="42"/>
  <c r="S76" i="42"/>
  <c r="K76" i="42"/>
  <c r="P76" i="42"/>
  <c r="F76" i="42"/>
  <c r="O76" i="42"/>
  <c r="D80" i="9"/>
  <c r="O80" i="9"/>
  <c r="K80" i="9"/>
  <c r="E80" i="9"/>
  <c r="R80" i="9"/>
  <c r="N80" i="9"/>
  <c r="J80" i="9"/>
  <c r="C80" i="9"/>
  <c r="Q80" i="9"/>
  <c r="M80" i="9"/>
  <c r="I80" i="9"/>
  <c r="P80" i="9"/>
  <c r="L80" i="9"/>
  <c r="F80" i="9"/>
  <c r="Q80" i="8"/>
  <c r="M80" i="8"/>
  <c r="I80" i="8"/>
  <c r="C80" i="8"/>
  <c r="P80" i="8"/>
  <c r="L80" i="8"/>
  <c r="F80" i="8"/>
  <c r="O80" i="8"/>
  <c r="K80" i="8"/>
  <c r="E80" i="8"/>
  <c r="R80" i="8"/>
  <c r="N80" i="8"/>
  <c r="J80" i="8"/>
  <c r="D80" i="8"/>
  <c r="H80" i="8"/>
  <c r="Q80" i="7"/>
  <c r="M80" i="7"/>
  <c r="I80" i="7"/>
  <c r="C80" i="7"/>
  <c r="P80" i="7"/>
  <c r="L80" i="7"/>
  <c r="F80" i="7"/>
  <c r="O80" i="7"/>
  <c r="E80" i="7"/>
  <c r="N80" i="7"/>
  <c r="D80" i="7"/>
  <c r="K80" i="7"/>
  <c r="R80" i="7"/>
  <c r="J80" i="7"/>
  <c r="D84" i="9"/>
  <c r="O84" i="9"/>
  <c r="K84" i="9"/>
  <c r="E84" i="9"/>
  <c r="R84" i="9"/>
  <c r="N84" i="9"/>
  <c r="J84" i="9"/>
  <c r="C84" i="9"/>
  <c r="Q84" i="9"/>
  <c r="M84" i="9"/>
  <c r="I84" i="9"/>
  <c r="L84" i="9"/>
  <c r="F84" i="9"/>
  <c r="P84" i="9"/>
  <c r="Q84" i="8"/>
  <c r="M84" i="8"/>
  <c r="I84" i="8"/>
  <c r="C84" i="8"/>
  <c r="P84" i="8"/>
  <c r="L84" i="8"/>
  <c r="F84" i="8"/>
  <c r="O84" i="8"/>
  <c r="K84" i="8"/>
  <c r="E84" i="8"/>
  <c r="R84" i="8"/>
  <c r="N84" i="8"/>
  <c r="J84" i="8"/>
  <c r="D84" i="8"/>
  <c r="Q84" i="7"/>
  <c r="M84" i="7"/>
  <c r="I84" i="7"/>
  <c r="C84" i="7"/>
  <c r="P84" i="7"/>
  <c r="L84" i="7"/>
  <c r="F84" i="7"/>
  <c r="O84" i="7"/>
  <c r="E84" i="7"/>
  <c r="N84" i="7"/>
  <c r="D84" i="7"/>
  <c r="K84" i="7"/>
  <c r="R84" i="7"/>
  <c r="J84" i="7"/>
  <c r="R84" i="42"/>
  <c r="N84" i="42"/>
  <c r="J84" i="42"/>
  <c r="Q84" i="42"/>
  <c r="M84" i="42"/>
  <c r="G84" i="42"/>
  <c r="L84" i="42"/>
  <c r="S84" i="42"/>
  <c r="K84" i="42"/>
  <c r="P84" i="42"/>
  <c r="F84" i="42"/>
  <c r="O84" i="42"/>
  <c r="D88" i="9"/>
  <c r="O88" i="9"/>
  <c r="K88" i="9"/>
  <c r="E88" i="9"/>
  <c r="R88" i="9"/>
  <c r="N88" i="9"/>
  <c r="J88" i="9"/>
  <c r="C88" i="9"/>
  <c r="Q88" i="9"/>
  <c r="M88" i="9"/>
  <c r="I88" i="9"/>
  <c r="F88" i="9"/>
  <c r="P88" i="9"/>
  <c r="L88" i="9"/>
  <c r="Q88" i="8"/>
  <c r="M88" i="8"/>
  <c r="I88" i="8"/>
  <c r="C88" i="8"/>
  <c r="P88" i="8"/>
  <c r="L88" i="8"/>
  <c r="F88" i="8"/>
  <c r="O88" i="8"/>
  <c r="K88" i="8"/>
  <c r="E88" i="8"/>
  <c r="R88" i="8"/>
  <c r="N88" i="8"/>
  <c r="J88" i="8"/>
  <c r="D88" i="8"/>
  <c r="Q88" i="7"/>
  <c r="M88" i="7"/>
  <c r="I88" i="7"/>
  <c r="C88" i="7"/>
  <c r="P88" i="7"/>
  <c r="L88" i="7"/>
  <c r="F88" i="7"/>
  <c r="O88" i="7"/>
  <c r="E88" i="7"/>
  <c r="N88" i="7"/>
  <c r="D88" i="7"/>
  <c r="K88" i="7"/>
  <c r="R88" i="7"/>
  <c r="J88" i="7"/>
  <c r="D92" i="9"/>
  <c r="O92" i="9"/>
  <c r="K92" i="9"/>
  <c r="E92" i="9"/>
  <c r="R92" i="9"/>
  <c r="N92" i="9"/>
  <c r="J92" i="9"/>
  <c r="C92" i="9"/>
  <c r="Q92" i="9"/>
  <c r="M92" i="9"/>
  <c r="I92" i="9"/>
  <c r="P92" i="9"/>
  <c r="L92" i="9"/>
  <c r="F92" i="9"/>
  <c r="Q92" i="8"/>
  <c r="M92" i="8"/>
  <c r="I92" i="8"/>
  <c r="C92" i="8"/>
  <c r="P92" i="8"/>
  <c r="L92" i="8"/>
  <c r="F92" i="8"/>
  <c r="O92" i="8"/>
  <c r="K92" i="8"/>
  <c r="E92" i="8"/>
  <c r="R92" i="8"/>
  <c r="N92" i="8"/>
  <c r="J92" i="8"/>
  <c r="D92" i="8"/>
  <c r="R92" i="7"/>
  <c r="N92" i="7"/>
  <c r="J92" i="7"/>
  <c r="D92" i="7"/>
  <c r="Q92" i="7"/>
  <c r="M92" i="7"/>
  <c r="I92" i="7"/>
  <c r="C92" i="7"/>
  <c r="P92" i="7"/>
  <c r="L92" i="7"/>
  <c r="F92" i="7"/>
  <c r="E92" i="7"/>
  <c r="O92" i="7"/>
  <c r="K92" i="7"/>
  <c r="D96" i="9"/>
  <c r="O96" i="9"/>
  <c r="K96" i="9"/>
  <c r="E96" i="9"/>
  <c r="R96" i="9"/>
  <c r="N96" i="9"/>
  <c r="J96" i="9"/>
  <c r="C96" i="9"/>
  <c r="Q96" i="9"/>
  <c r="M96" i="9"/>
  <c r="I96" i="9"/>
  <c r="P96" i="9"/>
  <c r="L96" i="9"/>
  <c r="F96" i="9"/>
  <c r="Q96" i="8"/>
  <c r="M96" i="8"/>
  <c r="I96" i="8"/>
  <c r="C96" i="8"/>
  <c r="P96" i="8"/>
  <c r="L96" i="8"/>
  <c r="F96" i="8"/>
  <c r="O96" i="8"/>
  <c r="K96" i="8"/>
  <c r="E96" i="8"/>
  <c r="R96" i="8"/>
  <c r="N96" i="8"/>
  <c r="J96" i="8"/>
  <c r="D96" i="8"/>
  <c r="H96" i="8"/>
  <c r="R96" i="7"/>
  <c r="N96" i="7"/>
  <c r="J96" i="7"/>
  <c r="D96" i="7"/>
  <c r="Q96" i="7"/>
  <c r="M96" i="7"/>
  <c r="I96" i="7"/>
  <c r="C96" i="7"/>
  <c r="P96" i="7"/>
  <c r="L96" i="7"/>
  <c r="F96" i="7"/>
  <c r="O96" i="7"/>
  <c r="K96" i="7"/>
  <c r="E96" i="7"/>
  <c r="S96" i="42"/>
  <c r="O96" i="42"/>
  <c r="K96" i="42"/>
  <c r="R96" i="42"/>
  <c r="N96" i="42"/>
  <c r="J96" i="42"/>
  <c r="Q96" i="42"/>
  <c r="M96" i="42"/>
  <c r="G96" i="42"/>
  <c r="P96" i="42"/>
  <c r="L96" i="42"/>
  <c r="F96" i="42"/>
  <c r="D100" i="9"/>
  <c r="P100" i="9"/>
  <c r="L100" i="9"/>
  <c r="F100" i="9"/>
  <c r="O100" i="9"/>
  <c r="K100" i="9"/>
  <c r="E100" i="9"/>
  <c r="R100" i="9"/>
  <c r="N100" i="9"/>
  <c r="J100" i="9"/>
  <c r="C100" i="9"/>
  <c r="M100" i="9"/>
  <c r="I100" i="9"/>
  <c r="Q100" i="9"/>
  <c r="Q100" i="8"/>
  <c r="M100" i="8"/>
  <c r="I100" i="8"/>
  <c r="C100" i="8"/>
  <c r="P100" i="8"/>
  <c r="L100" i="8"/>
  <c r="F100" i="8"/>
  <c r="O100" i="8"/>
  <c r="K100" i="8"/>
  <c r="E100" i="8"/>
  <c r="R100" i="8"/>
  <c r="N100" i="8"/>
  <c r="J100" i="8"/>
  <c r="D100" i="8"/>
  <c r="R100" i="7"/>
  <c r="N100" i="7"/>
  <c r="J100" i="7"/>
  <c r="D100" i="7"/>
  <c r="Q100" i="7"/>
  <c r="M100" i="7"/>
  <c r="I100" i="7"/>
  <c r="C100" i="7"/>
  <c r="P100" i="7"/>
  <c r="L100" i="7"/>
  <c r="F100" i="7"/>
  <c r="O100" i="7"/>
  <c r="K100" i="7"/>
  <c r="E100" i="7"/>
  <c r="D104" i="9"/>
  <c r="P104" i="9"/>
  <c r="L104" i="9"/>
  <c r="F104" i="9"/>
  <c r="O104" i="9"/>
  <c r="K104" i="9"/>
  <c r="E104" i="9"/>
  <c r="R104" i="9"/>
  <c r="N104" i="9"/>
  <c r="J104" i="9"/>
  <c r="C104" i="9"/>
  <c r="I104" i="9"/>
  <c r="Q104" i="9"/>
  <c r="M104" i="9"/>
  <c r="Q104" i="8"/>
  <c r="M104" i="8"/>
  <c r="I104" i="8"/>
  <c r="C104" i="8"/>
  <c r="P104" i="8"/>
  <c r="L104" i="8"/>
  <c r="F104" i="8"/>
  <c r="O104" i="8"/>
  <c r="K104" i="8"/>
  <c r="E104" i="8"/>
  <c r="R104" i="8"/>
  <c r="N104" i="8"/>
  <c r="J104" i="8"/>
  <c r="D104" i="8"/>
  <c r="R104" i="7"/>
  <c r="N104" i="7"/>
  <c r="J104" i="7"/>
  <c r="D104" i="7"/>
  <c r="Q104" i="7"/>
  <c r="M104" i="7"/>
  <c r="I104" i="7"/>
  <c r="C104" i="7"/>
  <c r="P104" i="7"/>
  <c r="L104" i="7"/>
  <c r="F104" i="7"/>
  <c r="O104" i="7"/>
  <c r="K104" i="7"/>
  <c r="E104" i="7"/>
  <c r="O108" i="9"/>
  <c r="D108" i="9"/>
  <c r="Q108" i="9"/>
  <c r="L108" i="9"/>
  <c r="F108" i="9"/>
  <c r="P108" i="9"/>
  <c r="K108" i="9"/>
  <c r="E108" i="9"/>
  <c r="N108" i="9"/>
  <c r="J108" i="9"/>
  <c r="C108" i="9"/>
  <c r="R108" i="9"/>
  <c r="M108" i="9"/>
  <c r="I108" i="9"/>
  <c r="Q108" i="8"/>
  <c r="M108" i="8"/>
  <c r="I108" i="8"/>
  <c r="C108" i="8"/>
  <c r="P108" i="8"/>
  <c r="L108" i="8"/>
  <c r="F108" i="8"/>
  <c r="O108" i="8"/>
  <c r="K108" i="8"/>
  <c r="E108" i="8"/>
  <c r="R108" i="8"/>
  <c r="N108" i="8"/>
  <c r="J108" i="8"/>
  <c r="D108" i="8"/>
  <c r="R108" i="7"/>
  <c r="N108" i="7"/>
  <c r="J108" i="7"/>
  <c r="D108" i="7"/>
  <c r="Q108" i="7"/>
  <c r="M108" i="7"/>
  <c r="I108" i="7"/>
  <c r="C108" i="7"/>
  <c r="P108" i="7"/>
  <c r="L108" i="7"/>
  <c r="F108" i="7"/>
  <c r="O108" i="7"/>
  <c r="K108" i="7"/>
  <c r="E108" i="7"/>
  <c r="O112" i="9"/>
  <c r="K112" i="9"/>
  <c r="E112" i="9"/>
  <c r="D112" i="9"/>
  <c r="R112" i="9"/>
  <c r="M112" i="9"/>
  <c r="F112" i="9"/>
  <c r="Q112" i="9"/>
  <c r="L112" i="9"/>
  <c r="C112" i="9"/>
  <c r="P112" i="9"/>
  <c r="J112" i="9"/>
  <c r="N112" i="9"/>
  <c r="I112" i="9"/>
  <c r="Q112" i="8"/>
  <c r="M112" i="8"/>
  <c r="I112" i="8"/>
  <c r="C112" i="8"/>
  <c r="P112" i="8"/>
  <c r="L112" i="8"/>
  <c r="F112" i="8"/>
  <c r="O112" i="8"/>
  <c r="K112" i="8"/>
  <c r="E112" i="8"/>
  <c r="R112" i="8"/>
  <c r="N112" i="8"/>
  <c r="J112" i="8"/>
  <c r="D112" i="8"/>
  <c r="R112" i="7"/>
  <c r="N112" i="7"/>
  <c r="J112" i="7"/>
  <c r="D112" i="7"/>
  <c r="Q112" i="7"/>
  <c r="M112" i="7"/>
  <c r="I112" i="7"/>
  <c r="C112" i="7"/>
  <c r="P112" i="7"/>
  <c r="L112" i="7"/>
  <c r="F112" i="7"/>
  <c r="O112" i="7"/>
  <c r="K112" i="7"/>
  <c r="E112" i="7"/>
  <c r="O116" i="9"/>
  <c r="K116" i="9"/>
  <c r="E116" i="9"/>
  <c r="D116" i="9"/>
  <c r="N116" i="9"/>
  <c r="I116" i="9"/>
  <c r="R116" i="9"/>
  <c r="M116" i="9"/>
  <c r="F116" i="9"/>
  <c r="Q116" i="9"/>
  <c r="L116" i="9"/>
  <c r="C116" i="9"/>
  <c r="P116" i="9"/>
  <c r="J116" i="9"/>
  <c r="R116" i="8"/>
  <c r="N116" i="8"/>
  <c r="J116" i="8"/>
  <c r="D116" i="8"/>
  <c r="P116" i="8"/>
  <c r="K116" i="8"/>
  <c r="C116" i="8"/>
  <c r="O116" i="8"/>
  <c r="I116" i="8"/>
  <c r="M116" i="8"/>
  <c r="F116" i="8"/>
  <c r="Q116" i="8"/>
  <c r="L116" i="8"/>
  <c r="E116" i="8"/>
  <c r="R116" i="7"/>
  <c r="N116" i="7"/>
  <c r="J116" i="7"/>
  <c r="D116" i="7"/>
  <c r="Q116" i="7"/>
  <c r="M116" i="7"/>
  <c r="I116" i="7"/>
  <c r="C116" i="7"/>
  <c r="P116" i="7"/>
  <c r="L116" i="7"/>
  <c r="F116" i="7"/>
  <c r="O116" i="7"/>
  <c r="K116" i="7"/>
  <c r="E116" i="7"/>
  <c r="O120" i="9"/>
  <c r="K120" i="9"/>
  <c r="E120" i="9"/>
  <c r="D120" i="9"/>
  <c r="R120" i="9"/>
  <c r="N120" i="9"/>
  <c r="J120" i="9"/>
  <c r="C120" i="9"/>
  <c r="L120" i="9"/>
  <c r="Q120" i="9"/>
  <c r="I120" i="9"/>
  <c r="P120" i="9"/>
  <c r="F120" i="9"/>
  <c r="M120" i="9"/>
  <c r="R120" i="8"/>
  <c r="N120" i="8"/>
  <c r="J120" i="8"/>
  <c r="D120" i="8"/>
  <c r="M120" i="8"/>
  <c r="F120" i="8"/>
  <c r="Q120" i="8"/>
  <c r="L120" i="8"/>
  <c r="E120" i="8"/>
  <c r="P120" i="8"/>
  <c r="K120" i="8"/>
  <c r="C120" i="8"/>
  <c r="G120" i="8"/>
  <c r="O120" i="8"/>
  <c r="I120" i="8"/>
  <c r="R120" i="7"/>
  <c r="N120" i="7"/>
  <c r="J120" i="7"/>
  <c r="D120" i="7"/>
  <c r="Q120" i="7"/>
  <c r="M120" i="7"/>
  <c r="I120" i="7"/>
  <c r="C120" i="7"/>
  <c r="P120" i="7"/>
  <c r="L120" i="7"/>
  <c r="F120" i="7"/>
  <c r="O120" i="7"/>
  <c r="K120" i="7"/>
  <c r="E120" i="7"/>
  <c r="S120" i="42"/>
  <c r="O120" i="42"/>
  <c r="K120" i="42"/>
  <c r="R120" i="42"/>
  <c r="N120" i="42"/>
  <c r="J120" i="42"/>
  <c r="Q120" i="42"/>
  <c r="M120" i="42"/>
  <c r="G120" i="42"/>
  <c r="F120" i="42"/>
  <c r="P120" i="42"/>
  <c r="L120" i="42"/>
  <c r="O124" i="9"/>
  <c r="K124" i="9"/>
  <c r="E124" i="9"/>
  <c r="D124" i="9"/>
  <c r="R124" i="9"/>
  <c r="N124" i="9"/>
  <c r="J124" i="9"/>
  <c r="C124" i="9"/>
  <c r="P124" i="9"/>
  <c r="F124" i="9"/>
  <c r="M124" i="9"/>
  <c r="L124" i="9"/>
  <c r="I124" i="9"/>
  <c r="Q124" i="9"/>
  <c r="P124" i="8"/>
  <c r="L124" i="8"/>
  <c r="F124" i="8"/>
  <c r="O124" i="8"/>
  <c r="K124" i="8"/>
  <c r="E124" i="8"/>
  <c r="R124" i="8"/>
  <c r="N124" i="8"/>
  <c r="J124" i="8"/>
  <c r="D124" i="8"/>
  <c r="M124" i="8"/>
  <c r="I124" i="8"/>
  <c r="C124" i="8"/>
  <c r="Q124" i="8"/>
  <c r="R124" i="7"/>
  <c r="N124" i="7"/>
  <c r="J124" i="7"/>
  <c r="D124" i="7"/>
  <c r="Q124" i="7"/>
  <c r="M124" i="7"/>
  <c r="I124" i="7"/>
  <c r="C124" i="7"/>
  <c r="P124" i="7"/>
  <c r="L124" i="7"/>
  <c r="F124" i="7"/>
  <c r="O124" i="7"/>
  <c r="K124" i="7"/>
  <c r="E124" i="7"/>
  <c r="O128" i="9"/>
  <c r="K128" i="9"/>
  <c r="E128" i="9"/>
  <c r="D128" i="9"/>
  <c r="R128" i="9"/>
  <c r="N128" i="9"/>
  <c r="J128" i="9"/>
  <c r="C128" i="9"/>
  <c r="L128" i="9"/>
  <c r="Q128" i="9"/>
  <c r="I128" i="9"/>
  <c r="P128" i="9"/>
  <c r="F128" i="9"/>
  <c r="M128" i="9"/>
  <c r="P128" i="8"/>
  <c r="L128" i="8"/>
  <c r="F128" i="8"/>
  <c r="O128" i="8"/>
  <c r="K128" i="8"/>
  <c r="E128" i="8"/>
  <c r="R128" i="8"/>
  <c r="N128" i="8"/>
  <c r="J128" i="8"/>
  <c r="D128" i="8"/>
  <c r="C128" i="8"/>
  <c r="H128" i="8"/>
  <c r="Q128" i="8"/>
  <c r="M128" i="8"/>
  <c r="I128" i="8"/>
  <c r="R128" i="7"/>
  <c r="N128" i="7"/>
  <c r="J128" i="7"/>
  <c r="D128" i="7"/>
  <c r="Q128" i="7"/>
  <c r="M128" i="7"/>
  <c r="I128" i="7"/>
  <c r="C128" i="7"/>
  <c r="P128" i="7"/>
  <c r="L128" i="7"/>
  <c r="F128" i="7"/>
  <c r="O128" i="7"/>
  <c r="K128" i="7"/>
  <c r="E128" i="7"/>
  <c r="P132" i="9"/>
  <c r="L132" i="9"/>
  <c r="F132" i="9"/>
  <c r="O132" i="9"/>
  <c r="K132" i="9"/>
  <c r="E132" i="9"/>
  <c r="D132" i="9"/>
  <c r="R132" i="9"/>
  <c r="N132" i="9"/>
  <c r="J132" i="9"/>
  <c r="C132" i="9"/>
  <c r="M132" i="9"/>
  <c r="I132" i="9"/>
  <c r="Q132" i="9"/>
  <c r="P132" i="8"/>
  <c r="L132" i="8"/>
  <c r="F132" i="8"/>
  <c r="O132" i="8"/>
  <c r="K132" i="8"/>
  <c r="E132" i="8"/>
  <c r="R132" i="8"/>
  <c r="N132" i="8"/>
  <c r="J132" i="8"/>
  <c r="D132" i="8"/>
  <c r="M132" i="8"/>
  <c r="I132" i="8"/>
  <c r="C132" i="8"/>
  <c r="Q132" i="8"/>
  <c r="R132" i="7"/>
  <c r="N132" i="7"/>
  <c r="J132" i="7"/>
  <c r="D132" i="7"/>
  <c r="Q132" i="7"/>
  <c r="M132" i="7"/>
  <c r="I132" i="7"/>
  <c r="C132" i="7"/>
  <c r="P132" i="7"/>
  <c r="L132" i="7"/>
  <c r="F132" i="7"/>
  <c r="O132" i="7"/>
  <c r="K132" i="7"/>
  <c r="E132" i="7"/>
  <c r="D15" i="9"/>
  <c r="O15" i="9"/>
  <c r="K15" i="9"/>
  <c r="E15" i="9"/>
  <c r="R15" i="9"/>
  <c r="N15" i="9"/>
  <c r="J15" i="9"/>
  <c r="C15" i="9"/>
  <c r="Q15" i="9"/>
  <c r="M15" i="9"/>
  <c r="I15" i="9"/>
  <c r="F15" i="9"/>
  <c r="P15" i="9"/>
  <c r="L15" i="9"/>
  <c r="R15" i="8"/>
  <c r="N15" i="8"/>
  <c r="J15" i="8"/>
  <c r="D15" i="8"/>
  <c r="Q15" i="8"/>
  <c r="M15" i="8"/>
  <c r="I15" i="8"/>
  <c r="C15" i="8"/>
  <c r="P15" i="8"/>
  <c r="L15" i="8"/>
  <c r="F15" i="8"/>
  <c r="O15" i="8"/>
  <c r="K15" i="8"/>
  <c r="E15" i="8"/>
  <c r="R15" i="7"/>
  <c r="N15" i="7"/>
  <c r="J15" i="7"/>
  <c r="D15" i="7"/>
  <c r="C15" i="7"/>
  <c r="F15" i="7"/>
  <c r="H15" i="7"/>
  <c r="K15" i="7"/>
  <c r="Q15" i="7"/>
  <c r="M15" i="7"/>
  <c r="I15" i="7"/>
  <c r="E15" i="7"/>
  <c r="P15" i="7"/>
  <c r="L15" i="7"/>
  <c r="O15" i="7"/>
  <c r="D31" i="9"/>
  <c r="P31" i="9"/>
  <c r="L31" i="9"/>
  <c r="F31" i="9"/>
  <c r="O31" i="9"/>
  <c r="K31" i="9"/>
  <c r="E31" i="9"/>
  <c r="Q31" i="9"/>
  <c r="I31" i="9"/>
  <c r="N31" i="9"/>
  <c r="C31" i="9"/>
  <c r="M31" i="9"/>
  <c r="R31" i="9"/>
  <c r="J31" i="9"/>
  <c r="R31" i="8"/>
  <c r="N31" i="8"/>
  <c r="J31" i="8"/>
  <c r="D31" i="8"/>
  <c r="Q31" i="8"/>
  <c r="M31" i="8"/>
  <c r="I31" i="8"/>
  <c r="C31" i="8"/>
  <c r="P31" i="8"/>
  <c r="L31" i="8"/>
  <c r="F31" i="8"/>
  <c r="O31" i="8"/>
  <c r="K31" i="8"/>
  <c r="E31" i="8"/>
  <c r="R31" i="7"/>
  <c r="N31" i="7"/>
  <c r="J31" i="7"/>
  <c r="D31" i="7"/>
  <c r="Q31" i="7"/>
  <c r="M31" i="7"/>
  <c r="I31" i="7"/>
  <c r="C31" i="7"/>
  <c r="P31" i="7"/>
  <c r="L31" i="7"/>
  <c r="F31" i="7"/>
  <c r="O31" i="7"/>
  <c r="K31" i="7"/>
  <c r="E31" i="7"/>
  <c r="P31" i="42"/>
  <c r="L31" i="42"/>
  <c r="F31" i="42"/>
  <c r="S31" i="42"/>
  <c r="O31" i="42"/>
  <c r="K31" i="42"/>
  <c r="R31" i="42"/>
  <c r="N31" i="42"/>
  <c r="J31" i="42"/>
  <c r="Q31" i="42"/>
  <c r="M31" i="42"/>
  <c r="G31" i="42"/>
  <c r="D5" i="9"/>
  <c r="Q5" i="9"/>
  <c r="M5" i="9"/>
  <c r="I5" i="9"/>
  <c r="P5" i="9"/>
  <c r="L5" i="9"/>
  <c r="F5" i="9"/>
  <c r="O5" i="9"/>
  <c r="K5" i="9"/>
  <c r="E5" i="9"/>
  <c r="J5" i="9"/>
  <c r="C5" i="9"/>
  <c r="R5" i="9"/>
  <c r="N5" i="9"/>
  <c r="P5" i="8"/>
  <c r="L5" i="8"/>
  <c r="F5" i="8"/>
  <c r="O5" i="8"/>
  <c r="K5" i="8"/>
  <c r="E5" i="8"/>
  <c r="R5" i="8"/>
  <c r="N5" i="8"/>
  <c r="J5" i="8"/>
  <c r="D5" i="8"/>
  <c r="Q5" i="8"/>
  <c r="M5" i="8"/>
  <c r="I5" i="8"/>
  <c r="C5" i="8"/>
  <c r="P5" i="7"/>
  <c r="L5" i="7"/>
  <c r="F5" i="7"/>
  <c r="K5" i="7"/>
  <c r="C5" i="7"/>
  <c r="O5" i="7"/>
  <c r="E5" i="7"/>
  <c r="M5" i="7"/>
  <c r="R5" i="7"/>
  <c r="N5" i="7"/>
  <c r="J5" i="7"/>
  <c r="D5" i="7"/>
  <c r="H5" i="7"/>
  <c r="I5" i="7"/>
  <c r="Q5" i="7"/>
  <c r="D9" i="9"/>
  <c r="Q9" i="9"/>
  <c r="M9" i="9"/>
  <c r="I9" i="9"/>
  <c r="P9" i="9"/>
  <c r="L9" i="9"/>
  <c r="F9" i="9"/>
  <c r="O9" i="9"/>
  <c r="K9" i="9"/>
  <c r="E9" i="9"/>
  <c r="C9" i="9"/>
  <c r="R9" i="9"/>
  <c r="N9" i="9"/>
  <c r="J9" i="9"/>
  <c r="R9" i="8"/>
  <c r="N9" i="8"/>
  <c r="J9" i="8"/>
  <c r="D9" i="8"/>
  <c r="Q9" i="8"/>
  <c r="M9" i="8"/>
  <c r="I9" i="8"/>
  <c r="C9" i="8"/>
  <c r="P9" i="8"/>
  <c r="L9" i="8"/>
  <c r="F9" i="8"/>
  <c r="O9" i="8"/>
  <c r="K9" i="8"/>
  <c r="E9" i="8"/>
  <c r="R9" i="7"/>
  <c r="N9" i="7"/>
  <c r="J9" i="7"/>
  <c r="D9" i="7"/>
  <c r="K9" i="7"/>
  <c r="Q9" i="7"/>
  <c r="M9" i="7"/>
  <c r="I9" i="7"/>
  <c r="C9" i="7"/>
  <c r="O9" i="7"/>
  <c r="P9" i="7"/>
  <c r="L9" i="7"/>
  <c r="F9" i="7"/>
  <c r="E9" i="7"/>
  <c r="D13" i="9"/>
  <c r="Q13" i="9"/>
  <c r="M13" i="9"/>
  <c r="I13" i="9"/>
  <c r="P13" i="9"/>
  <c r="L13" i="9"/>
  <c r="F13" i="9"/>
  <c r="O13" i="9"/>
  <c r="K13" i="9"/>
  <c r="E13" i="9"/>
  <c r="R13" i="9"/>
  <c r="N13" i="9"/>
  <c r="J13" i="9"/>
  <c r="C13" i="9"/>
  <c r="R13" i="8"/>
  <c r="N13" i="8"/>
  <c r="J13" i="8"/>
  <c r="D13" i="8"/>
  <c r="Q13" i="8"/>
  <c r="M13" i="8"/>
  <c r="I13" i="8"/>
  <c r="C13" i="8"/>
  <c r="P13" i="8"/>
  <c r="L13" i="8"/>
  <c r="F13" i="8"/>
  <c r="O13" i="8"/>
  <c r="K13" i="8"/>
  <c r="E13" i="8"/>
  <c r="R13" i="7"/>
  <c r="N13" i="7"/>
  <c r="J13" i="7"/>
  <c r="D13" i="7"/>
  <c r="Q13" i="7"/>
  <c r="M13" i="7"/>
  <c r="I13" i="7"/>
  <c r="C13" i="7"/>
  <c r="E13" i="7"/>
  <c r="P13" i="7"/>
  <c r="L13" i="7"/>
  <c r="F13" i="7"/>
  <c r="K13" i="7"/>
  <c r="O13" i="7"/>
  <c r="D17" i="9"/>
  <c r="Q17" i="9"/>
  <c r="M17" i="9"/>
  <c r="I17" i="9"/>
  <c r="O17" i="9"/>
  <c r="J17" i="9"/>
  <c r="N17" i="9"/>
  <c r="F17" i="9"/>
  <c r="R17" i="9"/>
  <c r="L17" i="9"/>
  <c r="E17" i="9"/>
  <c r="P17" i="9"/>
  <c r="K17" i="9"/>
  <c r="C17" i="9"/>
  <c r="R17" i="8"/>
  <c r="N17" i="8"/>
  <c r="J17" i="8"/>
  <c r="D17" i="8"/>
  <c r="Q17" i="8"/>
  <c r="M17" i="8"/>
  <c r="I17" i="8"/>
  <c r="C17" i="8"/>
  <c r="P17" i="8"/>
  <c r="L17" i="8"/>
  <c r="F17" i="8"/>
  <c r="O17" i="8"/>
  <c r="K17" i="8"/>
  <c r="E17" i="8"/>
  <c r="R17" i="7"/>
  <c r="N17" i="7"/>
  <c r="J17" i="7"/>
  <c r="D17" i="7"/>
  <c r="Q17" i="7"/>
  <c r="M17" i="7"/>
  <c r="I17" i="7"/>
  <c r="C17" i="7"/>
  <c r="P17" i="7"/>
  <c r="L17" i="7"/>
  <c r="F17" i="7"/>
  <c r="K17" i="7"/>
  <c r="O17" i="7"/>
  <c r="E17" i="7"/>
  <c r="R17" i="42"/>
  <c r="N17" i="42"/>
  <c r="J17" i="42"/>
  <c r="Q17" i="42"/>
  <c r="M17" i="42"/>
  <c r="G17" i="42"/>
  <c r="S17" i="42"/>
  <c r="O17" i="42"/>
  <c r="K17" i="42"/>
  <c r="P17" i="42"/>
  <c r="L17" i="42"/>
  <c r="F17" i="42"/>
  <c r="D21" i="9"/>
  <c r="R21" i="9"/>
  <c r="N21" i="9"/>
  <c r="J21" i="9"/>
  <c r="C21" i="9"/>
  <c r="Q21" i="9"/>
  <c r="M21" i="9"/>
  <c r="I21" i="9"/>
  <c r="K21" i="9"/>
  <c r="P21" i="9"/>
  <c r="F21" i="9"/>
  <c r="O21" i="9"/>
  <c r="E21" i="9"/>
  <c r="L21" i="9"/>
  <c r="R21" i="8"/>
  <c r="N21" i="8"/>
  <c r="J21" i="8"/>
  <c r="D21" i="8"/>
  <c r="Q21" i="8"/>
  <c r="M21" i="8"/>
  <c r="I21" i="8"/>
  <c r="C21" i="8"/>
  <c r="P21" i="8"/>
  <c r="L21" i="8"/>
  <c r="F21" i="8"/>
  <c r="O21" i="8"/>
  <c r="K21" i="8"/>
  <c r="E21" i="8"/>
  <c r="R21" i="7"/>
  <c r="N21" i="7"/>
  <c r="J21" i="7"/>
  <c r="D21" i="7"/>
  <c r="Q21" i="7"/>
  <c r="M21" i="7"/>
  <c r="I21" i="7"/>
  <c r="C21" i="7"/>
  <c r="E21" i="7"/>
  <c r="F21" i="7"/>
  <c r="G21" i="7"/>
  <c r="P21" i="7"/>
  <c r="L21" i="7"/>
  <c r="O21" i="7"/>
  <c r="K21" i="7"/>
  <c r="D25" i="9"/>
  <c r="R25" i="9"/>
  <c r="N25" i="9"/>
  <c r="J25" i="9"/>
  <c r="C25" i="9"/>
  <c r="Q25" i="9"/>
  <c r="M25" i="9"/>
  <c r="I25" i="9"/>
  <c r="O25" i="9"/>
  <c r="E25" i="9"/>
  <c r="L25" i="9"/>
  <c r="K25" i="9"/>
  <c r="F25" i="9"/>
  <c r="P25" i="9"/>
  <c r="R25" i="8"/>
  <c r="N25" i="8"/>
  <c r="J25" i="8"/>
  <c r="D25" i="8"/>
  <c r="Q25" i="8"/>
  <c r="M25" i="8"/>
  <c r="I25" i="8"/>
  <c r="C25" i="8"/>
  <c r="P25" i="8"/>
  <c r="L25" i="8"/>
  <c r="F25" i="8"/>
  <c r="O25" i="8"/>
  <c r="K25" i="8"/>
  <c r="E25" i="8"/>
  <c r="R25" i="7"/>
  <c r="N25" i="7"/>
  <c r="J25" i="7"/>
  <c r="D25" i="7"/>
  <c r="Q25" i="7"/>
  <c r="M25" i="7"/>
  <c r="I25" i="7"/>
  <c r="C25" i="7"/>
  <c r="P25" i="7"/>
  <c r="L25" i="7"/>
  <c r="F25" i="7"/>
  <c r="O25" i="7"/>
  <c r="K25" i="7"/>
  <c r="E25" i="7"/>
  <c r="D29" i="9"/>
  <c r="R29" i="9"/>
  <c r="N29" i="9"/>
  <c r="J29" i="9"/>
  <c r="C29" i="9"/>
  <c r="Q29" i="9"/>
  <c r="M29" i="9"/>
  <c r="I29" i="9"/>
  <c r="K29" i="9"/>
  <c r="P29" i="9"/>
  <c r="F29" i="9"/>
  <c r="O29" i="9"/>
  <c r="E29" i="9"/>
  <c r="L29" i="9"/>
  <c r="R29" i="8"/>
  <c r="N29" i="8"/>
  <c r="J29" i="8"/>
  <c r="D29" i="8"/>
  <c r="Q29" i="8"/>
  <c r="M29" i="8"/>
  <c r="I29" i="8"/>
  <c r="C29" i="8"/>
  <c r="P29" i="8"/>
  <c r="L29" i="8"/>
  <c r="F29" i="8"/>
  <c r="O29" i="8"/>
  <c r="K29" i="8"/>
  <c r="E29" i="8"/>
  <c r="R29" i="7"/>
  <c r="N29" i="7"/>
  <c r="J29" i="7"/>
  <c r="D29" i="7"/>
  <c r="Q29" i="7"/>
  <c r="M29" i="7"/>
  <c r="I29" i="7"/>
  <c r="C29" i="7"/>
  <c r="P29" i="7"/>
  <c r="L29" i="7"/>
  <c r="F29" i="7"/>
  <c r="O29" i="7"/>
  <c r="K29" i="7"/>
  <c r="E29" i="7"/>
  <c r="D33" i="9"/>
  <c r="R33" i="9"/>
  <c r="N33" i="9"/>
  <c r="J33" i="9"/>
  <c r="C33" i="9"/>
  <c r="Q33" i="9"/>
  <c r="M33" i="9"/>
  <c r="I33" i="9"/>
  <c r="P33" i="9"/>
  <c r="L33" i="9"/>
  <c r="E33" i="9"/>
  <c r="O33" i="9"/>
  <c r="K33" i="9"/>
  <c r="F33" i="9"/>
  <c r="R33" i="8"/>
  <c r="N33" i="8"/>
  <c r="J33" i="8"/>
  <c r="D33" i="8"/>
  <c r="Q33" i="8"/>
  <c r="M33" i="8"/>
  <c r="I33" i="8"/>
  <c r="C33" i="8"/>
  <c r="P33" i="8"/>
  <c r="L33" i="8"/>
  <c r="F33" i="8"/>
  <c r="O33" i="8"/>
  <c r="K33" i="8"/>
  <c r="E33" i="8"/>
  <c r="R33" i="7"/>
  <c r="N33" i="7"/>
  <c r="J33" i="7"/>
  <c r="D33" i="7"/>
  <c r="Q33" i="7"/>
  <c r="M33" i="7"/>
  <c r="I33" i="7"/>
  <c r="C33" i="7"/>
  <c r="P33" i="7"/>
  <c r="L33" i="7"/>
  <c r="F33" i="7"/>
  <c r="O33" i="7"/>
  <c r="K33" i="7"/>
  <c r="E33" i="7"/>
  <c r="D37" i="9"/>
  <c r="R37" i="9"/>
  <c r="N37" i="9"/>
  <c r="J37" i="9"/>
  <c r="C37" i="9"/>
  <c r="Q37" i="9"/>
  <c r="M37" i="9"/>
  <c r="I37" i="9"/>
  <c r="P37" i="9"/>
  <c r="L37" i="9"/>
  <c r="F37" i="9"/>
  <c r="O37" i="9"/>
  <c r="K37" i="9"/>
  <c r="E37" i="9"/>
  <c r="R37" i="8"/>
  <c r="N37" i="8"/>
  <c r="J37" i="8"/>
  <c r="Q37" i="8"/>
  <c r="M37" i="8"/>
  <c r="I37" i="8"/>
  <c r="C37" i="8"/>
  <c r="L37" i="8"/>
  <c r="D37" i="8"/>
  <c r="K37" i="8"/>
  <c r="P37" i="8"/>
  <c r="F37" i="8"/>
  <c r="O37" i="8"/>
  <c r="E37" i="8"/>
  <c r="R37" i="7"/>
  <c r="N37" i="7"/>
  <c r="J37" i="7"/>
  <c r="D37" i="7"/>
  <c r="Q37" i="7"/>
  <c r="M37" i="7"/>
  <c r="I37" i="7"/>
  <c r="C37" i="7"/>
  <c r="E37" i="7"/>
  <c r="F37" i="7"/>
  <c r="G37" i="7"/>
  <c r="P37" i="7"/>
  <c r="L37" i="7"/>
  <c r="O37" i="7"/>
  <c r="K37" i="7"/>
  <c r="D41" i="9"/>
  <c r="R41" i="9"/>
  <c r="N41" i="9"/>
  <c r="J41" i="9"/>
  <c r="C41" i="9"/>
  <c r="Q41" i="9"/>
  <c r="M41" i="9"/>
  <c r="I41" i="9"/>
  <c r="P41" i="9"/>
  <c r="L41" i="9"/>
  <c r="F41" i="9"/>
  <c r="K41" i="9"/>
  <c r="E41" i="9"/>
  <c r="O41" i="9"/>
  <c r="R41" i="8"/>
  <c r="N41" i="8"/>
  <c r="J41" i="8"/>
  <c r="D41" i="8"/>
  <c r="Q41" i="8"/>
  <c r="M41" i="8"/>
  <c r="I41" i="8"/>
  <c r="C41" i="8"/>
  <c r="L41" i="8"/>
  <c r="K41" i="8"/>
  <c r="P41" i="8"/>
  <c r="F41" i="8"/>
  <c r="O41" i="8"/>
  <c r="E41" i="8"/>
  <c r="R41" i="7"/>
  <c r="N41" i="7"/>
  <c r="J41" i="7"/>
  <c r="D41" i="7"/>
  <c r="Q41" i="7"/>
  <c r="M41" i="7"/>
  <c r="I41" i="7"/>
  <c r="C41" i="7"/>
  <c r="P41" i="7"/>
  <c r="L41" i="7"/>
  <c r="F41" i="7"/>
  <c r="O41" i="7"/>
  <c r="K41" i="7"/>
  <c r="E41" i="7"/>
  <c r="R41" i="42"/>
  <c r="N41" i="42"/>
  <c r="J41" i="42"/>
  <c r="Q41" i="42"/>
  <c r="M41" i="42"/>
  <c r="G41" i="42"/>
  <c r="P41" i="42"/>
  <c r="L41" i="42"/>
  <c r="F41" i="42"/>
  <c r="S41" i="42"/>
  <c r="O41" i="42"/>
  <c r="K41" i="42"/>
  <c r="D45" i="9"/>
  <c r="R45" i="9"/>
  <c r="N45" i="9"/>
  <c r="J45" i="9"/>
  <c r="C45" i="9"/>
  <c r="Q45" i="9"/>
  <c r="M45" i="9"/>
  <c r="I45" i="9"/>
  <c r="P45" i="9"/>
  <c r="L45" i="9"/>
  <c r="F45" i="9"/>
  <c r="E45" i="9"/>
  <c r="O45" i="9"/>
  <c r="K45" i="9"/>
  <c r="O45" i="8"/>
  <c r="K45" i="8"/>
  <c r="E45" i="8"/>
  <c r="R45" i="8"/>
  <c r="N45" i="8"/>
  <c r="J45" i="8"/>
  <c r="D45" i="8"/>
  <c r="Q45" i="8"/>
  <c r="M45" i="8"/>
  <c r="I45" i="8"/>
  <c r="C45" i="8"/>
  <c r="P45" i="8"/>
  <c r="L45" i="8"/>
  <c r="F45" i="8"/>
  <c r="R45" i="7"/>
  <c r="N45" i="7"/>
  <c r="J45" i="7"/>
  <c r="D45" i="7"/>
  <c r="Q45" i="7"/>
  <c r="M45" i="7"/>
  <c r="I45" i="7"/>
  <c r="C45" i="7"/>
  <c r="P45" i="7"/>
  <c r="L45" i="7"/>
  <c r="F45" i="7"/>
  <c r="O45" i="7"/>
  <c r="K45" i="7"/>
  <c r="E45" i="7"/>
  <c r="D49" i="9"/>
  <c r="R49" i="9"/>
  <c r="N49" i="9"/>
  <c r="J49" i="9"/>
  <c r="C49" i="9"/>
  <c r="Q49" i="9"/>
  <c r="M49" i="9"/>
  <c r="I49" i="9"/>
  <c r="P49" i="9"/>
  <c r="L49" i="9"/>
  <c r="F49" i="9"/>
  <c r="O49" i="9"/>
  <c r="K49" i="9"/>
  <c r="E49" i="9"/>
  <c r="O49" i="8"/>
  <c r="K49" i="8"/>
  <c r="E49" i="8"/>
  <c r="R49" i="8"/>
  <c r="N49" i="8"/>
  <c r="J49" i="8"/>
  <c r="D49" i="8"/>
  <c r="Q49" i="8"/>
  <c r="M49" i="8"/>
  <c r="I49" i="8"/>
  <c r="C49" i="8"/>
  <c r="F49" i="8"/>
  <c r="P49" i="8"/>
  <c r="L49" i="8"/>
  <c r="R49" i="7"/>
  <c r="N49" i="7"/>
  <c r="J49" i="7"/>
  <c r="D49" i="7"/>
  <c r="Q49" i="7"/>
  <c r="M49" i="7"/>
  <c r="I49" i="7"/>
  <c r="C49" i="7"/>
  <c r="P49" i="7"/>
  <c r="L49" i="7"/>
  <c r="F49" i="7"/>
  <c r="O49" i="7"/>
  <c r="K49" i="7"/>
  <c r="E49" i="7"/>
  <c r="R49" i="42"/>
  <c r="N49" i="42"/>
  <c r="J49" i="42"/>
  <c r="Q49" i="42"/>
  <c r="M49" i="42"/>
  <c r="G49" i="42"/>
  <c r="P49" i="42"/>
  <c r="L49" i="42"/>
  <c r="F49" i="42"/>
  <c r="S49" i="42"/>
  <c r="O49" i="42"/>
  <c r="K49" i="42"/>
  <c r="D53" i="9"/>
  <c r="Q53" i="9"/>
  <c r="M53" i="9"/>
  <c r="O53" i="9"/>
  <c r="J53" i="9"/>
  <c r="C53" i="9"/>
  <c r="N53" i="9"/>
  <c r="I53" i="9"/>
  <c r="R53" i="9"/>
  <c r="L53" i="9"/>
  <c r="F53" i="9"/>
  <c r="P53" i="9"/>
  <c r="K53" i="9"/>
  <c r="E53" i="9"/>
  <c r="O53" i="8"/>
  <c r="K53" i="8"/>
  <c r="E53" i="8"/>
  <c r="R53" i="8"/>
  <c r="N53" i="8"/>
  <c r="J53" i="8"/>
  <c r="D53" i="8"/>
  <c r="Q53" i="8"/>
  <c r="M53" i="8"/>
  <c r="I53" i="8"/>
  <c r="C53" i="8"/>
  <c r="P53" i="8"/>
  <c r="L53" i="8"/>
  <c r="F53" i="8"/>
  <c r="R53" i="7"/>
  <c r="N53" i="7"/>
  <c r="J53" i="7"/>
  <c r="D53" i="7"/>
  <c r="Q53" i="7"/>
  <c r="M53" i="7"/>
  <c r="I53" i="7"/>
  <c r="C53" i="7"/>
  <c r="P53" i="7"/>
  <c r="L53" i="7"/>
  <c r="F53" i="7"/>
  <c r="O53" i="7"/>
  <c r="K53" i="7"/>
  <c r="E53" i="7"/>
  <c r="D57" i="9"/>
  <c r="R57" i="9"/>
  <c r="N57" i="9"/>
  <c r="J57" i="9"/>
  <c r="C57" i="9"/>
  <c r="Q57" i="9"/>
  <c r="M57" i="9"/>
  <c r="I57" i="9"/>
  <c r="L57" i="9"/>
  <c r="K57" i="9"/>
  <c r="P57" i="9"/>
  <c r="F57" i="9"/>
  <c r="O57" i="9"/>
  <c r="E57" i="9"/>
  <c r="O57" i="8"/>
  <c r="K57" i="8"/>
  <c r="E57" i="8"/>
  <c r="R57" i="8"/>
  <c r="N57" i="8"/>
  <c r="J57" i="8"/>
  <c r="D57" i="8"/>
  <c r="Q57" i="8"/>
  <c r="M57" i="8"/>
  <c r="I57" i="8"/>
  <c r="C57" i="8"/>
  <c r="P57" i="8"/>
  <c r="L57" i="8"/>
  <c r="F57" i="8"/>
  <c r="R57" i="7"/>
  <c r="N57" i="7"/>
  <c r="J57" i="7"/>
  <c r="D57" i="7"/>
  <c r="Q57" i="7"/>
  <c r="M57" i="7"/>
  <c r="I57" i="7"/>
  <c r="C57" i="7"/>
  <c r="P57" i="7"/>
  <c r="L57" i="7"/>
  <c r="F57" i="7"/>
  <c r="O57" i="7"/>
  <c r="K57" i="7"/>
  <c r="E57" i="7"/>
  <c r="D61" i="9"/>
  <c r="R61" i="9"/>
  <c r="N61" i="9"/>
  <c r="J61" i="9"/>
  <c r="C61" i="9"/>
  <c r="Q61" i="9"/>
  <c r="M61" i="9"/>
  <c r="I61" i="9"/>
  <c r="P61" i="9"/>
  <c r="F61" i="9"/>
  <c r="O61" i="9"/>
  <c r="E61" i="9"/>
  <c r="L61" i="9"/>
  <c r="K61" i="9"/>
  <c r="O61" i="8"/>
  <c r="K61" i="8"/>
  <c r="E61" i="8"/>
  <c r="R61" i="8"/>
  <c r="N61" i="8"/>
  <c r="J61" i="8"/>
  <c r="D61" i="8"/>
  <c r="Q61" i="8"/>
  <c r="M61" i="8"/>
  <c r="I61" i="8"/>
  <c r="C61" i="8"/>
  <c r="P61" i="8"/>
  <c r="L61" i="8"/>
  <c r="F61" i="8"/>
  <c r="R61" i="7"/>
  <c r="N61" i="7"/>
  <c r="J61" i="7"/>
  <c r="D61" i="7"/>
  <c r="Q61" i="7"/>
  <c r="M61" i="7"/>
  <c r="I61" i="7"/>
  <c r="C61" i="7"/>
  <c r="P61" i="7"/>
  <c r="L61" i="7"/>
  <c r="F61" i="7"/>
  <c r="O61" i="7"/>
  <c r="K61" i="7"/>
  <c r="E61" i="7"/>
  <c r="D65" i="9"/>
  <c r="R65" i="9"/>
  <c r="N65" i="9"/>
  <c r="J65" i="9"/>
  <c r="C65" i="9"/>
  <c r="Q65" i="9"/>
  <c r="M65" i="9"/>
  <c r="I65" i="9"/>
  <c r="L65" i="9"/>
  <c r="K65" i="9"/>
  <c r="P65" i="9"/>
  <c r="F65" i="9"/>
  <c r="O65" i="9"/>
  <c r="E65" i="9"/>
  <c r="O65" i="8"/>
  <c r="K65" i="8"/>
  <c r="E65" i="8"/>
  <c r="R65" i="8"/>
  <c r="N65" i="8"/>
  <c r="J65" i="8"/>
  <c r="D65" i="8"/>
  <c r="Q65" i="8"/>
  <c r="M65" i="8"/>
  <c r="I65" i="8"/>
  <c r="C65" i="8"/>
  <c r="P65" i="8"/>
  <c r="L65" i="8"/>
  <c r="F65" i="8"/>
  <c r="R65" i="7"/>
  <c r="N65" i="7"/>
  <c r="J65" i="7"/>
  <c r="D65" i="7"/>
  <c r="Q65" i="7"/>
  <c r="M65" i="7"/>
  <c r="I65" i="7"/>
  <c r="C65" i="7"/>
  <c r="P65" i="7"/>
  <c r="L65" i="7"/>
  <c r="F65" i="7"/>
  <c r="O65" i="7"/>
  <c r="K65" i="7"/>
  <c r="E65" i="7"/>
  <c r="D69" i="9"/>
  <c r="R69" i="9"/>
  <c r="N69" i="9"/>
  <c r="J69" i="9"/>
  <c r="C69" i="9"/>
  <c r="Q69" i="9"/>
  <c r="M69" i="9"/>
  <c r="I69" i="9"/>
  <c r="P69" i="9"/>
  <c r="F69" i="9"/>
  <c r="O69" i="9"/>
  <c r="E69" i="9"/>
  <c r="L69" i="9"/>
  <c r="K69" i="9"/>
  <c r="O69" i="8"/>
  <c r="K69" i="8"/>
  <c r="E69" i="8"/>
  <c r="R69" i="8"/>
  <c r="N69" i="8"/>
  <c r="J69" i="8"/>
  <c r="D69" i="8"/>
  <c r="Q69" i="8"/>
  <c r="M69" i="8"/>
  <c r="I69" i="8"/>
  <c r="C69" i="8"/>
  <c r="P69" i="8"/>
  <c r="L69" i="8"/>
  <c r="F69" i="8"/>
  <c r="R69" i="7"/>
  <c r="N69" i="7"/>
  <c r="J69" i="7"/>
  <c r="D69" i="7"/>
  <c r="Q69" i="7"/>
  <c r="M69" i="7"/>
  <c r="I69" i="7"/>
  <c r="C69" i="7"/>
  <c r="P69" i="7"/>
  <c r="L69" i="7"/>
  <c r="F69" i="7"/>
  <c r="O69" i="7"/>
  <c r="K69" i="7"/>
  <c r="E69" i="7"/>
  <c r="R69" i="42"/>
  <c r="N69" i="42"/>
  <c r="J69" i="42"/>
  <c r="Q69" i="42"/>
  <c r="M69" i="42"/>
  <c r="G69" i="42"/>
  <c r="P69" i="42"/>
  <c r="L69" i="42"/>
  <c r="F69" i="42"/>
  <c r="S69" i="42"/>
  <c r="O69" i="42"/>
  <c r="K69" i="42"/>
  <c r="D73" i="9"/>
  <c r="R73" i="9"/>
  <c r="N73" i="9"/>
  <c r="J73" i="9"/>
  <c r="C73" i="9"/>
  <c r="Q73" i="9"/>
  <c r="M73" i="9"/>
  <c r="I73" i="9"/>
  <c r="P73" i="9"/>
  <c r="L73" i="9"/>
  <c r="F73" i="9"/>
  <c r="K73" i="9"/>
  <c r="E73" i="9"/>
  <c r="O73" i="9"/>
  <c r="O73" i="8"/>
  <c r="K73" i="8"/>
  <c r="E73" i="8"/>
  <c r="R73" i="8"/>
  <c r="N73" i="8"/>
  <c r="J73" i="8"/>
  <c r="D73" i="8"/>
  <c r="Q73" i="8"/>
  <c r="M73" i="8"/>
  <c r="I73" i="8"/>
  <c r="C73" i="8"/>
  <c r="F73" i="8"/>
  <c r="G73" i="8"/>
  <c r="P73" i="8"/>
  <c r="L73" i="8"/>
  <c r="R73" i="7"/>
  <c r="N73" i="7"/>
  <c r="J73" i="7"/>
  <c r="D73" i="7"/>
  <c r="Q73" i="7"/>
  <c r="M73" i="7"/>
  <c r="I73" i="7"/>
  <c r="C73" i="7"/>
  <c r="P73" i="7"/>
  <c r="L73" i="7"/>
  <c r="F73" i="7"/>
  <c r="O73" i="7"/>
  <c r="K73" i="7"/>
  <c r="E73" i="7"/>
  <c r="Q73" i="42"/>
  <c r="M73" i="42"/>
  <c r="G73" i="42"/>
  <c r="P73" i="42"/>
  <c r="L73" i="42"/>
  <c r="F73" i="42"/>
  <c r="S73" i="42"/>
  <c r="K73" i="42"/>
  <c r="R73" i="42"/>
  <c r="J73" i="42"/>
  <c r="O73" i="42"/>
  <c r="N73" i="42"/>
  <c r="D77" i="9"/>
  <c r="R77" i="9"/>
  <c r="N77" i="9"/>
  <c r="J77" i="9"/>
  <c r="C77" i="9"/>
  <c r="Q77" i="9"/>
  <c r="M77" i="9"/>
  <c r="I77" i="9"/>
  <c r="P77" i="9"/>
  <c r="L77" i="9"/>
  <c r="F77" i="9"/>
  <c r="E77" i="9"/>
  <c r="O77" i="9"/>
  <c r="K77" i="9"/>
  <c r="O77" i="8"/>
  <c r="K77" i="8"/>
  <c r="E77" i="8"/>
  <c r="R77" i="8"/>
  <c r="N77" i="8"/>
  <c r="J77" i="8"/>
  <c r="D77" i="8"/>
  <c r="Q77" i="8"/>
  <c r="M77" i="8"/>
  <c r="I77" i="8"/>
  <c r="C77" i="8"/>
  <c r="P77" i="8"/>
  <c r="L77" i="8"/>
  <c r="F77" i="8"/>
  <c r="R77" i="7"/>
  <c r="N77" i="7"/>
  <c r="J77" i="7"/>
  <c r="D77" i="7"/>
  <c r="Q77" i="7"/>
  <c r="M77" i="7"/>
  <c r="I77" i="7"/>
  <c r="C77" i="7"/>
  <c r="P77" i="7"/>
  <c r="L77" i="7"/>
  <c r="F77" i="7"/>
  <c r="O77" i="7"/>
  <c r="K77" i="7"/>
  <c r="E77" i="7"/>
  <c r="Q77" i="42"/>
  <c r="M77" i="42"/>
  <c r="G77" i="42"/>
  <c r="P77" i="42"/>
  <c r="L77" i="42"/>
  <c r="F77" i="42"/>
  <c r="O77" i="42"/>
  <c r="N77" i="42"/>
  <c r="S77" i="42"/>
  <c r="K77" i="42"/>
  <c r="R77" i="42"/>
  <c r="J77" i="42"/>
  <c r="D81" i="9"/>
  <c r="R81" i="9"/>
  <c r="N81" i="9"/>
  <c r="J81" i="9"/>
  <c r="C81" i="9"/>
  <c r="Q81" i="9"/>
  <c r="M81" i="9"/>
  <c r="I81" i="9"/>
  <c r="P81" i="9"/>
  <c r="L81" i="9"/>
  <c r="F81" i="9"/>
  <c r="O81" i="9"/>
  <c r="K81" i="9"/>
  <c r="E81" i="9"/>
  <c r="O81" i="8"/>
  <c r="K81" i="8"/>
  <c r="E81" i="8"/>
  <c r="R81" i="8"/>
  <c r="N81" i="8"/>
  <c r="J81" i="8"/>
  <c r="D81" i="8"/>
  <c r="Q81" i="8"/>
  <c r="M81" i="8"/>
  <c r="I81" i="8"/>
  <c r="C81" i="8"/>
  <c r="F81" i="8"/>
  <c r="G81" i="8"/>
  <c r="P81" i="8"/>
  <c r="L81" i="8"/>
  <c r="O81" i="7"/>
  <c r="K81" i="7"/>
  <c r="E81" i="7"/>
  <c r="R81" i="7"/>
  <c r="N81" i="7"/>
  <c r="J81" i="7"/>
  <c r="D81" i="7"/>
  <c r="Q81" i="7"/>
  <c r="I81" i="7"/>
  <c r="P81" i="7"/>
  <c r="F81" i="7"/>
  <c r="M81" i="7"/>
  <c r="C81" i="7"/>
  <c r="L81" i="7"/>
  <c r="Q81" i="42"/>
  <c r="M81" i="42"/>
  <c r="G81" i="42"/>
  <c r="P81" i="42"/>
  <c r="L81" i="42"/>
  <c r="F81" i="42"/>
  <c r="S81" i="42"/>
  <c r="K81" i="42"/>
  <c r="R81" i="42"/>
  <c r="J81" i="42"/>
  <c r="O81" i="42"/>
  <c r="N81" i="42"/>
  <c r="D85" i="9"/>
  <c r="R85" i="9"/>
  <c r="N85" i="9"/>
  <c r="J85" i="9"/>
  <c r="C85" i="9"/>
  <c r="Q85" i="9"/>
  <c r="M85" i="9"/>
  <c r="I85" i="9"/>
  <c r="P85" i="9"/>
  <c r="L85" i="9"/>
  <c r="F85" i="9"/>
  <c r="O85" i="9"/>
  <c r="K85" i="9"/>
  <c r="E85" i="9"/>
  <c r="F85" i="45"/>
  <c r="O85" i="8"/>
  <c r="K85" i="8"/>
  <c r="E85" i="8"/>
  <c r="R85" i="8"/>
  <c r="N85" i="8"/>
  <c r="J85" i="8"/>
  <c r="D85" i="8"/>
  <c r="Q85" i="8"/>
  <c r="M85" i="8"/>
  <c r="I85" i="8"/>
  <c r="C85" i="8"/>
  <c r="P85" i="8"/>
  <c r="L85" i="8"/>
  <c r="F85" i="8"/>
  <c r="O85" i="7"/>
  <c r="K85" i="7"/>
  <c r="E85" i="7"/>
  <c r="R85" i="7"/>
  <c r="N85" i="7"/>
  <c r="J85" i="7"/>
  <c r="D85" i="7"/>
  <c r="Q85" i="7"/>
  <c r="I85" i="7"/>
  <c r="P85" i="7"/>
  <c r="F85" i="7"/>
  <c r="M85" i="7"/>
  <c r="C85" i="7"/>
  <c r="L85" i="7"/>
  <c r="D89" i="9"/>
  <c r="R89" i="9"/>
  <c r="N89" i="9"/>
  <c r="J89" i="9"/>
  <c r="C89" i="9"/>
  <c r="Q89" i="9"/>
  <c r="M89" i="9"/>
  <c r="I89" i="9"/>
  <c r="P89" i="9"/>
  <c r="L89" i="9"/>
  <c r="F89" i="9"/>
  <c r="K89" i="9"/>
  <c r="E89" i="9"/>
  <c r="O89" i="9"/>
  <c r="O89" i="8"/>
  <c r="K89" i="8"/>
  <c r="E89" i="8"/>
  <c r="R89" i="8"/>
  <c r="N89" i="8"/>
  <c r="J89" i="8"/>
  <c r="D89" i="8"/>
  <c r="Q89" i="8"/>
  <c r="M89" i="8"/>
  <c r="I89" i="8"/>
  <c r="C89" i="8"/>
  <c r="F89" i="8"/>
  <c r="G89" i="8"/>
  <c r="P89" i="8"/>
  <c r="L89" i="8"/>
  <c r="O89" i="7"/>
  <c r="K89" i="7"/>
  <c r="E89" i="7"/>
  <c r="F89" i="43"/>
  <c r="R89" i="7"/>
  <c r="N89" i="7"/>
  <c r="J89" i="7"/>
  <c r="D89" i="7"/>
  <c r="Q89" i="7"/>
  <c r="I89" i="7"/>
  <c r="P89" i="7"/>
  <c r="F89" i="7"/>
  <c r="M89" i="7"/>
  <c r="C89" i="7"/>
  <c r="L89" i="7"/>
  <c r="D93" i="9"/>
  <c r="R93" i="9"/>
  <c r="N93" i="9"/>
  <c r="J93" i="9"/>
  <c r="C93" i="9"/>
  <c r="Q93" i="9"/>
  <c r="M93" i="9"/>
  <c r="I93" i="9"/>
  <c r="P93" i="9"/>
  <c r="L93" i="9"/>
  <c r="F93" i="9"/>
  <c r="E93" i="9"/>
  <c r="F93" i="45"/>
  <c r="O93" i="9"/>
  <c r="K93" i="9"/>
  <c r="O93" i="8"/>
  <c r="K93" i="8"/>
  <c r="E93" i="8"/>
  <c r="R93" i="8"/>
  <c r="N93" i="8"/>
  <c r="J93" i="8"/>
  <c r="D93" i="8"/>
  <c r="Q93" i="8"/>
  <c r="M93" i="8"/>
  <c r="I93" i="8"/>
  <c r="C93" i="8"/>
  <c r="P93" i="8"/>
  <c r="L93" i="8"/>
  <c r="F93" i="8"/>
  <c r="P93" i="7"/>
  <c r="L93" i="7"/>
  <c r="F93" i="7"/>
  <c r="O93" i="7"/>
  <c r="K93" i="7"/>
  <c r="E93" i="7"/>
  <c r="R93" i="7"/>
  <c r="N93" i="7"/>
  <c r="J93" i="7"/>
  <c r="D93" i="7"/>
  <c r="I93" i="7"/>
  <c r="C93" i="7"/>
  <c r="Q93" i="7"/>
  <c r="M93" i="7"/>
  <c r="D97" i="9"/>
  <c r="R97" i="9"/>
  <c r="N97" i="9"/>
  <c r="J97" i="9"/>
  <c r="C97" i="9"/>
  <c r="Q97" i="9"/>
  <c r="M97" i="9"/>
  <c r="I97" i="9"/>
  <c r="P97" i="9"/>
  <c r="L97" i="9"/>
  <c r="F97" i="9"/>
  <c r="O97" i="9"/>
  <c r="K97" i="9"/>
  <c r="E97" i="9"/>
  <c r="O97" i="8"/>
  <c r="K97" i="8"/>
  <c r="E97" i="8"/>
  <c r="F97" i="44"/>
  <c r="R97" i="8"/>
  <c r="N97" i="8"/>
  <c r="J97" i="8"/>
  <c r="D97" i="8"/>
  <c r="Q97" i="8"/>
  <c r="M97" i="8"/>
  <c r="I97" i="8"/>
  <c r="C97" i="8"/>
  <c r="F97" i="8"/>
  <c r="G97" i="8"/>
  <c r="P97" i="8"/>
  <c r="L97" i="8"/>
  <c r="P97" i="7"/>
  <c r="L97" i="7"/>
  <c r="F97" i="7"/>
  <c r="O97" i="7"/>
  <c r="K97" i="7"/>
  <c r="E97" i="7"/>
  <c r="R97" i="7"/>
  <c r="N97" i="7"/>
  <c r="J97" i="7"/>
  <c r="D97" i="7"/>
  <c r="Q97" i="7"/>
  <c r="M97" i="7"/>
  <c r="I97" i="7"/>
  <c r="C97" i="7"/>
  <c r="D101" i="9"/>
  <c r="O101" i="9"/>
  <c r="K101" i="9"/>
  <c r="E101" i="9"/>
  <c r="R101" i="9"/>
  <c r="N101" i="9"/>
  <c r="J101" i="9"/>
  <c r="C101" i="9"/>
  <c r="Q101" i="9"/>
  <c r="M101" i="9"/>
  <c r="I101" i="9"/>
  <c r="P101" i="9"/>
  <c r="L101" i="9"/>
  <c r="F101" i="9"/>
  <c r="O101" i="8"/>
  <c r="K101" i="8"/>
  <c r="E101" i="8"/>
  <c r="R101" i="8"/>
  <c r="N101" i="8"/>
  <c r="J101" i="8"/>
  <c r="D101" i="8"/>
  <c r="Q101" i="8"/>
  <c r="M101" i="8"/>
  <c r="I101" i="8"/>
  <c r="C101" i="8"/>
  <c r="P101" i="8"/>
  <c r="L101" i="8"/>
  <c r="F101" i="8"/>
  <c r="P101" i="7"/>
  <c r="L101" i="7"/>
  <c r="F101" i="7"/>
  <c r="O101" i="7"/>
  <c r="K101" i="7"/>
  <c r="E101" i="7"/>
  <c r="F101" i="43"/>
  <c r="R101" i="7"/>
  <c r="N101" i="7"/>
  <c r="J101" i="7"/>
  <c r="D101" i="7"/>
  <c r="Q101" i="7"/>
  <c r="M101" i="7"/>
  <c r="I101" i="7"/>
  <c r="C101" i="7"/>
  <c r="D105" i="9"/>
  <c r="O105" i="9"/>
  <c r="K105" i="9"/>
  <c r="E105" i="9"/>
  <c r="R105" i="9"/>
  <c r="N105" i="9"/>
  <c r="J105" i="9"/>
  <c r="C105" i="9"/>
  <c r="Q105" i="9"/>
  <c r="M105" i="9"/>
  <c r="I105" i="9"/>
  <c r="L105" i="9"/>
  <c r="F105" i="9"/>
  <c r="P105" i="9"/>
  <c r="Q105" i="8"/>
  <c r="O105" i="8"/>
  <c r="K105" i="8"/>
  <c r="E105" i="8"/>
  <c r="N105" i="8"/>
  <c r="J105" i="8"/>
  <c r="D105" i="8"/>
  <c r="R105" i="8"/>
  <c r="M105" i="8"/>
  <c r="I105" i="8"/>
  <c r="C105" i="8"/>
  <c r="P105" i="8"/>
  <c r="L105" i="8"/>
  <c r="F105" i="8"/>
  <c r="P105" i="7"/>
  <c r="L105" i="7"/>
  <c r="F105" i="7"/>
  <c r="O105" i="7"/>
  <c r="K105" i="7"/>
  <c r="E105" i="7"/>
  <c r="R105" i="7"/>
  <c r="N105" i="7"/>
  <c r="J105" i="7"/>
  <c r="D105" i="7"/>
  <c r="Q105" i="7"/>
  <c r="M105" i="7"/>
  <c r="I105" i="7"/>
  <c r="C105" i="7"/>
  <c r="F105" i="42"/>
  <c r="D109" i="9"/>
  <c r="R109" i="9"/>
  <c r="N109" i="9"/>
  <c r="J109" i="9"/>
  <c r="C109" i="9"/>
  <c r="O109" i="9"/>
  <c r="I109" i="9"/>
  <c r="M109" i="9"/>
  <c r="F109" i="9"/>
  <c r="Q109" i="9"/>
  <c r="L109" i="9"/>
  <c r="E109" i="9"/>
  <c r="F109" i="45"/>
  <c r="K109" i="9"/>
  <c r="P109" i="9"/>
  <c r="O109" i="8"/>
  <c r="K109" i="8"/>
  <c r="E109" i="8"/>
  <c r="R109" i="8"/>
  <c r="N109" i="8"/>
  <c r="J109" i="8"/>
  <c r="D109" i="8"/>
  <c r="Q109" i="8"/>
  <c r="M109" i="8"/>
  <c r="I109" i="8"/>
  <c r="C109" i="8"/>
  <c r="P109" i="8"/>
  <c r="L109" i="8"/>
  <c r="F109" i="8"/>
  <c r="P109" i="7"/>
  <c r="L109" i="7"/>
  <c r="F109" i="7"/>
  <c r="O109" i="7"/>
  <c r="K109" i="7"/>
  <c r="E109" i="7"/>
  <c r="R109" i="7"/>
  <c r="N109" i="7"/>
  <c r="J109" i="7"/>
  <c r="D109" i="7"/>
  <c r="Q109" i="7"/>
  <c r="M109" i="7"/>
  <c r="I109" i="7"/>
  <c r="C109" i="7"/>
  <c r="D113" i="9"/>
  <c r="R113" i="9"/>
  <c r="N113" i="9"/>
  <c r="J113" i="9"/>
  <c r="C113" i="9"/>
  <c r="P113" i="9"/>
  <c r="K113" i="9"/>
  <c r="O113" i="9"/>
  <c r="I113" i="9"/>
  <c r="M113" i="9"/>
  <c r="F113" i="9"/>
  <c r="Q113" i="9"/>
  <c r="L113" i="9"/>
  <c r="E113" i="9"/>
  <c r="O113" i="8"/>
  <c r="K113" i="8"/>
  <c r="E113" i="8"/>
  <c r="F113" i="44"/>
  <c r="R113" i="8"/>
  <c r="N113" i="8"/>
  <c r="J113" i="8"/>
  <c r="D113" i="8"/>
  <c r="Q113" i="8"/>
  <c r="M113" i="8"/>
  <c r="I113" i="8"/>
  <c r="C113" i="8"/>
  <c r="P113" i="8"/>
  <c r="L113" i="8"/>
  <c r="F113" i="8"/>
  <c r="P113" i="7"/>
  <c r="L113" i="7"/>
  <c r="F113" i="7"/>
  <c r="O113" i="7"/>
  <c r="K113" i="7"/>
  <c r="E113" i="7"/>
  <c r="R113" i="7"/>
  <c r="N113" i="7"/>
  <c r="J113" i="7"/>
  <c r="D113" i="7"/>
  <c r="Q113" i="7"/>
  <c r="M113" i="7"/>
  <c r="I113" i="7"/>
  <c r="C113" i="7"/>
  <c r="D117" i="9"/>
  <c r="R117" i="9"/>
  <c r="N117" i="9"/>
  <c r="J117" i="9"/>
  <c r="C117" i="9"/>
  <c r="Q117" i="9"/>
  <c r="L117" i="9"/>
  <c r="E117" i="9"/>
  <c r="P117" i="9"/>
  <c r="K117" i="9"/>
  <c r="O117" i="9"/>
  <c r="I117" i="9"/>
  <c r="M117" i="9"/>
  <c r="F117" i="9"/>
  <c r="P117" i="8"/>
  <c r="L117" i="8"/>
  <c r="F117" i="8"/>
  <c r="R117" i="8"/>
  <c r="M117" i="8"/>
  <c r="E117" i="8"/>
  <c r="Q117" i="8"/>
  <c r="K117" i="8"/>
  <c r="D117" i="8"/>
  <c r="O117" i="8"/>
  <c r="J117" i="8"/>
  <c r="C117" i="8"/>
  <c r="N117" i="8"/>
  <c r="I117" i="8"/>
  <c r="P117" i="7"/>
  <c r="L117" i="7"/>
  <c r="F117" i="7"/>
  <c r="O117" i="7"/>
  <c r="K117" i="7"/>
  <c r="E117" i="7"/>
  <c r="F117" i="43"/>
  <c r="R117" i="7"/>
  <c r="N117" i="7"/>
  <c r="J117" i="7"/>
  <c r="D117" i="7"/>
  <c r="Q117" i="7"/>
  <c r="M117" i="7"/>
  <c r="I117" i="7"/>
  <c r="C117" i="7"/>
  <c r="D121" i="9"/>
  <c r="R121" i="9"/>
  <c r="N121" i="9"/>
  <c r="J121" i="9"/>
  <c r="C121" i="9"/>
  <c r="Q121" i="9"/>
  <c r="M121" i="9"/>
  <c r="I121" i="9"/>
  <c r="O121" i="9"/>
  <c r="E121" i="9"/>
  <c r="L121" i="9"/>
  <c r="K121" i="9"/>
  <c r="P121" i="9"/>
  <c r="F121" i="9"/>
  <c r="P121" i="8"/>
  <c r="L121" i="8"/>
  <c r="F121" i="8"/>
  <c r="O121" i="8"/>
  <c r="J121" i="8"/>
  <c r="C121" i="8"/>
  <c r="N121" i="8"/>
  <c r="I121" i="8"/>
  <c r="R121" i="8"/>
  <c r="M121" i="8"/>
  <c r="E121" i="8"/>
  <c r="Q121" i="8"/>
  <c r="K121" i="8"/>
  <c r="D121" i="8"/>
  <c r="P121" i="7"/>
  <c r="L121" i="7"/>
  <c r="F121" i="7"/>
  <c r="O121" i="7"/>
  <c r="K121" i="7"/>
  <c r="E121" i="7"/>
  <c r="R121" i="7"/>
  <c r="N121" i="7"/>
  <c r="J121" i="7"/>
  <c r="D121" i="7"/>
  <c r="Q121" i="7"/>
  <c r="M121" i="7"/>
  <c r="I121" i="7"/>
  <c r="C121" i="7"/>
  <c r="R121" i="42"/>
  <c r="N121" i="42"/>
  <c r="J121" i="42"/>
  <c r="Q121" i="42"/>
  <c r="M121" i="42"/>
  <c r="G121" i="42"/>
  <c r="P121" i="42"/>
  <c r="L121" i="42"/>
  <c r="F121" i="42"/>
  <c r="K121" i="42"/>
  <c r="S121" i="42"/>
  <c r="O121" i="42"/>
  <c r="D125" i="9"/>
  <c r="R125" i="9"/>
  <c r="N125" i="9"/>
  <c r="J125" i="9"/>
  <c r="C125" i="9"/>
  <c r="Q125" i="9"/>
  <c r="M125" i="9"/>
  <c r="I125" i="9"/>
  <c r="K125" i="9"/>
  <c r="P125" i="9"/>
  <c r="F125" i="9"/>
  <c r="O125" i="9"/>
  <c r="E125" i="9"/>
  <c r="L125" i="9"/>
  <c r="R125" i="8"/>
  <c r="N125" i="8"/>
  <c r="J125" i="8"/>
  <c r="D125" i="8"/>
  <c r="Q125" i="8"/>
  <c r="M125" i="8"/>
  <c r="I125" i="8"/>
  <c r="C125" i="8"/>
  <c r="P125" i="8"/>
  <c r="L125" i="8"/>
  <c r="F125" i="8"/>
  <c r="O125" i="8"/>
  <c r="K125" i="8"/>
  <c r="E125" i="8"/>
  <c r="F125" i="44"/>
  <c r="P125" i="7"/>
  <c r="L125" i="7"/>
  <c r="F125" i="7"/>
  <c r="O125" i="7"/>
  <c r="K125" i="7"/>
  <c r="E125" i="7"/>
  <c r="R125" i="7"/>
  <c r="N125" i="7"/>
  <c r="J125" i="7"/>
  <c r="D125" i="7"/>
  <c r="Q125" i="7"/>
  <c r="M125" i="7"/>
  <c r="I125" i="7"/>
  <c r="C125" i="7"/>
  <c r="O129" i="9"/>
  <c r="K129" i="9"/>
  <c r="D129" i="9"/>
  <c r="R129" i="9"/>
  <c r="N129" i="9"/>
  <c r="J129" i="9"/>
  <c r="C129" i="9"/>
  <c r="Q129" i="9"/>
  <c r="M129" i="9"/>
  <c r="I129" i="9"/>
  <c r="E129" i="9"/>
  <c r="P129" i="9"/>
  <c r="L129" i="9"/>
  <c r="F129" i="9"/>
  <c r="R129" i="8"/>
  <c r="N129" i="8"/>
  <c r="J129" i="8"/>
  <c r="D129" i="8"/>
  <c r="Q129" i="8"/>
  <c r="M129" i="8"/>
  <c r="I129" i="8"/>
  <c r="C129" i="8"/>
  <c r="P129" i="8"/>
  <c r="L129" i="8"/>
  <c r="F129" i="8"/>
  <c r="E129" i="8"/>
  <c r="O129" i="8"/>
  <c r="K129" i="8"/>
  <c r="P129" i="7"/>
  <c r="L129" i="7"/>
  <c r="F129" i="7"/>
  <c r="O129" i="7"/>
  <c r="K129" i="7"/>
  <c r="E129" i="7"/>
  <c r="R129" i="7"/>
  <c r="N129" i="7"/>
  <c r="J129" i="7"/>
  <c r="D129" i="7"/>
  <c r="Q129" i="7"/>
  <c r="M129" i="7"/>
  <c r="I129" i="7"/>
  <c r="C129" i="7"/>
  <c r="O133" i="9"/>
  <c r="K133" i="9"/>
  <c r="E133" i="9"/>
  <c r="D133" i="9"/>
  <c r="R133" i="9"/>
  <c r="N133" i="9"/>
  <c r="J133" i="9"/>
  <c r="C133" i="9"/>
  <c r="Q133" i="9"/>
  <c r="M133" i="9"/>
  <c r="I133" i="9"/>
  <c r="P133" i="9"/>
  <c r="L133" i="9"/>
  <c r="F133" i="9"/>
  <c r="R133" i="8"/>
  <c r="N133" i="8"/>
  <c r="J133" i="8"/>
  <c r="D133" i="8"/>
  <c r="Q133" i="8"/>
  <c r="M133" i="8"/>
  <c r="I133" i="8"/>
  <c r="C133" i="8"/>
  <c r="P133" i="8"/>
  <c r="L133" i="8"/>
  <c r="F133" i="8"/>
  <c r="O133" i="8"/>
  <c r="K133" i="8"/>
  <c r="E133" i="8"/>
  <c r="P133" i="7"/>
  <c r="L133" i="7"/>
  <c r="F133" i="7"/>
  <c r="O133" i="7"/>
  <c r="K133" i="7"/>
  <c r="E133" i="7"/>
  <c r="R133" i="7"/>
  <c r="N133" i="7"/>
  <c r="J133" i="7"/>
  <c r="D133" i="7"/>
  <c r="Q133" i="7"/>
  <c r="M133" i="7"/>
  <c r="I133" i="7"/>
  <c r="C133" i="7"/>
  <c r="D7" i="9"/>
  <c r="O7" i="9"/>
  <c r="K7" i="9"/>
  <c r="E7" i="9"/>
  <c r="R7" i="9"/>
  <c r="N7" i="9"/>
  <c r="J7" i="9"/>
  <c r="C7" i="9"/>
  <c r="Q7" i="9"/>
  <c r="M7" i="9"/>
  <c r="I7" i="9"/>
  <c r="P7" i="9"/>
  <c r="L7" i="9"/>
  <c r="F7" i="9"/>
  <c r="R7" i="8"/>
  <c r="N7" i="8"/>
  <c r="J7" i="8"/>
  <c r="D7" i="8"/>
  <c r="Q7" i="8"/>
  <c r="M7" i="8"/>
  <c r="I7" i="8"/>
  <c r="C7" i="8"/>
  <c r="P7" i="8"/>
  <c r="L7" i="8"/>
  <c r="F7" i="8"/>
  <c r="O7" i="8"/>
  <c r="K7" i="8"/>
  <c r="E7" i="8"/>
  <c r="R7" i="7"/>
  <c r="N7" i="7"/>
  <c r="J7" i="7"/>
  <c r="D7" i="7"/>
  <c r="M7" i="7"/>
  <c r="C7" i="7"/>
  <c r="E7" i="7"/>
  <c r="F7" i="43"/>
  <c r="Q7" i="7"/>
  <c r="I7" i="7"/>
  <c r="K7" i="7"/>
  <c r="P7" i="7"/>
  <c r="L7" i="7"/>
  <c r="F7" i="7"/>
  <c r="O7" i="7"/>
  <c r="D23" i="9"/>
  <c r="P23" i="9"/>
  <c r="L23" i="9"/>
  <c r="F23" i="9"/>
  <c r="O23" i="9"/>
  <c r="K23" i="9"/>
  <c r="E23" i="9"/>
  <c r="Q23" i="9"/>
  <c r="I23" i="9"/>
  <c r="N23" i="9"/>
  <c r="C23" i="9"/>
  <c r="M23" i="9"/>
  <c r="R23" i="9"/>
  <c r="J23" i="9"/>
  <c r="R23" i="8"/>
  <c r="N23" i="8"/>
  <c r="J23" i="8"/>
  <c r="D23" i="8"/>
  <c r="Q23" i="8"/>
  <c r="M23" i="8"/>
  <c r="I23" i="8"/>
  <c r="C23" i="8"/>
  <c r="P23" i="8"/>
  <c r="L23" i="8"/>
  <c r="F23" i="8"/>
  <c r="O23" i="8"/>
  <c r="K23" i="8"/>
  <c r="E23" i="8"/>
  <c r="F23" i="44"/>
  <c r="R23" i="7"/>
  <c r="N23" i="7"/>
  <c r="J23" i="7"/>
  <c r="D23" i="7"/>
  <c r="Q23" i="7"/>
  <c r="M23" i="7"/>
  <c r="I23" i="7"/>
  <c r="C23" i="7"/>
  <c r="P23" i="7"/>
  <c r="L23" i="7"/>
  <c r="F23" i="7"/>
  <c r="O23" i="7"/>
  <c r="K23" i="7"/>
  <c r="E23" i="7"/>
  <c r="D4" i="9"/>
  <c r="R4" i="9"/>
  <c r="N4" i="9"/>
  <c r="J4" i="9"/>
  <c r="C4" i="9"/>
  <c r="Q4" i="9"/>
  <c r="M4" i="9"/>
  <c r="I4" i="9"/>
  <c r="P4" i="9"/>
  <c r="L4" i="9"/>
  <c r="F4" i="9"/>
  <c r="E4" i="9"/>
  <c r="O4" i="9"/>
  <c r="K4" i="9"/>
  <c r="R4" i="8"/>
  <c r="N4" i="8"/>
  <c r="J4" i="8"/>
  <c r="D4" i="8"/>
  <c r="Q4" i="8"/>
  <c r="M4" i="8"/>
  <c r="I4" i="8"/>
  <c r="C4" i="8"/>
  <c r="P4" i="8"/>
  <c r="L4" i="8"/>
  <c r="F4" i="8"/>
  <c r="O4" i="8"/>
  <c r="K4" i="8"/>
  <c r="E4" i="8"/>
  <c r="R4" i="7"/>
  <c r="N4" i="7"/>
  <c r="J4" i="7"/>
  <c r="D4" i="7"/>
  <c r="Q4" i="7"/>
  <c r="I4" i="7"/>
  <c r="K4" i="7"/>
  <c r="M4" i="7"/>
  <c r="C4" i="7"/>
  <c r="E4" i="7"/>
  <c r="P4" i="7"/>
  <c r="L4" i="7"/>
  <c r="F4" i="7"/>
  <c r="O4" i="7"/>
  <c r="F2" i="9"/>
  <c r="L2" i="9"/>
  <c r="P2" i="9"/>
  <c r="K2" i="9"/>
  <c r="C2" i="9"/>
  <c r="I2" i="9"/>
  <c r="M2" i="9"/>
  <c r="Q2" i="9"/>
  <c r="E2" i="9"/>
  <c r="D2" i="9"/>
  <c r="J2" i="9"/>
  <c r="N2" i="9"/>
  <c r="R2" i="9"/>
  <c r="O2" i="9"/>
  <c r="R2" i="8"/>
  <c r="N2" i="8"/>
  <c r="J2" i="8"/>
  <c r="D2" i="8"/>
  <c r="Q2" i="8"/>
  <c r="M2" i="8"/>
  <c r="I2" i="8"/>
  <c r="C2" i="8"/>
  <c r="P2" i="8"/>
  <c r="L2" i="8"/>
  <c r="F2" i="8"/>
  <c r="O2" i="8"/>
  <c r="K2" i="8"/>
  <c r="E2" i="8"/>
  <c r="R2" i="7"/>
  <c r="N2" i="7"/>
  <c r="J2" i="7"/>
  <c r="D2" i="7"/>
  <c r="C2" i="7"/>
  <c r="F2" i="7"/>
  <c r="H2" i="7"/>
  <c r="M2" i="7"/>
  <c r="K2" i="7"/>
  <c r="Q2" i="7"/>
  <c r="I2" i="7"/>
  <c r="E2" i="7"/>
  <c r="F2" i="43"/>
  <c r="P2" i="7"/>
  <c r="L2" i="7"/>
  <c r="O2" i="7"/>
  <c r="D6" i="9"/>
  <c r="P6" i="9"/>
  <c r="L6" i="9"/>
  <c r="F6" i="9"/>
  <c r="O6" i="9"/>
  <c r="K6" i="9"/>
  <c r="E6" i="9"/>
  <c r="F6" i="45"/>
  <c r="R6" i="9"/>
  <c r="N6" i="9"/>
  <c r="J6" i="9"/>
  <c r="C6" i="9"/>
  <c r="M6" i="9"/>
  <c r="I6" i="9"/>
  <c r="Q6" i="9"/>
  <c r="P6" i="8"/>
  <c r="L6" i="8"/>
  <c r="F6" i="8"/>
  <c r="C6" i="8"/>
  <c r="D6" i="8"/>
  <c r="H6" i="8"/>
  <c r="O6" i="8"/>
  <c r="K6" i="8"/>
  <c r="R6" i="8"/>
  <c r="N6" i="8"/>
  <c r="J6" i="8"/>
  <c r="E6" i="8"/>
  <c r="Q6" i="8"/>
  <c r="M6" i="8"/>
  <c r="I6" i="8"/>
  <c r="E6" i="7"/>
  <c r="D6" i="7"/>
  <c r="R6" i="7"/>
  <c r="N6" i="7"/>
  <c r="J6" i="7"/>
  <c r="Q6" i="7"/>
  <c r="M6" i="7"/>
  <c r="I6" i="7"/>
  <c r="F6" i="7"/>
  <c r="P6" i="7"/>
  <c r="L6" i="7"/>
  <c r="K6" i="6"/>
  <c r="L6" i="42"/>
  <c r="N6" i="6"/>
  <c r="O6" i="42"/>
  <c r="G6" i="42"/>
  <c r="O6" i="6"/>
  <c r="P6" i="42"/>
  <c r="C6" i="7"/>
  <c r="O6" i="7"/>
  <c r="K6" i="7"/>
  <c r="J6" i="6"/>
  <c r="K6" i="42"/>
  <c r="R6" i="6"/>
  <c r="S6" i="42"/>
  <c r="Q6" i="6"/>
  <c r="R6" i="42"/>
  <c r="L6" i="6"/>
  <c r="M6" i="42"/>
  <c r="I6" i="6"/>
  <c r="J6" i="42"/>
  <c r="M6" i="6"/>
  <c r="N6" i="42"/>
  <c r="P6" i="6"/>
  <c r="Q6" i="42"/>
  <c r="D10" i="9"/>
  <c r="P10" i="9"/>
  <c r="L10" i="9"/>
  <c r="F10" i="9"/>
  <c r="O10" i="9"/>
  <c r="K10" i="9"/>
  <c r="E10" i="9"/>
  <c r="R10" i="9"/>
  <c r="N10" i="9"/>
  <c r="J10" i="9"/>
  <c r="C10" i="9"/>
  <c r="I10" i="9"/>
  <c r="Q10" i="9"/>
  <c r="M10" i="9"/>
  <c r="P10" i="8"/>
  <c r="L10" i="8"/>
  <c r="F10" i="8"/>
  <c r="O10" i="8"/>
  <c r="K10" i="8"/>
  <c r="E10" i="8"/>
  <c r="R10" i="8"/>
  <c r="N10" i="8"/>
  <c r="J10" i="8"/>
  <c r="D10" i="8"/>
  <c r="Q10" i="8"/>
  <c r="M10" i="8"/>
  <c r="I10" i="8"/>
  <c r="C10" i="8"/>
  <c r="P10" i="7"/>
  <c r="L10" i="7"/>
  <c r="F10" i="7"/>
  <c r="M10" i="7"/>
  <c r="O10" i="7"/>
  <c r="K10" i="7"/>
  <c r="E10" i="7"/>
  <c r="Q10" i="7"/>
  <c r="R10" i="7"/>
  <c r="N10" i="7"/>
  <c r="J10" i="7"/>
  <c r="D10" i="7"/>
  <c r="C10" i="7"/>
  <c r="H10" i="7"/>
  <c r="I10" i="7"/>
  <c r="Q10" i="42"/>
  <c r="M10" i="42"/>
  <c r="G10" i="42"/>
  <c r="P10" i="42"/>
  <c r="L10" i="42"/>
  <c r="F10" i="42"/>
  <c r="R10" i="42"/>
  <c r="N10" i="42"/>
  <c r="J10" i="42"/>
  <c r="K10" i="42"/>
  <c r="S10" i="42"/>
  <c r="O10" i="42"/>
  <c r="D14" i="9"/>
  <c r="P14" i="9"/>
  <c r="L14" i="9"/>
  <c r="F14" i="9"/>
  <c r="O14" i="9"/>
  <c r="K14" i="9"/>
  <c r="E14" i="9"/>
  <c r="F14" i="45"/>
  <c r="R14" i="9"/>
  <c r="N14" i="9"/>
  <c r="J14" i="9"/>
  <c r="C14" i="9"/>
  <c r="Q14" i="9"/>
  <c r="M14" i="9"/>
  <c r="I14" i="9"/>
  <c r="P14" i="8"/>
  <c r="L14" i="8"/>
  <c r="F14" i="8"/>
  <c r="O14" i="8"/>
  <c r="K14" i="8"/>
  <c r="E14" i="8"/>
  <c r="R14" i="8"/>
  <c r="N14" i="8"/>
  <c r="J14" i="8"/>
  <c r="D14" i="8"/>
  <c r="Q14" i="8"/>
  <c r="M14" i="8"/>
  <c r="I14" i="8"/>
  <c r="C14" i="8"/>
  <c r="P14" i="7"/>
  <c r="L14" i="7"/>
  <c r="F14" i="7"/>
  <c r="I14" i="7"/>
  <c r="O14" i="7"/>
  <c r="K14" i="7"/>
  <c r="E14" i="7"/>
  <c r="C14" i="7"/>
  <c r="R14" i="7"/>
  <c r="N14" i="7"/>
  <c r="J14" i="7"/>
  <c r="D14" i="7"/>
  <c r="M14" i="7"/>
  <c r="Q14" i="7"/>
  <c r="Q14" i="42"/>
  <c r="M14" i="42"/>
  <c r="G14" i="42"/>
  <c r="P14" i="42"/>
  <c r="L14" i="42"/>
  <c r="F14" i="42"/>
  <c r="R14" i="42"/>
  <c r="N14" i="42"/>
  <c r="J14" i="42"/>
  <c r="S14" i="42"/>
  <c r="O14" i="42"/>
  <c r="K14" i="42"/>
  <c r="D18" i="9"/>
  <c r="P18" i="9"/>
  <c r="L18" i="9"/>
  <c r="F18" i="9"/>
  <c r="R18" i="9"/>
  <c r="M18" i="9"/>
  <c r="E18" i="9"/>
  <c r="Q18" i="9"/>
  <c r="K18" i="9"/>
  <c r="C18" i="9"/>
  <c r="O18" i="9"/>
  <c r="J18" i="9"/>
  <c r="I18" i="9"/>
  <c r="N18" i="9"/>
  <c r="P18" i="8"/>
  <c r="L18" i="8"/>
  <c r="F18" i="8"/>
  <c r="O18" i="8"/>
  <c r="K18" i="8"/>
  <c r="E18" i="8"/>
  <c r="F18" i="44"/>
  <c r="R18" i="8"/>
  <c r="N18" i="8"/>
  <c r="J18" i="8"/>
  <c r="D18" i="8"/>
  <c r="Q18" i="8"/>
  <c r="M18" i="8"/>
  <c r="I18" i="8"/>
  <c r="C18" i="8"/>
  <c r="P18" i="7"/>
  <c r="L18" i="7"/>
  <c r="F18" i="7"/>
  <c r="O18" i="7"/>
  <c r="K18" i="7"/>
  <c r="E18" i="7"/>
  <c r="R18" i="7"/>
  <c r="N18" i="7"/>
  <c r="J18" i="7"/>
  <c r="D18" i="7"/>
  <c r="C18" i="7"/>
  <c r="H18" i="7"/>
  <c r="M18" i="7"/>
  <c r="Q18" i="7"/>
  <c r="I18" i="7"/>
  <c r="Q18" i="42"/>
  <c r="M18" i="42"/>
  <c r="G18" i="42"/>
  <c r="P18" i="42"/>
  <c r="L18" i="42"/>
  <c r="F18" i="42"/>
  <c r="R18" i="42"/>
  <c r="N18" i="42"/>
  <c r="J18" i="42"/>
  <c r="S18" i="42"/>
  <c r="O18" i="42"/>
  <c r="K18" i="42"/>
  <c r="D22" i="9"/>
  <c r="Q22" i="9"/>
  <c r="M22" i="9"/>
  <c r="I22" i="9"/>
  <c r="P22" i="9"/>
  <c r="L22" i="9"/>
  <c r="F22" i="9"/>
  <c r="N22" i="9"/>
  <c r="C22" i="9"/>
  <c r="K22" i="9"/>
  <c r="R22" i="9"/>
  <c r="J22" i="9"/>
  <c r="O22" i="9"/>
  <c r="E22" i="9"/>
  <c r="P22" i="8"/>
  <c r="L22" i="8"/>
  <c r="F22" i="8"/>
  <c r="O22" i="8"/>
  <c r="K22" i="8"/>
  <c r="E22" i="8"/>
  <c r="R22" i="8"/>
  <c r="N22" i="8"/>
  <c r="J22" i="8"/>
  <c r="D22" i="8"/>
  <c r="Q22" i="8"/>
  <c r="M22" i="8"/>
  <c r="I22" i="8"/>
  <c r="C22" i="8"/>
  <c r="P22" i="7"/>
  <c r="L22" i="7"/>
  <c r="F22" i="7"/>
  <c r="O22" i="7"/>
  <c r="K22" i="7"/>
  <c r="E22" i="7"/>
  <c r="R22" i="7"/>
  <c r="N22" i="7"/>
  <c r="J22" i="7"/>
  <c r="D22" i="7"/>
  <c r="Q22" i="7"/>
  <c r="M22" i="7"/>
  <c r="I22" i="7"/>
  <c r="C22" i="7"/>
  <c r="D26" i="9"/>
  <c r="Q26" i="9"/>
  <c r="M26" i="9"/>
  <c r="I26" i="9"/>
  <c r="P26" i="9"/>
  <c r="L26" i="9"/>
  <c r="F26" i="9"/>
  <c r="R26" i="9"/>
  <c r="J26" i="9"/>
  <c r="O26" i="9"/>
  <c r="E26" i="9"/>
  <c r="N26" i="9"/>
  <c r="C26" i="9"/>
  <c r="K26" i="9"/>
  <c r="P26" i="8"/>
  <c r="L26" i="8"/>
  <c r="F26" i="8"/>
  <c r="O26" i="8"/>
  <c r="K26" i="8"/>
  <c r="E26" i="8"/>
  <c r="R26" i="8"/>
  <c r="N26" i="8"/>
  <c r="J26" i="8"/>
  <c r="D26" i="8"/>
  <c r="Q26" i="8"/>
  <c r="M26" i="8"/>
  <c r="I26" i="8"/>
  <c r="C26" i="8"/>
  <c r="P26" i="7"/>
  <c r="L26" i="7"/>
  <c r="F26" i="7"/>
  <c r="O26" i="7"/>
  <c r="K26" i="7"/>
  <c r="E26" i="7"/>
  <c r="F26" i="43"/>
  <c r="R26" i="7"/>
  <c r="N26" i="7"/>
  <c r="J26" i="7"/>
  <c r="D26" i="7"/>
  <c r="Q26" i="7"/>
  <c r="M26" i="7"/>
  <c r="I26" i="7"/>
  <c r="C26" i="7"/>
  <c r="D30" i="9"/>
  <c r="Q30" i="9"/>
  <c r="M30" i="9"/>
  <c r="I30" i="9"/>
  <c r="P30" i="9"/>
  <c r="L30" i="9"/>
  <c r="F30" i="9"/>
  <c r="N30" i="9"/>
  <c r="C30" i="9"/>
  <c r="K30" i="9"/>
  <c r="R30" i="9"/>
  <c r="J30" i="9"/>
  <c r="E30" i="9"/>
  <c r="O30" i="9"/>
  <c r="P30" i="8"/>
  <c r="L30" i="8"/>
  <c r="F30" i="8"/>
  <c r="O30" i="8"/>
  <c r="K30" i="8"/>
  <c r="E30" i="8"/>
  <c r="R30" i="8"/>
  <c r="N30" i="8"/>
  <c r="J30" i="8"/>
  <c r="D30" i="8"/>
  <c r="Q30" i="8"/>
  <c r="M30" i="8"/>
  <c r="I30" i="8"/>
  <c r="C30" i="8"/>
  <c r="P30" i="7"/>
  <c r="L30" i="7"/>
  <c r="F30" i="7"/>
  <c r="O30" i="7"/>
  <c r="K30" i="7"/>
  <c r="E30" i="7"/>
  <c r="R30" i="7"/>
  <c r="N30" i="7"/>
  <c r="J30" i="7"/>
  <c r="D30" i="7"/>
  <c r="Q30" i="7"/>
  <c r="M30" i="7"/>
  <c r="I30" i="7"/>
  <c r="C30" i="7"/>
  <c r="D34" i="9"/>
  <c r="Q34" i="9"/>
  <c r="M34" i="9"/>
  <c r="I34" i="9"/>
  <c r="P34" i="9"/>
  <c r="L34" i="9"/>
  <c r="F34" i="9"/>
  <c r="O34" i="9"/>
  <c r="K34" i="9"/>
  <c r="E34" i="9"/>
  <c r="C34" i="9"/>
  <c r="R34" i="9"/>
  <c r="N34" i="9"/>
  <c r="J34" i="9"/>
  <c r="P34" i="8"/>
  <c r="L34" i="8"/>
  <c r="F34" i="8"/>
  <c r="O34" i="8"/>
  <c r="K34" i="8"/>
  <c r="E34" i="8"/>
  <c r="F34" i="44"/>
  <c r="R34" i="8"/>
  <c r="N34" i="8"/>
  <c r="J34" i="8"/>
  <c r="D34" i="8"/>
  <c r="Q34" i="8"/>
  <c r="M34" i="8"/>
  <c r="I34" i="8"/>
  <c r="C34" i="8"/>
  <c r="P34" i="7"/>
  <c r="L34" i="7"/>
  <c r="F34" i="7"/>
  <c r="O34" i="7"/>
  <c r="K34" i="7"/>
  <c r="E34" i="7"/>
  <c r="R34" i="7"/>
  <c r="N34" i="7"/>
  <c r="J34" i="7"/>
  <c r="D34" i="7"/>
  <c r="Q34" i="7"/>
  <c r="M34" i="7"/>
  <c r="I34" i="7"/>
  <c r="C34" i="7"/>
  <c r="G34" i="7"/>
  <c r="D38" i="9"/>
  <c r="Q38" i="9"/>
  <c r="M38" i="9"/>
  <c r="I38" i="9"/>
  <c r="P38" i="9"/>
  <c r="L38" i="9"/>
  <c r="F38" i="9"/>
  <c r="O38" i="9"/>
  <c r="K38" i="9"/>
  <c r="E38" i="9"/>
  <c r="R38" i="9"/>
  <c r="N38" i="9"/>
  <c r="J38" i="9"/>
  <c r="C38" i="9"/>
  <c r="P38" i="8"/>
  <c r="L38" i="8"/>
  <c r="F38" i="8"/>
  <c r="O38" i="8"/>
  <c r="K38" i="8"/>
  <c r="E38" i="8"/>
  <c r="N38" i="8"/>
  <c r="D38" i="8"/>
  <c r="M38" i="8"/>
  <c r="C38" i="8"/>
  <c r="R38" i="8"/>
  <c r="J38" i="8"/>
  <c r="Q38" i="8"/>
  <c r="I38" i="8"/>
  <c r="P38" i="7"/>
  <c r="L38" i="7"/>
  <c r="F38" i="7"/>
  <c r="O38" i="7"/>
  <c r="K38" i="7"/>
  <c r="E38" i="7"/>
  <c r="R38" i="7"/>
  <c r="N38" i="7"/>
  <c r="J38" i="7"/>
  <c r="D38" i="7"/>
  <c r="Q38" i="7"/>
  <c r="M38" i="7"/>
  <c r="I38" i="7"/>
  <c r="C38" i="7"/>
  <c r="D42" i="9"/>
  <c r="Q42" i="9"/>
  <c r="M42" i="9"/>
  <c r="I42" i="9"/>
  <c r="P42" i="9"/>
  <c r="L42" i="9"/>
  <c r="F42" i="9"/>
  <c r="O42" i="9"/>
  <c r="K42" i="9"/>
  <c r="E42" i="9"/>
  <c r="F42" i="45"/>
  <c r="N42" i="9"/>
  <c r="J42" i="9"/>
  <c r="C42" i="9"/>
  <c r="R42" i="9"/>
  <c r="P42" i="8"/>
  <c r="L42" i="8"/>
  <c r="F42" i="8"/>
  <c r="O42" i="8"/>
  <c r="K42" i="8"/>
  <c r="E42" i="8"/>
  <c r="N42" i="8"/>
  <c r="D42" i="8"/>
  <c r="M42" i="8"/>
  <c r="C42" i="8"/>
  <c r="R42" i="8"/>
  <c r="J42" i="8"/>
  <c r="Q42" i="8"/>
  <c r="I42" i="8"/>
  <c r="P42" i="7"/>
  <c r="L42" i="7"/>
  <c r="F42" i="7"/>
  <c r="O42" i="7"/>
  <c r="K42" i="7"/>
  <c r="E42" i="7"/>
  <c r="F42" i="43"/>
  <c r="R42" i="7"/>
  <c r="N42" i="7"/>
  <c r="J42" i="7"/>
  <c r="D42" i="7"/>
  <c r="Q42" i="7"/>
  <c r="M42" i="7"/>
  <c r="I42" i="7"/>
  <c r="C42" i="7"/>
  <c r="G42" i="7"/>
  <c r="D46" i="9"/>
  <c r="Q46" i="9"/>
  <c r="M46" i="9"/>
  <c r="I46" i="9"/>
  <c r="P46" i="9"/>
  <c r="L46" i="9"/>
  <c r="F46" i="9"/>
  <c r="O46" i="9"/>
  <c r="K46" i="9"/>
  <c r="E46" i="9"/>
  <c r="J46" i="9"/>
  <c r="C46" i="9"/>
  <c r="R46" i="9"/>
  <c r="N46" i="9"/>
  <c r="Q46" i="8"/>
  <c r="M46" i="8"/>
  <c r="I46" i="8"/>
  <c r="C46" i="8"/>
  <c r="P46" i="8"/>
  <c r="L46" i="8"/>
  <c r="F46" i="8"/>
  <c r="O46" i="8"/>
  <c r="K46" i="8"/>
  <c r="E46" i="8"/>
  <c r="R46" i="8"/>
  <c r="N46" i="8"/>
  <c r="J46" i="8"/>
  <c r="D46" i="8"/>
  <c r="P46" i="7"/>
  <c r="L46" i="7"/>
  <c r="F46" i="7"/>
  <c r="O46" i="7"/>
  <c r="K46" i="7"/>
  <c r="E46" i="7"/>
  <c r="R46" i="7"/>
  <c r="N46" i="7"/>
  <c r="J46" i="7"/>
  <c r="D46" i="7"/>
  <c r="Q46" i="7"/>
  <c r="M46" i="7"/>
  <c r="I46" i="7"/>
  <c r="C46" i="7"/>
  <c r="D50" i="9"/>
  <c r="Q50" i="9"/>
  <c r="M50" i="9"/>
  <c r="I50" i="9"/>
  <c r="P50" i="9"/>
  <c r="L50" i="9"/>
  <c r="F50" i="9"/>
  <c r="O50" i="9"/>
  <c r="K50" i="9"/>
  <c r="E50" i="9"/>
  <c r="C50" i="9"/>
  <c r="R50" i="9"/>
  <c r="N50" i="9"/>
  <c r="J50" i="9"/>
  <c r="Q50" i="8"/>
  <c r="M50" i="8"/>
  <c r="I50" i="8"/>
  <c r="C50" i="8"/>
  <c r="P50" i="8"/>
  <c r="L50" i="8"/>
  <c r="F50" i="8"/>
  <c r="O50" i="8"/>
  <c r="K50" i="8"/>
  <c r="E50" i="8"/>
  <c r="F50" i="44"/>
  <c r="J50" i="8"/>
  <c r="D50" i="8"/>
  <c r="R50" i="8"/>
  <c r="N50" i="8"/>
  <c r="P50" i="7"/>
  <c r="L50" i="7"/>
  <c r="F50" i="7"/>
  <c r="O50" i="7"/>
  <c r="K50" i="7"/>
  <c r="E50" i="7"/>
  <c r="R50" i="7"/>
  <c r="N50" i="7"/>
  <c r="J50" i="7"/>
  <c r="D50" i="7"/>
  <c r="Q50" i="7"/>
  <c r="M50" i="7"/>
  <c r="I50" i="7"/>
  <c r="C50" i="7"/>
  <c r="D54" i="9"/>
  <c r="Q54" i="9"/>
  <c r="P54" i="9"/>
  <c r="L54" i="9"/>
  <c r="F54" i="9"/>
  <c r="M54" i="9"/>
  <c r="E54" i="9"/>
  <c r="R54" i="9"/>
  <c r="K54" i="9"/>
  <c r="C54" i="9"/>
  <c r="O54" i="9"/>
  <c r="J54" i="9"/>
  <c r="N54" i="9"/>
  <c r="I54" i="9"/>
  <c r="Q54" i="8"/>
  <c r="M54" i="8"/>
  <c r="I54" i="8"/>
  <c r="C54" i="8"/>
  <c r="P54" i="8"/>
  <c r="L54" i="8"/>
  <c r="F54" i="8"/>
  <c r="O54" i="8"/>
  <c r="K54" i="8"/>
  <c r="E54" i="8"/>
  <c r="R54" i="8"/>
  <c r="N54" i="8"/>
  <c r="J54" i="8"/>
  <c r="D54" i="8"/>
  <c r="H54" i="8"/>
  <c r="P54" i="7"/>
  <c r="L54" i="7"/>
  <c r="F54" i="7"/>
  <c r="O54" i="7"/>
  <c r="K54" i="7"/>
  <c r="E54" i="7"/>
  <c r="R54" i="7"/>
  <c r="N54" i="7"/>
  <c r="J54" i="7"/>
  <c r="D54" i="7"/>
  <c r="Q54" i="7"/>
  <c r="M54" i="7"/>
  <c r="I54" i="7"/>
  <c r="C54" i="7"/>
  <c r="D58" i="9"/>
  <c r="Q58" i="9"/>
  <c r="M58" i="9"/>
  <c r="I58" i="9"/>
  <c r="P58" i="9"/>
  <c r="L58" i="9"/>
  <c r="F58" i="9"/>
  <c r="O58" i="9"/>
  <c r="E58" i="9"/>
  <c r="N58" i="9"/>
  <c r="C58" i="9"/>
  <c r="K58" i="9"/>
  <c r="J58" i="9"/>
  <c r="R58" i="9"/>
  <c r="Q58" i="8"/>
  <c r="M58" i="8"/>
  <c r="I58" i="8"/>
  <c r="C58" i="8"/>
  <c r="P58" i="8"/>
  <c r="L58" i="8"/>
  <c r="F58" i="8"/>
  <c r="O58" i="8"/>
  <c r="K58" i="8"/>
  <c r="E58" i="8"/>
  <c r="R58" i="8"/>
  <c r="N58" i="8"/>
  <c r="J58" i="8"/>
  <c r="D58" i="8"/>
  <c r="H58" i="8"/>
  <c r="P58" i="7"/>
  <c r="L58" i="7"/>
  <c r="F58" i="7"/>
  <c r="O58" i="7"/>
  <c r="K58" i="7"/>
  <c r="E58" i="7"/>
  <c r="F58" i="43"/>
  <c r="R58" i="7"/>
  <c r="N58" i="7"/>
  <c r="J58" i="7"/>
  <c r="D58" i="7"/>
  <c r="Q58" i="7"/>
  <c r="M58" i="7"/>
  <c r="I58" i="7"/>
  <c r="C58" i="7"/>
  <c r="D62" i="9"/>
  <c r="Q62" i="9"/>
  <c r="M62" i="9"/>
  <c r="I62" i="9"/>
  <c r="P62" i="9"/>
  <c r="L62" i="9"/>
  <c r="F62" i="9"/>
  <c r="K62" i="9"/>
  <c r="R62" i="9"/>
  <c r="J62" i="9"/>
  <c r="O62" i="9"/>
  <c r="E62" i="9"/>
  <c r="N62" i="9"/>
  <c r="C62" i="9"/>
  <c r="Q62" i="8"/>
  <c r="M62" i="8"/>
  <c r="I62" i="8"/>
  <c r="C62" i="8"/>
  <c r="P62" i="8"/>
  <c r="L62" i="8"/>
  <c r="F62" i="8"/>
  <c r="O62" i="8"/>
  <c r="K62" i="8"/>
  <c r="E62" i="8"/>
  <c r="R62" i="8"/>
  <c r="N62" i="8"/>
  <c r="J62" i="8"/>
  <c r="D62" i="8"/>
  <c r="P62" i="7"/>
  <c r="L62" i="7"/>
  <c r="F62" i="7"/>
  <c r="O62" i="7"/>
  <c r="K62" i="7"/>
  <c r="E62" i="7"/>
  <c r="R62" i="7"/>
  <c r="N62" i="7"/>
  <c r="J62" i="7"/>
  <c r="D62" i="7"/>
  <c r="Q62" i="7"/>
  <c r="M62" i="7"/>
  <c r="I62" i="7"/>
  <c r="C62" i="7"/>
  <c r="D66" i="9"/>
  <c r="Q66" i="9"/>
  <c r="M66" i="9"/>
  <c r="I66" i="9"/>
  <c r="P66" i="9"/>
  <c r="L66" i="9"/>
  <c r="F66" i="9"/>
  <c r="O66" i="9"/>
  <c r="E66" i="9"/>
  <c r="N66" i="9"/>
  <c r="C66" i="9"/>
  <c r="K66" i="9"/>
  <c r="R66" i="9"/>
  <c r="J66" i="9"/>
  <c r="Q66" i="8"/>
  <c r="M66" i="8"/>
  <c r="I66" i="8"/>
  <c r="C66" i="8"/>
  <c r="P66" i="8"/>
  <c r="L66" i="8"/>
  <c r="F66" i="8"/>
  <c r="O66" i="8"/>
  <c r="K66" i="8"/>
  <c r="E66" i="8"/>
  <c r="F66" i="44"/>
  <c r="R66" i="8"/>
  <c r="N66" i="8"/>
  <c r="J66" i="8"/>
  <c r="D66" i="8"/>
  <c r="P66" i="7"/>
  <c r="L66" i="7"/>
  <c r="F66" i="7"/>
  <c r="O66" i="7"/>
  <c r="K66" i="7"/>
  <c r="E66" i="7"/>
  <c r="R66" i="7"/>
  <c r="N66" i="7"/>
  <c r="J66" i="7"/>
  <c r="D66" i="7"/>
  <c r="Q66" i="7"/>
  <c r="M66" i="7"/>
  <c r="I66" i="7"/>
  <c r="C66" i="7"/>
  <c r="F66" i="42"/>
  <c r="D70" i="9"/>
  <c r="Q70" i="9"/>
  <c r="M70" i="9"/>
  <c r="I70" i="9"/>
  <c r="P70" i="9"/>
  <c r="L70" i="9"/>
  <c r="F70" i="9"/>
  <c r="K70" i="9"/>
  <c r="R70" i="9"/>
  <c r="J70" i="9"/>
  <c r="O70" i="9"/>
  <c r="E70" i="9"/>
  <c r="N70" i="9"/>
  <c r="C70" i="9"/>
  <c r="Q70" i="8"/>
  <c r="M70" i="8"/>
  <c r="I70" i="8"/>
  <c r="C70" i="8"/>
  <c r="P70" i="8"/>
  <c r="L70" i="8"/>
  <c r="F70" i="8"/>
  <c r="O70" i="8"/>
  <c r="K70" i="8"/>
  <c r="E70" i="8"/>
  <c r="R70" i="8"/>
  <c r="N70" i="8"/>
  <c r="J70" i="8"/>
  <c r="D70" i="8"/>
  <c r="H70" i="8"/>
  <c r="P70" i="7"/>
  <c r="L70" i="7"/>
  <c r="F70" i="7"/>
  <c r="O70" i="7"/>
  <c r="K70" i="7"/>
  <c r="E70" i="7"/>
  <c r="R70" i="7"/>
  <c r="N70" i="7"/>
  <c r="J70" i="7"/>
  <c r="D70" i="7"/>
  <c r="Q70" i="7"/>
  <c r="M70" i="7"/>
  <c r="I70" i="7"/>
  <c r="C70" i="7"/>
  <c r="D74" i="9"/>
  <c r="Q74" i="9"/>
  <c r="M74" i="9"/>
  <c r="I74" i="9"/>
  <c r="P74" i="9"/>
  <c r="L74" i="9"/>
  <c r="F74" i="9"/>
  <c r="O74" i="9"/>
  <c r="K74" i="9"/>
  <c r="E74" i="9"/>
  <c r="N74" i="9"/>
  <c r="J74" i="9"/>
  <c r="C74" i="9"/>
  <c r="R74" i="9"/>
  <c r="Q74" i="8"/>
  <c r="M74" i="8"/>
  <c r="I74" i="8"/>
  <c r="C74" i="8"/>
  <c r="P74" i="8"/>
  <c r="L74" i="8"/>
  <c r="F74" i="8"/>
  <c r="O74" i="8"/>
  <c r="K74" i="8"/>
  <c r="E74" i="8"/>
  <c r="R74" i="8"/>
  <c r="N74" i="8"/>
  <c r="J74" i="8"/>
  <c r="D74" i="8"/>
  <c r="H74" i="8"/>
  <c r="P74" i="7"/>
  <c r="L74" i="7"/>
  <c r="F74" i="7"/>
  <c r="O74" i="7"/>
  <c r="K74" i="7"/>
  <c r="E74" i="7"/>
  <c r="F74" i="43"/>
  <c r="R74" i="7"/>
  <c r="N74" i="7"/>
  <c r="J74" i="7"/>
  <c r="D74" i="7"/>
  <c r="Q74" i="7"/>
  <c r="M74" i="7"/>
  <c r="I74" i="7"/>
  <c r="C74" i="7"/>
  <c r="D78" i="9"/>
  <c r="Q78" i="9"/>
  <c r="M78" i="9"/>
  <c r="I78" i="9"/>
  <c r="P78" i="9"/>
  <c r="L78" i="9"/>
  <c r="F78" i="9"/>
  <c r="O78" i="9"/>
  <c r="K78" i="9"/>
  <c r="E78" i="9"/>
  <c r="J78" i="9"/>
  <c r="C78" i="9"/>
  <c r="R78" i="9"/>
  <c r="N78" i="9"/>
  <c r="Q78" i="8"/>
  <c r="M78" i="8"/>
  <c r="I78" i="8"/>
  <c r="C78" i="8"/>
  <c r="P78" i="8"/>
  <c r="L78" i="8"/>
  <c r="F78" i="8"/>
  <c r="O78" i="8"/>
  <c r="K78" i="8"/>
  <c r="E78" i="8"/>
  <c r="R78" i="8"/>
  <c r="N78" i="8"/>
  <c r="J78" i="8"/>
  <c r="D78" i="8"/>
  <c r="P78" i="7"/>
  <c r="L78" i="7"/>
  <c r="F78" i="7"/>
  <c r="O78" i="7"/>
  <c r="K78" i="7"/>
  <c r="E78" i="7"/>
  <c r="R78" i="7"/>
  <c r="N78" i="7"/>
  <c r="J78" i="7"/>
  <c r="D78" i="7"/>
  <c r="Q78" i="7"/>
  <c r="M78" i="7"/>
  <c r="I78" i="7"/>
  <c r="C78" i="7"/>
  <c r="D78" i="42"/>
  <c r="D82" i="9"/>
  <c r="Q82" i="9"/>
  <c r="M82" i="9"/>
  <c r="I82" i="9"/>
  <c r="P82" i="9"/>
  <c r="L82" i="9"/>
  <c r="F82" i="9"/>
  <c r="O82" i="9"/>
  <c r="K82" i="9"/>
  <c r="E82" i="9"/>
  <c r="C82" i="9"/>
  <c r="R82" i="9"/>
  <c r="N82" i="9"/>
  <c r="J82" i="9"/>
  <c r="Q82" i="8"/>
  <c r="M82" i="8"/>
  <c r="I82" i="8"/>
  <c r="C82" i="8"/>
  <c r="P82" i="8"/>
  <c r="L82" i="8"/>
  <c r="F82" i="8"/>
  <c r="O82" i="8"/>
  <c r="K82" i="8"/>
  <c r="E82" i="8"/>
  <c r="F82" i="44"/>
  <c r="R82" i="8"/>
  <c r="N82" i="8"/>
  <c r="J82" i="8"/>
  <c r="D82" i="8"/>
  <c r="Q82" i="7"/>
  <c r="M82" i="7"/>
  <c r="I82" i="7"/>
  <c r="C82" i="7"/>
  <c r="P82" i="7"/>
  <c r="L82" i="7"/>
  <c r="F82" i="7"/>
  <c r="K82" i="7"/>
  <c r="R82" i="7"/>
  <c r="J82" i="7"/>
  <c r="O82" i="7"/>
  <c r="E82" i="7"/>
  <c r="N82" i="7"/>
  <c r="D82" i="7"/>
  <c r="P82" i="42"/>
  <c r="L82" i="42"/>
  <c r="F82" i="42"/>
  <c r="S82" i="42"/>
  <c r="O82" i="42"/>
  <c r="K82" i="42"/>
  <c r="N82" i="42"/>
  <c r="M82" i="42"/>
  <c r="R82" i="42"/>
  <c r="J82" i="42"/>
  <c r="Q82" i="42"/>
  <c r="G82" i="42"/>
  <c r="D86" i="9"/>
  <c r="Q86" i="9"/>
  <c r="M86" i="9"/>
  <c r="I86" i="9"/>
  <c r="P86" i="9"/>
  <c r="L86" i="9"/>
  <c r="F86" i="9"/>
  <c r="O86" i="9"/>
  <c r="K86" i="9"/>
  <c r="E86" i="9"/>
  <c r="R86" i="9"/>
  <c r="N86" i="9"/>
  <c r="J86" i="9"/>
  <c r="C86" i="9"/>
  <c r="Q86" i="8"/>
  <c r="M86" i="8"/>
  <c r="I86" i="8"/>
  <c r="C86" i="8"/>
  <c r="P86" i="8"/>
  <c r="L86" i="8"/>
  <c r="F86" i="8"/>
  <c r="O86" i="8"/>
  <c r="K86" i="8"/>
  <c r="E86" i="8"/>
  <c r="R86" i="8"/>
  <c r="N86" i="8"/>
  <c r="J86" i="8"/>
  <c r="D86" i="8"/>
  <c r="H86" i="8"/>
  <c r="Q86" i="7"/>
  <c r="M86" i="7"/>
  <c r="I86" i="7"/>
  <c r="C86" i="7"/>
  <c r="P86" i="7"/>
  <c r="L86" i="7"/>
  <c r="F86" i="7"/>
  <c r="K86" i="7"/>
  <c r="R86" i="7"/>
  <c r="J86" i="7"/>
  <c r="O86" i="7"/>
  <c r="E86" i="7"/>
  <c r="N86" i="7"/>
  <c r="D86" i="7"/>
  <c r="F86" i="42"/>
  <c r="M86" i="42"/>
  <c r="D90" i="9"/>
  <c r="Q90" i="9"/>
  <c r="M90" i="9"/>
  <c r="I90" i="9"/>
  <c r="J90" i="45"/>
  <c r="P90" i="9"/>
  <c r="L90" i="9"/>
  <c r="F90" i="9"/>
  <c r="O90" i="9"/>
  <c r="P90" i="45"/>
  <c r="K90" i="9"/>
  <c r="E90" i="9"/>
  <c r="N90" i="9"/>
  <c r="J90" i="9"/>
  <c r="K90" i="45"/>
  <c r="C90" i="9"/>
  <c r="R90" i="9"/>
  <c r="Q90" i="8"/>
  <c r="M90" i="8"/>
  <c r="N90" i="44"/>
  <c r="I90" i="8"/>
  <c r="C90" i="8"/>
  <c r="P90" i="8"/>
  <c r="L90" i="8"/>
  <c r="M90" i="44"/>
  <c r="F90" i="8"/>
  <c r="O90" i="8"/>
  <c r="K90" i="8"/>
  <c r="E90" i="8"/>
  <c r="F90" i="44"/>
  <c r="R90" i="8"/>
  <c r="N90" i="8"/>
  <c r="J90" i="8"/>
  <c r="D90" i="8"/>
  <c r="H90" i="8"/>
  <c r="R90" i="7"/>
  <c r="N90" i="7"/>
  <c r="J90" i="7"/>
  <c r="D90" i="7"/>
  <c r="Q90" i="7"/>
  <c r="M90" i="7"/>
  <c r="I90" i="7"/>
  <c r="C90" i="7"/>
  <c r="P90" i="7"/>
  <c r="L90" i="7"/>
  <c r="F90" i="7"/>
  <c r="O90" i="7"/>
  <c r="P90" i="43"/>
  <c r="K90" i="7"/>
  <c r="E90" i="7"/>
  <c r="F90" i="43"/>
  <c r="Q90" i="42"/>
  <c r="M90" i="42"/>
  <c r="G90" i="42"/>
  <c r="P90" i="42"/>
  <c r="L90" i="42"/>
  <c r="F90" i="42"/>
  <c r="S90" i="42"/>
  <c r="O90" i="42"/>
  <c r="K90" i="42"/>
  <c r="N90" i="42"/>
  <c r="J90" i="42"/>
  <c r="R90" i="42"/>
  <c r="D94" i="9"/>
  <c r="Q94" i="9"/>
  <c r="M94" i="9"/>
  <c r="I94" i="9"/>
  <c r="P94" i="9"/>
  <c r="L94" i="9"/>
  <c r="F94" i="9"/>
  <c r="O94" i="9"/>
  <c r="K94" i="9"/>
  <c r="E94" i="9"/>
  <c r="J94" i="9"/>
  <c r="C94" i="9"/>
  <c r="R94" i="9"/>
  <c r="S94" i="45"/>
  <c r="N94" i="9"/>
  <c r="Q94" i="8"/>
  <c r="M94" i="8"/>
  <c r="I94" i="8"/>
  <c r="J94" i="44"/>
  <c r="C94" i="8"/>
  <c r="P94" i="8"/>
  <c r="L94" i="8"/>
  <c r="F94" i="8"/>
  <c r="G94" i="44"/>
  <c r="O94" i="8"/>
  <c r="K94" i="8"/>
  <c r="E94" i="8"/>
  <c r="R94" i="8"/>
  <c r="S94" i="44"/>
  <c r="N94" i="8"/>
  <c r="J94" i="8"/>
  <c r="D94" i="8"/>
  <c r="R94" i="7"/>
  <c r="N94" i="7"/>
  <c r="J94" i="7"/>
  <c r="D94" i="7"/>
  <c r="Q94" i="7"/>
  <c r="M94" i="7"/>
  <c r="I94" i="7"/>
  <c r="C94" i="7"/>
  <c r="P94" i="7"/>
  <c r="Q94" i="43"/>
  <c r="L94" i="7"/>
  <c r="F94" i="7"/>
  <c r="K94" i="7"/>
  <c r="E94" i="7"/>
  <c r="O94" i="7"/>
  <c r="D98" i="9"/>
  <c r="Q98" i="9"/>
  <c r="R98" i="45"/>
  <c r="M98" i="9"/>
  <c r="I98" i="9"/>
  <c r="P98" i="9"/>
  <c r="L98" i="9"/>
  <c r="M98" i="45"/>
  <c r="F98" i="9"/>
  <c r="O98" i="9"/>
  <c r="K98" i="9"/>
  <c r="E98" i="9"/>
  <c r="F98" i="45"/>
  <c r="C98" i="9"/>
  <c r="R98" i="9"/>
  <c r="N98" i="9"/>
  <c r="J98" i="9"/>
  <c r="K98" i="45"/>
  <c r="Q98" i="8"/>
  <c r="M98" i="8"/>
  <c r="I98" i="8"/>
  <c r="C98" i="8"/>
  <c r="P98" i="8"/>
  <c r="L98" i="8"/>
  <c r="F98" i="8"/>
  <c r="O98" i="8"/>
  <c r="P98" i="44"/>
  <c r="K98" i="8"/>
  <c r="E98" i="8"/>
  <c r="F98" i="44"/>
  <c r="R98" i="8"/>
  <c r="N98" i="8"/>
  <c r="O98" i="44"/>
  <c r="J98" i="8"/>
  <c r="D98" i="8"/>
  <c r="R98" i="7"/>
  <c r="N98" i="7"/>
  <c r="J98" i="7"/>
  <c r="D98" i="7"/>
  <c r="Q98" i="7"/>
  <c r="M98" i="7"/>
  <c r="I98" i="7"/>
  <c r="C98" i="7"/>
  <c r="P98" i="7"/>
  <c r="L98" i="7"/>
  <c r="M98" i="43"/>
  <c r="F98" i="7"/>
  <c r="O98" i="7"/>
  <c r="K98" i="7"/>
  <c r="E98" i="7"/>
  <c r="F98" i="43"/>
  <c r="Q98" i="42"/>
  <c r="M98" i="42"/>
  <c r="G98" i="42"/>
  <c r="P98" i="42"/>
  <c r="L98" i="42"/>
  <c r="F98" i="42"/>
  <c r="S98" i="42"/>
  <c r="O98" i="42"/>
  <c r="K98" i="42"/>
  <c r="R98" i="42"/>
  <c r="N98" i="42"/>
  <c r="J98" i="42"/>
  <c r="D102" i="9"/>
  <c r="R102" i="9"/>
  <c r="N102" i="9"/>
  <c r="J102" i="9"/>
  <c r="C102" i="9"/>
  <c r="Q102" i="9"/>
  <c r="M102" i="9"/>
  <c r="I102" i="9"/>
  <c r="P102" i="9"/>
  <c r="L102" i="9"/>
  <c r="F102" i="9"/>
  <c r="O102" i="9"/>
  <c r="K102" i="9"/>
  <c r="E102" i="9"/>
  <c r="Q102" i="8"/>
  <c r="M102" i="8"/>
  <c r="I102" i="8"/>
  <c r="C102" i="8"/>
  <c r="P102" i="8"/>
  <c r="Q102" i="44"/>
  <c r="L102" i="8"/>
  <c r="F102" i="8"/>
  <c r="O102" i="8"/>
  <c r="K102" i="8"/>
  <c r="L102" i="44"/>
  <c r="E102" i="8"/>
  <c r="R102" i="8"/>
  <c r="N102" i="8"/>
  <c r="J102" i="8"/>
  <c r="K102" i="44"/>
  <c r="D102" i="8"/>
  <c r="R102" i="7"/>
  <c r="N102" i="7"/>
  <c r="J102" i="7"/>
  <c r="K102" i="43"/>
  <c r="D102" i="7"/>
  <c r="Q102" i="7"/>
  <c r="M102" i="7"/>
  <c r="I102" i="7"/>
  <c r="C102" i="7"/>
  <c r="P102" i="7"/>
  <c r="L102" i="7"/>
  <c r="F102" i="7"/>
  <c r="O102" i="7"/>
  <c r="K102" i="7"/>
  <c r="E102" i="7"/>
  <c r="K102" i="42"/>
  <c r="D106" i="9"/>
  <c r="R106" i="9"/>
  <c r="N106" i="9"/>
  <c r="J106" i="9"/>
  <c r="C106" i="9"/>
  <c r="Q106" i="9"/>
  <c r="M106" i="9"/>
  <c r="I106" i="9"/>
  <c r="P106" i="9"/>
  <c r="L106" i="9"/>
  <c r="F106" i="9"/>
  <c r="O106" i="9"/>
  <c r="K106" i="9"/>
  <c r="E106" i="9"/>
  <c r="F106" i="45"/>
  <c r="Q106" i="8"/>
  <c r="M106" i="8"/>
  <c r="I106" i="8"/>
  <c r="P106" i="8"/>
  <c r="L106" i="8"/>
  <c r="O106" i="8"/>
  <c r="K106" i="8"/>
  <c r="E106" i="8"/>
  <c r="F106" i="44"/>
  <c r="R106" i="8"/>
  <c r="N106" i="8"/>
  <c r="J106" i="8"/>
  <c r="D106" i="8"/>
  <c r="F106" i="8"/>
  <c r="C106" i="8"/>
  <c r="R106" i="7"/>
  <c r="N106" i="7"/>
  <c r="J106" i="7"/>
  <c r="D106" i="7"/>
  <c r="Q106" i="7"/>
  <c r="M106" i="7"/>
  <c r="I106" i="7"/>
  <c r="C106" i="7"/>
  <c r="P106" i="7"/>
  <c r="L106" i="7"/>
  <c r="F106" i="7"/>
  <c r="O106" i="7"/>
  <c r="K106" i="7"/>
  <c r="E106" i="7"/>
  <c r="F106" i="43"/>
  <c r="M106" i="42"/>
  <c r="D110" i="9"/>
  <c r="Q110" i="9"/>
  <c r="M110" i="9"/>
  <c r="I110" i="9"/>
  <c r="R110" i="9"/>
  <c r="S110" i="45"/>
  <c r="L110" i="9"/>
  <c r="E110" i="9"/>
  <c r="F110" i="45"/>
  <c r="P110" i="9"/>
  <c r="K110" i="9"/>
  <c r="C110" i="9"/>
  <c r="O110" i="9"/>
  <c r="J110" i="9"/>
  <c r="N110" i="9"/>
  <c r="O110" i="45"/>
  <c r="F110" i="9"/>
  <c r="Q110" i="8"/>
  <c r="M110" i="8"/>
  <c r="I110" i="8"/>
  <c r="C110" i="8"/>
  <c r="P110" i="8"/>
  <c r="L110" i="8"/>
  <c r="F110" i="8"/>
  <c r="G110" i="44"/>
  <c r="O110" i="8"/>
  <c r="K110" i="8"/>
  <c r="E110" i="8"/>
  <c r="R110" i="8"/>
  <c r="S110" i="44"/>
  <c r="N110" i="8"/>
  <c r="J110" i="8"/>
  <c r="D110" i="8"/>
  <c r="R110" i="7"/>
  <c r="S110" i="43"/>
  <c r="N110" i="7"/>
  <c r="J110" i="7"/>
  <c r="D110" i="7"/>
  <c r="Q110" i="7"/>
  <c r="M110" i="7"/>
  <c r="I110" i="7"/>
  <c r="C110" i="7"/>
  <c r="P110" i="7"/>
  <c r="L110" i="7"/>
  <c r="F110" i="7"/>
  <c r="O110" i="7"/>
  <c r="K110" i="7"/>
  <c r="E110" i="7"/>
  <c r="S110" i="42"/>
  <c r="D114" i="9"/>
  <c r="Q114" i="9"/>
  <c r="R114" i="45"/>
  <c r="M114" i="9"/>
  <c r="I114" i="9"/>
  <c r="N114" i="9"/>
  <c r="F114" i="9"/>
  <c r="G114" i="45"/>
  <c r="R114" i="9"/>
  <c r="L114" i="9"/>
  <c r="E114" i="9"/>
  <c r="P114" i="9"/>
  <c r="K114" i="9"/>
  <c r="C114" i="9"/>
  <c r="J114" i="9"/>
  <c r="O114" i="9"/>
  <c r="P114" i="45"/>
  <c r="Q114" i="8"/>
  <c r="M114" i="8"/>
  <c r="I114" i="8"/>
  <c r="C114" i="8"/>
  <c r="P114" i="8"/>
  <c r="L114" i="8"/>
  <c r="F114" i="8"/>
  <c r="O114" i="8"/>
  <c r="K114" i="8"/>
  <c r="E114" i="8"/>
  <c r="F114" i="44"/>
  <c r="R114" i="8"/>
  <c r="N114" i="8"/>
  <c r="O114" i="44"/>
  <c r="J114" i="8"/>
  <c r="D114" i="8"/>
  <c r="R114" i="7"/>
  <c r="N114" i="7"/>
  <c r="J114" i="7"/>
  <c r="D114" i="7"/>
  <c r="Q114" i="7"/>
  <c r="M114" i="7"/>
  <c r="I114" i="7"/>
  <c r="C114" i="7"/>
  <c r="P114" i="7"/>
  <c r="L114" i="7"/>
  <c r="M114" i="43"/>
  <c r="F114" i="7"/>
  <c r="O114" i="7"/>
  <c r="K114" i="7"/>
  <c r="E114" i="7"/>
  <c r="F114" i="43"/>
  <c r="Q114" i="42"/>
  <c r="M114" i="42"/>
  <c r="G114" i="42"/>
  <c r="P114" i="42"/>
  <c r="L114" i="42"/>
  <c r="F114" i="42"/>
  <c r="S114" i="42"/>
  <c r="O114" i="42"/>
  <c r="K114" i="42"/>
  <c r="R114" i="42"/>
  <c r="N114" i="42"/>
  <c r="J114" i="42"/>
  <c r="D118" i="9"/>
  <c r="Q118" i="9"/>
  <c r="M118" i="9"/>
  <c r="I118" i="9"/>
  <c r="O118" i="9"/>
  <c r="J118" i="9"/>
  <c r="N118" i="9"/>
  <c r="O118" i="45"/>
  <c r="F118" i="9"/>
  <c r="R118" i="9"/>
  <c r="L118" i="9"/>
  <c r="E118" i="9"/>
  <c r="P118" i="9"/>
  <c r="K118" i="9"/>
  <c r="C118" i="9"/>
  <c r="R118" i="8"/>
  <c r="S118" i="44"/>
  <c r="N118" i="8"/>
  <c r="J118" i="8"/>
  <c r="D118" i="8"/>
  <c r="O118" i="8"/>
  <c r="I118" i="8"/>
  <c r="M118" i="8"/>
  <c r="F118" i="8"/>
  <c r="Q118" i="8"/>
  <c r="R118" i="44"/>
  <c r="L118" i="8"/>
  <c r="E118" i="8"/>
  <c r="F118" i="44"/>
  <c r="P118" i="8"/>
  <c r="K118" i="8"/>
  <c r="C118" i="8"/>
  <c r="R118" i="7"/>
  <c r="N118" i="7"/>
  <c r="J118" i="7"/>
  <c r="D118" i="7"/>
  <c r="Q118" i="7"/>
  <c r="M118" i="7"/>
  <c r="I118" i="7"/>
  <c r="C118" i="7"/>
  <c r="P118" i="7"/>
  <c r="L118" i="7"/>
  <c r="F118" i="7"/>
  <c r="G118" i="43"/>
  <c r="O118" i="7"/>
  <c r="K118" i="7"/>
  <c r="E118" i="7"/>
  <c r="Q118" i="42"/>
  <c r="L118" i="42"/>
  <c r="K118" i="42"/>
  <c r="J118" i="42"/>
  <c r="D122" i="9"/>
  <c r="Q122" i="9"/>
  <c r="M122" i="9"/>
  <c r="I122" i="9"/>
  <c r="P122" i="9"/>
  <c r="L122" i="9"/>
  <c r="F122" i="9"/>
  <c r="R122" i="9"/>
  <c r="J122" i="9"/>
  <c r="O122" i="9"/>
  <c r="E122" i="9"/>
  <c r="N122" i="9"/>
  <c r="C122" i="9"/>
  <c r="K122" i="9"/>
  <c r="P122" i="8"/>
  <c r="R122" i="8"/>
  <c r="N122" i="8"/>
  <c r="J122" i="8"/>
  <c r="D122" i="8"/>
  <c r="L122" i="8"/>
  <c r="E122" i="8"/>
  <c r="Q122" i="8"/>
  <c r="K122" i="8"/>
  <c r="C122" i="8"/>
  <c r="O122" i="8"/>
  <c r="I122" i="8"/>
  <c r="M122" i="8"/>
  <c r="F122" i="8"/>
  <c r="R122" i="7"/>
  <c r="N122" i="7"/>
  <c r="J122" i="7"/>
  <c r="D122" i="7"/>
  <c r="Q122" i="7"/>
  <c r="M122" i="7"/>
  <c r="I122" i="7"/>
  <c r="C122" i="7"/>
  <c r="P122" i="7"/>
  <c r="L122" i="7"/>
  <c r="F122" i="7"/>
  <c r="O122" i="7"/>
  <c r="P122" i="43"/>
  <c r="K122" i="7"/>
  <c r="E122" i="7"/>
  <c r="F122" i="43"/>
  <c r="M122" i="42"/>
  <c r="F122" i="42"/>
  <c r="D126" i="9"/>
  <c r="Q126" i="9"/>
  <c r="M126" i="9"/>
  <c r="I126" i="9"/>
  <c r="P126" i="9"/>
  <c r="L126" i="9"/>
  <c r="F126" i="9"/>
  <c r="N126" i="9"/>
  <c r="C126" i="9"/>
  <c r="K126" i="9"/>
  <c r="R126" i="9"/>
  <c r="J126" i="9"/>
  <c r="O126" i="9"/>
  <c r="E126" i="9"/>
  <c r="P126" i="8"/>
  <c r="L126" i="8"/>
  <c r="F126" i="8"/>
  <c r="O126" i="8"/>
  <c r="K126" i="8"/>
  <c r="E126" i="8"/>
  <c r="R126" i="8"/>
  <c r="N126" i="8"/>
  <c r="J126" i="8"/>
  <c r="D126" i="8"/>
  <c r="Q126" i="8"/>
  <c r="R126" i="44"/>
  <c r="M126" i="8"/>
  <c r="I126" i="8"/>
  <c r="C126" i="8"/>
  <c r="R126" i="7"/>
  <c r="N126" i="7"/>
  <c r="J126" i="7"/>
  <c r="D126" i="7"/>
  <c r="Q126" i="7"/>
  <c r="R126" i="43"/>
  <c r="M126" i="7"/>
  <c r="I126" i="7"/>
  <c r="C126" i="7"/>
  <c r="P126" i="7"/>
  <c r="Q126" i="43"/>
  <c r="L126" i="7"/>
  <c r="F126" i="7"/>
  <c r="O126" i="7"/>
  <c r="K126" i="7"/>
  <c r="L126" i="43"/>
  <c r="E126" i="7"/>
  <c r="G126" i="42"/>
  <c r="J126" i="42"/>
  <c r="D130" i="9"/>
  <c r="R130" i="9"/>
  <c r="S130" i="45"/>
  <c r="N130" i="9"/>
  <c r="J130" i="9"/>
  <c r="C130" i="9"/>
  <c r="Q130" i="9"/>
  <c r="M130" i="9"/>
  <c r="I130" i="9"/>
  <c r="P130" i="9"/>
  <c r="L130" i="9"/>
  <c r="F130" i="9"/>
  <c r="E130" i="9"/>
  <c r="F130" i="45"/>
  <c r="O130" i="9"/>
  <c r="K130" i="9"/>
  <c r="P130" i="8"/>
  <c r="L130" i="8"/>
  <c r="F130" i="8"/>
  <c r="O130" i="8"/>
  <c r="K130" i="8"/>
  <c r="E130" i="8"/>
  <c r="F130" i="44"/>
  <c r="R130" i="8"/>
  <c r="N130" i="8"/>
  <c r="J130" i="8"/>
  <c r="D130" i="8"/>
  <c r="I130" i="8"/>
  <c r="C130" i="8"/>
  <c r="Q130" i="8"/>
  <c r="M130" i="8"/>
  <c r="R130" i="7"/>
  <c r="N130" i="7"/>
  <c r="J130" i="7"/>
  <c r="D130" i="7"/>
  <c r="Q130" i="7"/>
  <c r="M130" i="7"/>
  <c r="N130" i="43"/>
  <c r="I130" i="7"/>
  <c r="C130" i="7"/>
  <c r="P130" i="7"/>
  <c r="L130" i="7"/>
  <c r="M130" i="43"/>
  <c r="F130" i="7"/>
  <c r="O130" i="7"/>
  <c r="K130" i="7"/>
  <c r="E130" i="7"/>
  <c r="F130" i="43"/>
  <c r="P130" i="42"/>
  <c r="D134" i="9"/>
  <c r="R134" i="9"/>
  <c r="N134" i="9"/>
  <c r="O134" i="45"/>
  <c r="J134" i="9"/>
  <c r="C134" i="9"/>
  <c r="Q134" i="9"/>
  <c r="M134" i="9"/>
  <c r="I134" i="9"/>
  <c r="P134" i="9"/>
  <c r="L134" i="9"/>
  <c r="F134" i="9"/>
  <c r="O134" i="9"/>
  <c r="K134" i="9"/>
  <c r="E134" i="9"/>
  <c r="P134" i="8"/>
  <c r="L134" i="8"/>
  <c r="F134" i="8"/>
  <c r="O134" i="8"/>
  <c r="K134" i="8"/>
  <c r="E134" i="8"/>
  <c r="R134" i="8"/>
  <c r="N134" i="8"/>
  <c r="J134" i="8"/>
  <c r="D134" i="8"/>
  <c r="Q134" i="8"/>
  <c r="M134" i="8"/>
  <c r="I134" i="8"/>
  <c r="J134" i="44"/>
  <c r="C134" i="8"/>
  <c r="R134" i="7"/>
  <c r="N134" i="7"/>
  <c r="J134" i="7"/>
  <c r="D134" i="7"/>
  <c r="Q134" i="7"/>
  <c r="M134" i="7"/>
  <c r="I134" i="7"/>
  <c r="J134" i="43"/>
  <c r="C134" i="7"/>
  <c r="P134" i="7"/>
  <c r="L134" i="7"/>
  <c r="F134" i="7"/>
  <c r="G134" i="43"/>
  <c r="O134" i="7"/>
  <c r="K134" i="7"/>
  <c r="E134" i="7"/>
  <c r="Q134" i="42"/>
  <c r="L134" i="42"/>
  <c r="F6" i="42"/>
  <c r="D6" i="42"/>
  <c r="P3" i="45"/>
  <c r="L3" i="45"/>
  <c r="F3" i="45"/>
  <c r="S3" i="45"/>
  <c r="O3" i="45"/>
  <c r="K3" i="45"/>
  <c r="R3" i="45"/>
  <c r="N3" i="45"/>
  <c r="J3" i="45"/>
  <c r="Q3" i="45"/>
  <c r="M3" i="45"/>
  <c r="G3" i="45"/>
  <c r="S3" i="44"/>
  <c r="O3" i="44"/>
  <c r="K3" i="44"/>
  <c r="R3" i="44"/>
  <c r="N3" i="44"/>
  <c r="J3" i="44"/>
  <c r="Q3" i="44"/>
  <c r="M3" i="44"/>
  <c r="G3" i="44"/>
  <c r="P3" i="44"/>
  <c r="L3" i="44"/>
  <c r="F3" i="44"/>
  <c r="S3" i="43"/>
  <c r="O3" i="43"/>
  <c r="K3" i="43"/>
  <c r="R3" i="43"/>
  <c r="N3" i="43"/>
  <c r="J3" i="43"/>
  <c r="Q3" i="43"/>
  <c r="M3" i="43"/>
  <c r="G3" i="43"/>
  <c r="P3" i="43"/>
  <c r="L3" i="43"/>
  <c r="F3" i="43"/>
  <c r="P3" i="42"/>
  <c r="S3" i="42"/>
  <c r="O3" i="42"/>
  <c r="K3" i="42"/>
  <c r="R3" i="42"/>
  <c r="J3" i="42"/>
  <c r="N3" i="42"/>
  <c r="Q3" i="42"/>
  <c r="M3" i="42"/>
  <c r="G3" i="42"/>
  <c r="L3" i="42"/>
  <c r="P15" i="45"/>
  <c r="L15" i="45"/>
  <c r="F15" i="45"/>
  <c r="S15" i="45"/>
  <c r="O15" i="45"/>
  <c r="K15" i="45"/>
  <c r="R15" i="45"/>
  <c r="N15" i="45"/>
  <c r="J15" i="45"/>
  <c r="Q15" i="45"/>
  <c r="M15" i="45"/>
  <c r="G15" i="45"/>
  <c r="P15" i="44"/>
  <c r="L15" i="44"/>
  <c r="F15" i="44"/>
  <c r="S15" i="44"/>
  <c r="O15" i="44"/>
  <c r="K15" i="44"/>
  <c r="R15" i="44"/>
  <c r="N15" i="44"/>
  <c r="J15" i="44"/>
  <c r="Q15" i="44"/>
  <c r="M15" i="44"/>
  <c r="G15" i="44"/>
  <c r="S15" i="43"/>
  <c r="O15" i="43"/>
  <c r="K15" i="43"/>
  <c r="R15" i="43"/>
  <c r="N15" i="43"/>
  <c r="J15" i="43"/>
  <c r="Q15" i="43"/>
  <c r="M15" i="43"/>
  <c r="G15" i="43"/>
  <c r="P15" i="43"/>
  <c r="L15" i="43"/>
  <c r="F15" i="43"/>
  <c r="P15" i="42"/>
  <c r="L15" i="42"/>
  <c r="S15" i="42"/>
  <c r="O15" i="42"/>
  <c r="K15" i="42"/>
  <c r="R15" i="42"/>
  <c r="N15" i="42"/>
  <c r="J15" i="42"/>
  <c r="Q15" i="42"/>
  <c r="M15" i="42"/>
  <c r="G15" i="42"/>
  <c r="R27" i="45"/>
  <c r="Q27" i="45"/>
  <c r="M27" i="45"/>
  <c r="G27" i="45"/>
  <c r="P27" i="45"/>
  <c r="L27" i="45"/>
  <c r="F27" i="45"/>
  <c r="N27" i="45"/>
  <c r="K27" i="45"/>
  <c r="S27" i="45"/>
  <c r="J27" i="45"/>
  <c r="O27" i="45"/>
  <c r="Q27" i="44"/>
  <c r="M27" i="44"/>
  <c r="G27" i="44"/>
  <c r="P27" i="44"/>
  <c r="L27" i="44"/>
  <c r="F27" i="44"/>
  <c r="S27" i="44"/>
  <c r="O27" i="44"/>
  <c r="K27" i="44"/>
  <c r="R27" i="44"/>
  <c r="N27" i="44"/>
  <c r="J27" i="44"/>
  <c r="S27" i="43"/>
  <c r="O27" i="43"/>
  <c r="K27" i="43"/>
  <c r="R27" i="43"/>
  <c r="N27" i="43"/>
  <c r="J27" i="43"/>
  <c r="Q27" i="43"/>
  <c r="M27" i="43"/>
  <c r="G27" i="43"/>
  <c r="P27" i="43"/>
  <c r="L27" i="43"/>
  <c r="F27" i="43"/>
  <c r="P27" i="42"/>
  <c r="L27" i="42"/>
  <c r="S27" i="42"/>
  <c r="O27" i="42"/>
  <c r="K27" i="42"/>
  <c r="R27" i="42"/>
  <c r="N27" i="42"/>
  <c r="J27" i="42"/>
  <c r="Q27" i="42"/>
  <c r="M27" i="42"/>
  <c r="G27" i="42"/>
  <c r="S43" i="45"/>
  <c r="O43" i="45"/>
  <c r="K43" i="45"/>
  <c r="R43" i="45"/>
  <c r="N43" i="45"/>
  <c r="J43" i="45"/>
  <c r="Q43" i="45"/>
  <c r="M43" i="45"/>
  <c r="G43" i="45"/>
  <c r="P43" i="45"/>
  <c r="L43" i="45"/>
  <c r="F43" i="45"/>
  <c r="Q43" i="44"/>
  <c r="M43" i="44"/>
  <c r="G43" i="44"/>
  <c r="P43" i="44"/>
  <c r="L43" i="44"/>
  <c r="F43" i="44"/>
  <c r="S43" i="44"/>
  <c r="O43" i="44"/>
  <c r="K43" i="44"/>
  <c r="R43" i="44"/>
  <c r="N43" i="44"/>
  <c r="J43" i="44"/>
  <c r="S43" i="43"/>
  <c r="O43" i="43"/>
  <c r="K43" i="43"/>
  <c r="R43" i="43"/>
  <c r="N43" i="43"/>
  <c r="J43" i="43"/>
  <c r="Q43" i="43"/>
  <c r="M43" i="43"/>
  <c r="G43" i="43"/>
  <c r="P43" i="43"/>
  <c r="L43" i="43"/>
  <c r="F43" i="43"/>
  <c r="P43" i="42"/>
  <c r="L43" i="42"/>
  <c r="S43" i="42"/>
  <c r="O43" i="42"/>
  <c r="K43" i="42"/>
  <c r="R43" i="42"/>
  <c r="N43" i="42"/>
  <c r="J43" i="42"/>
  <c r="Q43" i="42"/>
  <c r="M43" i="42"/>
  <c r="G43" i="42"/>
  <c r="S51" i="45"/>
  <c r="O51" i="45"/>
  <c r="K51" i="45"/>
  <c r="R51" i="45"/>
  <c r="N51" i="45"/>
  <c r="J51" i="45"/>
  <c r="Q51" i="45"/>
  <c r="M51" i="45"/>
  <c r="G51" i="45"/>
  <c r="P51" i="45"/>
  <c r="L51" i="45"/>
  <c r="F51" i="45"/>
  <c r="Q51" i="44"/>
  <c r="M51" i="44"/>
  <c r="G51" i="44"/>
  <c r="P51" i="44"/>
  <c r="L51" i="44"/>
  <c r="F51" i="44"/>
  <c r="S51" i="44"/>
  <c r="O51" i="44"/>
  <c r="K51" i="44"/>
  <c r="R51" i="44"/>
  <c r="N51" i="44"/>
  <c r="J51" i="44"/>
  <c r="S51" i="43"/>
  <c r="O51" i="43"/>
  <c r="K51" i="43"/>
  <c r="R51" i="43"/>
  <c r="N51" i="43"/>
  <c r="J51" i="43"/>
  <c r="Q51" i="43"/>
  <c r="M51" i="43"/>
  <c r="G51" i="43"/>
  <c r="P51" i="43"/>
  <c r="L51" i="43"/>
  <c r="F51" i="43"/>
  <c r="P51" i="42"/>
  <c r="L51" i="42"/>
  <c r="S51" i="42"/>
  <c r="O51" i="42"/>
  <c r="K51" i="42"/>
  <c r="R51" i="42"/>
  <c r="N51" i="42"/>
  <c r="J51" i="42"/>
  <c r="Q51" i="42"/>
  <c r="M51" i="42"/>
  <c r="G51" i="42"/>
  <c r="S63" i="45"/>
  <c r="O63" i="45"/>
  <c r="K63" i="45"/>
  <c r="R63" i="45"/>
  <c r="N63" i="45"/>
  <c r="J63" i="45"/>
  <c r="Q63" i="45"/>
  <c r="M63" i="45"/>
  <c r="G63" i="45"/>
  <c r="P63" i="45"/>
  <c r="L63" i="45"/>
  <c r="F63" i="45"/>
  <c r="R63" i="44"/>
  <c r="N63" i="44"/>
  <c r="J63" i="44"/>
  <c r="P63" i="44"/>
  <c r="K63" i="44"/>
  <c r="O63" i="44"/>
  <c r="G63" i="44"/>
  <c r="S63" i="44"/>
  <c r="M63" i="44"/>
  <c r="F63" i="44"/>
  <c r="Q63" i="44"/>
  <c r="L63" i="44"/>
  <c r="S63" i="43"/>
  <c r="O63" i="43"/>
  <c r="K63" i="43"/>
  <c r="R63" i="43"/>
  <c r="N63" i="43"/>
  <c r="J63" i="43"/>
  <c r="Q63" i="43"/>
  <c r="M63" i="43"/>
  <c r="G63" i="43"/>
  <c r="P63" i="43"/>
  <c r="L63" i="43"/>
  <c r="F63" i="43"/>
  <c r="R63" i="42"/>
  <c r="N63" i="42"/>
  <c r="J63" i="42"/>
  <c r="Q63" i="42"/>
  <c r="M63" i="42"/>
  <c r="G63" i="42"/>
  <c r="P63" i="42"/>
  <c r="L63" i="42"/>
  <c r="S63" i="42"/>
  <c r="O63" i="42"/>
  <c r="K63" i="42"/>
  <c r="P75" i="45"/>
  <c r="L75" i="45"/>
  <c r="F75" i="45"/>
  <c r="S75" i="45"/>
  <c r="O75" i="45"/>
  <c r="K75" i="45"/>
  <c r="R75" i="45"/>
  <c r="N75" i="45"/>
  <c r="J75" i="45"/>
  <c r="Q75" i="45"/>
  <c r="M75" i="45"/>
  <c r="G75" i="45"/>
  <c r="Q75" i="44"/>
  <c r="M75" i="44"/>
  <c r="G75" i="44"/>
  <c r="P75" i="44"/>
  <c r="L75" i="44"/>
  <c r="F75" i="44"/>
  <c r="S75" i="44"/>
  <c r="O75" i="44"/>
  <c r="K75" i="44"/>
  <c r="R75" i="44"/>
  <c r="N75" i="44"/>
  <c r="J75" i="44"/>
  <c r="R75" i="43"/>
  <c r="N75" i="43"/>
  <c r="J75" i="43"/>
  <c r="Q75" i="43"/>
  <c r="M75" i="43"/>
  <c r="G75" i="43"/>
  <c r="P75" i="43"/>
  <c r="L75" i="43"/>
  <c r="F75" i="43"/>
  <c r="S75" i="43"/>
  <c r="O75" i="43"/>
  <c r="K75" i="43"/>
  <c r="P87" i="45"/>
  <c r="L87" i="45"/>
  <c r="F87" i="45"/>
  <c r="S87" i="45"/>
  <c r="O87" i="45"/>
  <c r="K87" i="45"/>
  <c r="R87" i="45"/>
  <c r="N87" i="45"/>
  <c r="J87" i="45"/>
  <c r="Q87" i="45"/>
  <c r="M87" i="45"/>
  <c r="G87" i="45"/>
  <c r="Q87" i="44"/>
  <c r="M87" i="44"/>
  <c r="G87" i="44"/>
  <c r="P87" i="44"/>
  <c r="L87" i="44"/>
  <c r="F87" i="44"/>
  <c r="S87" i="44"/>
  <c r="O87" i="44"/>
  <c r="K87" i="44"/>
  <c r="R87" i="44"/>
  <c r="N87" i="44"/>
  <c r="J87" i="44"/>
  <c r="R87" i="43"/>
  <c r="N87" i="43"/>
  <c r="J87" i="43"/>
  <c r="Q87" i="43"/>
  <c r="M87" i="43"/>
  <c r="G87" i="43"/>
  <c r="P87" i="43"/>
  <c r="L87" i="43"/>
  <c r="F87" i="43"/>
  <c r="S87" i="43"/>
  <c r="O87" i="43"/>
  <c r="K87" i="43"/>
  <c r="R87" i="42"/>
  <c r="N87" i="42"/>
  <c r="J87" i="42"/>
  <c r="Q87" i="42"/>
  <c r="M87" i="42"/>
  <c r="G87" i="42"/>
  <c r="P87" i="42"/>
  <c r="L87" i="42"/>
  <c r="S87" i="42"/>
  <c r="O87" i="42"/>
  <c r="K87" i="42"/>
  <c r="R95" i="45"/>
  <c r="N95" i="45"/>
  <c r="J95" i="45"/>
  <c r="Q95" i="45"/>
  <c r="M95" i="45"/>
  <c r="G95" i="45"/>
  <c r="P95" i="45"/>
  <c r="L95" i="45"/>
  <c r="F95" i="45"/>
  <c r="O95" i="45"/>
  <c r="K95" i="45"/>
  <c r="S95" i="45"/>
  <c r="Q95" i="44"/>
  <c r="M95" i="44"/>
  <c r="G95" i="44"/>
  <c r="P95" i="44"/>
  <c r="L95" i="44"/>
  <c r="F95" i="44"/>
  <c r="S95" i="44"/>
  <c r="O95" i="44"/>
  <c r="K95" i="44"/>
  <c r="R95" i="44"/>
  <c r="N95" i="44"/>
  <c r="J95" i="44"/>
  <c r="R95" i="43"/>
  <c r="N95" i="43"/>
  <c r="J95" i="43"/>
  <c r="Q95" i="43"/>
  <c r="M95" i="43"/>
  <c r="G95" i="43"/>
  <c r="P95" i="43"/>
  <c r="L95" i="43"/>
  <c r="F95" i="43"/>
  <c r="S95" i="43"/>
  <c r="O95" i="43"/>
  <c r="K95" i="43"/>
  <c r="R95" i="42"/>
  <c r="N95" i="42"/>
  <c r="J95" i="42"/>
  <c r="Q95" i="42"/>
  <c r="M95" i="42"/>
  <c r="G95" i="42"/>
  <c r="P95" i="42"/>
  <c r="L95" i="42"/>
  <c r="S95" i="42"/>
  <c r="O95" i="42"/>
  <c r="K95" i="42"/>
  <c r="R103" i="45"/>
  <c r="N103" i="45"/>
  <c r="J103" i="45"/>
  <c r="Q103" i="45"/>
  <c r="M103" i="45"/>
  <c r="G103" i="45"/>
  <c r="P103" i="45"/>
  <c r="L103" i="45"/>
  <c r="F103" i="45"/>
  <c r="S103" i="45"/>
  <c r="O103" i="45"/>
  <c r="K103" i="45"/>
  <c r="Q103" i="44"/>
  <c r="M103" i="44"/>
  <c r="G103" i="44"/>
  <c r="P103" i="44"/>
  <c r="L103" i="44"/>
  <c r="F103" i="44"/>
  <c r="S103" i="44"/>
  <c r="O103" i="44"/>
  <c r="K103" i="44"/>
  <c r="R103" i="44"/>
  <c r="N103" i="44"/>
  <c r="J103" i="44"/>
  <c r="R103" i="43"/>
  <c r="N103" i="43"/>
  <c r="J103" i="43"/>
  <c r="Q103" i="43"/>
  <c r="M103" i="43"/>
  <c r="G103" i="43"/>
  <c r="P103" i="43"/>
  <c r="L103" i="43"/>
  <c r="F103" i="43"/>
  <c r="S103" i="43"/>
  <c r="O103" i="43"/>
  <c r="K103" i="43"/>
  <c r="S103" i="42"/>
  <c r="O103" i="42"/>
  <c r="K103" i="42"/>
  <c r="Q103" i="42"/>
  <c r="M103" i="42"/>
  <c r="G103" i="42"/>
  <c r="N103" i="42"/>
  <c r="L103" i="42"/>
  <c r="R103" i="42"/>
  <c r="J103" i="42"/>
  <c r="P103" i="42"/>
  <c r="Q111" i="45"/>
  <c r="M111" i="45"/>
  <c r="G111" i="45"/>
  <c r="P111" i="45"/>
  <c r="K111" i="45"/>
  <c r="O111" i="45"/>
  <c r="J111" i="45"/>
  <c r="S111" i="45"/>
  <c r="N111" i="45"/>
  <c r="F111" i="45"/>
  <c r="R111" i="45"/>
  <c r="L111" i="45"/>
  <c r="P111" i="44"/>
  <c r="R111" i="44"/>
  <c r="M111" i="44"/>
  <c r="G111" i="44"/>
  <c r="Q111" i="44"/>
  <c r="L111" i="44"/>
  <c r="F111" i="44"/>
  <c r="O111" i="44"/>
  <c r="K111" i="44"/>
  <c r="S111" i="44"/>
  <c r="N111" i="44"/>
  <c r="J111" i="44"/>
  <c r="R111" i="43"/>
  <c r="N111" i="43"/>
  <c r="J111" i="43"/>
  <c r="Q111" i="43"/>
  <c r="M111" i="43"/>
  <c r="G111" i="43"/>
  <c r="P111" i="43"/>
  <c r="L111" i="43"/>
  <c r="F111" i="43"/>
  <c r="S111" i="43"/>
  <c r="O111" i="43"/>
  <c r="K111" i="43"/>
  <c r="P111" i="42"/>
  <c r="L111" i="42"/>
  <c r="S111" i="42"/>
  <c r="O111" i="42"/>
  <c r="K111" i="42"/>
  <c r="R111" i="42"/>
  <c r="N111" i="42"/>
  <c r="J111" i="42"/>
  <c r="Q111" i="42"/>
  <c r="M111" i="42"/>
  <c r="G111" i="42"/>
  <c r="R115" i="45"/>
  <c r="N115" i="45"/>
  <c r="J115" i="45"/>
  <c r="Q115" i="45"/>
  <c r="M115" i="45"/>
  <c r="G115" i="45"/>
  <c r="L115" i="45"/>
  <c r="S115" i="45"/>
  <c r="K115" i="45"/>
  <c r="P115" i="45"/>
  <c r="F115" i="45"/>
  <c r="O115" i="45"/>
  <c r="R115" i="44"/>
  <c r="N115" i="44"/>
  <c r="J115" i="44"/>
  <c r="P115" i="44"/>
  <c r="L115" i="44"/>
  <c r="F115" i="44"/>
  <c r="S115" i="44"/>
  <c r="O115" i="44"/>
  <c r="K115" i="44"/>
  <c r="Q115" i="44"/>
  <c r="M115" i="44"/>
  <c r="G115" i="44"/>
  <c r="R115" i="43"/>
  <c r="N115" i="43"/>
  <c r="J115" i="43"/>
  <c r="Q115" i="43"/>
  <c r="M115" i="43"/>
  <c r="G115" i="43"/>
  <c r="P115" i="43"/>
  <c r="L115" i="43"/>
  <c r="F115" i="43"/>
  <c r="S115" i="43"/>
  <c r="O115" i="43"/>
  <c r="K115" i="43"/>
  <c r="P115" i="42"/>
  <c r="L115" i="42"/>
  <c r="S115" i="42"/>
  <c r="O115" i="42"/>
  <c r="K115" i="42"/>
  <c r="R115" i="42"/>
  <c r="N115" i="42"/>
  <c r="J115" i="42"/>
  <c r="Q115" i="42"/>
  <c r="M115" i="42"/>
  <c r="G115" i="42"/>
  <c r="S123" i="45"/>
  <c r="O123" i="45"/>
  <c r="K123" i="45"/>
  <c r="R123" i="45"/>
  <c r="N123" i="45"/>
  <c r="J123" i="45"/>
  <c r="Q123" i="45"/>
  <c r="M123" i="45"/>
  <c r="G123" i="45"/>
  <c r="F123" i="45"/>
  <c r="P123" i="45"/>
  <c r="L123" i="45"/>
  <c r="R123" i="44"/>
  <c r="N123" i="44"/>
  <c r="J123" i="44"/>
  <c r="Q123" i="44"/>
  <c r="M123" i="44"/>
  <c r="G123" i="44"/>
  <c r="P123" i="44"/>
  <c r="L123" i="44"/>
  <c r="F123" i="44"/>
  <c r="S123" i="44"/>
  <c r="O123" i="44"/>
  <c r="K123" i="44"/>
  <c r="R123" i="43"/>
  <c r="N123" i="43"/>
  <c r="J123" i="43"/>
  <c r="Q123" i="43"/>
  <c r="M123" i="43"/>
  <c r="G123" i="43"/>
  <c r="P123" i="43"/>
  <c r="L123" i="43"/>
  <c r="F123" i="43"/>
  <c r="S123" i="43"/>
  <c r="O123" i="43"/>
  <c r="K123" i="43"/>
  <c r="S131" i="45"/>
  <c r="O131" i="45"/>
  <c r="K131" i="45"/>
  <c r="R131" i="45"/>
  <c r="N131" i="45"/>
  <c r="J131" i="45"/>
  <c r="Q131" i="45"/>
  <c r="M131" i="45"/>
  <c r="G131" i="45"/>
  <c r="F131" i="45"/>
  <c r="P131" i="45"/>
  <c r="L131" i="45"/>
  <c r="R131" i="44"/>
  <c r="N131" i="44"/>
  <c r="J131" i="44"/>
  <c r="Q131" i="44"/>
  <c r="M131" i="44"/>
  <c r="G131" i="44"/>
  <c r="P131" i="44"/>
  <c r="L131" i="44"/>
  <c r="F131" i="44"/>
  <c r="S131" i="44"/>
  <c r="O131" i="44"/>
  <c r="K131" i="44"/>
  <c r="R131" i="43"/>
  <c r="N131" i="43"/>
  <c r="J131" i="43"/>
  <c r="Q131" i="43"/>
  <c r="M131" i="43"/>
  <c r="G131" i="43"/>
  <c r="P131" i="43"/>
  <c r="L131" i="43"/>
  <c r="F131" i="43"/>
  <c r="S131" i="43"/>
  <c r="O131" i="43"/>
  <c r="K131" i="43"/>
  <c r="P131" i="42"/>
  <c r="L131" i="42"/>
  <c r="S131" i="42"/>
  <c r="O131" i="42"/>
  <c r="K131" i="42"/>
  <c r="R131" i="42"/>
  <c r="N131" i="42"/>
  <c r="J131" i="42"/>
  <c r="Q131" i="42"/>
  <c r="M131" i="42"/>
  <c r="G131" i="42"/>
  <c r="R4" i="45"/>
  <c r="N4" i="45"/>
  <c r="J4" i="45"/>
  <c r="Q4" i="45"/>
  <c r="M4" i="45"/>
  <c r="G4" i="45"/>
  <c r="P4" i="45"/>
  <c r="L4" i="45"/>
  <c r="F4" i="45"/>
  <c r="S4" i="45"/>
  <c r="O4" i="45"/>
  <c r="K4" i="45"/>
  <c r="Q4" i="44"/>
  <c r="M4" i="44"/>
  <c r="G4" i="44"/>
  <c r="P4" i="44"/>
  <c r="L4" i="44"/>
  <c r="F4" i="44"/>
  <c r="S4" i="44"/>
  <c r="O4" i="44"/>
  <c r="K4" i="44"/>
  <c r="R4" i="44"/>
  <c r="N4" i="44"/>
  <c r="J4" i="44"/>
  <c r="Q4" i="43"/>
  <c r="M4" i="43"/>
  <c r="G4" i="43"/>
  <c r="P4" i="43"/>
  <c r="L4" i="43"/>
  <c r="F4" i="43"/>
  <c r="S4" i="43"/>
  <c r="O4" i="43"/>
  <c r="K4" i="43"/>
  <c r="R4" i="43"/>
  <c r="N4" i="43"/>
  <c r="J4" i="43"/>
  <c r="R4" i="42"/>
  <c r="J4" i="42"/>
  <c r="Q4" i="42"/>
  <c r="M4" i="42"/>
  <c r="G4" i="42"/>
  <c r="P4" i="42"/>
  <c r="L4" i="42"/>
  <c r="S4" i="42"/>
  <c r="O4" i="42"/>
  <c r="K4" i="42"/>
  <c r="N4" i="42"/>
  <c r="R8" i="45"/>
  <c r="N8" i="45"/>
  <c r="J8" i="45"/>
  <c r="Q8" i="45"/>
  <c r="M8" i="45"/>
  <c r="G8" i="45"/>
  <c r="P8" i="45"/>
  <c r="L8" i="45"/>
  <c r="F8" i="45"/>
  <c r="S8" i="45"/>
  <c r="O8" i="45"/>
  <c r="K8" i="45"/>
  <c r="Q8" i="44"/>
  <c r="M8" i="44"/>
  <c r="G8" i="44"/>
  <c r="P8" i="44"/>
  <c r="L8" i="44"/>
  <c r="F8" i="44"/>
  <c r="S8" i="44"/>
  <c r="O8" i="44"/>
  <c r="K8" i="44"/>
  <c r="R8" i="44"/>
  <c r="N8" i="44"/>
  <c r="J8" i="44"/>
  <c r="Q8" i="43"/>
  <c r="M8" i="43"/>
  <c r="G8" i="43"/>
  <c r="P8" i="43"/>
  <c r="L8" i="43"/>
  <c r="F8" i="43"/>
  <c r="S8" i="43"/>
  <c r="O8" i="43"/>
  <c r="K8" i="43"/>
  <c r="R8" i="43"/>
  <c r="N8" i="43"/>
  <c r="J8" i="43"/>
  <c r="R8" i="42"/>
  <c r="N8" i="42"/>
  <c r="J8" i="42"/>
  <c r="P8" i="42"/>
  <c r="L8" i="42"/>
  <c r="O8" i="42"/>
  <c r="M8" i="42"/>
  <c r="S8" i="42"/>
  <c r="K8" i="42"/>
  <c r="Q8" i="42"/>
  <c r="G8" i="42"/>
  <c r="R12" i="45"/>
  <c r="N12" i="45"/>
  <c r="J12" i="45"/>
  <c r="Q12" i="45"/>
  <c r="M12" i="45"/>
  <c r="G12" i="45"/>
  <c r="P12" i="45"/>
  <c r="L12" i="45"/>
  <c r="F12" i="45"/>
  <c r="S12" i="45"/>
  <c r="O12" i="45"/>
  <c r="K12" i="45"/>
  <c r="P12" i="44"/>
  <c r="L12" i="44"/>
  <c r="F12" i="44"/>
  <c r="R12" i="44"/>
  <c r="M12" i="44"/>
  <c r="Q12" i="44"/>
  <c r="K12" i="44"/>
  <c r="O12" i="44"/>
  <c r="J12" i="44"/>
  <c r="S12" i="44"/>
  <c r="N12" i="44"/>
  <c r="G12" i="44"/>
  <c r="Q12" i="43"/>
  <c r="M12" i="43"/>
  <c r="G12" i="43"/>
  <c r="P12" i="43"/>
  <c r="L12" i="43"/>
  <c r="F12" i="43"/>
  <c r="S12" i="43"/>
  <c r="O12" i="43"/>
  <c r="K12" i="43"/>
  <c r="R12" i="43"/>
  <c r="N12" i="43"/>
  <c r="J12" i="43"/>
  <c r="R12" i="42"/>
  <c r="N12" i="42"/>
  <c r="J12" i="42"/>
  <c r="P12" i="42"/>
  <c r="L12" i="42"/>
  <c r="O12" i="42"/>
  <c r="M12" i="42"/>
  <c r="S12" i="42"/>
  <c r="K12" i="42"/>
  <c r="Q12" i="42"/>
  <c r="G12" i="42"/>
  <c r="R16" i="45"/>
  <c r="N16" i="45"/>
  <c r="J16" i="45"/>
  <c r="Q16" i="45"/>
  <c r="M16" i="45"/>
  <c r="G16" i="45"/>
  <c r="P16" i="45"/>
  <c r="L16" i="45"/>
  <c r="F16" i="45"/>
  <c r="S16" i="45"/>
  <c r="O16" i="45"/>
  <c r="K16" i="45"/>
  <c r="S16" i="44"/>
  <c r="R16" i="44"/>
  <c r="N16" i="44"/>
  <c r="J16" i="44"/>
  <c r="Q16" i="44"/>
  <c r="M16" i="44"/>
  <c r="G16" i="44"/>
  <c r="P16" i="44"/>
  <c r="L16" i="44"/>
  <c r="F16" i="44"/>
  <c r="O16" i="44"/>
  <c r="K16" i="44"/>
  <c r="Q16" i="43"/>
  <c r="M16" i="43"/>
  <c r="G16" i="43"/>
  <c r="P16" i="43"/>
  <c r="L16" i="43"/>
  <c r="F16" i="43"/>
  <c r="S16" i="43"/>
  <c r="O16" i="43"/>
  <c r="K16" i="43"/>
  <c r="R16" i="43"/>
  <c r="N16" i="43"/>
  <c r="J16" i="43"/>
  <c r="R16" i="42"/>
  <c r="N16" i="42"/>
  <c r="J16" i="42"/>
  <c r="Q16" i="42"/>
  <c r="M16" i="42"/>
  <c r="G16" i="42"/>
  <c r="P16" i="42"/>
  <c r="L16" i="42"/>
  <c r="S16" i="42"/>
  <c r="O16" i="42"/>
  <c r="K16" i="42"/>
  <c r="R20" i="45"/>
  <c r="N20" i="45"/>
  <c r="J20" i="45"/>
  <c r="Q20" i="45"/>
  <c r="M20" i="45"/>
  <c r="G20" i="45"/>
  <c r="P20" i="45"/>
  <c r="L20" i="45"/>
  <c r="F20" i="45"/>
  <c r="S20" i="45"/>
  <c r="O20" i="45"/>
  <c r="K20" i="45"/>
  <c r="S20" i="44"/>
  <c r="O20" i="44"/>
  <c r="K20" i="44"/>
  <c r="R20" i="44"/>
  <c r="N20" i="44"/>
  <c r="J20" i="44"/>
  <c r="Q20" i="44"/>
  <c r="M20" i="44"/>
  <c r="G20" i="44"/>
  <c r="P20" i="44"/>
  <c r="L20" i="44"/>
  <c r="F20" i="44"/>
  <c r="Q20" i="43"/>
  <c r="M20" i="43"/>
  <c r="G20" i="43"/>
  <c r="P20" i="43"/>
  <c r="L20" i="43"/>
  <c r="F20" i="43"/>
  <c r="S20" i="43"/>
  <c r="O20" i="43"/>
  <c r="K20" i="43"/>
  <c r="R20" i="43"/>
  <c r="N20" i="43"/>
  <c r="J20" i="43"/>
  <c r="R20" i="42"/>
  <c r="N20" i="42"/>
  <c r="J20" i="42"/>
  <c r="Q20" i="42"/>
  <c r="M20" i="42"/>
  <c r="G20" i="42"/>
  <c r="P20" i="42"/>
  <c r="L20" i="42"/>
  <c r="S20" i="42"/>
  <c r="O20" i="42"/>
  <c r="K20" i="42"/>
  <c r="R24" i="45"/>
  <c r="N24" i="45"/>
  <c r="J24" i="45"/>
  <c r="Q24" i="45"/>
  <c r="L24" i="45"/>
  <c r="P24" i="45"/>
  <c r="K24" i="45"/>
  <c r="O24" i="45"/>
  <c r="G24" i="45"/>
  <c r="S24" i="45"/>
  <c r="M24" i="45"/>
  <c r="F24" i="45"/>
  <c r="S24" i="44"/>
  <c r="O24" i="44"/>
  <c r="K24" i="44"/>
  <c r="R24" i="44"/>
  <c r="N24" i="44"/>
  <c r="J24" i="44"/>
  <c r="Q24" i="44"/>
  <c r="M24" i="44"/>
  <c r="G24" i="44"/>
  <c r="P24" i="44"/>
  <c r="L24" i="44"/>
  <c r="F24" i="44"/>
  <c r="Q24" i="43"/>
  <c r="M24" i="43"/>
  <c r="G24" i="43"/>
  <c r="P24" i="43"/>
  <c r="L24" i="43"/>
  <c r="F24" i="43"/>
  <c r="S24" i="43"/>
  <c r="O24" i="43"/>
  <c r="K24" i="43"/>
  <c r="R24" i="43"/>
  <c r="N24" i="43"/>
  <c r="J24" i="43"/>
  <c r="R24" i="42"/>
  <c r="N24" i="42"/>
  <c r="J24" i="42"/>
  <c r="Q24" i="42"/>
  <c r="M24" i="42"/>
  <c r="G24" i="42"/>
  <c r="P24" i="42"/>
  <c r="L24" i="42"/>
  <c r="S24" i="42"/>
  <c r="O24" i="42"/>
  <c r="K24" i="42"/>
  <c r="P28" i="45"/>
  <c r="L28" i="45"/>
  <c r="F28" i="45"/>
  <c r="S28" i="45"/>
  <c r="O28" i="45"/>
  <c r="K28" i="45"/>
  <c r="R28" i="45"/>
  <c r="N28" i="45"/>
  <c r="J28" i="45"/>
  <c r="M28" i="45"/>
  <c r="G28" i="45"/>
  <c r="Q28" i="45"/>
  <c r="S28" i="44"/>
  <c r="O28" i="44"/>
  <c r="K28" i="44"/>
  <c r="R28" i="44"/>
  <c r="N28" i="44"/>
  <c r="J28" i="44"/>
  <c r="Q28" i="44"/>
  <c r="M28" i="44"/>
  <c r="G28" i="44"/>
  <c r="P28" i="44"/>
  <c r="L28" i="44"/>
  <c r="F28" i="44"/>
  <c r="Q28" i="43"/>
  <c r="M28" i="43"/>
  <c r="G28" i="43"/>
  <c r="P28" i="43"/>
  <c r="L28" i="43"/>
  <c r="F28" i="43"/>
  <c r="S28" i="43"/>
  <c r="O28" i="43"/>
  <c r="K28" i="43"/>
  <c r="R28" i="43"/>
  <c r="N28" i="43"/>
  <c r="J28" i="43"/>
  <c r="R28" i="42"/>
  <c r="N28" i="42"/>
  <c r="J28" i="42"/>
  <c r="Q28" i="42"/>
  <c r="M28" i="42"/>
  <c r="G28" i="42"/>
  <c r="P28" i="42"/>
  <c r="L28" i="42"/>
  <c r="S28" i="42"/>
  <c r="O28" i="42"/>
  <c r="K28" i="42"/>
  <c r="Q32" i="45"/>
  <c r="M32" i="45"/>
  <c r="G32" i="45"/>
  <c r="P32" i="45"/>
  <c r="L32" i="45"/>
  <c r="F32" i="45"/>
  <c r="S32" i="45"/>
  <c r="O32" i="45"/>
  <c r="K32" i="45"/>
  <c r="R32" i="45"/>
  <c r="N32" i="45"/>
  <c r="J32" i="45"/>
  <c r="S32" i="44"/>
  <c r="O32" i="44"/>
  <c r="K32" i="44"/>
  <c r="R32" i="44"/>
  <c r="N32" i="44"/>
  <c r="J32" i="44"/>
  <c r="Q32" i="44"/>
  <c r="M32" i="44"/>
  <c r="G32" i="44"/>
  <c r="P32" i="44"/>
  <c r="L32" i="44"/>
  <c r="F32" i="44"/>
  <c r="Q32" i="43"/>
  <c r="M32" i="43"/>
  <c r="G32" i="43"/>
  <c r="P32" i="43"/>
  <c r="L32" i="43"/>
  <c r="F32" i="43"/>
  <c r="S32" i="43"/>
  <c r="O32" i="43"/>
  <c r="K32" i="43"/>
  <c r="R32" i="43"/>
  <c r="N32" i="43"/>
  <c r="J32" i="43"/>
  <c r="R32" i="42"/>
  <c r="N32" i="42"/>
  <c r="J32" i="42"/>
  <c r="Q32" i="42"/>
  <c r="M32" i="42"/>
  <c r="G32" i="42"/>
  <c r="P32" i="42"/>
  <c r="L32" i="42"/>
  <c r="S32" i="42"/>
  <c r="O32" i="42"/>
  <c r="K32" i="42"/>
  <c r="Q36" i="45"/>
  <c r="M36" i="45"/>
  <c r="G36" i="45"/>
  <c r="P36" i="45"/>
  <c r="L36" i="45"/>
  <c r="F36" i="45"/>
  <c r="S36" i="45"/>
  <c r="O36" i="45"/>
  <c r="K36" i="45"/>
  <c r="R36" i="45"/>
  <c r="N36" i="45"/>
  <c r="J36" i="45"/>
  <c r="S36" i="44"/>
  <c r="O36" i="44"/>
  <c r="K36" i="44"/>
  <c r="R36" i="44"/>
  <c r="N36" i="44"/>
  <c r="J36" i="44"/>
  <c r="Q36" i="44"/>
  <c r="M36" i="44"/>
  <c r="G36" i="44"/>
  <c r="P36" i="44"/>
  <c r="L36" i="44"/>
  <c r="F36" i="44"/>
  <c r="Q36" i="43"/>
  <c r="M36" i="43"/>
  <c r="G36" i="43"/>
  <c r="P36" i="43"/>
  <c r="L36" i="43"/>
  <c r="F36" i="43"/>
  <c r="S36" i="43"/>
  <c r="O36" i="43"/>
  <c r="K36" i="43"/>
  <c r="R36" i="43"/>
  <c r="N36" i="43"/>
  <c r="J36" i="43"/>
  <c r="R36" i="42"/>
  <c r="N36" i="42"/>
  <c r="J36" i="42"/>
  <c r="Q36" i="42"/>
  <c r="M36" i="42"/>
  <c r="G36" i="42"/>
  <c r="P36" i="42"/>
  <c r="L36" i="42"/>
  <c r="S36" i="42"/>
  <c r="O36" i="42"/>
  <c r="K36" i="42"/>
  <c r="Q40" i="45"/>
  <c r="M40" i="45"/>
  <c r="G40" i="45"/>
  <c r="P40" i="45"/>
  <c r="L40" i="45"/>
  <c r="F40" i="45"/>
  <c r="S40" i="45"/>
  <c r="O40" i="45"/>
  <c r="K40" i="45"/>
  <c r="R40" i="45"/>
  <c r="N40" i="45"/>
  <c r="J40" i="45"/>
  <c r="S40" i="44"/>
  <c r="O40" i="44"/>
  <c r="K40" i="44"/>
  <c r="R40" i="44"/>
  <c r="N40" i="44"/>
  <c r="J40" i="44"/>
  <c r="Q40" i="44"/>
  <c r="M40" i="44"/>
  <c r="G40" i="44"/>
  <c r="P40" i="44"/>
  <c r="L40" i="44"/>
  <c r="F40" i="44"/>
  <c r="Q40" i="43"/>
  <c r="M40" i="43"/>
  <c r="G40" i="43"/>
  <c r="P40" i="43"/>
  <c r="L40" i="43"/>
  <c r="F40" i="43"/>
  <c r="S40" i="43"/>
  <c r="O40" i="43"/>
  <c r="K40" i="43"/>
  <c r="R40" i="43"/>
  <c r="N40" i="43"/>
  <c r="J40" i="43"/>
  <c r="R40" i="42"/>
  <c r="N40" i="42"/>
  <c r="J40" i="42"/>
  <c r="Q40" i="42"/>
  <c r="M40" i="42"/>
  <c r="G40" i="42"/>
  <c r="P40" i="42"/>
  <c r="L40" i="42"/>
  <c r="S40" i="42"/>
  <c r="O40" i="42"/>
  <c r="K40" i="42"/>
  <c r="Q44" i="45"/>
  <c r="M44" i="45"/>
  <c r="G44" i="45"/>
  <c r="P44" i="45"/>
  <c r="L44" i="45"/>
  <c r="F44" i="45"/>
  <c r="S44" i="45"/>
  <c r="O44" i="45"/>
  <c r="K44" i="45"/>
  <c r="R44" i="45"/>
  <c r="N44" i="45"/>
  <c r="J44" i="45"/>
  <c r="S44" i="44"/>
  <c r="O44" i="44"/>
  <c r="K44" i="44"/>
  <c r="R44" i="44"/>
  <c r="N44" i="44"/>
  <c r="J44" i="44"/>
  <c r="Q44" i="44"/>
  <c r="M44" i="44"/>
  <c r="G44" i="44"/>
  <c r="P44" i="44"/>
  <c r="L44" i="44"/>
  <c r="F44" i="44"/>
  <c r="Q44" i="43"/>
  <c r="M44" i="43"/>
  <c r="G44" i="43"/>
  <c r="P44" i="43"/>
  <c r="L44" i="43"/>
  <c r="F44" i="43"/>
  <c r="S44" i="43"/>
  <c r="O44" i="43"/>
  <c r="K44" i="43"/>
  <c r="R44" i="43"/>
  <c r="N44" i="43"/>
  <c r="J44" i="43"/>
  <c r="R44" i="42"/>
  <c r="N44" i="42"/>
  <c r="J44" i="42"/>
  <c r="Q44" i="42"/>
  <c r="M44" i="42"/>
  <c r="G44" i="42"/>
  <c r="P44" i="42"/>
  <c r="L44" i="42"/>
  <c r="S44" i="42"/>
  <c r="O44" i="42"/>
  <c r="K44" i="42"/>
  <c r="Q48" i="45"/>
  <c r="M48" i="45"/>
  <c r="G48" i="45"/>
  <c r="P48" i="45"/>
  <c r="L48" i="45"/>
  <c r="F48" i="45"/>
  <c r="S48" i="45"/>
  <c r="O48" i="45"/>
  <c r="K48" i="45"/>
  <c r="R48" i="45"/>
  <c r="N48" i="45"/>
  <c r="J48" i="45"/>
  <c r="S48" i="44"/>
  <c r="O48" i="44"/>
  <c r="K48" i="44"/>
  <c r="R48" i="44"/>
  <c r="N48" i="44"/>
  <c r="J48" i="44"/>
  <c r="Q48" i="44"/>
  <c r="M48" i="44"/>
  <c r="G48" i="44"/>
  <c r="P48" i="44"/>
  <c r="L48" i="44"/>
  <c r="F48" i="44"/>
  <c r="Q48" i="43"/>
  <c r="M48" i="43"/>
  <c r="G48" i="43"/>
  <c r="P48" i="43"/>
  <c r="L48" i="43"/>
  <c r="F48" i="43"/>
  <c r="S48" i="43"/>
  <c r="O48" i="43"/>
  <c r="K48" i="43"/>
  <c r="R48" i="43"/>
  <c r="N48" i="43"/>
  <c r="J48" i="43"/>
  <c r="R48" i="42"/>
  <c r="N48" i="42"/>
  <c r="J48" i="42"/>
  <c r="Q48" i="42"/>
  <c r="M48" i="42"/>
  <c r="G48" i="42"/>
  <c r="P48" i="42"/>
  <c r="L48" i="42"/>
  <c r="S48" i="42"/>
  <c r="O48" i="42"/>
  <c r="K48" i="42"/>
  <c r="Q52" i="45"/>
  <c r="M52" i="45"/>
  <c r="G52" i="45"/>
  <c r="P52" i="45"/>
  <c r="L52" i="45"/>
  <c r="F52" i="45"/>
  <c r="S52" i="45"/>
  <c r="O52" i="45"/>
  <c r="K52" i="45"/>
  <c r="R52" i="45"/>
  <c r="N52" i="45"/>
  <c r="J52" i="45"/>
  <c r="S52" i="44"/>
  <c r="O52" i="44"/>
  <c r="K52" i="44"/>
  <c r="R52" i="44"/>
  <c r="N52" i="44"/>
  <c r="J52" i="44"/>
  <c r="Q52" i="44"/>
  <c r="M52" i="44"/>
  <c r="G52" i="44"/>
  <c r="P52" i="44"/>
  <c r="L52" i="44"/>
  <c r="F52" i="44"/>
  <c r="Q52" i="43"/>
  <c r="M52" i="43"/>
  <c r="G52" i="43"/>
  <c r="P52" i="43"/>
  <c r="L52" i="43"/>
  <c r="F52" i="43"/>
  <c r="S52" i="43"/>
  <c r="O52" i="43"/>
  <c r="K52" i="43"/>
  <c r="R52" i="43"/>
  <c r="N52" i="43"/>
  <c r="J52" i="43"/>
  <c r="Q52" i="42"/>
  <c r="M52" i="42"/>
  <c r="P52" i="42"/>
  <c r="L52" i="42"/>
  <c r="G52" i="42"/>
  <c r="S52" i="42"/>
  <c r="O52" i="42"/>
  <c r="K52" i="42"/>
  <c r="R52" i="42"/>
  <c r="N52" i="42"/>
  <c r="J52" i="42"/>
  <c r="Q56" i="45"/>
  <c r="M56" i="45"/>
  <c r="G56" i="45"/>
  <c r="P56" i="45"/>
  <c r="L56" i="45"/>
  <c r="F56" i="45"/>
  <c r="S56" i="45"/>
  <c r="O56" i="45"/>
  <c r="K56" i="45"/>
  <c r="R56" i="45"/>
  <c r="N56" i="45"/>
  <c r="J56" i="45"/>
  <c r="S56" i="44"/>
  <c r="O56" i="44"/>
  <c r="K56" i="44"/>
  <c r="R56" i="44"/>
  <c r="N56" i="44"/>
  <c r="J56" i="44"/>
  <c r="Q56" i="44"/>
  <c r="M56" i="44"/>
  <c r="G56" i="44"/>
  <c r="P56" i="44"/>
  <c r="L56" i="44"/>
  <c r="F56" i="44"/>
  <c r="Q56" i="43"/>
  <c r="M56" i="43"/>
  <c r="G56" i="43"/>
  <c r="P56" i="43"/>
  <c r="L56" i="43"/>
  <c r="F56" i="43"/>
  <c r="S56" i="43"/>
  <c r="O56" i="43"/>
  <c r="K56" i="43"/>
  <c r="R56" i="43"/>
  <c r="N56" i="43"/>
  <c r="J56" i="43"/>
  <c r="P56" i="42"/>
  <c r="L56" i="42"/>
  <c r="G56" i="42"/>
  <c r="S56" i="42"/>
  <c r="O56" i="42"/>
  <c r="K56" i="42"/>
  <c r="R56" i="42"/>
  <c r="N56" i="42"/>
  <c r="J56" i="42"/>
  <c r="Q56" i="42"/>
  <c r="M56" i="42"/>
  <c r="Q60" i="45"/>
  <c r="M60" i="45"/>
  <c r="G60" i="45"/>
  <c r="P60" i="45"/>
  <c r="L60" i="45"/>
  <c r="F60" i="45"/>
  <c r="S60" i="45"/>
  <c r="O60" i="45"/>
  <c r="K60" i="45"/>
  <c r="R60" i="45"/>
  <c r="N60" i="45"/>
  <c r="J60" i="45"/>
  <c r="S60" i="44"/>
  <c r="O60" i="44"/>
  <c r="K60" i="44"/>
  <c r="R60" i="44"/>
  <c r="N60" i="44"/>
  <c r="J60" i="44"/>
  <c r="Q60" i="44"/>
  <c r="M60" i="44"/>
  <c r="G60" i="44"/>
  <c r="P60" i="44"/>
  <c r="L60" i="44"/>
  <c r="F60" i="44"/>
  <c r="Q60" i="43"/>
  <c r="M60" i="43"/>
  <c r="G60" i="43"/>
  <c r="P60" i="43"/>
  <c r="L60" i="43"/>
  <c r="F60" i="43"/>
  <c r="S60" i="43"/>
  <c r="O60" i="43"/>
  <c r="K60" i="43"/>
  <c r="R60" i="43"/>
  <c r="N60" i="43"/>
  <c r="J60" i="43"/>
  <c r="P60" i="42"/>
  <c r="L60" i="42"/>
  <c r="S60" i="42"/>
  <c r="O60" i="42"/>
  <c r="K60" i="42"/>
  <c r="R60" i="42"/>
  <c r="N60" i="42"/>
  <c r="J60" i="42"/>
  <c r="Q60" i="42"/>
  <c r="M60" i="42"/>
  <c r="G60" i="42"/>
  <c r="Q64" i="45"/>
  <c r="M64" i="45"/>
  <c r="G64" i="45"/>
  <c r="P64" i="45"/>
  <c r="L64" i="45"/>
  <c r="F64" i="45"/>
  <c r="S64" i="45"/>
  <c r="O64" i="45"/>
  <c r="K64" i="45"/>
  <c r="R64" i="45"/>
  <c r="N64" i="45"/>
  <c r="J64" i="45"/>
  <c r="P64" i="44"/>
  <c r="L64" i="44"/>
  <c r="F64" i="44"/>
  <c r="R64" i="44"/>
  <c r="M64" i="44"/>
  <c r="Q64" i="44"/>
  <c r="K64" i="44"/>
  <c r="O64" i="44"/>
  <c r="J64" i="44"/>
  <c r="S64" i="44"/>
  <c r="N64" i="44"/>
  <c r="G64" i="44"/>
  <c r="Q64" i="43"/>
  <c r="M64" i="43"/>
  <c r="G64" i="43"/>
  <c r="P64" i="43"/>
  <c r="L64" i="43"/>
  <c r="F64" i="43"/>
  <c r="S64" i="43"/>
  <c r="O64" i="43"/>
  <c r="K64" i="43"/>
  <c r="R64" i="43"/>
  <c r="N64" i="43"/>
  <c r="J64" i="43"/>
  <c r="P64" i="42"/>
  <c r="L64" i="42"/>
  <c r="S64" i="42"/>
  <c r="O64" i="42"/>
  <c r="K64" i="42"/>
  <c r="R64" i="42"/>
  <c r="N64" i="42"/>
  <c r="J64" i="42"/>
  <c r="Q64" i="42"/>
  <c r="M64" i="42"/>
  <c r="G64" i="42"/>
  <c r="Q68" i="45"/>
  <c r="M68" i="45"/>
  <c r="G68" i="45"/>
  <c r="P68" i="45"/>
  <c r="L68" i="45"/>
  <c r="F68" i="45"/>
  <c r="S68" i="45"/>
  <c r="O68" i="45"/>
  <c r="K68" i="45"/>
  <c r="R68" i="45"/>
  <c r="N68" i="45"/>
  <c r="J68" i="45"/>
  <c r="S68" i="44"/>
  <c r="R68" i="44"/>
  <c r="N68" i="44"/>
  <c r="J68" i="44"/>
  <c r="Q68" i="44"/>
  <c r="M68" i="44"/>
  <c r="G68" i="44"/>
  <c r="P68" i="44"/>
  <c r="L68" i="44"/>
  <c r="F68" i="44"/>
  <c r="O68" i="44"/>
  <c r="K68" i="44"/>
  <c r="P68" i="43"/>
  <c r="L68" i="43"/>
  <c r="F68" i="43"/>
  <c r="S68" i="43"/>
  <c r="O68" i="43"/>
  <c r="K68" i="43"/>
  <c r="R68" i="43"/>
  <c r="N68" i="43"/>
  <c r="J68" i="43"/>
  <c r="Q68" i="43"/>
  <c r="M68" i="43"/>
  <c r="G68" i="43"/>
  <c r="P68" i="42"/>
  <c r="L68" i="42"/>
  <c r="S68" i="42"/>
  <c r="O68" i="42"/>
  <c r="K68" i="42"/>
  <c r="R68" i="42"/>
  <c r="N68" i="42"/>
  <c r="J68" i="42"/>
  <c r="Q68" i="42"/>
  <c r="M68" i="42"/>
  <c r="G68" i="42"/>
  <c r="Q72" i="45"/>
  <c r="M72" i="45"/>
  <c r="G72" i="45"/>
  <c r="S72" i="45"/>
  <c r="O72" i="45"/>
  <c r="K72" i="45"/>
  <c r="L72" i="45"/>
  <c r="R72" i="45"/>
  <c r="J72" i="45"/>
  <c r="P72" i="45"/>
  <c r="F72" i="45"/>
  <c r="N72" i="45"/>
  <c r="S72" i="44"/>
  <c r="O72" i="44"/>
  <c r="K72" i="44"/>
  <c r="R72" i="44"/>
  <c r="N72" i="44"/>
  <c r="J72" i="44"/>
  <c r="Q72" i="44"/>
  <c r="M72" i="44"/>
  <c r="G72" i="44"/>
  <c r="P72" i="44"/>
  <c r="L72" i="44"/>
  <c r="F72" i="44"/>
  <c r="P72" i="43"/>
  <c r="L72" i="43"/>
  <c r="F72" i="43"/>
  <c r="S72" i="43"/>
  <c r="O72" i="43"/>
  <c r="K72" i="43"/>
  <c r="R72" i="43"/>
  <c r="N72" i="43"/>
  <c r="J72" i="43"/>
  <c r="Q72" i="43"/>
  <c r="M72" i="43"/>
  <c r="G72" i="43"/>
  <c r="P72" i="42"/>
  <c r="L72" i="42"/>
  <c r="S72" i="42"/>
  <c r="O72" i="42"/>
  <c r="K72" i="42"/>
  <c r="R72" i="42"/>
  <c r="N72" i="42"/>
  <c r="J72" i="42"/>
  <c r="Q72" i="42"/>
  <c r="M72" i="42"/>
  <c r="G72" i="42"/>
  <c r="R76" i="45"/>
  <c r="N76" i="45"/>
  <c r="J76" i="45"/>
  <c r="Q76" i="45"/>
  <c r="M76" i="45"/>
  <c r="G76" i="45"/>
  <c r="P76" i="45"/>
  <c r="L76" i="45"/>
  <c r="F76" i="45"/>
  <c r="S76" i="45"/>
  <c r="O76" i="45"/>
  <c r="K76" i="45"/>
  <c r="S76" i="44"/>
  <c r="O76" i="44"/>
  <c r="K76" i="44"/>
  <c r="R76" i="44"/>
  <c r="N76" i="44"/>
  <c r="J76" i="44"/>
  <c r="Q76" i="44"/>
  <c r="M76" i="44"/>
  <c r="G76" i="44"/>
  <c r="P76" i="44"/>
  <c r="L76" i="44"/>
  <c r="F76" i="44"/>
  <c r="P76" i="43"/>
  <c r="L76" i="43"/>
  <c r="F76" i="43"/>
  <c r="S76" i="43"/>
  <c r="O76" i="43"/>
  <c r="K76" i="43"/>
  <c r="R76" i="43"/>
  <c r="N76" i="43"/>
  <c r="J76" i="43"/>
  <c r="Q76" i="43"/>
  <c r="M76" i="43"/>
  <c r="G76" i="43"/>
  <c r="R80" i="45"/>
  <c r="N80" i="45"/>
  <c r="J80" i="45"/>
  <c r="Q80" i="45"/>
  <c r="M80" i="45"/>
  <c r="G80" i="45"/>
  <c r="P80" i="45"/>
  <c r="L80" i="45"/>
  <c r="F80" i="45"/>
  <c r="S80" i="45"/>
  <c r="O80" i="45"/>
  <c r="K80" i="45"/>
  <c r="S80" i="44"/>
  <c r="O80" i="44"/>
  <c r="K80" i="44"/>
  <c r="R80" i="44"/>
  <c r="N80" i="44"/>
  <c r="J80" i="44"/>
  <c r="Q80" i="44"/>
  <c r="M80" i="44"/>
  <c r="G80" i="44"/>
  <c r="P80" i="44"/>
  <c r="L80" i="44"/>
  <c r="F80" i="44"/>
  <c r="P80" i="43"/>
  <c r="L80" i="43"/>
  <c r="F80" i="43"/>
  <c r="S80" i="43"/>
  <c r="O80" i="43"/>
  <c r="K80" i="43"/>
  <c r="R80" i="43"/>
  <c r="N80" i="43"/>
  <c r="J80" i="43"/>
  <c r="Q80" i="43"/>
  <c r="M80" i="43"/>
  <c r="G80" i="43"/>
  <c r="P80" i="42"/>
  <c r="L80" i="42"/>
  <c r="S80" i="42"/>
  <c r="O80" i="42"/>
  <c r="K80" i="42"/>
  <c r="R80" i="42"/>
  <c r="N80" i="42"/>
  <c r="J80" i="42"/>
  <c r="Q80" i="42"/>
  <c r="M80" i="42"/>
  <c r="G80" i="42"/>
  <c r="R84" i="45"/>
  <c r="N84" i="45"/>
  <c r="J84" i="45"/>
  <c r="Q84" i="45"/>
  <c r="M84" i="45"/>
  <c r="G84" i="45"/>
  <c r="P84" i="45"/>
  <c r="L84" i="45"/>
  <c r="F84" i="45"/>
  <c r="S84" i="45"/>
  <c r="O84" i="45"/>
  <c r="K84" i="45"/>
  <c r="S84" i="44"/>
  <c r="O84" i="44"/>
  <c r="K84" i="44"/>
  <c r="R84" i="44"/>
  <c r="N84" i="44"/>
  <c r="J84" i="44"/>
  <c r="Q84" i="44"/>
  <c r="M84" i="44"/>
  <c r="G84" i="44"/>
  <c r="P84" i="44"/>
  <c r="L84" i="44"/>
  <c r="F84" i="44"/>
  <c r="P84" i="43"/>
  <c r="L84" i="43"/>
  <c r="F84" i="43"/>
  <c r="S84" i="43"/>
  <c r="O84" i="43"/>
  <c r="K84" i="43"/>
  <c r="R84" i="43"/>
  <c r="N84" i="43"/>
  <c r="J84" i="43"/>
  <c r="Q84" i="43"/>
  <c r="M84" i="43"/>
  <c r="G84" i="43"/>
  <c r="R88" i="45"/>
  <c r="N88" i="45"/>
  <c r="J88" i="45"/>
  <c r="Q88" i="45"/>
  <c r="M88" i="45"/>
  <c r="G88" i="45"/>
  <c r="P88" i="45"/>
  <c r="L88" i="45"/>
  <c r="F88" i="45"/>
  <c r="S88" i="45"/>
  <c r="O88" i="45"/>
  <c r="K88" i="45"/>
  <c r="S88" i="44"/>
  <c r="O88" i="44"/>
  <c r="K88" i="44"/>
  <c r="R88" i="44"/>
  <c r="N88" i="44"/>
  <c r="J88" i="44"/>
  <c r="Q88" i="44"/>
  <c r="M88" i="44"/>
  <c r="G88" i="44"/>
  <c r="P88" i="44"/>
  <c r="L88" i="44"/>
  <c r="F88" i="44"/>
  <c r="P88" i="43"/>
  <c r="L88" i="43"/>
  <c r="F88" i="43"/>
  <c r="S88" i="43"/>
  <c r="O88" i="43"/>
  <c r="K88" i="43"/>
  <c r="R88" i="43"/>
  <c r="N88" i="43"/>
  <c r="J88" i="43"/>
  <c r="Q88" i="43"/>
  <c r="M88" i="43"/>
  <c r="G88" i="43"/>
  <c r="P88" i="42"/>
  <c r="L88" i="42"/>
  <c r="S88" i="42"/>
  <c r="O88" i="42"/>
  <c r="K88" i="42"/>
  <c r="R88" i="42"/>
  <c r="N88" i="42"/>
  <c r="J88" i="42"/>
  <c r="Q88" i="42"/>
  <c r="M88" i="42"/>
  <c r="G88" i="42"/>
  <c r="R92" i="45"/>
  <c r="N92" i="45"/>
  <c r="J92" i="45"/>
  <c r="Q92" i="45"/>
  <c r="L92" i="45"/>
  <c r="P92" i="45"/>
  <c r="K92" i="45"/>
  <c r="O92" i="45"/>
  <c r="G92" i="45"/>
  <c r="S92" i="45"/>
  <c r="M92" i="45"/>
  <c r="F92" i="45"/>
  <c r="S92" i="44"/>
  <c r="O92" i="44"/>
  <c r="K92" i="44"/>
  <c r="R92" i="44"/>
  <c r="N92" i="44"/>
  <c r="J92" i="44"/>
  <c r="Q92" i="44"/>
  <c r="M92" i="44"/>
  <c r="G92" i="44"/>
  <c r="P92" i="44"/>
  <c r="L92" i="44"/>
  <c r="F92" i="44"/>
  <c r="P92" i="43"/>
  <c r="L92" i="43"/>
  <c r="F92" i="43"/>
  <c r="S92" i="43"/>
  <c r="O92" i="43"/>
  <c r="K92" i="43"/>
  <c r="R92" i="43"/>
  <c r="N92" i="43"/>
  <c r="J92" i="43"/>
  <c r="Q92" i="43"/>
  <c r="M92" i="43"/>
  <c r="G92" i="43"/>
  <c r="P92" i="42"/>
  <c r="L92" i="42"/>
  <c r="S92" i="42"/>
  <c r="O92" i="42"/>
  <c r="K92" i="42"/>
  <c r="R92" i="42"/>
  <c r="N92" i="42"/>
  <c r="J92" i="42"/>
  <c r="Q92" i="42"/>
  <c r="M92" i="42"/>
  <c r="G92" i="42"/>
  <c r="P96" i="45"/>
  <c r="L96" i="45"/>
  <c r="F96" i="45"/>
  <c r="S96" i="45"/>
  <c r="O96" i="45"/>
  <c r="K96" i="45"/>
  <c r="R96" i="45"/>
  <c r="N96" i="45"/>
  <c r="J96" i="45"/>
  <c r="Q96" i="45"/>
  <c r="M96" i="45"/>
  <c r="G96" i="45"/>
  <c r="S96" i="44"/>
  <c r="O96" i="44"/>
  <c r="K96" i="44"/>
  <c r="R96" i="44"/>
  <c r="N96" i="44"/>
  <c r="J96" i="44"/>
  <c r="Q96" i="44"/>
  <c r="M96" i="44"/>
  <c r="G96" i="44"/>
  <c r="P96" i="44"/>
  <c r="L96" i="44"/>
  <c r="F96" i="44"/>
  <c r="P96" i="43"/>
  <c r="L96" i="43"/>
  <c r="F96" i="43"/>
  <c r="S96" i="43"/>
  <c r="O96" i="43"/>
  <c r="K96" i="43"/>
  <c r="R96" i="43"/>
  <c r="N96" i="43"/>
  <c r="J96" i="43"/>
  <c r="Q96" i="43"/>
  <c r="M96" i="43"/>
  <c r="G96" i="43"/>
  <c r="P100" i="45"/>
  <c r="L100" i="45"/>
  <c r="F100" i="45"/>
  <c r="S100" i="45"/>
  <c r="O100" i="45"/>
  <c r="K100" i="45"/>
  <c r="R100" i="45"/>
  <c r="N100" i="45"/>
  <c r="J100" i="45"/>
  <c r="G100" i="45"/>
  <c r="Q100" i="45"/>
  <c r="M100" i="45"/>
  <c r="S100" i="44"/>
  <c r="O100" i="44"/>
  <c r="K100" i="44"/>
  <c r="R100" i="44"/>
  <c r="N100" i="44"/>
  <c r="J100" i="44"/>
  <c r="Q100" i="44"/>
  <c r="M100" i="44"/>
  <c r="G100" i="44"/>
  <c r="P100" i="44"/>
  <c r="L100" i="44"/>
  <c r="F100" i="44"/>
  <c r="P100" i="43"/>
  <c r="L100" i="43"/>
  <c r="F100" i="43"/>
  <c r="S100" i="43"/>
  <c r="O100" i="43"/>
  <c r="K100" i="43"/>
  <c r="R100" i="43"/>
  <c r="N100" i="43"/>
  <c r="J100" i="43"/>
  <c r="Q100" i="43"/>
  <c r="M100" i="43"/>
  <c r="G100" i="43"/>
  <c r="P100" i="42"/>
  <c r="L100" i="42"/>
  <c r="S100" i="42"/>
  <c r="O100" i="42"/>
  <c r="K100" i="42"/>
  <c r="R100" i="42"/>
  <c r="N100" i="42"/>
  <c r="J100" i="42"/>
  <c r="Q100" i="42"/>
  <c r="M100" i="42"/>
  <c r="G100" i="42"/>
  <c r="P104" i="45"/>
  <c r="L104" i="45"/>
  <c r="F104" i="45"/>
  <c r="S104" i="45"/>
  <c r="O104" i="45"/>
  <c r="K104" i="45"/>
  <c r="R104" i="45"/>
  <c r="N104" i="45"/>
  <c r="J104" i="45"/>
  <c r="Q104" i="45"/>
  <c r="M104" i="45"/>
  <c r="G104" i="45"/>
  <c r="S104" i="44"/>
  <c r="O104" i="44"/>
  <c r="K104" i="44"/>
  <c r="R104" i="44"/>
  <c r="N104" i="44"/>
  <c r="J104" i="44"/>
  <c r="Q104" i="44"/>
  <c r="M104" i="44"/>
  <c r="G104" i="44"/>
  <c r="P104" i="44"/>
  <c r="L104" i="44"/>
  <c r="F104" i="44"/>
  <c r="P104" i="43"/>
  <c r="L104" i="43"/>
  <c r="F104" i="43"/>
  <c r="S104" i="43"/>
  <c r="O104" i="43"/>
  <c r="K104" i="43"/>
  <c r="R104" i="43"/>
  <c r="N104" i="43"/>
  <c r="J104" i="43"/>
  <c r="Q104" i="43"/>
  <c r="M104" i="43"/>
  <c r="G104" i="43"/>
  <c r="Q104" i="42"/>
  <c r="M104" i="42"/>
  <c r="G104" i="42"/>
  <c r="S104" i="42"/>
  <c r="O104" i="42"/>
  <c r="K104" i="42"/>
  <c r="P104" i="42"/>
  <c r="N104" i="42"/>
  <c r="L104" i="42"/>
  <c r="R104" i="42"/>
  <c r="J104" i="42"/>
  <c r="P108" i="45"/>
  <c r="L108" i="45"/>
  <c r="F108" i="45"/>
  <c r="S108" i="45"/>
  <c r="O108" i="45"/>
  <c r="K108" i="45"/>
  <c r="R108" i="45"/>
  <c r="N108" i="45"/>
  <c r="J108" i="45"/>
  <c r="Q108" i="45"/>
  <c r="M108" i="45"/>
  <c r="G108" i="45"/>
  <c r="S108" i="44"/>
  <c r="O108" i="44"/>
  <c r="K108" i="44"/>
  <c r="R108" i="44"/>
  <c r="N108" i="44"/>
  <c r="J108" i="44"/>
  <c r="Q108" i="44"/>
  <c r="M108" i="44"/>
  <c r="G108" i="44"/>
  <c r="P108" i="44"/>
  <c r="L108" i="44"/>
  <c r="F108" i="44"/>
  <c r="P108" i="43"/>
  <c r="L108" i="43"/>
  <c r="F108" i="43"/>
  <c r="S108" i="43"/>
  <c r="O108" i="43"/>
  <c r="K108" i="43"/>
  <c r="R108" i="43"/>
  <c r="N108" i="43"/>
  <c r="J108" i="43"/>
  <c r="Q108" i="43"/>
  <c r="M108" i="43"/>
  <c r="G108" i="43"/>
  <c r="R108" i="42"/>
  <c r="N108" i="42"/>
  <c r="J108" i="42"/>
  <c r="Q108" i="42"/>
  <c r="M108" i="42"/>
  <c r="G108" i="42"/>
  <c r="P108" i="42"/>
  <c r="L108" i="42"/>
  <c r="S108" i="42"/>
  <c r="O108" i="42"/>
  <c r="K108" i="42"/>
  <c r="S112" i="45"/>
  <c r="O112" i="45"/>
  <c r="K112" i="45"/>
  <c r="R112" i="45"/>
  <c r="M112" i="45"/>
  <c r="F112" i="45"/>
  <c r="Q112" i="45"/>
  <c r="L112" i="45"/>
  <c r="P112" i="45"/>
  <c r="J112" i="45"/>
  <c r="N112" i="45"/>
  <c r="G112" i="45"/>
  <c r="R112" i="44"/>
  <c r="N112" i="44"/>
  <c r="J112" i="44"/>
  <c r="O112" i="44"/>
  <c r="G112" i="44"/>
  <c r="S112" i="44"/>
  <c r="M112" i="44"/>
  <c r="F112" i="44"/>
  <c r="Q112" i="44"/>
  <c r="L112" i="44"/>
  <c r="P112" i="44"/>
  <c r="K112" i="44"/>
  <c r="P112" i="43"/>
  <c r="L112" i="43"/>
  <c r="F112" i="43"/>
  <c r="S112" i="43"/>
  <c r="O112" i="43"/>
  <c r="K112" i="43"/>
  <c r="R112" i="43"/>
  <c r="N112" i="43"/>
  <c r="J112" i="43"/>
  <c r="Q112" i="43"/>
  <c r="M112" i="43"/>
  <c r="G112" i="43"/>
  <c r="R112" i="42"/>
  <c r="N112" i="42"/>
  <c r="J112" i="42"/>
  <c r="Q112" i="42"/>
  <c r="M112" i="42"/>
  <c r="G112" i="42"/>
  <c r="P112" i="42"/>
  <c r="L112" i="42"/>
  <c r="S112" i="42"/>
  <c r="O112" i="42"/>
  <c r="K112" i="42"/>
  <c r="P116" i="45"/>
  <c r="L116" i="45"/>
  <c r="F116" i="45"/>
  <c r="S116" i="45"/>
  <c r="O116" i="45"/>
  <c r="K116" i="45"/>
  <c r="N116" i="45"/>
  <c r="M116" i="45"/>
  <c r="R116" i="45"/>
  <c r="J116" i="45"/>
  <c r="Q116" i="45"/>
  <c r="G116" i="45"/>
  <c r="P116" i="44"/>
  <c r="L116" i="44"/>
  <c r="F116" i="44"/>
  <c r="R116" i="44"/>
  <c r="N116" i="44"/>
  <c r="J116" i="44"/>
  <c r="Q116" i="44"/>
  <c r="M116" i="44"/>
  <c r="G116" i="44"/>
  <c r="S116" i="44"/>
  <c r="O116" i="44"/>
  <c r="K116" i="44"/>
  <c r="P116" i="43"/>
  <c r="L116" i="43"/>
  <c r="F116" i="43"/>
  <c r="S116" i="43"/>
  <c r="O116" i="43"/>
  <c r="K116" i="43"/>
  <c r="R116" i="43"/>
  <c r="N116" i="43"/>
  <c r="J116" i="43"/>
  <c r="Q116" i="43"/>
  <c r="M116" i="43"/>
  <c r="G116" i="43"/>
  <c r="R116" i="42"/>
  <c r="N116" i="42"/>
  <c r="J116" i="42"/>
  <c r="Q116" i="42"/>
  <c r="M116" i="42"/>
  <c r="G116" i="42"/>
  <c r="P116" i="42"/>
  <c r="L116" i="42"/>
  <c r="S116" i="42"/>
  <c r="O116" i="42"/>
  <c r="K116" i="42"/>
  <c r="Q120" i="45"/>
  <c r="M120" i="45"/>
  <c r="G120" i="45"/>
  <c r="P120" i="45"/>
  <c r="L120" i="45"/>
  <c r="F120" i="45"/>
  <c r="S120" i="45"/>
  <c r="O120" i="45"/>
  <c r="K120" i="45"/>
  <c r="R120" i="45"/>
  <c r="N120" i="45"/>
  <c r="J120" i="45"/>
  <c r="P120" i="44"/>
  <c r="L120" i="44"/>
  <c r="F120" i="44"/>
  <c r="S120" i="44"/>
  <c r="O120" i="44"/>
  <c r="K120" i="44"/>
  <c r="R120" i="44"/>
  <c r="N120" i="44"/>
  <c r="J120" i="44"/>
  <c r="Q120" i="44"/>
  <c r="M120" i="44"/>
  <c r="G120" i="44"/>
  <c r="P120" i="43"/>
  <c r="L120" i="43"/>
  <c r="F120" i="43"/>
  <c r="S120" i="43"/>
  <c r="O120" i="43"/>
  <c r="K120" i="43"/>
  <c r="R120" i="43"/>
  <c r="N120" i="43"/>
  <c r="J120" i="43"/>
  <c r="Q120" i="43"/>
  <c r="M120" i="43"/>
  <c r="G120" i="43"/>
  <c r="Q124" i="45"/>
  <c r="M124" i="45"/>
  <c r="G124" i="45"/>
  <c r="P124" i="45"/>
  <c r="L124" i="45"/>
  <c r="F124" i="45"/>
  <c r="S124" i="45"/>
  <c r="O124" i="45"/>
  <c r="K124" i="45"/>
  <c r="J124" i="45"/>
  <c r="R124" i="45"/>
  <c r="N124" i="45"/>
  <c r="P124" i="44"/>
  <c r="L124" i="44"/>
  <c r="F124" i="44"/>
  <c r="S124" i="44"/>
  <c r="O124" i="44"/>
  <c r="K124" i="44"/>
  <c r="R124" i="44"/>
  <c r="N124" i="44"/>
  <c r="J124" i="44"/>
  <c r="Q124" i="44"/>
  <c r="M124" i="44"/>
  <c r="G124" i="44"/>
  <c r="P124" i="43"/>
  <c r="L124" i="43"/>
  <c r="F124" i="43"/>
  <c r="S124" i="43"/>
  <c r="O124" i="43"/>
  <c r="K124" i="43"/>
  <c r="R124" i="43"/>
  <c r="N124" i="43"/>
  <c r="J124" i="43"/>
  <c r="Q124" i="43"/>
  <c r="M124" i="43"/>
  <c r="G124" i="43"/>
  <c r="R124" i="42"/>
  <c r="N124" i="42"/>
  <c r="J124" i="42"/>
  <c r="Q124" i="42"/>
  <c r="M124" i="42"/>
  <c r="G124" i="42"/>
  <c r="P124" i="42"/>
  <c r="L124" i="42"/>
  <c r="S124" i="42"/>
  <c r="O124" i="42"/>
  <c r="K124" i="42"/>
  <c r="Q128" i="45"/>
  <c r="M128" i="45"/>
  <c r="G128" i="45"/>
  <c r="P128" i="45"/>
  <c r="L128" i="45"/>
  <c r="F128" i="45"/>
  <c r="S128" i="45"/>
  <c r="O128" i="45"/>
  <c r="K128" i="45"/>
  <c r="R128" i="45"/>
  <c r="N128" i="45"/>
  <c r="J128" i="45"/>
  <c r="P128" i="44"/>
  <c r="L128" i="44"/>
  <c r="F128" i="44"/>
  <c r="S128" i="44"/>
  <c r="O128" i="44"/>
  <c r="K128" i="44"/>
  <c r="R128" i="44"/>
  <c r="N128" i="44"/>
  <c r="J128" i="44"/>
  <c r="Q128" i="44"/>
  <c r="M128" i="44"/>
  <c r="G128" i="44"/>
  <c r="P128" i="43"/>
  <c r="L128" i="43"/>
  <c r="F128" i="43"/>
  <c r="S128" i="43"/>
  <c r="O128" i="43"/>
  <c r="K128" i="43"/>
  <c r="R128" i="43"/>
  <c r="N128" i="43"/>
  <c r="J128" i="43"/>
  <c r="Q128" i="43"/>
  <c r="M128" i="43"/>
  <c r="G128" i="43"/>
  <c r="R128" i="42"/>
  <c r="N128" i="42"/>
  <c r="J128" i="42"/>
  <c r="Q128" i="42"/>
  <c r="M128" i="42"/>
  <c r="G128" i="42"/>
  <c r="P128" i="42"/>
  <c r="L128" i="42"/>
  <c r="S128" i="42"/>
  <c r="O128" i="42"/>
  <c r="K128" i="42"/>
  <c r="Q132" i="45"/>
  <c r="M132" i="45"/>
  <c r="G132" i="45"/>
  <c r="P132" i="45"/>
  <c r="L132" i="45"/>
  <c r="F132" i="45"/>
  <c r="S132" i="45"/>
  <c r="O132" i="45"/>
  <c r="K132" i="45"/>
  <c r="J132" i="45"/>
  <c r="R132" i="45"/>
  <c r="N132" i="45"/>
  <c r="P132" i="44"/>
  <c r="L132" i="44"/>
  <c r="F132" i="44"/>
  <c r="S132" i="44"/>
  <c r="O132" i="44"/>
  <c r="K132" i="44"/>
  <c r="R132" i="44"/>
  <c r="N132" i="44"/>
  <c r="J132" i="44"/>
  <c r="Q132" i="44"/>
  <c r="M132" i="44"/>
  <c r="G132" i="44"/>
  <c r="P132" i="43"/>
  <c r="L132" i="43"/>
  <c r="F132" i="43"/>
  <c r="S132" i="43"/>
  <c r="O132" i="43"/>
  <c r="K132" i="43"/>
  <c r="R132" i="43"/>
  <c r="N132" i="43"/>
  <c r="J132" i="43"/>
  <c r="Q132" i="43"/>
  <c r="M132" i="43"/>
  <c r="G132" i="43"/>
  <c r="R132" i="42"/>
  <c r="N132" i="42"/>
  <c r="J132" i="42"/>
  <c r="Q132" i="42"/>
  <c r="M132" i="42"/>
  <c r="G132" i="42"/>
  <c r="P132" i="42"/>
  <c r="L132" i="42"/>
  <c r="S132" i="42"/>
  <c r="O132" i="42"/>
  <c r="K132" i="42"/>
  <c r="D134" i="42"/>
  <c r="D132" i="42"/>
  <c r="D130" i="42"/>
  <c r="D128" i="42"/>
  <c r="D126" i="42"/>
  <c r="D124" i="42"/>
  <c r="D122" i="42"/>
  <c r="D118" i="42"/>
  <c r="D116" i="42"/>
  <c r="D112" i="42"/>
  <c r="D110" i="42"/>
  <c r="D108" i="42"/>
  <c r="D133" i="42"/>
  <c r="D131" i="42"/>
  <c r="D129" i="42"/>
  <c r="D127" i="42"/>
  <c r="D125" i="42"/>
  <c r="D117" i="42"/>
  <c r="D115" i="42"/>
  <c r="D113" i="42"/>
  <c r="D111" i="42"/>
  <c r="D109" i="42"/>
  <c r="D103" i="42"/>
  <c r="D101" i="42"/>
  <c r="D99" i="42"/>
  <c r="D97" i="42"/>
  <c r="D95" i="42"/>
  <c r="D93" i="42"/>
  <c r="D89" i="42"/>
  <c r="D87" i="42"/>
  <c r="D85" i="42"/>
  <c r="D79" i="42"/>
  <c r="D71" i="42"/>
  <c r="D67" i="42"/>
  <c r="D65" i="42"/>
  <c r="D63" i="42"/>
  <c r="D61" i="42"/>
  <c r="D59" i="42"/>
  <c r="D57" i="42"/>
  <c r="D52" i="42"/>
  <c r="D50" i="42"/>
  <c r="D48" i="42"/>
  <c r="D46" i="42"/>
  <c r="D44" i="42"/>
  <c r="D40" i="42"/>
  <c r="D38" i="42"/>
  <c r="D36" i="42"/>
  <c r="D34" i="42"/>
  <c r="D32" i="42"/>
  <c r="D30" i="42"/>
  <c r="D28" i="42"/>
  <c r="D26" i="42"/>
  <c r="D24" i="42"/>
  <c r="D22" i="42"/>
  <c r="D20" i="42"/>
  <c r="D16" i="42"/>
  <c r="D12" i="42"/>
  <c r="D8" i="42"/>
  <c r="D104" i="42"/>
  <c r="D55" i="42"/>
  <c r="D53" i="42"/>
  <c r="D107" i="42"/>
  <c r="D105" i="42"/>
  <c r="D102" i="42"/>
  <c r="D100" i="42"/>
  <c r="D94" i="42"/>
  <c r="D92" i="42"/>
  <c r="D88" i="42"/>
  <c r="D86" i="42"/>
  <c r="D80" i="42"/>
  <c r="D74" i="42"/>
  <c r="D72" i="42"/>
  <c r="D70" i="42"/>
  <c r="D68" i="42"/>
  <c r="D66" i="42"/>
  <c r="D64" i="42"/>
  <c r="D62" i="42"/>
  <c r="D60" i="42"/>
  <c r="D51" i="42"/>
  <c r="D47" i="42"/>
  <c r="D45" i="42"/>
  <c r="D43" i="42"/>
  <c r="D39" i="42"/>
  <c r="D37" i="42"/>
  <c r="D35" i="42"/>
  <c r="D33" i="42"/>
  <c r="D29" i="42"/>
  <c r="D27" i="42"/>
  <c r="D25" i="42"/>
  <c r="D23" i="42"/>
  <c r="D21" i="42"/>
  <c r="D15" i="42"/>
  <c r="D13" i="42"/>
  <c r="D9" i="42"/>
  <c r="D7" i="42"/>
  <c r="D106" i="42"/>
  <c r="D56" i="42"/>
  <c r="D54" i="42"/>
  <c r="D5" i="42"/>
  <c r="D3" i="42"/>
  <c r="D4" i="42"/>
  <c r="P11" i="45"/>
  <c r="L11" i="45"/>
  <c r="F11" i="45"/>
  <c r="S11" i="45"/>
  <c r="O11" i="45"/>
  <c r="K11" i="45"/>
  <c r="R11" i="45"/>
  <c r="N11" i="45"/>
  <c r="J11" i="45"/>
  <c r="Q11" i="45"/>
  <c r="M11" i="45"/>
  <c r="G11" i="45"/>
  <c r="R11" i="44"/>
  <c r="N11" i="44"/>
  <c r="J11" i="44"/>
  <c r="P11" i="44"/>
  <c r="K11" i="44"/>
  <c r="O11" i="44"/>
  <c r="G11" i="44"/>
  <c r="S11" i="44"/>
  <c r="M11" i="44"/>
  <c r="F11" i="44"/>
  <c r="Q11" i="44"/>
  <c r="L11" i="44"/>
  <c r="S11" i="43"/>
  <c r="O11" i="43"/>
  <c r="K11" i="43"/>
  <c r="R11" i="43"/>
  <c r="N11" i="43"/>
  <c r="J11" i="43"/>
  <c r="Q11" i="43"/>
  <c r="M11" i="43"/>
  <c r="G11" i="43"/>
  <c r="P11" i="43"/>
  <c r="L11" i="43"/>
  <c r="F11" i="43"/>
  <c r="P23" i="45"/>
  <c r="L23" i="45"/>
  <c r="F23" i="45"/>
  <c r="S23" i="45"/>
  <c r="O23" i="45"/>
  <c r="K23" i="45"/>
  <c r="R23" i="45"/>
  <c r="N23" i="45"/>
  <c r="J23" i="45"/>
  <c r="Q23" i="45"/>
  <c r="M23" i="45"/>
  <c r="G23" i="45"/>
  <c r="Q23" i="44"/>
  <c r="M23" i="44"/>
  <c r="G23" i="44"/>
  <c r="P23" i="44"/>
  <c r="L23" i="44"/>
  <c r="S23" i="44"/>
  <c r="O23" i="44"/>
  <c r="K23" i="44"/>
  <c r="R23" i="44"/>
  <c r="N23" i="44"/>
  <c r="J23" i="44"/>
  <c r="S23" i="43"/>
  <c r="O23" i="43"/>
  <c r="K23" i="43"/>
  <c r="R23" i="43"/>
  <c r="N23" i="43"/>
  <c r="J23" i="43"/>
  <c r="Q23" i="43"/>
  <c r="M23" i="43"/>
  <c r="G23" i="43"/>
  <c r="P23" i="43"/>
  <c r="L23" i="43"/>
  <c r="F23" i="43"/>
  <c r="P23" i="42"/>
  <c r="L23" i="42"/>
  <c r="S23" i="42"/>
  <c r="O23" i="42"/>
  <c r="K23" i="42"/>
  <c r="R23" i="42"/>
  <c r="N23" i="42"/>
  <c r="J23" i="42"/>
  <c r="Q23" i="42"/>
  <c r="M23" i="42"/>
  <c r="G23" i="42"/>
  <c r="S31" i="45"/>
  <c r="O31" i="45"/>
  <c r="K31" i="45"/>
  <c r="R31" i="45"/>
  <c r="N31" i="45"/>
  <c r="J31" i="45"/>
  <c r="Q31" i="45"/>
  <c r="M31" i="45"/>
  <c r="G31" i="45"/>
  <c r="P31" i="45"/>
  <c r="L31" i="45"/>
  <c r="F31" i="45"/>
  <c r="Q31" i="44"/>
  <c r="M31" i="44"/>
  <c r="G31" i="44"/>
  <c r="P31" i="44"/>
  <c r="L31" i="44"/>
  <c r="F31" i="44"/>
  <c r="S31" i="44"/>
  <c r="O31" i="44"/>
  <c r="K31" i="44"/>
  <c r="R31" i="44"/>
  <c r="N31" i="44"/>
  <c r="J31" i="44"/>
  <c r="S31" i="43"/>
  <c r="O31" i="43"/>
  <c r="K31" i="43"/>
  <c r="R31" i="43"/>
  <c r="N31" i="43"/>
  <c r="J31" i="43"/>
  <c r="Q31" i="43"/>
  <c r="M31" i="43"/>
  <c r="G31" i="43"/>
  <c r="P31" i="43"/>
  <c r="L31" i="43"/>
  <c r="F31" i="43"/>
  <c r="S39" i="45"/>
  <c r="O39" i="45"/>
  <c r="K39" i="45"/>
  <c r="R39" i="45"/>
  <c r="N39" i="45"/>
  <c r="J39" i="45"/>
  <c r="Q39" i="45"/>
  <c r="M39" i="45"/>
  <c r="G39" i="45"/>
  <c r="P39" i="45"/>
  <c r="L39" i="45"/>
  <c r="F39" i="45"/>
  <c r="Q39" i="44"/>
  <c r="M39" i="44"/>
  <c r="G39" i="44"/>
  <c r="P39" i="44"/>
  <c r="L39" i="44"/>
  <c r="F39" i="44"/>
  <c r="S39" i="44"/>
  <c r="O39" i="44"/>
  <c r="K39" i="44"/>
  <c r="R39" i="44"/>
  <c r="N39" i="44"/>
  <c r="J39" i="44"/>
  <c r="S39" i="43"/>
  <c r="O39" i="43"/>
  <c r="K39" i="43"/>
  <c r="R39" i="43"/>
  <c r="N39" i="43"/>
  <c r="J39" i="43"/>
  <c r="Q39" i="43"/>
  <c r="M39" i="43"/>
  <c r="G39" i="43"/>
  <c r="P39" i="43"/>
  <c r="L39" i="43"/>
  <c r="F39" i="43"/>
  <c r="P39" i="42"/>
  <c r="L39" i="42"/>
  <c r="S39" i="42"/>
  <c r="O39" i="42"/>
  <c r="K39" i="42"/>
  <c r="R39" i="42"/>
  <c r="N39" i="42"/>
  <c r="J39" i="42"/>
  <c r="Q39" i="42"/>
  <c r="M39" i="42"/>
  <c r="G39" i="42"/>
  <c r="S55" i="45"/>
  <c r="O55" i="45"/>
  <c r="K55" i="45"/>
  <c r="R55" i="45"/>
  <c r="N55" i="45"/>
  <c r="J55" i="45"/>
  <c r="Q55" i="45"/>
  <c r="M55" i="45"/>
  <c r="G55" i="45"/>
  <c r="P55" i="45"/>
  <c r="L55" i="45"/>
  <c r="F55" i="45"/>
  <c r="Q55" i="44"/>
  <c r="M55" i="44"/>
  <c r="G55" i="44"/>
  <c r="P55" i="44"/>
  <c r="L55" i="44"/>
  <c r="F55" i="44"/>
  <c r="S55" i="44"/>
  <c r="O55" i="44"/>
  <c r="K55" i="44"/>
  <c r="R55" i="44"/>
  <c r="N55" i="44"/>
  <c r="J55" i="44"/>
  <c r="S55" i="43"/>
  <c r="O55" i="43"/>
  <c r="K55" i="43"/>
  <c r="R55" i="43"/>
  <c r="N55" i="43"/>
  <c r="J55" i="43"/>
  <c r="Q55" i="43"/>
  <c r="M55" i="43"/>
  <c r="G55" i="43"/>
  <c r="P55" i="43"/>
  <c r="L55" i="43"/>
  <c r="F55" i="43"/>
  <c r="S55" i="42"/>
  <c r="O55" i="42"/>
  <c r="K55" i="42"/>
  <c r="R55" i="42"/>
  <c r="N55" i="42"/>
  <c r="J55" i="42"/>
  <c r="Q55" i="42"/>
  <c r="M55" i="42"/>
  <c r="G55" i="42"/>
  <c r="P55" i="42"/>
  <c r="L55" i="42"/>
  <c r="S67" i="45"/>
  <c r="O67" i="45"/>
  <c r="K67" i="45"/>
  <c r="R67" i="45"/>
  <c r="N67" i="45"/>
  <c r="J67" i="45"/>
  <c r="Q67" i="45"/>
  <c r="M67" i="45"/>
  <c r="G67" i="45"/>
  <c r="P67" i="45"/>
  <c r="L67" i="45"/>
  <c r="F67" i="45"/>
  <c r="P67" i="44"/>
  <c r="L67" i="44"/>
  <c r="F67" i="44"/>
  <c r="S67" i="44"/>
  <c r="O67" i="44"/>
  <c r="K67" i="44"/>
  <c r="R67" i="44"/>
  <c r="N67" i="44"/>
  <c r="J67" i="44"/>
  <c r="Q67" i="44"/>
  <c r="M67" i="44"/>
  <c r="G67" i="44"/>
  <c r="R67" i="43"/>
  <c r="N67" i="43"/>
  <c r="J67" i="43"/>
  <c r="P67" i="43"/>
  <c r="L67" i="43"/>
  <c r="F67" i="43"/>
  <c r="Q67" i="43"/>
  <c r="G67" i="43"/>
  <c r="O67" i="43"/>
  <c r="M67" i="43"/>
  <c r="S67" i="43"/>
  <c r="K67" i="43"/>
  <c r="R67" i="42"/>
  <c r="N67" i="42"/>
  <c r="J67" i="42"/>
  <c r="Q67" i="42"/>
  <c r="M67" i="42"/>
  <c r="G67" i="42"/>
  <c r="P67" i="42"/>
  <c r="L67" i="42"/>
  <c r="S67" i="42"/>
  <c r="O67" i="42"/>
  <c r="K67" i="42"/>
  <c r="P83" i="45"/>
  <c r="L83" i="45"/>
  <c r="F83" i="45"/>
  <c r="S83" i="45"/>
  <c r="O83" i="45"/>
  <c r="K83" i="45"/>
  <c r="R83" i="45"/>
  <c r="N83" i="45"/>
  <c r="J83" i="45"/>
  <c r="Q83" i="45"/>
  <c r="M83" i="45"/>
  <c r="G83" i="45"/>
  <c r="Q83" i="44"/>
  <c r="M83" i="44"/>
  <c r="G83" i="44"/>
  <c r="P83" i="44"/>
  <c r="L83" i="44"/>
  <c r="F83" i="44"/>
  <c r="S83" i="44"/>
  <c r="O83" i="44"/>
  <c r="K83" i="44"/>
  <c r="R83" i="44"/>
  <c r="N83" i="44"/>
  <c r="J83" i="44"/>
  <c r="R83" i="43"/>
  <c r="N83" i="43"/>
  <c r="J83" i="43"/>
  <c r="Q83" i="43"/>
  <c r="M83" i="43"/>
  <c r="G83" i="43"/>
  <c r="P83" i="43"/>
  <c r="L83" i="43"/>
  <c r="F83" i="43"/>
  <c r="S83" i="43"/>
  <c r="O83" i="43"/>
  <c r="K83" i="43"/>
  <c r="S127" i="45"/>
  <c r="O127" i="45"/>
  <c r="K127" i="45"/>
  <c r="R127" i="45"/>
  <c r="N127" i="45"/>
  <c r="J127" i="45"/>
  <c r="Q127" i="45"/>
  <c r="M127" i="45"/>
  <c r="G127" i="45"/>
  <c r="P127" i="45"/>
  <c r="L127" i="45"/>
  <c r="F127" i="45"/>
  <c r="R127" i="44"/>
  <c r="N127" i="44"/>
  <c r="J127" i="44"/>
  <c r="Q127" i="44"/>
  <c r="M127" i="44"/>
  <c r="G127" i="44"/>
  <c r="P127" i="44"/>
  <c r="L127" i="44"/>
  <c r="F127" i="44"/>
  <c r="S127" i="44"/>
  <c r="O127" i="44"/>
  <c r="K127" i="44"/>
  <c r="R127" i="43"/>
  <c r="N127" i="43"/>
  <c r="J127" i="43"/>
  <c r="Q127" i="43"/>
  <c r="M127" i="43"/>
  <c r="G127" i="43"/>
  <c r="P127" i="43"/>
  <c r="L127" i="43"/>
  <c r="F127" i="43"/>
  <c r="S127" i="43"/>
  <c r="O127" i="43"/>
  <c r="K127" i="43"/>
  <c r="P127" i="42"/>
  <c r="L127" i="42"/>
  <c r="S127" i="42"/>
  <c r="O127" i="42"/>
  <c r="K127" i="42"/>
  <c r="R127" i="42"/>
  <c r="N127" i="42"/>
  <c r="J127" i="42"/>
  <c r="Q127" i="42"/>
  <c r="M127" i="42"/>
  <c r="G127" i="42"/>
  <c r="D133" i="45"/>
  <c r="D131" i="45"/>
  <c r="D129" i="45"/>
  <c r="D127" i="45"/>
  <c r="D125" i="45"/>
  <c r="D123" i="45"/>
  <c r="D121" i="45"/>
  <c r="D119" i="45"/>
  <c r="D117" i="45"/>
  <c r="D115" i="45"/>
  <c r="D130" i="45"/>
  <c r="D122" i="45"/>
  <c r="D116" i="45"/>
  <c r="D114" i="45"/>
  <c r="D111" i="45"/>
  <c r="D109" i="45"/>
  <c r="D107" i="45"/>
  <c r="D105" i="45"/>
  <c r="D103" i="45"/>
  <c r="D101" i="45"/>
  <c r="D99" i="45"/>
  <c r="D97" i="45"/>
  <c r="D132" i="45"/>
  <c r="D124" i="45"/>
  <c r="D112" i="45"/>
  <c r="D134" i="45"/>
  <c r="D118" i="45"/>
  <c r="D110" i="45"/>
  <c r="D108" i="45"/>
  <c r="D106" i="45"/>
  <c r="D104" i="45"/>
  <c r="D102" i="45"/>
  <c r="D100" i="45"/>
  <c r="D98" i="45"/>
  <c r="D96" i="45"/>
  <c r="D94" i="45"/>
  <c r="D92" i="45"/>
  <c r="D128" i="45"/>
  <c r="D120" i="45"/>
  <c r="D113" i="45"/>
  <c r="D90" i="45"/>
  <c r="D88" i="45"/>
  <c r="D86" i="45"/>
  <c r="D84" i="45"/>
  <c r="D82" i="45"/>
  <c r="D80" i="45"/>
  <c r="D78" i="45"/>
  <c r="D76" i="45"/>
  <c r="D74" i="45"/>
  <c r="D93" i="45"/>
  <c r="D89" i="45"/>
  <c r="D87" i="45"/>
  <c r="D85" i="45"/>
  <c r="D83" i="45"/>
  <c r="D81" i="45"/>
  <c r="D79" i="45"/>
  <c r="D77" i="45"/>
  <c r="D75" i="45"/>
  <c r="D95" i="45"/>
  <c r="D91" i="45"/>
  <c r="D73" i="45"/>
  <c r="D69" i="45"/>
  <c r="D67" i="45"/>
  <c r="D65" i="45"/>
  <c r="D63" i="45"/>
  <c r="D61" i="45"/>
  <c r="D59" i="45"/>
  <c r="D57" i="45"/>
  <c r="D55" i="45"/>
  <c r="D53" i="45"/>
  <c r="D51" i="45"/>
  <c r="D49" i="45"/>
  <c r="D47" i="45"/>
  <c r="D45" i="45"/>
  <c r="D43" i="45"/>
  <c r="D41" i="45"/>
  <c r="D39" i="45"/>
  <c r="D37" i="45"/>
  <c r="D35" i="45"/>
  <c r="D33" i="45"/>
  <c r="D31" i="45"/>
  <c r="D29" i="45"/>
  <c r="D71" i="45"/>
  <c r="D72" i="45"/>
  <c r="D70" i="45"/>
  <c r="D68" i="45"/>
  <c r="D66" i="45"/>
  <c r="D64" i="45"/>
  <c r="D62" i="45"/>
  <c r="D60" i="45"/>
  <c r="D58" i="45"/>
  <c r="D56" i="45"/>
  <c r="D54" i="45"/>
  <c r="D52" i="45"/>
  <c r="D50" i="45"/>
  <c r="D48" i="45"/>
  <c r="D46" i="45"/>
  <c r="D44" i="45"/>
  <c r="D42" i="45"/>
  <c r="D40" i="45"/>
  <c r="D38" i="45"/>
  <c r="D36" i="45"/>
  <c r="D34" i="45"/>
  <c r="D32" i="45"/>
  <c r="D30" i="45"/>
  <c r="D28" i="45"/>
  <c r="D26" i="45"/>
  <c r="D24" i="45"/>
  <c r="D27" i="45"/>
  <c r="D22" i="45"/>
  <c r="D20" i="45"/>
  <c r="D18" i="45"/>
  <c r="D16" i="45"/>
  <c r="D14" i="45"/>
  <c r="D12" i="45"/>
  <c r="D10" i="45"/>
  <c r="D8" i="45"/>
  <c r="D6" i="45"/>
  <c r="D4" i="45"/>
  <c r="D2" i="45"/>
  <c r="D25" i="45"/>
  <c r="D23" i="45"/>
  <c r="D21" i="45"/>
  <c r="D19" i="45"/>
  <c r="D17" i="45"/>
  <c r="D15" i="45"/>
  <c r="D13" i="45"/>
  <c r="D11" i="45"/>
  <c r="D9" i="45"/>
  <c r="D7" i="45"/>
  <c r="D5" i="45"/>
  <c r="D3" i="45"/>
  <c r="P5" i="45"/>
  <c r="L5" i="45"/>
  <c r="F5" i="45"/>
  <c r="S5" i="45"/>
  <c r="O5" i="45"/>
  <c r="K5" i="45"/>
  <c r="R5" i="45"/>
  <c r="N5" i="45"/>
  <c r="J5" i="45"/>
  <c r="Q5" i="45"/>
  <c r="M5" i="45"/>
  <c r="G5" i="45"/>
  <c r="S5" i="44"/>
  <c r="O5" i="44"/>
  <c r="K5" i="44"/>
  <c r="R5" i="44"/>
  <c r="N5" i="44"/>
  <c r="J5" i="44"/>
  <c r="Q5" i="44"/>
  <c r="M5" i="44"/>
  <c r="G5" i="44"/>
  <c r="P5" i="44"/>
  <c r="L5" i="44"/>
  <c r="F5" i="44"/>
  <c r="S5" i="43"/>
  <c r="O5" i="43"/>
  <c r="K5" i="43"/>
  <c r="R5" i="43"/>
  <c r="N5" i="43"/>
  <c r="J5" i="43"/>
  <c r="Q5" i="43"/>
  <c r="M5" i="43"/>
  <c r="G5" i="43"/>
  <c r="P5" i="43"/>
  <c r="L5" i="43"/>
  <c r="F5" i="43"/>
  <c r="P5" i="42"/>
  <c r="S5" i="42"/>
  <c r="O5" i="42"/>
  <c r="K5" i="42"/>
  <c r="N5" i="42"/>
  <c r="R5" i="42"/>
  <c r="J5" i="42"/>
  <c r="Q5" i="42"/>
  <c r="M5" i="42"/>
  <c r="G5" i="42"/>
  <c r="L5" i="42"/>
  <c r="P9" i="45"/>
  <c r="L9" i="45"/>
  <c r="F9" i="45"/>
  <c r="S9" i="45"/>
  <c r="O9" i="45"/>
  <c r="K9" i="45"/>
  <c r="R9" i="45"/>
  <c r="N9" i="45"/>
  <c r="J9" i="45"/>
  <c r="Q9" i="45"/>
  <c r="M9" i="45"/>
  <c r="G9" i="45"/>
  <c r="R9" i="44"/>
  <c r="N9" i="44"/>
  <c r="J9" i="44"/>
  <c r="Q9" i="44"/>
  <c r="L9" i="44"/>
  <c r="P9" i="44"/>
  <c r="K9" i="44"/>
  <c r="O9" i="44"/>
  <c r="G9" i="44"/>
  <c r="S9" i="44"/>
  <c r="M9" i="44"/>
  <c r="F9" i="44"/>
  <c r="S9" i="43"/>
  <c r="O9" i="43"/>
  <c r="K9" i="43"/>
  <c r="R9" i="43"/>
  <c r="N9" i="43"/>
  <c r="J9" i="43"/>
  <c r="Q9" i="43"/>
  <c r="M9" i="43"/>
  <c r="G9" i="43"/>
  <c r="P9" i="43"/>
  <c r="L9" i="43"/>
  <c r="F9" i="43"/>
  <c r="P9" i="42"/>
  <c r="L9" i="42"/>
  <c r="R9" i="42"/>
  <c r="N9" i="42"/>
  <c r="J9" i="42"/>
  <c r="Q9" i="42"/>
  <c r="G9" i="42"/>
  <c r="O9" i="42"/>
  <c r="M9" i="42"/>
  <c r="S9" i="42"/>
  <c r="K9" i="42"/>
  <c r="P13" i="45"/>
  <c r="L13" i="45"/>
  <c r="F13" i="45"/>
  <c r="S13" i="45"/>
  <c r="O13" i="45"/>
  <c r="K13" i="45"/>
  <c r="R13" i="45"/>
  <c r="N13" i="45"/>
  <c r="J13" i="45"/>
  <c r="Q13" i="45"/>
  <c r="M13" i="45"/>
  <c r="G13" i="45"/>
  <c r="P13" i="44"/>
  <c r="L13" i="44"/>
  <c r="F13" i="44"/>
  <c r="S13" i="44"/>
  <c r="O13" i="44"/>
  <c r="K13" i="44"/>
  <c r="R13" i="44"/>
  <c r="N13" i="44"/>
  <c r="J13" i="44"/>
  <c r="Q13" i="44"/>
  <c r="M13" i="44"/>
  <c r="G13" i="44"/>
  <c r="S13" i="43"/>
  <c r="O13" i="43"/>
  <c r="K13" i="43"/>
  <c r="R13" i="43"/>
  <c r="N13" i="43"/>
  <c r="J13" i="43"/>
  <c r="Q13" i="43"/>
  <c r="M13" i="43"/>
  <c r="G13" i="43"/>
  <c r="P13" i="43"/>
  <c r="L13" i="43"/>
  <c r="F13" i="43"/>
  <c r="P13" i="42"/>
  <c r="L13" i="42"/>
  <c r="S13" i="42"/>
  <c r="R13" i="42"/>
  <c r="N13" i="42"/>
  <c r="J13" i="42"/>
  <c r="Q13" i="42"/>
  <c r="G13" i="42"/>
  <c r="O13" i="42"/>
  <c r="M13" i="42"/>
  <c r="K13" i="42"/>
  <c r="P17" i="45"/>
  <c r="L17" i="45"/>
  <c r="F17" i="45"/>
  <c r="S17" i="45"/>
  <c r="O17" i="45"/>
  <c r="K17" i="45"/>
  <c r="R17" i="45"/>
  <c r="N17" i="45"/>
  <c r="J17" i="45"/>
  <c r="Q17" i="45"/>
  <c r="M17" i="45"/>
  <c r="G17" i="45"/>
  <c r="Q17" i="44"/>
  <c r="M17" i="44"/>
  <c r="G17" i="44"/>
  <c r="P17" i="44"/>
  <c r="L17" i="44"/>
  <c r="F17" i="44"/>
  <c r="S17" i="44"/>
  <c r="O17" i="44"/>
  <c r="K17" i="44"/>
  <c r="R17" i="44"/>
  <c r="N17" i="44"/>
  <c r="J17" i="44"/>
  <c r="S17" i="43"/>
  <c r="O17" i="43"/>
  <c r="K17" i="43"/>
  <c r="R17" i="43"/>
  <c r="N17" i="43"/>
  <c r="J17" i="43"/>
  <c r="Q17" i="43"/>
  <c r="M17" i="43"/>
  <c r="G17" i="43"/>
  <c r="P17" i="43"/>
  <c r="L17" i="43"/>
  <c r="F17" i="43"/>
  <c r="P21" i="45"/>
  <c r="L21" i="45"/>
  <c r="F21" i="45"/>
  <c r="S21" i="45"/>
  <c r="O21" i="45"/>
  <c r="K21" i="45"/>
  <c r="R21" i="45"/>
  <c r="N21" i="45"/>
  <c r="J21" i="45"/>
  <c r="Q21" i="45"/>
  <c r="M21" i="45"/>
  <c r="G21" i="45"/>
  <c r="Q21" i="44"/>
  <c r="M21" i="44"/>
  <c r="G21" i="44"/>
  <c r="P21" i="44"/>
  <c r="L21" i="44"/>
  <c r="F21" i="44"/>
  <c r="S21" i="44"/>
  <c r="O21" i="44"/>
  <c r="K21" i="44"/>
  <c r="R21" i="44"/>
  <c r="N21" i="44"/>
  <c r="J21" i="44"/>
  <c r="S21" i="43"/>
  <c r="O21" i="43"/>
  <c r="K21" i="43"/>
  <c r="R21" i="43"/>
  <c r="N21" i="43"/>
  <c r="J21" i="43"/>
  <c r="Q21" i="43"/>
  <c r="M21" i="43"/>
  <c r="G21" i="43"/>
  <c r="P21" i="43"/>
  <c r="L21" i="43"/>
  <c r="F21" i="43"/>
  <c r="P21" i="42"/>
  <c r="L21" i="42"/>
  <c r="S21" i="42"/>
  <c r="O21" i="42"/>
  <c r="K21" i="42"/>
  <c r="R21" i="42"/>
  <c r="N21" i="42"/>
  <c r="J21" i="42"/>
  <c r="Q21" i="42"/>
  <c r="M21" i="42"/>
  <c r="G21" i="42"/>
  <c r="P25" i="45"/>
  <c r="L25" i="45"/>
  <c r="F25" i="45"/>
  <c r="S25" i="45"/>
  <c r="N25" i="45"/>
  <c r="G25" i="45"/>
  <c r="R25" i="45"/>
  <c r="M25" i="45"/>
  <c r="Q25" i="45"/>
  <c r="K25" i="45"/>
  <c r="O25" i="45"/>
  <c r="J25" i="45"/>
  <c r="Q25" i="44"/>
  <c r="M25" i="44"/>
  <c r="G25" i="44"/>
  <c r="P25" i="44"/>
  <c r="L25" i="44"/>
  <c r="F25" i="44"/>
  <c r="S25" i="44"/>
  <c r="O25" i="44"/>
  <c r="K25" i="44"/>
  <c r="R25" i="44"/>
  <c r="N25" i="44"/>
  <c r="J25" i="44"/>
  <c r="S25" i="43"/>
  <c r="O25" i="43"/>
  <c r="K25" i="43"/>
  <c r="R25" i="43"/>
  <c r="N25" i="43"/>
  <c r="J25" i="43"/>
  <c r="Q25" i="43"/>
  <c r="M25" i="43"/>
  <c r="G25" i="43"/>
  <c r="P25" i="43"/>
  <c r="L25" i="43"/>
  <c r="F25" i="43"/>
  <c r="P25" i="42"/>
  <c r="L25" i="42"/>
  <c r="S25" i="42"/>
  <c r="O25" i="42"/>
  <c r="K25" i="42"/>
  <c r="R25" i="42"/>
  <c r="N25" i="42"/>
  <c r="J25" i="42"/>
  <c r="Q25" i="42"/>
  <c r="M25" i="42"/>
  <c r="G25" i="42"/>
  <c r="R29" i="45"/>
  <c r="N29" i="45"/>
  <c r="J29" i="45"/>
  <c r="Q29" i="45"/>
  <c r="M29" i="45"/>
  <c r="G29" i="45"/>
  <c r="P29" i="45"/>
  <c r="L29" i="45"/>
  <c r="F29" i="45"/>
  <c r="O29" i="45"/>
  <c r="K29" i="45"/>
  <c r="S29" i="45"/>
  <c r="Q29" i="44"/>
  <c r="M29" i="44"/>
  <c r="G29" i="44"/>
  <c r="P29" i="44"/>
  <c r="L29" i="44"/>
  <c r="F29" i="44"/>
  <c r="S29" i="44"/>
  <c r="O29" i="44"/>
  <c r="K29" i="44"/>
  <c r="R29" i="44"/>
  <c r="N29" i="44"/>
  <c r="J29" i="44"/>
  <c r="S29" i="43"/>
  <c r="O29" i="43"/>
  <c r="K29" i="43"/>
  <c r="R29" i="43"/>
  <c r="N29" i="43"/>
  <c r="J29" i="43"/>
  <c r="Q29" i="43"/>
  <c r="M29" i="43"/>
  <c r="G29" i="43"/>
  <c r="P29" i="43"/>
  <c r="L29" i="43"/>
  <c r="F29" i="43"/>
  <c r="P29" i="42"/>
  <c r="L29" i="42"/>
  <c r="S29" i="42"/>
  <c r="O29" i="42"/>
  <c r="K29" i="42"/>
  <c r="R29" i="42"/>
  <c r="N29" i="42"/>
  <c r="J29" i="42"/>
  <c r="Q29" i="42"/>
  <c r="M29" i="42"/>
  <c r="G29" i="42"/>
  <c r="S33" i="45"/>
  <c r="O33" i="45"/>
  <c r="K33" i="45"/>
  <c r="R33" i="45"/>
  <c r="N33" i="45"/>
  <c r="J33" i="45"/>
  <c r="Q33" i="45"/>
  <c r="M33" i="45"/>
  <c r="G33" i="45"/>
  <c r="P33" i="45"/>
  <c r="L33" i="45"/>
  <c r="F33" i="45"/>
  <c r="Q33" i="44"/>
  <c r="M33" i="44"/>
  <c r="G33" i="44"/>
  <c r="P33" i="44"/>
  <c r="L33" i="44"/>
  <c r="F33" i="44"/>
  <c r="S33" i="44"/>
  <c r="O33" i="44"/>
  <c r="K33" i="44"/>
  <c r="R33" i="44"/>
  <c r="N33" i="44"/>
  <c r="J33" i="44"/>
  <c r="S33" i="43"/>
  <c r="O33" i="43"/>
  <c r="K33" i="43"/>
  <c r="R33" i="43"/>
  <c r="N33" i="43"/>
  <c r="J33" i="43"/>
  <c r="Q33" i="43"/>
  <c r="M33" i="43"/>
  <c r="G33" i="43"/>
  <c r="P33" i="43"/>
  <c r="L33" i="43"/>
  <c r="F33" i="43"/>
  <c r="P33" i="42"/>
  <c r="L33" i="42"/>
  <c r="S33" i="42"/>
  <c r="O33" i="42"/>
  <c r="K33" i="42"/>
  <c r="R33" i="42"/>
  <c r="N33" i="42"/>
  <c r="J33" i="42"/>
  <c r="Q33" i="42"/>
  <c r="M33" i="42"/>
  <c r="G33" i="42"/>
  <c r="S37" i="45"/>
  <c r="O37" i="45"/>
  <c r="K37" i="45"/>
  <c r="R37" i="45"/>
  <c r="N37" i="45"/>
  <c r="J37" i="45"/>
  <c r="Q37" i="45"/>
  <c r="M37" i="45"/>
  <c r="G37" i="45"/>
  <c r="P37" i="45"/>
  <c r="L37" i="45"/>
  <c r="F37" i="45"/>
  <c r="Q37" i="44"/>
  <c r="M37" i="44"/>
  <c r="G37" i="44"/>
  <c r="P37" i="44"/>
  <c r="L37" i="44"/>
  <c r="F37" i="44"/>
  <c r="S37" i="44"/>
  <c r="O37" i="44"/>
  <c r="K37" i="44"/>
  <c r="R37" i="44"/>
  <c r="N37" i="44"/>
  <c r="J37" i="44"/>
  <c r="S37" i="43"/>
  <c r="O37" i="43"/>
  <c r="K37" i="43"/>
  <c r="R37" i="43"/>
  <c r="N37" i="43"/>
  <c r="J37" i="43"/>
  <c r="Q37" i="43"/>
  <c r="M37" i="43"/>
  <c r="G37" i="43"/>
  <c r="P37" i="43"/>
  <c r="L37" i="43"/>
  <c r="F37" i="43"/>
  <c r="P37" i="42"/>
  <c r="L37" i="42"/>
  <c r="S37" i="42"/>
  <c r="O37" i="42"/>
  <c r="K37" i="42"/>
  <c r="R37" i="42"/>
  <c r="N37" i="42"/>
  <c r="J37" i="42"/>
  <c r="Q37" i="42"/>
  <c r="M37" i="42"/>
  <c r="G37" i="42"/>
  <c r="S41" i="45"/>
  <c r="O41" i="45"/>
  <c r="K41" i="45"/>
  <c r="R41" i="45"/>
  <c r="N41" i="45"/>
  <c r="J41" i="45"/>
  <c r="Q41" i="45"/>
  <c r="M41" i="45"/>
  <c r="G41" i="45"/>
  <c r="P41" i="45"/>
  <c r="L41" i="45"/>
  <c r="F41" i="45"/>
  <c r="Q41" i="44"/>
  <c r="M41" i="44"/>
  <c r="G41" i="44"/>
  <c r="P41" i="44"/>
  <c r="L41" i="44"/>
  <c r="F41" i="44"/>
  <c r="S41" i="44"/>
  <c r="O41" i="44"/>
  <c r="K41" i="44"/>
  <c r="R41" i="44"/>
  <c r="N41" i="44"/>
  <c r="J41" i="44"/>
  <c r="S41" i="43"/>
  <c r="O41" i="43"/>
  <c r="K41" i="43"/>
  <c r="R41" i="43"/>
  <c r="N41" i="43"/>
  <c r="J41" i="43"/>
  <c r="Q41" i="43"/>
  <c r="M41" i="43"/>
  <c r="G41" i="43"/>
  <c r="P41" i="43"/>
  <c r="L41" i="43"/>
  <c r="F41" i="43"/>
  <c r="S45" i="45"/>
  <c r="O45" i="45"/>
  <c r="K45" i="45"/>
  <c r="R45" i="45"/>
  <c r="N45" i="45"/>
  <c r="J45" i="45"/>
  <c r="Q45" i="45"/>
  <c r="M45" i="45"/>
  <c r="G45" i="45"/>
  <c r="P45" i="45"/>
  <c r="L45" i="45"/>
  <c r="F45" i="45"/>
  <c r="Q45" i="44"/>
  <c r="M45" i="44"/>
  <c r="G45" i="44"/>
  <c r="P45" i="44"/>
  <c r="L45" i="44"/>
  <c r="F45" i="44"/>
  <c r="S45" i="44"/>
  <c r="O45" i="44"/>
  <c r="K45" i="44"/>
  <c r="R45" i="44"/>
  <c r="N45" i="44"/>
  <c r="J45" i="44"/>
  <c r="S45" i="43"/>
  <c r="O45" i="43"/>
  <c r="K45" i="43"/>
  <c r="R45" i="43"/>
  <c r="N45" i="43"/>
  <c r="J45" i="43"/>
  <c r="Q45" i="43"/>
  <c r="M45" i="43"/>
  <c r="G45" i="43"/>
  <c r="P45" i="43"/>
  <c r="L45" i="43"/>
  <c r="F45" i="43"/>
  <c r="P45" i="42"/>
  <c r="L45" i="42"/>
  <c r="S45" i="42"/>
  <c r="O45" i="42"/>
  <c r="K45" i="42"/>
  <c r="R45" i="42"/>
  <c r="N45" i="42"/>
  <c r="J45" i="42"/>
  <c r="Q45" i="42"/>
  <c r="M45" i="42"/>
  <c r="G45" i="42"/>
  <c r="S49" i="45"/>
  <c r="O49" i="45"/>
  <c r="K49" i="45"/>
  <c r="R49" i="45"/>
  <c r="N49" i="45"/>
  <c r="J49" i="45"/>
  <c r="Q49" i="45"/>
  <c r="M49" i="45"/>
  <c r="G49" i="45"/>
  <c r="P49" i="45"/>
  <c r="L49" i="45"/>
  <c r="F49" i="45"/>
  <c r="Q49" i="44"/>
  <c r="M49" i="44"/>
  <c r="G49" i="44"/>
  <c r="P49" i="44"/>
  <c r="L49" i="44"/>
  <c r="F49" i="44"/>
  <c r="S49" i="44"/>
  <c r="O49" i="44"/>
  <c r="K49" i="44"/>
  <c r="R49" i="44"/>
  <c r="N49" i="44"/>
  <c r="J49" i="44"/>
  <c r="S49" i="43"/>
  <c r="O49" i="43"/>
  <c r="K49" i="43"/>
  <c r="R49" i="43"/>
  <c r="N49" i="43"/>
  <c r="J49" i="43"/>
  <c r="Q49" i="43"/>
  <c r="M49" i="43"/>
  <c r="G49" i="43"/>
  <c r="P49" i="43"/>
  <c r="L49" i="43"/>
  <c r="F49" i="43"/>
  <c r="S53" i="45"/>
  <c r="O53" i="45"/>
  <c r="K53" i="45"/>
  <c r="R53" i="45"/>
  <c r="N53" i="45"/>
  <c r="J53" i="45"/>
  <c r="Q53" i="45"/>
  <c r="M53" i="45"/>
  <c r="G53" i="45"/>
  <c r="P53" i="45"/>
  <c r="L53" i="45"/>
  <c r="F53" i="45"/>
  <c r="Q53" i="44"/>
  <c r="M53" i="44"/>
  <c r="G53" i="44"/>
  <c r="P53" i="44"/>
  <c r="L53" i="44"/>
  <c r="F53" i="44"/>
  <c r="S53" i="44"/>
  <c r="O53" i="44"/>
  <c r="K53" i="44"/>
  <c r="R53" i="44"/>
  <c r="N53" i="44"/>
  <c r="J53" i="44"/>
  <c r="S53" i="43"/>
  <c r="O53" i="43"/>
  <c r="K53" i="43"/>
  <c r="R53" i="43"/>
  <c r="N53" i="43"/>
  <c r="J53" i="43"/>
  <c r="Q53" i="43"/>
  <c r="M53" i="43"/>
  <c r="G53" i="43"/>
  <c r="P53" i="43"/>
  <c r="L53" i="43"/>
  <c r="F53" i="43"/>
  <c r="S53" i="42"/>
  <c r="O53" i="42"/>
  <c r="K53" i="42"/>
  <c r="R53" i="42"/>
  <c r="N53" i="42"/>
  <c r="J53" i="42"/>
  <c r="Q53" i="42"/>
  <c r="M53" i="42"/>
  <c r="G53" i="42"/>
  <c r="P53" i="42"/>
  <c r="L53" i="42"/>
  <c r="S57" i="45"/>
  <c r="O57" i="45"/>
  <c r="K57" i="45"/>
  <c r="R57" i="45"/>
  <c r="N57" i="45"/>
  <c r="J57" i="45"/>
  <c r="Q57" i="45"/>
  <c r="M57" i="45"/>
  <c r="G57" i="45"/>
  <c r="P57" i="45"/>
  <c r="L57" i="45"/>
  <c r="F57" i="45"/>
  <c r="Q57" i="44"/>
  <c r="M57" i="44"/>
  <c r="G57" i="44"/>
  <c r="P57" i="44"/>
  <c r="L57" i="44"/>
  <c r="F57" i="44"/>
  <c r="S57" i="44"/>
  <c r="O57" i="44"/>
  <c r="K57" i="44"/>
  <c r="R57" i="44"/>
  <c r="N57" i="44"/>
  <c r="J57" i="44"/>
  <c r="S57" i="43"/>
  <c r="O57" i="43"/>
  <c r="K57" i="43"/>
  <c r="R57" i="43"/>
  <c r="N57" i="43"/>
  <c r="J57" i="43"/>
  <c r="Q57" i="43"/>
  <c r="M57" i="43"/>
  <c r="G57" i="43"/>
  <c r="P57" i="43"/>
  <c r="L57" i="43"/>
  <c r="F57" i="43"/>
  <c r="R57" i="42"/>
  <c r="N57" i="42"/>
  <c r="J57" i="42"/>
  <c r="Q57" i="42"/>
  <c r="M57" i="42"/>
  <c r="G57" i="42"/>
  <c r="P57" i="42"/>
  <c r="L57" i="42"/>
  <c r="S57" i="42"/>
  <c r="O57" i="42"/>
  <c r="K57" i="42"/>
  <c r="S61" i="45"/>
  <c r="O61" i="45"/>
  <c r="K61" i="45"/>
  <c r="R61" i="45"/>
  <c r="N61" i="45"/>
  <c r="J61" i="45"/>
  <c r="Q61" i="45"/>
  <c r="M61" i="45"/>
  <c r="G61" i="45"/>
  <c r="P61" i="45"/>
  <c r="L61" i="45"/>
  <c r="F61" i="45"/>
  <c r="R61" i="44"/>
  <c r="Q61" i="44"/>
  <c r="M61" i="44"/>
  <c r="G61" i="44"/>
  <c r="P61" i="44"/>
  <c r="L61" i="44"/>
  <c r="F61" i="44"/>
  <c r="O61" i="44"/>
  <c r="K61" i="44"/>
  <c r="S61" i="44"/>
  <c r="N61" i="44"/>
  <c r="J61" i="44"/>
  <c r="S61" i="43"/>
  <c r="O61" i="43"/>
  <c r="K61" i="43"/>
  <c r="R61" i="43"/>
  <c r="N61" i="43"/>
  <c r="J61" i="43"/>
  <c r="Q61" i="43"/>
  <c r="M61" i="43"/>
  <c r="G61" i="43"/>
  <c r="P61" i="43"/>
  <c r="L61" i="43"/>
  <c r="F61" i="43"/>
  <c r="R61" i="42"/>
  <c r="N61" i="42"/>
  <c r="J61" i="42"/>
  <c r="Q61" i="42"/>
  <c r="M61" i="42"/>
  <c r="G61" i="42"/>
  <c r="P61" i="42"/>
  <c r="L61" i="42"/>
  <c r="S61" i="42"/>
  <c r="O61" i="42"/>
  <c r="K61" i="42"/>
  <c r="S65" i="45"/>
  <c r="O65" i="45"/>
  <c r="K65" i="45"/>
  <c r="R65" i="45"/>
  <c r="N65" i="45"/>
  <c r="J65" i="45"/>
  <c r="Q65" i="45"/>
  <c r="M65" i="45"/>
  <c r="G65" i="45"/>
  <c r="P65" i="45"/>
  <c r="L65" i="45"/>
  <c r="F65" i="45"/>
  <c r="S65" i="44"/>
  <c r="O65" i="44"/>
  <c r="K65" i="44"/>
  <c r="R65" i="44"/>
  <c r="N65" i="44"/>
  <c r="J65" i="44"/>
  <c r="Q65" i="44"/>
  <c r="G65" i="44"/>
  <c r="P65" i="44"/>
  <c r="F65" i="44"/>
  <c r="M65" i="44"/>
  <c r="L65" i="44"/>
  <c r="R65" i="43"/>
  <c r="N65" i="43"/>
  <c r="J65" i="43"/>
  <c r="P65" i="43"/>
  <c r="L65" i="43"/>
  <c r="M65" i="43"/>
  <c r="S65" i="43"/>
  <c r="K65" i="43"/>
  <c r="Q65" i="43"/>
  <c r="G65" i="43"/>
  <c r="O65" i="43"/>
  <c r="F65" i="43"/>
  <c r="R65" i="42"/>
  <c r="N65" i="42"/>
  <c r="J65" i="42"/>
  <c r="Q65" i="42"/>
  <c r="M65" i="42"/>
  <c r="G65" i="42"/>
  <c r="P65" i="42"/>
  <c r="L65" i="42"/>
  <c r="S65" i="42"/>
  <c r="O65" i="42"/>
  <c r="K65" i="42"/>
  <c r="S69" i="45"/>
  <c r="O69" i="45"/>
  <c r="K69" i="45"/>
  <c r="R69" i="45"/>
  <c r="N69" i="45"/>
  <c r="J69" i="45"/>
  <c r="Q69" i="45"/>
  <c r="M69" i="45"/>
  <c r="G69" i="45"/>
  <c r="P69" i="45"/>
  <c r="L69" i="45"/>
  <c r="F69" i="45"/>
  <c r="Q69" i="44"/>
  <c r="M69" i="44"/>
  <c r="G69" i="44"/>
  <c r="P69" i="44"/>
  <c r="L69" i="44"/>
  <c r="F69" i="44"/>
  <c r="S69" i="44"/>
  <c r="O69" i="44"/>
  <c r="K69" i="44"/>
  <c r="R69" i="44"/>
  <c r="N69" i="44"/>
  <c r="J69" i="44"/>
  <c r="R69" i="43"/>
  <c r="N69" i="43"/>
  <c r="J69" i="43"/>
  <c r="Q69" i="43"/>
  <c r="M69" i="43"/>
  <c r="G69" i="43"/>
  <c r="P69" i="43"/>
  <c r="L69" i="43"/>
  <c r="F69" i="43"/>
  <c r="S69" i="43"/>
  <c r="O69" i="43"/>
  <c r="K69" i="43"/>
  <c r="S73" i="45"/>
  <c r="O73" i="45"/>
  <c r="K73" i="45"/>
  <c r="Q73" i="45"/>
  <c r="M73" i="45"/>
  <c r="G73" i="45"/>
  <c r="N73" i="45"/>
  <c r="L73" i="45"/>
  <c r="R73" i="45"/>
  <c r="J73" i="45"/>
  <c r="P73" i="45"/>
  <c r="F73" i="45"/>
  <c r="Q73" i="44"/>
  <c r="M73" i="44"/>
  <c r="G73" i="44"/>
  <c r="P73" i="44"/>
  <c r="L73" i="44"/>
  <c r="F73" i="44"/>
  <c r="S73" i="44"/>
  <c r="O73" i="44"/>
  <c r="K73" i="44"/>
  <c r="R73" i="44"/>
  <c r="N73" i="44"/>
  <c r="J73" i="44"/>
  <c r="R73" i="43"/>
  <c r="N73" i="43"/>
  <c r="J73" i="43"/>
  <c r="Q73" i="43"/>
  <c r="M73" i="43"/>
  <c r="G73" i="43"/>
  <c r="P73" i="43"/>
  <c r="L73" i="43"/>
  <c r="F73" i="43"/>
  <c r="S73" i="43"/>
  <c r="O73" i="43"/>
  <c r="K73" i="43"/>
  <c r="P77" i="45"/>
  <c r="L77" i="45"/>
  <c r="F77" i="45"/>
  <c r="S77" i="45"/>
  <c r="O77" i="45"/>
  <c r="K77" i="45"/>
  <c r="R77" i="45"/>
  <c r="N77" i="45"/>
  <c r="J77" i="45"/>
  <c r="Q77" i="45"/>
  <c r="M77" i="45"/>
  <c r="G77" i="45"/>
  <c r="Q77" i="44"/>
  <c r="M77" i="44"/>
  <c r="G77" i="44"/>
  <c r="P77" i="44"/>
  <c r="L77" i="44"/>
  <c r="F77" i="44"/>
  <c r="S77" i="44"/>
  <c r="O77" i="44"/>
  <c r="K77" i="44"/>
  <c r="R77" i="44"/>
  <c r="N77" i="44"/>
  <c r="J77" i="44"/>
  <c r="R77" i="43"/>
  <c r="N77" i="43"/>
  <c r="J77" i="43"/>
  <c r="Q77" i="43"/>
  <c r="M77" i="43"/>
  <c r="G77" i="43"/>
  <c r="P77" i="43"/>
  <c r="L77" i="43"/>
  <c r="F77" i="43"/>
  <c r="S77" i="43"/>
  <c r="O77" i="43"/>
  <c r="K77" i="43"/>
  <c r="P81" i="45"/>
  <c r="L81" i="45"/>
  <c r="F81" i="45"/>
  <c r="S81" i="45"/>
  <c r="O81" i="45"/>
  <c r="K81" i="45"/>
  <c r="R81" i="45"/>
  <c r="N81" i="45"/>
  <c r="J81" i="45"/>
  <c r="Q81" i="45"/>
  <c r="M81" i="45"/>
  <c r="G81" i="45"/>
  <c r="Q81" i="44"/>
  <c r="M81" i="44"/>
  <c r="G81" i="44"/>
  <c r="P81" i="44"/>
  <c r="L81" i="44"/>
  <c r="F81" i="44"/>
  <c r="S81" i="44"/>
  <c r="O81" i="44"/>
  <c r="K81" i="44"/>
  <c r="R81" i="44"/>
  <c r="N81" i="44"/>
  <c r="J81" i="44"/>
  <c r="R81" i="43"/>
  <c r="N81" i="43"/>
  <c r="J81" i="43"/>
  <c r="Q81" i="43"/>
  <c r="M81" i="43"/>
  <c r="G81" i="43"/>
  <c r="P81" i="43"/>
  <c r="L81" i="43"/>
  <c r="F81" i="43"/>
  <c r="S81" i="43"/>
  <c r="O81" i="43"/>
  <c r="K81" i="43"/>
  <c r="P85" i="45"/>
  <c r="L85" i="45"/>
  <c r="S85" i="45"/>
  <c r="O85" i="45"/>
  <c r="K85" i="45"/>
  <c r="R85" i="45"/>
  <c r="N85" i="45"/>
  <c r="J85" i="45"/>
  <c r="Q85" i="45"/>
  <c r="M85" i="45"/>
  <c r="G85" i="45"/>
  <c r="Q85" i="44"/>
  <c r="M85" i="44"/>
  <c r="G85" i="44"/>
  <c r="P85" i="44"/>
  <c r="L85" i="44"/>
  <c r="F85" i="44"/>
  <c r="S85" i="44"/>
  <c r="O85" i="44"/>
  <c r="K85" i="44"/>
  <c r="R85" i="44"/>
  <c r="N85" i="44"/>
  <c r="J85" i="44"/>
  <c r="R85" i="43"/>
  <c r="N85" i="43"/>
  <c r="J85" i="43"/>
  <c r="Q85" i="43"/>
  <c r="M85" i="43"/>
  <c r="G85" i="43"/>
  <c r="P85" i="43"/>
  <c r="L85" i="43"/>
  <c r="F85" i="43"/>
  <c r="S85" i="43"/>
  <c r="O85" i="43"/>
  <c r="K85" i="43"/>
  <c r="R85" i="42"/>
  <c r="N85" i="42"/>
  <c r="J85" i="42"/>
  <c r="Q85" i="42"/>
  <c r="M85" i="42"/>
  <c r="G85" i="42"/>
  <c r="P85" i="42"/>
  <c r="L85" i="42"/>
  <c r="S85" i="42"/>
  <c r="O85" i="42"/>
  <c r="K85" i="42"/>
  <c r="P89" i="45"/>
  <c r="L89" i="45"/>
  <c r="F89" i="45"/>
  <c r="S89" i="45"/>
  <c r="O89" i="45"/>
  <c r="K89" i="45"/>
  <c r="R89" i="45"/>
  <c r="N89" i="45"/>
  <c r="J89" i="45"/>
  <c r="Q89" i="45"/>
  <c r="M89" i="45"/>
  <c r="G89" i="45"/>
  <c r="Q89" i="44"/>
  <c r="M89" i="44"/>
  <c r="G89" i="44"/>
  <c r="P89" i="44"/>
  <c r="L89" i="44"/>
  <c r="F89" i="44"/>
  <c r="S89" i="44"/>
  <c r="O89" i="44"/>
  <c r="K89" i="44"/>
  <c r="R89" i="44"/>
  <c r="N89" i="44"/>
  <c r="J89" i="44"/>
  <c r="R89" i="43"/>
  <c r="N89" i="43"/>
  <c r="J89" i="43"/>
  <c r="Q89" i="43"/>
  <c r="M89" i="43"/>
  <c r="G89" i="43"/>
  <c r="P89" i="43"/>
  <c r="L89" i="43"/>
  <c r="S89" i="43"/>
  <c r="O89" i="43"/>
  <c r="K89" i="43"/>
  <c r="R89" i="42"/>
  <c r="N89" i="42"/>
  <c r="J89" i="42"/>
  <c r="Q89" i="42"/>
  <c r="M89" i="42"/>
  <c r="G89" i="42"/>
  <c r="P89" i="42"/>
  <c r="L89" i="42"/>
  <c r="S89" i="42"/>
  <c r="O89" i="42"/>
  <c r="K89" i="42"/>
  <c r="Q93" i="45"/>
  <c r="M93" i="45"/>
  <c r="P93" i="45"/>
  <c r="L93" i="45"/>
  <c r="O93" i="45"/>
  <c r="G93" i="45"/>
  <c r="N93" i="45"/>
  <c r="S93" i="45"/>
  <c r="K93" i="45"/>
  <c r="R93" i="45"/>
  <c r="J93" i="45"/>
  <c r="Q93" i="44"/>
  <c r="M93" i="44"/>
  <c r="G93" i="44"/>
  <c r="P93" i="44"/>
  <c r="L93" i="44"/>
  <c r="F93" i="44"/>
  <c r="S93" i="44"/>
  <c r="O93" i="44"/>
  <c r="K93" i="44"/>
  <c r="R93" i="44"/>
  <c r="N93" i="44"/>
  <c r="J93" i="44"/>
  <c r="R93" i="43"/>
  <c r="N93" i="43"/>
  <c r="J93" i="43"/>
  <c r="Q93" i="43"/>
  <c r="M93" i="43"/>
  <c r="G93" i="43"/>
  <c r="P93" i="43"/>
  <c r="L93" i="43"/>
  <c r="F93" i="43"/>
  <c r="S93" i="43"/>
  <c r="O93" i="43"/>
  <c r="K93" i="43"/>
  <c r="R93" i="42"/>
  <c r="N93" i="42"/>
  <c r="J93" i="42"/>
  <c r="Q93" i="42"/>
  <c r="M93" i="42"/>
  <c r="G93" i="42"/>
  <c r="P93" i="42"/>
  <c r="L93" i="42"/>
  <c r="S93" i="42"/>
  <c r="O93" i="42"/>
  <c r="K93" i="42"/>
  <c r="R97" i="45"/>
  <c r="N97" i="45"/>
  <c r="J97" i="45"/>
  <c r="Q97" i="45"/>
  <c r="M97" i="45"/>
  <c r="G97" i="45"/>
  <c r="P97" i="45"/>
  <c r="L97" i="45"/>
  <c r="F97" i="45"/>
  <c r="S97" i="45"/>
  <c r="O97" i="45"/>
  <c r="K97" i="45"/>
  <c r="Q97" i="44"/>
  <c r="M97" i="44"/>
  <c r="G97" i="44"/>
  <c r="P97" i="44"/>
  <c r="L97" i="44"/>
  <c r="S97" i="44"/>
  <c r="O97" i="44"/>
  <c r="K97" i="44"/>
  <c r="R97" i="44"/>
  <c r="N97" i="44"/>
  <c r="J97" i="44"/>
  <c r="R97" i="43"/>
  <c r="N97" i="43"/>
  <c r="J97" i="43"/>
  <c r="Q97" i="43"/>
  <c r="M97" i="43"/>
  <c r="G97" i="43"/>
  <c r="P97" i="43"/>
  <c r="L97" i="43"/>
  <c r="F97" i="43"/>
  <c r="S97" i="43"/>
  <c r="O97" i="43"/>
  <c r="K97" i="43"/>
  <c r="R97" i="42"/>
  <c r="N97" i="42"/>
  <c r="J97" i="42"/>
  <c r="Q97" i="42"/>
  <c r="M97" i="42"/>
  <c r="G97" i="42"/>
  <c r="P97" i="42"/>
  <c r="L97" i="42"/>
  <c r="S97" i="42"/>
  <c r="O97" i="42"/>
  <c r="K97" i="42"/>
  <c r="R101" i="45"/>
  <c r="N101" i="45"/>
  <c r="J101" i="45"/>
  <c r="Q101" i="45"/>
  <c r="M101" i="45"/>
  <c r="G101" i="45"/>
  <c r="P101" i="45"/>
  <c r="L101" i="45"/>
  <c r="F101" i="45"/>
  <c r="K101" i="45"/>
  <c r="S101" i="45"/>
  <c r="O101" i="45"/>
  <c r="Q101" i="44"/>
  <c r="M101" i="44"/>
  <c r="G101" i="44"/>
  <c r="P101" i="44"/>
  <c r="L101" i="44"/>
  <c r="F101" i="44"/>
  <c r="S101" i="44"/>
  <c r="O101" i="44"/>
  <c r="K101" i="44"/>
  <c r="R101" i="44"/>
  <c r="N101" i="44"/>
  <c r="J101" i="44"/>
  <c r="R101" i="43"/>
  <c r="N101" i="43"/>
  <c r="J101" i="43"/>
  <c r="Q101" i="43"/>
  <c r="M101" i="43"/>
  <c r="G101" i="43"/>
  <c r="P101" i="43"/>
  <c r="L101" i="43"/>
  <c r="S101" i="43"/>
  <c r="O101" i="43"/>
  <c r="K101" i="43"/>
  <c r="R101" i="42"/>
  <c r="N101" i="42"/>
  <c r="J101" i="42"/>
  <c r="Q101" i="42"/>
  <c r="M101" i="42"/>
  <c r="G101" i="42"/>
  <c r="P101" i="42"/>
  <c r="L101" i="42"/>
  <c r="S101" i="42"/>
  <c r="O101" i="42"/>
  <c r="K101" i="42"/>
  <c r="R105" i="45"/>
  <c r="N105" i="45"/>
  <c r="J105" i="45"/>
  <c r="Q105" i="45"/>
  <c r="M105" i="45"/>
  <c r="G105" i="45"/>
  <c r="P105" i="45"/>
  <c r="L105" i="45"/>
  <c r="F105" i="45"/>
  <c r="S105" i="45"/>
  <c r="O105" i="45"/>
  <c r="K105" i="45"/>
  <c r="Q105" i="44"/>
  <c r="M105" i="44"/>
  <c r="G105" i="44"/>
  <c r="P105" i="44"/>
  <c r="L105" i="44"/>
  <c r="F105" i="44"/>
  <c r="S105" i="44"/>
  <c r="O105" i="44"/>
  <c r="K105" i="44"/>
  <c r="R105" i="44"/>
  <c r="N105" i="44"/>
  <c r="J105" i="44"/>
  <c r="R105" i="43"/>
  <c r="N105" i="43"/>
  <c r="J105" i="43"/>
  <c r="Q105" i="43"/>
  <c r="M105" i="43"/>
  <c r="G105" i="43"/>
  <c r="P105" i="43"/>
  <c r="L105" i="43"/>
  <c r="F105" i="43"/>
  <c r="S105" i="43"/>
  <c r="O105" i="43"/>
  <c r="K105" i="43"/>
  <c r="S105" i="42"/>
  <c r="O105" i="42"/>
  <c r="K105" i="42"/>
  <c r="Q105" i="42"/>
  <c r="M105" i="42"/>
  <c r="G105" i="42"/>
  <c r="R105" i="42"/>
  <c r="J105" i="42"/>
  <c r="P105" i="42"/>
  <c r="N105" i="42"/>
  <c r="L105" i="42"/>
  <c r="R109" i="45"/>
  <c r="N109" i="45"/>
  <c r="J109" i="45"/>
  <c r="Q109" i="45"/>
  <c r="M109" i="45"/>
  <c r="G109" i="45"/>
  <c r="P109" i="45"/>
  <c r="L109" i="45"/>
  <c r="S109" i="45"/>
  <c r="O109" i="45"/>
  <c r="K109" i="45"/>
  <c r="Q109" i="44"/>
  <c r="M109" i="44"/>
  <c r="G109" i="44"/>
  <c r="P109" i="44"/>
  <c r="L109" i="44"/>
  <c r="F109" i="44"/>
  <c r="S109" i="44"/>
  <c r="O109" i="44"/>
  <c r="K109" i="44"/>
  <c r="R109" i="44"/>
  <c r="N109" i="44"/>
  <c r="J109" i="44"/>
  <c r="R109" i="43"/>
  <c r="N109" i="43"/>
  <c r="J109" i="43"/>
  <c r="Q109" i="43"/>
  <c r="M109" i="43"/>
  <c r="G109" i="43"/>
  <c r="P109" i="43"/>
  <c r="L109" i="43"/>
  <c r="F109" i="43"/>
  <c r="S109" i="43"/>
  <c r="O109" i="43"/>
  <c r="K109" i="43"/>
  <c r="P109" i="42"/>
  <c r="L109" i="42"/>
  <c r="S109" i="42"/>
  <c r="O109" i="42"/>
  <c r="K109" i="42"/>
  <c r="R109" i="42"/>
  <c r="N109" i="42"/>
  <c r="J109" i="42"/>
  <c r="Q109" i="42"/>
  <c r="M109" i="42"/>
  <c r="G109" i="42"/>
  <c r="Q113" i="45"/>
  <c r="M113" i="45"/>
  <c r="G113" i="45"/>
  <c r="O113" i="45"/>
  <c r="J113" i="45"/>
  <c r="S113" i="45"/>
  <c r="N113" i="45"/>
  <c r="F113" i="45"/>
  <c r="R113" i="45"/>
  <c r="L113" i="45"/>
  <c r="P113" i="45"/>
  <c r="K113" i="45"/>
  <c r="P113" i="44"/>
  <c r="L113" i="44"/>
  <c r="Q113" i="44"/>
  <c r="K113" i="44"/>
  <c r="O113" i="44"/>
  <c r="J113" i="44"/>
  <c r="S113" i="44"/>
  <c r="N113" i="44"/>
  <c r="G113" i="44"/>
  <c r="R113" i="44"/>
  <c r="M113" i="44"/>
  <c r="R113" i="43"/>
  <c r="N113" i="43"/>
  <c r="J113" i="43"/>
  <c r="Q113" i="43"/>
  <c r="M113" i="43"/>
  <c r="G113" i="43"/>
  <c r="P113" i="43"/>
  <c r="L113" i="43"/>
  <c r="F113" i="43"/>
  <c r="S113" i="43"/>
  <c r="O113" i="43"/>
  <c r="K113" i="43"/>
  <c r="P113" i="42"/>
  <c r="L113" i="42"/>
  <c r="S113" i="42"/>
  <c r="O113" i="42"/>
  <c r="K113" i="42"/>
  <c r="R113" i="42"/>
  <c r="N113" i="42"/>
  <c r="J113" i="42"/>
  <c r="Q113" i="42"/>
  <c r="M113" i="42"/>
  <c r="G113" i="42"/>
  <c r="S117" i="45"/>
  <c r="O117" i="45"/>
  <c r="K117" i="45"/>
  <c r="R117" i="45"/>
  <c r="N117" i="45"/>
  <c r="J117" i="45"/>
  <c r="Q117" i="45"/>
  <c r="M117" i="45"/>
  <c r="G117" i="45"/>
  <c r="L117" i="45"/>
  <c r="F117" i="45"/>
  <c r="P117" i="45"/>
  <c r="R117" i="44"/>
  <c r="N117" i="44"/>
  <c r="J117" i="44"/>
  <c r="P117" i="44"/>
  <c r="L117" i="44"/>
  <c r="F117" i="44"/>
  <c r="S117" i="44"/>
  <c r="O117" i="44"/>
  <c r="K117" i="44"/>
  <c r="G117" i="44"/>
  <c r="Q117" i="44"/>
  <c r="M117" i="44"/>
  <c r="R117" i="43"/>
  <c r="N117" i="43"/>
  <c r="J117" i="43"/>
  <c r="Q117" i="43"/>
  <c r="M117" i="43"/>
  <c r="G117" i="43"/>
  <c r="P117" i="43"/>
  <c r="L117" i="43"/>
  <c r="S117" i="43"/>
  <c r="O117" i="43"/>
  <c r="K117" i="43"/>
  <c r="P117" i="42"/>
  <c r="L117" i="42"/>
  <c r="S117" i="42"/>
  <c r="O117" i="42"/>
  <c r="K117" i="42"/>
  <c r="R117" i="42"/>
  <c r="N117" i="42"/>
  <c r="J117" i="42"/>
  <c r="Q117" i="42"/>
  <c r="M117" i="42"/>
  <c r="G117" i="42"/>
  <c r="S121" i="45"/>
  <c r="O121" i="45"/>
  <c r="K121" i="45"/>
  <c r="R121" i="45"/>
  <c r="N121" i="45"/>
  <c r="J121" i="45"/>
  <c r="Q121" i="45"/>
  <c r="M121" i="45"/>
  <c r="G121" i="45"/>
  <c r="P121" i="45"/>
  <c r="L121" i="45"/>
  <c r="F121" i="45"/>
  <c r="R121" i="44"/>
  <c r="N121" i="44"/>
  <c r="J121" i="44"/>
  <c r="Q121" i="44"/>
  <c r="M121" i="44"/>
  <c r="G121" i="44"/>
  <c r="P121" i="44"/>
  <c r="L121" i="44"/>
  <c r="F121" i="44"/>
  <c r="S121" i="44"/>
  <c r="O121" i="44"/>
  <c r="K121" i="44"/>
  <c r="R121" i="43"/>
  <c r="N121" i="43"/>
  <c r="J121" i="43"/>
  <c r="Q121" i="43"/>
  <c r="M121" i="43"/>
  <c r="G121" i="43"/>
  <c r="P121" i="43"/>
  <c r="L121" i="43"/>
  <c r="F121" i="43"/>
  <c r="S121" i="43"/>
  <c r="O121" i="43"/>
  <c r="K121" i="43"/>
  <c r="S125" i="45"/>
  <c r="O125" i="45"/>
  <c r="K125" i="45"/>
  <c r="R125" i="45"/>
  <c r="N125" i="45"/>
  <c r="J125" i="45"/>
  <c r="Q125" i="45"/>
  <c r="M125" i="45"/>
  <c r="G125" i="45"/>
  <c r="L125" i="45"/>
  <c r="F125" i="45"/>
  <c r="P125" i="45"/>
  <c r="R125" i="44"/>
  <c r="N125" i="44"/>
  <c r="J125" i="44"/>
  <c r="Q125" i="44"/>
  <c r="M125" i="44"/>
  <c r="G125" i="44"/>
  <c r="P125" i="44"/>
  <c r="L125" i="44"/>
  <c r="S125" i="44"/>
  <c r="O125" i="44"/>
  <c r="K125" i="44"/>
  <c r="R125" i="43"/>
  <c r="N125" i="43"/>
  <c r="J125" i="43"/>
  <c r="Q125" i="43"/>
  <c r="M125" i="43"/>
  <c r="G125" i="43"/>
  <c r="P125" i="43"/>
  <c r="L125" i="43"/>
  <c r="F125" i="43"/>
  <c r="S125" i="43"/>
  <c r="O125" i="43"/>
  <c r="K125" i="43"/>
  <c r="P125" i="42"/>
  <c r="L125" i="42"/>
  <c r="S125" i="42"/>
  <c r="O125" i="42"/>
  <c r="K125" i="42"/>
  <c r="R125" i="42"/>
  <c r="N125" i="42"/>
  <c r="J125" i="42"/>
  <c r="Q125" i="42"/>
  <c r="M125" i="42"/>
  <c r="G125" i="42"/>
  <c r="S129" i="45"/>
  <c r="O129" i="45"/>
  <c r="K129" i="45"/>
  <c r="R129" i="45"/>
  <c r="N129" i="45"/>
  <c r="J129" i="45"/>
  <c r="Q129" i="45"/>
  <c r="M129" i="45"/>
  <c r="G129" i="45"/>
  <c r="P129" i="45"/>
  <c r="L129" i="45"/>
  <c r="F129" i="45"/>
  <c r="R129" i="44"/>
  <c r="N129" i="44"/>
  <c r="J129" i="44"/>
  <c r="Q129" i="44"/>
  <c r="M129" i="44"/>
  <c r="G129" i="44"/>
  <c r="P129" i="44"/>
  <c r="L129" i="44"/>
  <c r="F129" i="44"/>
  <c r="S129" i="44"/>
  <c r="O129" i="44"/>
  <c r="K129" i="44"/>
  <c r="R129" i="43"/>
  <c r="N129" i="43"/>
  <c r="J129" i="43"/>
  <c r="Q129" i="43"/>
  <c r="M129" i="43"/>
  <c r="G129" i="43"/>
  <c r="P129" i="43"/>
  <c r="L129" i="43"/>
  <c r="F129" i="43"/>
  <c r="S129" i="43"/>
  <c r="O129" i="43"/>
  <c r="K129" i="43"/>
  <c r="P129" i="42"/>
  <c r="L129" i="42"/>
  <c r="S129" i="42"/>
  <c r="O129" i="42"/>
  <c r="K129" i="42"/>
  <c r="R129" i="42"/>
  <c r="N129" i="42"/>
  <c r="J129" i="42"/>
  <c r="Q129" i="42"/>
  <c r="M129" i="42"/>
  <c r="G129" i="42"/>
  <c r="S133" i="45"/>
  <c r="O133" i="45"/>
  <c r="K133" i="45"/>
  <c r="R133" i="45"/>
  <c r="N133" i="45"/>
  <c r="J133" i="45"/>
  <c r="Q133" i="45"/>
  <c r="M133" i="45"/>
  <c r="G133" i="45"/>
  <c r="L133" i="45"/>
  <c r="F133" i="45"/>
  <c r="P133" i="45"/>
  <c r="R133" i="44"/>
  <c r="N133" i="44"/>
  <c r="J133" i="44"/>
  <c r="Q133" i="44"/>
  <c r="M133" i="44"/>
  <c r="G133" i="44"/>
  <c r="P133" i="44"/>
  <c r="L133" i="44"/>
  <c r="F133" i="44"/>
  <c r="S133" i="44"/>
  <c r="O133" i="44"/>
  <c r="K133" i="44"/>
  <c r="R133" i="43"/>
  <c r="N133" i="43"/>
  <c r="J133" i="43"/>
  <c r="Q133" i="43"/>
  <c r="M133" i="43"/>
  <c r="G133" i="43"/>
  <c r="P133" i="43"/>
  <c r="L133" i="43"/>
  <c r="F133" i="43"/>
  <c r="S133" i="43"/>
  <c r="O133" i="43"/>
  <c r="K133" i="43"/>
  <c r="P133" i="42"/>
  <c r="L133" i="42"/>
  <c r="S133" i="42"/>
  <c r="O133" i="42"/>
  <c r="K133" i="42"/>
  <c r="R133" i="42"/>
  <c r="N133" i="42"/>
  <c r="J133" i="42"/>
  <c r="Q133" i="42"/>
  <c r="M133" i="42"/>
  <c r="G133" i="42"/>
  <c r="P7" i="45"/>
  <c r="L7" i="45"/>
  <c r="F7" i="45"/>
  <c r="S7" i="45"/>
  <c r="O7" i="45"/>
  <c r="K7" i="45"/>
  <c r="R7" i="45"/>
  <c r="N7" i="45"/>
  <c r="J7" i="45"/>
  <c r="Q7" i="45"/>
  <c r="M7" i="45"/>
  <c r="G7" i="45"/>
  <c r="S7" i="44"/>
  <c r="O7" i="44"/>
  <c r="K7" i="44"/>
  <c r="R7" i="44"/>
  <c r="N7" i="44"/>
  <c r="J7" i="44"/>
  <c r="Q7" i="44"/>
  <c r="M7" i="44"/>
  <c r="G7" i="44"/>
  <c r="P7" i="44"/>
  <c r="L7" i="44"/>
  <c r="F7" i="44"/>
  <c r="S7" i="43"/>
  <c r="O7" i="43"/>
  <c r="K7" i="43"/>
  <c r="R7" i="43"/>
  <c r="N7" i="43"/>
  <c r="J7" i="43"/>
  <c r="Q7" i="43"/>
  <c r="M7" i="43"/>
  <c r="G7" i="43"/>
  <c r="P7" i="43"/>
  <c r="L7" i="43"/>
  <c r="P7" i="42"/>
  <c r="L7" i="42"/>
  <c r="R7" i="42"/>
  <c r="N7" i="42"/>
  <c r="J7" i="42"/>
  <c r="M7" i="42"/>
  <c r="S7" i="42"/>
  <c r="K7" i="42"/>
  <c r="Q7" i="42"/>
  <c r="G7" i="42"/>
  <c r="O7" i="42"/>
  <c r="P19" i="45"/>
  <c r="L19" i="45"/>
  <c r="F19" i="45"/>
  <c r="S19" i="45"/>
  <c r="O19" i="45"/>
  <c r="K19" i="45"/>
  <c r="R19" i="45"/>
  <c r="N19" i="45"/>
  <c r="J19" i="45"/>
  <c r="Q19" i="45"/>
  <c r="M19" i="45"/>
  <c r="G19" i="45"/>
  <c r="Q19" i="44"/>
  <c r="M19" i="44"/>
  <c r="G19" i="44"/>
  <c r="P19" i="44"/>
  <c r="L19" i="44"/>
  <c r="F19" i="44"/>
  <c r="S19" i="44"/>
  <c r="O19" i="44"/>
  <c r="K19" i="44"/>
  <c r="R19" i="44"/>
  <c r="N19" i="44"/>
  <c r="J19" i="44"/>
  <c r="S19" i="43"/>
  <c r="O19" i="43"/>
  <c r="K19" i="43"/>
  <c r="R19" i="43"/>
  <c r="N19" i="43"/>
  <c r="J19" i="43"/>
  <c r="Q19" i="43"/>
  <c r="M19" i="43"/>
  <c r="G19" i="43"/>
  <c r="P19" i="43"/>
  <c r="L19" i="43"/>
  <c r="F19" i="43"/>
  <c r="S35" i="45"/>
  <c r="O35" i="45"/>
  <c r="K35" i="45"/>
  <c r="R35" i="45"/>
  <c r="N35" i="45"/>
  <c r="J35" i="45"/>
  <c r="Q35" i="45"/>
  <c r="M35" i="45"/>
  <c r="G35" i="45"/>
  <c r="P35" i="45"/>
  <c r="L35" i="45"/>
  <c r="F35" i="45"/>
  <c r="Q35" i="44"/>
  <c r="M35" i="44"/>
  <c r="G35" i="44"/>
  <c r="P35" i="44"/>
  <c r="L35" i="44"/>
  <c r="F35" i="44"/>
  <c r="S35" i="44"/>
  <c r="O35" i="44"/>
  <c r="K35" i="44"/>
  <c r="R35" i="44"/>
  <c r="N35" i="44"/>
  <c r="J35" i="44"/>
  <c r="S35" i="43"/>
  <c r="O35" i="43"/>
  <c r="K35" i="43"/>
  <c r="R35" i="43"/>
  <c r="N35" i="43"/>
  <c r="J35" i="43"/>
  <c r="Q35" i="43"/>
  <c r="M35" i="43"/>
  <c r="G35" i="43"/>
  <c r="P35" i="43"/>
  <c r="L35" i="43"/>
  <c r="F35" i="43"/>
  <c r="P35" i="42"/>
  <c r="L35" i="42"/>
  <c r="S35" i="42"/>
  <c r="O35" i="42"/>
  <c r="K35" i="42"/>
  <c r="R35" i="42"/>
  <c r="N35" i="42"/>
  <c r="J35" i="42"/>
  <c r="Q35" i="42"/>
  <c r="M35" i="42"/>
  <c r="G35" i="42"/>
  <c r="S47" i="45"/>
  <c r="O47" i="45"/>
  <c r="K47" i="45"/>
  <c r="R47" i="45"/>
  <c r="N47" i="45"/>
  <c r="J47" i="45"/>
  <c r="Q47" i="45"/>
  <c r="M47" i="45"/>
  <c r="G47" i="45"/>
  <c r="P47" i="45"/>
  <c r="L47" i="45"/>
  <c r="F47" i="45"/>
  <c r="Q47" i="44"/>
  <c r="M47" i="44"/>
  <c r="G47" i="44"/>
  <c r="P47" i="44"/>
  <c r="L47" i="44"/>
  <c r="F47" i="44"/>
  <c r="S47" i="44"/>
  <c r="O47" i="44"/>
  <c r="K47" i="44"/>
  <c r="R47" i="44"/>
  <c r="N47" i="44"/>
  <c r="J47" i="44"/>
  <c r="S47" i="43"/>
  <c r="O47" i="43"/>
  <c r="K47" i="43"/>
  <c r="R47" i="43"/>
  <c r="N47" i="43"/>
  <c r="J47" i="43"/>
  <c r="Q47" i="43"/>
  <c r="M47" i="43"/>
  <c r="G47" i="43"/>
  <c r="P47" i="43"/>
  <c r="L47" i="43"/>
  <c r="F47" i="43"/>
  <c r="P47" i="42"/>
  <c r="L47" i="42"/>
  <c r="S47" i="42"/>
  <c r="O47" i="42"/>
  <c r="K47" i="42"/>
  <c r="R47" i="42"/>
  <c r="N47" i="42"/>
  <c r="J47" i="42"/>
  <c r="Q47" i="42"/>
  <c r="M47" i="42"/>
  <c r="G47" i="42"/>
  <c r="S59" i="45"/>
  <c r="O59" i="45"/>
  <c r="K59" i="45"/>
  <c r="R59" i="45"/>
  <c r="N59" i="45"/>
  <c r="J59" i="45"/>
  <c r="Q59" i="45"/>
  <c r="M59" i="45"/>
  <c r="G59" i="45"/>
  <c r="P59" i="45"/>
  <c r="L59" i="45"/>
  <c r="F59" i="45"/>
  <c r="Q59" i="44"/>
  <c r="M59" i="44"/>
  <c r="G59" i="44"/>
  <c r="P59" i="44"/>
  <c r="L59" i="44"/>
  <c r="F59" i="44"/>
  <c r="S59" i="44"/>
  <c r="O59" i="44"/>
  <c r="K59" i="44"/>
  <c r="R59" i="44"/>
  <c r="N59" i="44"/>
  <c r="J59" i="44"/>
  <c r="S59" i="43"/>
  <c r="O59" i="43"/>
  <c r="K59" i="43"/>
  <c r="R59" i="43"/>
  <c r="N59" i="43"/>
  <c r="J59" i="43"/>
  <c r="Q59" i="43"/>
  <c r="M59" i="43"/>
  <c r="G59" i="43"/>
  <c r="P59" i="43"/>
  <c r="L59" i="43"/>
  <c r="F59" i="43"/>
  <c r="R59" i="42"/>
  <c r="N59" i="42"/>
  <c r="J59" i="42"/>
  <c r="Q59" i="42"/>
  <c r="M59" i="42"/>
  <c r="G59" i="42"/>
  <c r="P59" i="42"/>
  <c r="L59" i="42"/>
  <c r="S59" i="42"/>
  <c r="O59" i="42"/>
  <c r="K59" i="42"/>
  <c r="S71" i="45"/>
  <c r="O71" i="45"/>
  <c r="K71" i="45"/>
  <c r="Q71" i="45"/>
  <c r="M71" i="45"/>
  <c r="G71" i="45"/>
  <c r="R71" i="45"/>
  <c r="J71" i="45"/>
  <c r="P71" i="45"/>
  <c r="F71" i="45"/>
  <c r="N71" i="45"/>
  <c r="L71" i="45"/>
  <c r="Q71" i="44"/>
  <c r="M71" i="44"/>
  <c r="G71" i="44"/>
  <c r="P71" i="44"/>
  <c r="L71" i="44"/>
  <c r="F71" i="44"/>
  <c r="S71" i="44"/>
  <c r="O71" i="44"/>
  <c r="K71" i="44"/>
  <c r="R71" i="44"/>
  <c r="N71" i="44"/>
  <c r="J71" i="44"/>
  <c r="R71" i="43"/>
  <c r="N71" i="43"/>
  <c r="J71" i="43"/>
  <c r="Q71" i="43"/>
  <c r="M71" i="43"/>
  <c r="G71" i="43"/>
  <c r="P71" i="43"/>
  <c r="L71" i="43"/>
  <c r="F71" i="43"/>
  <c r="S71" i="43"/>
  <c r="O71" i="43"/>
  <c r="K71" i="43"/>
  <c r="R71" i="42"/>
  <c r="N71" i="42"/>
  <c r="J71" i="42"/>
  <c r="Q71" i="42"/>
  <c r="M71" i="42"/>
  <c r="G71" i="42"/>
  <c r="P71" i="42"/>
  <c r="L71" i="42"/>
  <c r="S71" i="42"/>
  <c r="O71" i="42"/>
  <c r="K71" i="42"/>
  <c r="P79" i="45"/>
  <c r="L79" i="45"/>
  <c r="F79" i="45"/>
  <c r="S79" i="45"/>
  <c r="O79" i="45"/>
  <c r="K79" i="45"/>
  <c r="R79" i="45"/>
  <c r="N79" i="45"/>
  <c r="J79" i="45"/>
  <c r="Q79" i="45"/>
  <c r="M79" i="45"/>
  <c r="G79" i="45"/>
  <c r="Q79" i="44"/>
  <c r="M79" i="44"/>
  <c r="G79" i="44"/>
  <c r="P79" i="44"/>
  <c r="L79" i="44"/>
  <c r="F79" i="44"/>
  <c r="S79" i="44"/>
  <c r="O79" i="44"/>
  <c r="K79" i="44"/>
  <c r="R79" i="44"/>
  <c r="N79" i="44"/>
  <c r="J79" i="44"/>
  <c r="R79" i="43"/>
  <c r="N79" i="43"/>
  <c r="J79" i="43"/>
  <c r="Q79" i="43"/>
  <c r="M79" i="43"/>
  <c r="G79" i="43"/>
  <c r="P79" i="43"/>
  <c r="L79" i="43"/>
  <c r="F79" i="43"/>
  <c r="S79" i="43"/>
  <c r="O79" i="43"/>
  <c r="K79" i="43"/>
  <c r="R79" i="42"/>
  <c r="N79" i="42"/>
  <c r="J79" i="42"/>
  <c r="Q79" i="42"/>
  <c r="M79" i="42"/>
  <c r="G79" i="42"/>
  <c r="P79" i="42"/>
  <c r="L79" i="42"/>
  <c r="S79" i="42"/>
  <c r="O79" i="42"/>
  <c r="K79" i="42"/>
  <c r="P91" i="45"/>
  <c r="L91" i="45"/>
  <c r="F91" i="45"/>
  <c r="O91" i="45"/>
  <c r="J91" i="45"/>
  <c r="S91" i="45"/>
  <c r="N91" i="45"/>
  <c r="G91" i="45"/>
  <c r="R91" i="45"/>
  <c r="M91" i="45"/>
  <c r="Q91" i="45"/>
  <c r="K91" i="45"/>
  <c r="Q91" i="44"/>
  <c r="M91" i="44"/>
  <c r="G91" i="44"/>
  <c r="P91" i="44"/>
  <c r="L91" i="44"/>
  <c r="F91" i="44"/>
  <c r="S91" i="44"/>
  <c r="O91" i="44"/>
  <c r="K91" i="44"/>
  <c r="R91" i="44"/>
  <c r="N91" i="44"/>
  <c r="J91" i="44"/>
  <c r="R91" i="43"/>
  <c r="N91" i="43"/>
  <c r="J91" i="43"/>
  <c r="Q91" i="43"/>
  <c r="M91" i="43"/>
  <c r="G91" i="43"/>
  <c r="P91" i="43"/>
  <c r="L91" i="43"/>
  <c r="F91" i="43"/>
  <c r="S91" i="43"/>
  <c r="O91" i="43"/>
  <c r="K91" i="43"/>
  <c r="R99" i="45"/>
  <c r="N99" i="45"/>
  <c r="J99" i="45"/>
  <c r="Q99" i="45"/>
  <c r="M99" i="45"/>
  <c r="G99" i="45"/>
  <c r="P99" i="45"/>
  <c r="L99" i="45"/>
  <c r="F99" i="45"/>
  <c r="S99" i="45"/>
  <c r="O99" i="45"/>
  <c r="K99" i="45"/>
  <c r="Q99" i="44"/>
  <c r="M99" i="44"/>
  <c r="G99" i="44"/>
  <c r="P99" i="44"/>
  <c r="L99" i="44"/>
  <c r="F99" i="44"/>
  <c r="S99" i="44"/>
  <c r="O99" i="44"/>
  <c r="K99" i="44"/>
  <c r="R99" i="44"/>
  <c r="N99" i="44"/>
  <c r="J99" i="44"/>
  <c r="R99" i="43"/>
  <c r="N99" i="43"/>
  <c r="J99" i="43"/>
  <c r="Q99" i="43"/>
  <c r="M99" i="43"/>
  <c r="G99" i="43"/>
  <c r="P99" i="43"/>
  <c r="L99" i="43"/>
  <c r="F99" i="43"/>
  <c r="S99" i="43"/>
  <c r="O99" i="43"/>
  <c r="K99" i="43"/>
  <c r="R99" i="42"/>
  <c r="N99" i="42"/>
  <c r="J99" i="42"/>
  <c r="Q99" i="42"/>
  <c r="M99" i="42"/>
  <c r="G99" i="42"/>
  <c r="P99" i="42"/>
  <c r="L99" i="42"/>
  <c r="S99" i="42"/>
  <c r="O99" i="42"/>
  <c r="K99" i="42"/>
  <c r="R107" i="45"/>
  <c r="N107" i="45"/>
  <c r="J107" i="45"/>
  <c r="Q107" i="45"/>
  <c r="M107" i="45"/>
  <c r="G107" i="45"/>
  <c r="P107" i="45"/>
  <c r="L107" i="45"/>
  <c r="F107" i="45"/>
  <c r="S107" i="45"/>
  <c r="O107" i="45"/>
  <c r="K107" i="45"/>
  <c r="Q107" i="44"/>
  <c r="M107" i="44"/>
  <c r="G107" i="44"/>
  <c r="P107" i="44"/>
  <c r="L107" i="44"/>
  <c r="F107" i="44"/>
  <c r="S107" i="44"/>
  <c r="O107" i="44"/>
  <c r="K107" i="44"/>
  <c r="R107" i="44"/>
  <c r="N107" i="44"/>
  <c r="J107" i="44"/>
  <c r="R107" i="43"/>
  <c r="N107" i="43"/>
  <c r="J107" i="43"/>
  <c r="Q107" i="43"/>
  <c r="M107" i="43"/>
  <c r="G107" i="43"/>
  <c r="P107" i="43"/>
  <c r="L107" i="43"/>
  <c r="F107" i="43"/>
  <c r="S107" i="43"/>
  <c r="O107" i="43"/>
  <c r="K107" i="43"/>
  <c r="P107" i="42"/>
  <c r="L107" i="42"/>
  <c r="S107" i="42"/>
  <c r="O107" i="42"/>
  <c r="K107" i="42"/>
  <c r="R107" i="42"/>
  <c r="N107" i="42"/>
  <c r="Q107" i="42"/>
  <c r="M107" i="42"/>
  <c r="G107" i="42"/>
  <c r="J107" i="42"/>
  <c r="S119" i="45"/>
  <c r="O119" i="45"/>
  <c r="K119" i="45"/>
  <c r="R119" i="45"/>
  <c r="N119" i="45"/>
  <c r="J119" i="45"/>
  <c r="Q119" i="45"/>
  <c r="M119" i="45"/>
  <c r="G119" i="45"/>
  <c r="P119" i="45"/>
  <c r="L119" i="45"/>
  <c r="F119" i="45"/>
  <c r="R119" i="44"/>
  <c r="N119" i="44"/>
  <c r="J119" i="44"/>
  <c r="Q119" i="44"/>
  <c r="M119" i="44"/>
  <c r="G119" i="44"/>
  <c r="P119" i="44"/>
  <c r="L119" i="44"/>
  <c r="F119" i="44"/>
  <c r="S119" i="44"/>
  <c r="O119" i="44"/>
  <c r="K119" i="44"/>
  <c r="R119" i="43"/>
  <c r="N119" i="43"/>
  <c r="J119" i="43"/>
  <c r="Q119" i="43"/>
  <c r="M119" i="43"/>
  <c r="G119" i="43"/>
  <c r="P119" i="43"/>
  <c r="L119" i="43"/>
  <c r="F119" i="43"/>
  <c r="S119" i="43"/>
  <c r="O119" i="43"/>
  <c r="K119" i="43"/>
  <c r="F133" i="42"/>
  <c r="F131" i="42"/>
  <c r="F129" i="42"/>
  <c r="F127" i="42"/>
  <c r="F125" i="42"/>
  <c r="F117" i="42"/>
  <c r="F115" i="42"/>
  <c r="F113" i="42"/>
  <c r="F111" i="42"/>
  <c r="F109" i="42"/>
  <c r="F107" i="42"/>
  <c r="F134" i="42"/>
  <c r="F132" i="42"/>
  <c r="F130" i="42"/>
  <c r="F128" i="42"/>
  <c r="F126" i="42"/>
  <c r="F124" i="42"/>
  <c r="F118" i="42"/>
  <c r="F116" i="42"/>
  <c r="F112" i="42"/>
  <c r="F110" i="42"/>
  <c r="F108" i="42"/>
  <c r="F104" i="42"/>
  <c r="F102" i="42"/>
  <c r="F100" i="42"/>
  <c r="F94" i="42"/>
  <c r="F92" i="42"/>
  <c r="F88" i="42"/>
  <c r="F80" i="42"/>
  <c r="F78" i="42"/>
  <c r="F74" i="42"/>
  <c r="F72" i="42"/>
  <c r="F70" i="42"/>
  <c r="F68" i="42"/>
  <c r="F64" i="42"/>
  <c r="F62" i="42"/>
  <c r="F60" i="42"/>
  <c r="F58" i="42"/>
  <c r="F51" i="42"/>
  <c r="F47" i="42"/>
  <c r="F45" i="42"/>
  <c r="F43" i="42"/>
  <c r="F39" i="42"/>
  <c r="F37" i="42"/>
  <c r="F35" i="42"/>
  <c r="F33" i="42"/>
  <c r="F29" i="42"/>
  <c r="F27" i="42"/>
  <c r="F25" i="42"/>
  <c r="F23" i="42"/>
  <c r="F21" i="42"/>
  <c r="F15" i="42"/>
  <c r="F13" i="42"/>
  <c r="F9" i="42"/>
  <c r="F56" i="42"/>
  <c r="F54" i="42"/>
  <c r="F106" i="42"/>
  <c r="F101" i="42"/>
  <c r="F99" i="42"/>
  <c r="F97" i="42"/>
  <c r="F95" i="42"/>
  <c r="F93" i="42"/>
  <c r="F89" i="42"/>
  <c r="F87" i="42"/>
  <c r="F85" i="42"/>
  <c r="F79" i="42"/>
  <c r="F71" i="42"/>
  <c r="F67" i="42"/>
  <c r="F65" i="42"/>
  <c r="F63" i="42"/>
  <c r="F61" i="42"/>
  <c r="F59" i="42"/>
  <c r="F57" i="42"/>
  <c r="F52" i="42"/>
  <c r="F50" i="42"/>
  <c r="F48" i="42"/>
  <c r="F46" i="42"/>
  <c r="F44" i="42"/>
  <c r="F42" i="42"/>
  <c r="F40" i="42"/>
  <c r="F38" i="42"/>
  <c r="F36" i="42"/>
  <c r="F34" i="42"/>
  <c r="F32" i="42"/>
  <c r="F30" i="42"/>
  <c r="F28" i="42"/>
  <c r="F26" i="42"/>
  <c r="F24" i="42"/>
  <c r="F22" i="42"/>
  <c r="F20" i="42"/>
  <c r="F16" i="42"/>
  <c r="F12" i="42"/>
  <c r="F8" i="42"/>
  <c r="F103" i="42"/>
  <c r="F55" i="42"/>
  <c r="F53" i="42"/>
  <c r="F5" i="42"/>
  <c r="F3" i="42"/>
  <c r="F4" i="42"/>
  <c r="F7" i="42"/>
  <c r="R2" i="45"/>
  <c r="N2" i="45"/>
  <c r="J2" i="45"/>
  <c r="Q2" i="45"/>
  <c r="M2" i="45"/>
  <c r="G2" i="45"/>
  <c r="P2" i="45"/>
  <c r="L2" i="45"/>
  <c r="F2" i="45"/>
  <c r="S2" i="45"/>
  <c r="O2" i="45"/>
  <c r="K2" i="45"/>
  <c r="Q2" i="44"/>
  <c r="M2" i="44"/>
  <c r="G2" i="44"/>
  <c r="P2" i="44"/>
  <c r="L2" i="44"/>
  <c r="F2" i="44"/>
  <c r="S2" i="44"/>
  <c r="O2" i="44"/>
  <c r="K2" i="44"/>
  <c r="R2" i="44"/>
  <c r="N2" i="44"/>
  <c r="J2" i="44"/>
  <c r="R2" i="43"/>
  <c r="N2" i="43"/>
  <c r="G2" i="43"/>
  <c r="Q2" i="43"/>
  <c r="M2" i="43"/>
  <c r="J2" i="43"/>
  <c r="P2" i="43"/>
  <c r="L2" i="43"/>
  <c r="S2" i="43"/>
  <c r="O2" i="43"/>
  <c r="K2" i="43"/>
  <c r="M2" i="42"/>
  <c r="L2" i="42"/>
  <c r="J2" i="42"/>
  <c r="K2" i="42"/>
  <c r="N2" i="42"/>
  <c r="R6" i="45"/>
  <c r="N6" i="45"/>
  <c r="J6" i="45"/>
  <c r="Q6" i="45"/>
  <c r="M6" i="45"/>
  <c r="G6" i="45"/>
  <c r="P6" i="45"/>
  <c r="L6" i="45"/>
  <c r="S6" i="45"/>
  <c r="O6" i="45"/>
  <c r="K6" i="45"/>
  <c r="Q6" i="44"/>
  <c r="M6" i="44"/>
  <c r="G6" i="44"/>
  <c r="P6" i="44"/>
  <c r="L6" i="44"/>
  <c r="F6" i="44"/>
  <c r="S6" i="44"/>
  <c r="O6" i="44"/>
  <c r="K6" i="44"/>
  <c r="R6" i="44"/>
  <c r="N6" i="44"/>
  <c r="J6" i="44"/>
  <c r="Q6" i="43"/>
  <c r="M6" i="43"/>
  <c r="G6" i="43"/>
  <c r="P6" i="43"/>
  <c r="L6" i="43"/>
  <c r="F6" i="43"/>
  <c r="S6" i="43"/>
  <c r="O6" i="43"/>
  <c r="K6" i="43"/>
  <c r="R6" i="43"/>
  <c r="N6" i="43"/>
  <c r="J6" i="43"/>
  <c r="R10" i="45"/>
  <c r="N10" i="45"/>
  <c r="J10" i="45"/>
  <c r="Q10" i="45"/>
  <c r="M10" i="45"/>
  <c r="G10" i="45"/>
  <c r="P10" i="45"/>
  <c r="L10" i="45"/>
  <c r="F10" i="45"/>
  <c r="S10" i="45"/>
  <c r="O10" i="45"/>
  <c r="K10" i="45"/>
  <c r="P10" i="44"/>
  <c r="L10" i="44"/>
  <c r="F10" i="44"/>
  <c r="S10" i="44"/>
  <c r="N10" i="44"/>
  <c r="G10" i="44"/>
  <c r="R10" i="44"/>
  <c r="M10" i="44"/>
  <c r="Q10" i="44"/>
  <c r="K10" i="44"/>
  <c r="O10" i="44"/>
  <c r="J10" i="44"/>
  <c r="Q10" i="43"/>
  <c r="M10" i="43"/>
  <c r="G10" i="43"/>
  <c r="P10" i="43"/>
  <c r="L10" i="43"/>
  <c r="F10" i="43"/>
  <c r="S10" i="43"/>
  <c r="O10" i="43"/>
  <c r="K10" i="43"/>
  <c r="R10" i="43"/>
  <c r="N10" i="43"/>
  <c r="J10" i="43"/>
  <c r="R14" i="45"/>
  <c r="N14" i="45"/>
  <c r="J14" i="45"/>
  <c r="Q14" i="45"/>
  <c r="M14" i="45"/>
  <c r="G14" i="45"/>
  <c r="P14" i="45"/>
  <c r="L14" i="45"/>
  <c r="S14" i="45"/>
  <c r="O14" i="45"/>
  <c r="K14" i="45"/>
  <c r="R14" i="44"/>
  <c r="N14" i="44"/>
  <c r="J14" i="44"/>
  <c r="Q14" i="44"/>
  <c r="M14" i="44"/>
  <c r="G14" i="44"/>
  <c r="P14" i="44"/>
  <c r="L14" i="44"/>
  <c r="F14" i="44"/>
  <c r="S14" i="44"/>
  <c r="O14" i="44"/>
  <c r="K14" i="44"/>
  <c r="Q14" i="43"/>
  <c r="M14" i="43"/>
  <c r="G14" i="43"/>
  <c r="P14" i="43"/>
  <c r="L14" i="43"/>
  <c r="F14" i="43"/>
  <c r="S14" i="43"/>
  <c r="O14" i="43"/>
  <c r="K14" i="43"/>
  <c r="R14" i="43"/>
  <c r="N14" i="43"/>
  <c r="J14" i="43"/>
  <c r="R18" i="45"/>
  <c r="N18" i="45"/>
  <c r="J18" i="45"/>
  <c r="Q18" i="45"/>
  <c r="M18" i="45"/>
  <c r="G18" i="45"/>
  <c r="P18" i="45"/>
  <c r="L18" i="45"/>
  <c r="F18" i="45"/>
  <c r="S18" i="45"/>
  <c r="O18" i="45"/>
  <c r="K18" i="45"/>
  <c r="S18" i="44"/>
  <c r="O18" i="44"/>
  <c r="K18" i="44"/>
  <c r="R18" i="44"/>
  <c r="N18" i="44"/>
  <c r="J18" i="44"/>
  <c r="Q18" i="44"/>
  <c r="M18" i="44"/>
  <c r="G18" i="44"/>
  <c r="P18" i="44"/>
  <c r="L18" i="44"/>
  <c r="Q18" i="43"/>
  <c r="M18" i="43"/>
  <c r="G18" i="43"/>
  <c r="P18" i="43"/>
  <c r="L18" i="43"/>
  <c r="F18" i="43"/>
  <c r="S18" i="43"/>
  <c r="O18" i="43"/>
  <c r="K18" i="43"/>
  <c r="R18" i="43"/>
  <c r="N18" i="43"/>
  <c r="J18" i="43"/>
  <c r="R22" i="45"/>
  <c r="N22" i="45"/>
  <c r="J22" i="45"/>
  <c r="Q22" i="45"/>
  <c r="M22" i="45"/>
  <c r="G22" i="45"/>
  <c r="P22" i="45"/>
  <c r="L22" i="45"/>
  <c r="F22" i="45"/>
  <c r="S22" i="45"/>
  <c r="O22" i="45"/>
  <c r="K22" i="45"/>
  <c r="S22" i="44"/>
  <c r="O22" i="44"/>
  <c r="K22" i="44"/>
  <c r="R22" i="44"/>
  <c r="N22" i="44"/>
  <c r="J22" i="44"/>
  <c r="Q22" i="44"/>
  <c r="M22" i="44"/>
  <c r="G22" i="44"/>
  <c r="P22" i="44"/>
  <c r="L22" i="44"/>
  <c r="F22" i="44"/>
  <c r="Q22" i="43"/>
  <c r="M22" i="43"/>
  <c r="G22" i="43"/>
  <c r="P22" i="43"/>
  <c r="L22" i="43"/>
  <c r="F22" i="43"/>
  <c r="S22" i="43"/>
  <c r="O22" i="43"/>
  <c r="K22" i="43"/>
  <c r="R22" i="43"/>
  <c r="N22" i="43"/>
  <c r="J22" i="43"/>
  <c r="R22" i="42"/>
  <c r="N22" i="42"/>
  <c r="J22" i="42"/>
  <c r="Q22" i="42"/>
  <c r="M22" i="42"/>
  <c r="G22" i="42"/>
  <c r="P22" i="42"/>
  <c r="L22" i="42"/>
  <c r="S22" i="42"/>
  <c r="O22" i="42"/>
  <c r="K22" i="42"/>
  <c r="S26" i="45"/>
  <c r="O26" i="45"/>
  <c r="K26" i="45"/>
  <c r="R26" i="45"/>
  <c r="N26" i="45"/>
  <c r="J26" i="45"/>
  <c r="L26" i="45"/>
  <c r="Q26" i="45"/>
  <c r="G26" i="45"/>
  <c r="P26" i="45"/>
  <c r="M26" i="45"/>
  <c r="S26" i="44"/>
  <c r="O26" i="44"/>
  <c r="K26" i="44"/>
  <c r="R26" i="44"/>
  <c r="N26" i="44"/>
  <c r="J26" i="44"/>
  <c r="Q26" i="44"/>
  <c r="M26" i="44"/>
  <c r="G26" i="44"/>
  <c r="P26" i="44"/>
  <c r="L26" i="44"/>
  <c r="F26" i="44"/>
  <c r="Q26" i="43"/>
  <c r="M26" i="43"/>
  <c r="G26" i="43"/>
  <c r="P26" i="43"/>
  <c r="L26" i="43"/>
  <c r="S26" i="43"/>
  <c r="O26" i="43"/>
  <c r="K26" i="43"/>
  <c r="R26" i="43"/>
  <c r="N26" i="43"/>
  <c r="J26" i="43"/>
  <c r="R26" i="42"/>
  <c r="N26" i="42"/>
  <c r="J26" i="42"/>
  <c r="Q26" i="42"/>
  <c r="M26" i="42"/>
  <c r="G26" i="42"/>
  <c r="P26" i="42"/>
  <c r="L26" i="42"/>
  <c r="S26" i="42"/>
  <c r="O26" i="42"/>
  <c r="K26" i="42"/>
  <c r="Q30" i="45"/>
  <c r="M30" i="45"/>
  <c r="P30" i="45"/>
  <c r="L30" i="45"/>
  <c r="F30" i="45"/>
  <c r="S30" i="45"/>
  <c r="O30" i="45"/>
  <c r="K30" i="45"/>
  <c r="R30" i="45"/>
  <c r="N30" i="45"/>
  <c r="J30" i="45"/>
  <c r="G30" i="45"/>
  <c r="S30" i="44"/>
  <c r="O30" i="44"/>
  <c r="K30" i="44"/>
  <c r="R30" i="44"/>
  <c r="N30" i="44"/>
  <c r="J30" i="44"/>
  <c r="Q30" i="44"/>
  <c r="M30" i="44"/>
  <c r="G30" i="44"/>
  <c r="P30" i="44"/>
  <c r="L30" i="44"/>
  <c r="F30" i="44"/>
  <c r="Q30" i="43"/>
  <c r="M30" i="43"/>
  <c r="G30" i="43"/>
  <c r="P30" i="43"/>
  <c r="L30" i="43"/>
  <c r="F30" i="43"/>
  <c r="S30" i="43"/>
  <c r="O30" i="43"/>
  <c r="K30" i="43"/>
  <c r="R30" i="43"/>
  <c r="N30" i="43"/>
  <c r="J30" i="43"/>
  <c r="R30" i="42"/>
  <c r="N30" i="42"/>
  <c r="J30" i="42"/>
  <c r="Q30" i="42"/>
  <c r="M30" i="42"/>
  <c r="G30" i="42"/>
  <c r="P30" i="42"/>
  <c r="L30" i="42"/>
  <c r="S30" i="42"/>
  <c r="O30" i="42"/>
  <c r="K30" i="42"/>
  <c r="Q34" i="45"/>
  <c r="M34" i="45"/>
  <c r="G34" i="45"/>
  <c r="P34" i="45"/>
  <c r="L34" i="45"/>
  <c r="S34" i="45"/>
  <c r="O34" i="45"/>
  <c r="K34" i="45"/>
  <c r="R34" i="45"/>
  <c r="N34" i="45"/>
  <c r="J34" i="45"/>
  <c r="S34" i="44"/>
  <c r="O34" i="44"/>
  <c r="K34" i="44"/>
  <c r="R34" i="44"/>
  <c r="N34" i="44"/>
  <c r="J34" i="44"/>
  <c r="Q34" i="44"/>
  <c r="M34" i="44"/>
  <c r="G34" i="44"/>
  <c r="P34" i="44"/>
  <c r="L34" i="44"/>
  <c r="Q34" i="43"/>
  <c r="M34" i="43"/>
  <c r="G34" i="43"/>
  <c r="P34" i="43"/>
  <c r="L34" i="43"/>
  <c r="F34" i="43"/>
  <c r="S34" i="43"/>
  <c r="O34" i="43"/>
  <c r="K34" i="43"/>
  <c r="R34" i="43"/>
  <c r="N34" i="43"/>
  <c r="J34" i="43"/>
  <c r="R34" i="42"/>
  <c r="N34" i="42"/>
  <c r="J34" i="42"/>
  <c r="Q34" i="42"/>
  <c r="M34" i="42"/>
  <c r="G34" i="42"/>
  <c r="P34" i="42"/>
  <c r="L34" i="42"/>
  <c r="S34" i="42"/>
  <c r="O34" i="42"/>
  <c r="K34" i="42"/>
  <c r="Q38" i="45"/>
  <c r="M38" i="45"/>
  <c r="G38" i="45"/>
  <c r="P38" i="45"/>
  <c r="L38" i="45"/>
  <c r="F38" i="45"/>
  <c r="S38" i="45"/>
  <c r="O38" i="45"/>
  <c r="K38" i="45"/>
  <c r="R38" i="45"/>
  <c r="N38" i="45"/>
  <c r="J38" i="45"/>
  <c r="S38" i="44"/>
  <c r="O38" i="44"/>
  <c r="K38" i="44"/>
  <c r="R38" i="44"/>
  <c r="N38" i="44"/>
  <c r="J38" i="44"/>
  <c r="Q38" i="44"/>
  <c r="M38" i="44"/>
  <c r="G38" i="44"/>
  <c r="P38" i="44"/>
  <c r="L38" i="44"/>
  <c r="F38" i="44"/>
  <c r="Q38" i="43"/>
  <c r="M38" i="43"/>
  <c r="G38" i="43"/>
  <c r="P38" i="43"/>
  <c r="L38" i="43"/>
  <c r="F38" i="43"/>
  <c r="S38" i="43"/>
  <c r="O38" i="43"/>
  <c r="K38" i="43"/>
  <c r="R38" i="43"/>
  <c r="N38" i="43"/>
  <c r="J38" i="43"/>
  <c r="R38" i="42"/>
  <c r="N38" i="42"/>
  <c r="J38" i="42"/>
  <c r="Q38" i="42"/>
  <c r="M38" i="42"/>
  <c r="G38" i="42"/>
  <c r="P38" i="42"/>
  <c r="L38" i="42"/>
  <c r="S38" i="42"/>
  <c r="O38" i="42"/>
  <c r="K38" i="42"/>
  <c r="Q42" i="45"/>
  <c r="M42" i="45"/>
  <c r="G42" i="45"/>
  <c r="P42" i="45"/>
  <c r="L42" i="45"/>
  <c r="S42" i="45"/>
  <c r="O42" i="45"/>
  <c r="K42" i="45"/>
  <c r="R42" i="45"/>
  <c r="N42" i="45"/>
  <c r="J42" i="45"/>
  <c r="S42" i="44"/>
  <c r="O42" i="44"/>
  <c r="K42" i="44"/>
  <c r="R42" i="44"/>
  <c r="N42" i="44"/>
  <c r="J42" i="44"/>
  <c r="Q42" i="44"/>
  <c r="M42" i="44"/>
  <c r="G42" i="44"/>
  <c r="P42" i="44"/>
  <c r="L42" i="44"/>
  <c r="F42" i="44"/>
  <c r="Q42" i="43"/>
  <c r="M42" i="43"/>
  <c r="G42" i="43"/>
  <c r="P42" i="43"/>
  <c r="L42" i="43"/>
  <c r="S42" i="43"/>
  <c r="O42" i="43"/>
  <c r="K42" i="43"/>
  <c r="R42" i="43"/>
  <c r="N42" i="43"/>
  <c r="J42" i="43"/>
  <c r="R42" i="42"/>
  <c r="N42" i="42"/>
  <c r="J42" i="42"/>
  <c r="Q42" i="42"/>
  <c r="M42" i="42"/>
  <c r="G42" i="42"/>
  <c r="P42" i="42"/>
  <c r="L42" i="42"/>
  <c r="S42" i="42"/>
  <c r="O42" i="42"/>
  <c r="K42" i="42"/>
  <c r="Q46" i="45"/>
  <c r="M46" i="45"/>
  <c r="G46" i="45"/>
  <c r="P46" i="45"/>
  <c r="L46" i="45"/>
  <c r="F46" i="45"/>
  <c r="S46" i="45"/>
  <c r="O46" i="45"/>
  <c r="K46" i="45"/>
  <c r="R46" i="45"/>
  <c r="N46" i="45"/>
  <c r="J46" i="45"/>
  <c r="S46" i="44"/>
  <c r="O46" i="44"/>
  <c r="K46" i="44"/>
  <c r="R46" i="44"/>
  <c r="N46" i="44"/>
  <c r="J46" i="44"/>
  <c r="Q46" i="44"/>
  <c r="M46" i="44"/>
  <c r="G46" i="44"/>
  <c r="P46" i="44"/>
  <c r="L46" i="44"/>
  <c r="F46" i="44"/>
  <c r="Q46" i="43"/>
  <c r="M46" i="43"/>
  <c r="G46" i="43"/>
  <c r="P46" i="43"/>
  <c r="L46" i="43"/>
  <c r="F46" i="43"/>
  <c r="S46" i="43"/>
  <c r="O46" i="43"/>
  <c r="K46" i="43"/>
  <c r="R46" i="43"/>
  <c r="N46" i="43"/>
  <c r="J46" i="43"/>
  <c r="R46" i="42"/>
  <c r="N46" i="42"/>
  <c r="J46" i="42"/>
  <c r="Q46" i="42"/>
  <c r="M46" i="42"/>
  <c r="G46" i="42"/>
  <c r="P46" i="42"/>
  <c r="L46" i="42"/>
  <c r="S46" i="42"/>
  <c r="O46" i="42"/>
  <c r="K46" i="42"/>
  <c r="Q50" i="45"/>
  <c r="M50" i="45"/>
  <c r="G50" i="45"/>
  <c r="P50" i="45"/>
  <c r="L50" i="45"/>
  <c r="F50" i="45"/>
  <c r="S50" i="45"/>
  <c r="O50" i="45"/>
  <c r="K50" i="45"/>
  <c r="R50" i="45"/>
  <c r="N50" i="45"/>
  <c r="J50" i="45"/>
  <c r="S50" i="44"/>
  <c r="O50" i="44"/>
  <c r="K50" i="44"/>
  <c r="R50" i="44"/>
  <c r="N50" i="44"/>
  <c r="J50" i="44"/>
  <c r="Q50" i="44"/>
  <c r="M50" i="44"/>
  <c r="G50" i="44"/>
  <c r="P50" i="44"/>
  <c r="L50" i="44"/>
  <c r="Q50" i="43"/>
  <c r="M50" i="43"/>
  <c r="G50" i="43"/>
  <c r="P50" i="43"/>
  <c r="L50" i="43"/>
  <c r="F50" i="43"/>
  <c r="S50" i="43"/>
  <c r="O50" i="43"/>
  <c r="K50" i="43"/>
  <c r="R50" i="43"/>
  <c r="N50" i="43"/>
  <c r="J50" i="43"/>
  <c r="R50" i="42"/>
  <c r="N50" i="42"/>
  <c r="J50" i="42"/>
  <c r="Q50" i="42"/>
  <c r="M50" i="42"/>
  <c r="G50" i="42"/>
  <c r="P50" i="42"/>
  <c r="L50" i="42"/>
  <c r="S50" i="42"/>
  <c r="O50" i="42"/>
  <c r="K50" i="42"/>
  <c r="Q54" i="45"/>
  <c r="M54" i="45"/>
  <c r="G54" i="45"/>
  <c r="P54" i="45"/>
  <c r="L54" i="45"/>
  <c r="F54" i="45"/>
  <c r="S54" i="45"/>
  <c r="O54" i="45"/>
  <c r="K54" i="45"/>
  <c r="R54" i="45"/>
  <c r="N54" i="45"/>
  <c r="J54" i="45"/>
  <c r="S54" i="44"/>
  <c r="O54" i="44"/>
  <c r="K54" i="44"/>
  <c r="R54" i="44"/>
  <c r="N54" i="44"/>
  <c r="J54" i="44"/>
  <c r="Q54" i="44"/>
  <c r="M54" i="44"/>
  <c r="G54" i="44"/>
  <c r="P54" i="44"/>
  <c r="L54" i="44"/>
  <c r="F54" i="44"/>
  <c r="Q54" i="43"/>
  <c r="M54" i="43"/>
  <c r="G54" i="43"/>
  <c r="P54" i="43"/>
  <c r="L54" i="43"/>
  <c r="F54" i="43"/>
  <c r="S54" i="43"/>
  <c r="O54" i="43"/>
  <c r="K54" i="43"/>
  <c r="R54" i="43"/>
  <c r="N54" i="43"/>
  <c r="J54" i="43"/>
  <c r="Q54" i="42"/>
  <c r="M54" i="42"/>
  <c r="G54" i="42"/>
  <c r="P54" i="42"/>
  <c r="L54" i="42"/>
  <c r="S54" i="42"/>
  <c r="O54" i="42"/>
  <c r="K54" i="42"/>
  <c r="R54" i="42"/>
  <c r="N54" i="42"/>
  <c r="J54" i="42"/>
  <c r="Q58" i="45"/>
  <c r="M58" i="45"/>
  <c r="G58" i="45"/>
  <c r="P58" i="45"/>
  <c r="L58" i="45"/>
  <c r="F58" i="45"/>
  <c r="S58" i="45"/>
  <c r="O58" i="45"/>
  <c r="K58" i="45"/>
  <c r="R58" i="45"/>
  <c r="N58" i="45"/>
  <c r="J58" i="45"/>
  <c r="S58" i="44"/>
  <c r="O58" i="44"/>
  <c r="K58" i="44"/>
  <c r="R58" i="44"/>
  <c r="N58" i="44"/>
  <c r="J58" i="44"/>
  <c r="Q58" i="44"/>
  <c r="M58" i="44"/>
  <c r="G58" i="44"/>
  <c r="P58" i="44"/>
  <c r="L58" i="44"/>
  <c r="F58" i="44"/>
  <c r="Q58" i="43"/>
  <c r="M58" i="43"/>
  <c r="G58" i="43"/>
  <c r="P58" i="43"/>
  <c r="L58" i="43"/>
  <c r="S58" i="43"/>
  <c r="O58" i="43"/>
  <c r="K58" i="43"/>
  <c r="R58" i="43"/>
  <c r="N58" i="43"/>
  <c r="J58" i="43"/>
  <c r="P58" i="42"/>
  <c r="L58" i="42"/>
  <c r="S58" i="42"/>
  <c r="O58" i="42"/>
  <c r="K58" i="42"/>
  <c r="R58" i="42"/>
  <c r="N58" i="42"/>
  <c r="J58" i="42"/>
  <c r="Q58" i="42"/>
  <c r="M58" i="42"/>
  <c r="G58" i="42"/>
  <c r="Q62" i="45"/>
  <c r="M62" i="45"/>
  <c r="G62" i="45"/>
  <c r="P62" i="45"/>
  <c r="L62" i="45"/>
  <c r="F62" i="45"/>
  <c r="S62" i="45"/>
  <c r="O62" i="45"/>
  <c r="K62" i="45"/>
  <c r="R62" i="45"/>
  <c r="N62" i="45"/>
  <c r="J62" i="45"/>
  <c r="P62" i="44"/>
  <c r="L62" i="44"/>
  <c r="F62" i="44"/>
  <c r="S62" i="44"/>
  <c r="N62" i="44"/>
  <c r="G62" i="44"/>
  <c r="R62" i="44"/>
  <c r="M62" i="44"/>
  <c r="Q62" i="44"/>
  <c r="K62" i="44"/>
  <c r="O62" i="44"/>
  <c r="J62" i="44"/>
  <c r="Q62" i="43"/>
  <c r="M62" i="43"/>
  <c r="G62" i="43"/>
  <c r="P62" i="43"/>
  <c r="L62" i="43"/>
  <c r="F62" i="43"/>
  <c r="S62" i="43"/>
  <c r="O62" i="43"/>
  <c r="K62" i="43"/>
  <c r="R62" i="43"/>
  <c r="N62" i="43"/>
  <c r="J62" i="43"/>
  <c r="P62" i="42"/>
  <c r="L62" i="42"/>
  <c r="S62" i="42"/>
  <c r="O62" i="42"/>
  <c r="K62" i="42"/>
  <c r="R62" i="42"/>
  <c r="N62" i="42"/>
  <c r="J62" i="42"/>
  <c r="Q62" i="42"/>
  <c r="M62" i="42"/>
  <c r="G62" i="42"/>
  <c r="Q66" i="45"/>
  <c r="M66" i="45"/>
  <c r="G66" i="45"/>
  <c r="P66" i="45"/>
  <c r="L66" i="45"/>
  <c r="F66" i="45"/>
  <c r="S66" i="45"/>
  <c r="O66" i="45"/>
  <c r="K66" i="45"/>
  <c r="R66" i="45"/>
  <c r="N66" i="45"/>
  <c r="J66" i="45"/>
  <c r="R66" i="44"/>
  <c r="N66" i="44"/>
  <c r="J66" i="44"/>
  <c r="Q66" i="44"/>
  <c r="M66" i="44"/>
  <c r="G66" i="44"/>
  <c r="P66" i="44"/>
  <c r="L66" i="44"/>
  <c r="S66" i="44"/>
  <c r="O66" i="44"/>
  <c r="K66" i="44"/>
  <c r="P66" i="43"/>
  <c r="L66" i="43"/>
  <c r="F66" i="43"/>
  <c r="R66" i="43"/>
  <c r="N66" i="43"/>
  <c r="J66" i="43"/>
  <c r="O66" i="43"/>
  <c r="M66" i="43"/>
  <c r="S66" i="43"/>
  <c r="K66" i="43"/>
  <c r="Q66" i="43"/>
  <c r="G66" i="43"/>
  <c r="P66" i="42"/>
  <c r="L66" i="42"/>
  <c r="S66" i="42"/>
  <c r="O66" i="42"/>
  <c r="K66" i="42"/>
  <c r="R66" i="42"/>
  <c r="N66" i="42"/>
  <c r="J66" i="42"/>
  <c r="Q66" i="42"/>
  <c r="M66" i="42"/>
  <c r="G66" i="42"/>
  <c r="Q70" i="45"/>
  <c r="R70" i="45"/>
  <c r="M70" i="45"/>
  <c r="G70" i="45"/>
  <c r="P70" i="45"/>
  <c r="L70" i="45"/>
  <c r="F70" i="45"/>
  <c r="O70" i="45"/>
  <c r="K70" i="45"/>
  <c r="S70" i="45"/>
  <c r="N70" i="45"/>
  <c r="J70" i="45"/>
  <c r="S70" i="44"/>
  <c r="O70" i="44"/>
  <c r="K70" i="44"/>
  <c r="R70" i="44"/>
  <c r="N70" i="44"/>
  <c r="J70" i="44"/>
  <c r="Q70" i="44"/>
  <c r="M70" i="44"/>
  <c r="G70" i="44"/>
  <c r="P70" i="44"/>
  <c r="L70" i="44"/>
  <c r="F70" i="44"/>
  <c r="P70" i="43"/>
  <c r="L70" i="43"/>
  <c r="F70" i="43"/>
  <c r="S70" i="43"/>
  <c r="O70" i="43"/>
  <c r="K70" i="43"/>
  <c r="R70" i="43"/>
  <c r="N70" i="43"/>
  <c r="J70" i="43"/>
  <c r="Q70" i="43"/>
  <c r="M70" i="43"/>
  <c r="G70" i="43"/>
  <c r="P70" i="42"/>
  <c r="L70" i="42"/>
  <c r="S70" i="42"/>
  <c r="O70" i="42"/>
  <c r="K70" i="42"/>
  <c r="R70" i="42"/>
  <c r="N70" i="42"/>
  <c r="J70" i="42"/>
  <c r="Q70" i="42"/>
  <c r="M70" i="42"/>
  <c r="G70" i="42"/>
  <c r="R74" i="45"/>
  <c r="N74" i="45"/>
  <c r="J74" i="45"/>
  <c r="Q74" i="45"/>
  <c r="M74" i="45"/>
  <c r="G74" i="45"/>
  <c r="P74" i="45"/>
  <c r="L74" i="45"/>
  <c r="F74" i="45"/>
  <c r="S74" i="45"/>
  <c r="O74" i="45"/>
  <c r="K74" i="45"/>
  <c r="S74" i="44"/>
  <c r="O74" i="44"/>
  <c r="K74" i="44"/>
  <c r="R74" i="44"/>
  <c r="N74" i="44"/>
  <c r="J74" i="44"/>
  <c r="Q74" i="44"/>
  <c r="M74" i="44"/>
  <c r="G74" i="44"/>
  <c r="P74" i="44"/>
  <c r="L74" i="44"/>
  <c r="F74" i="44"/>
  <c r="P74" i="43"/>
  <c r="L74" i="43"/>
  <c r="S74" i="43"/>
  <c r="O74" i="43"/>
  <c r="K74" i="43"/>
  <c r="R74" i="43"/>
  <c r="N74" i="43"/>
  <c r="J74" i="43"/>
  <c r="Q74" i="43"/>
  <c r="M74" i="43"/>
  <c r="G74" i="43"/>
  <c r="P74" i="42"/>
  <c r="L74" i="42"/>
  <c r="S74" i="42"/>
  <c r="O74" i="42"/>
  <c r="K74" i="42"/>
  <c r="R74" i="42"/>
  <c r="N74" i="42"/>
  <c r="J74" i="42"/>
  <c r="Q74" i="42"/>
  <c r="M74" i="42"/>
  <c r="G74" i="42"/>
  <c r="R78" i="45"/>
  <c r="N78" i="45"/>
  <c r="J78" i="45"/>
  <c r="Q78" i="45"/>
  <c r="M78" i="45"/>
  <c r="G78" i="45"/>
  <c r="P78" i="45"/>
  <c r="L78" i="45"/>
  <c r="F78" i="45"/>
  <c r="S78" i="45"/>
  <c r="O78" i="45"/>
  <c r="K78" i="45"/>
  <c r="S78" i="44"/>
  <c r="O78" i="44"/>
  <c r="K78" i="44"/>
  <c r="R78" i="44"/>
  <c r="N78" i="44"/>
  <c r="J78" i="44"/>
  <c r="Q78" i="44"/>
  <c r="M78" i="44"/>
  <c r="G78" i="44"/>
  <c r="P78" i="44"/>
  <c r="L78" i="44"/>
  <c r="F78" i="44"/>
  <c r="P78" i="43"/>
  <c r="L78" i="43"/>
  <c r="F78" i="43"/>
  <c r="S78" i="43"/>
  <c r="O78" i="43"/>
  <c r="K78" i="43"/>
  <c r="R78" i="43"/>
  <c r="N78" i="43"/>
  <c r="J78" i="43"/>
  <c r="Q78" i="43"/>
  <c r="M78" i="43"/>
  <c r="G78" i="43"/>
  <c r="P78" i="42"/>
  <c r="L78" i="42"/>
  <c r="S78" i="42"/>
  <c r="O78" i="42"/>
  <c r="K78" i="42"/>
  <c r="R78" i="42"/>
  <c r="N78" i="42"/>
  <c r="J78" i="42"/>
  <c r="Q78" i="42"/>
  <c r="M78" i="42"/>
  <c r="G78" i="42"/>
  <c r="R82" i="45"/>
  <c r="N82" i="45"/>
  <c r="J82" i="45"/>
  <c r="Q82" i="45"/>
  <c r="M82" i="45"/>
  <c r="G82" i="45"/>
  <c r="P82" i="45"/>
  <c r="L82" i="45"/>
  <c r="F82" i="45"/>
  <c r="S82" i="45"/>
  <c r="O82" i="45"/>
  <c r="K82" i="45"/>
  <c r="S82" i="44"/>
  <c r="O82" i="44"/>
  <c r="K82" i="44"/>
  <c r="R82" i="44"/>
  <c r="N82" i="44"/>
  <c r="J82" i="44"/>
  <c r="Q82" i="44"/>
  <c r="M82" i="44"/>
  <c r="G82" i="44"/>
  <c r="P82" i="44"/>
  <c r="L82" i="44"/>
  <c r="P82" i="43"/>
  <c r="L82" i="43"/>
  <c r="F82" i="43"/>
  <c r="S82" i="43"/>
  <c r="O82" i="43"/>
  <c r="K82" i="43"/>
  <c r="R82" i="43"/>
  <c r="N82" i="43"/>
  <c r="J82" i="43"/>
  <c r="Q82" i="43"/>
  <c r="M82" i="43"/>
  <c r="G82" i="43"/>
  <c r="R86" i="45"/>
  <c r="N86" i="45"/>
  <c r="J86" i="45"/>
  <c r="Q86" i="45"/>
  <c r="M86" i="45"/>
  <c r="G86" i="45"/>
  <c r="P86" i="45"/>
  <c r="L86" i="45"/>
  <c r="F86" i="45"/>
  <c r="S86" i="45"/>
  <c r="O86" i="45"/>
  <c r="K86" i="45"/>
  <c r="S86" i="44"/>
  <c r="O86" i="44"/>
  <c r="K86" i="44"/>
  <c r="R86" i="44"/>
  <c r="N86" i="44"/>
  <c r="J86" i="44"/>
  <c r="Q86" i="44"/>
  <c r="M86" i="44"/>
  <c r="G86" i="44"/>
  <c r="P86" i="44"/>
  <c r="L86" i="44"/>
  <c r="F86" i="44"/>
  <c r="P86" i="43"/>
  <c r="L86" i="43"/>
  <c r="F86" i="43"/>
  <c r="S86" i="43"/>
  <c r="O86" i="43"/>
  <c r="K86" i="43"/>
  <c r="R86" i="43"/>
  <c r="N86" i="43"/>
  <c r="J86" i="43"/>
  <c r="Q86" i="43"/>
  <c r="M86" i="43"/>
  <c r="G86" i="43"/>
  <c r="P86" i="42"/>
  <c r="L86" i="42"/>
  <c r="S86" i="42"/>
  <c r="O86" i="42"/>
  <c r="K86" i="42"/>
  <c r="R86" i="42"/>
  <c r="N86" i="42"/>
  <c r="J86" i="42"/>
  <c r="Q86" i="42"/>
  <c r="G86" i="42"/>
  <c r="R90" i="45"/>
  <c r="S90" i="45"/>
  <c r="N90" i="45"/>
  <c r="Q90" i="45"/>
  <c r="M90" i="45"/>
  <c r="G90" i="45"/>
  <c r="L90" i="45"/>
  <c r="O90" i="45"/>
  <c r="S90" i="44"/>
  <c r="O90" i="44"/>
  <c r="K90" i="44"/>
  <c r="R90" i="44"/>
  <c r="J90" i="44"/>
  <c r="Q90" i="44"/>
  <c r="G90" i="44"/>
  <c r="P90" i="44"/>
  <c r="L90" i="44"/>
  <c r="L90" i="43"/>
  <c r="S90" i="43"/>
  <c r="O90" i="43"/>
  <c r="K90" i="43"/>
  <c r="R90" i="43"/>
  <c r="N90" i="43"/>
  <c r="J90" i="43"/>
  <c r="Q90" i="43"/>
  <c r="M90" i="43"/>
  <c r="G90" i="43"/>
  <c r="O94" i="45"/>
  <c r="K94" i="45"/>
  <c r="R94" i="45"/>
  <c r="N94" i="45"/>
  <c r="J94" i="45"/>
  <c r="Q94" i="45"/>
  <c r="G94" i="45"/>
  <c r="P94" i="45"/>
  <c r="M94" i="45"/>
  <c r="L94" i="45"/>
  <c r="O94" i="44"/>
  <c r="K94" i="44"/>
  <c r="R94" i="44"/>
  <c r="N94" i="44"/>
  <c r="Q94" i="44"/>
  <c r="M94" i="44"/>
  <c r="P94" i="44"/>
  <c r="L94" i="44"/>
  <c r="F94" i="44"/>
  <c r="P94" i="43"/>
  <c r="L94" i="43"/>
  <c r="F94" i="43"/>
  <c r="S94" i="43"/>
  <c r="O94" i="43"/>
  <c r="K94" i="43"/>
  <c r="R94" i="43"/>
  <c r="N94" i="43"/>
  <c r="J94" i="43"/>
  <c r="M94" i="43"/>
  <c r="G94" i="43"/>
  <c r="P94" i="42"/>
  <c r="L94" i="42"/>
  <c r="S94" i="42"/>
  <c r="O94" i="42"/>
  <c r="K94" i="42"/>
  <c r="R94" i="42"/>
  <c r="N94" i="42"/>
  <c r="J94" i="42"/>
  <c r="Q94" i="42"/>
  <c r="M94" i="42"/>
  <c r="G94" i="42"/>
  <c r="P98" i="45"/>
  <c r="L98" i="45"/>
  <c r="S98" i="45"/>
  <c r="O98" i="45"/>
  <c r="N98" i="45"/>
  <c r="J98" i="45"/>
  <c r="Q98" i="45"/>
  <c r="G98" i="45"/>
  <c r="S98" i="44"/>
  <c r="K98" i="44"/>
  <c r="R98" i="44"/>
  <c r="N98" i="44"/>
  <c r="J98" i="44"/>
  <c r="Q98" i="44"/>
  <c r="M98" i="44"/>
  <c r="G98" i="44"/>
  <c r="L98" i="44"/>
  <c r="P98" i="43"/>
  <c r="L98" i="43"/>
  <c r="S98" i="43"/>
  <c r="O98" i="43"/>
  <c r="K98" i="43"/>
  <c r="R98" i="43"/>
  <c r="N98" i="43"/>
  <c r="J98" i="43"/>
  <c r="Q98" i="43"/>
  <c r="G98" i="43"/>
  <c r="P102" i="45"/>
  <c r="L102" i="45"/>
  <c r="F102" i="45"/>
  <c r="S102" i="45"/>
  <c r="O102" i="45"/>
  <c r="K102" i="45"/>
  <c r="R102" i="45"/>
  <c r="N102" i="45"/>
  <c r="J102" i="45"/>
  <c r="Q102" i="45"/>
  <c r="M102" i="45"/>
  <c r="G102" i="45"/>
  <c r="S102" i="44"/>
  <c r="O102" i="44"/>
  <c r="R102" i="44"/>
  <c r="N102" i="44"/>
  <c r="J102" i="44"/>
  <c r="M102" i="44"/>
  <c r="G102" i="44"/>
  <c r="P102" i="44"/>
  <c r="F102" i="44"/>
  <c r="P102" i="43"/>
  <c r="L102" i="43"/>
  <c r="F102" i="43"/>
  <c r="S102" i="43"/>
  <c r="O102" i="43"/>
  <c r="R102" i="43"/>
  <c r="N102" i="43"/>
  <c r="J102" i="43"/>
  <c r="Q102" i="43"/>
  <c r="M102" i="43"/>
  <c r="G102" i="43"/>
  <c r="Q102" i="42"/>
  <c r="M102" i="42"/>
  <c r="S102" i="42"/>
  <c r="O102" i="42"/>
  <c r="L102" i="42"/>
  <c r="R102" i="42"/>
  <c r="P102" i="42"/>
  <c r="J102" i="42"/>
  <c r="N102" i="42"/>
  <c r="G102" i="42"/>
  <c r="P106" i="45"/>
  <c r="L106" i="45"/>
  <c r="S106" i="45"/>
  <c r="O106" i="45"/>
  <c r="K106" i="45"/>
  <c r="R106" i="45"/>
  <c r="N106" i="45"/>
  <c r="J106" i="45"/>
  <c r="Q106" i="45"/>
  <c r="M106" i="45"/>
  <c r="G106" i="45"/>
  <c r="S106" i="44"/>
  <c r="O106" i="44"/>
  <c r="K106" i="44"/>
  <c r="R106" i="44"/>
  <c r="N106" i="44"/>
  <c r="J106" i="44"/>
  <c r="Q106" i="44"/>
  <c r="M106" i="44"/>
  <c r="G106" i="44"/>
  <c r="P106" i="44"/>
  <c r="L106" i="44"/>
  <c r="P106" i="43"/>
  <c r="L106" i="43"/>
  <c r="S106" i="43"/>
  <c r="O106" i="43"/>
  <c r="K106" i="43"/>
  <c r="R106" i="43"/>
  <c r="N106" i="43"/>
  <c r="J106" i="43"/>
  <c r="Q106" i="43"/>
  <c r="M106" i="43"/>
  <c r="G106" i="43"/>
  <c r="R106" i="42"/>
  <c r="N106" i="42"/>
  <c r="Q106" i="42"/>
  <c r="G106" i="42"/>
  <c r="S106" i="42"/>
  <c r="O106" i="42"/>
  <c r="K106" i="42"/>
  <c r="L106" i="42"/>
  <c r="J106" i="42"/>
  <c r="P106" i="42"/>
  <c r="P110" i="45"/>
  <c r="L110" i="45"/>
  <c r="K110" i="45"/>
  <c r="R110" i="45"/>
  <c r="N110" i="45"/>
  <c r="J110" i="45"/>
  <c r="Q110" i="45"/>
  <c r="M110" i="45"/>
  <c r="G110" i="45"/>
  <c r="O110" i="44"/>
  <c r="K110" i="44"/>
  <c r="R110" i="44"/>
  <c r="N110" i="44"/>
  <c r="J110" i="44"/>
  <c r="Q110" i="44"/>
  <c r="M110" i="44"/>
  <c r="P110" i="44"/>
  <c r="L110" i="44"/>
  <c r="F110" i="44"/>
  <c r="P110" i="43"/>
  <c r="L110" i="43"/>
  <c r="F110" i="43"/>
  <c r="O110" i="43"/>
  <c r="K110" i="43"/>
  <c r="R110" i="43"/>
  <c r="N110" i="43"/>
  <c r="J110" i="43"/>
  <c r="Q110" i="43"/>
  <c r="M110" i="43"/>
  <c r="G110" i="43"/>
  <c r="R110" i="42"/>
  <c r="N110" i="42"/>
  <c r="J110" i="42"/>
  <c r="Q110" i="42"/>
  <c r="M110" i="42"/>
  <c r="G110" i="42"/>
  <c r="P110" i="42"/>
  <c r="L110" i="42"/>
  <c r="O110" i="42"/>
  <c r="K110" i="42"/>
  <c r="S114" i="45"/>
  <c r="O114" i="45"/>
  <c r="K114" i="45"/>
  <c r="L114" i="45"/>
  <c r="Q114" i="45"/>
  <c r="J114" i="45"/>
  <c r="N114" i="45"/>
  <c r="M114" i="45"/>
  <c r="P114" i="44"/>
  <c r="R114" i="44"/>
  <c r="N114" i="44"/>
  <c r="J114" i="44"/>
  <c r="Q114" i="44"/>
  <c r="M114" i="44"/>
  <c r="G114" i="44"/>
  <c r="S114" i="44"/>
  <c r="L114" i="44"/>
  <c r="K114" i="44"/>
  <c r="P114" i="43"/>
  <c r="L114" i="43"/>
  <c r="S114" i="43"/>
  <c r="O114" i="43"/>
  <c r="K114" i="43"/>
  <c r="R114" i="43"/>
  <c r="N114" i="43"/>
  <c r="J114" i="43"/>
  <c r="Q114" i="43"/>
  <c r="G114" i="43"/>
  <c r="Q118" i="45"/>
  <c r="M118" i="45"/>
  <c r="G118" i="45"/>
  <c r="P118" i="45"/>
  <c r="L118" i="45"/>
  <c r="S118" i="45"/>
  <c r="K118" i="45"/>
  <c r="N118" i="45"/>
  <c r="J118" i="45"/>
  <c r="R118" i="45"/>
  <c r="P118" i="44"/>
  <c r="L118" i="44"/>
  <c r="O118" i="44"/>
  <c r="K118" i="44"/>
  <c r="N118" i="44"/>
  <c r="J118" i="44"/>
  <c r="Q118" i="44"/>
  <c r="M118" i="44"/>
  <c r="G118" i="44"/>
  <c r="P118" i="43"/>
  <c r="L118" i="43"/>
  <c r="F118" i="43"/>
  <c r="S118" i="43"/>
  <c r="O118" i="43"/>
  <c r="K118" i="43"/>
  <c r="R118" i="43"/>
  <c r="N118" i="43"/>
  <c r="J118" i="43"/>
  <c r="Q118" i="43"/>
  <c r="M118" i="43"/>
  <c r="R118" i="42"/>
  <c r="N118" i="42"/>
  <c r="M118" i="42"/>
  <c r="G118" i="42"/>
  <c r="P118" i="42"/>
  <c r="S118" i="42"/>
  <c r="O118" i="42"/>
  <c r="Q122" i="45"/>
  <c r="M122" i="45"/>
  <c r="G122" i="45"/>
  <c r="P122" i="45"/>
  <c r="L122" i="45"/>
  <c r="S122" i="45"/>
  <c r="O122" i="45"/>
  <c r="K122" i="45"/>
  <c r="R122" i="45"/>
  <c r="N122" i="45"/>
  <c r="J122" i="45"/>
  <c r="P122" i="44"/>
  <c r="L122" i="44"/>
  <c r="F122" i="44"/>
  <c r="S122" i="44"/>
  <c r="O122" i="44"/>
  <c r="K122" i="44"/>
  <c r="R122" i="44"/>
  <c r="N122" i="44"/>
  <c r="J122" i="44"/>
  <c r="Q122" i="44"/>
  <c r="M122" i="44"/>
  <c r="G122" i="44"/>
  <c r="L122" i="43"/>
  <c r="S122" i="43"/>
  <c r="O122" i="43"/>
  <c r="K122" i="43"/>
  <c r="R122" i="43"/>
  <c r="N122" i="43"/>
  <c r="J122" i="43"/>
  <c r="Q122" i="43"/>
  <c r="M122" i="43"/>
  <c r="G122" i="43"/>
  <c r="R122" i="42"/>
  <c r="N122" i="42"/>
  <c r="J122" i="42"/>
  <c r="Q122" i="42"/>
  <c r="G122" i="42"/>
  <c r="P122" i="42"/>
  <c r="L122" i="42"/>
  <c r="S122" i="42"/>
  <c r="O122" i="42"/>
  <c r="K122" i="42"/>
  <c r="Q126" i="45"/>
  <c r="M126" i="45"/>
  <c r="G126" i="45"/>
  <c r="P126" i="45"/>
  <c r="L126" i="45"/>
  <c r="F126" i="45"/>
  <c r="S126" i="45"/>
  <c r="O126" i="45"/>
  <c r="K126" i="45"/>
  <c r="N126" i="45"/>
  <c r="J126" i="45"/>
  <c r="R126" i="45"/>
  <c r="P126" i="44"/>
  <c r="L126" i="44"/>
  <c r="F126" i="44"/>
  <c r="S126" i="44"/>
  <c r="O126" i="44"/>
  <c r="K126" i="44"/>
  <c r="N126" i="44"/>
  <c r="J126" i="44"/>
  <c r="Q126" i="44"/>
  <c r="M126" i="44"/>
  <c r="G126" i="44"/>
  <c r="P126" i="43"/>
  <c r="F126" i="43"/>
  <c r="S126" i="43"/>
  <c r="O126" i="43"/>
  <c r="K126" i="43"/>
  <c r="N126" i="43"/>
  <c r="J126" i="43"/>
  <c r="M126" i="43"/>
  <c r="G126" i="43"/>
  <c r="R126" i="42"/>
  <c r="N126" i="42"/>
  <c r="Q126" i="42"/>
  <c r="M126" i="42"/>
  <c r="P126" i="42"/>
  <c r="L126" i="42"/>
  <c r="S126" i="42"/>
  <c r="O126" i="42"/>
  <c r="K126" i="42"/>
  <c r="Q130" i="45"/>
  <c r="M130" i="45"/>
  <c r="G130" i="45"/>
  <c r="P130" i="45"/>
  <c r="L130" i="45"/>
  <c r="O130" i="45"/>
  <c r="K130" i="45"/>
  <c r="R130" i="45"/>
  <c r="N130" i="45"/>
  <c r="J130" i="45"/>
  <c r="P130" i="44"/>
  <c r="L130" i="44"/>
  <c r="S130" i="44"/>
  <c r="O130" i="44"/>
  <c r="K130" i="44"/>
  <c r="R130" i="44"/>
  <c r="N130" i="44"/>
  <c r="J130" i="44"/>
  <c r="Q130" i="44"/>
  <c r="M130" i="44"/>
  <c r="G130" i="44"/>
  <c r="P130" i="43"/>
  <c r="L130" i="43"/>
  <c r="S130" i="43"/>
  <c r="O130" i="43"/>
  <c r="K130" i="43"/>
  <c r="R130" i="43"/>
  <c r="J130" i="43"/>
  <c r="Q130" i="43"/>
  <c r="G130" i="43"/>
  <c r="R130" i="42"/>
  <c r="N130" i="42"/>
  <c r="J130" i="42"/>
  <c r="Q130" i="42"/>
  <c r="M130" i="42"/>
  <c r="G130" i="42"/>
  <c r="L130" i="42"/>
  <c r="S130" i="42"/>
  <c r="O130" i="42"/>
  <c r="K130" i="42"/>
  <c r="Q134" i="45"/>
  <c r="M134" i="45"/>
  <c r="G134" i="45"/>
  <c r="P134" i="45"/>
  <c r="L134" i="45"/>
  <c r="F134" i="45"/>
  <c r="S134" i="45"/>
  <c r="K134" i="45"/>
  <c r="N134" i="45"/>
  <c r="J134" i="45"/>
  <c r="R134" i="45"/>
  <c r="P134" i="44"/>
  <c r="L134" i="44"/>
  <c r="F134" i="44"/>
  <c r="S134" i="44"/>
  <c r="O134" i="44"/>
  <c r="K134" i="44"/>
  <c r="R134" i="44"/>
  <c r="N134" i="44"/>
  <c r="Q134" i="44"/>
  <c r="M134" i="44"/>
  <c r="G134" i="44"/>
  <c r="P134" i="43"/>
  <c r="L134" i="43"/>
  <c r="F134" i="43"/>
  <c r="S134" i="43"/>
  <c r="O134" i="43"/>
  <c r="K134" i="43"/>
  <c r="R134" i="43"/>
  <c r="N134" i="43"/>
  <c r="Q134" i="43"/>
  <c r="M134" i="43"/>
  <c r="R134" i="42"/>
  <c r="N134" i="42"/>
  <c r="J134" i="42"/>
  <c r="M134" i="42"/>
  <c r="G134" i="42"/>
  <c r="P134" i="42"/>
  <c r="S134" i="42"/>
  <c r="O134" i="42"/>
  <c r="K134" i="42"/>
  <c r="S2" i="42"/>
  <c r="O2" i="42"/>
  <c r="R2" i="42"/>
  <c r="D2" i="42"/>
  <c r="Q2" i="42"/>
  <c r="G2" i="42"/>
  <c r="P2" i="42"/>
  <c r="F2" i="42"/>
  <c r="G130" i="8"/>
  <c r="G98" i="8"/>
  <c r="G82" i="8"/>
  <c r="G66" i="8"/>
  <c r="G125" i="8"/>
  <c r="G35" i="7"/>
  <c r="G118" i="8"/>
  <c r="G10" i="7"/>
  <c r="G88" i="8"/>
  <c r="G72" i="8"/>
  <c r="G56" i="8"/>
  <c r="H126" i="9"/>
  <c r="G126" i="9"/>
  <c r="H122" i="8"/>
  <c r="G122" i="8"/>
  <c r="H114" i="8"/>
  <c r="G114" i="8"/>
  <c r="H106" i="7"/>
  <c r="G106" i="7"/>
  <c r="D126" i="45"/>
  <c r="H130" i="9"/>
  <c r="G130" i="9"/>
  <c r="G126" i="7"/>
  <c r="H126" i="7"/>
  <c r="G126" i="8"/>
  <c r="H126" i="8"/>
  <c r="H118" i="8"/>
  <c r="H118" i="9"/>
  <c r="G118" i="9"/>
  <c r="G110" i="7"/>
  <c r="H110" i="7"/>
  <c r="H102" i="8"/>
  <c r="G102" i="8"/>
  <c r="G94" i="7"/>
  <c r="H94" i="7"/>
  <c r="H94" i="8"/>
  <c r="H94" i="9"/>
  <c r="G94" i="9"/>
  <c r="G86" i="8"/>
  <c r="H86" i="9"/>
  <c r="G86" i="9"/>
  <c r="D82" i="42"/>
  <c r="H82" i="42"/>
  <c r="H78" i="8"/>
  <c r="H78" i="9"/>
  <c r="G78" i="9"/>
  <c r="H70" i="7"/>
  <c r="G70" i="7"/>
  <c r="G70" i="8"/>
  <c r="H70" i="9"/>
  <c r="G70" i="9"/>
  <c r="H62" i="8"/>
  <c r="H58" i="9"/>
  <c r="G58" i="9"/>
  <c r="H54" i="7"/>
  <c r="G54" i="7"/>
  <c r="G54" i="8"/>
  <c r="H54" i="9"/>
  <c r="G54" i="9"/>
  <c r="H46" i="9"/>
  <c r="G46" i="9"/>
  <c r="G38" i="7"/>
  <c r="H38" i="7"/>
  <c r="H38" i="9"/>
  <c r="G38" i="9"/>
  <c r="G30" i="8"/>
  <c r="H30" i="8"/>
  <c r="G22" i="7"/>
  <c r="H22" i="7"/>
  <c r="D14" i="42"/>
  <c r="H14" i="42"/>
  <c r="H14" i="7"/>
  <c r="G14" i="7"/>
  <c r="G14" i="8"/>
  <c r="H14" i="8"/>
  <c r="H10" i="9"/>
  <c r="G10" i="9"/>
  <c r="G6" i="8"/>
  <c r="H4" i="8"/>
  <c r="G4" i="8"/>
  <c r="H7" i="7"/>
  <c r="G7" i="9"/>
  <c r="H7" i="9"/>
  <c r="G129" i="7"/>
  <c r="H129" i="7"/>
  <c r="G129" i="8"/>
  <c r="H129" i="8"/>
  <c r="H125" i="9"/>
  <c r="G125" i="9"/>
  <c r="H121" i="8"/>
  <c r="G121" i="8"/>
  <c r="H117" i="8"/>
  <c r="G113" i="7"/>
  <c r="H113" i="7"/>
  <c r="G109" i="8"/>
  <c r="H109" i="8"/>
  <c r="H109" i="9"/>
  <c r="G109" i="9"/>
  <c r="H109" i="45"/>
  <c r="H105" i="9"/>
  <c r="G105" i="9"/>
  <c r="H97" i="7"/>
  <c r="G97" i="7"/>
  <c r="G93" i="8"/>
  <c r="H93" i="8"/>
  <c r="H93" i="9"/>
  <c r="G93" i="9"/>
  <c r="D81" i="42"/>
  <c r="H81" i="42"/>
  <c r="G77" i="8"/>
  <c r="H77" i="8"/>
  <c r="H77" i="9"/>
  <c r="G77" i="9"/>
  <c r="H73" i="7"/>
  <c r="G73" i="7"/>
  <c r="D69" i="42"/>
  <c r="H69" i="42"/>
  <c r="G61" i="8"/>
  <c r="H61" i="8"/>
  <c r="H61" i="9"/>
  <c r="G61" i="9"/>
  <c r="H57" i="7"/>
  <c r="G57" i="7"/>
  <c r="H45" i="8"/>
  <c r="G45" i="8"/>
  <c r="H45" i="9"/>
  <c r="G45" i="9"/>
  <c r="G41" i="7"/>
  <c r="H41" i="7"/>
  <c r="H37" i="42"/>
  <c r="G33" i="8"/>
  <c r="H33" i="8"/>
  <c r="H29" i="9"/>
  <c r="G29" i="9"/>
  <c r="G25" i="7"/>
  <c r="H25" i="7"/>
  <c r="G17" i="8"/>
  <c r="H17" i="8"/>
  <c r="H17" i="9"/>
  <c r="G17" i="9"/>
  <c r="H9" i="7"/>
  <c r="H31" i="8"/>
  <c r="G31" i="8"/>
  <c r="G15" i="7"/>
  <c r="H132" i="7"/>
  <c r="G132" i="7"/>
  <c r="H116" i="7"/>
  <c r="G116" i="7"/>
  <c r="H116" i="9"/>
  <c r="G116" i="9"/>
  <c r="H108" i="42"/>
  <c r="G108" i="8"/>
  <c r="H108" i="8"/>
  <c r="H100" i="7"/>
  <c r="G100" i="7"/>
  <c r="G92" i="8"/>
  <c r="H84" i="7"/>
  <c r="G84" i="7"/>
  <c r="H84" i="8"/>
  <c r="H84" i="9"/>
  <c r="G84" i="9"/>
  <c r="H76" i="7"/>
  <c r="G76" i="7"/>
  <c r="G76" i="8"/>
  <c r="H68" i="8"/>
  <c r="H68" i="9"/>
  <c r="G68" i="9"/>
  <c r="H60" i="7"/>
  <c r="G60" i="7"/>
  <c r="G60" i="8"/>
  <c r="H56" i="8"/>
  <c r="H52" i="9"/>
  <c r="G52" i="9"/>
  <c r="H52" i="45"/>
  <c r="H44" i="7"/>
  <c r="G44" i="7"/>
  <c r="G36" i="8"/>
  <c r="H36" i="8"/>
  <c r="H36" i="9"/>
  <c r="G36" i="9"/>
  <c r="H28" i="7"/>
  <c r="G28" i="7"/>
  <c r="G20" i="8"/>
  <c r="H20" i="8"/>
  <c r="H20" i="9"/>
  <c r="G20" i="9"/>
  <c r="H8" i="9"/>
  <c r="G8" i="9"/>
  <c r="H35" i="7"/>
  <c r="H131" i="42"/>
  <c r="H119" i="7"/>
  <c r="G119" i="7"/>
  <c r="G119" i="9"/>
  <c r="H119" i="9"/>
  <c r="H115" i="8"/>
  <c r="G111" i="9"/>
  <c r="H111" i="9"/>
  <c r="H103" i="7"/>
  <c r="G103" i="7"/>
  <c r="G103" i="9"/>
  <c r="H103" i="9"/>
  <c r="H99" i="8"/>
  <c r="G99" i="9"/>
  <c r="H99" i="9"/>
  <c r="H91" i="7"/>
  <c r="G91" i="7"/>
  <c r="H91" i="9"/>
  <c r="G91" i="9"/>
  <c r="H91" i="45"/>
  <c r="H83" i="7"/>
  <c r="G83" i="7"/>
  <c r="H83" i="8"/>
  <c r="H79" i="7"/>
  <c r="G79" i="7"/>
  <c r="H75" i="9"/>
  <c r="G75" i="9"/>
  <c r="H75" i="45"/>
  <c r="H67" i="8"/>
  <c r="H67" i="9"/>
  <c r="G67" i="9"/>
  <c r="H63" i="7"/>
  <c r="G63" i="7"/>
  <c r="H51" i="8"/>
  <c r="H47" i="7"/>
  <c r="G47" i="7"/>
  <c r="G43" i="9"/>
  <c r="H43" i="9"/>
  <c r="H39" i="8"/>
  <c r="G39" i="8"/>
  <c r="H11" i="7"/>
  <c r="G11" i="9"/>
  <c r="H11" i="9"/>
  <c r="G122" i="7"/>
  <c r="H122" i="7"/>
  <c r="D58" i="42"/>
  <c r="D42" i="42"/>
  <c r="H134" i="9"/>
  <c r="G134" i="9"/>
  <c r="H130" i="7"/>
  <c r="G130" i="7"/>
  <c r="H130" i="8"/>
  <c r="D114" i="42"/>
  <c r="H114" i="42"/>
  <c r="H114" i="7"/>
  <c r="G114" i="7"/>
  <c r="H114" i="9"/>
  <c r="G114" i="9"/>
  <c r="H102" i="9"/>
  <c r="G102" i="9"/>
  <c r="H102" i="45"/>
  <c r="D98" i="42"/>
  <c r="H98" i="42"/>
  <c r="H98" i="7"/>
  <c r="G98" i="7"/>
  <c r="H98" i="8"/>
  <c r="G90" i="8"/>
  <c r="H82" i="7"/>
  <c r="G82" i="7"/>
  <c r="H82" i="8"/>
  <c r="H74" i="7"/>
  <c r="G74" i="7"/>
  <c r="G74" i="8"/>
  <c r="H66" i="8"/>
  <c r="H58" i="7"/>
  <c r="G58" i="7"/>
  <c r="G58" i="8"/>
  <c r="H42" i="7"/>
  <c r="H34" i="8"/>
  <c r="G34" i="8"/>
  <c r="H26" i="7"/>
  <c r="G26" i="7"/>
  <c r="H22" i="9"/>
  <c r="G22" i="9"/>
  <c r="H22" i="45"/>
  <c r="G18" i="7"/>
  <c r="H18" i="8"/>
  <c r="G18" i="8"/>
  <c r="H14" i="9"/>
  <c r="G14" i="9"/>
  <c r="H6" i="9"/>
  <c r="G6" i="9"/>
  <c r="G2" i="7"/>
  <c r="G2" i="8"/>
  <c r="H2" i="8"/>
  <c r="G4" i="7"/>
  <c r="H4" i="9"/>
  <c r="G4" i="9"/>
  <c r="G23" i="7"/>
  <c r="H23" i="7"/>
  <c r="H7" i="42"/>
  <c r="H133" i="7"/>
  <c r="G133" i="7"/>
  <c r="H133" i="8"/>
  <c r="G133" i="8"/>
  <c r="H117" i="7"/>
  <c r="G117" i="7"/>
  <c r="G117" i="8"/>
  <c r="H113" i="8"/>
  <c r="G113" i="8"/>
  <c r="H113" i="9"/>
  <c r="G113" i="9"/>
  <c r="H101" i="7"/>
  <c r="G101" i="7"/>
  <c r="H97" i="8"/>
  <c r="H97" i="9"/>
  <c r="G97" i="9"/>
  <c r="H93" i="7"/>
  <c r="G93" i="7"/>
  <c r="H81" i="7"/>
  <c r="G81" i="7"/>
  <c r="H81" i="8"/>
  <c r="H81" i="9"/>
  <c r="G81" i="9"/>
  <c r="H77" i="7"/>
  <c r="G77" i="7"/>
  <c r="G65" i="8"/>
  <c r="H65" i="8"/>
  <c r="H65" i="9"/>
  <c r="G65" i="9"/>
  <c r="G61" i="7"/>
  <c r="H61" i="7"/>
  <c r="H53" i="9"/>
  <c r="G53" i="9"/>
  <c r="G49" i="8"/>
  <c r="H49" i="8"/>
  <c r="H49" i="9"/>
  <c r="G49" i="9"/>
  <c r="H45" i="7"/>
  <c r="G45" i="7"/>
  <c r="D41" i="42"/>
  <c r="H41" i="42"/>
  <c r="H33" i="9"/>
  <c r="G33" i="9"/>
  <c r="H29" i="7"/>
  <c r="G29" i="7"/>
  <c r="H21" i="8"/>
  <c r="G21" i="8"/>
  <c r="G13" i="7"/>
  <c r="H13" i="7"/>
  <c r="H9" i="9"/>
  <c r="G9" i="9"/>
  <c r="H5" i="42"/>
  <c r="D31" i="42"/>
  <c r="H31" i="42"/>
  <c r="H15" i="9"/>
  <c r="G15" i="9"/>
  <c r="H132" i="8"/>
  <c r="G132" i="8"/>
  <c r="H132" i="9"/>
  <c r="G132" i="9"/>
  <c r="H132" i="45"/>
  <c r="H120" i="7"/>
  <c r="G120" i="7"/>
  <c r="H120" i="9"/>
  <c r="G120" i="9"/>
  <c r="G112" i="8"/>
  <c r="H112" i="8"/>
  <c r="H112" i="9"/>
  <c r="G112" i="9"/>
  <c r="G104" i="7"/>
  <c r="H104" i="7"/>
  <c r="H100" i="9"/>
  <c r="G100" i="9"/>
  <c r="D96" i="42"/>
  <c r="H96" i="42"/>
  <c r="G96" i="8"/>
  <c r="G88" i="7"/>
  <c r="H88" i="7"/>
  <c r="H88" i="8"/>
  <c r="H88" i="9"/>
  <c r="G88" i="9"/>
  <c r="D84" i="42"/>
  <c r="H84" i="42"/>
  <c r="G80" i="8"/>
  <c r="H72" i="8"/>
  <c r="H72" i="9"/>
  <c r="G72" i="9"/>
  <c r="H64" i="7"/>
  <c r="G64" i="7"/>
  <c r="G64" i="8"/>
  <c r="H56" i="9"/>
  <c r="G56" i="9"/>
  <c r="H52" i="8"/>
  <c r="H48" i="7"/>
  <c r="G48" i="7"/>
  <c r="H48" i="8"/>
  <c r="G48" i="8"/>
  <c r="H40" i="8"/>
  <c r="G40" i="8"/>
  <c r="H40" i="9"/>
  <c r="G40" i="9"/>
  <c r="G32" i="7"/>
  <c r="H32" i="7"/>
  <c r="H24" i="8"/>
  <c r="G24" i="8"/>
  <c r="H24" i="9"/>
  <c r="G24" i="9"/>
  <c r="H24" i="45"/>
  <c r="G16" i="7"/>
  <c r="G12" i="7"/>
  <c r="H12" i="9"/>
  <c r="G12" i="9"/>
  <c r="H8" i="7"/>
  <c r="H8" i="8"/>
  <c r="G8" i="8"/>
  <c r="H35" i="9"/>
  <c r="G35" i="9"/>
  <c r="H19" i="8"/>
  <c r="G19" i="8"/>
  <c r="H19" i="9"/>
  <c r="G19" i="9"/>
  <c r="G131" i="9"/>
  <c r="H131" i="9"/>
  <c r="G127" i="9"/>
  <c r="H127" i="9"/>
  <c r="G123" i="7"/>
  <c r="H123" i="7"/>
  <c r="H123" i="9"/>
  <c r="G123" i="9"/>
  <c r="D119" i="42"/>
  <c r="H119" i="42"/>
  <c r="G107" i="7"/>
  <c r="H107" i="7"/>
  <c r="H107" i="9"/>
  <c r="G107" i="9"/>
  <c r="H107" i="45"/>
  <c r="H103" i="8"/>
  <c r="G103" i="8"/>
  <c r="G95" i="9"/>
  <c r="H95" i="45"/>
  <c r="H95" i="9"/>
  <c r="H87" i="7"/>
  <c r="G87" i="7"/>
  <c r="H87" i="8"/>
  <c r="G79" i="9"/>
  <c r="H79" i="9"/>
  <c r="D75" i="42"/>
  <c r="H75" i="42"/>
  <c r="H71" i="8"/>
  <c r="H67" i="7"/>
  <c r="G67" i="7"/>
  <c r="G55" i="8"/>
  <c r="H55" i="8"/>
  <c r="H55" i="9"/>
  <c r="G55" i="9"/>
  <c r="H51" i="7"/>
  <c r="G51" i="7"/>
  <c r="H47" i="9"/>
  <c r="G47" i="9"/>
  <c r="H43" i="8"/>
  <c r="G43" i="8"/>
  <c r="H27" i="7"/>
  <c r="G27" i="7"/>
  <c r="G134" i="7"/>
  <c r="H134" i="7"/>
  <c r="H134" i="8"/>
  <c r="G134" i="8"/>
  <c r="H122" i="9"/>
  <c r="G122" i="9"/>
  <c r="H118" i="7"/>
  <c r="G118" i="7"/>
  <c r="H110" i="8"/>
  <c r="G110" i="8"/>
  <c r="H110" i="9"/>
  <c r="G110" i="9"/>
  <c r="H106" i="9"/>
  <c r="G106" i="9"/>
  <c r="H102" i="7"/>
  <c r="G102" i="7"/>
  <c r="H98" i="9"/>
  <c r="G98" i="9"/>
  <c r="G94" i="8"/>
  <c r="H90" i="9"/>
  <c r="G90" i="9"/>
  <c r="H90" i="45"/>
  <c r="H86" i="7"/>
  <c r="G86" i="7"/>
  <c r="H82" i="9"/>
  <c r="G82" i="9"/>
  <c r="H82" i="45"/>
  <c r="H78" i="7"/>
  <c r="G78" i="7"/>
  <c r="G78" i="8"/>
  <c r="H74" i="9"/>
  <c r="G74" i="9"/>
  <c r="H66" i="9"/>
  <c r="G66" i="9"/>
  <c r="H62" i="7"/>
  <c r="G62" i="7"/>
  <c r="G62" i="8"/>
  <c r="H62" i="9"/>
  <c r="G62" i="9"/>
  <c r="H62" i="45"/>
  <c r="H50" i="9"/>
  <c r="G50" i="9"/>
  <c r="H46" i="7"/>
  <c r="G46" i="7"/>
  <c r="G46" i="8"/>
  <c r="H46" i="8"/>
  <c r="H42" i="9"/>
  <c r="G42" i="9"/>
  <c r="H42" i="45"/>
  <c r="G38" i="8"/>
  <c r="H38" i="8"/>
  <c r="H34" i="9"/>
  <c r="G34" i="9"/>
  <c r="H34" i="45"/>
  <c r="H30" i="7"/>
  <c r="G30" i="7"/>
  <c r="H26" i="9"/>
  <c r="G26" i="9"/>
  <c r="H26" i="45"/>
  <c r="G22" i="8"/>
  <c r="H22" i="8"/>
  <c r="D18" i="42"/>
  <c r="H18" i="42"/>
  <c r="D10" i="42"/>
  <c r="H10" i="42"/>
  <c r="H2" i="9"/>
  <c r="G2" i="9"/>
  <c r="H2" i="45"/>
  <c r="H4" i="7"/>
  <c r="H23" i="9"/>
  <c r="G23" i="9"/>
  <c r="H23" i="45"/>
  <c r="G7" i="7"/>
  <c r="H7" i="8"/>
  <c r="G7" i="8"/>
  <c r="H121" i="7"/>
  <c r="G121" i="7"/>
  <c r="H117" i="9"/>
  <c r="G117" i="9"/>
  <c r="H105" i="7"/>
  <c r="G105" i="7"/>
  <c r="G101" i="8"/>
  <c r="H101" i="8"/>
  <c r="H89" i="42"/>
  <c r="H85" i="7"/>
  <c r="G85" i="7"/>
  <c r="G85" i="8"/>
  <c r="H85" i="8"/>
  <c r="H85" i="9"/>
  <c r="G85" i="9"/>
  <c r="D73" i="42"/>
  <c r="H73" i="42"/>
  <c r="G69" i="8"/>
  <c r="H69" i="8"/>
  <c r="H69" i="9"/>
  <c r="G69" i="9"/>
  <c r="H69" i="45"/>
  <c r="H65" i="7"/>
  <c r="G65" i="7"/>
  <c r="G53" i="8"/>
  <c r="H53" i="8"/>
  <c r="H49" i="7"/>
  <c r="G49" i="7"/>
  <c r="H45" i="42"/>
  <c r="G41" i="8"/>
  <c r="H41" i="8"/>
  <c r="H37" i="8"/>
  <c r="G37" i="8"/>
  <c r="H37" i="9"/>
  <c r="G37" i="9"/>
  <c r="G33" i="7"/>
  <c r="H33" i="7"/>
  <c r="G25" i="8"/>
  <c r="H25" i="8"/>
  <c r="H21" i="9"/>
  <c r="G21" i="9"/>
  <c r="D17" i="42"/>
  <c r="H17" i="42"/>
  <c r="G17" i="7"/>
  <c r="H17" i="7"/>
  <c r="G9" i="8"/>
  <c r="H9" i="8"/>
  <c r="G5" i="7"/>
  <c r="G31" i="7"/>
  <c r="H31" i="7"/>
  <c r="H132" i="42"/>
  <c r="G128" i="8"/>
  <c r="G124" i="7"/>
  <c r="H124" i="7"/>
  <c r="H124" i="9"/>
  <c r="G124" i="9"/>
  <c r="H116" i="8"/>
  <c r="H108" i="7"/>
  <c r="G108" i="7"/>
  <c r="H104" i="9"/>
  <c r="G104" i="9"/>
  <c r="H100" i="42"/>
  <c r="G100" i="8"/>
  <c r="H100" i="8"/>
  <c r="H92" i="7"/>
  <c r="G92" i="7"/>
  <c r="H92" i="8"/>
  <c r="H92" i="9"/>
  <c r="G92" i="9"/>
  <c r="G84" i="8"/>
  <c r="H76" i="8"/>
  <c r="H76" i="9"/>
  <c r="G76" i="9"/>
  <c r="H68" i="7"/>
  <c r="G68" i="7"/>
  <c r="G68" i="8"/>
  <c r="H60" i="8"/>
  <c r="H60" i="9"/>
  <c r="G60" i="9"/>
  <c r="H52" i="42"/>
  <c r="H52" i="7"/>
  <c r="G52" i="7"/>
  <c r="G52" i="8"/>
  <c r="G44" i="8"/>
  <c r="H44" i="8"/>
  <c r="H44" i="9"/>
  <c r="G44" i="9"/>
  <c r="H36" i="42"/>
  <c r="G36" i="7"/>
  <c r="H36" i="7"/>
  <c r="G28" i="8"/>
  <c r="H28" i="8"/>
  <c r="H28" i="9"/>
  <c r="G28" i="9"/>
  <c r="G20" i="7"/>
  <c r="H20" i="7"/>
  <c r="H16" i="9"/>
  <c r="G16" i="9"/>
  <c r="H12" i="7"/>
  <c r="G12" i="8"/>
  <c r="H12" i="8"/>
  <c r="G35" i="8"/>
  <c r="H35" i="8"/>
  <c r="D19" i="42"/>
  <c r="H19" i="42"/>
  <c r="H3" i="7"/>
  <c r="G3" i="7"/>
  <c r="G3" i="8"/>
  <c r="H3" i="8"/>
  <c r="H3" i="9"/>
  <c r="G3" i="9"/>
  <c r="H3" i="45"/>
  <c r="G127" i="7"/>
  <c r="H127" i="7"/>
  <c r="H127" i="8"/>
  <c r="G127" i="8"/>
  <c r="D123" i="42"/>
  <c r="H123" i="42"/>
  <c r="H119" i="8"/>
  <c r="G115" i="9"/>
  <c r="H115" i="45"/>
  <c r="H115" i="9"/>
  <c r="G111" i="7"/>
  <c r="H111" i="7"/>
  <c r="H107" i="42"/>
  <c r="H107" i="8"/>
  <c r="G107" i="8"/>
  <c r="D91" i="42"/>
  <c r="H91" i="42"/>
  <c r="G91" i="8"/>
  <c r="H91" i="8"/>
  <c r="G83" i="9"/>
  <c r="H83" i="9"/>
  <c r="G75" i="8"/>
  <c r="H75" i="8"/>
  <c r="H71" i="7"/>
  <c r="G71" i="7"/>
  <c r="H59" i="42"/>
  <c r="H59" i="8"/>
  <c r="G59" i="8"/>
  <c r="H59" i="9"/>
  <c r="G59" i="9"/>
  <c r="H55" i="7"/>
  <c r="G55" i="7"/>
  <c r="G51" i="9"/>
  <c r="H51" i="9"/>
  <c r="G39" i="7"/>
  <c r="H39" i="7"/>
  <c r="H11" i="8"/>
  <c r="G11" i="8"/>
  <c r="H122" i="42"/>
  <c r="H106" i="42"/>
  <c r="H106" i="8"/>
  <c r="G106" i="8"/>
  <c r="D90" i="42"/>
  <c r="H90" i="42"/>
  <c r="H90" i="7"/>
  <c r="G90" i="7"/>
  <c r="H78" i="42"/>
  <c r="H66" i="7"/>
  <c r="G66" i="7"/>
  <c r="H50" i="7"/>
  <c r="G50" i="7"/>
  <c r="G50" i="8"/>
  <c r="H50" i="8"/>
  <c r="H42" i="8"/>
  <c r="G42" i="8"/>
  <c r="H34" i="7"/>
  <c r="H30" i="9"/>
  <c r="G30" i="9"/>
  <c r="H26" i="8"/>
  <c r="G26" i="8"/>
  <c r="H18" i="9"/>
  <c r="G18" i="9"/>
  <c r="H10" i="8"/>
  <c r="G10" i="8"/>
  <c r="H23" i="8"/>
  <c r="G23" i="8"/>
  <c r="H133" i="9"/>
  <c r="G133" i="9"/>
  <c r="H129" i="9"/>
  <c r="G129" i="9"/>
  <c r="H125" i="7"/>
  <c r="G125" i="7"/>
  <c r="H125" i="8"/>
  <c r="D121" i="42"/>
  <c r="H121" i="42"/>
  <c r="H121" i="9"/>
  <c r="G121" i="9"/>
  <c r="H121" i="45"/>
  <c r="H109" i="7"/>
  <c r="G109" i="7"/>
  <c r="H105" i="8"/>
  <c r="G105" i="8"/>
  <c r="H101" i="9"/>
  <c r="G101" i="9"/>
  <c r="H101" i="45"/>
  <c r="H89" i="7"/>
  <c r="G89" i="7"/>
  <c r="H89" i="8"/>
  <c r="H89" i="9"/>
  <c r="G89" i="9"/>
  <c r="D77" i="42"/>
  <c r="H77" i="42"/>
  <c r="H73" i="8"/>
  <c r="H73" i="9"/>
  <c r="G73" i="9"/>
  <c r="H69" i="7"/>
  <c r="G69" i="7"/>
  <c r="G57" i="8"/>
  <c r="H57" i="8"/>
  <c r="H57" i="9"/>
  <c r="G57" i="9"/>
  <c r="H57" i="45"/>
  <c r="G53" i="7"/>
  <c r="H53" i="7"/>
  <c r="D49" i="42"/>
  <c r="H49" i="42"/>
  <c r="H41" i="9"/>
  <c r="G41" i="9"/>
  <c r="H37" i="7"/>
  <c r="H29" i="8"/>
  <c r="G29" i="8"/>
  <c r="H25" i="9"/>
  <c r="G25" i="9"/>
  <c r="H21" i="7"/>
  <c r="H13" i="8"/>
  <c r="G13" i="8"/>
  <c r="H13" i="9"/>
  <c r="G13" i="9"/>
  <c r="H13" i="45"/>
  <c r="G9" i="7"/>
  <c r="G5" i="8"/>
  <c r="H5" i="8"/>
  <c r="H5" i="9"/>
  <c r="G5" i="9"/>
  <c r="G31" i="9"/>
  <c r="H31" i="45"/>
  <c r="H31" i="9"/>
  <c r="H15" i="8"/>
  <c r="G15" i="8"/>
  <c r="H128" i="7"/>
  <c r="G128" i="7"/>
  <c r="H128" i="9"/>
  <c r="G128" i="9"/>
  <c r="H124" i="8"/>
  <c r="G124" i="8"/>
  <c r="D120" i="42"/>
  <c r="H120" i="42"/>
  <c r="H120" i="8"/>
  <c r="G116" i="8"/>
  <c r="H112" i="7"/>
  <c r="G112" i="7"/>
  <c r="H108" i="9"/>
  <c r="G108" i="9"/>
  <c r="G104" i="8"/>
  <c r="H104" i="8"/>
  <c r="G96" i="7"/>
  <c r="H96" i="7"/>
  <c r="H96" i="9"/>
  <c r="G96" i="9"/>
  <c r="H80" i="7"/>
  <c r="G80" i="7"/>
  <c r="H80" i="9"/>
  <c r="G80" i="9"/>
  <c r="D76" i="42"/>
  <c r="H76" i="42"/>
  <c r="H72" i="7"/>
  <c r="G72" i="7"/>
  <c r="H64" i="9"/>
  <c r="G64" i="9"/>
  <c r="H56" i="7"/>
  <c r="G56" i="7"/>
  <c r="H48" i="9"/>
  <c r="G48" i="9"/>
  <c r="H40" i="7"/>
  <c r="H32" i="8"/>
  <c r="G32" i="8"/>
  <c r="H32" i="9"/>
  <c r="G32" i="9"/>
  <c r="H32" i="45"/>
  <c r="H24" i="7"/>
  <c r="H16" i="8"/>
  <c r="G16" i="8"/>
  <c r="H19" i="7"/>
  <c r="G131" i="7"/>
  <c r="H131" i="7"/>
  <c r="G131" i="8"/>
  <c r="H131" i="8"/>
  <c r="G123" i="8"/>
  <c r="H123" i="8"/>
  <c r="H115" i="7"/>
  <c r="G115" i="7"/>
  <c r="H111" i="8"/>
  <c r="G111" i="8"/>
  <c r="H99" i="7"/>
  <c r="G99" i="7"/>
  <c r="H95" i="7"/>
  <c r="G95" i="7"/>
  <c r="H95" i="8"/>
  <c r="G87" i="9"/>
  <c r="H87" i="9"/>
  <c r="D83" i="42"/>
  <c r="H83" i="42"/>
  <c r="H79" i="8"/>
  <c r="H75" i="7"/>
  <c r="G75" i="7"/>
  <c r="H71" i="42"/>
  <c r="H71" i="9"/>
  <c r="G71" i="9"/>
  <c r="H71" i="45"/>
  <c r="G63" i="8"/>
  <c r="H63" i="8"/>
  <c r="H63" i="9"/>
  <c r="G63" i="9"/>
  <c r="H63" i="45"/>
  <c r="H59" i="7"/>
  <c r="G59" i="7"/>
  <c r="H47" i="8"/>
  <c r="G47" i="8"/>
  <c r="H43" i="7"/>
  <c r="G43" i="7"/>
  <c r="H39" i="9"/>
  <c r="G39" i="9"/>
  <c r="H27" i="8"/>
  <c r="G27" i="8"/>
  <c r="G27" i="9"/>
  <c r="H27" i="45"/>
  <c r="H27" i="9"/>
  <c r="D11" i="42"/>
  <c r="H11" i="42"/>
  <c r="G11" i="7"/>
  <c r="H122" i="45"/>
  <c r="F122" i="45"/>
  <c r="H114" i="45"/>
  <c r="F114" i="45"/>
  <c r="F90" i="45"/>
  <c r="H118" i="45"/>
  <c r="F118" i="45"/>
  <c r="H94" i="45"/>
  <c r="F94" i="45"/>
  <c r="F34" i="45"/>
  <c r="F26" i="45"/>
  <c r="H106" i="45"/>
  <c r="H98" i="45"/>
  <c r="H86" i="45"/>
  <c r="H78" i="45"/>
  <c r="H30" i="45"/>
  <c r="H14" i="45"/>
  <c r="H6" i="45"/>
  <c r="H9" i="45"/>
  <c r="H17" i="45"/>
  <c r="H25" i="45"/>
  <c r="H38" i="45"/>
  <c r="H46" i="45"/>
  <c r="H54" i="45"/>
  <c r="H70" i="45"/>
  <c r="H39" i="45"/>
  <c r="H47" i="45"/>
  <c r="H55" i="45"/>
  <c r="H73" i="45"/>
  <c r="H77" i="45"/>
  <c r="H85" i="45"/>
  <c r="H134" i="45"/>
  <c r="H97" i="45"/>
  <c r="H105" i="45"/>
  <c r="H123" i="45"/>
  <c r="H131" i="45"/>
  <c r="H13" i="42"/>
  <c r="H21" i="42"/>
  <c r="H29" i="42"/>
  <c r="H58" i="42"/>
  <c r="H66" i="42"/>
  <c r="H74" i="42"/>
  <c r="H8" i="42"/>
  <c r="H16" i="42"/>
  <c r="H24" i="42"/>
  <c r="H32" i="42"/>
  <c r="H40" i="42"/>
  <c r="H48" i="42"/>
  <c r="H67" i="42"/>
  <c r="H99" i="42"/>
  <c r="H111" i="42"/>
  <c r="H127" i="42"/>
  <c r="H116" i="42"/>
  <c r="H124" i="42"/>
  <c r="H120" i="45"/>
  <c r="H64" i="45"/>
  <c r="H56" i="45"/>
  <c r="H11" i="45"/>
  <c r="H19" i="45"/>
  <c r="H40" i="45"/>
  <c r="H48" i="45"/>
  <c r="H33" i="45"/>
  <c r="H41" i="45"/>
  <c r="H49" i="45"/>
  <c r="H65" i="45"/>
  <c r="H79" i="45"/>
  <c r="H87" i="45"/>
  <c r="H113" i="45"/>
  <c r="H99" i="45"/>
  <c r="H117" i="45"/>
  <c r="H125" i="45"/>
  <c r="H133" i="45"/>
  <c r="G6" i="6"/>
  <c r="H6" i="42"/>
  <c r="H15" i="42"/>
  <c r="H23" i="42"/>
  <c r="H39" i="42"/>
  <c r="H47" i="42"/>
  <c r="H60" i="42"/>
  <c r="H68" i="42"/>
  <c r="H92" i="42"/>
  <c r="H53" i="42"/>
  <c r="H26" i="42"/>
  <c r="H34" i="42"/>
  <c r="H42" i="42"/>
  <c r="H50" i="42"/>
  <c r="H61" i="42"/>
  <c r="H85" i="42"/>
  <c r="H93" i="42"/>
  <c r="H101" i="42"/>
  <c r="H113" i="42"/>
  <c r="H129" i="42"/>
  <c r="H110" i="42"/>
  <c r="H118" i="42"/>
  <c r="H126" i="42"/>
  <c r="H134" i="42"/>
  <c r="H116" i="45"/>
  <c r="H108" i="45"/>
  <c r="H100" i="45"/>
  <c r="H88" i="45"/>
  <c r="H80" i="45"/>
  <c r="H28" i="45"/>
  <c r="H16" i="45"/>
  <c r="H8" i="45"/>
  <c r="H110" i="45"/>
  <c r="H74" i="45"/>
  <c r="H18" i="45"/>
  <c r="H10" i="45"/>
  <c r="H5" i="45"/>
  <c r="H21" i="45"/>
  <c r="H50" i="45"/>
  <c r="H58" i="45"/>
  <c r="H66" i="45"/>
  <c r="H35" i="45"/>
  <c r="H43" i="45"/>
  <c r="H51" i="45"/>
  <c r="H59" i="45"/>
  <c r="H67" i="45"/>
  <c r="H81" i="45"/>
  <c r="H89" i="45"/>
  <c r="H119" i="45"/>
  <c r="H127" i="45"/>
  <c r="H4" i="42"/>
  <c r="H54" i="42"/>
  <c r="H9" i="42"/>
  <c r="H25" i="42"/>
  <c r="H33" i="42"/>
  <c r="H62" i="42"/>
  <c r="H70" i="42"/>
  <c r="H86" i="42"/>
  <c r="H94" i="42"/>
  <c r="H102" i="42"/>
  <c r="H55" i="42"/>
  <c r="H12" i="42"/>
  <c r="H20" i="42"/>
  <c r="H28" i="42"/>
  <c r="H44" i="42"/>
  <c r="H63" i="42"/>
  <c r="H79" i="42"/>
  <c r="H87" i="42"/>
  <c r="H95" i="42"/>
  <c r="H103" i="42"/>
  <c r="H115" i="42"/>
  <c r="H112" i="42"/>
  <c r="H128" i="42"/>
  <c r="H124" i="45"/>
  <c r="H72" i="45"/>
  <c r="H68" i="45"/>
  <c r="H60" i="45"/>
  <c r="H7" i="45"/>
  <c r="H15" i="45"/>
  <c r="H36" i="45"/>
  <c r="H44" i="45"/>
  <c r="H29" i="45"/>
  <c r="H37" i="45"/>
  <c r="H45" i="45"/>
  <c r="H53" i="45"/>
  <c r="H61" i="45"/>
  <c r="H83" i="45"/>
  <c r="H93" i="45"/>
  <c r="H128" i="45"/>
  <c r="H126" i="45"/>
  <c r="H103" i="45"/>
  <c r="H111" i="45"/>
  <c r="H130" i="45"/>
  <c r="H129" i="45"/>
  <c r="H3" i="42"/>
  <c r="H56" i="42"/>
  <c r="H27" i="42"/>
  <c r="H35" i="42"/>
  <c r="H43" i="42"/>
  <c r="H51" i="42"/>
  <c r="H64" i="42"/>
  <c r="H72" i="42"/>
  <c r="H80" i="42"/>
  <c r="H88" i="42"/>
  <c r="H105" i="42"/>
  <c r="H104" i="42"/>
  <c r="H22" i="42"/>
  <c r="H30" i="42"/>
  <c r="H38" i="42"/>
  <c r="H46" i="42"/>
  <c r="H57" i="42"/>
  <c r="H65" i="42"/>
  <c r="H97" i="42"/>
  <c r="H109" i="42"/>
  <c r="H117" i="42"/>
  <c r="H125" i="42"/>
  <c r="H133" i="42"/>
  <c r="H130" i="42"/>
  <c r="H112" i="45"/>
  <c r="H104" i="45"/>
  <c r="H96" i="45"/>
  <c r="H92" i="45"/>
  <c r="H84" i="45"/>
  <c r="H76" i="45"/>
  <c r="H20" i="45"/>
  <c r="H12" i="45"/>
  <c r="H4" i="45"/>
  <c r="D133" i="44"/>
  <c r="D131" i="44"/>
  <c r="D129" i="44"/>
  <c r="D127" i="44"/>
  <c r="D125" i="44"/>
  <c r="D123" i="44"/>
  <c r="D121" i="44"/>
  <c r="D119" i="44"/>
  <c r="D117" i="44"/>
  <c r="D115" i="44"/>
  <c r="D134" i="44"/>
  <c r="D132" i="44"/>
  <c r="D130" i="44"/>
  <c r="D128" i="44"/>
  <c r="D126" i="44"/>
  <c r="D124" i="44"/>
  <c r="D122" i="44"/>
  <c r="D120" i="44"/>
  <c r="D118" i="44"/>
  <c r="D116" i="44"/>
  <c r="D114" i="44"/>
  <c r="D112" i="44"/>
  <c r="D113" i="44"/>
  <c r="D110" i="44"/>
  <c r="D108" i="44"/>
  <c r="D106" i="44"/>
  <c r="D104" i="44"/>
  <c r="D102" i="44"/>
  <c r="D100" i="44"/>
  <c r="D98" i="44"/>
  <c r="D96" i="44"/>
  <c r="D94" i="44"/>
  <c r="D92" i="44"/>
  <c r="D90" i="44"/>
  <c r="D88" i="44"/>
  <c r="D86" i="44"/>
  <c r="D84" i="44"/>
  <c r="D82" i="44"/>
  <c r="D80" i="44"/>
  <c r="D78" i="44"/>
  <c r="D76" i="44"/>
  <c r="D74" i="44"/>
  <c r="D72" i="44"/>
  <c r="D70" i="44"/>
  <c r="D68" i="44"/>
  <c r="D66" i="44"/>
  <c r="D111" i="44"/>
  <c r="D109" i="44"/>
  <c r="D107" i="44"/>
  <c r="D105" i="44"/>
  <c r="D103" i="44"/>
  <c r="D101" i="44"/>
  <c r="D99" i="44"/>
  <c r="D97" i="44"/>
  <c r="D95" i="44"/>
  <c r="D93" i="44"/>
  <c r="D91" i="44"/>
  <c r="D89" i="44"/>
  <c r="D87" i="44"/>
  <c r="D85" i="44"/>
  <c r="D83" i="44"/>
  <c r="D81" i="44"/>
  <c r="D79" i="44"/>
  <c r="D77" i="44"/>
  <c r="D75" i="44"/>
  <c r="D73" i="44"/>
  <c r="D71" i="44"/>
  <c r="D69" i="44"/>
  <c r="D67" i="44"/>
  <c r="D65" i="44"/>
  <c r="D63" i="44"/>
  <c r="D64" i="44"/>
  <c r="D60" i="44"/>
  <c r="D58" i="44"/>
  <c r="D56" i="44"/>
  <c r="D54" i="44"/>
  <c r="D52" i="44"/>
  <c r="D50" i="44"/>
  <c r="D48" i="44"/>
  <c r="D46" i="44"/>
  <c r="D44" i="44"/>
  <c r="D42" i="44"/>
  <c r="D40" i="44"/>
  <c r="D38" i="44"/>
  <c r="D36" i="44"/>
  <c r="D34" i="44"/>
  <c r="D32" i="44"/>
  <c r="D30" i="44"/>
  <c r="D28" i="44"/>
  <c r="D26" i="44"/>
  <c r="D24" i="44"/>
  <c r="D22" i="44"/>
  <c r="D20" i="44"/>
  <c r="D18" i="44"/>
  <c r="D16" i="44"/>
  <c r="D14" i="44"/>
  <c r="D62" i="44"/>
  <c r="D61" i="44"/>
  <c r="D59" i="44"/>
  <c r="D57" i="44"/>
  <c r="D55" i="44"/>
  <c r="D53" i="44"/>
  <c r="D51" i="44"/>
  <c r="D49" i="44"/>
  <c r="D47" i="44"/>
  <c r="D45" i="44"/>
  <c r="D43" i="44"/>
  <c r="D41" i="44"/>
  <c r="D39" i="44"/>
  <c r="D37" i="44"/>
  <c r="D35" i="44"/>
  <c r="D33" i="44"/>
  <c r="D31" i="44"/>
  <c r="D29" i="44"/>
  <c r="D27" i="44"/>
  <c r="D25" i="44"/>
  <c r="D23" i="44"/>
  <c r="D21" i="44"/>
  <c r="D19" i="44"/>
  <c r="D17" i="44"/>
  <c r="D15" i="44"/>
  <c r="D13" i="44"/>
  <c r="D11" i="44"/>
  <c r="D12" i="44"/>
  <c r="D9" i="44"/>
  <c r="D7" i="44"/>
  <c r="D5" i="44"/>
  <c r="D3" i="44"/>
  <c r="D10" i="44"/>
  <c r="D8" i="44"/>
  <c r="D6" i="44"/>
  <c r="D4" i="44"/>
  <c r="D2" i="44"/>
  <c r="H4" i="44"/>
  <c r="H3" i="44"/>
  <c r="H12" i="44"/>
  <c r="H17" i="44"/>
  <c r="H25" i="44"/>
  <c r="H33" i="44"/>
  <c r="H41" i="44"/>
  <c r="H49" i="44"/>
  <c r="H57" i="44"/>
  <c r="H14" i="44"/>
  <c r="H22" i="44"/>
  <c r="H30" i="44"/>
  <c r="H38" i="44"/>
  <c r="H46" i="44"/>
  <c r="H54" i="44"/>
  <c r="H64" i="44"/>
  <c r="H69" i="44"/>
  <c r="H77" i="44"/>
  <c r="H85" i="44"/>
  <c r="H93" i="44"/>
  <c r="H101" i="44"/>
  <c r="H109" i="44"/>
  <c r="H70" i="44"/>
  <c r="H78" i="44"/>
  <c r="H86" i="44"/>
  <c r="H94" i="44"/>
  <c r="H102" i="44"/>
  <c r="H110" i="44"/>
  <c r="H116" i="44"/>
  <c r="H124" i="44"/>
  <c r="H132" i="44"/>
  <c r="H119" i="44"/>
  <c r="H127" i="44"/>
  <c r="H6" i="44"/>
  <c r="H5" i="44"/>
  <c r="H11" i="44"/>
  <c r="H19" i="44"/>
  <c r="H27" i="44"/>
  <c r="H35" i="44"/>
  <c r="H43" i="44"/>
  <c r="H51" i="44"/>
  <c r="H59" i="44"/>
  <c r="H16" i="44"/>
  <c r="H24" i="44"/>
  <c r="H32" i="44"/>
  <c r="H40" i="44"/>
  <c r="H48" i="44"/>
  <c r="H56" i="44"/>
  <c r="H63" i="44"/>
  <c r="H71" i="44"/>
  <c r="H79" i="44"/>
  <c r="H87" i="44"/>
  <c r="H95" i="44"/>
  <c r="H103" i="44"/>
  <c r="H111" i="44"/>
  <c r="H72" i="44"/>
  <c r="H80" i="44"/>
  <c r="H88" i="44"/>
  <c r="H96" i="44"/>
  <c r="H104" i="44"/>
  <c r="H113" i="44"/>
  <c r="H118" i="44"/>
  <c r="H126" i="44"/>
  <c r="H134" i="44"/>
  <c r="H121" i="44"/>
  <c r="H129" i="44"/>
  <c r="D133" i="43"/>
  <c r="D131" i="43"/>
  <c r="D129" i="43"/>
  <c r="D127" i="43"/>
  <c r="D125" i="43"/>
  <c r="D123" i="43"/>
  <c r="D121" i="43"/>
  <c r="D119" i="43"/>
  <c r="D117" i="43"/>
  <c r="D115" i="43"/>
  <c r="D113" i="43"/>
  <c r="D111" i="43"/>
  <c r="D109" i="43"/>
  <c r="D107" i="43"/>
  <c r="D105" i="43"/>
  <c r="D103" i="43"/>
  <c r="D101" i="43"/>
  <c r="D99" i="43"/>
  <c r="D97" i="43"/>
  <c r="D95" i="43"/>
  <c r="D93" i="43"/>
  <c r="D91" i="43"/>
  <c r="D89" i="43"/>
  <c r="D87" i="43"/>
  <c r="D85" i="43"/>
  <c r="D83" i="43"/>
  <c r="D81" i="43"/>
  <c r="D79" i="43"/>
  <c r="D77" i="43"/>
  <c r="D75" i="43"/>
  <c r="D73" i="43"/>
  <c r="D71" i="43"/>
  <c r="D69" i="43"/>
  <c r="D67" i="43"/>
  <c r="D134" i="43"/>
  <c r="D132" i="43"/>
  <c r="D130" i="43"/>
  <c r="D128" i="43"/>
  <c r="D126" i="43"/>
  <c r="D124" i="43"/>
  <c r="D122" i="43"/>
  <c r="D120" i="43"/>
  <c r="D118" i="43"/>
  <c r="D116" i="43"/>
  <c r="D114" i="43"/>
  <c r="D112" i="43"/>
  <c r="D110" i="43"/>
  <c r="D108" i="43"/>
  <c r="D106" i="43"/>
  <c r="D104" i="43"/>
  <c r="D102" i="43"/>
  <c r="D100" i="43"/>
  <c r="D98" i="43"/>
  <c r="D96" i="43"/>
  <c r="D94" i="43"/>
  <c r="D92" i="43"/>
  <c r="D90" i="43"/>
  <c r="D88" i="43"/>
  <c r="D86" i="43"/>
  <c r="D84" i="43"/>
  <c r="D82" i="43"/>
  <c r="D80" i="43"/>
  <c r="D78" i="43"/>
  <c r="D76" i="43"/>
  <c r="D74" i="43"/>
  <c r="D72" i="43"/>
  <c r="D70" i="43"/>
  <c r="D68" i="43"/>
  <c r="D66" i="43"/>
  <c r="D65" i="43"/>
  <c r="D63" i="43"/>
  <c r="D61" i="43"/>
  <c r="D59" i="43"/>
  <c r="D57" i="43"/>
  <c r="D55" i="43"/>
  <c r="D53" i="43"/>
  <c r="D51" i="43"/>
  <c r="D49" i="43"/>
  <c r="D47" i="43"/>
  <c r="D45" i="43"/>
  <c r="D43" i="43"/>
  <c r="D41" i="43"/>
  <c r="D39" i="43"/>
  <c r="D37" i="43"/>
  <c r="D35" i="43"/>
  <c r="D33" i="43"/>
  <c r="D31" i="43"/>
  <c r="D29" i="43"/>
  <c r="D27" i="43"/>
  <c r="D25" i="43"/>
  <c r="D23" i="43"/>
  <c r="D21" i="43"/>
  <c r="D19" i="43"/>
  <c r="D17" i="43"/>
  <c r="D15" i="43"/>
  <c r="D13" i="43"/>
  <c r="D11" i="43"/>
  <c r="D9" i="43"/>
  <c r="D7" i="43"/>
  <c r="D5" i="43"/>
  <c r="D3" i="43"/>
  <c r="D64" i="43"/>
  <c r="D62" i="43"/>
  <c r="D60" i="43"/>
  <c r="D58" i="43"/>
  <c r="D56" i="43"/>
  <c r="D54" i="43"/>
  <c r="D52" i="43"/>
  <c r="D50" i="43"/>
  <c r="D48" i="43"/>
  <c r="D46" i="43"/>
  <c r="D44" i="43"/>
  <c r="D42" i="43"/>
  <c r="D40" i="43"/>
  <c r="D38" i="43"/>
  <c r="D36" i="43"/>
  <c r="D34" i="43"/>
  <c r="D32" i="43"/>
  <c r="D30" i="43"/>
  <c r="D28" i="43"/>
  <c r="D26" i="43"/>
  <c r="D24" i="43"/>
  <c r="D22" i="43"/>
  <c r="D20" i="43"/>
  <c r="D18" i="43"/>
  <c r="D16" i="43"/>
  <c r="D14" i="43"/>
  <c r="D12" i="43"/>
  <c r="D10" i="43"/>
  <c r="D8" i="43"/>
  <c r="D6" i="43"/>
  <c r="D4" i="43"/>
  <c r="D2" i="43"/>
  <c r="H7" i="44"/>
  <c r="H13" i="44"/>
  <c r="H21" i="44"/>
  <c r="H29" i="44"/>
  <c r="H37" i="44"/>
  <c r="H45" i="44"/>
  <c r="H53" i="44"/>
  <c r="H61" i="44"/>
  <c r="H18" i="44"/>
  <c r="H26" i="44"/>
  <c r="H34" i="44"/>
  <c r="H42" i="44"/>
  <c r="H50" i="44"/>
  <c r="H58" i="44"/>
  <c r="H65" i="44"/>
  <c r="H73" i="44"/>
  <c r="H81" i="44"/>
  <c r="H89" i="44"/>
  <c r="H97" i="44"/>
  <c r="H105" i="44"/>
  <c r="H66" i="44"/>
  <c r="H74" i="44"/>
  <c r="H82" i="44"/>
  <c r="H90" i="44"/>
  <c r="H98" i="44"/>
  <c r="H106" i="44"/>
  <c r="H112" i="44"/>
  <c r="H120" i="44"/>
  <c r="H128" i="44"/>
  <c r="H115" i="44"/>
  <c r="H123" i="44"/>
  <c r="H131" i="44"/>
  <c r="H8" i="44"/>
  <c r="H2" i="44"/>
  <c r="H10" i="44"/>
  <c r="H9" i="44"/>
  <c r="H15" i="44"/>
  <c r="H23" i="44"/>
  <c r="H31" i="44"/>
  <c r="H39" i="44"/>
  <c r="H47" i="44"/>
  <c r="H55" i="44"/>
  <c r="H62" i="44"/>
  <c r="H20" i="44"/>
  <c r="H28" i="44"/>
  <c r="H36" i="44"/>
  <c r="H44" i="44"/>
  <c r="H52" i="44"/>
  <c r="H60" i="44"/>
  <c r="H67" i="44"/>
  <c r="H75" i="44"/>
  <c r="H83" i="44"/>
  <c r="H91" i="44"/>
  <c r="H99" i="44"/>
  <c r="H107" i="44"/>
  <c r="H68" i="44"/>
  <c r="H76" i="44"/>
  <c r="H84" i="44"/>
  <c r="H92" i="44"/>
  <c r="H100" i="44"/>
  <c r="H108" i="44"/>
  <c r="H114" i="44"/>
  <c r="H122" i="44"/>
  <c r="H130" i="44"/>
  <c r="H117" i="44"/>
  <c r="H125" i="44"/>
  <c r="H133" i="44"/>
  <c r="B3" i="4"/>
  <c r="B2" i="4"/>
  <c r="H4" i="43"/>
  <c r="H12" i="43"/>
  <c r="H20" i="43"/>
  <c r="H28" i="43"/>
  <c r="H36" i="43"/>
  <c r="H44" i="43"/>
  <c r="H52" i="43"/>
  <c r="H60" i="43"/>
  <c r="H5" i="43"/>
  <c r="H13" i="43"/>
  <c r="H21" i="43"/>
  <c r="H29" i="43"/>
  <c r="H37" i="43"/>
  <c r="H45" i="43"/>
  <c r="H53" i="43"/>
  <c r="H61" i="43"/>
  <c r="H68" i="43"/>
  <c r="H76" i="43"/>
  <c r="H84" i="43"/>
  <c r="H92" i="43"/>
  <c r="H100" i="43"/>
  <c r="H108" i="43"/>
  <c r="H116" i="43"/>
  <c r="H124" i="43"/>
  <c r="H132" i="43"/>
  <c r="H71" i="43"/>
  <c r="H79" i="43"/>
  <c r="H87" i="43"/>
  <c r="H95" i="43"/>
  <c r="H103" i="43"/>
  <c r="H111" i="43"/>
  <c r="H119" i="43"/>
  <c r="H127" i="43"/>
  <c r="G6" i="7"/>
  <c r="H6" i="43"/>
  <c r="H14" i="43"/>
  <c r="H22" i="43"/>
  <c r="H30" i="43"/>
  <c r="H38" i="43"/>
  <c r="H46" i="43"/>
  <c r="H54" i="43"/>
  <c r="H62" i="43"/>
  <c r="H7" i="43"/>
  <c r="H15" i="43"/>
  <c r="H23" i="43"/>
  <c r="H31" i="43"/>
  <c r="H39" i="43"/>
  <c r="H47" i="43"/>
  <c r="H55" i="43"/>
  <c r="H63" i="43"/>
  <c r="H70" i="43"/>
  <c r="H78" i="43"/>
  <c r="H86" i="43"/>
  <c r="H94" i="43"/>
  <c r="H102" i="43"/>
  <c r="H110" i="43"/>
  <c r="H118" i="43"/>
  <c r="H126" i="43"/>
  <c r="H134" i="43"/>
  <c r="H73" i="43"/>
  <c r="H81" i="43"/>
  <c r="H89" i="43"/>
  <c r="H97" i="43"/>
  <c r="H105" i="43"/>
  <c r="H113" i="43"/>
  <c r="H121" i="43"/>
  <c r="H129" i="43"/>
  <c r="H8" i="43"/>
  <c r="H16" i="43"/>
  <c r="H24" i="43"/>
  <c r="H32" i="43"/>
  <c r="H40" i="43"/>
  <c r="H48" i="43"/>
  <c r="H56" i="43"/>
  <c r="H64" i="43"/>
  <c r="H9" i="43"/>
  <c r="H17" i="43"/>
  <c r="H25" i="43"/>
  <c r="H33" i="43"/>
  <c r="H41" i="43"/>
  <c r="H49" i="43"/>
  <c r="H57" i="43"/>
  <c r="H65" i="43"/>
  <c r="H72" i="43"/>
  <c r="H80" i="43"/>
  <c r="H88" i="43"/>
  <c r="H96" i="43"/>
  <c r="H104" i="43"/>
  <c r="H112" i="43"/>
  <c r="H120" i="43"/>
  <c r="H128" i="43"/>
  <c r="H67" i="43"/>
  <c r="H75" i="43"/>
  <c r="H83" i="43"/>
  <c r="H91" i="43"/>
  <c r="H99" i="43"/>
  <c r="H107" i="43"/>
  <c r="H115" i="43"/>
  <c r="H123" i="43"/>
  <c r="H131" i="43"/>
  <c r="H10" i="43"/>
  <c r="H18" i="43"/>
  <c r="H26" i="43"/>
  <c r="H34" i="43"/>
  <c r="H42" i="43"/>
  <c r="H50" i="43"/>
  <c r="H58" i="43"/>
  <c r="H3" i="43"/>
  <c r="H11" i="43"/>
  <c r="H19" i="43"/>
  <c r="H27" i="43"/>
  <c r="H35" i="43"/>
  <c r="H43" i="43"/>
  <c r="H51" i="43"/>
  <c r="H59" i="43"/>
  <c r="H66" i="43"/>
  <c r="H74" i="43"/>
  <c r="H82" i="43"/>
  <c r="H90" i="43"/>
  <c r="H98" i="43"/>
  <c r="H106" i="43"/>
  <c r="H114" i="43"/>
  <c r="H122" i="43"/>
  <c r="H130" i="43"/>
  <c r="H69" i="43"/>
  <c r="H77" i="43"/>
  <c r="H85" i="43"/>
  <c r="H93" i="43"/>
  <c r="H101" i="43"/>
  <c r="H109" i="43"/>
  <c r="H117" i="43"/>
  <c r="H125" i="43"/>
  <c r="H133" i="43"/>
  <c r="E6" i="42"/>
  <c r="E2" i="43"/>
  <c r="H2" i="43"/>
  <c r="H2" i="42"/>
  <c r="H2" i="34"/>
  <c r="E2" i="42"/>
  <c r="I14" i="42"/>
  <c r="E14" i="42"/>
  <c r="I11" i="42"/>
  <c r="E11" i="42"/>
  <c r="I73" i="42"/>
  <c r="E73" i="42"/>
  <c r="I91" i="42"/>
  <c r="E91" i="42"/>
  <c r="I123" i="42"/>
  <c r="E123" i="42"/>
  <c r="I77" i="42"/>
  <c r="E77" i="42"/>
  <c r="I18" i="42"/>
  <c r="E18" i="42"/>
  <c r="I82" i="42"/>
  <c r="E82" i="42"/>
  <c r="I76" i="42"/>
  <c r="E76" i="42"/>
  <c r="I31" i="42"/>
  <c r="E31" i="42"/>
  <c r="I17" i="42"/>
  <c r="E17" i="42"/>
  <c r="I81" i="42"/>
  <c r="E81" i="42"/>
  <c r="I96" i="42"/>
  <c r="E96" i="42"/>
  <c r="I120" i="42"/>
  <c r="E120" i="42"/>
  <c r="I10" i="42"/>
  <c r="E10" i="42"/>
  <c r="I19" i="42"/>
  <c r="E19" i="42"/>
  <c r="I49" i="42"/>
  <c r="E49" i="42"/>
  <c r="I83" i="42"/>
  <c r="E83" i="42"/>
  <c r="I119" i="42"/>
  <c r="E119" i="42"/>
  <c r="I98" i="42"/>
  <c r="E98" i="42"/>
  <c r="I114" i="42"/>
  <c r="E114" i="42"/>
  <c r="I84" i="42"/>
  <c r="E84" i="42"/>
  <c r="I69" i="42"/>
  <c r="E69" i="42"/>
  <c r="I121" i="42"/>
  <c r="E121" i="42"/>
  <c r="I41" i="42"/>
  <c r="E41" i="42"/>
  <c r="I75" i="42"/>
  <c r="E75" i="42"/>
  <c r="I90" i="42"/>
  <c r="E90" i="42"/>
  <c r="I2" i="43"/>
  <c r="E104" i="37"/>
  <c r="I104" i="37"/>
  <c r="E71" i="37"/>
  <c r="I71" i="37"/>
  <c r="E112" i="37"/>
  <c r="I112" i="37"/>
  <c r="E57" i="37"/>
  <c r="I57" i="37"/>
  <c r="E25" i="37"/>
  <c r="I25" i="37"/>
  <c r="E125" i="35"/>
  <c r="I125" i="35"/>
  <c r="E105" i="37"/>
  <c r="I105" i="37"/>
  <c r="E81" i="37"/>
  <c r="I81" i="37"/>
  <c r="E61" i="34"/>
  <c r="H61" i="12"/>
  <c r="I61" i="34"/>
  <c r="E41" i="35"/>
  <c r="I41" i="35"/>
  <c r="E25" i="34"/>
  <c r="H25" i="12"/>
  <c r="I25" i="34"/>
  <c r="E17" i="36"/>
  <c r="I17" i="36"/>
  <c r="E13" i="35"/>
  <c r="I13" i="35"/>
  <c r="E112" i="36"/>
  <c r="I112" i="36"/>
  <c r="E92" i="36"/>
  <c r="I92" i="36"/>
  <c r="E88" i="37"/>
  <c r="I88" i="37"/>
  <c r="E35" i="37"/>
  <c r="I35" i="37"/>
  <c r="E3" i="37"/>
  <c r="I3" i="37"/>
  <c r="E117" i="37"/>
  <c r="I117" i="37"/>
  <c r="E53" i="36"/>
  <c r="I53" i="36"/>
  <c r="E37" i="34"/>
  <c r="H37" i="12"/>
  <c r="I37" i="34"/>
  <c r="E128" i="34"/>
  <c r="H128" i="12"/>
  <c r="I128" i="34"/>
  <c r="E104" i="35"/>
  <c r="I104" i="35"/>
  <c r="E67" i="37"/>
  <c r="I67" i="37"/>
  <c r="E69" i="37"/>
  <c r="I69" i="37"/>
  <c r="E37" i="37"/>
  <c r="I37" i="37"/>
  <c r="E5" i="37"/>
  <c r="I5" i="37"/>
  <c r="E121" i="36"/>
  <c r="I121" i="36"/>
  <c r="E113" i="35"/>
  <c r="I113" i="35"/>
  <c r="E105" i="35"/>
  <c r="I105" i="35"/>
  <c r="E93" i="34"/>
  <c r="H93" i="12"/>
  <c r="I93" i="34"/>
  <c r="E77" i="35"/>
  <c r="I77" i="35"/>
  <c r="E53" i="34"/>
  <c r="H53" i="12"/>
  <c r="I53" i="34"/>
  <c r="E33" i="35"/>
  <c r="I33" i="35"/>
  <c r="E128" i="35"/>
  <c r="I128" i="35"/>
  <c r="E116" i="36"/>
  <c r="I116" i="36"/>
  <c r="E100" i="34"/>
  <c r="H100" i="12"/>
  <c r="I100" i="34"/>
  <c r="E47" i="37"/>
  <c r="I47" i="37"/>
  <c r="E133" i="36"/>
  <c r="I133" i="36"/>
  <c r="E121" i="35"/>
  <c r="I121" i="35"/>
  <c r="E105" i="36"/>
  <c r="I105" i="36"/>
  <c r="E101" i="34"/>
  <c r="H101" i="12"/>
  <c r="I101" i="34"/>
  <c r="E93" i="36"/>
  <c r="I93" i="36"/>
  <c r="E85" i="34"/>
  <c r="H85" i="12"/>
  <c r="I85" i="34"/>
  <c r="E73" i="35"/>
  <c r="I73" i="35"/>
  <c r="E49" i="34"/>
  <c r="H49" i="12"/>
  <c r="I49" i="34"/>
  <c r="E29" i="36"/>
  <c r="I29" i="36"/>
  <c r="E9" i="35"/>
  <c r="I9" i="35"/>
  <c r="E104" i="36"/>
  <c r="I104" i="36"/>
  <c r="E88" i="36"/>
  <c r="I88" i="36"/>
  <c r="E48" i="36"/>
  <c r="I48" i="36"/>
  <c r="E12" i="34"/>
  <c r="H12" i="12"/>
  <c r="I12" i="34"/>
  <c r="E122" i="34"/>
  <c r="H122" i="12"/>
  <c r="I122" i="34"/>
  <c r="E66" i="35"/>
  <c r="I66" i="35"/>
  <c r="E2" i="34"/>
  <c r="H2" i="12"/>
  <c r="I2" i="34"/>
  <c r="E98" i="34"/>
  <c r="H98" i="12"/>
  <c r="I98" i="34"/>
  <c r="E7" i="36"/>
  <c r="I7" i="36"/>
  <c r="E62" i="37"/>
  <c r="I62" i="37"/>
  <c r="E32" i="37"/>
  <c r="I32" i="37"/>
  <c r="E2" i="37"/>
  <c r="I2" i="37"/>
  <c r="E111" i="37"/>
  <c r="I111" i="37"/>
  <c r="E95" i="34"/>
  <c r="H95" i="12"/>
  <c r="I95" i="34"/>
  <c r="E83" i="35"/>
  <c r="I83" i="35"/>
  <c r="E59" i="35"/>
  <c r="I59" i="35"/>
  <c r="E39" i="34"/>
  <c r="H39" i="12"/>
  <c r="I39" i="34"/>
  <c r="E110" i="37"/>
  <c r="I110" i="37"/>
  <c r="E86" i="35"/>
  <c r="I86" i="35"/>
  <c r="E58" i="34"/>
  <c r="H58" i="12"/>
  <c r="I58" i="34"/>
  <c r="E76" i="36"/>
  <c r="I76" i="36"/>
  <c r="E48" i="35"/>
  <c r="I48" i="35"/>
  <c r="E32" i="35"/>
  <c r="I32" i="35"/>
  <c r="E20" i="34"/>
  <c r="H20" i="12"/>
  <c r="I20" i="34"/>
  <c r="E8" i="35"/>
  <c r="I8" i="35"/>
  <c r="E122" i="35"/>
  <c r="I122" i="35"/>
  <c r="E82" i="36"/>
  <c r="I82" i="36"/>
  <c r="E14" i="34"/>
  <c r="H14" i="12"/>
  <c r="I14" i="34"/>
  <c r="E114" i="35"/>
  <c r="I114" i="35"/>
  <c r="E78" i="34"/>
  <c r="H78" i="12"/>
  <c r="I78" i="34"/>
  <c r="E10" i="34"/>
  <c r="H10" i="12"/>
  <c r="I10" i="34"/>
  <c r="E56" i="37"/>
  <c r="I56" i="37"/>
  <c r="E26" i="37"/>
  <c r="I26" i="37"/>
  <c r="E131" i="35"/>
  <c r="I131" i="35"/>
  <c r="E127" i="34"/>
  <c r="H127" i="12"/>
  <c r="I127" i="34"/>
  <c r="E91" i="37"/>
  <c r="I91" i="37"/>
  <c r="E83" i="36"/>
  <c r="I83" i="36"/>
  <c r="E71" i="34"/>
  <c r="H71" i="12"/>
  <c r="I71" i="34"/>
  <c r="E47" i="36"/>
  <c r="I47" i="36"/>
  <c r="E35" i="34"/>
  <c r="H35" i="12"/>
  <c r="I35" i="34"/>
  <c r="E15" i="36"/>
  <c r="I15" i="36"/>
  <c r="E11" i="35"/>
  <c r="I11" i="35"/>
  <c r="E118" i="36"/>
  <c r="I118" i="36"/>
  <c r="E106" i="35"/>
  <c r="I106" i="35"/>
  <c r="E38" i="34"/>
  <c r="H38" i="12"/>
  <c r="I38" i="34"/>
  <c r="E76" i="35"/>
  <c r="I76" i="35"/>
  <c r="E56" i="36"/>
  <c r="I56" i="36"/>
  <c r="E40" i="34"/>
  <c r="H40" i="12"/>
  <c r="I40" i="34"/>
  <c r="E16" i="36"/>
  <c r="I16" i="36"/>
  <c r="E126" i="35"/>
  <c r="I126" i="35"/>
  <c r="E70" i="36"/>
  <c r="I70" i="36"/>
  <c r="E30" i="34"/>
  <c r="H30" i="12"/>
  <c r="I30" i="34"/>
  <c r="E106" i="37"/>
  <c r="I106" i="37"/>
  <c r="E98" i="35"/>
  <c r="I98" i="35"/>
  <c r="E34" i="36"/>
  <c r="I34" i="36"/>
  <c r="E108" i="37"/>
  <c r="I108" i="37"/>
  <c r="I72" i="37"/>
  <c r="E72" i="37"/>
  <c r="E42" i="37"/>
  <c r="I42" i="37"/>
  <c r="E6" i="37"/>
  <c r="I6" i="37"/>
  <c r="E123" i="34"/>
  <c r="H123" i="12"/>
  <c r="I123" i="34"/>
  <c r="E107" i="37"/>
  <c r="I107" i="37"/>
  <c r="E83" i="37"/>
  <c r="I83" i="37"/>
  <c r="E67" i="34"/>
  <c r="H67" i="12"/>
  <c r="I67" i="34"/>
  <c r="E43" i="36"/>
  <c r="I43" i="36"/>
  <c r="E19" i="35"/>
  <c r="I19" i="35"/>
  <c r="E50" i="35"/>
  <c r="I50" i="35"/>
  <c r="E76" i="34"/>
  <c r="H76" i="12"/>
  <c r="I76" i="34"/>
  <c r="E68" i="35"/>
  <c r="I68" i="35"/>
  <c r="E40" i="35"/>
  <c r="I40" i="35"/>
  <c r="E20" i="36"/>
  <c r="I20" i="36"/>
  <c r="E94" i="34"/>
  <c r="H94" i="12"/>
  <c r="I94" i="34"/>
  <c r="E66" i="36"/>
  <c r="I66" i="36"/>
  <c r="E2" i="36"/>
  <c r="H2" i="14"/>
  <c r="I2" i="36"/>
  <c r="E34" i="35"/>
  <c r="I34" i="35"/>
  <c r="E60" i="37"/>
  <c r="I60" i="37"/>
  <c r="E30" i="37"/>
  <c r="I30" i="37"/>
  <c r="E123" i="36"/>
  <c r="I123" i="36"/>
  <c r="E115" i="37"/>
  <c r="I115" i="37"/>
  <c r="E103" i="34"/>
  <c r="H103" i="12"/>
  <c r="I103" i="34"/>
  <c r="E91" i="35"/>
  <c r="I91" i="35"/>
  <c r="E63" i="35"/>
  <c r="I63" i="35"/>
  <c r="E31" i="36"/>
  <c r="I31" i="36"/>
  <c r="E7" i="34"/>
  <c r="H7" i="12"/>
  <c r="I7" i="34"/>
  <c r="E74" i="36"/>
  <c r="I74" i="36"/>
  <c r="E26" i="34"/>
  <c r="H26" i="12"/>
  <c r="I26" i="34"/>
  <c r="E63" i="37"/>
  <c r="I63" i="37"/>
  <c r="E39" i="37"/>
  <c r="I39" i="37"/>
  <c r="E80" i="37"/>
  <c r="I80" i="37"/>
  <c r="E49" i="37"/>
  <c r="I49" i="37"/>
  <c r="E17" i="37"/>
  <c r="I17" i="37"/>
  <c r="E125" i="34"/>
  <c r="H125" i="12"/>
  <c r="I125" i="34"/>
  <c r="E97" i="37"/>
  <c r="I97" i="37"/>
  <c r="E77" i="34"/>
  <c r="H77" i="12"/>
  <c r="I77" i="34"/>
  <c r="E57" i="36"/>
  <c r="I57" i="36"/>
  <c r="E41" i="34"/>
  <c r="H41" i="12"/>
  <c r="I41" i="34"/>
  <c r="E21" i="36"/>
  <c r="I21" i="36"/>
  <c r="E17" i="35"/>
  <c r="I17" i="35"/>
  <c r="E13" i="34"/>
  <c r="H13" i="12"/>
  <c r="I13" i="34"/>
  <c r="E108" i="36"/>
  <c r="I108" i="36"/>
  <c r="E84" i="35"/>
  <c r="I84" i="35"/>
  <c r="E59" i="37"/>
  <c r="I59" i="37"/>
  <c r="E27" i="37"/>
  <c r="I27" i="37"/>
  <c r="E133" i="37"/>
  <c r="I133" i="37"/>
  <c r="E73" i="34"/>
  <c r="H73" i="12"/>
  <c r="I73" i="34"/>
  <c r="E53" i="35"/>
  <c r="I53" i="35"/>
  <c r="E5" i="35"/>
  <c r="I5" i="35"/>
  <c r="E124" i="34"/>
  <c r="H124" i="12"/>
  <c r="I124" i="34"/>
  <c r="E96" i="36"/>
  <c r="I96" i="36"/>
  <c r="E128" i="37"/>
  <c r="I128" i="37"/>
  <c r="E61" i="37"/>
  <c r="I61" i="37"/>
  <c r="E29" i="37"/>
  <c r="I29" i="37"/>
  <c r="E133" i="35"/>
  <c r="I133" i="35"/>
  <c r="E117" i="35"/>
  <c r="I117" i="35"/>
  <c r="E113" i="34"/>
  <c r="H113" i="12"/>
  <c r="I113" i="34"/>
  <c r="E101" i="35"/>
  <c r="I101" i="35"/>
  <c r="E89" i="35"/>
  <c r="I89" i="35"/>
  <c r="E69" i="34"/>
  <c r="H69" i="12"/>
  <c r="I69" i="34"/>
  <c r="E49" i="36"/>
  <c r="I49" i="36"/>
  <c r="E33" i="34"/>
  <c r="H33" i="12"/>
  <c r="I33" i="34"/>
  <c r="E124" i="36"/>
  <c r="I124" i="36"/>
  <c r="E116" i="35"/>
  <c r="I116" i="35"/>
  <c r="E92" i="35"/>
  <c r="I92" i="35"/>
  <c r="E31" i="37"/>
  <c r="I31" i="37"/>
  <c r="E129" i="35"/>
  <c r="I129" i="35"/>
  <c r="E117" i="36"/>
  <c r="I117" i="36"/>
  <c r="E105" i="34"/>
  <c r="H105" i="12"/>
  <c r="I105" i="34"/>
  <c r="E97" i="36"/>
  <c r="I97" i="36"/>
  <c r="E89" i="36"/>
  <c r="I89" i="36"/>
  <c r="E81" i="36"/>
  <c r="I81" i="36"/>
  <c r="E65" i="34"/>
  <c r="H65" i="12"/>
  <c r="I65" i="34"/>
  <c r="E45" i="36"/>
  <c r="I45" i="36"/>
  <c r="E29" i="35"/>
  <c r="I29" i="35"/>
  <c r="E9" i="34"/>
  <c r="H9" i="12"/>
  <c r="I9" i="34"/>
  <c r="E104" i="34"/>
  <c r="H104" i="12"/>
  <c r="I104" i="34"/>
  <c r="E64" i="36"/>
  <c r="I64" i="36"/>
  <c r="E36" i="35"/>
  <c r="I36" i="35"/>
  <c r="E8" i="34"/>
  <c r="H8" i="12"/>
  <c r="I8" i="34"/>
  <c r="E110" i="34"/>
  <c r="H110" i="12"/>
  <c r="I110" i="34"/>
  <c r="E54" i="36"/>
  <c r="I54" i="36"/>
  <c r="E130" i="37"/>
  <c r="I130" i="37"/>
  <c r="E62" i="36"/>
  <c r="I62" i="36"/>
  <c r="E100" i="37"/>
  <c r="I100" i="37"/>
  <c r="E54" i="37"/>
  <c r="I54" i="37"/>
  <c r="E24" i="37"/>
  <c r="I24" i="37"/>
  <c r="E119" i="36"/>
  <c r="I119" i="36"/>
  <c r="E99" i="37"/>
  <c r="I99" i="37"/>
  <c r="E91" i="36"/>
  <c r="I91" i="36"/>
  <c r="E71" i="36"/>
  <c r="I71" i="36"/>
  <c r="E51" i="34"/>
  <c r="H51" i="12"/>
  <c r="I51" i="34"/>
  <c r="E27" i="36"/>
  <c r="I27" i="36"/>
  <c r="E74" i="37"/>
  <c r="I74" i="37"/>
  <c r="E86" i="34"/>
  <c r="H86" i="12"/>
  <c r="I86" i="34"/>
  <c r="E26" i="35"/>
  <c r="I26" i="35"/>
  <c r="E64" i="35"/>
  <c r="I64" i="35"/>
  <c r="E48" i="34"/>
  <c r="H48" i="12"/>
  <c r="I48" i="34"/>
  <c r="E28" i="36"/>
  <c r="I28" i="36"/>
  <c r="E16" i="34"/>
  <c r="H16" i="12"/>
  <c r="I16" i="34"/>
  <c r="E94" i="37"/>
  <c r="I94" i="37"/>
  <c r="E110" i="36"/>
  <c r="I110" i="36"/>
  <c r="E54" i="35"/>
  <c r="I54" i="35"/>
  <c r="E2" i="35"/>
  <c r="I2" i="35"/>
  <c r="E114" i="34"/>
  <c r="H114" i="12"/>
  <c r="I114" i="34"/>
  <c r="E62" i="35"/>
  <c r="I62" i="35"/>
  <c r="E132" i="37"/>
  <c r="I132" i="37"/>
  <c r="E48" i="37"/>
  <c r="I48" i="37"/>
  <c r="E18" i="37"/>
  <c r="I18" i="37"/>
  <c r="E131" i="34"/>
  <c r="H131" i="12"/>
  <c r="I131" i="34"/>
  <c r="E115" i="36"/>
  <c r="I115" i="36"/>
  <c r="E87" i="37"/>
  <c r="I87" i="37"/>
  <c r="E83" i="34"/>
  <c r="H83" i="12"/>
  <c r="I83" i="34"/>
  <c r="E67" i="36"/>
  <c r="I67" i="36"/>
  <c r="E47" i="35"/>
  <c r="I47" i="35"/>
  <c r="E23" i="36"/>
  <c r="I23" i="36"/>
  <c r="E15" i="35"/>
  <c r="I15" i="35"/>
  <c r="E11" i="34"/>
  <c r="H11" i="12"/>
  <c r="I11" i="34"/>
  <c r="E102" i="37"/>
  <c r="I102" i="37"/>
  <c r="E58" i="35"/>
  <c r="I58" i="35"/>
  <c r="E6" i="36"/>
  <c r="I6" i="36"/>
  <c r="E72" i="36"/>
  <c r="I72" i="36"/>
  <c r="E52" i="34"/>
  <c r="H52" i="12"/>
  <c r="I52" i="34"/>
  <c r="E28" i="35"/>
  <c r="I28" i="35"/>
  <c r="E16" i="35"/>
  <c r="I16" i="35"/>
  <c r="E122" i="36"/>
  <c r="I122" i="36"/>
  <c r="E54" i="34"/>
  <c r="H54" i="12"/>
  <c r="I54" i="34"/>
  <c r="E18" i="34"/>
  <c r="H18" i="12"/>
  <c r="I18" i="34"/>
  <c r="E98" i="37"/>
  <c r="I98" i="37"/>
  <c r="E90" i="34"/>
  <c r="H90" i="12"/>
  <c r="I90" i="34"/>
  <c r="E34" i="34"/>
  <c r="H34" i="12"/>
  <c r="I34" i="34"/>
  <c r="E92" i="37"/>
  <c r="I92" i="37"/>
  <c r="E64" i="37"/>
  <c r="I64" i="37"/>
  <c r="E28" i="37"/>
  <c r="I28" i="37"/>
  <c r="E131" i="36"/>
  <c r="I131" i="36"/>
  <c r="E119" i="35"/>
  <c r="I119" i="35"/>
  <c r="E107" i="34"/>
  <c r="H107" i="12"/>
  <c r="I107" i="34"/>
  <c r="E79" i="36"/>
  <c r="I79" i="36"/>
  <c r="E55" i="36"/>
  <c r="I55" i="36"/>
  <c r="E43" i="35"/>
  <c r="I43" i="35"/>
  <c r="E19" i="34"/>
  <c r="H19" i="12"/>
  <c r="I19" i="34"/>
  <c r="E38" i="36"/>
  <c r="I38" i="36"/>
  <c r="E72" i="35"/>
  <c r="I72" i="35"/>
  <c r="E56" i="35"/>
  <c r="I56" i="35"/>
  <c r="E36" i="36"/>
  <c r="I36" i="36"/>
  <c r="E4" i="34"/>
  <c r="H4" i="12"/>
  <c r="I4" i="34"/>
  <c r="E82" i="35"/>
  <c r="I82" i="35"/>
  <c r="E66" i="34"/>
  <c r="H66" i="12"/>
  <c r="I66" i="34"/>
  <c r="E114" i="36"/>
  <c r="I114" i="36"/>
  <c r="E22" i="35"/>
  <c r="I22" i="35"/>
  <c r="E52" i="37"/>
  <c r="I52" i="37"/>
  <c r="E22" i="37"/>
  <c r="I22" i="37"/>
  <c r="E123" i="35"/>
  <c r="I123" i="35"/>
  <c r="E107" i="36"/>
  <c r="I107" i="36"/>
  <c r="E99" i="36"/>
  <c r="I99" i="36"/>
  <c r="E75" i="34"/>
  <c r="H75" i="12"/>
  <c r="I75" i="34"/>
  <c r="E55" i="34"/>
  <c r="H55" i="12"/>
  <c r="I55" i="34"/>
  <c r="E31" i="35"/>
  <c r="I31" i="35"/>
  <c r="E118" i="37"/>
  <c r="I118" i="37"/>
  <c r="E74" i="34"/>
  <c r="H74" i="12"/>
  <c r="I74" i="34"/>
  <c r="E6" i="35"/>
  <c r="H6" i="13"/>
  <c r="I6" i="35"/>
  <c r="E55" i="37"/>
  <c r="I55" i="37"/>
  <c r="E7" i="37"/>
  <c r="I7" i="37"/>
  <c r="E73" i="37"/>
  <c r="I73" i="37"/>
  <c r="E41" i="37"/>
  <c r="I41" i="37"/>
  <c r="E9" i="37"/>
  <c r="I9" i="37"/>
  <c r="E121" i="37"/>
  <c r="I121" i="37"/>
  <c r="E89" i="37"/>
  <c r="I89" i="37"/>
  <c r="E73" i="36"/>
  <c r="I73" i="36"/>
  <c r="E57" i="35"/>
  <c r="I57" i="35"/>
  <c r="E25" i="36"/>
  <c r="I25" i="36"/>
  <c r="E21" i="35"/>
  <c r="I21" i="35"/>
  <c r="E17" i="34"/>
  <c r="H17" i="12"/>
  <c r="I17" i="34"/>
  <c r="E128" i="36"/>
  <c r="I128" i="36"/>
  <c r="E108" i="34"/>
  <c r="H108" i="12"/>
  <c r="I108" i="34"/>
  <c r="E80" i="36"/>
  <c r="I80" i="36"/>
  <c r="E51" i="37"/>
  <c r="I51" i="37"/>
  <c r="E19" i="37"/>
  <c r="I19" i="37"/>
  <c r="E125" i="36"/>
  <c r="I125" i="36"/>
  <c r="E69" i="36"/>
  <c r="I69" i="36"/>
  <c r="E37" i="36"/>
  <c r="I37" i="36"/>
  <c r="E5" i="34"/>
  <c r="H5" i="12"/>
  <c r="I5" i="34"/>
  <c r="E120" i="34"/>
  <c r="H120" i="12"/>
  <c r="I120" i="34"/>
  <c r="E96" i="34"/>
  <c r="H96" i="12"/>
  <c r="I96" i="34"/>
  <c r="E96" i="37"/>
  <c r="I96" i="37"/>
  <c r="E53" i="37"/>
  <c r="I53" i="37"/>
  <c r="E21" i="37"/>
  <c r="I21" i="37"/>
  <c r="E133" i="34"/>
  <c r="H133" i="12"/>
  <c r="I133" i="34"/>
  <c r="E117" i="34"/>
  <c r="H117" i="12"/>
  <c r="I117" i="34"/>
  <c r="E109" i="37"/>
  <c r="I109" i="37"/>
  <c r="E97" i="35"/>
  <c r="I97" i="35"/>
  <c r="E85" i="35"/>
  <c r="I85" i="35"/>
  <c r="E65" i="36"/>
  <c r="I65" i="36"/>
  <c r="E49" i="35"/>
  <c r="I49" i="35"/>
  <c r="E132" i="36"/>
  <c r="I132" i="36"/>
  <c r="E124" i="35"/>
  <c r="I124" i="35"/>
  <c r="E108" i="35"/>
  <c r="I108" i="35"/>
  <c r="E88" i="34"/>
  <c r="H88" i="12"/>
  <c r="I88" i="34"/>
  <c r="E23" i="37"/>
  <c r="I23" i="37"/>
  <c r="E129" i="34"/>
  <c r="H129" i="12"/>
  <c r="I129" i="34"/>
  <c r="E113" i="36"/>
  <c r="I113" i="36"/>
  <c r="E101" i="37"/>
  <c r="I101" i="37"/>
  <c r="E97" i="34"/>
  <c r="H97" i="12"/>
  <c r="I97" i="34"/>
  <c r="E85" i="37"/>
  <c r="I85" i="37"/>
  <c r="E81" i="34"/>
  <c r="H81" i="12"/>
  <c r="I81" i="34"/>
  <c r="E61" i="36"/>
  <c r="I61" i="36"/>
  <c r="E45" i="35"/>
  <c r="I45" i="35"/>
  <c r="E29" i="34"/>
  <c r="H29" i="12"/>
  <c r="I29" i="34"/>
  <c r="E112" i="35"/>
  <c r="I112" i="35"/>
  <c r="E96" i="35"/>
  <c r="I96" i="35"/>
  <c r="E60" i="34"/>
  <c r="H60" i="12"/>
  <c r="I60" i="34"/>
  <c r="E32" i="36"/>
  <c r="I32" i="36"/>
  <c r="E4" i="35"/>
  <c r="I4" i="35"/>
  <c r="E94" i="35"/>
  <c r="I94" i="35"/>
  <c r="E18" i="36"/>
  <c r="I18" i="36"/>
  <c r="E77" i="37"/>
  <c r="I77" i="37"/>
  <c r="E46" i="34"/>
  <c r="H46" i="12"/>
  <c r="I46" i="34"/>
  <c r="E84" i="37"/>
  <c r="I84" i="37"/>
  <c r="E46" i="37"/>
  <c r="I46" i="37"/>
  <c r="E16" i="37"/>
  <c r="I16" i="37"/>
  <c r="E115" i="35"/>
  <c r="I115" i="35"/>
  <c r="E95" i="37"/>
  <c r="I95" i="37"/>
  <c r="E91" i="34"/>
  <c r="H91" i="12"/>
  <c r="I91" i="34"/>
  <c r="E63" i="34"/>
  <c r="H63" i="12"/>
  <c r="I63" i="34"/>
  <c r="E39" i="36"/>
  <c r="I39" i="36"/>
  <c r="E27" i="35"/>
  <c r="I27" i="35"/>
  <c r="E118" i="34"/>
  <c r="H118" i="12"/>
  <c r="I118" i="34"/>
  <c r="E74" i="35"/>
  <c r="I74" i="35"/>
  <c r="E80" i="35"/>
  <c r="I80" i="35"/>
  <c r="E64" i="34"/>
  <c r="H64" i="12"/>
  <c r="I64" i="34"/>
  <c r="E44" i="36"/>
  <c r="I44" i="36"/>
  <c r="E28" i="34"/>
  <c r="H28" i="12"/>
  <c r="I28" i="34"/>
  <c r="E12" i="35"/>
  <c r="I12" i="35"/>
  <c r="E126" i="36"/>
  <c r="I126" i="36"/>
  <c r="E110" i="35"/>
  <c r="I110" i="35"/>
  <c r="E42" i="36"/>
  <c r="I42" i="36"/>
  <c r="E134" i="36"/>
  <c r="I134" i="36"/>
  <c r="E90" i="35"/>
  <c r="I90" i="35"/>
  <c r="E46" i="36"/>
  <c r="I46" i="36"/>
  <c r="E116" i="37"/>
  <c r="I116" i="37"/>
  <c r="E40" i="37"/>
  <c r="I40" i="37"/>
  <c r="E4" i="37"/>
  <c r="I4" i="37"/>
  <c r="E127" i="37"/>
  <c r="I127" i="37"/>
  <c r="E111" i="34"/>
  <c r="H111" i="12"/>
  <c r="I111" i="34"/>
  <c r="E87" i="36"/>
  <c r="I87" i="36"/>
  <c r="E79" i="35"/>
  <c r="I79" i="35"/>
  <c r="E67" i="35"/>
  <c r="I67" i="35"/>
  <c r="E35" i="36"/>
  <c r="I35" i="36"/>
  <c r="E23" i="35"/>
  <c r="I23" i="35"/>
  <c r="E15" i="34"/>
  <c r="H15" i="12"/>
  <c r="I15" i="34"/>
  <c r="E3" i="35"/>
  <c r="I3" i="35"/>
  <c r="E130" i="34"/>
  <c r="H130" i="12"/>
  <c r="I130" i="34"/>
  <c r="E50" i="36"/>
  <c r="I50" i="36"/>
  <c r="E122" i="37"/>
  <c r="I122" i="37"/>
  <c r="E68" i="34"/>
  <c r="H68" i="12"/>
  <c r="I68" i="34"/>
  <c r="E44" i="35"/>
  <c r="I44" i="35"/>
  <c r="E24" i="35"/>
  <c r="I24" i="35"/>
  <c r="E4" i="36"/>
  <c r="I4" i="36"/>
  <c r="E102" i="34"/>
  <c r="H102" i="12"/>
  <c r="I102" i="34"/>
  <c r="E42" i="35"/>
  <c r="I42" i="35"/>
  <c r="E14" i="35"/>
  <c r="I14" i="35"/>
  <c r="E90" i="37"/>
  <c r="I90" i="37"/>
  <c r="E62" i="34"/>
  <c r="H62" i="12"/>
  <c r="I62" i="34"/>
  <c r="E22" i="34"/>
  <c r="H22" i="12"/>
  <c r="I22" i="34"/>
  <c r="E78" i="37"/>
  <c r="I78" i="37"/>
  <c r="E58" i="37"/>
  <c r="I58" i="37"/>
  <c r="E20" i="37"/>
  <c r="I20" i="37"/>
  <c r="E127" i="36"/>
  <c r="I127" i="36"/>
  <c r="E111" i="36"/>
  <c r="I111" i="36"/>
  <c r="E103" i="35"/>
  <c r="I103" i="35"/>
  <c r="E79" i="34"/>
  <c r="H79" i="12"/>
  <c r="I79" i="34"/>
  <c r="E55" i="35"/>
  <c r="I55" i="35"/>
  <c r="E43" i="34"/>
  <c r="H43" i="12"/>
  <c r="I43" i="34"/>
  <c r="E130" i="35"/>
  <c r="I130" i="35"/>
  <c r="E6" i="34"/>
  <c r="H6" i="12"/>
  <c r="I6" i="34"/>
  <c r="E72" i="34"/>
  <c r="H72" i="12"/>
  <c r="I72" i="34"/>
  <c r="E56" i="34"/>
  <c r="H56" i="12"/>
  <c r="I56" i="34"/>
  <c r="E36" i="34"/>
  <c r="H36" i="12"/>
  <c r="I36" i="34"/>
  <c r="E86" i="37"/>
  <c r="I86" i="37"/>
  <c r="E82" i="34"/>
  <c r="H82" i="12"/>
  <c r="I82" i="34"/>
  <c r="E30" i="35"/>
  <c r="I30" i="35"/>
  <c r="E90" i="36"/>
  <c r="I90" i="36"/>
  <c r="E124" i="37"/>
  <c r="I124" i="37"/>
  <c r="E44" i="37"/>
  <c r="I44" i="37"/>
  <c r="E14" i="37"/>
  <c r="I14" i="37"/>
  <c r="E119" i="37"/>
  <c r="I119" i="37"/>
  <c r="E103" i="37"/>
  <c r="I103" i="37"/>
  <c r="E99" i="34"/>
  <c r="H99" i="12"/>
  <c r="I99" i="34"/>
  <c r="E71" i="35"/>
  <c r="I71" i="35"/>
  <c r="E51" i="36"/>
  <c r="I51" i="36"/>
  <c r="E31" i="34"/>
  <c r="H31" i="12"/>
  <c r="I31" i="34"/>
  <c r="E130" i="36"/>
  <c r="I130" i="36"/>
  <c r="E38" i="35"/>
  <c r="I38" i="35"/>
  <c r="E5" i="36"/>
  <c r="I5" i="36"/>
  <c r="E3" i="36"/>
  <c r="I3" i="36"/>
  <c r="E12" i="36"/>
  <c r="I12" i="36"/>
  <c r="E65" i="37"/>
  <c r="I65" i="37"/>
  <c r="E33" i="37"/>
  <c r="I33" i="37"/>
  <c r="E129" i="36"/>
  <c r="I129" i="36"/>
  <c r="E109" i="36"/>
  <c r="I109" i="36"/>
  <c r="E89" i="34"/>
  <c r="H89" i="12"/>
  <c r="I89" i="34"/>
  <c r="E69" i="35"/>
  <c r="I69" i="35"/>
  <c r="E41" i="36"/>
  <c r="I41" i="36"/>
  <c r="E25" i="35"/>
  <c r="I25" i="35"/>
  <c r="E21" i="34"/>
  <c r="H21" i="12"/>
  <c r="I21" i="34"/>
  <c r="E13" i="36"/>
  <c r="I13" i="36"/>
  <c r="E120" i="36"/>
  <c r="I120" i="36"/>
  <c r="E100" i="35"/>
  <c r="I100" i="35"/>
  <c r="E120" i="37"/>
  <c r="I120" i="37"/>
  <c r="E43" i="37"/>
  <c r="I43" i="37"/>
  <c r="E11" i="37"/>
  <c r="I11" i="37"/>
  <c r="E121" i="34"/>
  <c r="H121" i="12"/>
  <c r="I121" i="34"/>
  <c r="E57" i="34"/>
  <c r="H57" i="12"/>
  <c r="I57" i="34"/>
  <c r="E37" i="35"/>
  <c r="I37" i="35"/>
  <c r="E132" i="34"/>
  <c r="H132" i="12"/>
  <c r="I132" i="34"/>
  <c r="E116" i="34"/>
  <c r="H116" i="12"/>
  <c r="I116" i="34"/>
  <c r="E88" i="35"/>
  <c r="I88" i="35"/>
  <c r="E75" i="37"/>
  <c r="I75" i="37"/>
  <c r="E45" i="37"/>
  <c r="I45" i="37"/>
  <c r="E13" i="37"/>
  <c r="I13" i="37"/>
  <c r="E129" i="37"/>
  <c r="I129" i="37"/>
  <c r="E113" i="37"/>
  <c r="I113" i="37"/>
  <c r="E109" i="35"/>
  <c r="I109" i="35"/>
  <c r="E93" i="35"/>
  <c r="I93" i="35"/>
  <c r="E81" i="35"/>
  <c r="I81" i="35"/>
  <c r="E65" i="35"/>
  <c r="I65" i="35"/>
  <c r="E33" i="36"/>
  <c r="I33" i="36"/>
  <c r="E132" i="35"/>
  <c r="I132" i="35"/>
  <c r="E120" i="35"/>
  <c r="I120" i="35"/>
  <c r="E100" i="36"/>
  <c r="I100" i="36"/>
  <c r="E84" i="36"/>
  <c r="I84" i="36"/>
  <c r="E15" i="37"/>
  <c r="I15" i="37"/>
  <c r="E125" i="37"/>
  <c r="I125" i="37"/>
  <c r="E109" i="34"/>
  <c r="H109" i="12"/>
  <c r="I109" i="34"/>
  <c r="E101" i="36"/>
  <c r="I101" i="36"/>
  <c r="E93" i="37"/>
  <c r="I93" i="37"/>
  <c r="E85" i="36"/>
  <c r="I85" i="36"/>
  <c r="E77" i="36"/>
  <c r="I77" i="36"/>
  <c r="E61" i="35"/>
  <c r="I61" i="35"/>
  <c r="E45" i="34"/>
  <c r="H45" i="12"/>
  <c r="I45" i="34"/>
  <c r="E9" i="36"/>
  <c r="I9" i="36"/>
  <c r="E112" i="34"/>
  <c r="H112" i="12"/>
  <c r="I112" i="34"/>
  <c r="E92" i="34"/>
  <c r="H92" i="12"/>
  <c r="I92" i="34"/>
  <c r="E52" i="35"/>
  <c r="I52" i="35"/>
  <c r="E32" i="34"/>
  <c r="H32" i="12"/>
  <c r="I32" i="34"/>
  <c r="E126" i="37"/>
  <c r="I126" i="37"/>
  <c r="E70" i="34"/>
  <c r="H70" i="12"/>
  <c r="I70" i="34"/>
  <c r="E14" i="36"/>
  <c r="I14" i="36"/>
  <c r="E98" i="36"/>
  <c r="I98" i="36"/>
  <c r="E22" i="36"/>
  <c r="I22" i="36"/>
  <c r="E68" i="37"/>
  <c r="I68" i="37"/>
  <c r="E38" i="37"/>
  <c r="I38" i="37"/>
  <c r="E10" i="37"/>
  <c r="I10" i="37"/>
  <c r="E115" i="34"/>
  <c r="H115" i="12"/>
  <c r="I115" i="34"/>
  <c r="E95" i="36"/>
  <c r="I95" i="36"/>
  <c r="E87" i="35"/>
  <c r="I87" i="35"/>
  <c r="E59" i="36"/>
  <c r="I59" i="36"/>
  <c r="E39" i="35"/>
  <c r="I39" i="35"/>
  <c r="E27" i="34"/>
  <c r="H27" i="12"/>
  <c r="I27" i="34"/>
  <c r="E106" i="36"/>
  <c r="I106" i="36"/>
  <c r="E58" i="36"/>
  <c r="I58" i="36"/>
  <c r="E80" i="34"/>
  <c r="H80" i="12"/>
  <c r="I80" i="34"/>
  <c r="E60" i="36"/>
  <c r="I60" i="36"/>
  <c r="E44" i="34"/>
  <c r="H44" i="12"/>
  <c r="I44" i="34"/>
  <c r="E24" i="34"/>
  <c r="H24" i="12"/>
  <c r="I24" i="34"/>
  <c r="E8" i="36"/>
  <c r="I8" i="36"/>
  <c r="E126" i="34"/>
  <c r="H126" i="12"/>
  <c r="I126" i="34"/>
  <c r="E102" i="35"/>
  <c r="I102" i="35"/>
  <c r="E42" i="34"/>
  <c r="H42" i="12"/>
  <c r="I42" i="34"/>
  <c r="E134" i="34"/>
  <c r="H134" i="12"/>
  <c r="I134" i="34"/>
  <c r="E78" i="35"/>
  <c r="I78" i="35"/>
  <c r="E10" i="36"/>
  <c r="I10" i="36"/>
  <c r="E70" i="37"/>
  <c r="I70" i="37"/>
  <c r="E34" i="37"/>
  <c r="I34" i="37"/>
  <c r="E131" i="37"/>
  <c r="I131" i="37"/>
  <c r="E127" i="35"/>
  <c r="I127" i="35"/>
  <c r="E107" i="35"/>
  <c r="I107" i="35"/>
  <c r="E87" i="34"/>
  <c r="H87" i="12"/>
  <c r="I87" i="34"/>
  <c r="E75" i="35"/>
  <c r="I75" i="35"/>
  <c r="E59" i="34"/>
  <c r="H59" i="12"/>
  <c r="I59" i="34"/>
  <c r="E35" i="35"/>
  <c r="I35" i="35"/>
  <c r="E23" i="34"/>
  <c r="H23" i="12"/>
  <c r="I23" i="34"/>
  <c r="E11" i="36"/>
  <c r="I11" i="36"/>
  <c r="E3" i="34"/>
  <c r="H3" i="12"/>
  <c r="I3" i="34"/>
  <c r="E118" i="35"/>
  <c r="I118" i="35"/>
  <c r="E50" i="34"/>
  <c r="H50" i="12"/>
  <c r="I50" i="34"/>
  <c r="E84" i="34"/>
  <c r="H84" i="12"/>
  <c r="I84" i="34"/>
  <c r="E60" i="35"/>
  <c r="I60" i="35"/>
  <c r="E40" i="36"/>
  <c r="I40" i="36"/>
  <c r="E20" i="35"/>
  <c r="I20" i="35"/>
  <c r="E134" i="37"/>
  <c r="I134" i="37"/>
  <c r="E94" i="36"/>
  <c r="I94" i="36"/>
  <c r="E30" i="36"/>
  <c r="I30" i="36"/>
  <c r="E114" i="37"/>
  <c r="I114" i="37"/>
  <c r="E134" i="35"/>
  <c r="H134" i="13"/>
  <c r="I134" i="35"/>
  <c r="E46" i="35"/>
  <c r="I46" i="35"/>
  <c r="E10" i="35"/>
  <c r="I10" i="35"/>
  <c r="E76" i="37"/>
  <c r="I76" i="37"/>
  <c r="E50" i="37"/>
  <c r="I50" i="37"/>
  <c r="E12" i="37"/>
  <c r="I12" i="37"/>
  <c r="E123" i="37"/>
  <c r="I123" i="37"/>
  <c r="E111" i="35"/>
  <c r="I111" i="35"/>
  <c r="E99" i="35"/>
  <c r="I99" i="35"/>
  <c r="E75" i="36"/>
  <c r="I75" i="36"/>
  <c r="E47" i="34"/>
  <c r="H47" i="12"/>
  <c r="I47" i="34"/>
  <c r="E19" i="36"/>
  <c r="I19" i="36"/>
  <c r="E86" i="36"/>
  <c r="I86" i="36"/>
  <c r="E82" i="37"/>
  <c r="I82" i="37"/>
  <c r="E68" i="36"/>
  <c r="I68" i="36"/>
  <c r="E52" i="36"/>
  <c r="I52" i="36"/>
  <c r="E24" i="36"/>
  <c r="I24" i="36"/>
  <c r="E102" i="36"/>
  <c r="I102" i="36"/>
  <c r="E70" i="35"/>
  <c r="I70" i="35"/>
  <c r="E18" i="35"/>
  <c r="I18" i="35"/>
  <c r="E78" i="36"/>
  <c r="I78" i="36"/>
  <c r="E66" i="37"/>
  <c r="I66" i="37"/>
  <c r="E36" i="37"/>
  <c r="I36" i="37"/>
  <c r="E8" i="37"/>
  <c r="I8" i="37"/>
  <c r="E119" i="34"/>
  <c r="H119" i="12"/>
  <c r="I119" i="34"/>
  <c r="E103" i="36"/>
  <c r="I103" i="36"/>
  <c r="E95" i="35"/>
  <c r="I95" i="35"/>
  <c r="E63" i="36"/>
  <c r="I63" i="36"/>
  <c r="E51" i="35"/>
  <c r="I51" i="35"/>
  <c r="E7" i="35"/>
  <c r="I7" i="35"/>
  <c r="E106" i="34"/>
  <c r="H106" i="12"/>
  <c r="I106" i="34"/>
  <c r="E26" i="36"/>
  <c r="I26" i="36"/>
  <c r="E79" i="37"/>
  <c r="I79" i="37"/>
  <c r="I2" i="42"/>
  <c r="I134" i="42"/>
  <c r="E134" i="42"/>
  <c r="I47" i="42"/>
  <c r="E47" i="42"/>
  <c r="I36" i="42"/>
  <c r="E36" i="42"/>
  <c r="I118" i="42"/>
  <c r="E118" i="42"/>
  <c r="I59" i="42"/>
  <c r="E59" i="42"/>
  <c r="I126" i="42"/>
  <c r="E126" i="42"/>
  <c r="I4" i="42"/>
  <c r="E4" i="42"/>
  <c r="I22" i="42"/>
  <c r="E22" i="42"/>
  <c r="I61" i="42"/>
  <c r="E61" i="42"/>
  <c r="I93" i="42"/>
  <c r="E93" i="42"/>
  <c r="I33" i="42"/>
  <c r="E33" i="42"/>
  <c r="I66" i="42"/>
  <c r="E66" i="42"/>
  <c r="I128" i="42"/>
  <c r="E128" i="42"/>
  <c r="I131" i="42"/>
  <c r="E131" i="42"/>
  <c r="I5" i="42"/>
  <c r="E5" i="42"/>
  <c r="I40" i="42"/>
  <c r="E40" i="42"/>
  <c r="I79" i="42"/>
  <c r="E79" i="42"/>
  <c r="I51" i="42"/>
  <c r="E51" i="42"/>
  <c r="I117" i="42"/>
  <c r="E117" i="42"/>
  <c r="I9" i="42"/>
  <c r="E9" i="42"/>
  <c r="I34" i="42"/>
  <c r="E34" i="42"/>
  <c r="I65" i="42"/>
  <c r="E65" i="42"/>
  <c r="I97" i="42"/>
  <c r="E97" i="42"/>
  <c r="I37" i="42"/>
  <c r="E37" i="42"/>
  <c r="I78" i="42"/>
  <c r="E78" i="42"/>
  <c r="I53" i="42"/>
  <c r="E53" i="42"/>
  <c r="I132" i="42"/>
  <c r="E132" i="42"/>
  <c r="I127" i="42"/>
  <c r="E127" i="42"/>
  <c r="I28" i="42"/>
  <c r="E28" i="42"/>
  <c r="I72" i="42"/>
  <c r="E72" i="42"/>
  <c r="I13" i="42"/>
  <c r="E13" i="42"/>
  <c r="I129" i="42"/>
  <c r="E129" i="42"/>
  <c r="I67" i="42"/>
  <c r="E67" i="42"/>
  <c r="I105" i="42"/>
  <c r="E105" i="42"/>
  <c r="I30" i="42"/>
  <c r="E30" i="42"/>
  <c r="I101" i="42"/>
  <c r="E101" i="42"/>
  <c r="I74" i="42"/>
  <c r="E74" i="42"/>
  <c r="I104" i="42"/>
  <c r="E104" i="42"/>
  <c r="I107" i="42"/>
  <c r="E107" i="42"/>
  <c r="I16" i="42"/>
  <c r="E16" i="42"/>
  <c r="I48" i="42"/>
  <c r="E48" i="42"/>
  <c r="I87" i="42"/>
  <c r="E87" i="42"/>
  <c r="I27" i="42"/>
  <c r="E27" i="42"/>
  <c r="I60" i="42"/>
  <c r="E60" i="42"/>
  <c r="I92" i="42"/>
  <c r="E92" i="42"/>
  <c r="I122" i="42"/>
  <c r="E122" i="42"/>
  <c r="I125" i="42"/>
  <c r="E125" i="42"/>
  <c r="I7" i="42"/>
  <c r="E7" i="42"/>
  <c r="I42" i="42"/>
  <c r="E42" i="42"/>
  <c r="I56" i="42"/>
  <c r="E56" i="42"/>
  <c r="I45" i="42"/>
  <c r="E45" i="42"/>
  <c r="I86" i="42"/>
  <c r="E86" i="42"/>
  <c r="I108" i="42"/>
  <c r="E108" i="42"/>
  <c r="I103" i="42"/>
  <c r="E103" i="42"/>
  <c r="I20" i="42"/>
  <c r="E20" i="42"/>
  <c r="I110" i="42"/>
  <c r="E110" i="42"/>
  <c r="I99" i="42"/>
  <c r="E99" i="42"/>
  <c r="I23" i="42"/>
  <c r="E23" i="42"/>
  <c r="I64" i="42"/>
  <c r="E64" i="42"/>
  <c r="I8" i="42"/>
  <c r="E8" i="42"/>
  <c r="I3" i="42"/>
  <c r="E3" i="42"/>
  <c r="I38" i="42"/>
  <c r="E38" i="42"/>
  <c r="I112" i="42"/>
  <c r="E112" i="42"/>
  <c r="I115" i="42"/>
  <c r="E115" i="42"/>
  <c r="H6" i="6"/>
  <c r="I6" i="42"/>
  <c r="I24" i="42"/>
  <c r="E24" i="42"/>
  <c r="I63" i="42"/>
  <c r="E63" i="42"/>
  <c r="I95" i="42"/>
  <c r="E95" i="42"/>
  <c r="I35" i="42"/>
  <c r="E35" i="42"/>
  <c r="I68" i="42"/>
  <c r="E68" i="42"/>
  <c r="I100" i="42"/>
  <c r="E100" i="42"/>
  <c r="I130" i="42"/>
  <c r="E130" i="42"/>
  <c r="I133" i="42"/>
  <c r="E133" i="42"/>
  <c r="I50" i="42"/>
  <c r="E50" i="42"/>
  <c r="I21" i="42"/>
  <c r="E21" i="42"/>
  <c r="I62" i="42"/>
  <c r="E62" i="42"/>
  <c r="I94" i="42"/>
  <c r="E94" i="42"/>
  <c r="I116" i="42"/>
  <c r="E116" i="42"/>
  <c r="I111" i="42"/>
  <c r="E111" i="42"/>
  <c r="I39" i="42"/>
  <c r="E39" i="42"/>
  <c r="I52" i="42"/>
  <c r="E52" i="42"/>
  <c r="I15" i="42"/>
  <c r="E15" i="42"/>
  <c r="I55" i="42"/>
  <c r="E55" i="42"/>
  <c r="I80" i="42"/>
  <c r="E80" i="42"/>
  <c r="I113" i="42"/>
  <c r="E113" i="42"/>
  <c r="I44" i="42"/>
  <c r="E44" i="42"/>
  <c r="I88" i="42"/>
  <c r="E88" i="42"/>
  <c r="I12" i="42"/>
  <c r="E12" i="42"/>
  <c r="I46" i="42"/>
  <c r="E46" i="42"/>
  <c r="I85" i="42"/>
  <c r="E85" i="42"/>
  <c r="I25" i="42"/>
  <c r="E25" i="42"/>
  <c r="I58" i="42"/>
  <c r="E58" i="42"/>
  <c r="I32" i="42"/>
  <c r="E32" i="42"/>
  <c r="I71" i="42"/>
  <c r="E71" i="42"/>
  <c r="I54" i="42"/>
  <c r="E54" i="42"/>
  <c r="I43" i="42"/>
  <c r="E43" i="42"/>
  <c r="I106" i="42"/>
  <c r="E106" i="42"/>
  <c r="I109" i="42"/>
  <c r="E109" i="42"/>
  <c r="I26" i="42"/>
  <c r="E26" i="42"/>
  <c r="I57" i="42"/>
  <c r="E57" i="42"/>
  <c r="I89" i="42"/>
  <c r="E89" i="42"/>
  <c r="I29" i="42"/>
  <c r="E29" i="42"/>
  <c r="I70" i="42"/>
  <c r="E70" i="42"/>
  <c r="I102" i="42"/>
  <c r="E102" i="42"/>
  <c r="I124" i="42"/>
  <c r="E124" i="42"/>
  <c r="I79" i="43"/>
  <c r="E79" i="43"/>
  <c r="I94" i="43"/>
  <c r="E94" i="43"/>
  <c r="I63" i="43"/>
  <c r="E63" i="43"/>
  <c r="I15" i="43"/>
  <c r="E15" i="43"/>
  <c r="I54" i="43"/>
  <c r="E54" i="43"/>
  <c r="I38" i="43"/>
  <c r="E38" i="43"/>
  <c r="I14" i="43"/>
  <c r="E14" i="43"/>
  <c r="I59" i="43"/>
  <c r="E59" i="43"/>
  <c r="I57" i="43"/>
  <c r="E57" i="43"/>
  <c r="I41" i="43"/>
  <c r="E41" i="43"/>
  <c r="I25" i="43"/>
  <c r="E25" i="43"/>
  <c r="I127" i="43"/>
  <c r="E127" i="43"/>
  <c r="I128" i="43"/>
  <c r="E128" i="43"/>
  <c r="I112" i="43"/>
  <c r="E112" i="43"/>
  <c r="I111" i="43"/>
  <c r="E111" i="43"/>
  <c r="I90" i="43"/>
  <c r="E90" i="43"/>
  <c r="I74" i="43"/>
  <c r="E74" i="43"/>
  <c r="I71" i="43"/>
  <c r="E71" i="43"/>
  <c r="I117" i="43"/>
  <c r="E117" i="43"/>
  <c r="I64" i="43"/>
  <c r="E64" i="43"/>
  <c r="I48" i="43"/>
  <c r="E48" i="43"/>
  <c r="I32" i="43"/>
  <c r="E32" i="43"/>
  <c r="I8" i="43"/>
  <c r="E8" i="43"/>
  <c r="I51" i="43"/>
  <c r="E51" i="43"/>
  <c r="I3" i="43"/>
  <c r="E3" i="43"/>
  <c r="I20" i="43"/>
  <c r="E20" i="43"/>
  <c r="I26" i="43"/>
  <c r="E26" i="43"/>
  <c r="I61" i="43"/>
  <c r="E61" i="43"/>
  <c r="I45" i="43"/>
  <c r="E45" i="43"/>
  <c r="I29" i="43"/>
  <c r="E29" i="43"/>
  <c r="I83" i="43"/>
  <c r="E83" i="43"/>
  <c r="I116" i="43"/>
  <c r="E116" i="43"/>
  <c r="I100" i="43"/>
  <c r="E100" i="43"/>
  <c r="I76" i="43"/>
  <c r="E76" i="43"/>
  <c r="I115" i="43"/>
  <c r="E115" i="43"/>
  <c r="I118" i="43"/>
  <c r="E118" i="43"/>
  <c r="I78" i="43"/>
  <c r="E78" i="43"/>
  <c r="I134" i="43"/>
  <c r="E134" i="43"/>
  <c r="I119" i="43"/>
  <c r="E119" i="43"/>
  <c r="I121" i="43"/>
  <c r="E121" i="43"/>
  <c r="I102" i="43"/>
  <c r="E102" i="43"/>
  <c r="I89" i="43"/>
  <c r="E89" i="43"/>
  <c r="I28" i="43"/>
  <c r="E28" i="43"/>
  <c r="I17" i="43"/>
  <c r="E17" i="43"/>
  <c r="I120" i="43"/>
  <c r="E120" i="43"/>
  <c r="I96" i="43"/>
  <c r="E96" i="43"/>
  <c r="I72" i="43"/>
  <c r="E72" i="43"/>
  <c r="I75" i="43"/>
  <c r="E75" i="43"/>
  <c r="I31" i="43"/>
  <c r="E31" i="43"/>
  <c r="I106" i="43"/>
  <c r="E106" i="43"/>
  <c r="I91" i="43"/>
  <c r="E91" i="43"/>
  <c r="I101" i="43"/>
  <c r="E101" i="43"/>
  <c r="I93" i="43"/>
  <c r="E93" i="43"/>
  <c r="I69" i="43"/>
  <c r="E69" i="43"/>
  <c r="I39" i="43"/>
  <c r="E39" i="43"/>
  <c r="I24" i="43"/>
  <c r="E24" i="43"/>
  <c r="I67" i="43"/>
  <c r="E67" i="43"/>
  <c r="I44" i="43"/>
  <c r="E44" i="43"/>
  <c r="I122" i="43"/>
  <c r="E122" i="43"/>
  <c r="I98" i="43"/>
  <c r="E98" i="43"/>
  <c r="I58" i="43"/>
  <c r="E58" i="43"/>
  <c r="I42" i="43"/>
  <c r="E42" i="43"/>
  <c r="I18" i="43"/>
  <c r="E18" i="43"/>
  <c r="I19" i="43"/>
  <c r="E19" i="43"/>
  <c r="I21" i="43"/>
  <c r="E21" i="43"/>
  <c r="I108" i="43"/>
  <c r="E108" i="43"/>
  <c r="I84" i="43"/>
  <c r="E84" i="43"/>
  <c r="I87" i="43"/>
  <c r="E87" i="43"/>
  <c r="I113" i="43"/>
  <c r="E113" i="43"/>
  <c r="I97" i="43"/>
  <c r="E97" i="43"/>
  <c r="I99" i="43"/>
  <c r="E99" i="43"/>
  <c r="I110" i="43"/>
  <c r="E110" i="43"/>
  <c r="I129" i="43"/>
  <c r="E129" i="43"/>
  <c r="I126" i="43"/>
  <c r="E126" i="43"/>
  <c r="I86" i="43"/>
  <c r="E86" i="43"/>
  <c r="I52" i="43"/>
  <c r="E52" i="43"/>
  <c r="I62" i="43"/>
  <c r="E62" i="43"/>
  <c r="I46" i="43"/>
  <c r="E46" i="43"/>
  <c r="I30" i="43"/>
  <c r="E30" i="43"/>
  <c r="H6" i="7"/>
  <c r="I6" i="43"/>
  <c r="E6" i="43"/>
  <c r="I35" i="43"/>
  <c r="E35" i="43"/>
  <c r="I49" i="43"/>
  <c r="E49" i="43"/>
  <c r="I33" i="43"/>
  <c r="E33" i="43"/>
  <c r="I104" i="43"/>
  <c r="E104" i="43"/>
  <c r="I80" i="43"/>
  <c r="E80" i="43"/>
  <c r="I123" i="43"/>
  <c r="E123" i="43"/>
  <c r="I82" i="43"/>
  <c r="E82" i="43"/>
  <c r="I133" i="43"/>
  <c r="E133" i="43"/>
  <c r="I109" i="43"/>
  <c r="E109" i="43"/>
  <c r="I77" i="43"/>
  <c r="E77" i="43"/>
  <c r="I56" i="43"/>
  <c r="E56" i="43"/>
  <c r="I40" i="43"/>
  <c r="E40" i="43"/>
  <c r="I16" i="43"/>
  <c r="E16" i="43"/>
  <c r="I27" i="43"/>
  <c r="E27" i="43"/>
  <c r="I55" i="43"/>
  <c r="E55" i="43"/>
  <c r="I36" i="43"/>
  <c r="E36" i="43"/>
  <c r="I114" i="43"/>
  <c r="E114" i="43"/>
  <c r="I53" i="43"/>
  <c r="E53" i="43"/>
  <c r="I37" i="43"/>
  <c r="E37" i="43"/>
  <c r="I13" i="43"/>
  <c r="E13" i="43"/>
  <c r="I132" i="43"/>
  <c r="E132" i="43"/>
  <c r="I70" i="43"/>
  <c r="E70" i="43"/>
  <c r="I4" i="43"/>
  <c r="E4" i="43"/>
  <c r="I105" i="43"/>
  <c r="E105" i="43"/>
  <c r="I73" i="43"/>
  <c r="E73" i="43"/>
  <c r="I12" i="43"/>
  <c r="E12" i="43"/>
  <c r="I43" i="43"/>
  <c r="E43" i="43"/>
  <c r="I66" i="43"/>
  <c r="E66" i="43"/>
  <c r="I22" i="43"/>
  <c r="E22" i="43"/>
  <c r="I7" i="43"/>
  <c r="E7" i="43"/>
  <c r="I9" i="43"/>
  <c r="E9" i="43"/>
  <c r="I88" i="43"/>
  <c r="E88" i="43"/>
  <c r="I68" i="43"/>
  <c r="E68" i="43"/>
  <c r="I95" i="43"/>
  <c r="E95" i="43"/>
  <c r="I130" i="43"/>
  <c r="E130" i="43"/>
  <c r="I107" i="43"/>
  <c r="E107" i="43"/>
  <c r="I125" i="43"/>
  <c r="E125" i="43"/>
  <c r="I85" i="43"/>
  <c r="E85" i="43"/>
  <c r="I65" i="43"/>
  <c r="E65" i="43"/>
  <c r="I23" i="43"/>
  <c r="E23" i="43"/>
  <c r="I81" i="43"/>
  <c r="E81" i="43"/>
  <c r="I11" i="43"/>
  <c r="E11" i="43"/>
  <c r="I60" i="43"/>
  <c r="E60" i="43"/>
  <c r="I50" i="43"/>
  <c r="E50" i="43"/>
  <c r="I34" i="43"/>
  <c r="E34" i="43"/>
  <c r="I10" i="43"/>
  <c r="E10" i="43"/>
  <c r="I47" i="43"/>
  <c r="E47" i="43"/>
  <c r="I5" i="43"/>
  <c r="E5" i="43"/>
  <c r="I124" i="43"/>
  <c r="E124" i="43"/>
  <c r="I92" i="43"/>
  <c r="E92" i="43"/>
  <c r="I131" i="43"/>
  <c r="E131" i="43"/>
  <c r="I103" i="43"/>
  <c r="E103" i="43"/>
  <c r="I70" i="44"/>
  <c r="E70" i="44"/>
  <c r="I41" i="44"/>
  <c r="E41" i="44"/>
  <c r="I99" i="44"/>
  <c r="E99" i="44"/>
  <c r="I110" i="44"/>
  <c r="E110" i="44"/>
  <c r="I86" i="44"/>
  <c r="E86" i="44"/>
  <c r="I11" i="44"/>
  <c r="E11" i="44"/>
  <c r="I105" i="44"/>
  <c r="E105" i="44"/>
  <c r="I38" i="44"/>
  <c r="E38" i="44"/>
  <c r="I57" i="44"/>
  <c r="E57" i="44"/>
  <c r="I124" i="44"/>
  <c r="E124" i="44"/>
  <c r="I66" i="44"/>
  <c r="E66" i="44"/>
  <c r="I88" i="44"/>
  <c r="E88" i="44"/>
  <c r="I56" i="44"/>
  <c r="E56" i="44"/>
  <c r="I95" i="44"/>
  <c r="E95" i="44"/>
  <c r="I51" i="44"/>
  <c r="E51" i="44"/>
  <c r="I89" i="44"/>
  <c r="E89" i="44"/>
  <c r="I67" i="44"/>
  <c r="E67" i="44"/>
  <c r="I50" i="44"/>
  <c r="E50" i="44"/>
  <c r="I6" i="44"/>
  <c r="E6" i="44"/>
  <c r="I107" i="44"/>
  <c r="E107" i="44"/>
  <c r="I85" i="44"/>
  <c r="E85" i="44"/>
  <c r="I65" i="44"/>
  <c r="E65" i="44"/>
  <c r="I37" i="44"/>
  <c r="E37" i="44"/>
  <c r="I112" i="44"/>
  <c r="E112" i="44"/>
  <c r="I73" i="44"/>
  <c r="E73" i="44"/>
  <c r="I9" i="44"/>
  <c r="E9" i="44"/>
  <c r="I132" i="44"/>
  <c r="E132" i="44"/>
  <c r="I125" i="44"/>
  <c r="E125" i="44"/>
  <c r="I31" i="44"/>
  <c r="E31" i="44"/>
  <c r="I92" i="44"/>
  <c r="E92" i="44"/>
  <c r="I64" i="44"/>
  <c r="E64" i="44"/>
  <c r="I36" i="44"/>
  <c r="E36" i="44"/>
  <c r="I103" i="44"/>
  <c r="E103" i="44"/>
  <c r="I43" i="44"/>
  <c r="E43" i="44"/>
  <c r="I30" i="44"/>
  <c r="E30" i="44"/>
  <c r="I134" i="44"/>
  <c r="E134" i="44"/>
  <c r="I10" i="44"/>
  <c r="E10" i="44"/>
  <c r="I119" i="44"/>
  <c r="E119" i="44"/>
  <c r="I129" i="44"/>
  <c r="E129" i="44"/>
  <c r="I113" i="44"/>
  <c r="E113" i="44"/>
  <c r="I39" i="44"/>
  <c r="E39" i="44"/>
  <c r="I48" i="44"/>
  <c r="E48" i="44"/>
  <c r="I24" i="44"/>
  <c r="E24" i="44"/>
  <c r="I4" i="44"/>
  <c r="E4" i="44"/>
  <c r="I111" i="44"/>
  <c r="E111" i="44"/>
  <c r="I27" i="44"/>
  <c r="E27" i="44"/>
  <c r="I74" i="44"/>
  <c r="E74" i="44"/>
  <c r="I42" i="44"/>
  <c r="E42" i="44"/>
  <c r="I18" i="44"/>
  <c r="E18" i="44"/>
  <c r="I2" i="44"/>
  <c r="E2" i="44"/>
  <c r="I71" i="44"/>
  <c r="E71" i="44"/>
  <c r="I7" i="44"/>
  <c r="E7" i="44"/>
  <c r="I117" i="44"/>
  <c r="E117" i="44"/>
  <c r="I61" i="44"/>
  <c r="E61" i="44"/>
  <c r="I29" i="44"/>
  <c r="E29" i="44"/>
  <c r="I128" i="44"/>
  <c r="E128" i="44"/>
  <c r="I97" i="44"/>
  <c r="E97" i="44"/>
  <c r="I49" i="44"/>
  <c r="E49" i="44"/>
  <c r="I130" i="44"/>
  <c r="E130" i="44"/>
  <c r="I114" i="44"/>
  <c r="E114" i="44"/>
  <c r="I83" i="44"/>
  <c r="E83" i="44"/>
  <c r="I100" i="44"/>
  <c r="E100" i="44"/>
  <c r="I76" i="44"/>
  <c r="E76" i="44"/>
  <c r="I60" i="44"/>
  <c r="E60" i="44"/>
  <c r="I28" i="44"/>
  <c r="E28" i="44"/>
  <c r="I8" i="44"/>
  <c r="E8" i="44"/>
  <c r="I115" i="44"/>
  <c r="E115" i="44"/>
  <c r="I102" i="44"/>
  <c r="E102" i="44"/>
  <c r="I131" i="44"/>
  <c r="E131" i="44"/>
  <c r="I118" i="44"/>
  <c r="E118" i="44"/>
  <c r="I78" i="44"/>
  <c r="E78" i="44"/>
  <c r="I46" i="44"/>
  <c r="E46" i="44"/>
  <c r="I54" i="44"/>
  <c r="E54" i="44"/>
  <c r="I35" i="44"/>
  <c r="E35" i="44"/>
  <c r="I81" i="44"/>
  <c r="E81" i="44"/>
  <c r="I17" i="44"/>
  <c r="E17" i="44"/>
  <c r="I13" i="44"/>
  <c r="E13" i="44"/>
  <c r="I23" i="44"/>
  <c r="E23" i="44"/>
  <c r="I116" i="44"/>
  <c r="E116" i="44"/>
  <c r="I96" i="44"/>
  <c r="E96" i="44"/>
  <c r="I72" i="44"/>
  <c r="E72" i="44"/>
  <c r="I40" i="44"/>
  <c r="E40" i="44"/>
  <c r="I75" i="44"/>
  <c r="E75" i="44"/>
  <c r="I25" i="44"/>
  <c r="E25" i="44"/>
  <c r="I106" i="44"/>
  <c r="E106" i="44"/>
  <c r="I34" i="44"/>
  <c r="E34" i="44"/>
  <c r="I91" i="44"/>
  <c r="E91" i="44"/>
  <c r="I47" i="44"/>
  <c r="E47" i="44"/>
  <c r="I101" i="44"/>
  <c r="E101" i="44"/>
  <c r="I93" i="44"/>
  <c r="E93" i="44"/>
  <c r="I69" i="44"/>
  <c r="E69" i="44"/>
  <c r="I53" i="44"/>
  <c r="E53" i="44"/>
  <c r="I123" i="44"/>
  <c r="E123" i="44"/>
  <c r="I33" i="44"/>
  <c r="E33" i="44"/>
  <c r="I68" i="44"/>
  <c r="E68" i="44"/>
  <c r="I90" i="44"/>
  <c r="E90" i="44"/>
  <c r="I14" i="44"/>
  <c r="E14" i="44"/>
  <c r="I133" i="44"/>
  <c r="E133" i="44"/>
  <c r="I108" i="44"/>
  <c r="E108" i="44"/>
  <c r="I84" i="44"/>
  <c r="E84" i="44"/>
  <c r="I52" i="44"/>
  <c r="E52" i="44"/>
  <c r="I20" i="44"/>
  <c r="E20" i="44"/>
  <c r="I87" i="44"/>
  <c r="E87" i="44"/>
  <c r="I79" i="44"/>
  <c r="E79" i="44"/>
  <c r="I94" i="44"/>
  <c r="E94" i="44"/>
  <c r="I63" i="44"/>
  <c r="E63" i="44"/>
  <c r="I59" i="44"/>
  <c r="E59" i="44"/>
  <c r="I22" i="44"/>
  <c r="E22" i="44"/>
  <c r="I126" i="44"/>
  <c r="E126" i="44"/>
  <c r="I121" i="44"/>
  <c r="E121" i="44"/>
  <c r="I104" i="44"/>
  <c r="E104" i="44"/>
  <c r="I80" i="44"/>
  <c r="E80" i="44"/>
  <c r="I32" i="44"/>
  <c r="E32" i="44"/>
  <c r="I12" i="44"/>
  <c r="E12" i="44"/>
  <c r="I5" i="44"/>
  <c r="E5" i="44"/>
  <c r="I98" i="44"/>
  <c r="E98" i="44"/>
  <c r="I58" i="44"/>
  <c r="E58" i="44"/>
  <c r="I26" i="44"/>
  <c r="E26" i="44"/>
  <c r="I19" i="44"/>
  <c r="E19" i="44"/>
  <c r="I109" i="44"/>
  <c r="E109" i="44"/>
  <c r="I77" i="44"/>
  <c r="E77" i="44"/>
  <c r="I45" i="44"/>
  <c r="E45" i="44"/>
  <c r="I21" i="44"/>
  <c r="E21" i="44"/>
  <c r="I127" i="44"/>
  <c r="E127" i="44"/>
  <c r="I120" i="44"/>
  <c r="E120" i="44"/>
  <c r="I16" i="44"/>
  <c r="E16" i="44"/>
  <c r="I15" i="44"/>
  <c r="E15" i="44"/>
  <c r="I82" i="44"/>
  <c r="E82" i="44"/>
  <c r="I122" i="44"/>
  <c r="E122" i="44"/>
  <c r="I62" i="44"/>
  <c r="E62" i="44"/>
  <c r="I55" i="44"/>
  <c r="E55" i="44"/>
  <c r="I44" i="44"/>
  <c r="E44" i="44"/>
  <c r="I3" i="44"/>
  <c r="E3" i="44"/>
  <c r="I86" i="45"/>
  <c r="E86" i="45"/>
  <c r="I7" i="45"/>
  <c r="E7" i="45"/>
  <c r="I40" i="45"/>
  <c r="E40" i="45"/>
  <c r="I133" i="45"/>
  <c r="E133" i="45"/>
  <c r="I100" i="45"/>
  <c r="E100" i="45"/>
  <c r="I8" i="45"/>
  <c r="E8" i="45"/>
  <c r="I97" i="45"/>
  <c r="E97" i="45"/>
  <c r="I60" i="45"/>
  <c r="E60" i="45"/>
  <c r="I44" i="45"/>
  <c r="E44" i="45"/>
  <c r="I131" i="45"/>
  <c r="E131" i="45"/>
  <c r="I43" i="45"/>
  <c r="E43" i="45"/>
  <c r="I120" i="45"/>
  <c r="E120" i="45"/>
  <c r="I119" i="45"/>
  <c r="E119" i="45"/>
  <c r="I121" i="45"/>
  <c r="E121" i="45"/>
  <c r="I57" i="45"/>
  <c r="E57" i="45"/>
  <c r="I41" i="45"/>
  <c r="E41" i="45"/>
  <c r="I11" i="45"/>
  <c r="E11" i="45"/>
  <c r="I27" i="45"/>
  <c r="E27" i="45"/>
  <c r="I127" i="45"/>
  <c r="E127" i="45"/>
  <c r="I122" i="45"/>
  <c r="E122" i="45"/>
  <c r="I80" i="45"/>
  <c r="E80" i="45"/>
  <c r="I114" i="45"/>
  <c r="E114" i="45"/>
  <c r="I19" i="45"/>
  <c r="E19" i="45"/>
  <c r="I21" i="45"/>
  <c r="E21" i="45"/>
  <c r="I132" i="45"/>
  <c r="E132" i="45"/>
  <c r="I102" i="45"/>
  <c r="E102" i="45"/>
  <c r="I118" i="45"/>
  <c r="E118" i="45"/>
  <c r="I46" i="45"/>
  <c r="E46" i="45"/>
  <c r="I12" i="45"/>
  <c r="E12" i="45"/>
  <c r="I2" i="45"/>
  <c r="E2" i="45"/>
  <c r="I66" i="45"/>
  <c r="E66" i="45"/>
  <c r="I34" i="45"/>
  <c r="E34" i="45"/>
  <c r="I53" i="45"/>
  <c r="E53" i="45"/>
  <c r="I108" i="45"/>
  <c r="E108" i="45"/>
  <c r="I90" i="45"/>
  <c r="E90" i="45"/>
  <c r="I85" i="45"/>
  <c r="E85" i="45"/>
  <c r="I13" i="45"/>
  <c r="E13" i="45"/>
  <c r="I112" i="45"/>
  <c r="E112" i="45"/>
  <c r="I79" i="45"/>
  <c r="E79" i="45"/>
  <c r="I109" i="45"/>
  <c r="E109" i="45"/>
  <c r="I30" i="45"/>
  <c r="E30" i="45"/>
  <c r="I39" i="45"/>
  <c r="E39" i="45"/>
  <c r="I24" i="45"/>
  <c r="E24" i="45"/>
  <c r="I123" i="45"/>
  <c r="E123" i="45"/>
  <c r="I51" i="45"/>
  <c r="E51" i="45"/>
  <c r="I130" i="45"/>
  <c r="E130" i="45"/>
  <c r="I94" i="45"/>
  <c r="E94" i="45"/>
  <c r="I99" i="45"/>
  <c r="E99" i="45"/>
  <c r="I125" i="45"/>
  <c r="E125" i="45"/>
  <c r="I69" i="45"/>
  <c r="E69" i="45"/>
  <c r="I16" i="45"/>
  <c r="E16" i="45"/>
  <c r="I103" i="45"/>
  <c r="E103" i="45"/>
  <c r="I3" i="45"/>
  <c r="E3" i="45"/>
  <c r="I128" i="45"/>
  <c r="E128" i="45"/>
  <c r="I74" i="45"/>
  <c r="E74" i="45"/>
  <c r="I18" i="45"/>
  <c r="E18" i="45"/>
  <c r="I25" i="45"/>
  <c r="E25" i="45"/>
  <c r="I5" i="45"/>
  <c r="E5" i="45"/>
  <c r="I31" i="45"/>
  <c r="E31" i="45"/>
  <c r="I124" i="45"/>
  <c r="E124" i="45"/>
  <c r="I92" i="45"/>
  <c r="E92" i="45"/>
  <c r="I89" i="45"/>
  <c r="E89" i="45"/>
  <c r="I126" i="45"/>
  <c r="E126" i="45"/>
  <c r="I70" i="45"/>
  <c r="E70" i="45"/>
  <c r="I54" i="45"/>
  <c r="E54" i="45"/>
  <c r="I38" i="45"/>
  <c r="E38" i="45"/>
  <c r="I59" i="45"/>
  <c r="E59" i="45"/>
  <c r="I73" i="45"/>
  <c r="E73" i="45"/>
  <c r="I83" i="45"/>
  <c r="E83" i="45"/>
  <c r="I96" i="45"/>
  <c r="E96" i="45"/>
  <c r="I76" i="45"/>
  <c r="E76" i="45"/>
  <c r="I4" i="45"/>
  <c r="E4" i="45"/>
  <c r="I111" i="45"/>
  <c r="E111" i="45"/>
  <c r="I15" i="45"/>
  <c r="E15" i="45"/>
  <c r="I106" i="45"/>
  <c r="E106" i="45"/>
  <c r="I22" i="45"/>
  <c r="E22" i="45"/>
  <c r="I117" i="45"/>
  <c r="E117" i="45"/>
  <c r="I28" i="45"/>
  <c r="E28" i="45"/>
  <c r="I26" i="45"/>
  <c r="E26" i="45"/>
  <c r="I105" i="45"/>
  <c r="E105" i="45"/>
  <c r="I77" i="45"/>
  <c r="E77" i="45"/>
  <c r="I55" i="45"/>
  <c r="E55" i="45"/>
  <c r="I56" i="45"/>
  <c r="E56" i="45"/>
  <c r="I134" i="45"/>
  <c r="E134" i="45"/>
  <c r="I62" i="45"/>
  <c r="E62" i="45"/>
  <c r="I35" i="45"/>
  <c r="E35" i="45"/>
  <c r="I107" i="45"/>
  <c r="E107" i="45"/>
  <c r="I67" i="45"/>
  <c r="E67" i="45"/>
  <c r="I64" i="45"/>
  <c r="E64" i="45"/>
  <c r="I50" i="45"/>
  <c r="E50" i="45"/>
  <c r="I47" i="45"/>
  <c r="E47" i="45"/>
  <c r="I37" i="45"/>
  <c r="E37" i="45"/>
  <c r="I88" i="45"/>
  <c r="E88" i="45"/>
  <c r="I81" i="45"/>
  <c r="E81" i="45"/>
  <c r="I6" i="45"/>
  <c r="E6" i="45"/>
  <c r="I14" i="45"/>
  <c r="E14" i="45"/>
  <c r="I78" i="45"/>
  <c r="E78" i="45"/>
  <c r="I98" i="45"/>
  <c r="E98" i="45"/>
  <c r="I113" i="45"/>
  <c r="E113" i="45"/>
  <c r="I9" i="45"/>
  <c r="E9" i="45"/>
  <c r="I48" i="45"/>
  <c r="E48" i="45"/>
  <c r="I95" i="45"/>
  <c r="E95" i="45"/>
  <c r="I58" i="45"/>
  <c r="E58" i="45"/>
  <c r="I42" i="45"/>
  <c r="E42" i="45"/>
  <c r="I71" i="45"/>
  <c r="E71" i="45"/>
  <c r="I61" i="45"/>
  <c r="E61" i="45"/>
  <c r="I45" i="45"/>
  <c r="E45" i="45"/>
  <c r="I29" i="45"/>
  <c r="E29" i="45"/>
  <c r="I23" i="45"/>
  <c r="E23" i="45"/>
  <c r="I116" i="45"/>
  <c r="E116" i="45"/>
  <c r="I115" i="45"/>
  <c r="E115" i="45"/>
  <c r="I75" i="45"/>
  <c r="E75" i="45"/>
  <c r="I93" i="45"/>
  <c r="E93" i="45"/>
  <c r="I82" i="45"/>
  <c r="E82" i="45"/>
  <c r="I10" i="45"/>
  <c r="E10" i="45"/>
  <c r="I91" i="45"/>
  <c r="E91" i="45"/>
  <c r="I101" i="45"/>
  <c r="E101" i="45"/>
  <c r="I68" i="45"/>
  <c r="E68" i="45"/>
  <c r="I52" i="45"/>
  <c r="E52" i="45"/>
  <c r="I36" i="45"/>
  <c r="E36" i="45"/>
  <c r="I63" i="45"/>
  <c r="E63" i="45"/>
  <c r="I17" i="45"/>
  <c r="E17" i="45"/>
  <c r="I32" i="45"/>
  <c r="E32" i="45"/>
  <c r="I110" i="45"/>
  <c r="E110" i="45"/>
  <c r="I129" i="45"/>
  <c r="E129" i="45"/>
  <c r="I65" i="45"/>
  <c r="E65" i="45"/>
  <c r="I49" i="45"/>
  <c r="E49" i="45"/>
  <c r="I33" i="45"/>
  <c r="E33" i="45"/>
  <c r="I104" i="45"/>
  <c r="E104" i="45"/>
  <c r="I84" i="45"/>
  <c r="E84" i="45"/>
  <c r="I72" i="45"/>
  <c r="E72" i="45"/>
  <c r="I20" i="45"/>
  <c r="E20" i="45"/>
  <c r="I87" i="45"/>
  <c r="E87" i="45"/>
</calcChain>
</file>

<file path=xl/sharedStrings.xml><?xml version="1.0" encoding="utf-8"?>
<sst xmlns="http://schemas.openxmlformats.org/spreadsheetml/2006/main" count="4264" uniqueCount="489">
  <si>
    <t>Volatile</t>
  </si>
  <si>
    <t>YHALFLIFE</t>
  </si>
  <si>
    <t>KD</t>
  </si>
  <si>
    <t>LAMBDA</t>
  </si>
  <si>
    <t>MCL</t>
  </si>
  <si>
    <t>MASS</t>
  </si>
  <si>
    <t>DHALFLIFE</t>
  </si>
  <si>
    <t>Ac-224</t>
  </si>
  <si>
    <t>Ac-225</t>
  </si>
  <si>
    <t>SE</t>
  </si>
  <si>
    <t>Ag-100m</t>
  </si>
  <si>
    <t>Al-26</t>
  </si>
  <si>
    <t>Am-241</t>
  </si>
  <si>
    <t>Y</t>
  </si>
  <si>
    <t>Ar-44</t>
  </si>
  <si>
    <t>As-69</t>
  </si>
  <si>
    <t>At-204</t>
  </si>
  <si>
    <t>At-217</t>
  </si>
  <si>
    <t>At-218</t>
  </si>
  <si>
    <t>Au-186</t>
  </si>
  <si>
    <t>Ba-126</t>
  </si>
  <si>
    <t>Ba-137m</t>
  </si>
  <si>
    <t>Be-10</t>
  </si>
  <si>
    <t>Bi-200</t>
  </si>
  <si>
    <t>Bi-210</t>
  </si>
  <si>
    <t>Bi-213</t>
  </si>
  <si>
    <t>Bi-214</t>
  </si>
  <si>
    <t>Bk-245</t>
  </si>
  <si>
    <t>Br-77</t>
  </si>
  <si>
    <t>C-14</t>
  </si>
  <si>
    <t>Ca-45</t>
  </si>
  <si>
    <t>Cd-105</t>
  </si>
  <si>
    <t>Ce-130</t>
  </si>
  <si>
    <t>Cf-250</t>
  </si>
  <si>
    <t>Cl-34m</t>
  </si>
  <si>
    <t>Cm-250</t>
  </si>
  <si>
    <t>Co-60</t>
  </si>
  <si>
    <t>Cr-48</t>
  </si>
  <si>
    <t>Cs-137</t>
  </si>
  <si>
    <t>Cu-60</t>
  </si>
  <si>
    <t>Dy-151</t>
  </si>
  <si>
    <t>Er-154</t>
  </si>
  <si>
    <t>Es-250</t>
  </si>
  <si>
    <t>Eu-144</t>
  </si>
  <si>
    <t>F-18</t>
  </si>
  <si>
    <t>Fe-55</t>
  </si>
  <si>
    <t>Fm-255</t>
  </si>
  <si>
    <t>Fr-220</t>
  </si>
  <si>
    <t>Fr-221</t>
  </si>
  <si>
    <t>Ga-64</t>
  </si>
  <si>
    <t>Gd-142</t>
  </si>
  <si>
    <t>Gd-151</t>
  </si>
  <si>
    <t>Ge-77</t>
  </si>
  <si>
    <t>H-3</t>
  </si>
  <si>
    <t>Hf-167</t>
  </si>
  <si>
    <t>Hg-205</t>
  </si>
  <si>
    <t>Hg-206</t>
  </si>
  <si>
    <t>Ho-150</t>
  </si>
  <si>
    <t>I-129</t>
  </si>
  <si>
    <t>I-131</t>
  </si>
  <si>
    <t>In-103</t>
  </si>
  <si>
    <t>Ir-189</t>
  </si>
  <si>
    <t>K-40</t>
  </si>
  <si>
    <t>Kr-79</t>
  </si>
  <si>
    <t>La-130</t>
  </si>
  <si>
    <t>Lu-177m</t>
  </si>
  <si>
    <t>Mg-28</t>
  </si>
  <si>
    <t>Mn-51</t>
  </si>
  <si>
    <t>Mo-101</t>
  </si>
  <si>
    <t>N-13</t>
  </si>
  <si>
    <t>Na-24</t>
  </si>
  <si>
    <t>Nb-88</t>
  </si>
  <si>
    <t>Nd-134</t>
  </si>
  <si>
    <t>Ne-24</t>
  </si>
  <si>
    <t>Ni-56</t>
  </si>
  <si>
    <t>Np-234</t>
  </si>
  <si>
    <t>Np-237</t>
  </si>
  <si>
    <t>O-15</t>
  </si>
  <si>
    <t>Os-180</t>
  </si>
  <si>
    <t>P-33</t>
  </si>
  <si>
    <t>Pa-233</t>
  </si>
  <si>
    <t>Pa-236</t>
  </si>
  <si>
    <t>Pb-209</t>
  </si>
  <si>
    <t>Pb-210</t>
  </si>
  <si>
    <t>Pb-214</t>
  </si>
  <si>
    <t>Pd-114</t>
  </si>
  <si>
    <t>Pm-141</t>
  </si>
  <si>
    <t>Po-203</t>
  </si>
  <si>
    <t>Po-210</t>
  </si>
  <si>
    <t>Po-213</t>
  </si>
  <si>
    <t>Po-214</t>
  </si>
  <si>
    <t>Po-218</t>
  </si>
  <si>
    <t>Pr-135</t>
  </si>
  <si>
    <t>Pt-184</t>
  </si>
  <si>
    <t>Pu-238</t>
  </si>
  <si>
    <t>Pu-239</t>
  </si>
  <si>
    <t>Pu-240</t>
  </si>
  <si>
    <t>Ra-225</t>
  </si>
  <si>
    <t>Ra-226</t>
  </si>
  <si>
    <t>Ra-228</t>
  </si>
  <si>
    <t>Rb-78</t>
  </si>
  <si>
    <t>Re-184</t>
  </si>
  <si>
    <t>Rh-100</t>
  </si>
  <si>
    <t>Rn-218</t>
  </si>
  <si>
    <t>Rn-220</t>
  </si>
  <si>
    <t>Rn-222</t>
  </si>
  <si>
    <t>S-35</t>
  </si>
  <si>
    <t>Sb-115</t>
  </si>
  <si>
    <t>Sc-44</t>
  </si>
  <si>
    <t>Se-70</t>
  </si>
  <si>
    <t>Si-32</t>
  </si>
  <si>
    <t>Sm-143</t>
  </si>
  <si>
    <t>Sn-110</t>
  </si>
  <si>
    <t>Sr-79</t>
  </si>
  <si>
    <t>Sr-90</t>
  </si>
  <si>
    <t>Ta-175</t>
  </si>
  <si>
    <t>Tb-150</t>
  </si>
  <si>
    <t>Tc-91</t>
  </si>
  <si>
    <t>Tc-99</t>
  </si>
  <si>
    <t>Te-114</t>
  </si>
  <si>
    <t>Th-228</t>
  </si>
  <si>
    <t>Th-229</t>
  </si>
  <si>
    <t>Th-230</t>
  </si>
  <si>
    <t>Th-232</t>
  </si>
  <si>
    <t>Ti-44</t>
  </si>
  <si>
    <t>Tl-200</t>
  </si>
  <si>
    <t>Tl-206</t>
  </si>
  <si>
    <t>Tl-209</t>
  </si>
  <si>
    <t>Tl-210</t>
  </si>
  <si>
    <t>Tm-165</t>
  </si>
  <si>
    <t>U-233</t>
  </si>
  <si>
    <t>U-234</t>
  </si>
  <si>
    <t>U-235</t>
  </si>
  <si>
    <t>U-238</t>
  </si>
  <si>
    <t>V-50</t>
  </si>
  <si>
    <t>W-185</t>
  </si>
  <si>
    <t>Xe-120</t>
  </si>
  <si>
    <t>Y-85</t>
  </si>
  <si>
    <t>Yb-164</t>
  </si>
  <si>
    <t>Zn-65</t>
  </si>
  <si>
    <t>Zr-93</t>
  </si>
  <si>
    <t>Zr-97</t>
  </si>
  <si>
    <t>General</t>
  </si>
  <si>
    <t>Resident</t>
  </si>
  <si>
    <t>Composite Work</t>
  </si>
  <si>
    <t>Outdoor Work</t>
  </si>
  <si>
    <t>Indoor Work</t>
  </si>
  <si>
    <t>years</t>
  </si>
  <si>
    <t>m^3/hour</t>
  </si>
  <si>
    <t>day/year</t>
  </si>
  <si>
    <t>days/year</t>
  </si>
  <si>
    <t>hours/day</t>
  </si>
  <si>
    <t>cm^2</t>
  </si>
  <si>
    <t>event/hour</t>
  </si>
  <si>
    <t>m3/day</t>
  </si>
  <si>
    <t>hour/day</t>
  </si>
  <si>
    <t>PEF</t>
  </si>
  <si>
    <t>PEFm-paved public default</t>
  </si>
  <si>
    <t>PEFm-paved public state</t>
  </si>
  <si>
    <t>PEFm-paved public site</t>
  </si>
  <si>
    <t>PEFm-unpaved public</t>
  </si>
  <si>
    <t>PEFm-unpaved industrial</t>
  </si>
  <si>
    <t>d_PEF</t>
  </si>
  <si>
    <t>d_PEFm-pp</t>
  </si>
  <si>
    <t>s_PEFm-pp-state</t>
  </si>
  <si>
    <t>s_PEFm-pp</t>
  </si>
  <si>
    <t>s_PEFm-up</t>
  </si>
  <si>
    <t>s_PEFm-ui</t>
  </si>
  <si>
    <t>d_Q/Cw</t>
  </si>
  <si>
    <t>d_Q/Cm</t>
  </si>
  <si>
    <t>s_Q/Cm</t>
  </si>
  <si>
    <t>s_VKTm-pp</t>
  </si>
  <si>
    <t>ss_T</t>
  </si>
  <si>
    <t>s_k-ui</t>
  </si>
  <si>
    <t>d_Vw</t>
  </si>
  <si>
    <t>d_V</t>
  </si>
  <si>
    <t>s_A</t>
  </si>
  <si>
    <t>number cars</t>
  </si>
  <si>
    <t>s_silt</t>
  </si>
  <si>
    <t>d_Umw</t>
  </si>
  <si>
    <t>m/s</t>
  </si>
  <si>
    <t>d_Um</t>
  </si>
  <si>
    <t>s_As</t>
  </si>
  <si>
    <t>tons/car</t>
  </si>
  <si>
    <t>s_M_moisture</t>
  </si>
  <si>
    <t>d_Utw</t>
  </si>
  <si>
    <t>d_Ut</t>
  </si>
  <si>
    <t>s_B</t>
  </si>
  <si>
    <t>number trucks</t>
  </si>
  <si>
    <t>s_S_speed</t>
  </si>
  <si>
    <t>mph</t>
  </si>
  <si>
    <t>d_F(x)w</t>
  </si>
  <si>
    <t>d_F(x)</t>
  </si>
  <si>
    <t>s_C</t>
  </si>
  <si>
    <t>tons/truck</t>
  </si>
  <si>
    <t>s_k-up</t>
  </si>
  <si>
    <t>d_Aw</t>
  </si>
  <si>
    <t>d_A</t>
  </si>
  <si>
    <t>total vehic</t>
  </si>
  <si>
    <t>s_VKT-up</t>
  </si>
  <si>
    <t>d_Asw</t>
  </si>
  <si>
    <t>d_As</t>
  </si>
  <si>
    <t>km/trip</t>
  </si>
  <si>
    <t>C_wear</t>
  </si>
  <si>
    <t>brake wear</t>
  </si>
  <si>
    <t>d_Bw</t>
  </si>
  <si>
    <t>d_B</t>
  </si>
  <si>
    <t>s_AR</t>
  </si>
  <si>
    <t>trip/day</t>
  </si>
  <si>
    <t>ss_ED</t>
  </si>
  <si>
    <t>d_Cw</t>
  </si>
  <si>
    <t>d_C</t>
  </si>
  <si>
    <t>s_LR</t>
  </si>
  <si>
    <t>wk/yr</t>
  </si>
  <si>
    <t>a-p</t>
  </si>
  <si>
    <t>s/hour</t>
  </si>
  <si>
    <t>s_WR</t>
  </si>
  <si>
    <t>day/wk</t>
  </si>
  <si>
    <t>c-p</t>
  </si>
  <si>
    <t>s_T</t>
  </si>
  <si>
    <t>LS</t>
  </si>
  <si>
    <t>s_PEF</t>
  </si>
  <si>
    <t>d_AR</t>
  </si>
  <si>
    <t>s_sL</t>
  </si>
  <si>
    <t>s_Q/Cw</t>
  </si>
  <si>
    <t>d_LR</t>
  </si>
  <si>
    <t>s_W</t>
  </si>
  <si>
    <t>s_Vw</t>
  </si>
  <si>
    <t>d_WR</t>
  </si>
  <si>
    <t>s_k-pp</t>
  </si>
  <si>
    <t>s_Umw</t>
  </si>
  <si>
    <t>d_T</t>
  </si>
  <si>
    <t>s_p</t>
  </si>
  <si>
    <t>s_Utw</t>
  </si>
  <si>
    <t>d_sL</t>
  </si>
  <si>
    <t>s_VKTm-st</t>
  </si>
  <si>
    <t>s_F(x)w</t>
  </si>
  <si>
    <t>d_W</t>
  </si>
  <si>
    <t>s_LS</t>
  </si>
  <si>
    <t>s_Aw</t>
  </si>
  <si>
    <t>d_k-pp</t>
  </si>
  <si>
    <t>s_AVK: TN rural interstate</t>
  </si>
  <si>
    <t>s_Asw</t>
  </si>
  <si>
    <t>d_p</t>
  </si>
  <si>
    <t>s_Km:TN rural interstate</t>
  </si>
  <si>
    <t>s_Bw</t>
  </si>
  <si>
    <t>d_VKT</t>
  </si>
  <si>
    <t>s_ED</t>
  </si>
  <si>
    <t>s_Cw</t>
  </si>
  <si>
    <t>d_LS</t>
  </si>
  <si>
    <t>d_AVK: CA urban interstate</t>
  </si>
  <si>
    <t>d_Km: CA urban interstate</t>
  </si>
  <si>
    <t>d_ED</t>
  </si>
  <si>
    <t>res_dust_ing</t>
  </si>
  <si>
    <t>res_dust_inh_w</t>
  </si>
  <si>
    <t>res_dust_inh_m</t>
  </si>
  <si>
    <t>res_dust_ext</t>
  </si>
  <si>
    <t>res_3D_sv</t>
  </si>
  <si>
    <t>res_3D_gp</t>
  </si>
  <si>
    <t>res_3D_1cm</t>
  </si>
  <si>
    <t>res_3D_5cm</t>
  </si>
  <si>
    <t>res_3D_15cm</t>
  </si>
  <si>
    <t>res_2D_sv</t>
  </si>
  <si>
    <t>res_2D_gp</t>
  </si>
  <si>
    <t>res_2D_1cm</t>
  </si>
  <si>
    <t>res_2D_5cm</t>
  </si>
  <si>
    <t>res_2D_15cm</t>
  </si>
  <si>
    <t>res_dust_wtot</t>
  </si>
  <si>
    <t>res_dust_mtot</t>
  </si>
  <si>
    <t>ind_dust_ing</t>
  </si>
  <si>
    <t>ind_dust_inh_m</t>
  </si>
  <si>
    <t>ind_dust_inh_w</t>
  </si>
  <si>
    <t>ind_dust_ext</t>
  </si>
  <si>
    <t>ind_dust_mtot</t>
  </si>
  <si>
    <t>ind_dust_wtot</t>
  </si>
  <si>
    <t>ind_3D_sv</t>
  </si>
  <si>
    <t>ind_3D_1cm</t>
  </si>
  <si>
    <t>ind_3D_5cm</t>
  </si>
  <si>
    <t>ind_3D_15cm</t>
  </si>
  <si>
    <t>ind_3D_gp</t>
  </si>
  <si>
    <t>ind_2D_sv</t>
  </si>
  <si>
    <t>ind_2D_1cm</t>
  </si>
  <si>
    <t>ind_2D_5cm</t>
  </si>
  <si>
    <t>ind_2D_15cm</t>
  </si>
  <si>
    <t>ind_2D_gp</t>
  </si>
  <si>
    <t>out_dust_ing</t>
  </si>
  <si>
    <t>out_dust_inh_m</t>
  </si>
  <si>
    <t>out_dust_inh_w</t>
  </si>
  <si>
    <t>out_dust_ext</t>
  </si>
  <si>
    <t>out_dust_mtot</t>
  </si>
  <si>
    <t>out_dust_wtot</t>
  </si>
  <si>
    <t>out_3D_sv</t>
  </si>
  <si>
    <t>out_3D_1cm</t>
  </si>
  <si>
    <t>out_3D_5cm</t>
  </si>
  <si>
    <t>out_3D_15cm</t>
  </si>
  <si>
    <t>out_3D_gp</t>
  </si>
  <si>
    <t>out_2D_sv</t>
  </si>
  <si>
    <t>out_2D_1cm</t>
  </si>
  <si>
    <t>out_2D_5cm</t>
  </si>
  <si>
    <t>out_2D_15cm</t>
  </si>
  <si>
    <t>out_2D_gp</t>
  </si>
  <si>
    <t>com_dust_ing</t>
  </si>
  <si>
    <t>com_dust_inh_m</t>
  </si>
  <si>
    <t>com_dust_inh_w</t>
  </si>
  <si>
    <t>com_dust_ext</t>
  </si>
  <si>
    <t>com_dust_mtot</t>
  </si>
  <si>
    <t>com_dust_wtot</t>
  </si>
  <si>
    <t>com_3D_sv</t>
  </si>
  <si>
    <t>com_3D_1cm</t>
  </si>
  <si>
    <t>com_3D_5cm</t>
  </si>
  <si>
    <t>com_3D_15cm</t>
  </si>
  <si>
    <t>com_3D_gp</t>
  </si>
  <si>
    <t>com_2D_sv</t>
  </si>
  <si>
    <t>com_2D_1cm</t>
  </si>
  <si>
    <t>com_2D_5cm</t>
  </si>
  <si>
    <t>com_2D_15cm</t>
  </si>
  <si>
    <t>com_2D_gp</t>
  </si>
  <si>
    <t>a-i</t>
  </si>
  <si>
    <t>b-i</t>
  </si>
  <si>
    <t>ss_sL</t>
  </si>
  <si>
    <t>Conc.</t>
  </si>
  <si>
    <t>ANALYSIS</t>
  </si>
  <si>
    <t>TEST</t>
  </si>
  <si>
    <t>LUNG_TYPE</t>
  </si>
  <si>
    <t>ING_FORM</t>
  </si>
  <si>
    <t>INH_FORM</t>
  </si>
  <si>
    <t>ABSORPTION</t>
  </si>
  <si>
    <t>LUNG_FRACTION</t>
  </si>
  <si>
    <t>INGDOSE107_NB</t>
  </si>
  <si>
    <t>INGDOSE107_1YR</t>
  </si>
  <si>
    <t>INGDOSE107_5YR</t>
  </si>
  <si>
    <t>INGDOSE107_10YR</t>
  </si>
  <si>
    <t>INGDOSE107_15YR</t>
  </si>
  <si>
    <t>INGDOSE107_AD</t>
  </si>
  <si>
    <t>INGDOSE107_PC</t>
  </si>
  <si>
    <t>INGDOSE107</t>
  </si>
  <si>
    <t>DCFO107_NB</t>
  </si>
  <si>
    <t>DCFO107_1YR</t>
  </si>
  <si>
    <t>DCFO107_5YR</t>
  </si>
  <si>
    <t>DCFO107_10YR</t>
  </si>
  <si>
    <t>DCFO107_15YR</t>
  </si>
  <si>
    <t>DCFO107_AD</t>
  </si>
  <si>
    <t>DCFO107_PC</t>
  </si>
  <si>
    <t>DCFO107</t>
  </si>
  <si>
    <t>INHDOSE107_NB</t>
  </si>
  <si>
    <t>INHDOSE107_1YR</t>
  </si>
  <si>
    <t>INHDOSE107_5YR</t>
  </si>
  <si>
    <t>INHDOSE107_10YR</t>
  </si>
  <si>
    <t>INHDOSE107_15YR</t>
  </si>
  <si>
    <t>INHDOSE107_AD</t>
  </si>
  <si>
    <t>INHDOSE107_PC</t>
  </si>
  <si>
    <t>INHDOSE107</t>
  </si>
  <si>
    <t>DCFI107_NB</t>
  </si>
  <si>
    <t>DCFI107_1YR</t>
  </si>
  <si>
    <t>DCFI107_5YR</t>
  </si>
  <si>
    <t>DCFI107_10YR</t>
  </si>
  <si>
    <t>DCFI107_15YR</t>
  </si>
  <si>
    <t>DCFI107_AD</t>
  </si>
  <si>
    <t>DCFI107_PC</t>
  </si>
  <si>
    <t>DCFI107</t>
  </si>
  <si>
    <t>EXTDOSE107</t>
  </si>
  <si>
    <t>EXTSUBDOSE107</t>
  </si>
  <si>
    <t>EXTIMMDOSE107</t>
  </si>
  <si>
    <t>EXTGPDOSE107</t>
  </si>
  <si>
    <t>EXTSV1DOSE107</t>
  </si>
  <si>
    <t>EXTSV5DOSE107</t>
  </si>
  <si>
    <t>EXTSV15DOSE107</t>
  </si>
  <si>
    <t>DCFX107</t>
  </si>
  <si>
    <t>DCFXSUB107</t>
  </si>
  <si>
    <t>DCFXIMM107</t>
  </si>
  <si>
    <t>DCFXGP107</t>
  </si>
  <si>
    <t>DCFXSV1107</t>
  </si>
  <si>
    <t>DCFXSV5107</t>
  </si>
  <si>
    <t>DCFXSV15107</t>
  </si>
  <si>
    <t>decay</t>
  </si>
  <si>
    <t>S</t>
  </si>
  <si>
    <t>-</t>
  </si>
  <si>
    <t>F</t>
  </si>
  <si>
    <t>Organically Bound</t>
  </si>
  <si>
    <t>V</t>
  </si>
  <si>
    <t>Vapor</t>
  </si>
  <si>
    <t>Organic</t>
  </si>
  <si>
    <t>Inorganic</t>
  </si>
  <si>
    <t>s_k</t>
  </si>
  <si>
    <t>s_Fam</t>
  </si>
  <si>
    <t>s_Foffset</t>
  </si>
  <si>
    <t>s_FTSS h</t>
  </si>
  <si>
    <t>s_SE</t>
  </si>
  <si>
    <t>s_GSF s</t>
  </si>
  <si>
    <t>s_GSF i</t>
  </si>
  <si>
    <t>s_SLF</t>
  </si>
  <si>
    <t>s_DL</t>
  </si>
  <si>
    <t>s_ED res-c</t>
  </si>
  <si>
    <t>s_ED res-a</t>
  </si>
  <si>
    <t>s_ED res</t>
  </si>
  <si>
    <t>s_EF res-c</t>
  </si>
  <si>
    <t>s_EF res-a</t>
  </si>
  <si>
    <t>s_EF res</t>
  </si>
  <si>
    <t>s_FQ res-a</t>
  </si>
  <si>
    <t>s_FQ res-c</t>
  </si>
  <si>
    <t>s_IRA res-c</t>
  </si>
  <si>
    <t>s_IRA res-a</t>
  </si>
  <si>
    <t>s_ET res-a,h</t>
  </si>
  <si>
    <t>s_ET res-c,h</t>
  </si>
  <si>
    <t>s_ET res-o</t>
  </si>
  <si>
    <t>s_ET res-i</t>
  </si>
  <si>
    <t>s_SA res-a</t>
  </si>
  <si>
    <t>s_SA res-c</t>
  </si>
  <si>
    <t>s_AAFres-c</t>
  </si>
  <si>
    <t>s_AAFres-a</t>
  </si>
  <si>
    <t>s_IFDres-adj</t>
  </si>
  <si>
    <t>s_IFAres-adj</t>
  </si>
  <si>
    <t>s_t res</t>
  </si>
  <si>
    <t>s_HR  w</t>
  </si>
  <si>
    <t>s_ED w</t>
  </si>
  <si>
    <t>s_EF w</t>
  </si>
  <si>
    <t>s_ET w</t>
  </si>
  <si>
    <t>s_IRA w</t>
  </si>
  <si>
    <t>s_SA w</t>
  </si>
  <si>
    <t>s_FQ w</t>
  </si>
  <si>
    <t>s_t com</t>
  </si>
  <si>
    <t>s_IFD w</t>
  </si>
  <si>
    <t>s_HR ow</t>
  </si>
  <si>
    <t>s_ED ow</t>
  </si>
  <si>
    <t>s_EF ow</t>
  </si>
  <si>
    <t>s_ET ow</t>
  </si>
  <si>
    <t>s_IRA ow</t>
  </si>
  <si>
    <t>s_SA ow</t>
  </si>
  <si>
    <t>s_FQ ow</t>
  </si>
  <si>
    <t>s_t out</t>
  </si>
  <si>
    <t>s_IFD ow</t>
  </si>
  <si>
    <t>s_HR iw</t>
  </si>
  <si>
    <t>s_ED iw</t>
  </si>
  <si>
    <t>s_EF iw</t>
  </si>
  <si>
    <t>s_ET iw</t>
  </si>
  <si>
    <t>s_IRA iw</t>
  </si>
  <si>
    <t>s_SA iw</t>
  </si>
  <si>
    <t>s_FQ iw</t>
  </si>
  <si>
    <t>s_t ind</t>
  </si>
  <si>
    <t>s_IFD iw</t>
  </si>
  <si>
    <t>k_decay</t>
  </si>
  <si>
    <t>INSTRUCTIONS</t>
  </si>
  <si>
    <t>Disclaimer: This archived file was intended for internal review but has been posted due to interest in historical reviews. This file is no longer used to quality assure the EPA DCC calculator as the calculator has undergone significant updates. Quality assurance spreadsheets have been updated accordingly and are provided on the internal verification page of the EPA DCC website.</t>
  </si>
  <si>
    <t>Tab Descriptions</t>
  </si>
  <si>
    <t>Relevant Cell Descriptions on Green Tabs</t>
  </si>
  <si>
    <t>These cells, in column A, represent the primary QA isotopes.</t>
  </si>
  <si>
    <t>These cells, in column A, represent the progeny for the primary QA isotopes.</t>
  </si>
  <si>
    <r>
      <t xml:space="preserve">In column B, under the </t>
    </r>
    <r>
      <rPr>
        <b/>
        <sz val="10"/>
        <rFont val="Arial"/>
        <family val="2"/>
      </rPr>
      <t xml:space="preserve">'TEST' </t>
    </r>
    <r>
      <rPr>
        <sz val="10"/>
        <rFont val="Arial"/>
        <family val="2"/>
      </rPr>
      <t>filter, a value of '</t>
    </r>
    <r>
      <rPr>
        <b/>
        <sz val="10"/>
        <rFont val="Arial"/>
        <family val="2"/>
      </rPr>
      <t>Y</t>
    </r>
    <r>
      <rPr>
        <sz val="10"/>
        <rFont val="Arial"/>
        <family val="2"/>
      </rPr>
      <t>' means it is a primary test isotope and '</t>
    </r>
    <r>
      <rPr>
        <b/>
        <sz val="10"/>
        <rFont val="Arial"/>
        <family val="2"/>
      </rPr>
      <t>SE</t>
    </r>
    <r>
      <rPr>
        <sz val="10"/>
        <rFont val="Arial"/>
        <family val="2"/>
      </rPr>
      <t>' means it is a progeny for a primary test isotope.</t>
    </r>
  </si>
  <si>
    <r>
      <t xml:space="preserve">When testing the output option called </t>
    </r>
    <r>
      <rPr>
        <i/>
        <sz val="10"/>
        <rFont val="Arial"/>
        <family val="2"/>
      </rPr>
      <t xml:space="preserve">'Provide results for progeny throughout chain (with decay)', </t>
    </r>
    <r>
      <rPr>
        <sz val="10"/>
        <rFont val="Arial"/>
        <family val="2"/>
      </rPr>
      <t>it is important to make sure the calculated output is correct when two parent isotopes are selected that have overlapping progeny. Two of the four primary QA isotopes, Ra-226 and Rn-222, already have overlapping progeny. In column B, you can filter for the color orange which will give only these two primary isotopes and their respective progeny. (Note: only test Ra-226 and Rn-222 for this output option)</t>
    </r>
  </si>
  <si>
    <t>Other Important Notes</t>
  </si>
  <si>
    <t>These cells, are calculated based on specific inputs and cannot be altered unless the respective inputs are altered.</t>
  </si>
  <si>
    <t>For the 'Site-Specific with Defaults' and 'Site-Specific User Provided' tabs, the ACF is based on 20,000, the GSF is based on 20, and the FSURF is based on Center of Sidewalk and 59.</t>
  </si>
  <si>
    <t>(lb/VMT)</t>
  </si>
  <si>
    <t>(g/VKT)</t>
  </si>
  <si>
    <t>unitless</t>
  </si>
  <si>
    <t>acres</t>
  </si>
  <si>
    <t>%</t>
  </si>
  <si>
    <t>d-p</t>
  </si>
  <si>
    <t>seconds</t>
  </si>
  <si>
    <t>km/year</t>
  </si>
  <si>
    <t>count</t>
  </si>
  <si>
    <t>tons</t>
  </si>
  <si>
    <t>km</t>
  </si>
  <si>
    <t>weeks</t>
  </si>
  <si>
    <t>days</t>
  </si>
  <si>
    <t>g/m^2</t>
  </si>
  <si>
    <t>g/m^2-s per kg/m^3</t>
  </si>
  <si>
    <t>fraction</t>
  </si>
  <si>
    <t>m^2</t>
  </si>
  <si>
    <t>feet</t>
  </si>
  <si>
    <t>mrem/year</t>
  </si>
  <si>
    <t>1/year</t>
  </si>
  <si>
    <t>cm^2/kg</t>
  </si>
  <si>
    <t>cm^2/day</t>
  </si>
  <si>
    <t>m^3/year</t>
  </si>
  <si>
    <t>cm^2/year</t>
  </si>
  <si>
    <r>
      <t>The '</t>
    </r>
    <r>
      <rPr>
        <i/>
        <sz val="11"/>
        <rFont val="Arial"/>
        <family val="2"/>
      </rPr>
      <t>acf</t>
    </r>
    <r>
      <rPr>
        <sz val="11"/>
        <rFont val="Arial"/>
        <family val="2"/>
      </rPr>
      <t>' tab contains area correction factors that are used for testing.</t>
    </r>
  </si>
  <si>
    <r>
      <t>The '</t>
    </r>
    <r>
      <rPr>
        <i/>
        <sz val="11"/>
        <rFont val="Arial"/>
        <family val="2"/>
      </rPr>
      <t>Fsurf</t>
    </r>
    <r>
      <rPr>
        <sz val="11"/>
        <rFont val="Arial"/>
        <family val="2"/>
      </rPr>
      <t>' tab contains the surfaces factors that are used for testing.</t>
    </r>
  </si>
  <si>
    <r>
      <t>The '</t>
    </r>
    <r>
      <rPr>
        <i/>
        <sz val="11"/>
        <rFont val="Arial"/>
        <family val="2"/>
      </rPr>
      <t>pef'</t>
    </r>
    <r>
      <rPr>
        <sz val="11"/>
        <rFont val="Arial"/>
        <family val="2"/>
      </rPr>
      <t xml:space="preserve"> tab contains the particulate emissions factors that are used for testing.</t>
    </r>
  </si>
  <si>
    <t>The 'ss' tab contains all the non isotope specific site-specific exposure parameters that are used to calculate DCCs in the site specific and user provided tabs.</t>
  </si>
  <si>
    <t xml:space="preserve">These tabs present DCCs in units of mrem for the output options that include decay. Tabs that begin with 's_' should be used to test the site-specific output and use inputs from the 'ss' tab . Tabs that begin with 'up_' should be used to test the site-specific user provided output and use inputs from the 'ss' tab. </t>
  </si>
  <si>
    <t>ACFGP</t>
  </si>
  <si>
    <t>ACFSV</t>
  </si>
  <si>
    <t>ACFSV1</t>
  </si>
  <si>
    <t>ACFSV5</t>
  </si>
  <si>
    <t>ACFSV15</t>
  </si>
  <si>
    <t>FSURF</t>
  </si>
  <si>
    <r>
      <t>The</t>
    </r>
    <r>
      <rPr>
        <i/>
        <sz val="11"/>
        <rFont val="Arial"/>
        <family val="2"/>
      </rPr>
      <t xml:space="preserve"> 'RadSpec' </t>
    </r>
    <r>
      <rPr>
        <sz val="11"/>
        <rFont val="Arial"/>
        <family val="2"/>
      </rPr>
      <t>tab contains most isotope specific parameters like slope factors. The 'up_Rad_Spec tab contains user entered isotope specific information.</t>
    </r>
  </si>
  <si>
    <t xml:space="preserve">The point of this QA sheet is to replicate the 'Site-Specific with Defaults' and 'Site-Specific User Provided' output results for the DCC (Dose Compliance Concentrations for Radionuclide Contaminants at Superfund Sites) calculator. Below are instructions for understanding the ins and outs of this spreadsheet.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</si>
</sst>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E+00"/>
  </numFmts>
  <fonts count="24">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sz val="10"/>
      <name val="Arial"/>
      <family val="2"/>
    </font>
    <font>
      <b/>
      <sz val="11"/>
      <name val="Calibri"/>
      <family val="2"/>
      <scheme val="minor"/>
    </font>
    <font>
      <sz val="11"/>
      <name val="Calibri"/>
      <family val="2"/>
      <scheme val="minor"/>
    </font>
    <font>
      <sz val="11"/>
      <color theme="9" tint="-0.499984740745262"/>
      <name val="Calibri"/>
      <family val="2"/>
      <scheme val="minor"/>
    </font>
    <font>
      <b/>
      <i/>
      <sz val="11"/>
      <name val="Calibri"/>
      <family val="2"/>
      <scheme val="minor"/>
    </font>
    <font>
      <i/>
      <sz val="11"/>
      <color theme="1"/>
      <name val="Calibri"/>
      <family val="2"/>
      <scheme val="minor"/>
    </font>
    <font>
      <sz val="10"/>
      <name val="Lohit Hindi"/>
      <family val="2"/>
      <charset val="1"/>
    </font>
    <font>
      <b/>
      <sz val="22"/>
      <color rgb="FFFF0000"/>
      <name val="Arial"/>
      <family val="2"/>
    </font>
    <font>
      <b/>
      <sz val="12"/>
      <color rgb="FFFF0000"/>
      <name val="Arial"/>
      <family val="2"/>
    </font>
    <font>
      <b/>
      <sz val="11"/>
      <name val="Arial"/>
      <family val="2"/>
    </font>
    <font>
      <sz val="12"/>
      <name val="Arial"/>
      <family val="2"/>
    </font>
    <font>
      <b/>
      <sz val="12"/>
      <name val="Arial"/>
      <family val="2"/>
    </font>
    <font>
      <b/>
      <sz val="11"/>
      <color theme="0"/>
      <name val="Arial"/>
      <family val="2"/>
    </font>
    <font>
      <sz val="11"/>
      <name val="Arial"/>
      <family val="2"/>
    </font>
    <font>
      <i/>
      <sz val="11"/>
      <name val="Arial"/>
      <family val="2"/>
    </font>
    <font>
      <i/>
      <sz val="10"/>
      <name val="Arial"/>
      <family val="2"/>
    </font>
    <font>
      <b/>
      <sz val="10"/>
      <color rgb="FFFF0000"/>
      <name val="Arial"/>
      <family val="2"/>
    </font>
    <font>
      <b/>
      <i/>
      <sz val="11"/>
      <color theme="9" tint="-0.499984740745262"/>
      <name val="Calibri"/>
      <family val="2"/>
      <scheme val="minor"/>
    </font>
    <font>
      <sz val="10"/>
      <color theme="9" tint="-0.499984740745262"/>
      <name val="Arial"/>
      <family val="2"/>
    </font>
    <font>
      <b/>
      <sz val="10"/>
      <name val="Arial"/>
      <family val="2"/>
    </font>
  </fonts>
  <fills count="18">
    <fill>
      <patternFill patternType="none"/>
    </fill>
    <fill>
      <patternFill patternType="gray125"/>
    </fill>
    <fill>
      <patternFill patternType="solid">
        <fgColor rgb="FFCCCCFF"/>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66"/>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FFDEBD"/>
        <bgColor indexed="64"/>
      </patternFill>
    </fill>
    <fill>
      <patternFill patternType="solid">
        <fgColor theme="9" tint="-0.499984740745262"/>
        <bgColor indexed="64"/>
      </patternFill>
    </fill>
    <fill>
      <patternFill patternType="solid">
        <fgColor rgb="FFFCE4D6"/>
        <bgColor indexed="64"/>
      </patternFill>
    </fill>
  </fills>
  <borders count="17">
    <border>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6">
    <xf numFmtId="0" fontId="0" fillId="0" borderId="0"/>
    <xf numFmtId="0" fontId="4" fillId="0" borderId="0"/>
    <xf numFmtId="0" fontId="4" fillId="0" borderId="0"/>
    <xf numFmtId="0" fontId="4" fillId="0" borderId="0"/>
    <xf numFmtId="0" fontId="10" fillId="0" borderId="0"/>
    <xf numFmtId="0" fontId="4" fillId="0" borderId="0"/>
  </cellStyleXfs>
  <cellXfs count="123">
    <xf numFmtId="0" fontId="0" fillId="0" borderId="0" xfId="0"/>
    <xf numFmtId="0" fontId="0" fillId="0" borderId="0" xfId="0" applyProtection="1">
      <protection locked="0"/>
    </xf>
    <xf numFmtId="11" fontId="0" fillId="0" borderId="0" xfId="0" applyNumberFormat="1" applyProtection="1">
      <protection locked="0"/>
    </xf>
    <xf numFmtId="11" fontId="0" fillId="0" borderId="0" xfId="4" applyNumberFormat="1" applyFont="1" applyFill="1" applyBorder="1" applyAlignment="1" applyProtection="1"/>
    <xf numFmtId="0" fontId="11" fillId="0" borderId="0" xfId="3" applyFont="1" applyAlignment="1">
      <alignment horizontal="center" vertical="center"/>
    </xf>
    <xf numFmtId="0" fontId="11" fillId="0" borderId="0" xfId="3" applyFont="1" applyAlignment="1">
      <alignment vertical="center"/>
    </xf>
    <xf numFmtId="0" fontId="4" fillId="0" borderId="0" xfId="3"/>
    <xf numFmtId="0" fontId="12" fillId="0" borderId="12" xfId="5" applyFont="1" applyBorder="1" applyAlignment="1">
      <alignment horizontal="left" vertical="center" wrapText="1"/>
    </xf>
    <xf numFmtId="0" fontId="13" fillId="0" borderId="0" xfId="3" applyFont="1" applyAlignment="1">
      <alignment wrapText="1"/>
    </xf>
    <xf numFmtId="0" fontId="14" fillId="0" borderId="0" xfId="3" applyFont="1" applyAlignment="1">
      <alignment wrapText="1"/>
    </xf>
    <xf numFmtId="0" fontId="15" fillId="0" borderId="0" xfId="3" applyFont="1" applyAlignment="1">
      <alignment horizontal="center"/>
    </xf>
    <xf numFmtId="0" fontId="16" fillId="16" borderId="13" xfId="3" applyFont="1" applyFill="1" applyBorder="1" applyAlignment="1">
      <alignment wrapText="1"/>
    </xf>
    <xf numFmtId="0" fontId="16" fillId="0" borderId="0" xfId="3" applyFont="1"/>
    <xf numFmtId="0" fontId="13" fillId="0" borderId="14" xfId="3" applyFont="1" applyBorder="1"/>
    <xf numFmtId="0" fontId="17" fillId="0" borderId="14" xfId="3" applyFont="1" applyBorder="1"/>
    <xf numFmtId="0" fontId="17" fillId="0" borderId="15" xfId="3" applyFont="1" applyBorder="1"/>
    <xf numFmtId="0" fontId="4" fillId="5" borderId="13" xfId="5" applyFill="1" applyBorder="1"/>
    <xf numFmtId="0" fontId="4" fillId="2" borderId="14" xfId="5" applyFill="1" applyBorder="1"/>
    <xf numFmtId="0" fontId="4" fillId="0" borderId="14" xfId="3" applyBorder="1"/>
    <xf numFmtId="0" fontId="4" fillId="0" borderId="0" xfId="3" applyAlignment="1">
      <alignment wrapText="1"/>
    </xf>
    <xf numFmtId="0" fontId="4" fillId="0" borderId="0" xfId="3" applyProtection="1">
      <protection locked="0"/>
    </xf>
    <xf numFmtId="0" fontId="3" fillId="0" borderId="0" xfId="0" applyFont="1" applyProtection="1"/>
    <xf numFmtId="0" fontId="3" fillId="0" borderId="0" xfId="0" applyFont="1" applyAlignment="1" applyProtection="1">
      <alignment horizontal="left"/>
    </xf>
    <xf numFmtId="11" fontId="3" fillId="0" borderId="0" xfId="0" applyNumberFormat="1" applyFont="1" applyProtection="1"/>
    <xf numFmtId="11" fontId="2" fillId="0" borderId="0" xfId="0" applyNumberFormat="1" applyFont="1" applyAlignment="1" applyProtection="1">
      <alignment horizontal="left"/>
    </xf>
    <xf numFmtId="0" fontId="2" fillId="0" borderId="0" xfId="0" applyNumberFormat="1" applyFont="1" applyFill="1" applyBorder="1" applyAlignment="1" applyProtection="1">
      <alignment horizontal="left"/>
    </xf>
    <xf numFmtId="11" fontId="2" fillId="0" borderId="0" xfId="0" applyNumberFormat="1" applyFont="1" applyAlignment="1" applyProtection="1">
      <alignment horizontal="left" vertical="center"/>
    </xf>
    <xf numFmtId="0" fontId="0" fillId="5" borderId="0" xfId="0" applyFill="1" applyProtection="1"/>
    <xf numFmtId="0" fontId="0" fillId="0" borderId="0" xfId="0" applyProtection="1"/>
    <xf numFmtId="11" fontId="0" fillId="0" borderId="0" xfId="0" applyNumberFormat="1" applyProtection="1"/>
    <xf numFmtId="11" fontId="0" fillId="0" borderId="0" xfId="0" applyNumberFormat="1" applyAlignment="1" applyProtection="1">
      <alignment horizontal="center"/>
    </xf>
    <xf numFmtId="11" fontId="7" fillId="5" borderId="0" xfId="0" applyNumberFormat="1" applyFont="1" applyFill="1" applyProtection="1"/>
    <xf numFmtId="11" fontId="0" fillId="0" borderId="0" xfId="0" applyNumberFormat="1" applyAlignment="1" applyProtection="1">
      <alignment horizontal="left"/>
    </xf>
    <xf numFmtId="0" fontId="0" fillId="0" borderId="0" xfId="0" applyAlignment="1" applyProtection="1">
      <alignment horizontal="left"/>
    </xf>
    <xf numFmtId="0" fontId="0" fillId="2" borderId="0" xfId="0" applyFill="1" applyProtection="1"/>
    <xf numFmtId="11" fontId="0" fillId="0" borderId="0" xfId="0" applyNumberFormat="1" applyAlignment="1" applyProtection="1">
      <alignment horizontal="right"/>
    </xf>
    <xf numFmtId="0" fontId="0" fillId="0" borderId="0" xfId="0" applyAlignment="1" applyProtection="1">
      <alignment horizontal="right"/>
    </xf>
    <xf numFmtId="0" fontId="20" fillId="0" borderId="16" xfId="5" applyFont="1" applyBorder="1" applyAlignment="1">
      <alignment wrapText="1"/>
    </xf>
    <xf numFmtId="0" fontId="0" fillId="0" borderId="0" xfId="0" applyFont="1" applyProtection="1">
      <protection locked="0"/>
    </xf>
    <xf numFmtId="0" fontId="5" fillId="0" borderId="4" xfId="3" applyFont="1" applyFill="1" applyBorder="1" applyAlignment="1" applyProtection="1">
      <alignment horizontal="center"/>
      <protection locked="0"/>
    </xf>
    <xf numFmtId="11" fontId="8" fillId="0" borderId="6" xfId="0" applyNumberFormat="1"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0" fillId="0" borderId="6" xfId="0" applyFont="1" applyFill="1" applyBorder="1" applyProtection="1">
      <protection locked="0"/>
    </xf>
    <xf numFmtId="0" fontId="6" fillId="0" borderId="7" xfId="0" applyFont="1" applyBorder="1" applyProtection="1">
      <protection locked="0"/>
    </xf>
    <xf numFmtId="2" fontId="0" fillId="0" borderId="9" xfId="0" applyNumberFormat="1" applyFont="1" applyBorder="1" applyProtection="1">
      <protection locked="0"/>
    </xf>
    <xf numFmtId="0" fontId="0" fillId="0" borderId="7" xfId="0" applyFont="1" applyFill="1" applyBorder="1" applyProtection="1">
      <protection locked="0"/>
    </xf>
    <xf numFmtId="2" fontId="0" fillId="0" borderId="8" xfId="0" applyNumberFormat="1" applyFont="1" applyBorder="1" applyProtection="1">
      <protection locked="0"/>
    </xf>
    <xf numFmtId="0" fontId="0" fillId="0" borderId="10" xfId="0" applyFont="1" applyBorder="1" applyProtection="1">
      <protection locked="0"/>
    </xf>
    <xf numFmtId="0" fontId="7" fillId="3" borderId="0" xfId="0" applyFont="1" applyFill="1" applyBorder="1" applyProtection="1">
      <protection locked="0"/>
    </xf>
    <xf numFmtId="0" fontId="0" fillId="0" borderId="11" xfId="0" applyFont="1" applyBorder="1" applyProtection="1">
      <protection locked="0"/>
    </xf>
    <xf numFmtId="0" fontId="0" fillId="0" borderId="0" xfId="0" applyFont="1" applyBorder="1" applyProtection="1">
      <protection locked="0"/>
    </xf>
    <xf numFmtId="0" fontId="0" fillId="0" borderId="10" xfId="0" applyFont="1" applyFill="1" applyBorder="1" applyProtection="1">
      <protection locked="0"/>
    </xf>
    <xf numFmtId="0" fontId="0" fillId="0" borderId="11" xfId="0" applyFont="1" applyFill="1" applyBorder="1" applyProtection="1">
      <protection locked="0"/>
    </xf>
    <xf numFmtId="0" fontId="0" fillId="0" borderId="1" xfId="0" applyFont="1" applyBorder="1" applyProtection="1">
      <protection locked="0"/>
    </xf>
    <xf numFmtId="0" fontId="0" fillId="0" borderId="2" xfId="0" applyFont="1" applyBorder="1" applyProtection="1">
      <protection locked="0"/>
    </xf>
    <xf numFmtId="0" fontId="0" fillId="0" borderId="3" xfId="0" applyFont="1" applyBorder="1" applyProtection="1">
      <protection locked="0"/>
    </xf>
    <xf numFmtId="0" fontId="0" fillId="0" borderId="0" xfId="0" applyFont="1" applyFill="1" applyBorder="1" applyProtection="1">
      <protection locked="0"/>
    </xf>
    <xf numFmtId="0" fontId="0" fillId="0" borderId="1" xfId="0" applyFont="1" applyFill="1" applyBorder="1" applyProtection="1">
      <protection locked="0"/>
    </xf>
    <xf numFmtId="0" fontId="0" fillId="0" borderId="2" xfId="0" applyFont="1" applyFill="1" applyBorder="1" applyProtection="1">
      <protection locked="0"/>
    </xf>
    <xf numFmtId="0" fontId="0" fillId="0" borderId="3" xfId="0" applyFont="1" applyFill="1" applyBorder="1" applyProtection="1">
      <protection locked="0"/>
    </xf>
    <xf numFmtId="0" fontId="7" fillId="3" borderId="2" xfId="0" applyFont="1" applyFill="1" applyBorder="1" applyProtection="1">
      <protection locked="0"/>
    </xf>
    <xf numFmtId="0" fontId="6" fillId="0" borderId="10" xfId="0" applyFont="1" applyBorder="1" applyProtection="1">
      <protection locked="0"/>
    </xf>
    <xf numFmtId="0" fontId="0" fillId="0" borderId="8" xfId="0" applyFont="1" applyBorder="1" applyProtection="1">
      <protection locked="0"/>
    </xf>
    <xf numFmtId="0" fontId="6" fillId="0" borderId="10" xfId="0" applyFont="1" applyFill="1" applyBorder="1" applyProtection="1">
      <protection locked="0"/>
    </xf>
    <xf numFmtId="0" fontId="0" fillId="0" borderId="8" xfId="0" applyFont="1" applyFill="1" applyBorder="1" applyProtection="1">
      <protection locked="0"/>
    </xf>
    <xf numFmtId="0" fontId="0" fillId="0" borderId="11" xfId="0" applyNumberFormat="1" applyFont="1" applyFill="1" applyBorder="1" applyProtection="1">
      <protection locked="0"/>
    </xf>
    <xf numFmtId="0" fontId="7" fillId="3" borderId="0" xfId="0" applyFont="1" applyFill="1" applyBorder="1" applyProtection="1"/>
    <xf numFmtId="11" fontId="21" fillId="3" borderId="5" xfId="0" applyNumberFormat="1" applyFont="1" applyFill="1" applyBorder="1" applyAlignment="1" applyProtection="1">
      <alignment horizontal="center" vertical="center"/>
    </xf>
    <xf numFmtId="2" fontId="7" fillId="3" borderId="8" xfId="0" applyNumberFormat="1" applyFont="1" applyFill="1" applyBorder="1" applyProtection="1"/>
    <xf numFmtId="0" fontId="7" fillId="3" borderId="0" xfId="0" applyFont="1" applyFill="1" applyProtection="1"/>
    <xf numFmtId="0" fontId="0" fillId="0" borderId="0" xfId="0" applyNumberFormat="1" applyFont="1" applyBorder="1" applyAlignment="1" applyProtection="1">
      <alignment horizontal="center"/>
      <protection locked="0"/>
    </xf>
    <xf numFmtId="0" fontId="1" fillId="0" borderId="0" xfId="1" applyNumberFormat="1" applyFont="1" applyFill="1" applyBorder="1" applyAlignment="1" applyProtection="1">
      <alignment horizontal="center" vertical="center"/>
      <protection locked="0"/>
    </xf>
    <xf numFmtId="0" fontId="1" fillId="0" borderId="0" xfId="1" applyFont="1" applyFill="1" applyBorder="1" applyAlignment="1" applyProtection="1">
      <alignment vertic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center"/>
      <protection locked="0"/>
    </xf>
    <xf numFmtId="0" fontId="6" fillId="0" borderId="0" xfId="1" applyFont="1" applyBorder="1" applyAlignment="1" applyProtection="1">
      <alignment vertical="center"/>
      <protection locked="0"/>
    </xf>
    <xf numFmtId="0" fontId="0" fillId="0" borderId="0" xfId="0" applyFont="1" applyBorder="1" applyAlignment="1" applyProtection="1">
      <alignment horizontal="center"/>
      <protection locked="0"/>
    </xf>
    <xf numFmtId="0" fontId="1" fillId="0" borderId="0" xfId="1" applyNumberFormat="1" applyFont="1" applyFill="1" applyBorder="1" applyAlignment="1" applyProtection="1">
      <alignment vertical="center"/>
      <protection locked="0"/>
    </xf>
    <xf numFmtId="0" fontId="6" fillId="0" borderId="0" xfId="1" applyFont="1" applyBorder="1" applyProtection="1">
      <protection locked="0"/>
    </xf>
    <xf numFmtId="0" fontId="1" fillId="0" borderId="0" xfId="2" applyFont="1" applyFill="1" applyBorder="1" applyAlignment="1" applyProtection="1">
      <alignment vertical="center"/>
      <protection locked="0"/>
    </xf>
    <xf numFmtId="0" fontId="0" fillId="0" borderId="0" xfId="2" applyFont="1" applyFill="1" applyBorder="1" applyAlignment="1" applyProtection="1">
      <alignment vertical="center"/>
      <protection locked="0"/>
    </xf>
    <xf numFmtId="0" fontId="6" fillId="0" borderId="0" xfId="1" applyFont="1" applyFill="1" applyBorder="1" applyProtection="1">
      <protection locked="0"/>
    </xf>
    <xf numFmtId="11" fontId="0" fillId="0" borderId="0" xfId="0" applyNumberFormat="1" applyFont="1" applyBorder="1" applyAlignment="1" applyProtection="1">
      <alignment horizontal="center"/>
      <protection locked="0"/>
    </xf>
    <xf numFmtId="11" fontId="7" fillId="3" borderId="0" xfId="0" applyNumberFormat="1" applyFont="1" applyFill="1" applyBorder="1" applyAlignment="1" applyProtection="1">
      <alignment horizontal="center"/>
    </xf>
    <xf numFmtId="0" fontId="7" fillId="3" borderId="0" xfId="1" applyNumberFormat="1" applyFont="1" applyFill="1" applyBorder="1" applyAlignment="1" applyProtection="1">
      <alignment horizontal="center" vertical="center"/>
    </xf>
    <xf numFmtId="0" fontId="7" fillId="3" borderId="0" xfId="0" applyFont="1" applyFill="1" applyBorder="1" applyAlignment="1" applyProtection="1">
      <alignment horizontal="center"/>
    </xf>
    <xf numFmtId="0" fontId="0" fillId="0" borderId="0" xfId="0" applyFill="1" applyProtection="1">
      <protection locked="0"/>
    </xf>
    <xf numFmtId="0" fontId="3" fillId="0" borderId="0" xfId="0" applyFont="1" applyFill="1" applyProtection="1"/>
    <xf numFmtId="0" fontId="0" fillId="0" borderId="0" xfId="0" applyFill="1" applyProtection="1"/>
    <xf numFmtId="11" fontId="0" fillId="0" borderId="0" xfId="0" applyNumberFormat="1" applyAlignment="1" applyProtection="1">
      <alignment horizontal="center" vertical="center"/>
    </xf>
    <xf numFmtId="0" fontId="0" fillId="15" borderId="0" xfId="0" applyFill="1" applyProtection="1"/>
    <xf numFmtId="0" fontId="9" fillId="14" borderId="0" xfId="0" applyFont="1" applyFill="1" applyProtection="1"/>
    <xf numFmtId="0" fontId="22" fillId="3" borderId="13" xfId="3" applyFont="1" applyFill="1" applyBorder="1"/>
    <xf numFmtId="0" fontId="23" fillId="0" borderId="0" xfId="0" applyFont="1"/>
    <xf numFmtId="0" fontId="23" fillId="0" borderId="0" xfId="0" applyFont="1" applyAlignment="1">
      <alignment horizontal="left"/>
    </xf>
    <xf numFmtId="0" fontId="0" fillId="2" borderId="0" xfId="0" applyFill="1"/>
    <xf numFmtId="0" fontId="0" fillId="5" borderId="0" xfId="0" applyFill="1"/>
    <xf numFmtId="0" fontId="0" fillId="15" borderId="0" xfId="0" applyFill="1"/>
    <xf numFmtId="0" fontId="4" fillId="17" borderId="15" xfId="3" applyFill="1" applyBorder="1" applyAlignment="1">
      <alignment wrapText="1"/>
    </xf>
    <xf numFmtId="164" fontId="0" fillId="0" borderId="0" xfId="0" applyNumberFormat="1" applyProtection="1">
      <protection locked="0"/>
    </xf>
    <xf numFmtId="0" fontId="5" fillId="13" borderId="4" xfId="0" applyFont="1" applyFill="1" applyBorder="1" applyAlignment="1" applyProtection="1">
      <alignment horizontal="center"/>
      <protection locked="0"/>
    </xf>
    <xf numFmtId="0" fontId="5" fillId="13" borderId="5" xfId="0" applyFont="1" applyFill="1" applyBorder="1" applyAlignment="1" applyProtection="1">
      <alignment horizontal="center"/>
      <protection locked="0"/>
    </xf>
    <xf numFmtId="0" fontId="5" fillId="13" borderId="6" xfId="0" applyFont="1" applyFill="1" applyBorder="1" applyAlignment="1" applyProtection="1">
      <alignment horizontal="center"/>
      <protection locked="0"/>
    </xf>
    <xf numFmtId="0" fontId="5" fillId="8" borderId="1" xfId="0" applyFont="1" applyFill="1" applyBorder="1" applyAlignment="1" applyProtection="1">
      <alignment horizontal="center"/>
      <protection locked="0"/>
    </xf>
    <xf numFmtId="0" fontId="5" fillId="8" borderId="2" xfId="0" applyFont="1" applyFill="1" applyBorder="1" applyAlignment="1" applyProtection="1">
      <alignment horizontal="center"/>
      <protection locked="0"/>
    </xf>
    <xf numFmtId="0" fontId="5" fillId="8" borderId="3" xfId="0" applyFont="1" applyFill="1" applyBorder="1" applyAlignment="1" applyProtection="1">
      <alignment horizontal="center"/>
      <protection locked="0"/>
    </xf>
    <xf numFmtId="0" fontId="5" fillId="9" borderId="1" xfId="0" applyFont="1" applyFill="1" applyBorder="1" applyAlignment="1" applyProtection="1">
      <alignment horizontal="center"/>
      <protection locked="0"/>
    </xf>
    <xf numFmtId="0" fontId="5" fillId="9" borderId="2" xfId="0" applyFont="1" applyFill="1" applyBorder="1" applyAlignment="1" applyProtection="1">
      <alignment horizontal="center"/>
      <protection locked="0"/>
    </xf>
    <xf numFmtId="0" fontId="5" fillId="9" borderId="3" xfId="0" applyFont="1" applyFill="1" applyBorder="1" applyAlignment="1" applyProtection="1">
      <alignment horizontal="center"/>
      <protection locked="0"/>
    </xf>
    <xf numFmtId="0" fontId="5" fillId="10" borderId="1" xfId="0" applyFont="1" applyFill="1" applyBorder="1" applyAlignment="1" applyProtection="1">
      <alignment horizontal="center"/>
      <protection locked="0"/>
    </xf>
    <xf numFmtId="0" fontId="5" fillId="10" borderId="2" xfId="0" applyFont="1" applyFill="1" applyBorder="1" applyAlignment="1" applyProtection="1">
      <alignment horizontal="center"/>
      <protection locked="0"/>
    </xf>
    <xf numFmtId="0" fontId="5" fillId="10" borderId="3" xfId="0" applyFont="1" applyFill="1" applyBorder="1" applyAlignment="1" applyProtection="1">
      <alignment horizontal="center"/>
      <protection locked="0"/>
    </xf>
    <xf numFmtId="0" fontId="5" fillId="11" borderId="1" xfId="0" applyFont="1" applyFill="1" applyBorder="1" applyAlignment="1" applyProtection="1">
      <alignment horizontal="center"/>
      <protection locked="0"/>
    </xf>
    <xf numFmtId="0" fontId="5" fillId="11" borderId="2" xfId="0" applyFont="1" applyFill="1" applyBorder="1" applyAlignment="1" applyProtection="1">
      <alignment horizontal="center"/>
      <protection locked="0"/>
    </xf>
    <xf numFmtId="0" fontId="5" fillId="11" borderId="3" xfId="0" applyFont="1" applyFill="1" applyBorder="1" applyAlignment="1" applyProtection="1">
      <alignment horizontal="center"/>
      <protection locked="0"/>
    </xf>
    <xf numFmtId="0" fontId="5" fillId="12" borderId="1" xfId="0" applyFont="1" applyFill="1" applyBorder="1" applyAlignment="1" applyProtection="1">
      <alignment horizontal="center"/>
      <protection locked="0"/>
    </xf>
    <xf numFmtId="0" fontId="5" fillId="12" borderId="2" xfId="0" applyFont="1" applyFill="1" applyBorder="1" applyAlignment="1" applyProtection="1">
      <alignment horizontal="center"/>
      <protection locked="0"/>
    </xf>
    <xf numFmtId="0" fontId="5" fillId="12" borderId="3" xfId="0" applyFont="1" applyFill="1" applyBorder="1" applyAlignment="1" applyProtection="1">
      <alignment horizontal="center"/>
      <protection locked="0"/>
    </xf>
    <xf numFmtId="0" fontId="2" fillId="0" borderId="0" xfId="0" applyFont="1" applyBorder="1" applyAlignment="1" applyProtection="1">
      <alignment horizontal="center"/>
      <protection locked="0"/>
    </xf>
    <xf numFmtId="0" fontId="5" fillId="4" borderId="0" xfId="1" applyFont="1" applyFill="1" applyBorder="1" applyAlignment="1" applyProtection="1">
      <alignment horizontal="center" vertical="center"/>
      <protection locked="0"/>
    </xf>
    <xf numFmtId="0" fontId="5" fillId="5" borderId="0" xfId="1" applyNumberFormat="1" applyFont="1" applyFill="1" applyBorder="1" applyAlignment="1" applyProtection="1">
      <alignment horizontal="center" vertical="center"/>
      <protection locked="0"/>
    </xf>
    <xf numFmtId="0" fontId="5" fillId="6" borderId="0" xfId="1" applyNumberFormat="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cellXfs>
  <cellStyles count="6">
    <cellStyle name="Normal" xfId="0" builtinId="0"/>
    <cellStyle name="Normal 2 2" xfId="5" xr:uid="{DC271F0A-B11C-4AAB-820B-B8EE8F73EAA3}"/>
    <cellStyle name="Normal 2 8" xfId="3" xr:uid="{00000000-0005-0000-0000-000001000000}"/>
    <cellStyle name="Normal 3" xfId="1" xr:uid="{00000000-0005-0000-0000-000002000000}"/>
    <cellStyle name="Normal 4" xfId="2" xr:uid="{00000000-0005-0000-0000-000003000000}"/>
    <cellStyle name="TableStyleLight1" xfId="4" xr:uid="{00000000-0005-0000-0000-000004000000}"/>
  </cellStyles>
  <dxfs count="1">
    <dxf>
      <fill>
        <patternFill>
          <bgColor theme="9" tint="0.59996337778862885"/>
        </patternFill>
      </fill>
    </dxf>
  </dxfs>
  <tableStyles count="0" defaultTableStyle="TableStyleMedium2" defaultPivotStyle="PivotStyleLight16"/>
  <colors>
    <mruColors>
      <color rgb="FFFFDEBD"/>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21\OneDrive%20-%20Oak%20Ridge%20National%20Laboratory\EPA%20Tools\DCC\2019_Jan_PublicQA\DCC_worker_deca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rnl-my.sharepoint.com/personal/k21_ornl_gov/Documents/EPA%20Tools/DCC/2019_Jan_PublicQA/RADPRG_non_worker_dec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dSpec"/>
      <sheetName val="d"/>
      <sheetName val="d_ind"/>
      <sheetName val="d_out"/>
      <sheetName val="d_com"/>
      <sheetName val="d_con"/>
      <sheetName val="def_acf"/>
      <sheetName val="s_RadSpec"/>
      <sheetName val="ss_ind"/>
      <sheetName val="ss_out"/>
      <sheetName val="ss_com"/>
      <sheetName val="ss_con"/>
      <sheetName val="ss"/>
      <sheetName val="up_RadSpec"/>
      <sheetName val="up_ind"/>
      <sheetName val="up_out"/>
      <sheetName val="up_com"/>
      <sheetName val="up_con"/>
    </sheetNames>
    <sheetDataSet>
      <sheetData sheetId="0" refreshError="1"/>
      <sheetData sheetId="1" refreshError="1"/>
      <sheetData sheetId="2">
        <row r="2">
          <cell r="B2">
            <v>1</v>
          </cell>
          <cell r="E2">
            <v>1</v>
          </cell>
          <cell r="H2">
            <v>1</v>
          </cell>
          <cell r="K2">
            <v>1</v>
          </cell>
          <cell r="N2">
            <v>1</v>
          </cell>
          <cell r="Q2">
            <v>1359344473.5814338</v>
          </cell>
          <cell r="T2">
            <v>776129.4078035407</v>
          </cell>
          <cell r="W2">
            <v>118686072.68913849</v>
          </cell>
        </row>
        <row r="3">
          <cell r="B3">
            <v>1</v>
          </cell>
          <cell r="E3">
            <v>1</v>
          </cell>
          <cell r="H3">
            <v>1</v>
          </cell>
          <cell r="K3">
            <v>1</v>
          </cell>
          <cell r="N3">
            <v>1</v>
          </cell>
          <cell r="Q3">
            <v>4.6900000000000004</v>
          </cell>
          <cell r="T3">
            <v>16.403103329458006</v>
          </cell>
          <cell r="W3">
            <v>9.4355742285493491</v>
          </cell>
        </row>
        <row r="4">
          <cell r="E4">
            <v>60</v>
          </cell>
          <cell r="H4">
            <v>60</v>
          </cell>
          <cell r="K4">
            <v>60</v>
          </cell>
          <cell r="N4">
            <v>60</v>
          </cell>
          <cell r="Q4">
            <v>11.32</v>
          </cell>
          <cell r="T4">
            <v>7200000</v>
          </cell>
          <cell r="W4">
            <v>4.2779519518602913E-7</v>
          </cell>
        </row>
        <row r="5">
          <cell r="B5">
            <v>1</v>
          </cell>
          <cell r="E5">
            <v>50</v>
          </cell>
          <cell r="H5">
            <v>100</v>
          </cell>
          <cell r="K5">
            <v>100</v>
          </cell>
          <cell r="N5">
            <v>330</v>
          </cell>
          <cell r="Q5">
            <v>0.19400000000000001</v>
          </cell>
          <cell r="T5">
            <v>867.14059713578104</v>
          </cell>
          <cell r="W5">
            <v>44019.567729252136</v>
          </cell>
        </row>
        <row r="6">
          <cell r="E6">
            <v>250</v>
          </cell>
          <cell r="H6">
            <v>225</v>
          </cell>
          <cell r="K6">
            <v>250</v>
          </cell>
          <cell r="N6">
            <v>250</v>
          </cell>
          <cell r="Q6">
            <v>0.5</v>
          </cell>
          <cell r="T6">
            <v>8</v>
          </cell>
          <cell r="W6">
            <v>1658.1505859098856</v>
          </cell>
        </row>
        <row r="7">
          <cell r="H7">
            <v>8</v>
          </cell>
          <cell r="K7">
            <v>4</v>
          </cell>
          <cell r="N7">
            <v>5</v>
          </cell>
          <cell r="Q7">
            <v>93.773582452087695</v>
          </cell>
          <cell r="T7">
            <v>1066.8565089676306</v>
          </cell>
          <cell r="W7">
            <v>739.26351214461999</v>
          </cell>
        </row>
        <row r="8">
          <cell r="E8">
            <v>8</v>
          </cell>
          <cell r="K8">
            <v>4</v>
          </cell>
          <cell r="N8">
            <v>50</v>
          </cell>
          <cell r="Q8">
            <v>0.5</v>
          </cell>
          <cell r="T8">
            <v>0.18583720873299323</v>
          </cell>
          <cell r="W8">
            <v>10863.846413114754</v>
          </cell>
        </row>
        <row r="9">
          <cell r="N9">
            <v>8</v>
          </cell>
          <cell r="Q9">
            <v>16.2302</v>
          </cell>
          <cell r="T9">
            <v>8400</v>
          </cell>
          <cell r="W9">
            <v>5043.3532488378178</v>
          </cell>
        </row>
        <row r="10">
          <cell r="N10">
            <v>0</v>
          </cell>
          <cell r="Q10">
            <v>18.776199999999999</v>
          </cell>
          <cell r="T10">
            <v>466.69138625005706</v>
          </cell>
          <cell r="W10">
            <v>20234.3</v>
          </cell>
        </row>
        <row r="11">
          <cell r="Q11">
            <v>216.108</v>
          </cell>
          <cell r="T11">
            <v>0.14224753452901739</v>
          </cell>
          <cell r="W11">
            <v>24.879098360655735</v>
          </cell>
        </row>
        <row r="12">
          <cell r="T12">
            <v>20</v>
          </cell>
          <cell r="W12">
            <v>24.879098360655735</v>
          </cell>
        </row>
        <row r="13">
          <cell r="T13">
            <v>20</v>
          </cell>
          <cell r="W13">
            <v>1.68</v>
          </cell>
        </row>
        <row r="14">
          <cell r="T14">
            <v>10</v>
          </cell>
          <cell r="W14">
            <v>4047</v>
          </cell>
        </row>
        <row r="15">
          <cell r="T15">
            <v>5</v>
          </cell>
          <cell r="W15">
            <v>1</v>
          </cell>
        </row>
        <row r="16">
          <cell r="T16">
            <v>0.2</v>
          </cell>
          <cell r="W16">
            <v>2</v>
          </cell>
        </row>
        <row r="17">
          <cell r="T17">
            <v>70</v>
          </cell>
          <cell r="W17">
            <v>12</v>
          </cell>
        </row>
        <row r="18">
          <cell r="T18">
            <v>8.5</v>
          </cell>
          <cell r="W18">
            <v>6.9</v>
          </cell>
        </row>
        <row r="19">
          <cell r="T19">
            <v>12.9351</v>
          </cell>
          <cell r="W19">
            <v>7.9</v>
          </cell>
        </row>
        <row r="20">
          <cell r="T20">
            <v>5.7382999999999997</v>
          </cell>
          <cell r="W20">
            <v>11.4</v>
          </cell>
        </row>
        <row r="21">
          <cell r="T21">
            <v>71.771100000000004</v>
          </cell>
          <cell r="W21">
            <v>11.4</v>
          </cell>
        </row>
        <row r="22">
          <cell r="W22">
            <v>18</v>
          </cell>
        </row>
        <row r="23">
          <cell r="W23">
            <v>1</v>
          </cell>
        </row>
        <row r="24">
          <cell r="W24">
            <v>2</v>
          </cell>
        </row>
        <row r="25">
          <cell r="W25">
            <v>5</v>
          </cell>
        </row>
        <row r="26">
          <cell r="W26">
            <v>5</v>
          </cell>
        </row>
        <row r="27">
          <cell r="W27">
            <v>2.44</v>
          </cell>
        </row>
        <row r="28">
          <cell r="W28">
            <v>2.44</v>
          </cell>
        </row>
        <row r="29">
          <cell r="W29">
            <v>3</v>
          </cell>
        </row>
        <row r="30">
          <cell r="W30">
            <v>3</v>
          </cell>
        </row>
        <row r="31">
          <cell r="W31">
            <v>2.4538000000000002</v>
          </cell>
        </row>
        <row r="32">
          <cell r="W32">
            <v>17.565999999999999</v>
          </cell>
        </row>
        <row r="33">
          <cell r="W33">
            <v>189.04259999999999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5</v>
          </cell>
          <cell r="E2">
            <v>1</v>
          </cell>
          <cell r="H2">
            <v>1</v>
          </cell>
          <cell r="K2">
            <v>1</v>
          </cell>
          <cell r="N2">
            <v>1</v>
          </cell>
          <cell r="Q2">
            <v>310235478.05778408</v>
          </cell>
          <cell r="T2">
            <v>508471.93442795402</v>
          </cell>
          <cell r="W2">
            <v>3197981.7271437394</v>
          </cell>
        </row>
        <row r="3">
          <cell r="B3">
            <v>5</v>
          </cell>
          <cell r="E3">
            <v>1</v>
          </cell>
          <cell r="H3">
            <v>1</v>
          </cell>
          <cell r="K3">
            <v>1</v>
          </cell>
          <cell r="N3">
            <v>1</v>
          </cell>
          <cell r="Q3">
            <v>5</v>
          </cell>
          <cell r="T3">
            <v>16.403103329458006</v>
          </cell>
          <cell r="W3">
            <v>9.4355742285493491</v>
          </cell>
        </row>
        <row r="4">
          <cell r="E4">
            <v>30</v>
          </cell>
          <cell r="H4">
            <v>30</v>
          </cell>
          <cell r="K4">
            <v>30</v>
          </cell>
          <cell r="N4">
            <v>30</v>
          </cell>
          <cell r="Q4">
            <v>11.32</v>
          </cell>
          <cell r="T4">
            <v>1350000</v>
          </cell>
          <cell r="W4">
            <v>1.5822450086592103E-5</v>
          </cell>
        </row>
        <row r="5">
          <cell r="B5">
            <v>2</v>
          </cell>
          <cell r="E5">
            <v>25</v>
          </cell>
          <cell r="H5">
            <v>50</v>
          </cell>
          <cell r="K5">
            <v>50</v>
          </cell>
          <cell r="N5">
            <v>50</v>
          </cell>
          <cell r="Q5">
            <v>0.28499999999999998</v>
          </cell>
          <cell r="T5">
            <v>650.35544785183583</v>
          </cell>
          <cell r="W5">
            <v>117536.20049101896</v>
          </cell>
        </row>
        <row r="6">
          <cell r="E6">
            <v>55</v>
          </cell>
          <cell r="H6">
            <v>55</v>
          </cell>
          <cell r="K6">
            <v>55</v>
          </cell>
          <cell r="N6">
            <v>75</v>
          </cell>
          <cell r="Q6">
            <v>0.25</v>
          </cell>
          <cell r="T6">
            <v>8</v>
          </cell>
          <cell r="W6">
            <v>282139.27938829322</v>
          </cell>
        </row>
        <row r="7">
          <cell r="H7">
            <v>5</v>
          </cell>
          <cell r="K7">
            <v>2</v>
          </cell>
          <cell r="N7">
            <v>3</v>
          </cell>
          <cell r="Q7">
            <v>57.143694778447667</v>
          </cell>
          <cell r="T7">
            <v>320.05695269028917</v>
          </cell>
          <cell r="W7">
            <v>1604.3679661535591</v>
          </cell>
        </row>
        <row r="8">
          <cell r="E8">
            <v>5</v>
          </cell>
          <cell r="H8">
            <v>0</v>
          </cell>
          <cell r="K8">
            <v>3</v>
          </cell>
          <cell r="N8">
            <v>25</v>
          </cell>
          <cell r="Q8">
            <v>5</v>
          </cell>
          <cell r="T8">
            <v>0.18647414445578231</v>
          </cell>
          <cell r="W8">
            <v>1699.7399999999998</v>
          </cell>
        </row>
        <row r="9">
          <cell r="N9">
            <v>5</v>
          </cell>
          <cell r="Q9">
            <v>15.0235</v>
          </cell>
          <cell r="T9">
            <v>4200</v>
          </cell>
          <cell r="W9">
            <v>29231.284567160626</v>
          </cell>
        </row>
        <row r="10">
          <cell r="N10">
            <v>0</v>
          </cell>
          <cell r="Q10">
            <v>18.252600000000001</v>
          </cell>
          <cell r="T10">
            <v>466.69138625005706</v>
          </cell>
          <cell r="W10">
            <v>20234.3</v>
          </cell>
        </row>
        <row r="11">
          <cell r="Q11">
            <v>207.33869999999999</v>
          </cell>
          <cell r="T11">
            <v>0.14224753452901739</v>
          </cell>
          <cell r="W11">
            <v>20.234999999999999</v>
          </cell>
        </row>
        <row r="12">
          <cell r="T12">
            <v>15</v>
          </cell>
          <cell r="W12">
            <v>20.234999999999999</v>
          </cell>
        </row>
        <row r="13">
          <cell r="T13">
            <v>20</v>
          </cell>
          <cell r="W13">
            <v>5</v>
          </cell>
        </row>
        <row r="14">
          <cell r="T14">
            <v>10</v>
          </cell>
          <cell r="W14">
            <v>5000</v>
          </cell>
        </row>
        <row r="15">
          <cell r="T15">
            <v>5</v>
          </cell>
          <cell r="W15">
            <v>5</v>
          </cell>
        </row>
        <row r="16">
          <cell r="T16">
            <v>0.15</v>
          </cell>
          <cell r="W16">
            <v>5</v>
          </cell>
        </row>
        <row r="17">
          <cell r="T17">
            <v>70</v>
          </cell>
          <cell r="W17">
            <v>5</v>
          </cell>
        </row>
        <row r="18">
          <cell r="T18">
            <v>5</v>
          </cell>
          <cell r="W18">
            <v>5</v>
          </cell>
        </row>
        <row r="19">
          <cell r="T19">
            <v>12.9351</v>
          </cell>
          <cell r="W19">
            <v>5</v>
          </cell>
        </row>
        <row r="20">
          <cell r="T20">
            <v>5.7382999999999997</v>
          </cell>
          <cell r="W20">
            <v>5</v>
          </cell>
        </row>
        <row r="21">
          <cell r="T21">
            <v>71.771100000000004</v>
          </cell>
          <cell r="W21">
            <v>5</v>
          </cell>
        </row>
        <row r="22">
          <cell r="W22">
            <v>5</v>
          </cell>
        </row>
        <row r="23">
          <cell r="W23">
            <v>5</v>
          </cell>
        </row>
        <row r="24">
          <cell r="W24">
            <v>5</v>
          </cell>
        </row>
        <row r="25">
          <cell r="W25">
            <v>5</v>
          </cell>
        </row>
        <row r="26">
          <cell r="W26">
            <v>5</v>
          </cell>
        </row>
        <row r="27">
          <cell r="W27">
            <v>5</v>
          </cell>
        </row>
        <row r="28">
          <cell r="W28">
            <v>5</v>
          </cell>
        </row>
        <row r="29">
          <cell r="W29">
            <v>5</v>
          </cell>
        </row>
        <row r="30">
          <cell r="W30">
            <v>5</v>
          </cell>
        </row>
        <row r="31">
          <cell r="W31">
            <v>2.4538000000000002</v>
          </cell>
        </row>
        <row r="32">
          <cell r="W32">
            <v>17.565999999999999</v>
          </cell>
        </row>
        <row r="33">
          <cell r="W33">
            <v>189.04259999999999</v>
          </cell>
        </row>
      </sheetData>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dSpec"/>
      <sheetName val="def_acf"/>
      <sheetName val="d"/>
      <sheetName val="Bv"/>
      <sheetName val="Irr"/>
      <sheetName val="dir"/>
      <sheetName val="b2s"/>
      <sheetName val="b2w"/>
      <sheetName val="res"/>
      <sheetName val="far"/>
      <sheetName val="rec"/>
      <sheetName val="sgw"/>
      <sheetName val="s_RadSpec"/>
      <sheetName val="s_Irr"/>
      <sheetName val="s_dir"/>
      <sheetName val="s_b2s"/>
      <sheetName val="s_b2w"/>
      <sheetName val="s_res"/>
      <sheetName val="s_far"/>
      <sheetName val="ss_rec"/>
      <sheetName val="ss_sgw"/>
      <sheetName val="ss"/>
      <sheetName val="up_RadSpec"/>
      <sheetName val="up_Bv"/>
      <sheetName val="up_Irr"/>
      <sheetName val="up_dir"/>
      <sheetName val="up_b2s"/>
      <sheetName val="up_b2w"/>
      <sheetName val="up_res"/>
      <sheetName val="up_far"/>
      <sheetName val="up_rec"/>
      <sheetName val="up_sg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H4">
            <v>20</v>
          </cell>
        </row>
        <row r="8">
          <cell r="H8">
            <v>182.29166666666666</v>
          </cell>
        </row>
        <row r="20">
          <cell r="H20">
            <v>5</v>
          </cell>
        </row>
        <row r="21">
          <cell r="H21">
            <v>5</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A3F4E-33E7-493A-B0E3-473DCD0183BF}">
  <dimension ref="B1:N25"/>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RowHeight="12.75"/>
  <cols>
    <col min="1" max="1" width="9.1328125" style="6"/>
    <col min="2" max="2" width="151.86328125" style="6" bestFit="1" customWidth="1"/>
    <col min="3" max="257" width="9.1328125" style="6"/>
    <col min="258" max="258" width="118.86328125" style="6" bestFit="1" customWidth="1"/>
    <col min="259" max="513" width="9.1328125" style="6"/>
    <col min="514" max="514" width="118.86328125" style="6" bestFit="1" customWidth="1"/>
    <col min="515" max="769" width="9.1328125" style="6"/>
    <col min="770" max="770" width="118.86328125" style="6" bestFit="1" customWidth="1"/>
    <col min="771" max="1025" width="9.1328125" style="6"/>
    <col min="1026" max="1026" width="118.86328125" style="6" bestFit="1" customWidth="1"/>
    <col min="1027" max="1281" width="9.1328125" style="6"/>
    <col min="1282" max="1282" width="118.86328125" style="6" bestFit="1" customWidth="1"/>
    <col min="1283" max="1537" width="9.1328125" style="6"/>
    <col min="1538" max="1538" width="118.86328125" style="6" bestFit="1" customWidth="1"/>
    <col min="1539" max="1793" width="9.1328125" style="6"/>
    <col min="1794" max="1794" width="118.86328125" style="6" bestFit="1" customWidth="1"/>
    <col min="1795" max="2049" width="9.1328125" style="6"/>
    <col min="2050" max="2050" width="118.86328125" style="6" bestFit="1" customWidth="1"/>
    <col min="2051" max="2305" width="9.1328125" style="6"/>
    <col min="2306" max="2306" width="118.86328125" style="6" bestFit="1" customWidth="1"/>
    <col min="2307" max="2561" width="9.1328125" style="6"/>
    <col min="2562" max="2562" width="118.86328125" style="6" bestFit="1" customWidth="1"/>
    <col min="2563" max="2817" width="9.1328125" style="6"/>
    <col min="2818" max="2818" width="118.86328125" style="6" bestFit="1" customWidth="1"/>
    <col min="2819" max="3073" width="9.1328125" style="6"/>
    <col min="3074" max="3074" width="118.86328125" style="6" bestFit="1" customWidth="1"/>
    <col min="3075" max="3329" width="9.1328125" style="6"/>
    <col min="3330" max="3330" width="118.86328125" style="6" bestFit="1" customWidth="1"/>
    <col min="3331" max="3585" width="9.1328125" style="6"/>
    <col min="3586" max="3586" width="118.86328125" style="6" bestFit="1" customWidth="1"/>
    <col min="3587" max="3841" width="9.1328125" style="6"/>
    <col min="3842" max="3842" width="118.86328125" style="6" bestFit="1" customWidth="1"/>
    <col min="3843" max="4097" width="9.1328125" style="6"/>
    <col min="4098" max="4098" width="118.86328125" style="6" bestFit="1" customWidth="1"/>
    <col min="4099" max="4353" width="9.1328125" style="6"/>
    <col min="4354" max="4354" width="118.86328125" style="6" bestFit="1" customWidth="1"/>
    <col min="4355" max="4609" width="9.1328125" style="6"/>
    <col min="4610" max="4610" width="118.86328125" style="6" bestFit="1" customWidth="1"/>
    <col min="4611" max="4865" width="9.1328125" style="6"/>
    <col min="4866" max="4866" width="118.86328125" style="6" bestFit="1" customWidth="1"/>
    <col min="4867" max="5121" width="9.1328125" style="6"/>
    <col min="5122" max="5122" width="118.86328125" style="6" bestFit="1" customWidth="1"/>
    <col min="5123" max="5377" width="9.1328125" style="6"/>
    <col min="5378" max="5378" width="118.86328125" style="6" bestFit="1" customWidth="1"/>
    <col min="5379" max="5633" width="9.1328125" style="6"/>
    <col min="5634" max="5634" width="118.86328125" style="6" bestFit="1" customWidth="1"/>
    <col min="5635" max="5889" width="9.1328125" style="6"/>
    <col min="5890" max="5890" width="118.86328125" style="6" bestFit="1" customWidth="1"/>
    <col min="5891" max="6145" width="9.1328125" style="6"/>
    <col min="6146" max="6146" width="118.86328125" style="6" bestFit="1" customWidth="1"/>
    <col min="6147" max="6401" width="9.1328125" style="6"/>
    <col min="6402" max="6402" width="118.86328125" style="6" bestFit="1" customWidth="1"/>
    <col min="6403" max="6657" width="9.1328125" style="6"/>
    <col min="6658" max="6658" width="118.86328125" style="6" bestFit="1" customWidth="1"/>
    <col min="6659" max="6913" width="9.1328125" style="6"/>
    <col min="6914" max="6914" width="118.86328125" style="6" bestFit="1" customWidth="1"/>
    <col min="6915" max="7169" width="9.1328125" style="6"/>
    <col min="7170" max="7170" width="118.86328125" style="6" bestFit="1" customWidth="1"/>
    <col min="7171" max="7425" width="9.1328125" style="6"/>
    <col min="7426" max="7426" width="118.86328125" style="6" bestFit="1" customWidth="1"/>
    <col min="7427" max="7681" width="9.1328125" style="6"/>
    <col min="7682" max="7682" width="118.86328125" style="6" bestFit="1" customWidth="1"/>
    <col min="7683" max="7937" width="9.1328125" style="6"/>
    <col min="7938" max="7938" width="118.86328125" style="6" bestFit="1" customWidth="1"/>
    <col min="7939" max="8193" width="9.1328125" style="6"/>
    <col min="8194" max="8194" width="118.86328125" style="6" bestFit="1" customWidth="1"/>
    <col min="8195" max="8449" width="9.1328125" style="6"/>
    <col min="8450" max="8450" width="118.86328125" style="6" bestFit="1" customWidth="1"/>
    <col min="8451" max="8705" width="9.1328125" style="6"/>
    <col min="8706" max="8706" width="118.86328125" style="6" bestFit="1" customWidth="1"/>
    <col min="8707" max="8961" width="9.1328125" style="6"/>
    <col min="8962" max="8962" width="118.86328125" style="6" bestFit="1" customWidth="1"/>
    <col min="8963" max="9217" width="9.1328125" style="6"/>
    <col min="9218" max="9218" width="118.86328125" style="6" bestFit="1" customWidth="1"/>
    <col min="9219" max="9473" width="9.1328125" style="6"/>
    <col min="9474" max="9474" width="118.86328125" style="6" bestFit="1" customWidth="1"/>
    <col min="9475" max="9729" width="9.1328125" style="6"/>
    <col min="9730" max="9730" width="118.86328125" style="6" bestFit="1" customWidth="1"/>
    <col min="9731" max="9985" width="9.1328125" style="6"/>
    <col min="9986" max="9986" width="118.86328125" style="6" bestFit="1" customWidth="1"/>
    <col min="9987" max="10241" width="9.1328125" style="6"/>
    <col min="10242" max="10242" width="118.86328125" style="6" bestFit="1" customWidth="1"/>
    <col min="10243" max="10497" width="9.1328125" style="6"/>
    <col min="10498" max="10498" width="118.86328125" style="6" bestFit="1" customWidth="1"/>
    <col min="10499" max="10753" width="9.1328125" style="6"/>
    <col min="10754" max="10754" width="118.86328125" style="6" bestFit="1" customWidth="1"/>
    <col min="10755" max="11009" width="9.1328125" style="6"/>
    <col min="11010" max="11010" width="118.86328125" style="6" bestFit="1" customWidth="1"/>
    <col min="11011" max="11265" width="9.1328125" style="6"/>
    <col min="11266" max="11266" width="118.86328125" style="6" bestFit="1" customWidth="1"/>
    <col min="11267" max="11521" width="9.1328125" style="6"/>
    <col min="11522" max="11522" width="118.86328125" style="6" bestFit="1" customWidth="1"/>
    <col min="11523" max="11777" width="9.1328125" style="6"/>
    <col min="11778" max="11778" width="118.86328125" style="6" bestFit="1" customWidth="1"/>
    <col min="11779" max="12033" width="9.1328125" style="6"/>
    <col min="12034" max="12034" width="118.86328125" style="6" bestFit="1" customWidth="1"/>
    <col min="12035" max="12289" width="9.1328125" style="6"/>
    <col min="12290" max="12290" width="118.86328125" style="6" bestFit="1" customWidth="1"/>
    <col min="12291" max="12545" width="9.1328125" style="6"/>
    <col min="12546" max="12546" width="118.86328125" style="6" bestFit="1" customWidth="1"/>
    <col min="12547" max="12801" width="9.1328125" style="6"/>
    <col min="12802" max="12802" width="118.86328125" style="6" bestFit="1" customWidth="1"/>
    <col min="12803" max="13057" width="9.1328125" style="6"/>
    <col min="13058" max="13058" width="118.86328125" style="6" bestFit="1" customWidth="1"/>
    <col min="13059" max="13313" width="9.1328125" style="6"/>
    <col min="13314" max="13314" width="118.86328125" style="6" bestFit="1" customWidth="1"/>
    <col min="13315" max="13569" width="9.1328125" style="6"/>
    <col min="13570" max="13570" width="118.86328125" style="6" bestFit="1" customWidth="1"/>
    <col min="13571" max="13825" width="9.1328125" style="6"/>
    <col min="13826" max="13826" width="118.86328125" style="6" bestFit="1" customWidth="1"/>
    <col min="13827" max="14081" width="9.1328125" style="6"/>
    <col min="14082" max="14082" width="118.86328125" style="6" bestFit="1" customWidth="1"/>
    <col min="14083" max="14337" width="9.1328125" style="6"/>
    <col min="14338" max="14338" width="118.86328125" style="6" bestFit="1" customWidth="1"/>
    <col min="14339" max="14593" width="9.1328125" style="6"/>
    <col min="14594" max="14594" width="118.86328125" style="6" bestFit="1" customWidth="1"/>
    <col min="14595" max="14849" width="9.1328125" style="6"/>
    <col min="14850" max="14850" width="118.86328125" style="6" bestFit="1" customWidth="1"/>
    <col min="14851" max="15105" width="9.1328125" style="6"/>
    <col min="15106" max="15106" width="118.86328125" style="6" bestFit="1" customWidth="1"/>
    <col min="15107" max="15361" width="9.1328125" style="6"/>
    <col min="15362" max="15362" width="118.86328125" style="6" bestFit="1" customWidth="1"/>
    <col min="15363" max="15617" width="9.1328125" style="6"/>
    <col min="15618" max="15618" width="118.86328125" style="6" bestFit="1" customWidth="1"/>
    <col min="15619" max="15873" width="9.1328125" style="6"/>
    <col min="15874" max="15874" width="118.86328125" style="6" bestFit="1" customWidth="1"/>
    <col min="15875" max="16129" width="9.1328125" style="6"/>
    <col min="16130" max="16130" width="118.86328125" style="6" bestFit="1" customWidth="1"/>
    <col min="16131" max="16384" width="9.1328125" style="6"/>
  </cols>
  <sheetData>
    <row r="1" spans="2:14" ht="28.15" thickBot="1">
      <c r="B1" s="4" t="s">
        <v>441</v>
      </c>
      <c r="C1" s="5"/>
      <c r="D1" s="5"/>
      <c r="E1" s="5"/>
      <c r="F1" s="5"/>
      <c r="G1" s="5"/>
      <c r="H1" s="5"/>
      <c r="I1" s="5"/>
      <c r="J1" s="5"/>
      <c r="K1" s="5"/>
      <c r="L1" s="5"/>
      <c r="M1" s="5"/>
      <c r="N1" s="5"/>
    </row>
    <row r="2" spans="2:14" ht="45.4" thickBot="1">
      <c r="B2" s="7" t="s">
        <v>442</v>
      </c>
      <c r="C2" s="8"/>
      <c r="D2" s="8"/>
      <c r="E2" s="8"/>
      <c r="F2" s="8"/>
      <c r="G2" s="8"/>
      <c r="H2" s="8"/>
      <c r="I2" s="8"/>
      <c r="J2" s="8"/>
      <c r="K2" s="8"/>
      <c r="L2" s="8"/>
      <c r="M2" s="8"/>
      <c r="N2" s="8"/>
    </row>
    <row r="3" spans="2:14" ht="13.9">
      <c r="B3" s="8"/>
      <c r="C3" s="8"/>
      <c r="D3" s="8"/>
      <c r="E3" s="8"/>
      <c r="F3" s="8"/>
      <c r="G3" s="8"/>
      <c r="H3" s="8"/>
      <c r="I3" s="8"/>
      <c r="J3" s="8"/>
      <c r="K3" s="8"/>
      <c r="L3" s="8"/>
      <c r="M3" s="8"/>
      <c r="N3" s="8"/>
    </row>
    <row r="4" spans="2:14" ht="30">
      <c r="B4" s="9" t="s">
        <v>488</v>
      </c>
      <c r="C4" s="8"/>
      <c r="D4" s="8"/>
      <c r="E4" s="8"/>
      <c r="F4" s="8"/>
      <c r="G4" s="8"/>
      <c r="H4" s="8"/>
      <c r="I4" s="8"/>
      <c r="J4" s="8"/>
      <c r="K4" s="8"/>
      <c r="L4" s="8"/>
      <c r="M4" s="8"/>
      <c r="N4" s="8"/>
    </row>
    <row r="6" spans="2:14" ht="15.4" thickBot="1">
      <c r="B6" s="10" t="s">
        <v>443</v>
      </c>
    </row>
    <row r="7" spans="2:14" ht="27.75">
      <c r="B7" s="11" t="s">
        <v>480</v>
      </c>
      <c r="C7" s="12"/>
      <c r="D7" s="12"/>
      <c r="E7" s="12"/>
      <c r="F7" s="12"/>
      <c r="G7" s="12"/>
      <c r="H7" s="12"/>
      <c r="I7" s="12"/>
      <c r="J7" s="12"/>
      <c r="K7" s="12"/>
      <c r="L7" s="12"/>
      <c r="M7" s="12"/>
      <c r="N7" s="12"/>
    </row>
    <row r="8" spans="2:14" ht="13.9">
      <c r="B8" s="13"/>
    </row>
    <row r="9" spans="2:14" ht="13.9">
      <c r="B9" s="14" t="s">
        <v>487</v>
      </c>
    </row>
    <row r="10" spans="2:14" ht="13.9">
      <c r="B10" s="14" t="s">
        <v>476</v>
      </c>
    </row>
    <row r="11" spans="2:14" ht="13.9">
      <c r="B11" s="14" t="s">
        <v>477</v>
      </c>
    </row>
    <row r="12" spans="2:14" ht="13.9">
      <c r="B12" s="14" t="s">
        <v>478</v>
      </c>
    </row>
    <row r="13" spans="2:14" ht="13.5">
      <c r="B13" s="14"/>
    </row>
    <row r="14" spans="2:14" ht="13.9" thickBot="1">
      <c r="B14" s="15" t="s">
        <v>479</v>
      </c>
    </row>
    <row r="17" spans="2:2" ht="15.4" thickBot="1">
      <c r="B17" s="10" t="s">
        <v>444</v>
      </c>
    </row>
    <row r="18" spans="2:2">
      <c r="B18" s="16" t="s">
        <v>445</v>
      </c>
    </row>
    <row r="19" spans="2:2">
      <c r="B19" s="17" t="s">
        <v>446</v>
      </c>
    </row>
    <row r="20" spans="2:2" ht="13.15">
      <c r="B20" s="18" t="s">
        <v>447</v>
      </c>
    </row>
    <row r="21" spans="2:2" ht="38.65" thickBot="1">
      <c r="B21" s="98" t="s">
        <v>448</v>
      </c>
    </row>
    <row r="22" spans="2:2">
      <c r="B22" s="19"/>
    </row>
    <row r="23" spans="2:2" ht="15.4" thickBot="1">
      <c r="B23" s="10" t="s">
        <v>449</v>
      </c>
    </row>
    <row r="24" spans="2:2">
      <c r="B24" s="92" t="s">
        <v>450</v>
      </c>
    </row>
    <row r="25" spans="2:2" s="20" customFormat="1" ht="26.65" thickBot="1">
      <c r="B25" s="37" t="s">
        <v>451</v>
      </c>
    </row>
  </sheetData>
  <sheetProtection formatColumns="0" formatRows="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499984740745262"/>
  </sheetPr>
  <dimension ref="A1:R134"/>
  <sheetViews>
    <sheetView workbookViewId="0">
      <pane xSplit="2" ySplit="1" topLeftCell="C2" activePane="bottomRight" state="frozen"/>
      <selection activeCell="J33" sqref="J33"/>
      <selection pane="topRight" activeCell="J33" sqref="J33"/>
      <selection pane="bottomLeft" activeCell="J33" sqref="J33"/>
      <selection pane="bottomRight" activeCell="C2" sqref="C2"/>
    </sheetView>
  </sheetViews>
  <sheetFormatPr defaultRowHeight="14.25"/>
  <cols>
    <col min="1" max="1" width="12.59765625" style="86" bestFit="1" customWidth="1"/>
    <col min="2" max="2" width="8" style="1" bestFit="1" customWidth="1"/>
    <col min="3" max="3" width="15.73046875" style="1" bestFit="1" customWidth="1"/>
    <col min="4" max="4" width="18.59765625" style="1" bestFit="1" customWidth="1"/>
    <col min="5" max="5" width="18.3984375" style="1" bestFit="1" customWidth="1"/>
    <col min="6" max="6" width="15.86328125" style="1" bestFit="1" customWidth="1"/>
    <col min="7" max="7" width="17.1328125" style="1" bestFit="1" customWidth="1"/>
    <col min="8" max="8" width="17.265625" style="1" bestFit="1" customWidth="1"/>
    <col min="9" max="9" width="13.1328125" style="1" bestFit="1" customWidth="1"/>
    <col min="10" max="11" width="14.86328125" style="1" bestFit="1" customWidth="1"/>
    <col min="12" max="12" width="16" style="1" bestFit="1" customWidth="1"/>
    <col min="13" max="13" width="13.3984375" style="1" bestFit="1" customWidth="1"/>
    <col min="14" max="14" width="13.1328125" style="1" bestFit="1" customWidth="1"/>
    <col min="15" max="16" width="14.86328125" style="1" bestFit="1" customWidth="1"/>
    <col min="17" max="17" width="16" style="1" bestFit="1" customWidth="1"/>
    <col min="18" max="18" width="13.3984375" style="1" bestFit="1" customWidth="1"/>
    <col min="19" max="255" width="9.1328125" style="1"/>
    <col min="256" max="256" width="15.3984375" style="1" bestFit="1" customWidth="1"/>
    <col min="257" max="257" width="11.1328125" style="1" bestFit="1" customWidth="1"/>
    <col min="258" max="258" width="14.59765625" style="1" bestFit="1" customWidth="1"/>
    <col min="259" max="259" width="17.3984375" style="1" bestFit="1" customWidth="1"/>
    <col min="260" max="260" width="17.59765625" style="1" bestFit="1" customWidth="1"/>
    <col min="261" max="261" width="14.73046875" style="1" bestFit="1" customWidth="1"/>
    <col min="262" max="262" width="14.3984375" style="1" bestFit="1" customWidth="1"/>
    <col min="263" max="263" width="12.1328125" style="1" bestFit="1" customWidth="1"/>
    <col min="264" max="264" width="12.3984375" style="1" bestFit="1" customWidth="1"/>
    <col min="265" max="266" width="13.86328125" style="1" bestFit="1" customWidth="1"/>
    <col min="267" max="267" width="14.86328125" style="1" bestFit="1" customWidth="1"/>
    <col min="268" max="268" width="12.1328125" style="1" bestFit="1" customWidth="1"/>
    <col min="269" max="269" width="12.3984375" style="1" bestFit="1" customWidth="1"/>
    <col min="270" max="271" width="13.86328125" style="1" bestFit="1" customWidth="1"/>
    <col min="272" max="272" width="14.86328125" style="1" bestFit="1" customWidth="1"/>
    <col min="273" max="511" width="9.1328125" style="1"/>
    <col min="512" max="512" width="15.3984375" style="1" bestFit="1" customWidth="1"/>
    <col min="513" max="513" width="11.1328125" style="1" bestFit="1" customWidth="1"/>
    <col min="514" max="514" width="14.59765625" style="1" bestFit="1" customWidth="1"/>
    <col min="515" max="515" width="17.3984375" style="1" bestFit="1" customWidth="1"/>
    <col min="516" max="516" width="17.59765625" style="1" bestFit="1" customWidth="1"/>
    <col min="517" max="517" width="14.73046875" style="1" bestFit="1" customWidth="1"/>
    <col min="518" max="518" width="14.3984375" style="1" bestFit="1" customWidth="1"/>
    <col min="519" max="519" width="12.1328125" style="1" bestFit="1" customWidth="1"/>
    <col min="520" max="520" width="12.3984375" style="1" bestFit="1" customWidth="1"/>
    <col min="521" max="522" width="13.86328125" style="1" bestFit="1" customWidth="1"/>
    <col min="523" max="523" width="14.86328125" style="1" bestFit="1" customWidth="1"/>
    <col min="524" max="524" width="12.1328125" style="1" bestFit="1" customWidth="1"/>
    <col min="525" max="525" width="12.3984375" style="1" bestFit="1" customWidth="1"/>
    <col min="526" max="527" width="13.86328125" style="1" bestFit="1" customWidth="1"/>
    <col min="528" max="528" width="14.86328125" style="1" bestFit="1" customWidth="1"/>
    <col min="529" max="767" width="9.1328125" style="1"/>
    <col min="768" max="768" width="15.3984375" style="1" bestFit="1" customWidth="1"/>
    <col min="769" max="769" width="11.1328125" style="1" bestFit="1" customWidth="1"/>
    <col min="770" max="770" width="14.59765625" style="1" bestFit="1" customWidth="1"/>
    <col min="771" max="771" width="17.3984375" style="1" bestFit="1" customWidth="1"/>
    <col min="772" max="772" width="17.59765625" style="1" bestFit="1" customWidth="1"/>
    <col min="773" max="773" width="14.73046875" style="1" bestFit="1" customWidth="1"/>
    <col min="774" max="774" width="14.3984375" style="1" bestFit="1" customWidth="1"/>
    <col min="775" max="775" width="12.1328125" style="1" bestFit="1" customWidth="1"/>
    <col min="776" max="776" width="12.3984375" style="1" bestFit="1" customWidth="1"/>
    <col min="777" max="778" width="13.86328125" style="1" bestFit="1" customWidth="1"/>
    <col min="779" max="779" width="14.86328125" style="1" bestFit="1" customWidth="1"/>
    <col min="780" max="780" width="12.1328125" style="1" bestFit="1" customWidth="1"/>
    <col min="781" max="781" width="12.3984375" style="1" bestFit="1" customWidth="1"/>
    <col min="782" max="783" width="13.86328125" style="1" bestFit="1" customWidth="1"/>
    <col min="784" max="784" width="14.86328125" style="1" bestFit="1" customWidth="1"/>
    <col min="785" max="1023" width="9.1328125" style="1"/>
    <col min="1024" max="1024" width="15.3984375" style="1" bestFit="1" customWidth="1"/>
    <col min="1025" max="1025" width="11.1328125" style="1" bestFit="1" customWidth="1"/>
    <col min="1026" max="1026" width="14.59765625" style="1" bestFit="1" customWidth="1"/>
    <col min="1027" max="1027" width="17.3984375" style="1" bestFit="1" customWidth="1"/>
    <col min="1028" max="1028" width="17.59765625" style="1" bestFit="1" customWidth="1"/>
    <col min="1029" max="1029" width="14.73046875" style="1" bestFit="1" customWidth="1"/>
    <col min="1030" max="1030" width="14.3984375" style="1" bestFit="1" customWidth="1"/>
    <col min="1031" max="1031" width="12.1328125" style="1" bestFit="1" customWidth="1"/>
    <col min="1032" max="1032" width="12.3984375" style="1" bestFit="1" customWidth="1"/>
    <col min="1033" max="1034" width="13.86328125" style="1" bestFit="1" customWidth="1"/>
    <col min="1035" max="1035" width="14.86328125" style="1" bestFit="1" customWidth="1"/>
    <col min="1036" max="1036" width="12.1328125" style="1" bestFit="1" customWidth="1"/>
    <col min="1037" max="1037" width="12.3984375" style="1" bestFit="1" customWidth="1"/>
    <col min="1038" max="1039" width="13.86328125" style="1" bestFit="1" customWidth="1"/>
    <col min="1040" max="1040" width="14.86328125" style="1" bestFit="1" customWidth="1"/>
    <col min="1041" max="1279" width="9.1328125" style="1"/>
    <col min="1280" max="1280" width="15.3984375" style="1" bestFit="1" customWidth="1"/>
    <col min="1281" max="1281" width="11.1328125" style="1" bestFit="1" customWidth="1"/>
    <col min="1282" max="1282" width="14.59765625" style="1" bestFit="1" customWidth="1"/>
    <col min="1283" max="1283" width="17.3984375" style="1" bestFit="1" customWidth="1"/>
    <col min="1284" max="1284" width="17.59765625" style="1" bestFit="1" customWidth="1"/>
    <col min="1285" max="1285" width="14.73046875" style="1" bestFit="1" customWidth="1"/>
    <col min="1286" max="1286" width="14.3984375" style="1" bestFit="1" customWidth="1"/>
    <col min="1287" max="1287" width="12.1328125" style="1" bestFit="1" customWidth="1"/>
    <col min="1288" max="1288" width="12.3984375" style="1" bestFit="1" customWidth="1"/>
    <col min="1289" max="1290" width="13.86328125" style="1" bestFit="1" customWidth="1"/>
    <col min="1291" max="1291" width="14.86328125" style="1" bestFit="1" customWidth="1"/>
    <col min="1292" max="1292" width="12.1328125" style="1" bestFit="1" customWidth="1"/>
    <col min="1293" max="1293" width="12.3984375" style="1" bestFit="1" customWidth="1"/>
    <col min="1294" max="1295" width="13.86328125" style="1" bestFit="1" customWidth="1"/>
    <col min="1296" max="1296" width="14.86328125" style="1" bestFit="1" customWidth="1"/>
    <col min="1297" max="1535" width="9.1328125" style="1"/>
    <col min="1536" max="1536" width="15.3984375" style="1" bestFit="1" customWidth="1"/>
    <col min="1537" max="1537" width="11.1328125" style="1" bestFit="1" customWidth="1"/>
    <col min="1538" max="1538" width="14.59765625" style="1" bestFit="1" customWidth="1"/>
    <col min="1539" max="1539" width="17.3984375" style="1" bestFit="1" customWidth="1"/>
    <col min="1540" max="1540" width="17.59765625" style="1" bestFit="1" customWidth="1"/>
    <col min="1541" max="1541" width="14.73046875" style="1" bestFit="1" customWidth="1"/>
    <col min="1542" max="1542" width="14.3984375" style="1" bestFit="1" customWidth="1"/>
    <col min="1543" max="1543" width="12.1328125" style="1" bestFit="1" customWidth="1"/>
    <col min="1544" max="1544" width="12.3984375" style="1" bestFit="1" customWidth="1"/>
    <col min="1545" max="1546" width="13.86328125" style="1" bestFit="1" customWidth="1"/>
    <col min="1547" max="1547" width="14.86328125" style="1" bestFit="1" customWidth="1"/>
    <col min="1548" max="1548" width="12.1328125" style="1" bestFit="1" customWidth="1"/>
    <col min="1549" max="1549" width="12.3984375" style="1" bestFit="1" customWidth="1"/>
    <col min="1550" max="1551" width="13.86328125" style="1" bestFit="1" customWidth="1"/>
    <col min="1552" max="1552" width="14.86328125" style="1" bestFit="1" customWidth="1"/>
    <col min="1553" max="1791" width="9.1328125" style="1"/>
    <col min="1792" max="1792" width="15.3984375" style="1" bestFit="1" customWidth="1"/>
    <col min="1793" max="1793" width="11.1328125" style="1" bestFit="1" customWidth="1"/>
    <col min="1794" max="1794" width="14.59765625" style="1" bestFit="1" customWidth="1"/>
    <col min="1795" max="1795" width="17.3984375" style="1" bestFit="1" customWidth="1"/>
    <col min="1796" max="1796" width="17.59765625" style="1" bestFit="1" customWidth="1"/>
    <col min="1797" max="1797" width="14.73046875" style="1" bestFit="1" customWidth="1"/>
    <col min="1798" max="1798" width="14.3984375" style="1" bestFit="1" customWidth="1"/>
    <col min="1799" max="1799" width="12.1328125" style="1" bestFit="1" customWidth="1"/>
    <col min="1800" max="1800" width="12.3984375" style="1" bestFit="1" customWidth="1"/>
    <col min="1801" max="1802" width="13.86328125" style="1" bestFit="1" customWidth="1"/>
    <col min="1803" max="1803" width="14.86328125" style="1" bestFit="1" customWidth="1"/>
    <col min="1804" max="1804" width="12.1328125" style="1" bestFit="1" customWidth="1"/>
    <col min="1805" max="1805" width="12.3984375" style="1" bestFit="1" customWidth="1"/>
    <col min="1806" max="1807" width="13.86328125" style="1" bestFit="1" customWidth="1"/>
    <col min="1808" max="1808" width="14.86328125" style="1" bestFit="1" customWidth="1"/>
    <col min="1809" max="2047" width="9.1328125" style="1"/>
    <col min="2048" max="2048" width="15.3984375" style="1" bestFit="1" customWidth="1"/>
    <col min="2049" max="2049" width="11.1328125" style="1" bestFit="1" customWidth="1"/>
    <col min="2050" max="2050" width="14.59765625" style="1" bestFit="1" customWidth="1"/>
    <col min="2051" max="2051" width="17.3984375" style="1" bestFit="1" customWidth="1"/>
    <col min="2052" max="2052" width="17.59765625" style="1" bestFit="1" customWidth="1"/>
    <col min="2053" max="2053" width="14.73046875" style="1" bestFit="1" customWidth="1"/>
    <col min="2054" max="2054" width="14.3984375" style="1" bestFit="1" customWidth="1"/>
    <col min="2055" max="2055" width="12.1328125" style="1" bestFit="1" customWidth="1"/>
    <col min="2056" max="2056" width="12.3984375" style="1" bestFit="1" customWidth="1"/>
    <col min="2057" max="2058" width="13.86328125" style="1" bestFit="1" customWidth="1"/>
    <col min="2059" max="2059" width="14.86328125" style="1" bestFit="1" customWidth="1"/>
    <col min="2060" max="2060" width="12.1328125" style="1" bestFit="1" customWidth="1"/>
    <col min="2061" max="2061" width="12.3984375" style="1" bestFit="1" customWidth="1"/>
    <col min="2062" max="2063" width="13.86328125" style="1" bestFit="1" customWidth="1"/>
    <col min="2064" max="2064" width="14.86328125" style="1" bestFit="1" customWidth="1"/>
    <col min="2065" max="2303" width="9.1328125" style="1"/>
    <col min="2304" max="2304" width="15.3984375" style="1" bestFit="1" customWidth="1"/>
    <col min="2305" max="2305" width="11.1328125" style="1" bestFit="1" customWidth="1"/>
    <col min="2306" max="2306" width="14.59765625" style="1" bestFit="1" customWidth="1"/>
    <col min="2307" max="2307" width="17.3984375" style="1" bestFit="1" customWidth="1"/>
    <col min="2308" max="2308" width="17.59765625" style="1" bestFit="1" customWidth="1"/>
    <col min="2309" max="2309" width="14.73046875" style="1" bestFit="1" customWidth="1"/>
    <col min="2310" max="2310" width="14.3984375" style="1" bestFit="1" customWidth="1"/>
    <col min="2311" max="2311" width="12.1328125" style="1" bestFit="1" customWidth="1"/>
    <col min="2312" max="2312" width="12.3984375" style="1" bestFit="1" customWidth="1"/>
    <col min="2313" max="2314" width="13.86328125" style="1" bestFit="1" customWidth="1"/>
    <col min="2315" max="2315" width="14.86328125" style="1" bestFit="1" customWidth="1"/>
    <col min="2316" max="2316" width="12.1328125" style="1" bestFit="1" customWidth="1"/>
    <col min="2317" max="2317" width="12.3984375" style="1" bestFit="1" customWidth="1"/>
    <col min="2318" max="2319" width="13.86328125" style="1" bestFit="1" customWidth="1"/>
    <col min="2320" max="2320" width="14.86328125" style="1" bestFit="1" customWidth="1"/>
    <col min="2321" max="2559" width="9.1328125" style="1"/>
    <col min="2560" max="2560" width="15.3984375" style="1" bestFit="1" customWidth="1"/>
    <col min="2561" max="2561" width="11.1328125" style="1" bestFit="1" customWidth="1"/>
    <col min="2562" max="2562" width="14.59765625" style="1" bestFit="1" customWidth="1"/>
    <col min="2563" max="2563" width="17.3984375" style="1" bestFit="1" customWidth="1"/>
    <col min="2564" max="2564" width="17.59765625" style="1" bestFit="1" customWidth="1"/>
    <col min="2565" max="2565" width="14.73046875" style="1" bestFit="1" customWidth="1"/>
    <col min="2566" max="2566" width="14.3984375" style="1" bestFit="1" customWidth="1"/>
    <col min="2567" max="2567" width="12.1328125" style="1" bestFit="1" customWidth="1"/>
    <col min="2568" max="2568" width="12.3984375" style="1" bestFit="1" customWidth="1"/>
    <col min="2569" max="2570" width="13.86328125" style="1" bestFit="1" customWidth="1"/>
    <col min="2571" max="2571" width="14.86328125" style="1" bestFit="1" customWidth="1"/>
    <col min="2572" max="2572" width="12.1328125" style="1" bestFit="1" customWidth="1"/>
    <col min="2573" max="2573" width="12.3984375" style="1" bestFit="1" customWidth="1"/>
    <col min="2574" max="2575" width="13.86328125" style="1" bestFit="1" customWidth="1"/>
    <col min="2576" max="2576" width="14.86328125" style="1" bestFit="1" customWidth="1"/>
    <col min="2577" max="2815" width="9.1328125" style="1"/>
    <col min="2816" max="2816" width="15.3984375" style="1" bestFit="1" customWidth="1"/>
    <col min="2817" max="2817" width="11.1328125" style="1" bestFit="1" customWidth="1"/>
    <col min="2818" max="2818" width="14.59765625" style="1" bestFit="1" customWidth="1"/>
    <col min="2819" max="2819" width="17.3984375" style="1" bestFit="1" customWidth="1"/>
    <col min="2820" max="2820" width="17.59765625" style="1" bestFit="1" customWidth="1"/>
    <col min="2821" max="2821" width="14.73046875" style="1" bestFit="1" customWidth="1"/>
    <col min="2822" max="2822" width="14.3984375" style="1" bestFit="1" customWidth="1"/>
    <col min="2823" max="2823" width="12.1328125" style="1" bestFit="1" customWidth="1"/>
    <col min="2824" max="2824" width="12.3984375" style="1" bestFit="1" customWidth="1"/>
    <col min="2825" max="2826" width="13.86328125" style="1" bestFit="1" customWidth="1"/>
    <col min="2827" max="2827" width="14.86328125" style="1" bestFit="1" customWidth="1"/>
    <col min="2828" max="2828" width="12.1328125" style="1" bestFit="1" customWidth="1"/>
    <col min="2829" max="2829" width="12.3984375" style="1" bestFit="1" customWidth="1"/>
    <col min="2830" max="2831" width="13.86328125" style="1" bestFit="1" customWidth="1"/>
    <col min="2832" max="2832" width="14.86328125" style="1" bestFit="1" customWidth="1"/>
    <col min="2833" max="3071" width="9.1328125" style="1"/>
    <col min="3072" max="3072" width="15.3984375" style="1" bestFit="1" customWidth="1"/>
    <col min="3073" max="3073" width="11.1328125" style="1" bestFit="1" customWidth="1"/>
    <col min="3074" max="3074" width="14.59765625" style="1" bestFit="1" customWidth="1"/>
    <col min="3075" max="3075" width="17.3984375" style="1" bestFit="1" customWidth="1"/>
    <col min="3076" max="3076" width="17.59765625" style="1" bestFit="1" customWidth="1"/>
    <col min="3077" max="3077" width="14.73046875" style="1" bestFit="1" customWidth="1"/>
    <col min="3078" max="3078" width="14.3984375" style="1" bestFit="1" customWidth="1"/>
    <col min="3079" max="3079" width="12.1328125" style="1" bestFit="1" customWidth="1"/>
    <col min="3080" max="3080" width="12.3984375" style="1" bestFit="1" customWidth="1"/>
    <col min="3081" max="3082" width="13.86328125" style="1" bestFit="1" customWidth="1"/>
    <col min="3083" max="3083" width="14.86328125" style="1" bestFit="1" customWidth="1"/>
    <col min="3084" max="3084" width="12.1328125" style="1" bestFit="1" customWidth="1"/>
    <col min="3085" max="3085" width="12.3984375" style="1" bestFit="1" customWidth="1"/>
    <col min="3086" max="3087" width="13.86328125" style="1" bestFit="1" customWidth="1"/>
    <col min="3088" max="3088" width="14.86328125" style="1" bestFit="1" customWidth="1"/>
    <col min="3089" max="3327" width="9.1328125" style="1"/>
    <col min="3328" max="3328" width="15.3984375" style="1" bestFit="1" customWidth="1"/>
    <col min="3329" max="3329" width="11.1328125" style="1" bestFit="1" customWidth="1"/>
    <col min="3330" max="3330" width="14.59765625" style="1" bestFit="1" customWidth="1"/>
    <col min="3331" max="3331" width="17.3984375" style="1" bestFit="1" customWidth="1"/>
    <col min="3332" max="3332" width="17.59765625" style="1" bestFit="1" customWidth="1"/>
    <col min="3333" max="3333" width="14.73046875" style="1" bestFit="1" customWidth="1"/>
    <col min="3334" max="3334" width="14.3984375" style="1" bestFit="1" customWidth="1"/>
    <col min="3335" max="3335" width="12.1328125" style="1" bestFit="1" customWidth="1"/>
    <col min="3336" max="3336" width="12.3984375" style="1" bestFit="1" customWidth="1"/>
    <col min="3337" max="3338" width="13.86328125" style="1" bestFit="1" customWidth="1"/>
    <col min="3339" max="3339" width="14.86328125" style="1" bestFit="1" customWidth="1"/>
    <col min="3340" max="3340" width="12.1328125" style="1" bestFit="1" customWidth="1"/>
    <col min="3341" max="3341" width="12.3984375" style="1" bestFit="1" customWidth="1"/>
    <col min="3342" max="3343" width="13.86328125" style="1" bestFit="1" customWidth="1"/>
    <col min="3344" max="3344" width="14.86328125" style="1" bestFit="1" customWidth="1"/>
    <col min="3345" max="3583" width="9.1328125" style="1"/>
    <col min="3584" max="3584" width="15.3984375" style="1" bestFit="1" customWidth="1"/>
    <col min="3585" max="3585" width="11.1328125" style="1" bestFit="1" customWidth="1"/>
    <col min="3586" max="3586" width="14.59765625" style="1" bestFit="1" customWidth="1"/>
    <col min="3587" max="3587" width="17.3984375" style="1" bestFit="1" customWidth="1"/>
    <col min="3588" max="3588" width="17.59765625" style="1" bestFit="1" customWidth="1"/>
    <col min="3589" max="3589" width="14.73046875" style="1" bestFit="1" customWidth="1"/>
    <col min="3590" max="3590" width="14.3984375" style="1" bestFit="1" customWidth="1"/>
    <col min="3591" max="3591" width="12.1328125" style="1" bestFit="1" customWidth="1"/>
    <col min="3592" max="3592" width="12.3984375" style="1" bestFit="1" customWidth="1"/>
    <col min="3593" max="3594" width="13.86328125" style="1" bestFit="1" customWidth="1"/>
    <col min="3595" max="3595" width="14.86328125" style="1" bestFit="1" customWidth="1"/>
    <col min="3596" max="3596" width="12.1328125" style="1" bestFit="1" customWidth="1"/>
    <col min="3597" max="3597" width="12.3984375" style="1" bestFit="1" customWidth="1"/>
    <col min="3598" max="3599" width="13.86328125" style="1" bestFit="1" customWidth="1"/>
    <col min="3600" max="3600" width="14.86328125" style="1" bestFit="1" customWidth="1"/>
    <col min="3601" max="3839" width="9.1328125" style="1"/>
    <col min="3840" max="3840" width="15.3984375" style="1" bestFit="1" customWidth="1"/>
    <col min="3841" max="3841" width="11.1328125" style="1" bestFit="1" customWidth="1"/>
    <col min="3842" max="3842" width="14.59765625" style="1" bestFit="1" customWidth="1"/>
    <col min="3843" max="3843" width="17.3984375" style="1" bestFit="1" customWidth="1"/>
    <col min="3844" max="3844" width="17.59765625" style="1" bestFit="1" customWidth="1"/>
    <col min="3845" max="3845" width="14.73046875" style="1" bestFit="1" customWidth="1"/>
    <col min="3846" max="3846" width="14.3984375" style="1" bestFit="1" customWidth="1"/>
    <col min="3847" max="3847" width="12.1328125" style="1" bestFit="1" customWidth="1"/>
    <col min="3848" max="3848" width="12.3984375" style="1" bestFit="1" customWidth="1"/>
    <col min="3849" max="3850" width="13.86328125" style="1" bestFit="1" customWidth="1"/>
    <col min="3851" max="3851" width="14.86328125" style="1" bestFit="1" customWidth="1"/>
    <col min="3852" max="3852" width="12.1328125" style="1" bestFit="1" customWidth="1"/>
    <col min="3853" max="3853" width="12.3984375" style="1" bestFit="1" customWidth="1"/>
    <col min="3854" max="3855" width="13.86328125" style="1" bestFit="1" customWidth="1"/>
    <col min="3856" max="3856" width="14.86328125" style="1" bestFit="1" customWidth="1"/>
    <col min="3857" max="4095" width="9.1328125" style="1"/>
    <col min="4096" max="4096" width="15.3984375" style="1" bestFit="1" customWidth="1"/>
    <col min="4097" max="4097" width="11.1328125" style="1" bestFit="1" customWidth="1"/>
    <col min="4098" max="4098" width="14.59765625" style="1" bestFit="1" customWidth="1"/>
    <col min="4099" max="4099" width="17.3984375" style="1" bestFit="1" customWidth="1"/>
    <col min="4100" max="4100" width="17.59765625" style="1" bestFit="1" customWidth="1"/>
    <col min="4101" max="4101" width="14.73046875" style="1" bestFit="1" customWidth="1"/>
    <col min="4102" max="4102" width="14.3984375" style="1" bestFit="1" customWidth="1"/>
    <col min="4103" max="4103" width="12.1328125" style="1" bestFit="1" customWidth="1"/>
    <col min="4104" max="4104" width="12.3984375" style="1" bestFit="1" customWidth="1"/>
    <col min="4105" max="4106" width="13.86328125" style="1" bestFit="1" customWidth="1"/>
    <col min="4107" max="4107" width="14.86328125" style="1" bestFit="1" customWidth="1"/>
    <col min="4108" max="4108" width="12.1328125" style="1" bestFit="1" customWidth="1"/>
    <col min="4109" max="4109" width="12.3984375" style="1" bestFit="1" customWidth="1"/>
    <col min="4110" max="4111" width="13.86328125" style="1" bestFit="1" customWidth="1"/>
    <col min="4112" max="4112" width="14.86328125" style="1" bestFit="1" customWidth="1"/>
    <col min="4113" max="4351" width="9.1328125" style="1"/>
    <col min="4352" max="4352" width="15.3984375" style="1" bestFit="1" customWidth="1"/>
    <col min="4353" max="4353" width="11.1328125" style="1" bestFit="1" customWidth="1"/>
    <col min="4354" max="4354" width="14.59765625" style="1" bestFit="1" customWidth="1"/>
    <col min="4355" max="4355" width="17.3984375" style="1" bestFit="1" customWidth="1"/>
    <col min="4356" max="4356" width="17.59765625" style="1" bestFit="1" customWidth="1"/>
    <col min="4357" max="4357" width="14.73046875" style="1" bestFit="1" customWidth="1"/>
    <col min="4358" max="4358" width="14.3984375" style="1" bestFit="1" customWidth="1"/>
    <col min="4359" max="4359" width="12.1328125" style="1" bestFit="1" customWidth="1"/>
    <col min="4360" max="4360" width="12.3984375" style="1" bestFit="1" customWidth="1"/>
    <col min="4361" max="4362" width="13.86328125" style="1" bestFit="1" customWidth="1"/>
    <col min="4363" max="4363" width="14.86328125" style="1" bestFit="1" customWidth="1"/>
    <col min="4364" max="4364" width="12.1328125" style="1" bestFit="1" customWidth="1"/>
    <col min="4365" max="4365" width="12.3984375" style="1" bestFit="1" customWidth="1"/>
    <col min="4366" max="4367" width="13.86328125" style="1" bestFit="1" customWidth="1"/>
    <col min="4368" max="4368" width="14.86328125" style="1" bestFit="1" customWidth="1"/>
    <col min="4369" max="4607" width="9.1328125" style="1"/>
    <col min="4608" max="4608" width="15.3984375" style="1" bestFit="1" customWidth="1"/>
    <col min="4609" max="4609" width="11.1328125" style="1" bestFit="1" customWidth="1"/>
    <col min="4610" max="4610" width="14.59765625" style="1" bestFit="1" customWidth="1"/>
    <col min="4611" max="4611" width="17.3984375" style="1" bestFit="1" customWidth="1"/>
    <col min="4612" max="4612" width="17.59765625" style="1" bestFit="1" customWidth="1"/>
    <col min="4613" max="4613" width="14.73046875" style="1" bestFit="1" customWidth="1"/>
    <col min="4614" max="4614" width="14.3984375" style="1" bestFit="1" customWidth="1"/>
    <col min="4615" max="4615" width="12.1328125" style="1" bestFit="1" customWidth="1"/>
    <col min="4616" max="4616" width="12.3984375" style="1" bestFit="1" customWidth="1"/>
    <col min="4617" max="4618" width="13.86328125" style="1" bestFit="1" customWidth="1"/>
    <col min="4619" max="4619" width="14.86328125" style="1" bestFit="1" customWidth="1"/>
    <col min="4620" max="4620" width="12.1328125" style="1" bestFit="1" customWidth="1"/>
    <col min="4621" max="4621" width="12.3984375" style="1" bestFit="1" customWidth="1"/>
    <col min="4622" max="4623" width="13.86328125" style="1" bestFit="1" customWidth="1"/>
    <col min="4624" max="4624" width="14.86328125" style="1" bestFit="1" customWidth="1"/>
    <col min="4625" max="4863" width="9.1328125" style="1"/>
    <col min="4864" max="4864" width="15.3984375" style="1" bestFit="1" customWidth="1"/>
    <col min="4865" max="4865" width="11.1328125" style="1" bestFit="1" customWidth="1"/>
    <col min="4866" max="4866" width="14.59765625" style="1" bestFit="1" customWidth="1"/>
    <col min="4867" max="4867" width="17.3984375" style="1" bestFit="1" customWidth="1"/>
    <col min="4868" max="4868" width="17.59765625" style="1" bestFit="1" customWidth="1"/>
    <col min="4869" max="4869" width="14.73046875" style="1" bestFit="1" customWidth="1"/>
    <col min="4870" max="4870" width="14.3984375" style="1" bestFit="1" customWidth="1"/>
    <col min="4871" max="4871" width="12.1328125" style="1" bestFit="1" customWidth="1"/>
    <col min="4872" max="4872" width="12.3984375" style="1" bestFit="1" customWidth="1"/>
    <col min="4873" max="4874" width="13.86328125" style="1" bestFit="1" customWidth="1"/>
    <col min="4875" max="4875" width="14.86328125" style="1" bestFit="1" customWidth="1"/>
    <col min="4876" max="4876" width="12.1328125" style="1" bestFit="1" customWidth="1"/>
    <col min="4877" max="4877" width="12.3984375" style="1" bestFit="1" customWidth="1"/>
    <col min="4878" max="4879" width="13.86328125" style="1" bestFit="1" customWidth="1"/>
    <col min="4880" max="4880" width="14.86328125" style="1" bestFit="1" customWidth="1"/>
    <col min="4881" max="5119" width="9.1328125" style="1"/>
    <col min="5120" max="5120" width="15.3984375" style="1" bestFit="1" customWidth="1"/>
    <col min="5121" max="5121" width="11.1328125" style="1" bestFit="1" customWidth="1"/>
    <col min="5122" max="5122" width="14.59765625" style="1" bestFit="1" customWidth="1"/>
    <col min="5123" max="5123" width="17.3984375" style="1" bestFit="1" customWidth="1"/>
    <col min="5124" max="5124" width="17.59765625" style="1" bestFit="1" customWidth="1"/>
    <col min="5125" max="5125" width="14.73046875" style="1" bestFit="1" customWidth="1"/>
    <col min="5126" max="5126" width="14.3984375" style="1" bestFit="1" customWidth="1"/>
    <col min="5127" max="5127" width="12.1328125" style="1" bestFit="1" customWidth="1"/>
    <col min="5128" max="5128" width="12.3984375" style="1" bestFit="1" customWidth="1"/>
    <col min="5129" max="5130" width="13.86328125" style="1" bestFit="1" customWidth="1"/>
    <col min="5131" max="5131" width="14.86328125" style="1" bestFit="1" customWidth="1"/>
    <col min="5132" max="5132" width="12.1328125" style="1" bestFit="1" customWidth="1"/>
    <col min="5133" max="5133" width="12.3984375" style="1" bestFit="1" customWidth="1"/>
    <col min="5134" max="5135" width="13.86328125" style="1" bestFit="1" customWidth="1"/>
    <col min="5136" max="5136" width="14.86328125" style="1" bestFit="1" customWidth="1"/>
    <col min="5137" max="5375" width="9.1328125" style="1"/>
    <col min="5376" max="5376" width="15.3984375" style="1" bestFit="1" customWidth="1"/>
    <col min="5377" max="5377" width="11.1328125" style="1" bestFit="1" customWidth="1"/>
    <col min="5378" max="5378" width="14.59765625" style="1" bestFit="1" customWidth="1"/>
    <col min="5379" max="5379" width="17.3984375" style="1" bestFit="1" customWidth="1"/>
    <col min="5380" max="5380" width="17.59765625" style="1" bestFit="1" customWidth="1"/>
    <col min="5381" max="5381" width="14.73046875" style="1" bestFit="1" customWidth="1"/>
    <col min="5382" max="5382" width="14.3984375" style="1" bestFit="1" customWidth="1"/>
    <col min="5383" max="5383" width="12.1328125" style="1" bestFit="1" customWidth="1"/>
    <col min="5384" max="5384" width="12.3984375" style="1" bestFit="1" customWidth="1"/>
    <col min="5385" max="5386" width="13.86328125" style="1" bestFit="1" customWidth="1"/>
    <col min="5387" max="5387" width="14.86328125" style="1" bestFit="1" customWidth="1"/>
    <col min="5388" max="5388" width="12.1328125" style="1" bestFit="1" customWidth="1"/>
    <col min="5389" max="5389" width="12.3984375" style="1" bestFit="1" customWidth="1"/>
    <col min="5390" max="5391" width="13.86328125" style="1" bestFit="1" customWidth="1"/>
    <col min="5392" max="5392" width="14.86328125" style="1" bestFit="1" customWidth="1"/>
    <col min="5393" max="5631" width="9.1328125" style="1"/>
    <col min="5632" max="5632" width="15.3984375" style="1" bestFit="1" customWidth="1"/>
    <col min="5633" max="5633" width="11.1328125" style="1" bestFit="1" customWidth="1"/>
    <col min="5634" max="5634" width="14.59765625" style="1" bestFit="1" customWidth="1"/>
    <col min="5635" max="5635" width="17.3984375" style="1" bestFit="1" customWidth="1"/>
    <col min="5636" max="5636" width="17.59765625" style="1" bestFit="1" customWidth="1"/>
    <col min="5637" max="5637" width="14.73046875" style="1" bestFit="1" customWidth="1"/>
    <col min="5638" max="5638" width="14.3984375" style="1" bestFit="1" customWidth="1"/>
    <col min="5639" max="5639" width="12.1328125" style="1" bestFit="1" customWidth="1"/>
    <col min="5640" max="5640" width="12.3984375" style="1" bestFit="1" customWidth="1"/>
    <col min="5641" max="5642" width="13.86328125" style="1" bestFit="1" customWidth="1"/>
    <col min="5643" max="5643" width="14.86328125" style="1" bestFit="1" customWidth="1"/>
    <col min="5644" max="5644" width="12.1328125" style="1" bestFit="1" customWidth="1"/>
    <col min="5645" max="5645" width="12.3984375" style="1" bestFit="1" customWidth="1"/>
    <col min="5646" max="5647" width="13.86328125" style="1" bestFit="1" customWidth="1"/>
    <col min="5648" max="5648" width="14.86328125" style="1" bestFit="1" customWidth="1"/>
    <col min="5649" max="5887" width="9.1328125" style="1"/>
    <col min="5888" max="5888" width="15.3984375" style="1" bestFit="1" customWidth="1"/>
    <col min="5889" max="5889" width="11.1328125" style="1" bestFit="1" customWidth="1"/>
    <col min="5890" max="5890" width="14.59765625" style="1" bestFit="1" customWidth="1"/>
    <col min="5891" max="5891" width="17.3984375" style="1" bestFit="1" customWidth="1"/>
    <col min="5892" max="5892" width="17.59765625" style="1" bestFit="1" customWidth="1"/>
    <col min="5893" max="5893" width="14.73046875" style="1" bestFit="1" customWidth="1"/>
    <col min="5894" max="5894" width="14.3984375" style="1" bestFit="1" customWidth="1"/>
    <col min="5895" max="5895" width="12.1328125" style="1" bestFit="1" customWidth="1"/>
    <col min="5896" max="5896" width="12.3984375" style="1" bestFit="1" customWidth="1"/>
    <col min="5897" max="5898" width="13.86328125" style="1" bestFit="1" customWidth="1"/>
    <col min="5899" max="5899" width="14.86328125" style="1" bestFit="1" customWidth="1"/>
    <col min="5900" max="5900" width="12.1328125" style="1" bestFit="1" customWidth="1"/>
    <col min="5901" max="5901" width="12.3984375" style="1" bestFit="1" customWidth="1"/>
    <col min="5902" max="5903" width="13.86328125" style="1" bestFit="1" customWidth="1"/>
    <col min="5904" max="5904" width="14.86328125" style="1" bestFit="1" customWidth="1"/>
    <col min="5905" max="6143" width="9.1328125" style="1"/>
    <col min="6144" max="6144" width="15.3984375" style="1" bestFit="1" customWidth="1"/>
    <col min="6145" max="6145" width="11.1328125" style="1" bestFit="1" customWidth="1"/>
    <col min="6146" max="6146" width="14.59765625" style="1" bestFit="1" customWidth="1"/>
    <col min="6147" max="6147" width="17.3984375" style="1" bestFit="1" customWidth="1"/>
    <col min="6148" max="6148" width="17.59765625" style="1" bestFit="1" customWidth="1"/>
    <col min="6149" max="6149" width="14.73046875" style="1" bestFit="1" customWidth="1"/>
    <col min="6150" max="6150" width="14.3984375" style="1" bestFit="1" customWidth="1"/>
    <col min="6151" max="6151" width="12.1328125" style="1" bestFit="1" customWidth="1"/>
    <col min="6152" max="6152" width="12.3984375" style="1" bestFit="1" customWidth="1"/>
    <col min="6153" max="6154" width="13.86328125" style="1" bestFit="1" customWidth="1"/>
    <col min="6155" max="6155" width="14.86328125" style="1" bestFit="1" customWidth="1"/>
    <col min="6156" max="6156" width="12.1328125" style="1" bestFit="1" customWidth="1"/>
    <col min="6157" max="6157" width="12.3984375" style="1" bestFit="1" customWidth="1"/>
    <col min="6158" max="6159" width="13.86328125" style="1" bestFit="1" customWidth="1"/>
    <col min="6160" max="6160" width="14.86328125" style="1" bestFit="1" customWidth="1"/>
    <col min="6161" max="6399" width="9.1328125" style="1"/>
    <col min="6400" max="6400" width="15.3984375" style="1" bestFit="1" customWidth="1"/>
    <col min="6401" max="6401" width="11.1328125" style="1" bestFit="1" customWidth="1"/>
    <col min="6402" max="6402" width="14.59765625" style="1" bestFit="1" customWidth="1"/>
    <col min="6403" max="6403" width="17.3984375" style="1" bestFit="1" customWidth="1"/>
    <col min="6404" max="6404" width="17.59765625" style="1" bestFit="1" customWidth="1"/>
    <col min="6405" max="6405" width="14.73046875" style="1" bestFit="1" customWidth="1"/>
    <col min="6406" max="6406" width="14.3984375" style="1" bestFit="1" customWidth="1"/>
    <col min="6407" max="6407" width="12.1328125" style="1" bestFit="1" customWidth="1"/>
    <col min="6408" max="6408" width="12.3984375" style="1" bestFit="1" customWidth="1"/>
    <col min="6409" max="6410" width="13.86328125" style="1" bestFit="1" customWidth="1"/>
    <col min="6411" max="6411" width="14.86328125" style="1" bestFit="1" customWidth="1"/>
    <col min="6412" max="6412" width="12.1328125" style="1" bestFit="1" customWidth="1"/>
    <col min="6413" max="6413" width="12.3984375" style="1" bestFit="1" customWidth="1"/>
    <col min="6414" max="6415" width="13.86328125" style="1" bestFit="1" customWidth="1"/>
    <col min="6416" max="6416" width="14.86328125" style="1" bestFit="1" customWidth="1"/>
    <col min="6417" max="6655" width="9.1328125" style="1"/>
    <col min="6656" max="6656" width="15.3984375" style="1" bestFit="1" customWidth="1"/>
    <col min="6657" max="6657" width="11.1328125" style="1" bestFit="1" customWidth="1"/>
    <col min="6658" max="6658" width="14.59765625" style="1" bestFit="1" customWidth="1"/>
    <col min="6659" max="6659" width="17.3984375" style="1" bestFit="1" customWidth="1"/>
    <col min="6660" max="6660" width="17.59765625" style="1" bestFit="1" customWidth="1"/>
    <col min="6661" max="6661" width="14.73046875" style="1" bestFit="1" customWidth="1"/>
    <col min="6662" max="6662" width="14.3984375" style="1" bestFit="1" customWidth="1"/>
    <col min="6663" max="6663" width="12.1328125" style="1" bestFit="1" customWidth="1"/>
    <col min="6664" max="6664" width="12.3984375" style="1" bestFit="1" customWidth="1"/>
    <col min="6665" max="6666" width="13.86328125" style="1" bestFit="1" customWidth="1"/>
    <col min="6667" max="6667" width="14.86328125" style="1" bestFit="1" customWidth="1"/>
    <col min="6668" max="6668" width="12.1328125" style="1" bestFit="1" customWidth="1"/>
    <col min="6669" max="6669" width="12.3984375" style="1" bestFit="1" customWidth="1"/>
    <col min="6670" max="6671" width="13.86328125" style="1" bestFit="1" customWidth="1"/>
    <col min="6672" max="6672" width="14.86328125" style="1" bestFit="1" customWidth="1"/>
    <col min="6673" max="6911" width="9.1328125" style="1"/>
    <col min="6912" max="6912" width="15.3984375" style="1" bestFit="1" customWidth="1"/>
    <col min="6913" max="6913" width="11.1328125" style="1" bestFit="1" customWidth="1"/>
    <col min="6914" max="6914" width="14.59765625" style="1" bestFit="1" customWidth="1"/>
    <col min="6915" max="6915" width="17.3984375" style="1" bestFit="1" customWidth="1"/>
    <col min="6916" max="6916" width="17.59765625" style="1" bestFit="1" customWidth="1"/>
    <col min="6917" max="6917" width="14.73046875" style="1" bestFit="1" customWidth="1"/>
    <col min="6918" max="6918" width="14.3984375" style="1" bestFit="1" customWidth="1"/>
    <col min="6919" max="6919" width="12.1328125" style="1" bestFit="1" customWidth="1"/>
    <col min="6920" max="6920" width="12.3984375" style="1" bestFit="1" customWidth="1"/>
    <col min="6921" max="6922" width="13.86328125" style="1" bestFit="1" customWidth="1"/>
    <col min="6923" max="6923" width="14.86328125" style="1" bestFit="1" customWidth="1"/>
    <col min="6924" max="6924" width="12.1328125" style="1" bestFit="1" customWidth="1"/>
    <col min="6925" max="6925" width="12.3984375" style="1" bestFit="1" customWidth="1"/>
    <col min="6926" max="6927" width="13.86328125" style="1" bestFit="1" customWidth="1"/>
    <col min="6928" max="6928" width="14.86328125" style="1" bestFit="1" customWidth="1"/>
    <col min="6929" max="7167" width="9.1328125" style="1"/>
    <col min="7168" max="7168" width="15.3984375" style="1" bestFit="1" customWidth="1"/>
    <col min="7169" max="7169" width="11.1328125" style="1" bestFit="1" customWidth="1"/>
    <col min="7170" max="7170" width="14.59765625" style="1" bestFit="1" customWidth="1"/>
    <col min="7171" max="7171" width="17.3984375" style="1" bestFit="1" customWidth="1"/>
    <col min="7172" max="7172" width="17.59765625" style="1" bestFit="1" customWidth="1"/>
    <col min="7173" max="7173" width="14.73046875" style="1" bestFit="1" customWidth="1"/>
    <col min="7174" max="7174" width="14.3984375" style="1" bestFit="1" customWidth="1"/>
    <col min="7175" max="7175" width="12.1328125" style="1" bestFit="1" customWidth="1"/>
    <col min="7176" max="7176" width="12.3984375" style="1" bestFit="1" customWidth="1"/>
    <col min="7177" max="7178" width="13.86328125" style="1" bestFit="1" customWidth="1"/>
    <col min="7179" max="7179" width="14.86328125" style="1" bestFit="1" customWidth="1"/>
    <col min="7180" max="7180" width="12.1328125" style="1" bestFit="1" customWidth="1"/>
    <col min="7181" max="7181" width="12.3984375" style="1" bestFit="1" customWidth="1"/>
    <col min="7182" max="7183" width="13.86328125" style="1" bestFit="1" customWidth="1"/>
    <col min="7184" max="7184" width="14.86328125" style="1" bestFit="1" customWidth="1"/>
    <col min="7185" max="7423" width="9.1328125" style="1"/>
    <col min="7424" max="7424" width="15.3984375" style="1" bestFit="1" customWidth="1"/>
    <col min="7425" max="7425" width="11.1328125" style="1" bestFit="1" customWidth="1"/>
    <col min="7426" max="7426" width="14.59765625" style="1" bestFit="1" customWidth="1"/>
    <col min="7427" max="7427" width="17.3984375" style="1" bestFit="1" customWidth="1"/>
    <col min="7428" max="7428" width="17.59765625" style="1" bestFit="1" customWidth="1"/>
    <col min="7429" max="7429" width="14.73046875" style="1" bestFit="1" customWidth="1"/>
    <col min="7430" max="7430" width="14.3984375" style="1" bestFit="1" customWidth="1"/>
    <col min="7431" max="7431" width="12.1328125" style="1" bestFit="1" customWidth="1"/>
    <col min="7432" max="7432" width="12.3984375" style="1" bestFit="1" customWidth="1"/>
    <col min="7433" max="7434" width="13.86328125" style="1" bestFit="1" customWidth="1"/>
    <col min="7435" max="7435" width="14.86328125" style="1" bestFit="1" customWidth="1"/>
    <col min="7436" max="7436" width="12.1328125" style="1" bestFit="1" customWidth="1"/>
    <col min="7437" max="7437" width="12.3984375" style="1" bestFit="1" customWidth="1"/>
    <col min="7438" max="7439" width="13.86328125" style="1" bestFit="1" customWidth="1"/>
    <col min="7440" max="7440" width="14.86328125" style="1" bestFit="1" customWidth="1"/>
    <col min="7441" max="7679" width="9.1328125" style="1"/>
    <col min="7680" max="7680" width="15.3984375" style="1" bestFit="1" customWidth="1"/>
    <col min="7681" max="7681" width="11.1328125" style="1" bestFit="1" customWidth="1"/>
    <col min="7682" max="7682" width="14.59765625" style="1" bestFit="1" customWidth="1"/>
    <col min="7683" max="7683" width="17.3984375" style="1" bestFit="1" customWidth="1"/>
    <col min="7684" max="7684" width="17.59765625" style="1" bestFit="1" customWidth="1"/>
    <col min="7685" max="7685" width="14.73046875" style="1" bestFit="1" customWidth="1"/>
    <col min="7686" max="7686" width="14.3984375" style="1" bestFit="1" customWidth="1"/>
    <col min="7687" max="7687" width="12.1328125" style="1" bestFit="1" customWidth="1"/>
    <col min="7688" max="7688" width="12.3984375" style="1" bestFit="1" customWidth="1"/>
    <col min="7689" max="7690" width="13.86328125" style="1" bestFit="1" customWidth="1"/>
    <col min="7691" max="7691" width="14.86328125" style="1" bestFit="1" customWidth="1"/>
    <col min="7692" max="7692" width="12.1328125" style="1" bestFit="1" customWidth="1"/>
    <col min="7693" max="7693" width="12.3984375" style="1" bestFit="1" customWidth="1"/>
    <col min="7694" max="7695" width="13.86328125" style="1" bestFit="1" customWidth="1"/>
    <col min="7696" max="7696" width="14.86328125" style="1" bestFit="1" customWidth="1"/>
    <col min="7697" max="7935" width="9.1328125" style="1"/>
    <col min="7936" max="7936" width="15.3984375" style="1" bestFit="1" customWidth="1"/>
    <col min="7937" max="7937" width="11.1328125" style="1" bestFit="1" customWidth="1"/>
    <col min="7938" max="7938" width="14.59765625" style="1" bestFit="1" customWidth="1"/>
    <col min="7939" max="7939" width="17.3984375" style="1" bestFit="1" customWidth="1"/>
    <col min="7940" max="7940" width="17.59765625" style="1" bestFit="1" customWidth="1"/>
    <col min="7941" max="7941" width="14.73046875" style="1" bestFit="1" customWidth="1"/>
    <col min="7942" max="7942" width="14.3984375" style="1" bestFit="1" customWidth="1"/>
    <col min="7943" max="7943" width="12.1328125" style="1" bestFit="1" customWidth="1"/>
    <col min="7944" max="7944" width="12.3984375" style="1" bestFit="1" customWidth="1"/>
    <col min="7945" max="7946" width="13.86328125" style="1" bestFit="1" customWidth="1"/>
    <col min="7947" max="7947" width="14.86328125" style="1" bestFit="1" customWidth="1"/>
    <col min="7948" max="7948" width="12.1328125" style="1" bestFit="1" customWidth="1"/>
    <col min="7949" max="7949" width="12.3984375" style="1" bestFit="1" customWidth="1"/>
    <col min="7950" max="7951" width="13.86328125" style="1" bestFit="1" customWidth="1"/>
    <col min="7952" max="7952" width="14.86328125" style="1" bestFit="1" customWidth="1"/>
    <col min="7953" max="8191" width="9.1328125" style="1"/>
    <col min="8192" max="8192" width="15.3984375" style="1" bestFit="1" customWidth="1"/>
    <col min="8193" max="8193" width="11.1328125" style="1" bestFit="1" customWidth="1"/>
    <col min="8194" max="8194" width="14.59765625" style="1" bestFit="1" customWidth="1"/>
    <col min="8195" max="8195" width="17.3984375" style="1" bestFit="1" customWidth="1"/>
    <col min="8196" max="8196" width="17.59765625" style="1" bestFit="1" customWidth="1"/>
    <col min="8197" max="8197" width="14.73046875" style="1" bestFit="1" customWidth="1"/>
    <col min="8198" max="8198" width="14.3984375" style="1" bestFit="1" customWidth="1"/>
    <col min="8199" max="8199" width="12.1328125" style="1" bestFit="1" customWidth="1"/>
    <col min="8200" max="8200" width="12.3984375" style="1" bestFit="1" customWidth="1"/>
    <col min="8201" max="8202" width="13.86328125" style="1" bestFit="1" customWidth="1"/>
    <col min="8203" max="8203" width="14.86328125" style="1" bestFit="1" customWidth="1"/>
    <col min="8204" max="8204" width="12.1328125" style="1" bestFit="1" customWidth="1"/>
    <col min="8205" max="8205" width="12.3984375" style="1" bestFit="1" customWidth="1"/>
    <col min="8206" max="8207" width="13.86328125" style="1" bestFit="1" customWidth="1"/>
    <col min="8208" max="8208" width="14.86328125" style="1" bestFit="1" customWidth="1"/>
    <col min="8209" max="8447" width="9.1328125" style="1"/>
    <col min="8448" max="8448" width="15.3984375" style="1" bestFit="1" customWidth="1"/>
    <col min="8449" max="8449" width="11.1328125" style="1" bestFit="1" customWidth="1"/>
    <col min="8450" max="8450" width="14.59765625" style="1" bestFit="1" customWidth="1"/>
    <col min="8451" max="8451" width="17.3984375" style="1" bestFit="1" customWidth="1"/>
    <col min="8452" max="8452" width="17.59765625" style="1" bestFit="1" customWidth="1"/>
    <col min="8453" max="8453" width="14.73046875" style="1" bestFit="1" customWidth="1"/>
    <col min="8454" max="8454" width="14.3984375" style="1" bestFit="1" customWidth="1"/>
    <col min="8455" max="8455" width="12.1328125" style="1" bestFit="1" customWidth="1"/>
    <col min="8456" max="8456" width="12.3984375" style="1" bestFit="1" customWidth="1"/>
    <col min="8457" max="8458" width="13.86328125" style="1" bestFit="1" customWidth="1"/>
    <col min="8459" max="8459" width="14.86328125" style="1" bestFit="1" customWidth="1"/>
    <col min="8460" max="8460" width="12.1328125" style="1" bestFit="1" customWidth="1"/>
    <col min="8461" max="8461" width="12.3984375" style="1" bestFit="1" customWidth="1"/>
    <col min="8462" max="8463" width="13.86328125" style="1" bestFit="1" customWidth="1"/>
    <col min="8464" max="8464" width="14.86328125" style="1" bestFit="1" customWidth="1"/>
    <col min="8465" max="8703" width="9.1328125" style="1"/>
    <col min="8704" max="8704" width="15.3984375" style="1" bestFit="1" customWidth="1"/>
    <col min="8705" max="8705" width="11.1328125" style="1" bestFit="1" customWidth="1"/>
    <col min="8706" max="8706" width="14.59765625" style="1" bestFit="1" customWidth="1"/>
    <col min="8707" max="8707" width="17.3984375" style="1" bestFit="1" customWidth="1"/>
    <col min="8708" max="8708" width="17.59765625" style="1" bestFit="1" customWidth="1"/>
    <col min="8709" max="8709" width="14.73046875" style="1" bestFit="1" customWidth="1"/>
    <col min="8710" max="8710" width="14.3984375" style="1" bestFit="1" customWidth="1"/>
    <col min="8711" max="8711" width="12.1328125" style="1" bestFit="1" customWidth="1"/>
    <col min="8712" max="8712" width="12.3984375" style="1" bestFit="1" customWidth="1"/>
    <col min="8713" max="8714" width="13.86328125" style="1" bestFit="1" customWidth="1"/>
    <col min="8715" max="8715" width="14.86328125" style="1" bestFit="1" customWidth="1"/>
    <col min="8716" max="8716" width="12.1328125" style="1" bestFit="1" customWidth="1"/>
    <col min="8717" max="8717" width="12.3984375" style="1" bestFit="1" customWidth="1"/>
    <col min="8718" max="8719" width="13.86328125" style="1" bestFit="1" customWidth="1"/>
    <col min="8720" max="8720" width="14.86328125" style="1" bestFit="1" customWidth="1"/>
    <col min="8721" max="8959" width="9.1328125" style="1"/>
    <col min="8960" max="8960" width="15.3984375" style="1" bestFit="1" customWidth="1"/>
    <col min="8961" max="8961" width="11.1328125" style="1" bestFit="1" customWidth="1"/>
    <col min="8962" max="8962" width="14.59765625" style="1" bestFit="1" customWidth="1"/>
    <col min="8963" max="8963" width="17.3984375" style="1" bestFit="1" customWidth="1"/>
    <col min="8964" max="8964" width="17.59765625" style="1" bestFit="1" customWidth="1"/>
    <col min="8965" max="8965" width="14.73046875" style="1" bestFit="1" customWidth="1"/>
    <col min="8966" max="8966" width="14.3984375" style="1" bestFit="1" customWidth="1"/>
    <col min="8967" max="8967" width="12.1328125" style="1" bestFit="1" customWidth="1"/>
    <col min="8968" max="8968" width="12.3984375" style="1" bestFit="1" customWidth="1"/>
    <col min="8969" max="8970" width="13.86328125" style="1" bestFit="1" customWidth="1"/>
    <col min="8971" max="8971" width="14.86328125" style="1" bestFit="1" customWidth="1"/>
    <col min="8972" max="8972" width="12.1328125" style="1" bestFit="1" customWidth="1"/>
    <col min="8973" max="8973" width="12.3984375" style="1" bestFit="1" customWidth="1"/>
    <col min="8974" max="8975" width="13.86328125" style="1" bestFit="1" customWidth="1"/>
    <col min="8976" max="8976" width="14.86328125" style="1" bestFit="1" customWidth="1"/>
    <col min="8977" max="9215" width="9.1328125" style="1"/>
    <col min="9216" max="9216" width="15.3984375" style="1" bestFit="1" customWidth="1"/>
    <col min="9217" max="9217" width="11.1328125" style="1" bestFit="1" customWidth="1"/>
    <col min="9218" max="9218" width="14.59765625" style="1" bestFit="1" customWidth="1"/>
    <col min="9219" max="9219" width="17.3984375" style="1" bestFit="1" customWidth="1"/>
    <col min="9220" max="9220" width="17.59765625" style="1" bestFit="1" customWidth="1"/>
    <col min="9221" max="9221" width="14.73046875" style="1" bestFit="1" customWidth="1"/>
    <col min="9222" max="9222" width="14.3984375" style="1" bestFit="1" customWidth="1"/>
    <col min="9223" max="9223" width="12.1328125" style="1" bestFit="1" customWidth="1"/>
    <col min="9224" max="9224" width="12.3984375" style="1" bestFit="1" customWidth="1"/>
    <col min="9225" max="9226" width="13.86328125" style="1" bestFit="1" customWidth="1"/>
    <col min="9227" max="9227" width="14.86328125" style="1" bestFit="1" customWidth="1"/>
    <col min="9228" max="9228" width="12.1328125" style="1" bestFit="1" customWidth="1"/>
    <col min="9229" max="9229" width="12.3984375" style="1" bestFit="1" customWidth="1"/>
    <col min="9230" max="9231" width="13.86328125" style="1" bestFit="1" customWidth="1"/>
    <col min="9232" max="9232" width="14.86328125" style="1" bestFit="1" customWidth="1"/>
    <col min="9233" max="9471" width="9.1328125" style="1"/>
    <col min="9472" max="9472" width="15.3984375" style="1" bestFit="1" customWidth="1"/>
    <col min="9473" max="9473" width="11.1328125" style="1" bestFit="1" customWidth="1"/>
    <col min="9474" max="9474" width="14.59765625" style="1" bestFit="1" customWidth="1"/>
    <col min="9475" max="9475" width="17.3984375" style="1" bestFit="1" customWidth="1"/>
    <col min="9476" max="9476" width="17.59765625" style="1" bestFit="1" customWidth="1"/>
    <col min="9477" max="9477" width="14.73046875" style="1" bestFit="1" customWidth="1"/>
    <col min="9478" max="9478" width="14.3984375" style="1" bestFit="1" customWidth="1"/>
    <col min="9479" max="9479" width="12.1328125" style="1" bestFit="1" customWidth="1"/>
    <col min="9480" max="9480" width="12.3984375" style="1" bestFit="1" customWidth="1"/>
    <col min="9481" max="9482" width="13.86328125" style="1" bestFit="1" customWidth="1"/>
    <col min="9483" max="9483" width="14.86328125" style="1" bestFit="1" customWidth="1"/>
    <col min="9484" max="9484" width="12.1328125" style="1" bestFit="1" customWidth="1"/>
    <col min="9485" max="9485" width="12.3984375" style="1" bestFit="1" customWidth="1"/>
    <col min="9486" max="9487" width="13.86328125" style="1" bestFit="1" customWidth="1"/>
    <col min="9488" max="9488" width="14.86328125" style="1" bestFit="1" customWidth="1"/>
    <col min="9489" max="9727" width="9.1328125" style="1"/>
    <col min="9728" max="9728" width="15.3984375" style="1" bestFit="1" customWidth="1"/>
    <col min="9729" max="9729" width="11.1328125" style="1" bestFit="1" customWidth="1"/>
    <col min="9730" max="9730" width="14.59765625" style="1" bestFit="1" customWidth="1"/>
    <col min="9731" max="9731" width="17.3984375" style="1" bestFit="1" customWidth="1"/>
    <col min="9732" max="9732" width="17.59765625" style="1" bestFit="1" customWidth="1"/>
    <col min="9733" max="9733" width="14.73046875" style="1" bestFit="1" customWidth="1"/>
    <col min="9734" max="9734" width="14.3984375" style="1" bestFit="1" customWidth="1"/>
    <col min="9735" max="9735" width="12.1328125" style="1" bestFit="1" customWidth="1"/>
    <col min="9736" max="9736" width="12.3984375" style="1" bestFit="1" customWidth="1"/>
    <col min="9737" max="9738" width="13.86328125" style="1" bestFit="1" customWidth="1"/>
    <col min="9739" max="9739" width="14.86328125" style="1" bestFit="1" customWidth="1"/>
    <col min="9740" max="9740" width="12.1328125" style="1" bestFit="1" customWidth="1"/>
    <col min="9741" max="9741" width="12.3984375" style="1" bestFit="1" customWidth="1"/>
    <col min="9742" max="9743" width="13.86328125" style="1" bestFit="1" customWidth="1"/>
    <col min="9744" max="9744" width="14.86328125" style="1" bestFit="1" customWidth="1"/>
    <col min="9745" max="9983" width="9.1328125" style="1"/>
    <col min="9984" max="9984" width="15.3984375" style="1" bestFit="1" customWidth="1"/>
    <col min="9985" max="9985" width="11.1328125" style="1" bestFit="1" customWidth="1"/>
    <col min="9986" max="9986" width="14.59765625" style="1" bestFit="1" customWidth="1"/>
    <col min="9987" max="9987" width="17.3984375" style="1" bestFit="1" customWidth="1"/>
    <col min="9988" max="9988" width="17.59765625" style="1" bestFit="1" customWidth="1"/>
    <col min="9989" max="9989" width="14.73046875" style="1" bestFit="1" customWidth="1"/>
    <col min="9990" max="9990" width="14.3984375" style="1" bestFit="1" customWidth="1"/>
    <col min="9991" max="9991" width="12.1328125" style="1" bestFit="1" customWidth="1"/>
    <col min="9992" max="9992" width="12.3984375" style="1" bestFit="1" customWidth="1"/>
    <col min="9993" max="9994" width="13.86328125" style="1" bestFit="1" customWidth="1"/>
    <col min="9995" max="9995" width="14.86328125" style="1" bestFit="1" customWidth="1"/>
    <col min="9996" max="9996" width="12.1328125" style="1" bestFit="1" customWidth="1"/>
    <col min="9997" max="9997" width="12.3984375" style="1" bestFit="1" customWidth="1"/>
    <col min="9998" max="9999" width="13.86328125" style="1" bestFit="1" customWidth="1"/>
    <col min="10000" max="10000" width="14.86328125" style="1" bestFit="1" customWidth="1"/>
    <col min="10001" max="10239" width="9.1328125" style="1"/>
    <col min="10240" max="10240" width="15.3984375" style="1" bestFit="1" customWidth="1"/>
    <col min="10241" max="10241" width="11.1328125" style="1" bestFit="1" customWidth="1"/>
    <col min="10242" max="10242" width="14.59765625" style="1" bestFit="1" customWidth="1"/>
    <col min="10243" max="10243" width="17.3984375" style="1" bestFit="1" customWidth="1"/>
    <col min="10244" max="10244" width="17.59765625" style="1" bestFit="1" customWidth="1"/>
    <col min="10245" max="10245" width="14.73046875" style="1" bestFit="1" customWidth="1"/>
    <col min="10246" max="10246" width="14.3984375" style="1" bestFit="1" customWidth="1"/>
    <col min="10247" max="10247" width="12.1328125" style="1" bestFit="1" customWidth="1"/>
    <col min="10248" max="10248" width="12.3984375" style="1" bestFit="1" customWidth="1"/>
    <col min="10249" max="10250" width="13.86328125" style="1" bestFit="1" customWidth="1"/>
    <col min="10251" max="10251" width="14.86328125" style="1" bestFit="1" customWidth="1"/>
    <col min="10252" max="10252" width="12.1328125" style="1" bestFit="1" customWidth="1"/>
    <col min="10253" max="10253" width="12.3984375" style="1" bestFit="1" customWidth="1"/>
    <col min="10254" max="10255" width="13.86328125" style="1" bestFit="1" customWidth="1"/>
    <col min="10256" max="10256" width="14.86328125" style="1" bestFit="1" customWidth="1"/>
    <col min="10257" max="10495" width="9.1328125" style="1"/>
    <col min="10496" max="10496" width="15.3984375" style="1" bestFit="1" customWidth="1"/>
    <col min="10497" max="10497" width="11.1328125" style="1" bestFit="1" customWidth="1"/>
    <col min="10498" max="10498" width="14.59765625" style="1" bestFit="1" customWidth="1"/>
    <col min="10499" max="10499" width="17.3984375" style="1" bestFit="1" customWidth="1"/>
    <col min="10500" max="10500" width="17.59765625" style="1" bestFit="1" customWidth="1"/>
    <col min="10501" max="10501" width="14.73046875" style="1" bestFit="1" customWidth="1"/>
    <col min="10502" max="10502" width="14.3984375" style="1" bestFit="1" customWidth="1"/>
    <col min="10503" max="10503" width="12.1328125" style="1" bestFit="1" customWidth="1"/>
    <col min="10504" max="10504" width="12.3984375" style="1" bestFit="1" customWidth="1"/>
    <col min="10505" max="10506" width="13.86328125" style="1" bestFit="1" customWidth="1"/>
    <col min="10507" max="10507" width="14.86328125" style="1" bestFit="1" customWidth="1"/>
    <col min="10508" max="10508" width="12.1328125" style="1" bestFit="1" customWidth="1"/>
    <col min="10509" max="10509" width="12.3984375" style="1" bestFit="1" customWidth="1"/>
    <col min="10510" max="10511" width="13.86328125" style="1" bestFit="1" customWidth="1"/>
    <col min="10512" max="10512" width="14.86328125" style="1" bestFit="1" customWidth="1"/>
    <col min="10513" max="10751" width="9.1328125" style="1"/>
    <col min="10752" max="10752" width="15.3984375" style="1" bestFit="1" customWidth="1"/>
    <col min="10753" max="10753" width="11.1328125" style="1" bestFit="1" customWidth="1"/>
    <col min="10754" max="10754" width="14.59765625" style="1" bestFit="1" customWidth="1"/>
    <col min="10755" max="10755" width="17.3984375" style="1" bestFit="1" customWidth="1"/>
    <col min="10756" max="10756" width="17.59765625" style="1" bestFit="1" customWidth="1"/>
    <col min="10757" max="10757" width="14.73046875" style="1" bestFit="1" customWidth="1"/>
    <col min="10758" max="10758" width="14.3984375" style="1" bestFit="1" customWidth="1"/>
    <col min="10759" max="10759" width="12.1328125" style="1" bestFit="1" customWidth="1"/>
    <col min="10760" max="10760" width="12.3984375" style="1" bestFit="1" customWidth="1"/>
    <col min="10761" max="10762" width="13.86328125" style="1" bestFit="1" customWidth="1"/>
    <col min="10763" max="10763" width="14.86328125" style="1" bestFit="1" customWidth="1"/>
    <col min="10764" max="10764" width="12.1328125" style="1" bestFit="1" customWidth="1"/>
    <col min="10765" max="10765" width="12.3984375" style="1" bestFit="1" customWidth="1"/>
    <col min="10766" max="10767" width="13.86328125" style="1" bestFit="1" customWidth="1"/>
    <col min="10768" max="10768" width="14.86328125" style="1" bestFit="1" customWidth="1"/>
    <col min="10769" max="11007" width="9.1328125" style="1"/>
    <col min="11008" max="11008" width="15.3984375" style="1" bestFit="1" customWidth="1"/>
    <col min="11009" max="11009" width="11.1328125" style="1" bestFit="1" customWidth="1"/>
    <col min="11010" max="11010" width="14.59765625" style="1" bestFit="1" customWidth="1"/>
    <col min="11011" max="11011" width="17.3984375" style="1" bestFit="1" customWidth="1"/>
    <col min="11012" max="11012" width="17.59765625" style="1" bestFit="1" customWidth="1"/>
    <col min="11013" max="11013" width="14.73046875" style="1" bestFit="1" customWidth="1"/>
    <col min="11014" max="11014" width="14.3984375" style="1" bestFit="1" customWidth="1"/>
    <col min="11015" max="11015" width="12.1328125" style="1" bestFit="1" customWidth="1"/>
    <col min="11016" max="11016" width="12.3984375" style="1" bestFit="1" customWidth="1"/>
    <col min="11017" max="11018" width="13.86328125" style="1" bestFit="1" customWidth="1"/>
    <col min="11019" max="11019" width="14.86328125" style="1" bestFit="1" customWidth="1"/>
    <col min="11020" max="11020" width="12.1328125" style="1" bestFit="1" customWidth="1"/>
    <col min="11021" max="11021" width="12.3984375" style="1" bestFit="1" customWidth="1"/>
    <col min="11022" max="11023" width="13.86328125" style="1" bestFit="1" customWidth="1"/>
    <col min="11024" max="11024" width="14.86328125" style="1" bestFit="1" customWidth="1"/>
    <col min="11025" max="11263" width="9.1328125" style="1"/>
    <col min="11264" max="11264" width="15.3984375" style="1" bestFit="1" customWidth="1"/>
    <col min="11265" max="11265" width="11.1328125" style="1" bestFit="1" customWidth="1"/>
    <col min="11266" max="11266" width="14.59765625" style="1" bestFit="1" customWidth="1"/>
    <col min="11267" max="11267" width="17.3984375" style="1" bestFit="1" customWidth="1"/>
    <col min="11268" max="11268" width="17.59765625" style="1" bestFit="1" customWidth="1"/>
    <col min="11269" max="11269" width="14.73046875" style="1" bestFit="1" customWidth="1"/>
    <col min="11270" max="11270" width="14.3984375" style="1" bestFit="1" customWidth="1"/>
    <col min="11271" max="11271" width="12.1328125" style="1" bestFit="1" customWidth="1"/>
    <col min="11272" max="11272" width="12.3984375" style="1" bestFit="1" customWidth="1"/>
    <col min="11273" max="11274" width="13.86328125" style="1" bestFit="1" customWidth="1"/>
    <col min="11275" max="11275" width="14.86328125" style="1" bestFit="1" customWidth="1"/>
    <col min="11276" max="11276" width="12.1328125" style="1" bestFit="1" customWidth="1"/>
    <col min="11277" max="11277" width="12.3984375" style="1" bestFit="1" customWidth="1"/>
    <col min="11278" max="11279" width="13.86328125" style="1" bestFit="1" customWidth="1"/>
    <col min="11280" max="11280" width="14.86328125" style="1" bestFit="1" customWidth="1"/>
    <col min="11281" max="11519" width="9.1328125" style="1"/>
    <col min="11520" max="11520" width="15.3984375" style="1" bestFit="1" customWidth="1"/>
    <col min="11521" max="11521" width="11.1328125" style="1" bestFit="1" customWidth="1"/>
    <col min="11522" max="11522" width="14.59765625" style="1" bestFit="1" customWidth="1"/>
    <col min="11523" max="11523" width="17.3984375" style="1" bestFit="1" customWidth="1"/>
    <col min="11524" max="11524" width="17.59765625" style="1" bestFit="1" customWidth="1"/>
    <col min="11525" max="11525" width="14.73046875" style="1" bestFit="1" customWidth="1"/>
    <col min="11526" max="11526" width="14.3984375" style="1" bestFit="1" customWidth="1"/>
    <col min="11527" max="11527" width="12.1328125" style="1" bestFit="1" customWidth="1"/>
    <col min="11528" max="11528" width="12.3984375" style="1" bestFit="1" customWidth="1"/>
    <col min="11529" max="11530" width="13.86328125" style="1" bestFit="1" customWidth="1"/>
    <col min="11531" max="11531" width="14.86328125" style="1" bestFit="1" customWidth="1"/>
    <col min="11532" max="11532" width="12.1328125" style="1" bestFit="1" customWidth="1"/>
    <col min="11533" max="11533" width="12.3984375" style="1" bestFit="1" customWidth="1"/>
    <col min="11534" max="11535" width="13.86328125" style="1" bestFit="1" customWidth="1"/>
    <col min="11536" max="11536" width="14.86328125" style="1" bestFit="1" customWidth="1"/>
    <col min="11537" max="11775" width="9.1328125" style="1"/>
    <col min="11776" max="11776" width="15.3984375" style="1" bestFit="1" customWidth="1"/>
    <col min="11777" max="11777" width="11.1328125" style="1" bestFit="1" customWidth="1"/>
    <col min="11778" max="11778" width="14.59765625" style="1" bestFit="1" customWidth="1"/>
    <col min="11779" max="11779" width="17.3984375" style="1" bestFit="1" customWidth="1"/>
    <col min="11780" max="11780" width="17.59765625" style="1" bestFit="1" customWidth="1"/>
    <col min="11781" max="11781" width="14.73046875" style="1" bestFit="1" customWidth="1"/>
    <col min="11782" max="11782" width="14.3984375" style="1" bestFit="1" customWidth="1"/>
    <col min="11783" max="11783" width="12.1328125" style="1" bestFit="1" customWidth="1"/>
    <col min="11784" max="11784" width="12.3984375" style="1" bestFit="1" customWidth="1"/>
    <col min="11785" max="11786" width="13.86328125" style="1" bestFit="1" customWidth="1"/>
    <col min="11787" max="11787" width="14.86328125" style="1" bestFit="1" customWidth="1"/>
    <col min="11788" max="11788" width="12.1328125" style="1" bestFit="1" customWidth="1"/>
    <col min="11789" max="11789" width="12.3984375" style="1" bestFit="1" customWidth="1"/>
    <col min="11790" max="11791" width="13.86328125" style="1" bestFit="1" customWidth="1"/>
    <col min="11792" max="11792" width="14.86328125" style="1" bestFit="1" customWidth="1"/>
    <col min="11793" max="12031" width="9.1328125" style="1"/>
    <col min="12032" max="12032" width="15.3984375" style="1" bestFit="1" customWidth="1"/>
    <col min="12033" max="12033" width="11.1328125" style="1" bestFit="1" customWidth="1"/>
    <col min="12034" max="12034" width="14.59765625" style="1" bestFit="1" customWidth="1"/>
    <col min="12035" max="12035" width="17.3984375" style="1" bestFit="1" customWidth="1"/>
    <col min="12036" max="12036" width="17.59765625" style="1" bestFit="1" customWidth="1"/>
    <col min="12037" max="12037" width="14.73046875" style="1" bestFit="1" customWidth="1"/>
    <col min="12038" max="12038" width="14.3984375" style="1" bestFit="1" customWidth="1"/>
    <col min="12039" max="12039" width="12.1328125" style="1" bestFit="1" customWidth="1"/>
    <col min="12040" max="12040" width="12.3984375" style="1" bestFit="1" customWidth="1"/>
    <col min="12041" max="12042" width="13.86328125" style="1" bestFit="1" customWidth="1"/>
    <col min="12043" max="12043" width="14.86328125" style="1" bestFit="1" customWidth="1"/>
    <col min="12044" max="12044" width="12.1328125" style="1" bestFit="1" customWidth="1"/>
    <col min="12045" max="12045" width="12.3984375" style="1" bestFit="1" customWidth="1"/>
    <col min="12046" max="12047" width="13.86328125" style="1" bestFit="1" customWidth="1"/>
    <col min="12048" max="12048" width="14.86328125" style="1" bestFit="1" customWidth="1"/>
    <col min="12049" max="12287" width="9.1328125" style="1"/>
    <col min="12288" max="12288" width="15.3984375" style="1" bestFit="1" customWidth="1"/>
    <col min="12289" max="12289" width="11.1328125" style="1" bestFit="1" customWidth="1"/>
    <col min="12290" max="12290" width="14.59765625" style="1" bestFit="1" customWidth="1"/>
    <col min="12291" max="12291" width="17.3984375" style="1" bestFit="1" customWidth="1"/>
    <col min="12292" max="12292" width="17.59765625" style="1" bestFit="1" customWidth="1"/>
    <col min="12293" max="12293" width="14.73046875" style="1" bestFit="1" customWidth="1"/>
    <col min="12294" max="12294" width="14.3984375" style="1" bestFit="1" customWidth="1"/>
    <col min="12295" max="12295" width="12.1328125" style="1" bestFit="1" customWidth="1"/>
    <col min="12296" max="12296" width="12.3984375" style="1" bestFit="1" customWidth="1"/>
    <col min="12297" max="12298" width="13.86328125" style="1" bestFit="1" customWidth="1"/>
    <col min="12299" max="12299" width="14.86328125" style="1" bestFit="1" customWidth="1"/>
    <col min="12300" max="12300" width="12.1328125" style="1" bestFit="1" customWidth="1"/>
    <col min="12301" max="12301" width="12.3984375" style="1" bestFit="1" customWidth="1"/>
    <col min="12302" max="12303" width="13.86328125" style="1" bestFit="1" customWidth="1"/>
    <col min="12304" max="12304" width="14.86328125" style="1" bestFit="1" customWidth="1"/>
    <col min="12305" max="12543" width="9.1328125" style="1"/>
    <col min="12544" max="12544" width="15.3984375" style="1" bestFit="1" customWidth="1"/>
    <col min="12545" max="12545" width="11.1328125" style="1" bestFit="1" customWidth="1"/>
    <col min="12546" max="12546" width="14.59765625" style="1" bestFit="1" customWidth="1"/>
    <col min="12547" max="12547" width="17.3984375" style="1" bestFit="1" customWidth="1"/>
    <col min="12548" max="12548" width="17.59765625" style="1" bestFit="1" customWidth="1"/>
    <col min="12549" max="12549" width="14.73046875" style="1" bestFit="1" customWidth="1"/>
    <col min="12550" max="12550" width="14.3984375" style="1" bestFit="1" customWidth="1"/>
    <col min="12551" max="12551" width="12.1328125" style="1" bestFit="1" customWidth="1"/>
    <col min="12552" max="12552" width="12.3984375" style="1" bestFit="1" customWidth="1"/>
    <col min="12553" max="12554" width="13.86328125" style="1" bestFit="1" customWidth="1"/>
    <col min="12555" max="12555" width="14.86328125" style="1" bestFit="1" customWidth="1"/>
    <col min="12556" max="12556" width="12.1328125" style="1" bestFit="1" customWidth="1"/>
    <col min="12557" max="12557" width="12.3984375" style="1" bestFit="1" customWidth="1"/>
    <col min="12558" max="12559" width="13.86328125" style="1" bestFit="1" customWidth="1"/>
    <col min="12560" max="12560" width="14.86328125" style="1" bestFit="1" customWidth="1"/>
    <col min="12561" max="12799" width="9.1328125" style="1"/>
    <col min="12800" max="12800" width="15.3984375" style="1" bestFit="1" customWidth="1"/>
    <col min="12801" max="12801" width="11.1328125" style="1" bestFit="1" customWidth="1"/>
    <col min="12802" max="12802" width="14.59765625" style="1" bestFit="1" customWidth="1"/>
    <col min="12803" max="12803" width="17.3984375" style="1" bestFit="1" customWidth="1"/>
    <col min="12804" max="12804" width="17.59765625" style="1" bestFit="1" customWidth="1"/>
    <col min="12805" max="12805" width="14.73046875" style="1" bestFit="1" customWidth="1"/>
    <col min="12806" max="12806" width="14.3984375" style="1" bestFit="1" customWidth="1"/>
    <col min="12807" max="12807" width="12.1328125" style="1" bestFit="1" customWidth="1"/>
    <col min="12808" max="12808" width="12.3984375" style="1" bestFit="1" customWidth="1"/>
    <col min="12809" max="12810" width="13.86328125" style="1" bestFit="1" customWidth="1"/>
    <col min="12811" max="12811" width="14.86328125" style="1" bestFit="1" customWidth="1"/>
    <col min="12812" max="12812" width="12.1328125" style="1" bestFit="1" customWidth="1"/>
    <col min="12813" max="12813" width="12.3984375" style="1" bestFit="1" customWidth="1"/>
    <col min="12814" max="12815" width="13.86328125" style="1" bestFit="1" customWidth="1"/>
    <col min="12816" max="12816" width="14.86328125" style="1" bestFit="1" customWidth="1"/>
    <col min="12817" max="13055" width="9.1328125" style="1"/>
    <col min="13056" max="13056" width="15.3984375" style="1" bestFit="1" customWidth="1"/>
    <col min="13057" max="13057" width="11.1328125" style="1" bestFit="1" customWidth="1"/>
    <col min="13058" max="13058" width="14.59765625" style="1" bestFit="1" customWidth="1"/>
    <col min="13059" max="13059" width="17.3984375" style="1" bestFit="1" customWidth="1"/>
    <col min="13060" max="13060" width="17.59765625" style="1" bestFit="1" customWidth="1"/>
    <col min="13061" max="13061" width="14.73046875" style="1" bestFit="1" customWidth="1"/>
    <col min="13062" max="13062" width="14.3984375" style="1" bestFit="1" customWidth="1"/>
    <col min="13063" max="13063" width="12.1328125" style="1" bestFit="1" customWidth="1"/>
    <col min="13064" max="13064" width="12.3984375" style="1" bestFit="1" customWidth="1"/>
    <col min="13065" max="13066" width="13.86328125" style="1" bestFit="1" customWidth="1"/>
    <col min="13067" max="13067" width="14.86328125" style="1" bestFit="1" customWidth="1"/>
    <col min="13068" max="13068" width="12.1328125" style="1" bestFit="1" customWidth="1"/>
    <col min="13069" max="13069" width="12.3984375" style="1" bestFit="1" customWidth="1"/>
    <col min="13070" max="13071" width="13.86328125" style="1" bestFit="1" customWidth="1"/>
    <col min="13072" max="13072" width="14.86328125" style="1" bestFit="1" customWidth="1"/>
    <col min="13073" max="13311" width="9.1328125" style="1"/>
    <col min="13312" max="13312" width="15.3984375" style="1" bestFit="1" customWidth="1"/>
    <col min="13313" max="13313" width="11.1328125" style="1" bestFit="1" customWidth="1"/>
    <col min="13314" max="13314" width="14.59765625" style="1" bestFit="1" customWidth="1"/>
    <col min="13315" max="13315" width="17.3984375" style="1" bestFit="1" customWidth="1"/>
    <col min="13316" max="13316" width="17.59765625" style="1" bestFit="1" customWidth="1"/>
    <col min="13317" max="13317" width="14.73046875" style="1" bestFit="1" customWidth="1"/>
    <col min="13318" max="13318" width="14.3984375" style="1" bestFit="1" customWidth="1"/>
    <col min="13319" max="13319" width="12.1328125" style="1" bestFit="1" customWidth="1"/>
    <col min="13320" max="13320" width="12.3984375" style="1" bestFit="1" customWidth="1"/>
    <col min="13321" max="13322" width="13.86328125" style="1" bestFit="1" customWidth="1"/>
    <col min="13323" max="13323" width="14.86328125" style="1" bestFit="1" customWidth="1"/>
    <col min="13324" max="13324" width="12.1328125" style="1" bestFit="1" customWidth="1"/>
    <col min="13325" max="13325" width="12.3984375" style="1" bestFit="1" customWidth="1"/>
    <col min="13326" max="13327" width="13.86328125" style="1" bestFit="1" customWidth="1"/>
    <col min="13328" max="13328" width="14.86328125" style="1" bestFit="1" customWidth="1"/>
    <col min="13329" max="13567" width="9.1328125" style="1"/>
    <col min="13568" max="13568" width="15.3984375" style="1" bestFit="1" customWidth="1"/>
    <col min="13569" max="13569" width="11.1328125" style="1" bestFit="1" customWidth="1"/>
    <col min="13570" max="13570" width="14.59765625" style="1" bestFit="1" customWidth="1"/>
    <col min="13571" max="13571" width="17.3984375" style="1" bestFit="1" customWidth="1"/>
    <col min="13572" max="13572" width="17.59765625" style="1" bestFit="1" customWidth="1"/>
    <col min="13573" max="13573" width="14.73046875" style="1" bestFit="1" customWidth="1"/>
    <col min="13574" max="13574" width="14.3984375" style="1" bestFit="1" customWidth="1"/>
    <col min="13575" max="13575" width="12.1328125" style="1" bestFit="1" customWidth="1"/>
    <col min="13576" max="13576" width="12.3984375" style="1" bestFit="1" customWidth="1"/>
    <col min="13577" max="13578" width="13.86328125" style="1" bestFit="1" customWidth="1"/>
    <col min="13579" max="13579" width="14.86328125" style="1" bestFit="1" customWidth="1"/>
    <col min="13580" max="13580" width="12.1328125" style="1" bestFit="1" customWidth="1"/>
    <col min="13581" max="13581" width="12.3984375" style="1" bestFit="1" customWidth="1"/>
    <col min="13582" max="13583" width="13.86328125" style="1" bestFit="1" customWidth="1"/>
    <col min="13584" max="13584" width="14.86328125" style="1" bestFit="1" customWidth="1"/>
    <col min="13585" max="13823" width="9.1328125" style="1"/>
    <col min="13824" max="13824" width="15.3984375" style="1" bestFit="1" customWidth="1"/>
    <col min="13825" max="13825" width="11.1328125" style="1" bestFit="1" customWidth="1"/>
    <col min="13826" max="13826" width="14.59765625" style="1" bestFit="1" customWidth="1"/>
    <col min="13827" max="13827" width="17.3984375" style="1" bestFit="1" customWidth="1"/>
    <col min="13828" max="13828" width="17.59765625" style="1" bestFit="1" customWidth="1"/>
    <col min="13829" max="13829" width="14.73046875" style="1" bestFit="1" customWidth="1"/>
    <col min="13830" max="13830" width="14.3984375" style="1" bestFit="1" customWidth="1"/>
    <col min="13831" max="13831" width="12.1328125" style="1" bestFit="1" customWidth="1"/>
    <col min="13832" max="13832" width="12.3984375" style="1" bestFit="1" customWidth="1"/>
    <col min="13833" max="13834" width="13.86328125" style="1" bestFit="1" customWidth="1"/>
    <col min="13835" max="13835" width="14.86328125" style="1" bestFit="1" customWidth="1"/>
    <col min="13836" max="13836" width="12.1328125" style="1" bestFit="1" customWidth="1"/>
    <col min="13837" max="13837" width="12.3984375" style="1" bestFit="1" customWidth="1"/>
    <col min="13838" max="13839" width="13.86328125" style="1" bestFit="1" customWidth="1"/>
    <col min="13840" max="13840" width="14.86328125" style="1" bestFit="1" customWidth="1"/>
    <col min="13841" max="14079" width="9.1328125" style="1"/>
    <col min="14080" max="14080" width="15.3984375" style="1" bestFit="1" customWidth="1"/>
    <col min="14081" max="14081" width="11.1328125" style="1" bestFit="1" customWidth="1"/>
    <col min="14082" max="14082" width="14.59765625" style="1" bestFit="1" customWidth="1"/>
    <col min="14083" max="14083" width="17.3984375" style="1" bestFit="1" customWidth="1"/>
    <col min="14084" max="14084" width="17.59765625" style="1" bestFit="1" customWidth="1"/>
    <col min="14085" max="14085" width="14.73046875" style="1" bestFit="1" customWidth="1"/>
    <col min="14086" max="14086" width="14.3984375" style="1" bestFit="1" customWidth="1"/>
    <col min="14087" max="14087" width="12.1328125" style="1" bestFit="1" customWidth="1"/>
    <col min="14088" max="14088" width="12.3984375" style="1" bestFit="1" customWidth="1"/>
    <col min="14089" max="14090" width="13.86328125" style="1" bestFit="1" customWidth="1"/>
    <col min="14091" max="14091" width="14.86328125" style="1" bestFit="1" customWidth="1"/>
    <col min="14092" max="14092" width="12.1328125" style="1" bestFit="1" customWidth="1"/>
    <col min="14093" max="14093" width="12.3984375" style="1" bestFit="1" customWidth="1"/>
    <col min="14094" max="14095" width="13.86328125" style="1" bestFit="1" customWidth="1"/>
    <col min="14096" max="14096" width="14.86328125" style="1" bestFit="1" customWidth="1"/>
    <col min="14097" max="14335" width="9.1328125" style="1"/>
    <col min="14336" max="14336" width="15.3984375" style="1" bestFit="1" customWidth="1"/>
    <col min="14337" max="14337" width="11.1328125" style="1" bestFit="1" customWidth="1"/>
    <col min="14338" max="14338" width="14.59765625" style="1" bestFit="1" customWidth="1"/>
    <col min="14339" max="14339" width="17.3984375" style="1" bestFit="1" customWidth="1"/>
    <col min="14340" max="14340" width="17.59765625" style="1" bestFit="1" customWidth="1"/>
    <col min="14341" max="14341" width="14.73046875" style="1" bestFit="1" customWidth="1"/>
    <col min="14342" max="14342" width="14.3984375" style="1" bestFit="1" customWidth="1"/>
    <col min="14343" max="14343" width="12.1328125" style="1" bestFit="1" customWidth="1"/>
    <col min="14344" max="14344" width="12.3984375" style="1" bestFit="1" customWidth="1"/>
    <col min="14345" max="14346" width="13.86328125" style="1" bestFit="1" customWidth="1"/>
    <col min="14347" max="14347" width="14.86328125" style="1" bestFit="1" customWidth="1"/>
    <col min="14348" max="14348" width="12.1328125" style="1" bestFit="1" customWidth="1"/>
    <col min="14349" max="14349" width="12.3984375" style="1" bestFit="1" customWidth="1"/>
    <col min="14350" max="14351" width="13.86328125" style="1" bestFit="1" customWidth="1"/>
    <col min="14352" max="14352" width="14.86328125" style="1" bestFit="1" customWidth="1"/>
    <col min="14353" max="14591" width="9.1328125" style="1"/>
    <col min="14592" max="14592" width="15.3984375" style="1" bestFit="1" customWidth="1"/>
    <col min="14593" max="14593" width="11.1328125" style="1" bestFit="1" customWidth="1"/>
    <col min="14594" max="14594" width="14.59765625" style="1" bestFit="1" customWidth="1"/>
    <col min="14595" max="14595" width="17.3984375" style="1" bestFit="1" customWidth="1"/>
    <col min="14596" max="14596" width="17.59765625" style="1" bestFit="1" customWidth="1"/>
    <col min="14597" max="14597" width="14.73046875" style="1" bestFit="1" customWidth="1"/>
    <col min="14598" max="14598" width="14.3984375" style="1" bestFit="1" customWidth="1"/>
    <col min="14599" max="14599" width="12.1328125" style="1" bestFit="1" customWidth="1"/>
    <col min="14600" max="14600" width="12.3984375" style="1" bestFit="1" customWidth="1"/>
    <col min="14601" max="14602" width="13.86328125" style="1" bestFit="1" customWidth="1"/>
    <col min="14603" max="14603" width="14.86328125" style="1" bestFit="1" customWidth="1"/>
    <col min="14604" max="14604" width="12.1328125" style="1" bestFit="1" customWidth="1"/>
    <col min="14605" max="14605" width="12.3984375" style="1" bestFit="1" customWidth="1"/>
    <col min="14606" max="14607" width="13.86328125" style="1" bestFit="1" customWidth="1"/>
    <col min="14608" max="14608" width="14.86328125" style="1" bestFit="1" customWidth="1"/>
    <col min="14609" max="14847" width="9.1328125" style="1"/>
    <col min="14848" max="14848" width="15.3984375" style="1" bestFit="1" customWidth="1"/>
    <col min="14849" max="14849" width="11.1328125" style="1" bestFit="1" customWidth="1"/>
    <col min="14850" max="14850" width="14.59765625" style="1" bestFit="1" customWidth="1"/>
    <col min="14851" max="14851" width="17.3984375" style="1" bestFit="1" customWidth="1"/>
    <col min="14852" max="14852" width="17.59765625" style="1" bestFit="1" customWidth="1"/>
    <col min="14853" max="14853" width="14.73046875" style="1" bestFit="1" customWidth="1"/>
    <col min="14854" max="14854" width="14.3984375" style="1" bestFit="1" customWidth="1"/>
    <col min="14855" max="14855" width="12.1328125" style="1" bestFit="1" customWidth="1"/>
    <col min="14856" max="14856" width="12.3984375" style="1" bestFit="1" customWidth="1"/>
    <col min="14857" max="14858" width="13.86328125" style="1" bestFit="1" customWidth="1"/>
    <col min="14859" max="14859" width="14.86328125" style="1" bestFit="1" customWidth="1"/>
    <col min="14860" max="14860" width="12.1328125" style="1" bestFit="1" customWidth="1"/>
    <col min="14861" max="14861" width="12.3984375" style="1" bestFit="1" customWidth="1"/>
    <col min="14862" max="14863" width="13.86328125" style="1" bestFit="1" customWidth="1"/>
    <col min="14864" max="14864" width="14.86328125" style="1" bestFit="1" customWidth="1"/>
    <col min="14865" max="15103" width="9.1328125" style="1"/>
    <col min="15104" max="15104" width="15.3984375" style="1" bestFit="1" customWidth="1"/>
    <col min="15105" max="15105" width="11.1328125" style="1" bestFit="1" customWidth="1"/>
    <col min="15106" max="15106" width="14.59765625" style="1" bestFit="1" customWidth="1"/>
    <col min="15107" max="15107" width="17.3984375" style="1" bestFit="1" customWidth="1"/>
    <col min="15108" max="15108" width="17.59765625" style="1" bestFit="1" customWidth="1"/>
    <col min="15109" max="15109" width="14.73046875" style="1" bestFit="1" customWidth="1"/>
    <col min="15110" max="15110" width="14.3984375" style="1" bestFit="1" customWidth="1"/>
    <col min="15111" max="15111" width="12.1328125" style="1" bestFit="1" customWidth="1"/>
    <col min="15112" max="15112" width="12.3984375" style="1" bestFit="1" customWidth="1"/>
    <col min="15113" max="15114" width="13.86328125" style="1" bestFit="1" customWidth="1"/>
    <col min="15115" max="15115" width="14.86328125" style="1" bestFit="1" customWidth="1"/>
    <col min="15116" max="15116" width="12.1328125" style="1" bestFit="1" customWidth="1"/>
    <col min="15117" max="15117" width="12.3984375" style="1" bestFit="1" customWidth="1"/>
    <col min="15118" max="15119" width="13.86328125" style="1" bestFit="1" customWidth="1"/>
    <col min="15120" max="15120" width="14.86328125" style="1" bestFit="1" customWidth="1"/>
    <col min="15121" max="15359" width="9.1328125" style="1"/>
    <col min="15360" max="15360" width="15.3984375" style="1" bestFit="1" customWidth="1"/>
    <col min="15361" max="15361" width="11.1328125" style="1" bestFit="1" customWidth="1"/>
    <col min="15362" max="15362" width="14.59765625" style="1" bestFit="1" customWidth="1"/>
    <col min="15363" max="15363" width="17.3984375" style="1" bestFit="1" customWidth="1"/>
    <col min="15364" max="15364" width="17.59765625" style="1" bestFit="1" customWidth="1"/>
    <col min="15365" max="15365" width="14.73046875" style="1" bestFit="1" customWidth="1"/>
    <col min="15366" max="15366" width="14.3984375" style="1" bestFit="1" customWidth="1"/>
    <col min="15367" max="15367" width="12.1328125" style="1" bestFit="1" customWidth="1"/>
    <col min="15368" max="15368" width="12.3984375" style="1" bestFit="1" customWidth="1"/>
    <col min="15369" max="15370" width="13.86328125" style="1" bestFit="1" customWidth="1"/>
    <col min="15371" max="15371" width="14.86328125" style="1" bestFit="1" customWidth="1"/>
    <col min="15372" max="15372" width="12.1328125" style="1" bestFit="1" customWidth="1"/>
    <col min="15373" max="15373" width="12.3984375" style="1" bestFit="1" customWidth="1"/>
    <col min="15374" max="15375" width="13.86328125" style="1" bestFit="1" customWidth="1"/>
    <col min="15376" max="15376" width="14.86328125" style="1" bestFit="1" customWidth="1"/>
    <col min="15377" max="15615" width="9.1328125" style="1"/>
    <col min="15616" max="15616" width="15.3984375" style="1" bestFit="1" customWidth="1"/>
    <col min="15617" max="15617" width="11.1328125" style="1" bestFit="1" customWidth="1"/>
    <col min="15618" max="15618" width="14.59765625" style="1" bestFit="1" customWidth="1"/>
    <col min="15619" max="15619" width="17.3984375" style="1" bestFit="1" customWidth="1"/>
    <col min="15620" max="15620" width="17.59765625" style="1" bestFit="1" customWidth="1"/>
    <col min="15621" max="15621" width="14.73046875" style="1" bestFit="1" customWidth="1"/>
    <col min="15622" max="15622" width="14.3984375" style="1" bestFit="1" customWidth="1"/>
    <col min="15623" max="15623" width="12.1328125" style="1" bestFit="1" customWidth="1"/>
    <col min="15624" max="15624" width="12.3984375" style="1" bestFit="1" customWidth="1"/>
    <col min="15625" max="15626" width="13.86328125" style="1" bestFit="1" customWidth="1"/>
    <col min="15627" max="15627" width="14.86328125" style="1" bestFit="1" customWidth="1"/>
    <col min="15628" max="15628" width="12.1328125" style="1" bestFit="1" customWidth="1"/>
    <col min="15629" max="15629" width="12.3984375" style="1" bestFit="1" customWidth="1"/>
    <col min="15630" max="15631" width="13.86328125" style="1" bestFit="1" customWidth="1"/>
    <col min="15632" max="15632" width="14.86328125" style="1" bestFit="1" customWidth="1"/>
    <col min="15633" max="15871" width="9.1328125" style="1"/>
    <col min="15872" max="15872" width="15.3984375" style="1" bestFit="1" customWidth="1"/>
    <col min="15873" max="15873" width="11.1328125" style="1" bestFit="1" customWidth="1"/>
    <col min="15874" max="15874" width="14.59765625" style="1" bestFit="1" customWidth="1"/>
    <col min="15875" max="15875" width="17.3984375" style="1" bestFit="1" customWidth="1"/>
    <col min="15876" max="15876" width="17.59765625" style="1" bestFit="1" customWidth="1"/>
    <col min="15877" max="15877" width="14.73046875" style="1" bestFit="1" customWidth="1"/>
    <col min="15878" max="15878" width="14.3984375" style="1" bestFit="1" customWidth="1"/>
    <col min="15879" max="15879" width="12.1328125" style="1" bestFit="1" customWidth="1"/>
    <col min="15880" max="15880" width="12.3984375" style="1" bestFit="1" customWidth="1"/>
    <col min="15881" max="15882" width="13.86328125" style="1" bestFit="1" customWidth="1"/>
    <col min="15883" max="15883" width="14.86328125" style="1" bestFit="1" customWidth="1"/>
    <col min="15884" max="15884" width="12.1328125" style="1" bestFit="1" customWidth="1"/>
    <col min="15885" max="15885" width="12.3984375" style="1" bestFit="1" customWidth="1"/>
    <col min="15886" max="15887" width="13.86328125" style="1" bestFit="1" customWidth="1"/>
    <col min="15888" max="15888" width="14.86328125" style="1" bestFit="1" customWidth="1"/>
    <col min="15889" max="16127" width="9.1328125" style="1"/>
    <col min="16128" max="16128" width="15.3984375" style="1" bestFit="1" customWidth="1"/>
    <col min="16129" max="16129" width="11.1328125" style="1" bestFit="1" customWidth="1"/>
    <col min="16130" max="16130" width="14.59765625" style="1" bestFit="1" customWidth="1"/>
    <col min="16131" max="16131" width="17.3984375" style="1" bestFit="1" customWidth="1"/>
    <col min="16132" max="16132" width="17.59765625" style="1" bestFit="1" customWidth="1"/>
    <col min="16133" max="16133" width="14.73046875" style="1" bestFit="1" customWidth="1"/>
    <col min="16134" max="16134" width="14.3984375" style="1" bestFit="1" customWidth="1"/>
    <col min="16135" max="16135" width="12.1328125" style="1" bestFit="1" customWidth="1"/>
    <col min="16136" max="16136" width="12.3984375" style="1" bestFit="1" customWidth="1"/>
    <col min="16137" max="16138" width="13.86328125" style="1" bestFit="1" customWidth="1"/>
    <col min="16139" max="16139" width="14.86328125" style="1" bestFit="1" customWidth="1"/>
    <col min="16140" max="16140" width="12.1328125" style="1" bestFit="1" customWidth="1"/>
    <col min="16141" max="16141" width="12.3984375" style="1" bestFit="1" customWidth="1"/>
    <col min="16142" max="16143" width="13.86328125" style="1" bestFit="1" customWidth="1"/>
    <col min="16144" max="16144" width="14.86328125" style="1" bestFit="1" customWidth="1"/>
    <col min="16145" max="16384" width="9.1328125" style="1"/>
  </cols>
  <sheetData>
    <row r="1" spans="1:18">
      <c r="A1" s="87" t="s">
        <v>321</v>
      </c>
      <c r="B1" s="22" t="s">
        <v>322</v>
      </c>
      <c r="C1" s="28" t="s">
        <v>301</v>
      </c>
      <c r="D1" s="28" t="s">
        <v>302</v>
      </c>
      <c r="E1" s="28" t="s">
        <v>303</v>
      </c>
      <c r="F1" s="28" t="s">
        <v>304</v>
      </c>
      <c r="G1" s="28" t="s">
        <v>306</v>
      </c>
      <c r="H1" s="28" t="s">
        <v>305</v>
      </c>
      <c r="I1" s="28" t="s">
        <v>307</v>
      </c>
      <c r="J1" s="28" t="s">
        <v>308</v>
      </c>
      <c r="K1" s="28" t="s">
        <v>309</v>
      </c>
      <c r="L1" s="28" t="s">
        <v>310</v>
      </c>
      <c r="M1" s="28" t="s">
        <v>311</v>
      </c>
      <c r="N1" s="28" t="s">
        <v>312</v>
      </c>
      <c r="O1" s="28" t="s">
        <v>313</v>
      </c>
      <c r="P1" s="28" t="s">
        <v>314</v>
      </c>
      <c r="Q1" s="28" t="s">
        <v>315</v>
      </c>
      <c r="R1" s="28" t="s">
        <v>316</v>
      </c>
    </row>
    <row r="2" spans="1:18">
      <c r="A2" s="88" t="s">
        <v>7</v>
      </c>
      <c r="B2" s="28"/>
      <c r="C2" s="30">
        <f>IFERROR((s_DL/(k_decay*Rad_Spec!V2*s_IFD_w*s_EF_w))*Rad_Spec!BF2,".")</f>
        <v>57694.070723586847</v>
      </c>
      <c r="D2" s="30">
        <f>IFERROR((s_DL/(k_decay*Rad_Spec!AN2*s_IRA_w*(1/s_PEFm_up)*s_SLF*s_ET_w*s_EF_w))*Rad_Spec!BF2,".")</f>
        <v>10.921728607859007</v>
      </c>
      <c r="E2" s="30">
        <f>IFERROR((s_DL/(k_decay*Rad_Spec!AN2*s_IRA_w*(1/s_PEF)*s_SLF*s_ET_w*s_EF_w))*Rad_Spec!BF2,".")</f>
        <v>9099.1715349496626</v>
      </c>
      <c r="F2" s="30">
        <f>IFERROR((s_DL/(k_decay*Rad_Spec!AY2*s_GSF_s*s_Fam*s_Foffset*acf!C2*s_ET_w*(1/24)*s_EF_w*(1/365)))*Rad_Spec!BF2,".")</f>
        <v>217590.17898502975</v>
      </c>
      <c r="G2" s="30">
        <f t="shared" ref="G2" si="0">(IF(AND(C2&lt;&gt;".",E2&lt;&gt;".",F2&lt;&gt;"."),1/((1/C2)+(1/E2)+(1/F2)),IF(AND(C2&lt;&gt;".",E2&lt;&gt;".",F2="."), 1/((1/C2)+(1/E2)),IF(AND(C2&lt;&gt;".",E2=".",F2&lt;&gt;"."),1/((1/C2)+(1/F2)),IF(AND(C2=".",E2&lt;&gt;".",F2&lt;&gt;"."),1/((1/E2)+(1/F2)),IF(AND(C2&lt;&gt;".",E2=".",F2="."),1/(1/C2),IF(AND(C2=".",E2&lt;&gt;".",F2="."),1/(1/E2),IF(AND(C2=".",E2=".",F2&lt;&gt;"."),1/(1/F2),IF(AND(C2=".",E2=".",F2="."),".")))))))))</f>
        <v>7585.6007820831028</v>
      </c>
      <c r="H2" s="30">
        <f t="shared" ref="H2" si="1">(IF(AND(C2&lt;&gt;".",D2&lt;&gt;".",F2&lt;&gt;"."),1/((1/C2)+(1/D2)+(1/F2)),IF(AND(C2&lt;&gt;".",D2&lt;&gt;".",F2="."), 1/((1/C2)+(1/D2)),IF(AND(C2&lt;&gt;".",D2=".",F2&lt;&gt;"."),1/((1/C2)+(1/F2)),IF(AND(C2=".",D2&lt;&gt;".",F2&lt;&gt;"."),1/((1/D2)+(1/F2)),IF(AND(C2&lt;&gt;".",D2=".",F2="."),1/(1/C2),IF(AND(C2=".",D2&lt;&gt;".",F2="."),1/(1/D2),IF(AND(C2=".",D2=".",F2&lt;&gt;"."),1/(1/F2),IF(AND(C2=".",D2=".",F2="."),".")))))))))</f>
        <v>10.919113499715863</v>
      </c>
      <c r="I2" s="89">
        <f>IFERROR((s_DL/(Rad_Spec!AV2*s_GSF_s*s_Fam*s_Foffset*Fsurf!C2*s_EF_w*(1/365)*s_ET_w*(1/24)))*Rad_Spec!BF2,".")</f>
        <v>43126.764136092286</v>
      </c>
      <c r="J2" s="30">
        <f>IFERROR((s_DL/(Rad_Spec!AZ2*s_GSF_s*s_Fam*s_Foffset*Fsurf!C2*s_EF_w*(1/365)*s_ET_w*(1/24)))*Rad_Spec!BF2,".")</f>
        <v>163073.07688959892</v>
      </c>
      <c r="K2" s="30">
        <f>IFERROR((s_DL/(Rad_Spec!BA2*s_GSF_s*s_Fam*s_Foffset*Fsurf!C2*s_EF_w*(1/365)*s_ET_w*(1/24)))*Rad_Spec!BF2,".")</f>
        <v>60678.354191478677</v>
      </c>
      <c r="L2" s="30">
        <f>IFERROR((s_DL/(Rad_Spec!BB2*s_GSF_s*s_Fam*s_Foffset*Fsurf!C2*s_EF_w*(1/365)*s_ET_w*(1/24)))*Rad_Spec!BF2,".")</f>
        <v>44223.20729209463</v>
      </c>
      <c r="M2" s="30">
        <f>IFERROR((s_DL/(Rad_Spec!AY2*s_GSF_s*s_Fam*s_Foffset*Fsurf!C2*s_EF_w*(1/365)*s_ET_w*(1/24)))*Rad_Spec!BF2,".")</f>
        <v>162704.93845734597</v>
      </c>
      <c r="N2" s="30">
        <f>IFERROR((s_DL/(Rad_Spec!AV2*s_GSF_s*s_Fam*s_Foffset*acf!D2*s_ET_w*(1/24)*s_EF_w*(1/365)))*Rad_Spec!BF2,".")</f>
        <v>54465.142482688374</v>
      </c>
      <c r="O2" s="30">
        <f>IFERROR((s_DL/(Rad_Spec!AZ2*s_GSF_s*s_Fam*s_Foffset*acf!E2*s_ET_w*(1/24)*s_EF_w*(1/365)))*Rad_Spec!BF2,".")</f>
        <v>202131.97604206452</v>
      </c>
      <c r="P2" s="30">
        <f>IFERROR((s_DL/(Rad_Spec!BA2*s_GSF_s*s_Fam*s_Foffset*acf!F2*s_ET_w*(1/24)*s_EF_w*(1/365)))*Rad_Spec!BF2,".")</f>
        <v>75371.564432318715</v>
      </c>
      <c r="Q2" s="30">
        <f>IFERROR((s_DL/(Rad_Spec!BB2*s_GSF_s*s_Fam*s_Foffset*acf!G2*s_ET_w*(1/24)*s_EF_w*(1/365)))*Rad_Spec!BF2,".")</f>
        <v>54694.145878746756</v>
      </c>
      <c r="R2" s="30">
        <f>IFERROR((s_DL/(Rad_Spec!AY2*s_GSF_s*s_Fam*s_Foffset*acf!C2*s_ET_w*(1/24)*s_EF_w*(1/365)))*Rad_Spec!BF2,".")</f>
        <v>192523.10881136573</v>
      </c>
    </row>
    <row r="3" spans="1:18">
      <c r="A3" s="34" t="s">
        <v>8</v>
      </c>
      <c r="B3" s="28" t="s">
        <v>9</v>
      </c>
      <c r="C3" s="30">
        <f>IFERROR((s_DL/(k_decay*Rad_Spec!V3*s_IFD_w*s_EF_w))*Rad_Spec!BF3,".")</f>
        <v>27.008597357150233</v>
      </c>
      <c r="D3" s="30">
        <f>IFERROR((s_DL/(k_decay*Rad_Spec!AN3*s_IRA_w*(1/s_PEFm_up)*s_SLF*s_ET_w*s_EF_w))*Rad_Spec!BF3,".")</f>
        <v>1.7088499844499379E-3</v>
      </c>
      <c r="E3" s="30">
        <f>IFERROR((s_DL/(k_decay*Rad_Spec!AN3*s_IRA_w*(1/s_PEF)*s_SLF*s_ET_w*s_EF_w))*Rad_Spec!BF3,".")</f>
        <v>1.4236866428650572</v>
      </c>
      <c r="F3" s="30">
        <f>IFERROR((s_DL/(k_decay*Rad_Spec!AY3*s_GSF_s*s_Fam*s_Foffset*acf!C3*s_ET_w*(1/24)*s_EF_w*(1/365)))*Rad_Spec!BF3,".")</f>
        <v>37592.90887078175</v>
      </c>
      <c r="G3" s="30">
        <f t="shared" ref="G3:G66" si="2">(IF(AND(C3&lt;&gt;".",E3&lt;&gt;".",F3&lt;&gt;"."),1/((1/C3)+(1/E3)+(1/F3)),IF(AND(C3&lt;&gt;".",E3&lt;&gt;".",F3="."), 1/((1/C3)+(1/E3)),IF(AND(C3&lt;&gt;".",E3=".",F3&lt;&gt;"."),1/((1/C3)+(1/F3)),IF(AND(C3=".",E3&lt;&gt;".",F3&lt;&gt;"."),1/((1/E3)+(1/F3)),IF(AND(C3&lt;&gt;".",E3=".",F3="."),1/(1/C3),IF(AND(C3=".",E3&lt;&gt;".",F3="."),1/(1/E3),IF(AND(C3=".",E3=".",F3&lt;&gt;"."),1/(1/F3),IF(AND(C3=".",E3=".",F3="."),".")))))))))</f>
        <v>1.3523498869588084</v>
      </c>
      <c r="H3" s="30">
        <f t="shared" ref="H3:H66" si="3">(IF(AND(C3&lt;&gt;".",D3&lt;&gt;".",F3&lt;&gt;"."),1/((1/C3)+(1/D3)+(1/F3)),IF(AND(C3&lt;&gt;".",D3&lt;&gt;".",F3="."), 1/((1/C3)+(1/D3)),IF(AND(C3&lt;&gt;".",D3=".",F3&lt;&gt;"."),1/((1/C3)+(1/F3)),IF(AND(C3=".",D3&lt;&gt;".",F3&lt;&gt;"."),1/((1/D3)+(1/F3)),IF(AND(C3&lt;&gt;".",D3=".",F3="."),1/(1/C3),IF(AND(C3=".",D3&lt;&gt;".",F3="."),1/(1/D3),IF(AND(C3=".",D3=".",F3&lt;&gt;"."),1/(1/F3),IF(AND(C3=".",D3=".",F3="."),".")))))))))</f>
        <v>1.708741793668729E-3</v>
      </c>
      <c r="I3" s="89">
        <f>IFERROR((s_DL/(Rad_Spec!AV3*s_GSF_s*s_Fam*s_Foffset*Fsurf!C3*s_EF_w*(1/365)*s_ET_w*(1/24)))*Rad_Spec!BF3,".")</f>
        <v>8134.995672850363</v>
      </c>
      <c r="J3" s="30">
        <f>IFERROR((s_DL/(Rad_Spec!AZ3*s_GSF_s*s_Fam*s_Foffset*Fsurf!C3*s_EF_w*(1/365)*s_ET_w*(1/24)))*Rad_Spec!BF3,".")</f>
        <v>29477.641170507708</v>
      </c>
      <c r="K3" s="30">
        <f>IFERROR((s_DL/(Rad_Spec!BA3*s_GSF_s*s_Fam*s_Foffset*Fsurf!C3*s_EF_w*(1/365)*s_ET_w*(1/24)))*Rad_Spec!BF3,".")</f>
        <v>11285.312624591434</v>
      </c>
      <c r="L3" s="30">
        <f>IFERROR((s_DL/(Rad_Spec!BB3*s_GSF_s*s_Fam*s_Foffset*Fsurf!C3*s_EF_w*(1/365)*s_ET_w*(1/24)))*Rad_Spec!BF3,".")</f>
        <v>8371.65009242419</v>
      </c>
      <c r="M3" s="30">
        <f>IFERROR((s_DL/(Rad_Spec!AY3*s_GSF_s*s_Fam*s_Foffset*Fsurf!C3*s_EF_w*(1/365)*s_ET_w*(1/24)))*Rad_Spec!BF3,".")</f>
        <v>27869.693421457781</v>
      </c>
      <c r="N3" s="30">
        <f>IFERROR((s_DL/(Rad_Spec!AV3*s_GSF_s*s_Fam*s_Foffset*acf!D3*s_ET_w*(1/24)*s_EF_w*(1/365)))*Rad_Spec!BF3,".")</f>
        <v>10113.402154335174</v>
      </c>
      <c r="O3" s="30">
        <f>IFERROR((s_DL/(Rad_Spec!AZ3*s_GSF_s*s_Fam*s_Foffset*acf!E3*s_ET_w*(1/24)*s_EF_w*(1/365)))*Rad_Spec!BF3,".")</f>
        <v>37048.456288933121</v>
      </c>
      <c r="P3" s="30">
        <f>IFERROR((s_DL/(Rad_Spec!BA3*s_GSF_s*s_Fam*s_Foffset*acf!F3*s_ET_w*(1/24)*s_EF_w*(1/365)))*Rad_Spec!BF3,".")</f>
        <v>14450.157259414933</v>
      </c>
      <c r="Q3" s="30">
        <f>IFERROR((s_DL/(Rad_Spec!BB3*s_GSF_s*s_Fam*s_Foffset*acf!G3*s_ET_w*(1/24)*s_EF_w*(1/365)))*Rad_Spec!BF3,".")</f>
        <v>10692.218149293585</v>
      </c>
      <c r="R3" s="30">
        <f>IFERROR((s_DL/(Rad_Spec!AY3*s_GSF_s*s_Fam*s_Foffset*acf!C3*s_ET_w*(1/24)*s_EF_w*(1/365)))*Rad_Spec!BF3,".")</f>
        <v>33262.088017139831</v>
      </c>
    </row>
    <row r="4" spans="1:18">
      <c r="A4" s="88" t="s">
        <v>10</v>
      </c>
      <c r="B4" s="28"/>
      <c r="C4" s="30" t="str">
        <f>IFERROR((s_DL/(k_decay*Rad_Spec!V4*s_IFD_w*s_EF_w))*Rad_Spec!BF4,".")</f>
        <v>.</v>
      </c>
      <c r="D4" s="30" t="str">
        <f>IFERROR((s_DL/(k_decay*Rad_Spec!AN4*s_IRA_w*(1/s_PEFm_up)*s_SLF*s_ET_w*s_EF_w))*Rad_Spec!BF4,".")</f>
        <v>.</v>
      </c>
      <c r="E4" s="30" t="str">
        <f>IFERROR((s_DL/(k_decay*Rad_Spec!AN4*s_IRA_w*(1/s_PEF)*s_SLF*s_ET_w*s_EF_w))*Rad_Spec!BF4,".")</f>
        <v>.</v>
      </c>
      <c r="F4" s="30">
        <f>IFERROR((s_DL/(k_decay*Rad_Spec!AY4*s_GSF_s*s_Fam*s_Foffset*acf!C4*s_ET_w*(1/24)*s_EF_w*(1/365)))*Rad_Spec!BF4,".")</f>
        <v>1277297.9854928909</v>
      </c>
      <c r="G4" s="30">
        <f t="shared" si="2"/>
        <v>1277297.9854928909</v>
      </c>
      <c r="H4" s="30">
        <f t="shared" si="3"/>
        <v>1277297.9854928909</v>
      </c>
      <c r="I4" s="89" t="str">
        <f>IFERROR((s_DL/(Rad_Spec!AV4*s_GSF_s*s_Fam*s_Foffset*Fsurf!C4*s_EF_w*(1/365)*s_ET_w*(1/24)))*Rad_Spec!BF4,".")</f>
        <v>.</v>
      </c>
      <c r="J4" s="30" t="str">
        <f>IFERROR((s_DL/(Rad_Spec!AZ4*s_GSF_s*s_Fam*s_Foffset*Fsurf!C4*s_EF_w*(1/365)*s_ET_w*(1/24)))*Rad_Spec!BF4,".")</f>
        <v>.</v>
      </c>
      <c r="K4" s="30" t="str">
        <f>IFERROR((s_DL/(Rad_Spec!BA4*s_GSF_s*s_Fam*s_Foffset*Fsurf!C4*s_EF_w*(1/365)*s_ET_w*(1/24)))*Rad_Spec!BF4,".")</f>
        <v>.</v>
      </c>
      <c r="L4" s="30" t="str">
        <f>IFERROR((s_DL/(Rad_Spec!BB4*s_GSF_s*s_Fam*s_Foffset*Fsurf!C4*s_EF_w*(1/365)*s_ET_w*(1/24)))*Rad_Spec!BF4,".")</f>
        <v>.</v>
      </c>
      <c r="M4" s="30" t="str">
        <f>IFERROR((s_DL/(Rad_Spec!AY4*s_GSF_s*s_Fam*s_Foffset*Fsurf!C4*s_EF_w*(1/365)*s_ET_w*(1/24)))*Rad_Spec!BF4,".")</f>
        <v>.</v>
      </c>
      <c r="N4" s="30">
        <f>IFERROR((s_DL/(Rad_Spec!AV4*s_GSF_s*s_Fam*s_Foffset*acf!D4*s_ET_w*(1/24)*s_EF_w*(1/365)))*Rad_Spec!BF4,".")</f>
        <v>206407.05382300084</v>
      </c>
      <c r="O4" s="30">
        <f>IFERROR((s_DL/(Rad_Spec!AZ4*s_GSF_s*s_Fam*s_Foffset*acf!E4*s_ET_w*(1/24)*s_EF_w*(1/365)))*Rad_Spec!BF4,".")</f>
        <v>1078443.2119739272</v>
      </c>
      <c r="P4" s="30">
        <f>IFERROR((s_DL/(Rad_Spec!BA4*s_GSF_s*s_Fam*s_Foffset*acf!F4*s_ET_w*(1/24)*s_EF_w*(1/365)))*Rad_Spec!BF4,".")</f>
        <v>376753.50293268776</v>
      </c>
      <c r="Q4" s="30">
        <f>IFERROR((s_DL/(Rad_Spec!BB4*s_GSF_s*s_Fam*s_Foffset*acf!G4*s_ET_w*(1/24)*s_EF_w*(1/365)))*Rad_Spec!BF4,".")</f>
        <v>237037.80312792875</v>
      </c>
      <c r="R4" s="30">
        <f>IFERROR((s_DL/(Rad_Spec!AY4*s_GSF_s*s_Fam*s_Foffset*acf!C4*s_ET_w*(1/24)*s_EF_w*(1/365)))*Rad_Spec!BF4,".")</f>
        <v>1130149.2567019982</v>
      </c>
    </row>
    <row r="5" spans="1:18">
      <c r="A5" s="88" t="s">
        <v>11</v>
      </c>
      <c r="B5" s="28"/>
      <c r="C5" s="30">
        <f>IFERROR((s_DL/(k_decay*Rad_Spec!V5*s_IFD_w*s_EF_w))*Rad_Spec!BF5,".")</f>
        <v>11.809676983024724</v>
      </c>
      <c r="D5" s="30">
        <f>IFERROR((s_DL/(k_decay*Rad_Spec!AN5*s_IRA_w*(1/s_PEFm_up)*s_SLF*s_ET_w*s_EF_w))*Rad_Spec!BF5,".")</f>
        <v>5.4402126939653997E-3</v>
      </c>
      <c r="E5" s="30">
        <f>IFERROR((s_DL/(k_decay*Rad_Spec!AN5*s_IRA_w*(1/s_PEF)*s_SLF*s_ET_w*s_EF_w))*Rad_Spec!BF5,".")</f>
        <v>4.5323803828435869</v>
      </c>
      <c r="F5" s="30">
        <f>IFERROR((s_DL/(k_decay*Rad_Spec!AY5*s_GSF_s*s_Fam*s_Foffset*acf!C5*s_ET_w*(1/24)*s_EF_w*(1/365)))*Rad_Spec!BF5,".")</f>
        <v>9.0997313703909821</v>
      </c>
      <c r="G5" s="30">
        <f t="shared" si="2"/>
        <v>2.408452958076265</v>
      </c>
      <c r="H5" s="30">
        <f t="shared" si="3"/>
        <v>5.4344603154622287E-3</v>
      </c>
      <c r="I5" s="89">
        <f>IFERROR((s_DL/(Rad_Spec!AV5*s_GSF_s*s_Fam*s_Foffset*Fsurf!C5*s_EF_w*(1/365)*s_ET_w*(1/24)))*Rad_Spec!BF5,".")</f>
        <v>1.2758237843416935</v>
      </c>
      <c r="J5" s="30">
        <f>IFERROR((s_DL/(Rad_Spec!AZ5*s_GSF_s*s_Fam*s_Foffset*Fsurf!C5*s_EF_w*(1/365)*s_ET_w*(1/24)))*Rad_Spec!BF5,".")</f>
        <v>7.2296681112695946</v>
      </c>
      <c r="K5" s="30">
        <f>IFERROR((s_DL/(Rad_Spec!BA5*s_GSF_s*s_Fam*s_Foffset*Fsurf!C5*s_EF_w*(1/365)*s_ET_w*(1/24)))*Rad_Spec!BF5,".")</f>
        <v>2.4896870316954902</v>
      </c>
      <c r="L5" s="30">
        <f>IFERROR((s_DL/(Rad_Spec!BB5*s_GSF_s*s_Fam*s_Foffset*Fsurf!C5*s_EF_w*(1/365)*s_ET_w*(1/24)))*Rad_Spec!BF5,".")</f>
        <v>1.5344601705551795</v>
      </c>
      <c r="M5" s="30">
        <f>IFERROR((s_DL/(Rad_Spec!AY5*s_GSF_s*s_Fam*s_Foffset*Fsurf!C5*s_EF_w*(1/365)*s_ET_w*(1/24)))*Rad_Spec!BF5,".")</f>
        <v>7.2963954969258138</v>
      </c>
      <c r="N5" s="30">
        <f>IFERROR((s_DL/(Rad_Spec!AV5*s_GSF_s*s_Fam*s_Foffset*acf!D5*s_ET_w*(1/24)*s_EF_w*(1/365)))*Rad_Spec!BF5,".")</f>
        <v>1.2702682788252231</v>
      </c>
      <c r="O5" s="30">
        <f>IFERROR((s_DL/(Rad_Spec!AZ5*s_GSF_s*s_Fam*s_Foffset*acf!E5*s_ET_w*(1/24)*s_EF_w*(1/365)))*Rad_Spec!BF5,".")</f>
        <v>7.240790677594628</v>
      </c>
      <c r="P5" s="30">
        <f>IFERROR((s_DL/(Rad_Spec!BA5*s_GSF_s*s_Fam*s_Foffset*acf!F5*s_ET_w*(1/24)*s_EF_w*(1/365)))*Rad_Spec!BF5,".")</f>
        <v>2.459845127825925</v>
      </c>
      <c r="Q5" s="30">
        <f>IFERROR((s_DL/(Rad_Spec!BB5*s_GSF_s*s_Fam*s_Foffset*acf!G5*s_ET_w*(1/24)*s_EF_w*(1/365)))*Rad_Spec!BF5,".")</f>
        <v>1.5561671680898626</v>
      </c>
      <c r="R5" s="30">
        <f>IFERROR((s_DL/(Rad_Spec!AY5*s_GSF_s*s_Fam*s_Foffset*acf!C5*s_ET_w*(1/24)*s_EF_w*(1/365)))*Rad_Spec!BF5,".")</f>
        <v>8.0514138135642259</v>
      </c>
    </row>
    <row r="6" spans="1:18">
      <c r="A6" s="27" t="s">
        <v>12</v>
      </c>
      <c r="B6" s="28" t="s">
        <v>13</v>
      </c>
      <c r="C6" s="30">
        <f>IFERROR((s_DL/(k_decay*Rad_Spec!V6*s_IFD_w*s_EF_w))*Rad_Spec!BF6,".")</f>
        <v>0.20220002329683393</v>
      </c>
      <c r="D6" s="30">
        <f>IFERROR((s_DL/(k_decay*Rad_Spec!AN6*s_IRA_w*(1/s_PEFm_up)*s_SLF*s_ET_w*s_EF_w))*Rad_Spec!BF6,".")</f>
        <v>6.3270263942367698E-6</v>
      </c>
      <c r="E6" s="30">
        <f>IFERROR((s_DL/(k_decay*Rad_Spec!AN6*s_IRA_w*(1/s_PEF)*s_SLF*s_ET_w*s_EF_w))*Rad_Spec!BF6,".")</f>
        <v>5.2712075656126392E-3</v>
      </c>
      <c r="F6" s="30">
        <f>IFERROR((s_DL/(k_decay*Rad_Spec!AY6*s_GSF_s*s_Fam*s_Foffset*acf!C6*s_ET_w*(1/24)*s_EF_w*(1/365)))*Rad_Spec!BF6,".")</f>
        <v>896.37408760970072</v>
      </c>
      <c r="G6" s="30">
        <f t="shared" si="2"/>
        <v>5.1372529080841887E-3</v>
      </c>
      <c r="H6" s="30">
        <f t="shared" si="3"/>
        <v>6.3268283772471033E-6</v>
      </c>
      <c r="I6" s="89">
        <f>IFERROR((s_DL/(Rad_Spec!AV6*s_GSF_s*s_Fam*s_Foffset*Fsurf!C6*s_EF_w*(1/365)*s_ET_w*(1/24)))*Rad_Spec!BF6,".")</f>
        <v>449.29250138838273</v>
      </c>
      <c r="J6" s="30">
        <f>IFERROR((s_DL/(Rad_Spec!AZ6*s_GSF_s*s_Fam*s_Foffset*Fsurf!C6*s_EF_w*(1/365)*s_ET_w*(1/24)))*Rad_Spec!BF6,".")</f>
        <v>912.33885486008376</v>
      </c>
      <c r="K6" s="30">
        <f>IFERROR((s_DL/(Rad_Spec!BA6*s_GSF_s*s_Fam*s_Foffset*Fsurf!C6*s_EF_w*(1/365)*s_ET_w*(1/24)))*Rad_Spec!BF6,".")</f>
        <v>483.29301500696329</v>
      </c>
      <c r="L6" s="30">
        <f>IFERROR((s_DL/(Rad_Spec!BB6*s_GSF_s*s_Fam*s_Foffset*Fsurf!C6*s_EF_w*(1/365)*s_ET_w*(1/24)))*Rad_Spec!BF6,".")</f>
        <v>449.29250138838273</v>
      </c>
      <c r="M6" s="30">
        <f>IFERROR((s_DL/(Rad_Spec!AY6*s_GSF_s*s_Fam*s_Foffset*Fsurf!C6*s_EF_w*(1/365)*s_ET_w*(1/24)))*Rad_Spec!BF6,".")</f>
        <v>655.37234885186263</v>
      </c>
      <c r="N6" s="30">
        <f>IFERROR((s_DL/(Rad_Spec!AV6*s_GSF_s*s_Fam*s_Foffset*acf!D6*s_ET_w*(1/24)*s_EF_w*(1/365)))*Rad_Spec!BF6,".")</f>
        <v>559.93479139546344</v>
      </c>
      <c r="O6" s="30">
        <f>IFERROR((s_DL/(Rad_Spec!AZ6*s_GSF_s*s_Fam*s_Foffset*acf!E6*s_ET_w*(1/24)*s_EF_w*(1/365)))*Rad_Spec!BF6,".")</f>
        <v>1169.1345648076006</v>
      </c>
      <c r="P6" s="30">
        <f>IFERROR((s_DL/(Rad_Spec!BA6*s_GSF_s*s_Fam*s_Foffset*acf!F6*s_ET_w*(1/24)*s_EF_w*(1/365)))*Rad_Spec!BF6,".")</f>
        <v>640.27780081527476</v>
      </c>
      <c r="Q6" s="30">
        <f>IFERROR((s_DL/(Rad_Spec!BB6*s_GSF_s*s_Fam*s_Foffset*acf!G6*s_ET_w*(1/24)*s_EF_w*(1/365)))*Rad_Spec!BF6,".")</f>
        <v>613.57656812159973</v>
      </c>
      <c r="R6" s="30">
        <f>IFERROR((s_DL/(Rad_Spec!AY6*s_GSF_s*s_Fam*s_Foffset*acf!C6*s_ET_w*(1/24)*s_EF_w*(1/365)))*Rad_Spec!BF6,".")</f>
        <v>793.10898501739871</v>
      </c>
    </row>
    <row r="7" spans="1:18">
      <c r="A7" s="88" t="s">
        <v>14</v>
      </c>
      <c r="B7" s="28"/>
      <c r="C7" s="30" t="str">
        <f>IFERROR((s_DL/(k_decay*Rad_Spec!V7*s_IFD_w*s_EF_w))*Rad_Spec!BF7,".")</f>
        <v>.</v>
      </c>
      <c r="D7" s="30" t="str">
        <f>IFERROR((s_DL/(k_decay*Rad_Spec!AN7*s_IRA_w*(1/s_PEFm_up)*s_SLF*s_ET_w*s_EF_w))*Rad_Spec!BF7,".")</f>
        <v>.</v>
      </c>
      <c r="E7" s="30" t="str">
        <f>IFERROR((s_DL/(k_decay*Rad_Spec!AN7*s_IRA_w*(1/s_PEF)*s_SLF*s_ET_w*s_EF_w))*Rad_Spec!BF7,".")</f>
        <v>.</v>
      </c>
      <c r="F7" s="30">
        <f>IFERROR((s_DL/(k_decay*Rad_Spec!AY7*s_GSF_s*s_Fam*s_Foffset*acf!C7*s_ET_w*(1/24)*s_EF_w*(1/365)))*Rad_Spec!BF7,".")</f>
        <v>384617.20852674788</v>
      </c>
      <c r="G7" s="30">
        <f t="shared" si="2"/>
        <v>384617.20852674788</v>
      </c>
      <c r="H7" s="30">
        <f t="shared" si="3"/>
        <v>384617.20852674788</v>
      </c>
      <c r="I7" s="89" t="str">
        <f>IFERROR((s_DL/(Rad_Spec!AV7*s_GSF_s*s_Fam*s_Foffset*Fsurf!C7*s_EF_w*(1/365)*s_ET_w*(1/24)))*Rad_Spec!BF7,".")</f>
        <v>.</v>
      </c>
      <c r="J7" s="30" t="str">
        <f>IFERROR((s_DL/(Rad_Spec!AZ7*s_GSF_s*s_Fam*s_Foffset*Fsurf!C7*s_EF_w*(1/365)*s_ET_w*(1/24)))*Rad_Spec!BF7,".")</f>
        <v>.</v>
      </c>
      <c r="K7" s="30" t="str">
        <f>IFERROR((s_DL/(Rad_Spec!BA7*s_GSF_s*s_Fam*s_Foffset*Fsurf!C7*s_EF_w*(1/365)*s_ET_w*(1/24)))*Rad_Spec!BF7,".")</f>
        <v>.</v>
      </c>
      <c r="L7" s="30" t="str">
        <f>IFERROR((s_DL/(Rad_Spec!BB7*s_GSF_s*s_Fam*s_Foffset*Fsurf!C7*s_EF_w*(1/365)*s_ET_w*(1/24)))*Rad_Spec!BF7,".")</f>
        <v>.</v>
      </c>
      <c r="M7" s="30" t="str">
        <f>IFERROR((s_DL/(Rad_Spec!AY7*s_GSF_s*s_Fam*s_Foffset*Fsurf!C7*s_EF_w*(1/365)*s_ET_w*(1/24)))*Rad_Spec!BF7,".")</f>
        <v>.</v>
      </c>
      <c r="N7" s="30">
        <f>IFERROR((s_DL/(Rad_Spec!AV7*s_GSF_s*s_Fam*s_Foffset*acf!D7*s_ET_w*(1/24)*s_EF_w*(1/365)))*Rad_Spec!BF7,".")</f>
        <v>53356.729829601558</v>
      </c>
      <c r="O7" s="30">
        <f>IFERROR((s_DL/(Rad_Spec!AZ7*s_GSF_s*s_Fam*s_Foffset*acf!E7*s_ET_w*(1/24)*s_EF_w*(1/365)))*Rad_Spec!BF7,".")</f>
        <v>312865.4675936391</v>
      </c>
      <c r="P7" s="30">
        <f>IFERROR((s_DL/(Rad_Spec!BA7*s_GSF_s*s_Fam*s_Foffset*acf!F7*s_ET_w*(1/24)*s_EF_w*(1/365)))*Rad_Spec!BF7,".")</f>
        <v>105716.70810919814</v>
      </c>
      <c r="Q7" s="30">
        <f>IFERROR((s_DL/(Rad_Spec!BB7*s_GSF_s*s_Fam*s_Foffset*acf!G7*s_ET_w*(1/24)*s_EF_w*(1/365)))*Rad_Spec!BF7,".")</f>
        <v>66263.176516535314</v>
      </c>
      <c r="R7" s="30">
        <f>IFERROR((s_DL/(Rad_Spec!AY7*s_GSF_s*s_Fam*s_Foffset*acf!C7*s_ET_w*(1/24)*s_EF_w*(1/365)))*Rad_Spec!BF7,".")</f>
        <v>340308.10137351532</v>
      </c>
    </row>
    <row r="8" spans="1:18">
      <c r="A8" s="88" t="s">
        <v>15</v>
      </c>
      <c r="B8" s="28"/>
      <c r="C8" s="30">
        <f>IFERROR((s_DL/(k_decay*Rad_Spec!V8*s_IFD_w*s_EF_w))*Rad_Spec!BF8,".")</f>
        <v>18053411.493657771</v>
      </c>
      <c r="D8" s="30">
        <f>IFERROR((s_DL/(k_decay*Rad_Spec!AN8*s_IRA_w*(1/s_PEFm_up)*s_SLF*s_ET_w*s_EF_w))*Rad_Spec!BF8,".")</f>
        <v>577133.23627100186</v>
      </c>
      <c r="E8" s="30">
        <f>IFERROR((s_DL/(k_decay*Rad_Spec!AN8*s_IRA_w*(1/s_PEF)*s_SLF*s_ET_w*s_EF_w))*Rad_Spec!BF8,".")</f>
        <v>480824465.05507153</v>
      </c>
      <c r="F8" s="30">
        <f>IFERROR((s_DL/(k_decay*Rad_Spec!AY8*s_GSF_s*s_Fam*s_Foffset*acf!C8*s_ET_w*(1/24)*s_EF_w*(1/365)))*Rad_Spec!BF8,".")</f>
        <v>427507.71177750983</v>
      </c>
      <c r="G8" s="30">
        <f t="shared" si="2"/>
        <v>417256.0331137919</v>
      </c>
      <c r="H8" s="30">
        <f t="shared" si="3"/>
        <v>242293.11430719678</v>
      </c>
      <c r="I8" s="89">
        <f>IFERROR((s_DL/(Rad_Spec!AV8*s_GSF_s*s_Fam*s_Foffset*Fsurf!C8*s_EF_w*(1/365)*s_ET_w*(1/24)))*Rad_Spec!BF8,".")</f>
        <v>74388.129311043667</v>
      </c>
      <c r="J8" s="30">
        <f>IFERROR((s_DL/(Rad_Spec!AZ8*s_GSF_s*s_Fam*s_Foffset*Fsurf!C8*s_EF_w*(1/365)*s_ET_w*(1/24)))*Rad_Spec!BF8,".")</f>
        <v>359368.00498152082</v>
      </c>
      <c r="K8" s="30">
        <f>IFERROR((s_DL/(Rad_Spec!BA8*s_GSF_s*s_Fam*s_Foffset*Fsurf!C8*s_EF_w*(1/365)*s_ET_w*(1/24)))*Rad_Spec!BF8,".")</f>
        <v>127575.64176843988</v>
      </c>
      <c r="L8" s="30">
        <f>IFERROR((s_DL/(Rad_Spec!BB8*s_GSF_s*s_Fam*s_Foffset*Fsurf!C8*s_EF_w*(1/365)*s_ET_w*(1/24)))*Rad_Spec!BF8,".")</f>
        <v>82841.325823662293</v>
      </c>
      <c r="M8" s="30">
        <f>IFERROR((s_DL/(Rad_Spec!AY8*s_GSF_s*s_Fam*s_Foffset*Fsurf!C8*s_EF_w*(1/365)*s_ET_w*(1/24)))*Rad_Spec!BF8,".")</f>
        <v>334195.26122010645</v>
      </c>
      <c r="N8" s="30">
        <f>IFERROR((s_DL/(Rad_Spec!AV8*s_GSF_s*s_Fam*s_Foffset*acf!D8*s_ET_w*(1/24)*s_EF_w*(1/365)))*Rad_Spec!BF8,".")</f>
        <v>80591.175219444238</v>
      </c>
      <c r="O8" s="30">
        <f>IFERROR((s_DL/(Rad_Spec!AZ8*s_GSF_s*s_Fam*s_Foffset*acf!E8*s_ET_w*(1/24)*s_EF_w*(1/365)))*Rad_Spec!BF8,".")</f>
        <v>384652.1110462923</v>
      </c>
      <c r="P8" s="30">
        <f>IFERROR((s_DL/(Rad_Spec!BA8*s_GSF_s*s_Fam*s_Foffset*acf!F8*s_ET_w*(1/24)*s_EF_w*(1/365)))*Rad_Spec!BF8,".")</f>
        <v>135713.18066147499</v>
      </c>
      <c r="Q8" s="30">
        <f>IFERROR((s_DL/(Rad_Spec!BB8*s_GSF_s*s_Fam*s_Foffset*acf!G8*s_ET_w*(1/24)*s_EF_w*(1/365)))*Rad_Spec!BF8,".")</f>
        <v>89912.839466109668</v>
      </c>
      <c r="R8" s="30">
        <f>IFERROR((s_DL/(Rad_Spec!AY8*s_GSF_s*s_Fam*s_Foffset*acf!C8*s_ET_w*(1/24)*s_EF_w*(1/365)))*Rad_Spec!BF8,".")</f>
        <v>378257.48430448287</v>
      </c>
    </row>
    <row r="9" spans="1:18">
      <c r="A9" s="88" t="s">
        <v>16</v>
      </c>
      <c r="B9" s="28"/>
      <c r="C9" s="30" t="str">
        <f>IFERROR((s_DL/(k_decay*Rad_Spec!V9*s_IFD_w*s_EF_w))*Rad_Spec!BF9,".")</f>
        <v>.</v>
      </c>
      <c r="D9" s="30" t="str">
        <f>IFERROR((s_DL/(k_decay*Rad_Spec!AN9*s_IRA_w*(1/s_PEFm_up)*s_SLF*s_ET_w*s_EF_w))*Rad_Spec!BF9,".")</f>
        <v>.</v>
      </c>
      <c r="E9" s="30" t="str">
        <f>IFERROR((s_DL/(k_decay*Rad_Spec!AN9*s_IRA_w*(1/s_PEF)*s_SLF*s_ET_w*s_EF_w))*Rad_Spec!BF9,".")</f>
        <v>.</v>
      </c>
      <c r="F9" s="30">
        <f>IFERROR((s_DL/(k_decay*Rad_Spec!AY9*s_GSF_s*s_Fam*s_Foffset*acf!C9*s_ET_w*(1/24)*s_EF_w*(1/365)))*Rad_Spec!BF9,".")</f>
        <v>381570.24691204244</v>
      </c>
      <c r="G9" s="30">
        <f t="shared" si="2"/>
        <v>381570.24691204244</v>
      </c>
      <c r="H9" s="30">
        <f t="shared" si="3"/>
        <v>381570.24691204244</v>
      </c>
      <c r="I9" s="89" t="str">
        <f>IFERROR((s_DL/(Rad_Spec!AV9*s_GSF_s*s_Fam*s_Foffset*Fsurf!C9*s_EF_w*(1/365)*s_ET_w*(1/24)))*Rad_Spec!BF9,".")</f>
        <v>.</v>
      </c>
      <c r="J9" s="30" t="str">
        <f>IFERROR((s_DL/(Rad_Spec!AZ9*s_GSF_s*s_Fam*s_Foffset*Fsurf!C9*s_EF_w*(1/365)*s_ET_w*(1/24)))*Rad_Spec!BF9,".")</f>
        <v>.</v>
      </c>
      <c r="K9" s="30" t="str">
        <f>IFERROR((s_DL/(Rad_Spec!BA9*s_GSF_s*s_Fam*s_Foffset*Fsurf!C9*s_EF_w*(1/365)*s_ET_w*(1/24)))*Rad_Spec!BF9,".")</f>
        <v>.</v>
      </c>
      <c r="L9" s="30" t="str">
        <f>IFERROR((s_DL/(Rad_Spec!BB9*s_GSF_s*s_Fam*s_Foffset*Fsurf!C9*s_EF_w*(1/365)*s_ET_w*(1/24)))*Rad_Spec!BF9,".")</f>
        <v>.</v>
      </c>
      <c r="M9" s="30" t="str">
        <f>IFERROR((s_DL/(Rad_Spec!AY9*s_GSF_s*s_Fam*s_Foffset*Fsurf!C9*s_EF_w*(1/365)*s_ET_w*(1/24)))*Rad_Spec!BF9,".")</f>
        <v>.</v>
      </c>
      <c r="N9" s="30">
        <f>IFERROR((s_DL/(Rad_Spec!AV9*s_GSF_s*s_Fam*s_Foffset*acf!D9*s_ET_w*(1/24)*s_EF_w*(1/365)))*Rad_Spec!BF9,".")</f>
        <v>65543.471569075729</v>
      </c>
      <c r="O9" s="30">
        <f>IFERROR((s_DL/(Rad_Spec!AZ9*s_GSF_s*s_Fam*s_Foffset*acf!E9*s_ET_w*(1/24)*s_EF_w*(1/365)))*Rad_Spec!BF9,".")</f>
        <v>320367.22671635711</v>
      </c>
      <c r="P9" s="30">
        <f>IFERROR((s_DL/(Rad_Spec!BA9*s_GSF_s*s_Fam*s_Foffset*acf!F9*s_ET_w*(1/24)*s_EF_w*(1/365)))*Rad_Spec!BF9,".")</f>
        <v>113467.40216119704</v>
      </c>
      <c r="Q9" s="30">
        <f>IFERROR((s_DL/(Rad_Spec!BB9*s_GSF_s*s_Fam*s_Foffset*acf!G9*s_ET_w*(1/24)*s_EF_w*(1/365)))*Rad_Spec!BF9,".")</f>
        <v>73274.587280263426</v>
      </c>
      <c r="R9" s="30">
        <f>IFERROR((s_DL/(Rad_Spec!AY9*s_GSF_s*s_Fam*s_Foffset*acf!C9*s_ET_w*(1/24)*s_EF_w*(1/365)))*Rad_Spec!BF9,".")</f>
        <v>337612.15928077797</v>
      </c>
    </row>
    <row r="10" spans="1:18">
      <c r="A10" s="34" t="s">
        <v>17</v>
      </c>
      <c r="B10" s="28" t="s">
        <v>9</v>
      </c>
      <c r="C10" s="30" t="str">
        <f>IFERROR((s_DL/(k_decay*Rad_Spec!V10*s_IFD_w*s_EF_w))*Rad_Spec!BF10,".")</f>
        <v>.</v>
      </c>
      <c r="D10" s="30" t="str">
        <f>IFERROR((s_DL/(k_decay*Rad_Spec!AN10*s_IRA_w*(1/s_PEFm_up)*s_SLF*s_ET_w*s_EF_w))*Rad_Spec!BF10,".")</f>
        <v>.</v>
      </c>
      <c r="E10" s="30" t="str">
        <f>IFERROR((s_DL/(k_decay*Rad_Spec!AN10*s_IRA_w*(1/s_PEF)*s_SLF*s_ET_w*s_EF_w))*Rad_Spec!BF10,".")</f>
        <v>.</v>
      </c>
      <c r="F10" s="30">
        <f>IFERROR((s_DL/(k_decay*Rad_Spec!AY10*s_GSF_s*s_Fam*s_Foffset*acf!C10*s_ET_w*(1/24)*s_EF_w*(1/365)))*Rad_Spec!BF10,".")</f>
        <v>62757122862936.617</v>
      </c>
      <c r="G10" s="30">
        <f t="shared" si="2"/>
        <v>62757122862936.609</v>
      </c>
      <c r="H10" s="30">
        <f t="shared" si="3"/>
        <v>62757122862936.609</v>
      </c>
      <c r="I10" s="89">
        <f>IFERROR((s_DL/(Rad_Spec!AV10*s_GSF_s*s_Fam*s_Foffset*Fsurf!C10*s_EF_w*(1/365)*s_ET_w*(1/24)))*Rad_Spec!BF10,".")</f>
        <v>11288602247372.633</v>
      </c>
      <c r="J10" s="30">
        <f>IFERROR((s_DL/(Rad_Spec!AZ10*s_GSF_s*s_Fam*s_Foffset*Fsurf!C10*s_EF_w*(1/365)*s_ET_w*(1/24)))*Rad_Spec!BF10,".")</f>
        <v>49779600188066.813</v>
      </c>
      <c r="K10" s="30">
        <f>IFERROR((s_DL/(Rad_Spec!BA10*s_GSF_s*s_Fam*s_Foffset*Fsurf!C10*s_EF_w*(1/365)*s_ET_w*(1/24)))*Rad_Spec!BF10,".")</f>
        <v>17831498574829.902</v>
      </c>
      <c r="L10" s="30">
        <f>IFERROR((s_DL/(Rad_Spec!BB10*s_GSF_s*s_Fam*s_Foffset*Fsurf!C10*s_EF_w*(1/365)*s_ET_w*(1/24)))*Rad_Spec!BF10,".")</f>
        <v>12067781863773.779</v>
      </c>
      <c r="M10" s="30">
        <f>IFERROR((s_DL/(Rad_Spec!AY10*s_GSF_s*s_Fam*s_Foffset*Fsurf!C10*s_EF_w*(1/365)*s_ET_w*(1/24)))*Rad_Spec!BF10,".")</f>
        <v>50460366418032.922</v>
      </c>
      <c r="N10" s="30">
        <f>IFERROR((s_DL/(Rad_Spec!AV10*s_GSF_s*s_Fam*s_Foffset*acf!D10*s_ET_w*(1/24)*s_EF_w*(1/365)))*Rad_Spec!BF10,".")</f>
        <v>13249056170999.682</v>
      </c>
      <c r="O10" s="30">
        <f>IFERROR((s_DL/(Rad_Spec!AZ10*s_GSF_s*s_Fam*s_Foffset*acf!E10*s_ET_w*(1/24)*s_EF_w*(1/365)))*Rad_Spec!BF10,".")</f>
        <v>55086105568114.742</v>
      </c>
      <c r="P10" s="30">
        <f>IFERROR((s_DL/(Rad_Spec!BA10*s_GSF_s*s_Fam*s_Foffset*acf!F10*s_ET_w*(1/24)*s_EF_w*(1/365)))*Rad_Spec!BF10,".")</f>
        <v>19654342898705.559</v>
      </c>
      <c r="Q10" s="30">
        <f>IFERROR((s_DL/(Rad_Spec!BB10*s_GSF_s*s_Fam*s_Foffset*acf!G10*s_ET_w*(1/24)*s_EF_w*(1/365)))*Rad_Spec!BF10,".")</f>
        <v>13508647812358.914</v>
      </c>
      <c r="R10" s="30">
        <f>IFERROR((s_DL/(Rad_Spec!AY10*s_GSF_s*s_Fam*s_Foffset*acf!C10*s_ET_w*(1/24)*s_EF_w*(1/365)))*Rad_Spec!BF10,".")</f>
        <v>55527305735892.852</v>
      </c>
    </row>
    <row r="11" spans="1:18">
      <c r="A11" s="34" t="s">
        <v>18</v>
      </c>
      <c r="B11" s="90" t="s">
        <v>9</v>
      </c>
      <c r="C11" s="30" t="str">
        <f>IFERROR((s_DL/(k_decay*Rad_Spec!V11*s_IFD_w*s_EF_w))*Rad_Spec!BF11,".")</f>
        <v>.</v>
      </c>
      <c r="D11" s="30" t="str">
        <f>IFERROR((s_DL/(k_decay*Rad_Spec!AN11*s_IRA_w*(1/s_PEFm_up)*s_SLF*s_ET_w*s_EF_w))*Rad_Spec!BF11,".")</f>
        <v>.</v>
      </c>
      <c r="E11" s="30" t="str">
        <f>IFERROR((s_DL/(k_decay*Rad_Spec!AN11*s_IRA_w*(1/s_PEF)*s_SLF*s_ET_w*s_EF_w))*Rad_Spec!BF11,".")</f>
        <v>.</v>
      </c>
      <c r="F11" s="30">
        <f>IFERROR((s_DL/(k_decay*Rad_Spec!AY11*s_GSF_s*s_Fam*s_Foffset*acf!C11*s_ET_w*(1/24)*s_EF_w*(1/365)))*Rad_Spec!BF11,".")</f>
        <v>2492811284994.8091</v>
      </c>
      <c r="G11" s="30">
        <f t="shared" si="2"/>
        <v>2492811284994.8091</v>
      </c>
      <c r="H11" s="30">
        <f t="shared" si="3"/>
        <v>2492811284994.8091</v>
      </c>
      <c r="I11" s="89">
        <f>IFERROR((s_DL/(Rad_Spec!AV11*s_GSF_s*s_Fam*s_Foffset*Fsurf!C11*s_EF_w*(1/365)*s_ET_w*(1/24)))*Rad_Spec!BF11,".")</f>
        <v>4356880983836.9678</v>
      </c>
      <c r="J11" s="30">
        <f>IFERROR((s_DL/(Rad_Spec!AZ11*s_GSF_s*s_Fam*s_Foffset*Fsurf!C11*s_EF_w*(1/365)*s_ET_w*(1/24)))*Rad_Spec!BF11,".")</f>
        <v>7682547533629.6855</v>
      </c>
      <c r="K11" s="30">
        <f>IFERROR((s_DL/(Rad_Spec!BA11*s_GSF_s*s_Fam*s_Foffset*Fsurf!C11*s_EF_w*(1/365)*s_ET_w*(1/24)))*Rad_Spec!BF11,".")</f>
        <v>5478272291913.1514</v>
      </c>
      <c r="L11" s="30">
        <f>IFERROR((s_DL/(Rad_Spec!BB11*s_GSF_s*s_Fam*s_Foffset*Fsurf!C11*s_EF_w*(1/365)*s_ET_w*(1/24)))*Rad_Spec!BF11,".")</f>
        <v>4539687178962.9951</v>
      </c>
      <c r="M11" s="30">
        <f>IFERROR((s_DL/(Rad_Spec!AY11*s_GSF_s*s_Fam*s_Foffset*Fsurf!C11*s_EF_w*(1/365)*s_ET_w*(1/24)))*Rad_Spec!BF11,".")</f>
        <v>1659756233352.6929</v>
      </c>
      <c r="N11" s="30">
        <f>IFERROR((s_DL/(Rad_Spec!AV11*s_GSF_s*s_Fam*s_Foffset*acf!D11*s_ET_w*(1/24)*s_EF_w*(1/365)))*Rad_Spec!BF11,".")</f>
        <v>5789810729632.2383</v>
      </c>
      <c r="O11" s="30">
        <f>IFERROR((s_DL/(Rad_Spec!AZ11*s_GSF_s*s_Fam*s_Foffset*acf!E11*s_ET_w*(1/24)*s_EF_w*(1/365)))*Rad_Spec!BF11,".")</f>
        <v>10209252055801.223</v>
      </c>
      <c r="P11" s="30">
        <f>IFERROR((s_DL/(Rad_Spec!BA11*s_GSF_s*s_Fam*s_Foffset*acf!F11*s_ET_w*(1/24)*s_EF_w*(1/365)))*Rad_Spec!BF11,".")</f>
        <v>7280015179031.2529</v>
      </c>
      <c r="Q11" s="30">
        <f>IFERROR((s_DL/(Rad_Spec!BB11*s_GSF_s*s_Fam*s_Foffset*acf!G11*s_ET_w*(1/24)*s_EF_w*(1/365)))*Rad_Spec!BF11,".")</f>
        <v>6032739851155.2686</v>
      </c>
      <c r="R11" s="30">
        <f>IFERROR((s_DL/(Rad_Spec!AY11*s_GSF_s*s_Fam*s_Foffset*acf!C11*s_ET_w*(1/24)*s_EF_w*(1/365)))*Rad_Spec!BF11,".")</f>
        <v>2205631616766.4668</v>
      </c>
    </row>
    <row r="12" spans="1:18">
      <c r="A12" s="88" t="s">
        <v>19</v>
      </c>
      <c r="B12" s="28"/>
      <c r="C12" s="30">
        <f>IFERROR((s_DL/(k_decay*Rad_Spec!V12*s_IFD_w*s_EF_w))*Rad_Spec!BF12,".")</f>
        <v>31247962.772605915</v>
      </c>
      <c r="D12" s="30">
        <f>IFERROR((s_DL/(k_decay*Rad_Spec!AN12*s_IRA_w*(1/s_PEFm_up)*s_SLF*s_ET_w*s_EF_w))*Rad_Spec!BF12,".")</f>
        <v>868798.49675808253</v>
      </c>
      <c r="E12" s="30">
        <f>IFERROR((s_DL/(k_decay*Rad_Spec!AN12*s_IRA_w*(1/s_PEF)*s_SLF*s_ET_w*s_EF_w))*Rad_Spec!BF12,".")</f>
        <v>723818255.80427849</v>
      </c>
      <c r="F12" s="30">
        <f>IFERROR((s_DL/(k_decay*Rad_Spec!AY12*s_GSF_s*s_Fam*s_Foffset*acf!C12*s_ET_w*(1/24)*s_EF_w*(1/365)))*Rad_Spec!BF12,".")</f>
        <v>489896.53168296895</v>
      </c>
      <c r="G12" s="30">
        <f t="shared" si="2"/>
        <v>482013.42688135075</v>
      </c>
      <c r="H12" s="30">
        <f t="shared" si="3"/>
        <v>310148.26923721598</v>
      </c>
      <c r="I12" s="89" t="str">
        <f>IFERROR((s_DL/(Rad_Spec!AV12*s_GSF_s*s_Fam*s_Foffset*Fsurf!C12*s_EF_w*(1/365)*s_ET_w*(1/24)))*Rad_Spec!BF12,".")</f>
        <v>.</v>
      </c>
      <c r="J12" s="30" t="str">
        <f>IFERROR((s_DL/(Rad_Spec!AZ12*s_GSF_s*s_Fam*s_Foffset*Fsurf!C12*s_EF_w*(1/365)*s_ET_w*(1/24)))*Rad_Spec!BF12,".")</f>
        <v>.</v>
      </c>
      <c r="K12" s="30" t="str">
        <f>IFERROR((s_DL/(Rad_Spec!BA12*s_GSF_s*s_Fam*s_Foffset*Fsurf!C12*s_EF_w*(1/365)*s_ET_w*(1/24)))*Rad_Spec!BF12,".")</f>
        <v>.</v>
      </c>
      <c r="L12" s="30" t="str">
        <f>IFERROR((s_DL/(Rad_Spec!BB12*s_GSF_s*s_Fam*s_Foffset*Fsurf!C12*s_EF_w*(1/365)*s_ET_w*(1/24)))*Rad_Spec!BF12,".")</f>
        <v>.</v>
      </c>
      <c r="M12" s="30" t="str">
        <f>IFERROR((s_DL/(Rad_Spec!AY12*s_GSF_s*s_Fam*s_Foffset*Fsurf!C12*s_EF_w*(1/365)*s_ET_w*(1/24)))*Rad_Spec!BF12,".")</f>
        <v>.</v>
      </c>
      <c r="N12" s="30">
        <f>IFERROR((s_DL/(Rad_Spec!AV12*s_GSF_s*s_Fam*s_Foffset*acf!D12*s_ET_w*(1/24)*s_EF_w*(1/365)))*Rad_Spec!BF12,".")</f>
        <v>88084.92559818353</v>
      </c>
      <c r="O12" s="30">
        <f>IFERROR((s_DL/(Rad_Spec!AZ12*s_GSF_s*s_Fam*s_Foffset*acf!E12*s_ET_w*(1/24)*s_EF_w*(1/365)))*Rad_Spec!BF12,".")</f>
        <v>429936.55264862638</v>
      </c>
      <c r="P12" s="30">
        <f>IFERROR((s_DL/(Rad_Spec!BA12*s_GSF_s*s_Fam*s_Foffset*acf!F12*s_ET_w*(1/24)*s_EF_w*(1/365)))*Rad_Spec!BF12,".")</f>
        <v>151701.5021300361</v>
      </c>
      <c r="Q12" s="30">
        <f>IFERROR((s_DL/(Rad_Spec!BB12*s_GSF_s*s_Fam*s_Foffset*acf!G12*s_ET_w*(1/24)*s_EF_w*(1/365)))*Rad_Spec!BF12,".")</f>
        <v>99943.401341652308</v>
      </c>
      <c r="R12" s="30">
        <f>IFERROR((s_DL/(Rad_Spec!AY12*s_GSF_s*s_Fam*s_Foffset*acf!C12*s_ET_w*(1/24)*s_EF_w*(1/365)))*Rad_Spec!BF12,".")</f>
        <v>433458.91673722974</v>
      </c>
    </row>
    <row r="13" spans="1:18">
      <c r="A13" s="88" t="s">
        <v>20</v>
      </c>
      <c r="B13" s="28"/>
      <c r="C13" s="30">
        <f>IFERROR((s_DL/(k_decay*Rad_Spec!V13*s_IFD_w*s_EF_w))*Rad_Spec!BF13,".")</f>
        <v>591041.68326153851</v>
      </c>
      <c r="D13" s="30">
        <f>IFERROR((s_DL/(k_decay*Rad_Spec!AN13*s_IRA_w*(1/s_PEFm_up)*s_SLF*s_ET_w*s_EF_w))*Rad_Spec!BF13,".")</f>
        <v>16984.683995644307</v>
      </c>
      <c r="E13" s="30">
        <f>IFERROR((s_DL/(k_decay*Rad_Spec!AN13*s_IRA_w*(1/s_PEF)*s_SLF*s_ET_w*s_EF_w))*Rad_Spec!BF13,".")</f>
        <v>14150374.78884742</v>
      </c>
      <c r="F13" s="30">
        <f>IFERROR((s_DL/(k_decay*Rad_Spec!AY13*s_GSF_s*s_Fam*s_Foffset*acf!C13*s_ET_w*(1/24)*s_EF_w*(1/365)))*Rad_Spec!BF13,".")</f>
        <v>144300.60623647665</v>
      </c>
      <c r="G13" s="30">
        <f t="shared" si="2"/>
        <v>115040.70516821923</v>
      </c>
      <c r="H13" s="30">
        <f t="shared" si="3"/>
        <v>14815.148513929975</v>
      </c>
      <c r="I13" s="89">
        <f>IFERROR((s_DL/(Rad_Spec!AV13*s_GSF_s*s_Fam*s_Foffset*Fsurf!C13*s_EF_w*(1/365)*s_ET_w*(1/24)))*Rad_Spec!BF13,".")</f>
        <v>21882.147897605606</v>
      </c>
      <c r="J13" s="30">
        <f>IFERROR((s_DL/(Rad_Spec!AZ13*s_GSF_s*s_Fam*s_Foffset*Fsurf!C13*s_EF_w*(1/365)*s_ET_w*(1/24)))*Rad_Spec!BF13,".")</f>
        <v>109410.73948802803</v>
      </c>
      <c r="K13" s="30">
        <f>IFERROR((s_DL/(Rad_Spec!BA13*s_GSF_s*s_Fam*s_Foffset*Fsurf!C13*s_EF_w*(1/365)*s_ET_w*(1/24)))*Rad_Spec!BF13,".")</f>
        <v>38453.983753114459</v>
      </c>
      <c r="L13" s="30">
        <f>IFERROR((s_DL/(Rad_Spec!BB13*s_GSF_s*s_Fam*s_Foffset*Fsurf!C13*s_EF_w*(1/365)*s_ET_w*(1/24)))*Rad_Spec!BF13,".")</f>
        <v>24672.488904682828</v>
      </c>
      <c r="M13" s="30">
        <f>IFERROR((s_DL/(Rad_Spec!AY13*s_GSF_s*s_Fam*s_Foffset*Fsurf!C13*s_EF_w*(1/365)*s_ET_w*(1/24)))*Rad_Spec!BF13,".")</f>
        <v>108784.70332063147</v>
      </c>
      <c r="N13" s="30">
        <f>IFERROR((s_DL/(Rad_Spec!AV13*s_GSF_s*s_Fam*s_Foffset*acf!D13*s_ET_w*(1/24)*s_EF_w*(1/365)))*Rad_Spec!BF13,".")</f>
        <v>25409.096803364715</v>
      </c>
      <c r="O13" s="30">
        <f>IFERROR((s_DL/(Rad_Spec!AZ13*s_GSF_s*s_Fam*s_Foffset*acf!E13*s_ET_w*(1/24)*s_EF_w*(1/365)))*Rad_Spec!BF13,".")</f>
        <v>123699.34732050428</v>
      </c>
      <c r="P13" s="30">
        <f>IFERROR((s_DL/(Rad_Spec!BA13*s_GSF_s*s_Fam*s_Foffset*acf!F13*s_ET_w*(1/24)*s_EF_w*(1/365)))*Rad_Spec!BF13,".")</f>
        <v>43552.218789939572</v>
      </c>
      <c r="Q13" s="30">
        <f>IFERROR((s_DL/(Rad_Spec!BB13*s_GSF_s*s_Fam*s_Foffset*acf!G13*s_ET_w*(1/24)*s_EF_w*(1/365)))*Rad_Spec!BF13,".")</f>
        <v>28271.522605331906</v>
      </c>
      <c r="R13" s="30">
        <f>IFERROR((s_DL/(Rad_Spec!AY13*s_GSF_s*s_Fam*s_Foffset*acf!C13*s_ET_w*(1/24)*s_EF_w*(1/365)))*Rad_Spec!BF13,".")</f>
        <v>127676.72440732075</v>
      </c>
    </row>
    <row r="14" spans="1:18">
      <c r="A14" s="34" t="s">
        <v>21</v>
      </c>
      <c r="B14" s="28" t="s">
        <v>9</v>
      </c>
      <c r="C14" s="30" t="str">
        <f>IFERROR((s_DL/(k_decay*Rad_Spec!V14*s_IFD_w*s_EF_w))*Rad_Spec!BF14,".")</f>
        <v>.</v>
      </c>
      <c r="D14" s="30" t="str">
        <f>IFERROR((s_DL/(k_decay*Rad_Spec!AN14*s_IRA_w*(1/s_PEFm_up)*s_SLF*s_ET_w*s_EF_w))*Rad_Spec!BF14,".")</f>
        <v>.</v>
      </c>
      <c r="E14" s="30" t="str">
        <f>IFERROR((s_DL/(k_decay*Rad_Spec!AN14*s_IRA_w*(1/s_PEF)*s_SLF*s_ET_w*s_EF_w))*Rad_Spec!BF14,".")</f>
        <v>.</v>
      </c>
      <c r="F14" s="30">
        <f>IFERROR((s_DL/(k_decay*Rad_Spec!AY14*s_GSF_s*s_Fam*s_Foffset*acf!C14*s_ET_w*(1/24)*s_EF_w*(1/365)))*Rad_Spec!BF14,".")</f>
        <v>5371721.8846283536</v>
      </c>
      <c r="G14" s="30">
        <f t="shared" si="2"/>
        <v>5371721.8846283536</v>
      </c>
      <c r="H14" s="30">
        <f t="shared" si="3"/>
        <v>5371721.8846283536</v>
      </c>
      <c r="I14" s="89">
        <f>IFERROR((s_DL/(Rad_Spec!AV14*s_GSF_s*s_Fam*s_Foffset*Fsurf!C14*s_EF_w*(1/365)*s_ET_w*(1/24)))*Rad_Spec!BF14,".")</f>
        <v>853233.05791043676</v>
      </c>
      <c r="J14" s="30">
        <f>IFERROR((s_DL/(Rad_Spec!AZ14*s_GSF_s*s_Fam*s_Foffset*Fsurf!C14*s_EF_w*(1/365)*s_ET_w*(1/24)))*Rad_Spec!BF14,".")</f>
        <v>4289866.207827474</v>
      </c>
      <c r="K14" s="30">
        <f>IFERROR((s_DL/(Rad_Spec!BA14*s_GSF_s*s_Fam*s_Foffset*Fsurf!C14*s_EF_w*(1/365)*s_ET_w*(1/24)))*Rad_Spec!BF14,".")</f>
        <v>1499370.7134154276</v>
      </c>
      <c r="L14" s="30">
        <f>IFERROR((s_DL/(Rad_Spec!BB14*s_GSF_s*s_Fam*s_Foffset*Fsurf!C14*s_EF_w*(1/365)*s_ET_w*(1/24)))*Rad_Spec!BF14,".")</f>
        <v>959224.74212291325</v>
      </c>
      <c r="M14" s="30">
        <f>IFERROR((s_DL/(Rad_Spec!AY14*s_GSF_s*s_Fam*s_Foffset*Fsurf!C14*s_EF_w*(1/365)*s_ET_w*(1/24)))*Rad_Spec!BF14,".")</f>
        <v>4276936.4377555652</v>
      </c>
      <c r="N14" s="30">
        <f>IFERROR((s_DL/(Rad_Spec!AV14*s_GSF_s*s_Fam*s_Foffset*acf!D14*s_ET_w*(1/24)*s_EF_w*(1/365)))*Rad_Spec!BF14,".")</f>
        <v>918312.66817692539</v>
      </c>
      <c r="O14" s="30">
        <f>IFERROR((s_DL/(Rad_Spec!AZ14*s_GSF_s*s_Fam*s_Foffset*acf!E14*s_ET_w*(1/24)*s_EF_w*(1/365)))*Rad_Spec!BF14,".")</f>
        <v>4519880.1577572785</v>
      </c>
      <c r="P14" s="30">
        <f>IFERROR((s_DL/(Rad_Spec!BA14*s_GSF_s*s_Fam*s_Foffset*acf!F14*s_ET_w*(1/24)*s_EF_w*(1/365)))*Rad_Spec!BF14,".")</f>
        <v>1609633.4248682817</v>
      </c>
      <c r="Q14" s="30">
        <f>IFERROR((s_DL/(Rad_Spec!BB14*s_GSF_s*s_Fam*s_Foffset*acf!G14*s_ET_w*(1/24)*s_EF_w*(1/365)))*Rad_Spec!BF14,".")</f>
        <v>988928.73497065227</v>
      </c>
      <c r="R14" s="30">
        <f>IFERROR((s_DL/(Rad_Spec!AY14*s_GSF_s*s_Fam*s_Foffset*acf!C14*s_ET_w*(1/24)*s_EF_w*(1/365)))*Rad_Spec!BF14,".")</f>
        <v>4752882.6977519551</v>
      </c>
    </row>
    <row r="15" spans="1:18">
      <c r="A15" s="88" t="s">
        <v>22</v>
      </c>
      <c r="B15" s="28"/>
      <c r="C15" s="30">
        <f>IFERROR((s_DL/(k_decay*Rad_Spec!V15*s_IFD_w*s_EF_w))*Rad_Spec!BF15,".")</f>
        <v>36.154177380272763</v>
      </c>
      <c r="D15" s="30">
        <f>IFERROR((s_DL/(k_decay*Rad_Spec!AN15*s_IRA_w*(1/s_PEFm_up)*s_SLF*s_ET_w*s_EF_w))*Rad_Spec!BF15,".")</f>
        <v>1.6944920485224512E-2</v>
      </c>
      <c r="E15" s="30">
        <f>IFERROR((s_DL/(k_decay*Rad_Spec!AN15*s_IRA_w*(1/s_PEF)*s_SLF*s_ET_w*s_EF_w))*Rad_Spec!BF15,".")</f>
        <v>14.117246790969761</v>
      </c>
      <c r="F15" s="30">
        <f>IFERROR((s_DL/(k_decay*Rad_Spec!AY15*s_GSF_s*s_Fam*s_Foffset*acf!C15*s_ET_w*(1/24)*s_EF_w*(1/365)))*Rad_Spec!BF15,".")</f>
        <v>6217.1663779123201</v>
      </c>
      <c r="G15" s="30">
        <f t="shared" si="2"/>
        <v>10.136281522209718</v>
      </c>
      <c r="H15" s="30">
        <f t="shared" si="3"/>
        <v>1.6936936235619589E-2</v>
      </c>
      <c r="I15" s="89">
        <f>IFERROR((s_DL/(Rad_Spec!AV15*s_GSF_s*s_Fam*s_Foffset*Fsurf!C15*s_EF_w*(1/365)*s_ET_w*(1/24)))*Rad_Spec!BF15,".")</f>
        <v>18309.649998448855</v>
      </c>
      <c r="J15" s="30">
        <f>IFERROR((s_DL/(Rad_Spec!AZ15*s_GSF_s*s_Fam*s_Foffset*Fsurf!C15*s_EF_w*(1/365)*s_ET_w*(1/24)))*Rad_Spec!BF15,".")</f>
        <v>50212.828026049123</v>
      </c>
      <c r="K15" s="30">
        <f>IFERROR((s_DL/(Rad_Spec!BA15*s_GSF_s*s_Fam*s_Foffset*Fsurf!C15*s_EF_w*(1/365)*s_ET_w*(1/24)))*Rad_Spec!BF15,".")</f>
        <v>23393.270468606417</v>
      </c>
      <c r="L15" s="30">
        <f>IFERROR((s_DL/(Rad_Spec!BB15*s_GSF_s*s_Fam*s_Foffset*Fsurf!C15*s_EF_w*(1/365)*s_ET_w*(1/24)))*Rad_Spec!BF15,".")</f>
        <v>18583.439157304165</v>
      </c>
      <c r="M15" s="30">
        <f>IFERROR((s_DL/(Rad_Spec!AY15*s_GSF_s*s_Fam*s_Foffset*Fsurf!C15*s_EF_w*(1/365)*s_ET_w*(1/24)))*Rad_Spec!BF15,".")</f>
        <v>4618.3175405899101</v>
      </c>
      <c r="N15" s="30">
        <f>IFERROR((s_DL/(Rad_Spec!AV15*s_GSF_s*s_Fam*s_Foffset*acf!D15*s_ET_w*(1/24)*s_EF_w*(1/365)))*Rad_Spec!BF15,".")</f>
        <v>21808.827553707968</v>
      </c>
      <c r="O15" s="30">
        <f>IFERROR((s_DL/(Rad_Spec!AZ15*s_GSF_s*s_Fam*s_Foffset*acf!E15*s_ET_w*(1/24)*s_EF_w*(1/365)))*Rad_Spec!BF15,".")</f>
        <v>59809.057382138533</v>
      </c>
      <c r="P15" s="30">
        <f>IFERROR((s_DL/(Rad_Spec!BA15*s_GSF_s*s_Fam*s_Foffset*acf!F15*s_ET_w*(1/24)*s_EF_w*(1/365)))*Rad_Spec!BF15,".")</f>
        <v>27863.98438038454</v>
      </c>
      <c r="Q15" s="30">
        <f>IFERROR((s_DL/(Rad_Spec!BB15*s_GSF_s*s_Fam*s_Foffset*acf!G15*s_ET_w*(1/24)*s_EF_w*(1/365)))*Rad_Spec!BF15,".")</f>
        <v>22134.940862922293</v>
      </c>
      <c r="R15" s="30">
        <f>IFERROR((s_DL/(Rad_Spec!AY15*s_GSF_s*s_Fam*s_Foffset*acf!C15*s_ET_w*(1/24)*s_EF_w*(1/365)))*Rad_Spec!BF15,".")</f>
        <v>5500.9293372359807</v>
      </c>
    </row>
    <row r="16" spans="1:18">
      <c r="A16" s="88" t="s">
        <v>23</v>
      </c>
      <c r="B16" s="28"/>
      <c r="C16" s="30">
        <f>IFERROR((s_DL/(k_decay*Rad_Spec!V16*s_IFD_w*s_EF_w))*Rad_Spec!BF16,".")</f>
        <v>7351696.7125242911</v>
      </c>
      <c r="D16" s="30">
        <f>IFERROR((s_DL/(k_decay*Rad_Spec!AN16*s_IRA_w*(1/s_PEFm_up)*s_SLF*s_ET_w*s_EF_w))*Rad_Spec!BF16,".")</f>
        <v>141365.42663275031</v>
      </c>
      <c r="E16" s="30">
        <f>IFERROR((s_DL/(k_decay*Rad_Spec!AN16*s_IRA_w*(1/s_PEF)*s_SLF*s_ET_w*s_EF_w))*Rad_Spec!BF16,".")</f>
        <v>117775153.75332986</v>
      </c>
      <c r="F16" s="30">
        <f>IFERROR((s_DL/(k_decay*Rad_Spec!AY16*s_GSF_s*s_Fam*s_Foffset*acf!C16*s_ET_w*(1/24)*s_EF_w*(1/365)))*Rad_Spec!BF16,".")</f>
        <v>94327.087673359812</v>
      </c>
      <c r="G16" s="30">
        <f t="shared" si="2"/>
        <v>93058.554067104269</v>
      </c>
      <c r="H16" s="30">
        <f t="shared" si="3"/>
        <v>56144.142561261811</v>
      </c>
      <c r="I16" s="89">
        <f>IFERROR((s_DL/(Rad_Spec!AV16*s_GSF_s*s_Fam*s_Foffset*Fsurf!C16*s_EF_w*(1/365)*s_ET_w*(1/24)))*Rad_Spec!BF16,".")</f>
        <v>14885.033401392333</v>
      </c>
      <c r="J16" s="30">
        <f>IFERROR((s_DL/(Rad_Spec!AZ16*s_GSF_s*s_Fam*s_Foffset*Fsurf!C16*s_EF_w*(1/365)*s_ET_w*(1/24)))*Rad_Spec!BF16,".")</f>
        <v>73711.501021963399</v>
      </c>
      <c r="K16" s="30">
        <f>IFERROR((s_DL/(Rad_Spec!BA16*s_GSF_s*s_Fam*s_Foffset*Fsurf!C16*s_EF_w*(1/365)*s_ET_w*(1/24)))*Rad_Spec!BF16,".")</f>
        <v>25994.877171996748</v>
      </c>
      <c r="L16" s="30">
        <f>IFERROR((s_DL/(Rad_Spec!BB16*s_GSF_s*s_Fam*s_Foffset*Fsurf!C16*s_EF_w*(1/365)*s_ET_w*(1/24)))*Rad_Spec!BF16,".")</f>
        <v>16763.051634278283</v>
      </c>
      <c r="M16" s="30">
        <f>IFERROR((s_DL/(Rad_Spec!AY16*s_GSF_s*s_Fam*s_Foffset*Fsurf!C16*s_EF_w*(1/365)*s_ET_w*(1/24)))*Rad_Spec!BF16,".")</f>
        <v>74445.50694795209</v>
      </c>
      <c r="N16" s="30">
        <f>IFERROR((s_DL/(Rad_Spec!AV16*s_GSF_s*s_Fam*s_Foffset*acf!D16*s_ET_w*(1/24)*s_EF_w*(1/365)))*Rad_Spec!BF16,".")</f>
        <v>15566.453774692245</v>
      </c>
      <c r="O16" s="30">
        <f>IFERROR((s_DL/(Rad_Spec!AZ16*s_GSF_s*s_Fam*s_Foffset*acf!E16*s_ET_w*(1/24)*s_EF_w*(1/365)))*Rad_Spec!BF16,".")</f>
        <v>78174.27979436332</v>
      </c>
      <c r="P16" s="30">
        <f>IFERROR((s_DL/(Rad_Spec!BA16*s_GSF_s*s_Fam*s_Foffset*acf!F16*s_ET_w*(1/24)*s_EF_w*(1/365)))*Rad_Spec!BF16,".")</f>
        <v>27511.66563611036</v>
      </c>
      <c r="Q16" s="30">
        <f>IFERROR((s_DL/(Rad_Spec!BB16*s_GSF_s*s_Fam*s_Foffset*acf!G16*s_ET_w*(1/24)*s_EF_w*(1/365)))*Rad_Spec!BF16,".")</f>
        <v>18178.813637518528</v>
      </c>
      <c r="R16" s="30">
        <f>IFERROR((s_DL/(Rad_Spec!AY16*s_GSF_s*s_Fam*s_Foffset*acf!C16*s_ET_w*(1/24)*s_EF_w*(1/365)))*Rad_Spec!BF16,".")</f>
        <v>83460.311714008494</v>
      </c>
    </row>
    <row r="17" spans="1:18">
      <c r="A17" s="34" t="s">
        <v>24</v>
      </c>
      <c r="B17" s="90" t="s">
        <v>9</v>
      </c>
      <c r="C17" s="30">
        <f>IFERROR((s_DL/(k_decay*Rad_Spec!V17*s_IFD_w*s_EF_w))*Rad_Spec!BF17,".")</f>
        <v>1587.524128830252</v>
      </c>
      <c r="D17" s="30">
        <f>IFERROR((s_DL/(k_decay*Rad_Spec!AN17*s_IRA_w*(1/s_PEFm_up)*s_SLF*s_ET_w*s_EF_w))*Rad_Spec!BF17,".")</f>
        <v>0.21433646296462258</v>
      </c>
      <c r="E17" s="30">
        <f>IFERROR((s_DL/(k_decay*Rad_Spec!AN17*s_IRA_w*(1/s_PEF)*s_SLF*s_ET_w*s_EF_w))*Rad_Spec!BF17,".")</f>
        <v>178.56919108080649</v>
      </c>
      <c r="F17" s="30">
        <f>IFERROR((s_DL/(k_decay*Rad_Spec!AY17*s_GSF_s*s_Fam*s_Foffset*acf!C17*s_ET_w*(1/24)*s_EF_w*(1/365)))*Rad_Spec!BF17,".")</f>
        <v>30407.788765059417</v>
      </c>
      <c r="G17" s="30">
        <f t="shared" si="2"/>
        <v>159.6712518301743</v>
      </c>
      <c r="H17" s="30">
        <f t="shared" si="3"/>
        <v>0.21430601827057208</v>
      </c>
      <c r="I17" s="89">
        <f>IFERROR((s_DL/(Rad_Spec!AV17*s_GSF_s*s_Fam*s_Foffset*Fsurf!C17*s_EF_w*(1/365)*s_ET_w*(1/24)))*Rad_Spec!BF17,".")</f>
        <v>171214.50182514414</v>
      </c>
      <c r="J17" s="30">
        <f>IFERROR((s_DL/(Rad_Spec!AZ17*s_GSF_s*s_Fam*s_Foffset*Fsurf!C17*s_EF_w*(1/365)*s_ET_w*(1/24)))*Rad_Spec!BF17,".")</f>
        <v>298606.24425456679</v>
      </c>
      <c r="K17" s="30">
        <f>IFERROR((s_DL/(Rad_Spec!BA17*s_GSF_s*s_Fam*s_Foffset*Fsurf!C17*s_EF_w*(1/365)*s_ET_w*(1/24)))*Rad_Spec!BF17,".")</f>
        <v>206443.82318834247</v>
      </c>
      <c r="L17" s="30">
        <f>IFERROR((s_DL/(Rad_Spec!BB17*s_GSF_s*s_Fam*s_Foffset*Fsurf!C17*s_EF_w*(1/365)*s_ET_w*(1/24)))*Rad_Spec!BF17,".")</f>
        <v>174793.89907584398</v>
      </c>
      <c r="M17" s="30">
        <f>IFERROR((s_DL/(Rad_Spec!AY17*s_GSF_s*s_Fam*s_Foffset*Fsurf!C17*s_EF_w*(1/365)*s_ET_w*(1/24)))*Rad_Spec!BF17,".")</f>
        <v>22838.28094651848</v>
      </c>
      <c r="N17" s="30">
        <f>IFERROR((s_DL/(Rad_Spec!AV17*s_GSF_s*s_Fam*s_Foffset*acf!D17*s_ET_w*(1/24)*s_EF_w*(1/365)))*Rad_Spec!BF17,".")</f>
        <v>211676.11285500438</v>
      </c>
      <c r="O17" s="30">
        <f>IFERROR((s_DL/(Rad_Spec!AZ17*s_GSF_s*s_Fam*s_Foffset*acf!E17*s_ET_w*(1/24)*s_EF_w*(1/365)))*Rad_Spec!BF17,".")</f>
        <v>352385.4797744315</v>
      </c>
      <c r="P17" s="30">
        <f>IFERROR((s_DL/(Rad_Spec!BA17*s_GSF_s*s_Fam*s_Foffset*acf!F17*s_ET_w*(1/24)*s_EF_w*(1/365)))*Rad_Spec!BF17,".")</f>
        <v>237981.65217733433</v>
      </c>
      <c r="Q17" s="30">
        <f>IFERROR((s_DL/(Rad_Spec!BB17*s_GSF_s*s_Fam*s_Foffset*acf!G17*s_ET_w*(1/24)*s_EF_w*(1/365)))*Rad_Spec!BF17,".")</f>
        <v>214319.30974337674</v>
      </c>
      <c r="R17" s="30">
        <f>IFERROR((s_DL/(Rad_Spec!AY17*s_GSF_s*s_Fam*s_Foffset*acf!C17*s_ET_w*(1/24)*s_EF_w*(1/365)))*Rad_Spec!BF17,".")</f>
        <v>26904.716253445109</v>
      </c>
    </row>
    <row r="18" spans="1:18">
      <c r="A18" s="34" t="s">
        <v>25</v>
      </c>
      <c r="B18" s="28" t="s">
        <v>9</v>
      </c>
      <c r="C18" s="30">
        <f>IFERROR((s_DL/(k_decay*Rad_Spec!V18*s_IFD_w*s_EF_w))*Rad_Spec!BF18,".")</f>
        <v>1663094.9498099082</v>
      </c>
      <c r="D18" s="30">
        <f>IFERROR((s_DL/(k_decay*Rad_Spec!AN18*s_IRA_w*(1/s_PEFm_up)*s_SLF*s_ET_w*s_EF_w))*Rad_Spec!BF18,".")</f>
        <v>139.57613458725459</v>
      </c>
      <c r="E18" s="30">
        <f>IFERROR((s_DL/(k_decay*Rad_Spec!AN18*s_IRA_w*(1/s_PEF)*s_SLF*s_ET_w*s_EF_w))*Rad_Spec!BF18,".")</f>
        <v>116284.4487713025</v>
      </c>
      <c r="F18" s="30">
        <f>IFERROR((s_DL/(k_decay*Rad_Spec!AY18*s_GSF_s*s_Fam*s_Foffset*acf!C18*s_ET_w*(1/24)*s_EF_w*(1/365)))*Rad_Spec!BF18,".")</f>
        <v>1057283.6255994879</v>
      </c>
      <c r="G18" s="30">
        <f t="shared" si="2"/>
        <v>98554.10515453163</v>
      </c>
      <c r="H18" s="30">
        <f t="shared" si="3"/>
        <v>139.54600110255288</v>
      </c>
      <c r="I18" s="89">
        <f>IFERROR((s_DL/(Rad_Spec!AV18*s_GSF_s*s_Fam*s_Foffset*Fsurf!C18*s_EF_w*(1/365)*s_ET_w*(1/24)))*Rad_Spec!BF18,".")</f>
        <v>229326.67371405233</v>
      </c>
      <c r="J18" s="30">
        <f>IFERROR((s_DL/(Rad_Spec!AZ18*s_GSF_s*s_Fam*s_Foffset*Fsurf!C18*s_EF_w*(1/365)*s_ET_w*(1/24)))*Rad_Spec!BF18,".")</f>
        <v>1061537.3072549843</v>
      </c>
      <c r="K18" s="30">
        <f>IFERROR((s_DL/(Rad_Spec!BA18*s_GSF_s*s_Fam*s_Foffset*Fsurf!C18*s_EF_w*(1/365)*s_ET_w*(1/24)))*Rad_Spec!BF18,".")</f>
        <v>380145.11678725801</v>
      </c>
      <c r="L18" s="30">
        <f>IFERROR((s_DL/(Rad_Spec!BB18*s_GSF_s*s_Fam*s_Foffset*Fsurf!C18*s_EF_w*(1/365)*s_ET_w*(1/24)))*Rad_Spec!BF18,".")</f>
        <v>250422.00571742217</v>
      </c>
      <c r="M18" s="30">
        <f>IFERROR((s_DL/(Rad_Spec!AY18*s_GSF_s*s_Fam*s_Foffset*Fsurf!C18*s_EF_w*(1/365)*s_ET_w*(1/24)))*Rad_Spec!BF18,".")</f>
        <v>822282.22658102994</v>
      </c>
      <c r="N18" s="30">
        <f>IFERROR((s_DL/(Rad_Spec!AV18*s_GSF_s*s_Fam*s_Foffset*acf!D18*s_ET_w*(1/24)*s_EF_w*(1/365)))*Rad_Spec!BF18,".")</f>
        <v>237782.61968293408</v>
      </c>
      <c r="O18" s="30">
        <f>IFERROR((s_DL/(Rad_Spec!AZ18*s_GSF_s*s_Fam*s_Foffset*acf!E18*s_ET_w*(1/24)*s_EF_w*(1/365)))*Rad_Spec!BF18,".")</f>
        <v>1140614.3003765652</v>
      </c>
      <c r="P18" s="30">
        <f>IFERROR((s_DL/(Rad_Spec!BA18*s_GSF_s*s_Fam*s_Foffset*acf!F18*s_ET_w*(1/24)*s_EF_w*(1/365)))*Rad_Spec!BF18,".")</f>
        <v>408877.91267031519</v>
      </c>
      <c r="Q18" s="30">
        <f>IFERROR((s_DL/(Rad_Spec!BB18*s_GSF_s*s_Fam*s_Foffset*acf!G18*s_ET_w*(1/24)*s_EF_w*(1/365)))*Rad_Spec!BF18,".")</f>
        <v>282965.01683896541</v>
      </c>
      <c r="R18" s="30">
        <f>IFERROR((s_DL/(Rad_Spec!AY18*s_GSF_s*s_Fam*s_Foffset*acf!C18*s_ET_w*(1/24)*s_EF_w*(1/365)))*Rad_Spec!BF18,".")</f>
        <v>935481.24021613097</v>
      </c>
    </row>
    <row r="19" spans="1:18">
      <c r="A19" s="34" t="s">
        <v>26</v>
      </c>
      <c r="B19" s="90" t="s">
        <v>9</v>
      </c>
      <c r="C19" s="30">
        <f>IFERROR((s_DL/(k_decay*Rad_Spec!V19*s_IFD_w*s_EF_w))*Rad_Spec!BF19,".")</f>
        <v>6735668.8598542092</v>
      </c>
      <c r="D19" s="30">
        <f>IFERROR((s_DL/(k_decay*Rad_Spec!AN19*s_IRA_w*(1/s_PEFm_up)*s_SLF*s_ET_w*s_EF_w))*Rad_Spec!BF19,".")</f>
        <v>1147.5633624758432</v>
      </c>
      <c r="E19" s="30">
        <f>IFERROR((s_DL/(k_decay*Rad_Spec!AN19*s_IRA_w*(1/s_PEF)*s_SLF*s_ET_w*s_EF_w))*Rad_Spec!BF19,".")</f>
        <v>956064.39761537302</v>
      </c>
      <c r="F19" s="30">
        <f>IFERROR((s_DL/(k_decay*Rad_Spec!AY19*s_GSF_s*s_Fam*s_Foffset*acf!C19*s_ET_w*(1/24)*s_EF_w*(1/365)))*Rad_Spec!BF19,".")</f>
        <v>286547.09901517478</v>
      </c>
      <c r="G19" s="30">
        <f t="shared" si="2"/>
        <v>213481.54345944952</v>
      </c>
      <c r="H19" s="30">
        <f t="shared" si="3"/>
        <v>1142.7920121183151</v>
      </c>
      <c r="I19" s="89">
        <f>IFERROR((s_DL/(Rad_Spec!AV19*s_GSF_s*s_Fam*s_Foffset*Fsurf!C19*s_EF_w*(1/365)*s_ET_w*(1/24)))*Rad_Spec!BF19,".")</f>
        <v>42215.253828554727</v>
      </c>
      <c r="J19" s="30">
        <f>IFERROR((s_DL/(Rad_Spec!AZ19*s_GSF_s*s_Fam*s_Foffset*Fsurf!C19*s_EF_w*(1/365)*s_ET_w*(1/24)))*Rad_Spec!BF19,".")</f>
        <v>236734.62296058779</v>
      </c>
      <c r="K19" s="30">
        <f>IFERROR((s_DL/(Rad_Spec!BA19*s_GSF_s*s_Fam*s_Foffset*Fsurf!C19*s_EF_w*(1/365)*s_ET_w*(1/24)))*Rad_Spec!BF19,".")</f>
        <v>81917.694929219258</v>
      </c>
      <c r="L19" s="30">
        <f>IFERROR((s_DL/(Rad_Spec!BB19*s_GSF_s*s_Fam*s_Foffset*Fsurf!C19*s_EF_w*(1/365)*s_ET_w*(1/24)))*Rad_Spec!BF19,".")</f>
        <v>50596.223338635435</v>
      </c>
      <c r="M19" s="30">
        <f>IFERROR((s_DL/(Rad_Spec!AY19*s_GSF_s*s_Fam*s_Foffset*Fsurf!C19*s_EF_w*(1/365)*s_ET_w*(1/24)))*Rad_Spec!BF19,".")</f>
        <v>232301.6424306375</v>
      </c>
      <c r="N19" s="30">
        <f>IFERROR((s_DL/(Rad_Spec!AV19*s_GSF_s*s_Fam*s_Foffset*acf!D19*s_ET_w*(1/24)*s_EF_w*(1/365)))*Rad_Spec!BF19,".")</f>
        <v>42333.379080093313</v>
      </c>
      <c r="O19" s="30">
        <f>IFERROR((s_DL/(Rad_Spec!AZ19*s_GSF_s*s_Fam*s_Foffset*acf!E19*s_ET_w*(1/24)*s_EF_w*(1/365)))*Rad_Spec!BF19,".")</f>
        <v>239374.21400659846</v>
      </c>
      <c r="P19" s="30">
        <f>IFERROR((s_DL/(Rad_Spec!BA19*s_GSF_s*s_Fam*s_Foffset*acf!F19*s_ET_w*(1/24)*s_EF_w*(1/365)))*Rad_Spec!BF19,".")</f>
        <v>81958.453325554379</v>
      </c>
      <c r="Q19" s="30">
        <f>IFERROR((s_DL/(Rad_Spec!BB19*s_GSF_s*s_Fam*s_Foffset*acf!G19*s_ET_w*(1/24)*s_EF_w*(1/365)))*Rad_Spec!BF19,".")</f>
        <v>51000.993125344517</v>
      </c>
      <c r="R19" s="30">
        <f>IFERROR((s_DL/(Rad_Spec!AY19*s_GSF_s*s_Fam*s_Foffset*acf!C19*s_ET_w*(1/24)*s_EF_w*(1/365)))*Rad_Spec!BF19,".")</f>
        <v>253535.97566126907</v>
      </c>
    </row>
    <row r="20" spans="1:18">
      <c r="A20" s="88" t="s">
        <v>27</v>
      </c>
      <c r="B20" s="28"/>
      <c r="C20" s="30">
        <f>IFERROR((s_DL/(k_decay*Rad_Spec!V20*s_IFD_w*s_EF_w))*Rad_Spec!BF20,".")</f>
        <v>3644.8849334508568</v>
      </c>
      <c r="D20" s="30">
        <f>IFERROR((s_DL/(k_decay*Rad_Spec!AN20*s_IRA_w*(1/s_PEFm_up)*s_SLF*s_ET_w*s_EF_w))*Rad_Spec!BF20,".")</f>
        <v>12.804658202533759</v>
      </c>
      <c r="E20" s="30">
        <f>IFERROR((s_DL/(k_decay*Rad_Spec!AN20*s_IRA_w*(1/s_PEF)*s_SLF*s_ET_w*s_EF_w))*Rad_Spec!BF20,".")</f>
        <v>10667.888354908931</v>
      </c>
      <c r="F20" s="30">
        <f>IFERROR((s_DL/(k_decay*Rad_Spec!AY20*s_GSF_s*s_Fam*s_Foffset*acf!C20*s_ET_w*(1/24)*s_EF_w*(1/365)))*Rad_Spec!BF20,".")</f>
        <v>5042.4093976227323</v>
      </c>
      <c r="G20" s="30">
        <f t="shared" si="2"/>
        <v>1765.4923403501041</v>
      </c>
      <c r="H20" s="30">
        <f t="shared" si="3"/>
        <v>12.72762499685585</v>
      </c>
      <c r="I20" s="89">
        <f>IFERROR((s_DL/(Rad_Spec!AV20*s_GSF_s*s_Fam*s_Foffset*Fsurf!C20*s_EF_w*(1/365)*s_ET_w*(1/24)))*Rad_Spec!BF20,".")</f>
        <v>1003.1411246392448</v>
      </c>
      <c r="J20" s="30">
        <f>IFERROR((s_DL/(Rad_Spec!AZ20*s_GSF_s*s_Fam*s_Foffset*Fsurf!C20*s_EF_w*(1/365)*s_ET_w*(1/24)))*Rad_Spec!BF20,".")</f>
        <v>3822.9945222472015</v>
      </c>
      <c r="K20" s="30">
        <f>IFERROR((s_DL/(Rad_Spec!BA20*s_GSF_s*s_Fam*s_Foffset*Fsurf!C20*s_EF_w*(1/365)*s_ET_w*(1/24)))*Rad_Spec!BF20,".")</f>
        <v>1415.511091327681</v>
      </c>
      <c r="L20" s="30">
        <f>IFERROR((s_DL/(Rad_Spec!BB20*s_GSF_s*s_Fam*s_Foffset*Fsurf!C20*s_EF_w*(1/365)*s_ET_w*(1/24)))*Rad_Spec!BF20,".")</f>
        <v>1030.8286716038099</v>
      </c>
      <c r="M20" s="30">
        <f>IFERROR((s_DL/(Rad_Spec!AY20*s_GSF_s*s_Fam*s_Foffset*Fsurf!C20*s_EF_w*(1/365)*s_ET_w*(1/24)))*Rad_Spec!BF20,".")</f>
        <v>3766.1926984304773</v>
      </c>
      <c r="N20" s="30">
        <f>IFERROR((s_DL/(Rad_Spec!AV20*s_GSF_s*s_Fam*s_Foffset*acf!D20*s_ET_w*(1/24)*s_EF_w*(1/365)))*Rad_Spec!BF20,".")</f>
        <v>1228.0036500039234</v>
      </c>
      <c r="O20" s="30">
        <f>IFERROR((s_DL/(Rad_Spec!AZ20*s_GSF_s*s_Fam*s_Foffset*acf!E20*s_ET_w*(1/24)*s_EF_w*(1/365)))*Rad_Spec!BF20,".")</f>
        <v>4700.5243259172039</v>
      </c>
      <c r="P20" s="30">
        <f>IFERROR((s_DL/(Rad_Spec!BA20*s_GSF_s*s_Fam*s_Foffset*acf!F20*s_ET_w*(1/24)*s_EF_w*(1/365)))*Rad_Spec!BF20,".")</f>
        <v>1740.6189036880012</v>
      </c>
      <c r="Q20" s="30">
        <f>IFERROR((s_DL/(Rad_Spec!BB20*s_GSF_s*s_Fam*s_Foffset*acf!G20*s_ET_w*(1/24)*s_EF_w*(1/365)))*Rad_Spec!BF20,".")</f>
        <v>1267.8845580366053</v>
      </c>
      <c r="R20" s="30">
        <f>IFERROR((s_DL/(Rad_Spec!AY20*s_GSF_s*s_Fam*s_Foffset*acf!C20*s_ET_w*(1/24)*s_EF_w*(1/365)))*Rad_Spec!BF20,".")</f>
        <v>4461.5080407501509</v>
      </c>
    </row>
    <row r="21" spans="1:18">
      <c r="A21" s="88" t="s">
        <v>28</v>
      </c>
      <c r="B21" s="28"/>
      <c r="C21" s="30">
        <f>IFERROR((s_DL/(k_decay*Rad_Spec!V21*s_IFD_w*s_EF_w))*Rad_Spec!BF21,".")</f>
        <v>44855.18598199806</v>
      </c>
      <c r="D21" s="30">
        <f>IFERROR((s_DL/(k_decay*Rad_Spec!AN21*s_IRA_w*(1/s_PEFm_up)*s_SLF*s_ET_w*s_EF_w))*Rad_Spec!BF21,".")</f>
        <v>616.91456481349417</v>
      </c>
      <c r="E21" s="30">
        <f>IFERROR((s_DL/(k_decay*Rad_Spec!AN21*s_IRA_w*(1/s_PEF)*s_SLF*s_ET_w*s_EF_w))*Rad_Spec!BF21,".")</f>
        <v>513967.30766662065</v>
      </c>
      <c r="F21" s="30">
        <f>IFERROR((s_DL/(k_decay*Rad_Spec!AY21*s_GSF_s*s_Fam*s_Foffset*acf!C21*s_ET_w*(1/24)*s_EF_w*(1/365)))*Rad_Spec!BF21,".")</f>
        <v>7497.1361429637436</v>
      </c>
      <c r="G21" s="30">
        <f t="shared" si="2"/>
        <v>6344.2163296492436</v>
      </c>
      <c r="H21" s="30">
        <f t="shared" si="3"/>
        <v>562.85762366046197</v>
      </c>
      <c r="I21" s="89">
        <f>IFERROR((s_DL/(Rad_Spec!AV21*s_GSF_s*s_Fam*s_Foffset*Fsurf!C21*s_EF_w*(1/365)*s_ET_w*(1/24)))*Rad_Spec!BF21,".")</f>
        <v>1191.6975227814323</v>
      </c>
      <c r="J21" s="30">
        <f>IFERROR((s_DL/(Rad_Spec!AZ21*s_GSF_s*s_Fam*s_Foffset*Fsurf!C21*s_EF_w*(1/365)*s_ET_w*(1/24)))*Rad_Spec!BF21,".")</f>
        <v>5669.9713715495518</v>
      </c>
      <c r="K21" s="30">
        <f>IFERROR((s_DL/(Rad_Spec!BA21*s_GSF_s*s_Fam*s_Foffset*Fsurf!C21*s_EF_w*(1/365)*s_ET_w*(1/24)))*Rad_Spec!BF21,".")</f>
        <v>1987.6283405801012</v>
      </c>
      <c r="L21" s="30">
        <f>IFERROR((s_DL/(Rad_Spec!BB21*s_GSF_s*s_Fam*s_Foffset*Fsurf!C21*s_EF_w*(1/365)*s_ET_w*(1/24)))*Rad_Spec!BF21,".")</f>
        <v>1304.2307028988073</v>
      </c>
      <c r="M21" s="30">
        <f>IFERROR((s_DL/(Rad_Spec!AY21*s_GSF_s*s_Fam*s_Foffset*Fsurf!C21*s_EF_w*(1/365)*s_ET_w*(1/24)))*Rad_Spec!BF21,".")</f>
        <v>5757.3898715432024</v>
      </c>
      <c r="N21" s="30">
        <f>IFERROR((s_DL/(Rad_Spec!AV21*s_GSF_s*s_Fam*s_Foffset*acf!D21*s_ET_w*(1/24)*s_EF_w*(1/365)))*Rad_Spec!BF21,".")</f>
        <v>1394.2861016542756</v>
      </c>
      <c r="O21" s="30">
        <f>IFERROR((s_DL/(Rad_Spec!AZ21*s_GSF_s*s_Fam*s_Foffset*acf!E21*s_ET_w*(1/24)*s_EF_w*(1/365)))*Rad_Spec!BF21,".")</f>
        <v>6439.2365370127136</v>
      </c>
      <c r="P21" s="30">
        <f>IFERROR((s_DL/(Rad_Spec!BA21*s_GSF_s*s_Fam*s_Foffset*acf!F21*s_ET_w*(1/24)*s_EF_w*(1/365)))*Rad_Spec!BF21,".")</f>
        <v>2253.9705382178358</v>
      </c>
      <c r="Q21" s="30">
        <f>IFERROR((s_DL/(Rad_Spec!BB21*s_GSF_s*s_Fam*s_Foffset*acf!G21*s_ET_w*(1/24)*s_EF_w*(1/365)))*Rad_Spec!BF21,".")</f>
        <v>1502.5494016745156</v>
      </c>
      <c r="R21" s="30">
        <f>IFERROR((s_DL/(Rad_Spec!AY21*s_GSF_s*s_Fam*s_Foffset*acf!C21*s_ET_w*(1/24)*s_EF_w*(1/365)))*Rad_Spec!BF21,".")</f>
        <v>6633.442576122593</v>
      </c>
    </row>
    <row r="22" spans="1:18">
      <c r="A22" s="88" t="s">
        <v>29</v>
      </c>
      <c r="B22" s="28"/>
      <c r="C22" s="30">
        <f>IFERROR((s_DL/(k_decay*Rad_Spec!V22*s_IFD_w*s_EF_w))*Rad_Spec!BF22,".")</f>
        <v>70.9436459316438</v>
      </c>
      <c r="D22" s="30">
        <f>IFERROR((s_DL/(k_decay*Rad_Spec!AN22*s_IRA_w*(1/s_PEFm_up)*s_SLF*s_ET_w*s_EF_w))*Rad_Spec!BF22,".")</f>
        <v>0.10084904858586882</v>
      </c>
      <c r="E22" s="30">
        <f>IFERROR((s_DL/(k_decay*Rad_Spec!AN22*s_IRA_w*(1/s_PEF)*s_SLF*s_ET_w*s_EF_w))*Rad_Spec!BF22,".")</f>
        <v>84.019922593478427</v>
      </c>
      <c r="F22" s="30">
        <f>IFERROR((s_DL/(k_decay*Rad_Spec!AY22*s_GSF_s*s_Fam*s_Foffset*acf!C22*s_ET_w*(1/24)*s_EF_w*(1/365)))*Rad_Spec!BF22,".")</f>
        <v>1670964.6534288262</v>
      </c>
      <c r="G22" s="30">
        <f t="shared" si="2"/>
        <v>38.464153134470862</v>
      </c>
      <c r="H22" s="30">
        <f t="shared" si="3"/>
        <v>0.10070588532180884</v>
      </c>
      <c r="I22" s="89">
        <f>IFERROR((s_DL/(Rad_Spec!AV22*s_GSF_s*s_Fam*s_Foffset*Fsurf!C22*s_EF_w*(1/365)*s_ET_w*(1/24)))*Rad_Spec!BF22,".")</f>
        <v>1679517.2392400303</v>
      </c>
      <c r="J22" s="30">
        <f>IFERROR((s_DL/(Rad_Spec!AZ22*s_GSF_s*s_Fam*s_Foffset*Fsurf!C22*s_EF_w*(1/365)*s_ET_w*(1/24)))*Rad_Spec!BF22,".")</f>
        <v>2865343.5320752105</v>
      </c>
      <c r="K22" s="30">
        <f>IFERROR((s_DL/(Rad_Spec!BA22*s_GSF_s*s_Fam*s_Foffset*Fsurf!C22*s_EF_w*(1/365)*s_ET_w*(1/24)))*Rad_Spec!BF22,".")</f>
        <v>1794718.7827258087</v>
      </c>
      <c r="L22" s="30">
        <f>IFERROR((s_DL/(Rad_Spec!BB22*s_GSF_s*s_Fam*s_Foffset*Fsurf!C22*s_EF_w*(1/365)*s_ET_w*(1/24)))*Rad_Spec!BF22,".")</f>
        <v>1679517.2392400303</v>
      </c>
      <c r="M22" s="30">
        <f>IFERROR((s_DL/(Rad_Spec!AY22*s_GSF_s*s_Fam*s_Foffset*Fsurf!C22*s_EF_w*(1/365)*s_ET_w*(1/24)))*Rad_Spec!BF22,".")</f>
        <v>1241248.0058523733</v>
      </c>
      <c r="N22" s="30">
        <f>IFERROR((s_DL/(Rad_Spec!AV22*s_GSF_s*s_Fam*s_Foffset*acf!D22*s_ET_w*(1/24)*s_EF_w*(1/365)))*Rad_Spec!BF22,".")</f>
        <v>2000491.6449614584</v>
      </c>
      <c r="O22" s="30">
        <f>IFERROR((s_DL/(Rad_Spec!AZ22*s_GSF_s*s_Fam*s_Foffset*acf!E22*s_ET_w*(1/24)*s_EF_w*(1/365)))*Rad_Spec!BF22,".")</f>
        <v>3412942.5182051403</v>
      </c>
      <c r="P22" s="30">
        <f>IFERROR((s_DL/(Rad_Spec!BA22*s_GSF_s*s_Fam*s_Foffset*acf!F22*s_ET_w*(1/24)*s_EF_w*(1/365)))*Rad_Spec!BF22,".")</f>
        <v>2137709.4834245192</v>
      </c>
      <c r="Q22" s="30">
        <f>IFERROR((s_DL/(Rad_Spec!BB22*s_GSF_s*s_Fam*s_Foffset*acf!G22*s_ET_w*(1/24)*s_EF_w*(1/365)))*Rad_Spec!BF22,".")</f>
        <v>2000491.6449614584</v>
      </c>
      <c r="R22" s="30">
        <f>IFERROR((s_DL/(Rad_Spec!AY22*s_GSF_s*s_Fam*s_Foffset*acf!C22*s_ET_w*(1/24)*s_EF_w*(1/365)))*Rad_Spec!BF22,".")</f>
        <v>1478464.2914152711</v>
      </c>
    </row>
    <row r="23" spans="1:18">
      <c r="A23" s="88" t="s">
        <v>30</v>
      </c>
      <c r="B23" s="28"/>
      <c r="C23" s="30">
        <f>IFERROR((s_DL/(k_decay*Rad_Spec!V23*s_IFD_w*s_EF_w))*Rad_Spec!BF23,".")</f>
        <v>114.5955576009261</v>
      </c>
      <c r="D23" s="30">
        <f>IFERROR((s_DL/(k_decay*Rad_Spec!AN23*s_IRA_w*(1/s_PEFm_up)*s_SLF*s_ET_w*s_EF_w))*Rad_Spec!BF23,".")</f>
        <v>0.30640680511726998</v>
      </c>
      <c r="E23" s="30">
        <f>IFERROR((s_DL/(k_decay*Rad_Spec!AN23*s_IRA_w*(1/s_PEF)*s_SLF*s_ET_w*s_EF_w))*Rad_Spec!BF23,".")</f>
        <v>255.27534874211392</v>
      </c>
      <c r="F23" s="30">
        <f>IFERROR((s_DL/(k_decay*Rad_Spec!AY23*s_GSF_s*s_Fam*s_Foffset*acf!C23*s_ET_w*(1/24)*s_EF_w*(1/365)))*Rad_Spec!BF23,".")</f>
        <v>1003811.8620358078</v>
      </c>
      <c r="G23" s="30">
        <f t="shared" si="2"/>
        <v>79.084663642164358</v>
      </c>
      <c r="H23" s="30">
        <f t="shared" si="3"/>
        <v>0.30558962309530574</v>
      </c>
      <c r="I23" s="89">
        <f>IFERROR((s_DL/(Rad_Spec!AV23*s_GSF_s*s_Fam*s_Foffset*Fsurf!C23*s_EF_w*(1/365)*s_ET_w*(1/24)))*Rad_Spec!BF23,".")</f>
        <v>608628.15075043321</v>
      </c>
      <c r="J23" s="30">
        <f>IFERROR((s_DL/(Rad_Spec!AZ23*s_GSF_s*s_Fam*s_Foffset*Fsurf!C23*s_EF_w*(1/365)*s_ET_w*(1/24)))*Rad_Spec!BF23,".")</f>
        <v>1308779.3316889012</v>
      </c>
      <c r="K23" s="30">
        <f>IFERROR((s_DL/(Rad_Spec!BA23*s_GSF_s*s_Fam*s_Foffset*Fsurf!C23*s_EF_w*(1/365)*s_ET_w*(1/24)))*Rad_Spec!BF23,".")</f>
        <v>693496.61798654939</v>
      </c>
      <c r="L23" s="30">
        <f>IFERROR((s_DL/(Rad_Spec!BB23*s_GSF_s*s_Fam*s_Foffset*Fsurf!C23*s_EF_w*(1/365)*s_ET_w*(1/24)))*Rad_Spec!BF23,".")</f>
        <v>608628.15075043321</v>
      </c>
      <c r="M23" s="30">
        <f>IFERROR((s_DL/(Rad_Spec!AY23*s_GSF_s*s_Fam*s_Foffset*Fsurf!C23*s_EF_w*(1/365)*s_ET_w*(1/24)))*Rad_Spec!BF23,".")</f>
        <v>735848.87431965407</v>
      </c>
      <c r="N23" s="30">
        <f>IFERROR((s_DL/(Rad_Spec!AV23*s_GSF_s*s_Fam*s_Foffset*acf!D23*s_ET_w*(1/24)*s_EF_w*(1/365)))*Rad_Spec!BF23,".")</f>
        <v>789030.04298953363</v>
      </c>
      <c r="O23" s="30">
        <f>IFERROR((s_DL/(Rad_Spec!AZ23*s_GSF_s*s_Fam*s_Foffset*acf!E23*s_ET_w*(1/24)*s_EF_w*(1/365)))*Rad_Spec!BF23,".")</f>
        <v>1579696.6533485039</v>
      </c>
      <c r="P23" s="30">
        <f>IFERROR((s_DL/(Rad_Spec!BA23*s_GSF_s*s_Fam*s_Foffset*acf!F23*s_ET_w*(1/24)*s_EF_w*(1/365)))*Rad_Spec!BF23,".")</f>
        <v>854176.76917134586</v>
      </c>
      <c r="Q23" s="30">
        <f>IFERROR((s_DL/(Rad_Spec!BB23*s_GSF_s*s_Fam*s_Foffset*acf!G23*s_ET_w*(1/24)*s_EF_w*(1/365)))*Rad_Spec!BF23,".")</f>
        <v>763765.53422385908</v>
      </c>
      <c r="R23" s="30">
        <f>IFERROR((s_DL/(Rad_Spec!AY23*s_GSF_s*s_Fam*s_Foffset*acf!C23*s_ET_w*(1/24)*s_EF_w*(1/365)))*Rad_Spec!BF23,".")</f>
        <v>888169.59130382247</v>
      </c>
    </row>
    <row r="24" spans="1:18">
      <c r="A24" s="88" t="s">
        <v>31</v>
      </c>
      <c r="B24" s="28"/>
      <c r="C24" s="30">
        <f>IFERROR((s_DL/(k_decay*Rad_Spec!V24*s_IFD_w*s_EF_w))*Rad_Spec!BF24,".")</f>
        <v>6394674.9962060293</v>
      </c>
      <c r="D24" s="30">
        <f>IFERROR((s_DL/(k_decay*Rad_Spec!AN24*s_IRA_w*(1/s_PEFm_up)*s_SLF*s_ET_w*s_EF_w))*Rad_Spec!BF24,".")</f>
        <v>142314.80951431324</v>
      </c>
      <c r="E24" s="30">
        <f>IFERROR((s_DL/(k_decay*Rad_Spec!AN24*s_IRA_w*(1/s_PEF)*s_SLF*s_ET_w*s_EF_w))*Rad_Spec!BF24,".")</f>
        <v>118566108.92186153</v>
      </c>
      <c r="F24" s="30">
        <f>IFERROR((s_DL/(k_decay*Rad_Spec!AY24*s_GSF_s*s_Fam*s_Foffset*acf!C24*s_ET_w*(1/24)*s_EF_w*(1/365)))*Rad_Spec!BF24,".")</f>
        <v>120601.43811884504</v>
      </c>
      <c r="G24" s="30">
        <f t="shared" si="2"/>
        <v>118250.98310557022</v>
      </c>
      <c r="H24" s="30">
        <f t="shared" si="3"/>
        <v>64621.061950460062</v>
      </c>
      <c r="I24" s="89" t="str">
        <f>IFERROR((s_DL/(Rad_Spec!AV24*s_GSF_s*s_Fam*s_Foffset*Fsurf!C24*s_EF_w*(1/365)*s_ET_w*(1/24)))*Rad_Spec!BF24,".")</f>
        <v>.</v>
      </c>
      <c r="J24" s="30" t="str">
        <f>IFERROR((s_DL/(Rad_Spec!AZ24*s_GSF_s*s_Fam*s_Foffset*Fsurf!C24*s_EF_w*(1/365)*s_ET_w*(1/24)))*Rad_Spec!BF24,".")</f>
        <v>.</v>
      </c>
      <c r="K24" s="30" t="str">
        <f>IFERROR((s_DL/(Rad_Spec!BA24*s_GSF_s*s_Fam*s_Foffset*Fsurf!C24*s_EF_w*(1/365)*s_ET_w*(1/24)))*Rad_Spec!BF24,".")</f>
        <v>.</v>
      </c>
      <c r="L24" s="30" t="str">
        <f>IFERROR((s_DL/(Rad_Spec!BB24*s_GSF_s*s_Fam*s_Foffset*Fsurf!C24*s_EF_w*(1/365)*s_ET_w*(1/24)))*Rad_Spec!BF24,".")</f>
        <v>.</v>
      </c>
      <c r="M24" s="30" t="str">
        <f>IFERROR((s_DL/(Rad_Spec!AY24*s_GSF_s*s_Fam*s_Foffset*Fsurf!C24*s_EF_w*(1/365)*s_ET_w*(1/24)))*Rad_Spec!BF24,".")</f>
        <v>.</v>
      </c>
      <c r="N24" s="30">
        <f>IFERROR((s_DL/(Rad_Spec!AV24*s_GSF_s*s_Fam*s_Foffset*acf!D24*s_ET_w*(1/24)*s_EF_w*(1/365)))*Rad_Spec!BF24,".")</f>
        <v>17583.446411002638</v>
      </c>
      <c r="O24" s="30">
        <f>IFERROR((s_DL/(Rad_Spec!AZ24*s_GSF_s*s_Fam*s_Foffset*acf!E24*s_ET_w*(1/24)*s_EF_w*(1/365)))*Rad_Spec!BF24,".")</f>
        <v>97960.407586333153</v>
      </c>
      <c r="P24" s="30">
        <f>IFERROR((s_DL/(Rad_Spec!BA24*s_GSF_s*s_Fam*s_Foffset*acf!F24*s_ET_w*(1/24)*s_EF_w*(1/365)))*Rad_Spec!BF24,".")</f>
        <v>33624.397894728972</v>
      </c>
      <c r="Q24" s="30">
        <f>IFERROR((s_DL/(Rad_Spec!BB24*s_GSF_s*s_Fam*s_Foffset*acf!G24*s_ET_w*(1/24)*s_EF_w*(1/365)))*Rad_Spec!BF24,".")</f>
        <v>21175.754166410872</v>
      </c>
      <c r="R24" s="30">
        <f>IFERROR((s_DL/(Rad_Spec!AY24*s_GSF_s*s_Fam*s_Foffset*acf!C24*s_ET_w*(1/24)*s_EF_w*(1/365)))*Rad_Spec!BF24,".")</f>
        <v>106707.77468940377</v>
      </c>
    </row>
    <row r="25" spans="1:18">
      <c r="A25" s="88" t="s">
        <v>32</v>
      </c>
      <c r="B25" s="28"/>
      <c r="C25" s="30">
        <f>IFERROR((s_DL/(k_decay*Rad_Spec!V25*s_IFD_w*s_EF_w))*Rad_Spec!BF25,".")</f>
        <v>9194472.4332533479</v>
      </c>
      <c r="D25" s="30">
        <f>IFERROR((s_DL/(k_decay*Rad_Spec!AN25*s_IRA_w*(1/s_PEFm_up)*s_SLF*s_ET_w*s_EF_w))*Rad_Spec!BF25,".")</f>
        <v>231017.96543578035</v>
      </c>
      <c r="E25" s="30">
        <f>IFERROR((s_DL/(k_decay*Rad_Spec!AN25*s_IRA_w*(1/s_PEF)*s_SLF*s_ET_w*s_EF_w))*Rad_Spec!BF25,".")</f>
        <v>192466977.58472383</v>
      </c>
      <c r="F25" s="30">
        <f>IFERROR((s_DL/(k_decay*Rad_Spec!AY25*s_GSF_s*s_Fam*s_Foffset*acf!C25*s_ET_w*(1/24)*s_EF_w*(1/365)))*Rad_Spec!BF25,".")</f>
        <v>723701.99294229597</v>
      </c>
      <c r="G25" s="30">
        <f t="shared" si="2"/>
        <v>668564.97971099161</v>
      </c>
      <c r="H25" s="30">
        <f t="shared" si="3"/>
        <v>171844.54605498654</v>
      </c>
      <c r="I25" s="89" t="str">
        <f>IFERROR((s_DL/(Rad_Spec!AV25*s_GSF_s*s_Fam*s_Foffset*Fsurf!C25*s_EF_w*(1/365)*s_ET_w*(1/24)))*Rad_Spec!BF25,".")</f>
        <v>.</v>
      </c>
      <c r="J25" s="30" t="str">
        <f>IFERROR((s_DL/(Rad_Spec!AZ25*s_GSF_s*s_Fam*s_Foffset*Fsurf!C25*s_EF_w*(1/365)*s_ET_w*(1/24)))*Rad_Spec!BF25,".")</f>
        <v>.</v>
      </c>
      <c r="K25" s="30" t="str">
        <f>IFERROR((s_DL/(Rad_Spec!BA25*s_GSF_s*s_Fam*s_Foffset*Fsurf!C25*s_EF_w*(1/365)*s_ET_w*(1/24)))*Rad_Spec!BF25,".")</f>
        <v>.</v>
      </c>
      <c r="L25" s="30" t="str">
        <f>IFERROR((s_DL/(Rad_Spec!BB25*s_GSF_s*s_Fam*s_Foffset*Fsurf!C25*s_EF_w*(1/365)*s_ET_w*(1/24)))*Rad_Spec!BF25,".")</f>
        <v>.</v>
      </c>
      <c r="M25" s="30" t="str">
        <f>IFERROR((s_DL/(Rad_Spec!AY25*s_GSF_s*s_Fam*s_Foffset*Fsurf!C25*s_EF_w*(1/365)*s_ET_w*(1/24)))*Rad_Spec!BF25,".")</f>
        <v>.</v>
      </c>
      <c r="N25" s="30">
        <f>IFERROR((s_DL/(Rad_Spec!AV25*s_GSF_s*s_Fam*s_Foffset*acf!D25*s_ET_w*(1/24)*s_EF_w*(1/365)))*Rad_Spec!BF25,".")</f>
        <v>137745.14060227</v>
      </c>
      <c r="O25" s="30">
        <f>IFERROR((s_DL/(Rad_Spec!AZ25*s_GSF_s*s_Fam*s_Foffset*acf!E25*s_ET_w*(1/24)*s_EF_w*(1/365)))*Rad_Spec!BF25,".")</f>
        <v>641009.58833552641</v>
      </c>
      <c r="P25" s="30">
        <f>IFERROR((s_DL/(Rad_Spec!BA25*s_GSF_s*s_Fam*s_Foffset*acf!F25*s_ET_w*(1/24)*s_EF_w*(1/365)))*Rad_Spec!BF25,".")</f>
        <v>230018.46866405095</v>
      </c>
      <c r="Q25" s="30">
        <f>IFERROR((s_DL/(Rad_Spec!BB25*s_GSF_s*s_Fam*s_Foffset*acf!G25*s_ET_w*(1/24)*s_EF_w*(1/365)))*Rad_Spec!BF25,".")</f>
        <v>152499.69119290801</v>
      </c>
      <c r="R25" s="30">
        <f>IFERROR((s_DL/(Rad_Spec!AY25*s_GSF_s*s_Fam*s_Foffset*acf!C25*s_ET_w*(1/24)*s_EF_w*(1/365)))*Rad_Spec!BF25,".")</f>
        <v>640329.25651399815</v>
      </c>
    </row>
    <row r="26" spans="1:18">
      <c r="A26" s="88" t="s">
        <v>33</v>
      </c>
      <c r="B26" s="28"/>
      <c r="C26" s="30">
        <f>IFERROR((s_DL/(k_decay*Rad_Spec!V26*s_IFD_w*s_EF_w))*Rad_Spec!BF26,".")</f>
        <v>0.26283995567719926</v>
      </c>
      <c r="D26" s="30">
        <f>IFERROR((s_DL/(k_decay*Rad_Spec!AN26*s_IRA_w*(1/s_PEFm_up)*s_SLF*s_ET_w*s_EF_w))*Rad_Spec!BF26,".")</f>
        <v>4.0817833311875672E-5</v>
      </c>
      <c r="E26" s="30">
        <f>IFERROR((s_DL/(k_decay*Rad_Spec!AN26*s_IRA_w*(1/s_PEF)*s_SLF*s_ET_w*s_EF_w))*Rad_Spec!BF26,".")</f>
        <v>3.4006381253832166E-2</v>
      </c>
      <c r="F26" s="30">
        <f>IFERROR((s_DL/(k_decay*Rad_Spec!AY26*s_GSF_s*s_Fam*s_Foffset*acf!C26*s_ET_w*(1/24)*s_EF_w*(1/365)))*Rad_Spec!BF26,".")</f>
        <v>2131.1001861315435</v>
      </c>
      <c r="G26" s="30">
        <f t="shared" si="2"/>
        <v>3.0110223174578753E-2</v>
      </c>
      <c r="H26" s="30">
        <f t="shared" si="3"/>
        <v>4.0811494693229041E-5</v>
      </c>
      <c r="I26" s="89">
        <f>IFERROR((s_DL/(Rad_Spec!AV26*s_GSF_s*s_Fam*s_Foffset*Fsurf!C26*s_EF_w*(1/365)*s_ET_w*(1/24)))*Rad_Spec!BF26,".")</f>
        <v>277.94210571708032</v>
      </c>
      <c r="J26" s="30">
        <f>IFERROR((s_DL/(Rad_Spec!AZ26*s_GSF_s*s_Fam*s_Foffset*Fsurf!C26*s_EF_w*(1/365)*s_ET_w*(1/24)))*Rad_Spec!BF26,".")</f>
        <v>1569.7248457596768</v>
      </c>
      <c r="K26" s="30">
        <f>IFERROR((s_DL/(Rad_Spec!BA26*s_GSF_s*s_Fam*s_Foffset*Fsurf!C26*s_EF_w*(1/365)*s_ET_w*(1/24)))*Rad_Spec!BF26,".")</f>
        <v>547.51246126195952</v>
      </c>
      <c r="L26" s="30">
        <f>IFERROR((s_DL/(Rad_Spec!BB26*s_GSF_s*s_Fam*s_Foffset*Fsurf!C26*s_EF_w*(1/365)*s_ET_w*(1/24)))*Rad_Spec!BF26,".")</f>
        <v>337.87014338098618</v>
      </c>
      <c r="M26" s="30">
        <f>IFERROR((s_DL/(Rad_Spec!AY26*s_GSF_s*s_Fam*s_Foffset*Fsurf!C26*s_EF_w*(1/365)*s_ET_w*(1/24)))*Rad_Spec!BF26,".")</f>
        <v>1489.566309910276</v>
      </c>
      <c r="N26" s="30">
        <f>IFERROR((s_DL/(Rad_Spec!AV26*s_GSF_s*s_Fam*s_Foffset*acf!D26*s_ET_w*(1/24)*s_EF_w*(1/365)))*Rad_Spec!BF26,".")</f>
        <v>350.84602747603276</v>
      </c>
      <c r="O26" s="30">
        <f>IFERROR((s_DL/(Rad_Spec!AZ26*s_GSF_s*s_Fam*s_Foffset*acf!E26*s_ET_w*(1/24)*s_EF_w*(1/365)))*Rad_Spec!BF26,".")</f>
        <v>1984.4461500093837</v>
      </c>
      <c r="P26" s="30">
        <f>IFERROR((s_DL/(Rad_Spec!BA26*s_GSF_s*s_Fam*s_Foffset*acf!F26*s_ET_w*(1/24)*s_EF_w*(1/365)))*Rad_Spec!BF26,".")</f>
        <v>691.8254571338847</v>
      </c>
      <c r="Q26" s="30">
        <f>IFERROR((s_DL/(Rad_Spec!BB26*s_GSF_s*s_Fam*s_Foffset*acf!G26*s_ET_w*(1/24)*s_EF_w*(1/365)))*Rad_Spec!BF26,".")</f>
        <v>432.42057563106675</v>
      </c>
      <c r="R26" s="30">
        <f>IFERROR((s_DL/(Rad_Spec!AY26*s_GSF_s*s_Fam*s_Foffset*acf!C26*s_ET_w*(1/24)*s_EF_w*(1/365)))*Rad_Spec!BF26,".")</f>
        <v>1885.5907694747223</v>
      </c>
    </row>
    <row r="27" spans="1:18">
      <c r="A27" s="88" t="s">
        <v>34</v>
      </c>
      <c r="B27" s="28"/>
      <c r="C27" s="30">
        <f>IFERROR((s_DL/(k_decay*Rad_Spec!V27*s_IFD_w*s_EF_w))*Rad_Spec!BF27,".")</f>
        <v>4510955.1547004441</v>
      </c>
      <c r="D27" s="30">
        <f>IFERROR((s_DL/(k_decay*Rad_Spec!AN27*s_IRA_w*(1/s_PEFm_up)*s_SLF*s_ET_w*s_EF_w))*Rad_Spec!BF27,".")</f>
        <v>128350.1688307212</v>
      </c>
      <c r="E27" s="30">
        <f>IFERROR((s_DL/(k_decay*Rad_Spec!AN27*s_IRA_w*(1/s_PEF)*s_SLF*s_ET_w*s_EF_w))*Rad_Spec!BF27,".")</f>
        <v>106931809.4839038</v>
      </c>
      <c r="F27" s="30">
        <f>IFERROR((s_DL/(k_decay*Rad_Spec!AY27*s_GSF_s*s_Fam*s_Foffset*acf!C27*s_ET_w*(1/24)*s_EF_w*(1/365)))*Rad_Spec!BF27,".")</f>
        <v>134272.11339190835</v>
      </c>
      <c r="G27" s="30">
        <f t="shared" si="2"/>
        <v>130232.12241790787</v>
      </c>
      <c r="H27" s="30">
        <f t="shared" si="3"/>
        <v>64681.2495591158</v>
      </c>
      <c r="I27" s="89" t="str">
        <f>IFERROR((s_DL/(Rad_Spec!AV27*s_GSF_s*s_Fam*s_Foffset*Fsurf!C27*s_EF_w*(1/365)*s_ET_w*(1/24)))*Rad_Spec!BF27,".")</f>
        <v>.</v>
      </c>
      <c r="J27" s="30" t="str">
        <f>IFERROR((s_DL/(Rad_Spec!AZ27*s_GSF_s*s_Fam*s_Foffset*Fsurf!C27*s_EF_w*(1/365)*s_ET_w*(1/24)))*Rad_Spec!BF27,".")</f>
        <v>.</v>
      </c>
      <c r="K27" s="30" t="str">
        <f>IFERROR((s_DL/(Rad_Spec!BA27*s_GSF_s*s_Fam*s_Foffset*Fsurf!C27*s_EF_w*(1/365)*s_ET_w*(1/24)))*Rad_Spec!BF27,".")</f>
        <v>.</v>
      </c>
      <c r="L27" s="30" t="str">
        <f>IFERROR((s_DL/(Rad_Spec!BB27*s_GSF_s*s_Fam*s_Foffset*Fsurf!C27*s_EF_w*(1/365)*s_ET_w*(1/24)))*Rad_Spec!BF27,".")</f>
        <v>.</v>
      </c>
      <c r="M27" s="30" t="str">
        <f>IFERROR((s_DL/(Rad_Spec!AY27*s_GSF_s*s_Fam*s_Foffset*Fsurf!C27*s_EF_w*(1/365)*s_ET_w*(1/24)))*Rad_Spec!BF27,".")</f>
        <v>.</v>
      </c>
      <c r="N27" s="30">
        <f>IFERROR((s_DL/(Rad_Spec!AV27*s_GSF_s*s_Fam*s_Foffset*acf!D27*s_ET_w*(1/24)*s_EF_w*(1/365)))*Rad_Spec!BF27,".")</f>
        <v>17899.122035438821</v>
      </c>
      <c r="O27" s="30">
        <f>IFERROR((s_DL/(Rad_Spec!AZ27*s_GSF_s*s_Fam*s_Foffset*acf!E27*s_ET_w*(1/24)*s_EF_w*(1/365)))*Rad_Spec!BF27,".")</f>
        <v>105759.51803215599</v>
      </c>
      <c r="P27" s="30">
        <f>IFERROR((s_DL/(Rad_Spec!BA27*s_GSF_s*s_Fam*s_Foffset*acf!F27*s_ET_w*(1/24)*s_EF_w*(1/365)))*Rad_Spec!BF27,".")</f>
        <v>35810.731223596915</v>
      </c>
      <c r="Q27" s="30">
        <f>IFERROR((s_DL/(Rad_Spec!BB27*s_GSF_s*s_Fam*s_Foffset*acf!G27*s_ET_w*(1/24)*s_EF_w*(1/365)))*Rad_Spec!BF27,".")</f>
        <v>22166.839107497915</v>
      </c>
      <c r="R27" s="30">
        <f>IFERROR((s_DL/(Rad_Spec!AY27*s_GSF_s*s_Fam*s_Foffset*acf!C27*s_ET_w*(1/24)*s_EF_w*(1/365)))*Rad_Spec!BF27,".")</f>
        <v>118803.54535055062</v>
      </c>
    </row>
    <row r="28" spans="1:18">
      <c r="A28" s="88" t="s">
        <v>35</v>
      </c>
      <c r="B28" s="28"/>
      <c r="C28" s="30">
        <f>IFERROR((s_DL/(k_decay*Rad_Spec!V28*s_IFD_w*s_EF_w))*Rad_Spec!BF28,".")</f>
        <v>7.7768817752989832E-3</v>
      </c>
      <c r="D28" s="30">
        <f>IFERROR((s_DL/(k_decay*Rad_Spec!AN28*s_IRA_w*(1/s_PEFm_up)*s_SLF*s_ET_w*s_EF_w))*Rad_Spec!BF28,".")</f>
        <v>2.470955532094047E-7</v>
      </c>
      <c r="E28" s="30">
        <f>IFERROR((s_DL/(k_decay*Rad_Spec!AN28*s_IRA_w*(1/s_PEF)*s_SLF*s_ET_w*s_EF_w))*Rad_Spec!BF28,".")</f>
        <v>2.0586162730300641E-4</v>
      </c>
      <c r="F28" s="30">
        <f>IFERROR((s_DL/(k_decay*Rad_Spec!AY28*s_GSF_s*s_Fam*s_Foffset*acf!C28*s_ET_w*(1/24)*s_EF_w*(1/365)))*Rad_Spec!BF28,".")</f>
        <v>1.7601454541850923</v>
      </c>
      <c r="G28" s="30">
        <f t="shared" si="2"/>
        <v>2.0052995097495589E-4</v>
      </c>
      <c r="H28" s="30">
        <f t="shared" si="3"/>
        <v>2.4708766778400314E-7</v>
      </c>
      <c r="I28" s="89" t="str">
        <f>IFERROR((s_DL/(Rad_Spec!AV28*s_GSF_s*s_Fam*s_Foffset*Fsurf!C28*s_EF_w*(1/365)*s_ET_w*(1/24)))*Rad_Spec!BF28,".")</f>
        <v>.</v>
      </c>
      <c r="J28" s="30" t="str">
        <f>IFERROR((s_DL/(Rad_Spec!AZ28*s_GSF_s*s_Fam*s_Foffset*Fsurf!C28*s_EF_w*(1/365)*s_ET_w*(1/24)))*Rad_Spec!BF28,".")</f>
        <v>.</v>
      </c>
      <c r="K28" s="30" t="str">
        <f>IFERROR((s_DL/(Rad_Spec!BA28*s_GSF_s*s_Fam*s_Foffset*Fsurf!C28*s_EF_w*(1/365)*s_ET_w*(1/24)))*Rad_Spec!BF28,".")</f>
        <v>.</v>
      </c>
      <c r="L28" s="30" t="str">
        <f>IFERROR((s_DL/(Rad_Spec!BB28*s_GSF_s*s_Fam*s_Foffset*Fsurf!C28*s_EF_w*(1/365)*s_ET_w*(1/24)))*Rad_Spec!BF28,".")</f>
        <v>.</v>
      </c>
      <c r="M28" s="30" t="str">
        <f>IFERROR((s_DL/(Rad_Spec!AY28*s_GSF_s*s_Fam*s_Foffset*Fsurf!C28*s_EF_w*(1/365)*s_ET_w*(1/24)))*Rad_Spec!BF28,".")</f>
        <v>.</v>
      </c>
      <c r="N28" s="30">
        <f>IFERROR((s_DL/(Rad_Spec!AV28*s_GSF_s*s_Fam*s_Foffset*acf!D28*s_ET_w*(1/24)*s_EF_w*(1/365)))*Rad_Spec!BF28,".")</f>
        <v>0.25348119918771778</v>
      </c>
      <c r="O28" s="30">
        <f>IFERROR((s_DL/(Rad_Spec!AZ28*s_GSF_s*s_Fam*s_Foffset*acf!E28*s_ET_w*(1/24)*s_EF_w*(1/365)))*Rad_Spec!BF28,".")</f>
        <v>1.4493986244906021</v>
      </c>
      <c r="P28" s="30">
        <f>IFERROR((s_DL/(Rad_Spec!BA28*s_GSF_s*s_Fam*s_Foffset*acf!F28*s_ET_w*(1/24)*s_EF_w*(1/365)))*Rad_Spec!BF28,".")</f>
        <v>0.49992736787543141</v>
      </c>
      <c r="Q28" s="30">
        <f>IFERROR((s_DL/(Rad_Spec!BB28*s_GSF_s*s_Fam*s_Foffset*acf!G28*s_ET_w*(1/24)*s_EF_w*(1/365)))*Rad_Spec!BF28,".")</f>
        <v>0.31103495632229916</v>
      </c>
      <c r="R28" s="30">
        <f>IFERROR((s_DL/(Rad_Spec!AY28*s_GSF_s*s_Fam*s_Foffset*acf!C28*s_ET_w*(1/24)*s_EF_w*(1/365)))*Rad_Spec!BF28,".")</f>
        <v>1.5573711845846754</v>
      </c>
    </row>
    <row r="29" spans="1:18">
      <c r="A29" s="88" t="s">
        <v>36</v>
      </c>
      <c r="B29" s="28"/>
      <c r="C29" s="30">
        <f>IFERROR((s_DL/(k_decay*Rad_Spec!V29*s_IFD_w*s_EF_w))*Rad_Spec!BF29,".")</f>
        <v>12.860919925548812</v>
      </c>
      <c r="D29" s="30">
        <f>IFERROR((s_DL/(k_decay*Rad_Spec!AN29*s_IRA_w*(1/s_PEFm_up)*s_SLF*s_ET_w*s_EF_w))*Rad_Spec!BF29,".")</f>
        <v>2.0055869047111399E-2</v>
      </c>
      <c r="E29" s="30">
        <f>IFERROR((s_DL/(k_decay*Rad_Spec!AN29*s_IRA_w*(1/s_PEF)*s_SLF*s_ET_w*s_EF_w))*Rad_Spec!BF29,".")</f>
        <v>16.709057631301825</v>
      </c>
      <c r="F29" s="30">
        <f>IFERROR((s_DL/(k_decay*Rad_Spec!AY29*s_GSF_s*s_Fam*s_Foffset*acf!C29*s_ET_w*(1/24)*s_EF_w*(1/365)))*Rad_Spec!BF29,".")</f>
        <v>10.33339606398871</v>
      </c>
      <c r="G29" s="30">
        <f t="shared" si="2"/>
        <v>4.2666426130308359</v>
      </c>
      <c r="H29" s="30">
        <f t="shared" si="3"/>
        <v>1.9985911928378227E-2</v>
      </c>
      <c r="I29" s="89">
        <f>IFERROR((s_DL/(Rad_Spec!AV29*s_GSF_s*s_Fam*s_Foffset*Fsurf!C29*s_EF_w*(1/365)*s_ET_w*(1/24)))*Rad_Spec!BF29,".")</f>
        <v>1.4606643907288079</v>
      </c>
      <c r="J29" s="30">
        <f>IFERROR((s_DL/(Rad_Spec!AZ29*s_GSF_s*s_Fam*s_Foffset*Fsurf!C29*s_EF_w*(1/365)*s_ET_w*(1/24)))*Rad_Spec!BF29,".")</f>
        <v>8.187669782044475</v>
      </c>
      <c r="K29" s="30">
        <f>IFERROR((s_DL/(Rad_Spec!BA29*s_GSF_s*s_Fam*s_Foffset*Fsurf!C29*s_EF_w*(1/365)*s_ET_w*(1/24)))*Rad_Spec!BF29,".")</f>
        <v>2.8187059905399008</v>
      </c>
      <c r="L29" s="30">
        <f>IFERROR((s_DL/(Rad_Spec!BB29*s_GSF_s*s_Fam*s_Foffset*Fsurf!C29*s_EF_w*(1/365)*s_ET_w*(1/24)))*Rad_Spec!BF29,".")</f>
        <v>1.7418052937200255</v>
      </c>
      <c r="M29" s="30">
        <f>IFERROR((s_DL/(Rad_Spec!AY29*s_GSF_s*s_Fam*s_Foffset*Fsurf!C29*s_EF_w*(1/365)*s_ET_w*(1/24)))*Rad_Spec!BF29,".")</f>
        <v>8.3620387974496388</v>
      </c>
      <c r="N29" s="30">
        <f>IFERROR((s_DL/(Rad_Spec!AV29*s_GSF_s*s_Fam*s_Foffset*acf!D29*s_ET_w*(1/24)*s_EF_w*(1/365)))*Rad_Spec!BF29,".")</f>
        <v>1.4549401654137892</v>
      </c>
      <c r="O29" s="30">
        <f>IFERROR((s_DL/(Rad_Spec!AZ29*s_GSF_s*s_Fam*s_Foffset*acf!E29*s_ET_w*(1/24)*s_EF_w*(1/365)))*Rad_Spec!BF29,".")</f>
        <v>8.2803197295781317</v>
      </c>
      <c r="P29" s="30">
        <f>IFERROR((s_DL/(Rad_Spec!BA29*s_GSF_s*s_Fam*s_Foffset*acf!F29*s_ET_w*(1/24)*s_EF_w*(1/365)))*Rad_Spec!BF29,".")</f>
        <v>2.8173508434290659</v>
      </c>
      <c r="Q29" s="30">
        <f>IFERROR((s_DL/(Rad_Spec!BB29*s_GSF_s*s_Fam*s_Foffset*acf!G29*s_ET_w*(1/24)*s_EF_w*(1/365)))*Rad_Spec!BF29,".")</f>
        <v>1.7791596723082381</v>
      </c>
      <c r="R29" s="30">
        <f>IFERROR((s_DL/(Rad_Spec!AY29*s_GSF_s*s_Fam*s_Foffset*acf!C29*s_ET_w*(1/24)*s_EF_w*(1/365)))*Rad_Spec!BF29,".")</f>
        <v>9.1429564702693185</v>
      </c>
    </row>
    <row r="30" spans="1:18">
      <c r="A30" s="88" t="s">
        <v>37</v>
      </c>
      <c r="B30" s="28"/>
      <c r="C30" s="30">
        <f>IFERROR((s_DL/(k_decay*Rad_Spec!V30*s_IFD_w*s_EF_w))*Rad_Spec!BF30,".")</f>
        <v>58909.53493357027</v>
      </c>
      <c r="D30" s="30">
        <f>IFERROR((s_DL/(k_decay*Rad_Spec!AN30*s_IRA_w*(1/s_PEFm_up)*s_SLF*s_ET_w*s_EF_w))*Rad_Spec!BF30,".")</f>
        <v>718.62584379340672</v>
      </c>
      <c r="E30" s="30">
        <f>IFERROR((s_DL/(k_decay*Rad_Spec!AN30*s_IRA_w*(1/s_PEF)*s_SLF*s_ET_w*s_EF_w))*Rad_Spec!BF30,".")</f>
        <v>598705.57646148745</v>
      </c>
      <c r="F30" s="30">
        <f>IFERROR((s_DL/(k_decay*Rad_Spec!AY30*s_GSF_s*s_Fam*s_Foffset*acf!C30*s_ET_w*(1/24)*s_EF_w*(1/365)))*Rad_Spec!BF30,".")</f>
        <v>14830.353009604934</v>
      </c>
      <c r="G30" s="30">
        <f t="shared" si="2"/>
        <v>11617.81176988629</v>
      </c>
      <c r="H30" s="30">
        <f t="shared" si="3"/>
        <v>677.53010260611154</v>
      </c>
      <c r="I30" s="89">
        <f>IFERROR((s_DL/(Rad_Spec!AV30*s_GSF_s*s_Fam*s_Foffset*Fsurf!C30*s_EF_w*(1/365)*s_ET_w*(1/24)))*Rad_Spec!BF30,".")</f>
        <v>2648.7028094441321</v>
      </c>
      <c r="J30" s="30">
        <f>IFERROR((s_DL/(Rad_Spec!AZ30*s_GSF_s*s_Fam*s_Foffset*Fsurf!C30*s_EF_w*(1/365)*s_ET_w*(1/24)))*Rad_Spec!BF30,".")</f>
        <v>11292.918954994364</v>
      </c>
      <c r="K30" s="30">
        <f>IFERROR((s_DL/(Rad_Spec!BA30*s_GSF_s*s_Fam*s_Foffset*Fsurf!C30*s_EF_w*(1/365)*s_ET_w*(1/24)))*Rad_Spec!BF30,".")</f>
        <v>4046.629292206313</v>
      </c>
      <c r="L30" s="30">
        <f>IFERROR((s_DL/(Rad_Spec!BB30*s_GSF_s*s_Fam*s_Foffset*Fsurf!C30*s_EF_w*(1/365)*s_ET_w*(1/24)))*Rad_Spec!BF30,".")</f>
        <v>2774.8315146557579</v>
      </c>
      <c r="M30" s="30">
        <f>IFERROR((s_DL/(Rad_Spec!AY30*s_GSF_s*s_Fam*s_Foffset*Fsurf!C30*s_EF_w*(1/365)*s_ET_w*(1/24)))*Rad_Spec!BF30,".")</f>
        <v>11495.64264665548</v>
      </c>
      <c r="N30" s="30">
        <f>IFERROR((s_DL/(Rad_Spec!AV30*s_GSF_s*s_Fam*s_Foffset*acf!D30*s_ET_w*(1/24)*s_EF_w*(1/365)))*Rad_Spec!BF30,".")</f>
        <v>3012.9722123034003</v>
      </c>
      <c r="O30" s="30">
        <f>IFERROR((s_DL/(Rad_Spec!AZ30*s_GSF_s*s_Fam*s_Foffset*acf!E30*s_ET_w*(1/24)*s_EF_w*(1/365)))*Rad_Spec!BF30,".")</f>
        <v>12705.40251044212</v>
      </c>
      <c r="P30" s="30">
        <f>IFERROR((s_DL/(Rad_Spec!BA30*s_GSF_s*s_Fam*s_Foffset*acf!F30*s_ET_w*(1/24)*s_EF_w*(1/365)))*Rad_Spec!BF30,".")</f>
        <v>4501.4704246503034</v>
      </c>
      <c r="Q30" s="30">
        <f>IFERROR((s_DL/(Rad_Spec!BB30*s_GSF_s*s_Fam*s_Foffset*acf!G30*s_ET_w*(1/24)*s_EF_w*(1/365)))*Rad_Spec!BF30,".")</f>
        <v>3208.5952712392104</v>
      </c>
      <c r="R30" s="30">
        <f>IFERROR((s_DL/(Rad_Spec!AY30*s_GSF_s*s_Fam*s_Foffset*acf!C30*s_ET_w*(1/24)*s_EF_w*(1/365)))*Rad_Spec!BF30,".")</f>
        <v>13121.84988999698</v>
      </c>
    </row>
    <row r="31" spans="1:18">
      <c r="A31" s="27" t="s">
        <v>38</v>
      </c>
      <c r="B31" s="28" t="s">
        <v>13</v>
      </c>
      <c r="C31" s="30">
        <f>IFERROR((s_DL/(k_decay*Rad_Spec!V31*s_IFD_w*s_EF_w))*Rad_Spec!BF31,".")</f>
        <v>3.0655125240807357</v>
      </c>
      <c r="D31" s="30">
        <f>IFERROR((s_DL/(k_decay*Rad_Spec!AN31*s_IRA_w*(1/s_PEFm_up)*s_SLF*s_ET_w*s_EF_w))*Rad_Spec!BF31,".")</f>
        <v>1.5043996822405771E-2</v>
      </c>
      <c r="E31" s="30">
        <f>IFERROR((s_DL/(k_decay*Rad_Spec!AN31*s_IRA_w*(1/s_PEF)*s_SLF*s_ET_w*s_EF_w))*Rad_Spec!BF31,".")</f>
        <v>12.533538652462628</v>
      </c>
      <c r="F31" s="30">
        <f>IFERROR((s_DL/(k_decay*Rad_Spec!AY31*s_GSF_s*s_Fam*s_Foffset*acf!C31*s_ET_w*(1/24)*s_EF_w*(1/365)))*Rad_Spec!BF31,".")</f>
        <v>6871.9004520975341</v>
      </c>
      <c r="G31" s="30">
        <f t="shared" si="2"/>
        <v>2.4621980398088952</v>
      </c>
      <c r="H31" s="30">
        <f t="shared" si="3"/>
        <v>1.4970496366766338E-2</v>
      </c>
      <c r="I31" s="89">
        <f>IFERROR((s_DL/(Rad_Spec!AV31*s_GSF_s*s_Fam*s_Foffset*Fsurf!C31*s_EF_w*(1/365)*s_ET_w*(1/24)))*Rad_Spec!BF31,".")</f>
        <v>21627.46344338121</v>
      </c>
      <c r="J31" s="30">
        <f>IFERROR((s_DL/(Rad_Spec!AZ31*s_GSF_s*s_Fam*s_Foffset*Fsurf!C31*s_EF_w*(1/365)*s_ET_w*(1/24)))*Rad_Spec!BF31,".")</f>
        <v>46775.676749638442</v>
      </c>
      <c r="K31" s="30">
        <f>IFERROR((s_DL/(Rad_Spec!BA31*s_GSF_s*s_Fam*s_Foffset*Fsurf!C31*s_EF_w*(1/365)*s_ET_w*(1/24)))*Rad_Spec!BF31,".")</f>
        <v>26818.054669792702</v>
      </c>
      <c r="L31" s="30">
        <f>IFERROR((s_DL/(Rad_Spec!BB31*s_GSF_s*s_Fam*s_Foffset*Fsurf!C31*s_EF_w*(1/365)*s_ET_w*(1/24)))*Rad_Spec!BF31,".")</f>
        <v>22006.062365803638</v>
      </c>
      <c r="M31" s="30">
        <f>IFERROR((s_DL/(Rad_Spec!AY31*s_GSF_s*s_Fam*s_Foffset*Fsurf!C31*s_EF_w*(1/365)*s_ET_w*(1/24)))*Rad_Spec!BF31,".")</f>
        <v>5134.2446907708418</v>
      </c>
      <c r="N31" s="30">
        <f>IFERROR((s_DL/(Rad_Spec!AV31*s_GSF_s*s_Fam*s_Foffset*acf!D31*s_ET_w*(1/24)*s_EF_w*(1/365)))*Rad_Spec!BF31,".")</f>
        <v>27159.150664671175</v>
      </c>
      <c r="O31" s="30">
        <f>IFERROR((s_DL/(Rad_Spec!AZ31*s_GSF_s*s_Fam*s_Foffset*acf!E31*s_ET_w*(1/24)*s_EF_w*(1/365)))*Rad_Spec!BF31,".")</f>
        <v>54919.099330432611</v>
      </c>
      <c r="P31" s="30">
        <f>IFERROR((s_DL/(Rad_Spec!BA31*s_GSF_s*s_Fam*s_Foffset*acf!F31*s_ET_w*(1/24)*s_EF_w*(1/365)))*Rad_Spec!BF31,".")</f>
        <v>30980.438792772075</v>
      </c>
      <c r="Q31" s="30">
        <f>IFERROR((s_DL/(Rad_Spec!BB31*s_GSF_s*s_Fam*s_Foffset*acf!G31*s_ET_w*(1/24)*s_EF_w*(1/365)))*Rad_Spec!BF31,".")</f>
        <v>27001.173389559543</v>
      </c>
      <c r="R31" s="30">
        <f>IFERROR((s_DL/(Rad_Spec!AY31*s_GSF_s*s_Fam*s_Foffset*acf!C31*s_ET_w*(1/24)*s_EF_w*(1/365)))*Rad_Spec!BF31,".")</f>
        <v>6080.235995260934</v>
      </c>
    </row>
    <row r="32" spans="1:18">
      <c r="A32" s="88" t="s">
        <v>39</v>
      </c>
      <c r="B32" s="28"/>
      <c r="C32" s="30">
        <f>IFERROR((s_DL/(k_decay*Rad_Spec!V32*s_IFD_w*s_EF_w))*Rad_Spec!BF32,".")</f>
        <v>8809973.2720920984</v>
      </c>
      <c r="D32" s="30">
        <f>IFERROR((s_DL/(k_decay*Rad_Spec!AN32*s_IRA_w*(1/s_PEFm_up)*s_SLF*s_ET_w*s_EF_w))*Rad_Spec!BF32,".")</f>
        <v>225864.67608741741</v>
      </c>
      <c r="E32" s="30">
        <f>IFERROR((s_DL/(k_decay*Rad_Spec!AN32*s_IRA_w*(1/s_PEF)*s_SLF*s_ET_w*s_EF_w))*Rad_Spec!BF32,".")</f>
        <v>188173640.38201749</v>
      </c>
      <c r="F32" s="30">
        <f>IFERROR((s_DL/(k_decay*Rad_Spec!AY32*s_GSF_s*s_Fam*s_Foffset*acf!C32*s_ET_w*(1/24)*s_EF_w*(1/365)))*Rad_Spec!BF32,".")</f>
        <v>94304.578922721426</v>
      </c>
      <c r="G32" s="30">
        <f t="shared" si="2"/>
        <v>93259.563068452291</v>
      </c>
      <c r="H32" s="30">
        <f t="shared" si="3"/>
        <v>66028.930606870636</v>
      </c>
      <c r="I32" s="89">
        <f>IFERROR((s_DL/(Rad_Spec!AV32*s_GSF_s*s_Fam*s_Foffset*Fsurf!C32*s_EF_w*(1/365)*s_ET_w*(1/24)))*Rad_Spec!BF32,".")</f>
        <v>13408.34307672564</v>
      </c>
      <c r="J32" s="30">
        <f>IFERROR((s_DL/(Rad_Spec!AZ32*s_GSF_s*s_Fam*s_Foffset*Fsurf!C32*s_EF_w*(1/365)*s_ET_w*(1/24)))*Rad_Spec!BF32,".")</f>
        <v>75203.315517287279</v>
      </c>
      <c r="K32" s="30">
        <f>IFERROR((s_DL/(Rad_Spec!BA32*s_GSF_s*s_Fam*s_Foffset*Fsurf!C32*s_EF_w*(1/365)*s_ET_w*(1/24)))*Rad_Spec!BF32,".")</f>
        <v>26049.341218337464</v>
      </c>
      <c r="L32" s="30">
        <f>IFERROR((s_DL/(Rad_Spec!BB32*s_GSF_s*s_Fam*s_Foffset*Fsurf!C32*s_EF_w*(1/365)*s_ET_w*(1/24)))*Rad_Spec!BF32,".")</f>
        <v>16165.198662594463</v>
      </c>
      <c r="M32" s="30">
        <f>IFERROR((s_DL/(Rad_Spec!AY32*s_GSF_s*s_Fam*s_Foffset*Fsurf!C32*s_EF_w*(1/365)*s_ET_w*(1/24)))*Rad_Spec!BF32,".")</f>
        <v>75724.134850879011</v>
      </c>
      <c r="N32" s="30">
        <f>IFERROR((s_DL/(Rad_Spec!AV32*s_GSF_s*s_Fam*s_Foffset*acf!D32*s_ET_w*(1/24)*s_EF_w*(1/365)))*Rad_Spec!BF32,".")</f>
        <v>13371.06381983808</v>
      </c>
      <c r="O32" s="30">
        <f>IFERROR((s_DL/(Rad_Spec!AZ32*s_GSF_s*s_Fam*s_Foffset*acf!E32*s_ET_w*(1/24)*s_EF_w*(1/365)))*Rad_Spec!BF32,".")</f>
        <v>75645.573357246481</v>
      </c>
      <c r="P32" s="30">
        <f>IFERROR((s_DL/(Rad_Spec!BA32*s_GSF_s*s_Fam*s_Foffset*acf!F32*s_ET_w*(1/24)*s_EF_w*(1/365)))*Rad_Spec!BF32,".")</f>
        <v>25912.527451434431</v>
      </c>
      <c r="Q32" s="30">
        <f>IFERROR((s_DL/(Rad_Spec!BB32*s_GSF_s*s_Fam*s_Foffset*acf!G32*s_ET_w*(1/24)*s_EF_w*(1/365)))*Rad_Spec!BF32,".")</f>
        <v>16377.532029871336</v>
      </c>
      <c r="R32" s="30">
        <f>IFERROR((s_DL/(Rad_Spec!AY32*s_GSF_s*s_Fam*s_Foffset*acf!C32*s_ET_w*(1/24)*s_EF_w*(1/365)))*Rad_Spec!BF32,".")</f>
        <v>83440.396041947533</v>
      </c>
    </row>
    <row r="33" spans="1:18">
      <c r="A33" s="88" t="s">
        <v>40</v>
      </c>
      <c r="B33" s="28"/>
      <c r="C33" s="30">
        <f>IFERROR((s_DL/(k_decay*Rad_Spec!V33*s_IFD_w*s_EF_w))*Rad_Spec!BF33,".")</f>
        <v>42572834.854785621</v>
      </c>
      <c r="D33" s="30">
        <f>IFERROR((s_DL/(k_decay*Rad_Spec!AN33*s_IRA_w*(1/s_PEFm_up)*s_SLF*s_ET_w*s_EF_w))*Rad_Spec!BF33,".")</f>
        <v>83575.528928953674</v>
      </c>
      <c r="E33" s="30">
        <f>IFERROR((s_DL/(k_decay*Rad_Spec!AN33*s_IRA_w*(1/s_PEF)*s_SLF*s_ET_w*s_EF_w))*Rad_Spec!BF33,".")</f>
        <v>69628911.425383985</v>
      </c>
      <c r="F33" s="30">
        <f>IFERROR((s_DL/(k_decay*Rad_Spec!AY33*s_GSF_s*s_Fam*s_Foffset*acf!C33*s_ET_w*(1/24)*s_EF_w*(1/365)))*Rad_Spec!BF33,".")</f>
        <v>348542.92352222907</v>
      </c>
      <c r="G33" s="30">
        <f t="shared" si="2"/>
        <v>344004.57413101895</v>
      </c>
      <c r="H33" s="30">
        <f t="shared" si="3"/>
        <v>67304.710188783152</v>
      </c>
      <c r="I33" s="89" t="str">
        <f>IFERROR((s_DL/(Rad_Spec!AV33*s_GSF_s*s_Fam*s_Foffset*Fsurf!C33*s_EF_w*(1/365)*s_ET_w*(1/24)))*Rad_Spec!BF33,".")</f>
        <v>.</v>
      </c>
      <c r="J33" s="30" t="str">
        <f>IFERROR((s_DL/(Rad_Spec!AZ33*s_GSF_s*s_Fam*s_Foffset*Fsurf!C33*s_EF_w*(1/365)*s_ET_w*(1/24)))*Rad_Spec!BF33,".")</f>
        <v>.</v>
      </c>
      <c r="K33" s="30" t="str">
        <f>IFERROR((s_DL/(Rad_Spec!BA33*s_GSF_s*s_Fam*s_Foffset*Fsurf!C33*s_EF_w*(1/365)*s_ET_w*(1/24)))*Rad_Spec!BF33,".")</f>
        <v>.</v>
      </c>
      <c r="L33" s="30" t="str">
        <f>IFERROR((s_DL/(Rad_Spec!BB33*s_GSF_s*s_Fam*s_Foffset*Fsurf!C33*s_EF_w*(1/365)*s_ET_w*(1/24)))*Rad_Spec!BF33,".")</f>
        <v>.</v>
      </c>
      <c r="M33" s="30" t="str">
        <f>IFERROR((s_DL/(Rad_Spec!AY33*s_GSF_s*s_Fam*s_Foffset*Fsurf!C33*s_EF_w*(1/365)*s_ET_w*(1/24)))*Rad_Spec!BF33,".")</f>
        <v>.</v>
      </c>
      <c r="N33" s="30">
        <f>IFERROR((s_DL/(Rad_Spec!AV33*s_GSF_s*s_Fam*s_Foffset*acf!D33*s_ET_w*(1/24)*s_EF_w*(1/365)))*Rad_Spec!BF33,".")</f>
        <v>54589.820552013494</v>
      </c>
      <c r="O33" s="30">
        <f>IFERROR((s_DL/(Rad_Spec!AZ33*s_GSF_s*s_Fam*s_Foffset*acf!E33*s_ET_w*(1/24)*s_EF_w*(1/365)))*Rad_Spec!BF33,".")</f>
        <v>289012.94313188724</v>
      </c>
      <c r="P33" s="30">
        <f>IFERROR((s_DL/(Rad_Spec!BA33*s_GSF_s*s_Fam*s_Foffset*acf!F33*s_ET_w*(1/24)*s_EF_w*(1/365)))*Rad_Spec!BF33,".")</f>
        <v>100558.43688717965</v>
      </c>
      <c r="Q33" s="30">
        <f>IFERROR((s_DL/(Rad_Spec!BB33*s_GSF_s*s_Fam*s_Foffset*acf!G33*s_ET_w*(1/24)*s_EF_w*(1/365)))*Rad_Spec!BF33,".")</f>
        <v>64592.626715198479</v>
      </c>
      <c r="R33" s="30">
        <f>IFERROR((s_DL/(Rad_Spec!AY33*s_GSF_s*s_Fam*s_Foffset*acf!C33*s_ET_w*(1/24)*s_EF_w*(1/365)))*Rad_Spec!BF33,".")</f>
        <v>308389.68699648115</v>
      </c>
    </row>
    <row r="34" spans="1:18">
      <c r="A34" s="88" t="s">
        <v>41</v>
      </c>
      <c r="B34" s="28"/>
      <c r="C34" s="30" t="str">
        <f>IFERROR((s_DL/(k_decay*Rad_Spec!V34*s_IFD_w*s_EF_w))*Rad_Spec!BF34,".")</f>
        <v>.</v>
      </c>
      <c r="D34" s="30" t="str">
        <f>IFERROR((s_DL/(k_decay*Rad_Spec!AN34*s_IRA_w*(1/s_PEFm_up)*s_SLF*s_ET_w*s_EF_w))*Rad_Spec!BF34,".")</f>
        <v>.</v>
      </c>
      <c r="E34" s="30" t="str">
        <f>IFERROR((s_DL/(k_decay*Rad_Spec!AN34*s_IRA_w*(1/s_PEF)*s_SLF*s_ET_w*s_EF_w))*Rad_Spec!BF34,".")</f>
        <v>.</v>
      </c>
      <c r="F34" s="30">
        <f>IFERROR((s_DL/(k_decay*Rad_Spec!AY34*s_GSF_s*s_Fam*s_Foffset*acf!C34*s_ET_w*(1/24)*s_EF_w*(1/365)))*Rad_Spec!BF34,".")</f>
        <v>28621213.889925648</v>
      </c>
      <c r="G34" s="30">
        <f t="shared" si="2"/>
        <v>28621213.889925644</v>
      </c>
      <c r="H34" s="30">
        <f t="shared" si="3"/>
        <v>28621213.889925644</v>
      </c>
      <c r="I34" s="89" t="str">
        <f>IFERROR((s_DL/(Rad_Spec!AV34*s_GSF_s*s_Fam*s_Foffset*Fsurf!C34*s_EF_w*(1/365)*s_ET_w*(1/24)))*Rad_Spec!BF34,".")</f>
        <v>.</v>
      </c>
      <c r="J34" s="30" t="str">
        <f>IFERROR((s_DL/(Rad_Spec!AZ34*s_GSF_s*s_Fam*s_Foffset*Fsurf!C34*s_EF_w*(1/365)*s_ET_w*(1/24)))*Rad_Spec!BF34,".")</f>
        <v>.</v>
      </c>
      <c r="K34" s="30" t="str">
        <f>IFERROR((s_DL/(Rad_Spec!BA34*s_GSF_s*s_Fam*s_Foffset*Fsurf!C34*s_EF_w*(1/365)*s_ET_w*(1/24)))*Rad_Spec!BF34,".")</f>
        <v>.</v>
      </c>
      <c r="L34" s="30" t="str">
        <f>IFERROR((s_DL/(Rad_Spec!BB34*s_GSF_s*s_Fam*s_Foffset*Fsurf!C34*s_EF_w*(1/365)*s_ET_w*(1/24)))*Rad_Spec!BF34,".")</f>
        <v>.</v>
      </c>
      <c r="M34" s="30" t="str">
        <f>IFERROR((s_DL/(Rad_Spec!AY34*s_GSF_s*s_Fam*s_Foffset*Fsurf!C34*s_EF_w*(1/365)*s_ET_w*(1/24)))*Rad_Spec!BF34,".")</f>
        <v>.</v>
      </c>
      <c r="N34" s="30">
        <f>IFERROR((s_DL/(Rad_Spec!AV34*s_GSF_s*s_Fam*s_Foffset*acf!D34*s_ET_w*(1/24)*s_EF_w*(1/365)))*Rad_Spec!BF34,".")</f>
        <v>10905819.955923244</v>
      </c>
      <c r="O34" s="30">
        <f>IFERROR((s_DL/(Rad_Spec!AZ34*s_GSF_s*s_Fam*s_Foffset*acf!E34*s_ET_w*(1/24)*s_EF_w*(1/365)))*Rad_Spec!BF34,".")</f>
        <v>34050580.493372172</v>
      </c>
      <c r="P34" s="30">
        <f>IFERROR((s_DL/(Rad_Spec!BA34*s_GSF_s*s_Fam*s_Foffset*acf!F34*s_ET_w*(1/24)*s_EF_w*(1/365)))*Rad_Spec!BF34,".")</f>
        <v>15583992.098828435</v>
      </c>
      <c r="Q34" s="30">
        <f>IFERROR((s_DL/(Rad_Spec!BB34*s_GSF_s*s_Fam*s_Foffset*acf!G34*s_ET_w*(1/24)*s_EF_w*(1/365)))*Rad_Spec!BF34,".")</f>
        <v>11513281.93408924</v>
      </c>
      <c r="R34" s="30">
        <f>IFERROR((s_DL/(Rad_Spec!AY34*s_GSF_s*s_Fam*s_Foffset*acf!C34*s_ET_w*(1/24)*s_EF_w*(1/365)))*Rad_Spec!BF34,".")</f>
        <v>25323960.399989538</v>
      </c>
    </row>
    <row r="35" spans="1:18">
      <c r="A35" s="88" t="s">
        <v>42</v>
      </c>
      <c r="B35" s="28"/>
      <c r="C35" s="30">
        <f>IFERROR((s_DL/(k_decay*Rad_Spec!V35*s_IFD_w*s_EF_w))*Rad_Spec!BF35,".")</f>
        <v>62433.288230874183</v>
      </c>
      <c r="D35" s="30">
        <f>IFERROR((s_DL/(k_decay*Rad_Spec!AN35*s_IRA_w*(1/s_PEFm_up)*s_SLF*s_ET_w*s_EF_w))*Rad_Spec!BF35,".")</f>
        <v>295.79967675213351</v>
      </c>
      <c r="E35" s="30">
        <f>IFERROR((s_DL/(k_decay*Rad_Spec!AN35*s_IRA_w*(1/s_PEF)*s_SLF*s_ET_w*s_EF_w))*Rad_Spec!BF35,".")</f>
        <v>246438.27871840392</v>
      </c>
      <c r="F35" s="30">
        <f>IFERROR((s_DL/(k_decay*Rad_Spec!AY35*s_GSF_s*s_Fam*s_Foffset*acf!C35*s_ET_w*(1/24)*s_EF_w*(1/365)))*Rad_Spec!BF35,".")</f>
        <v>13137.211323698381</v>
      </c>
      <c r="G35" s="30">
        <f t="shared" si="2"/>
        <v>10395.59791740436</v>
      </c>
      <c r="H35" s="30">
        <f t="shared" si="3"/>
        <v>287.95183136557409</v>
      </c>
      <c r="I35" s="89">
        <f>IFERROR((s_DL/(Rad_Spec!AV35*s_GSF_s*s_Fam*s_Foffset*Fsurf!C35*s_EF_w*(1/365)*s_ET_w*(1/24)))*Rad_Spec!BF35,".")</f>
        <v>2195.2955981071345</v>
      </c>
      <c r="J35" s="30">
        <f>IFERROR((s_DL/(Rad_Spec!AZ35*s_GSF_s*s_Fam*s_Foffset*Fsurf!C35*s_EF_w*(1/365)*s_ET_w*(1/24)))*Rad_Spec!BF35,".")</f>
        <v>10521.087630413305</v>
      </c>
      <c r="K35" s="30">
        <f>IFERROR((s_DL/(Rad_Spec!BA35*s_GSF_s*s_Fam*s_Foffset*Fsurf!C35*s_EF_w*(1/365)*s_ET_w*(1/24)))*Rad_Spec!BF35,".")</f>
        <v>3733.1168800298983</v>
      </c>
      <c r="L35" s="30">
        <f>IFERROR((s_DL/(Rad_Spec!BB35*s_GSF_s*s_Fam*s_Foffset*Fsurf!C35*s_EF_w*(1/365)*s_ET_w*(1/24)))*Rad_Spec!BF35,".")</f>
        <v>2443.2691872620926</v>
      </c>
      <c r="M35" s="30">
        <f>IFERROR((s_DL/(Rad_Spec!AY35*s_GSF_s*s_Fam*s_Foffset*Fsurf!C35*s_EF_w*(1/365)*s_ET_w*(1/24)))*Rad_Spec!BF35,".")</f>
        <v>10492.576678659128</v>
      </c>
      <c r="N35" s="30">
        <f>IFERROR((s_DL/(Rad_Spec!AV35*s_GSF_s*s_Fam*s_Foffset*acf!D35*s_ET_w*(1/24)*s_EF_w*(1/365)))*Rad_Spec!BF35,".")</f>
        <v>2391.7850479025319</v>
      </c>
      <c r="O35" s="30">
        <f>IFERROR((s_DL/(Rad_Spec!AZ35*s_GSF_s*s_Fam*s_Foffset*acf!E35*s_ET_w*(1/24)*s_EF_w*(1/365)))*Rad_Spec!BF35,".")</f>
        <v>11501.714886318599</v>
      </c>
      <c r="P35" s="30">
        <f>IFERROR((s_DL/(Rad_Spec!BA35*s_GSF_s*s_Fam*s_Foffset*acf!F35*s_ET_w*(1/24)*s_EF_w*(1/365)))*Rad_Spec!BF35,".")</f>
        <v>4109.6264947053369</v>
      </c>
      <c r="Q35" s="30">
        <f>IFERROR((s_DL/(Rad_Spec!BB35*s_GSF_s*s_Fam*s_Foffset*acf!G35*s_ET_w*(1/24)*s_EF_w*(1/365)))*Rad_Spec!BF35,".")</f>
        <v>2690.4533510179253</v>
      </c>
      <c r="R35" s="30">
        <f>IFERROR((s_DL/(Rad_Spec!AY35*s_GSF_s*s_Fam*s_Foffset*acf!C35*s_ET_w*(1/24)*s_EF_w*(1/365)))*Rad_Spec!BF35,".")</f>
        <v>11623.763429710219</v>
      </c>
    </row>
    <row r="36" spans="1:18">
      <c r="A36" s="88" t="s">
        <v>43</v>
      </c>
      <c r="B36" s="28"/>
      <c r="C36" s="30" t="str">
        <f>IFERROR((s_DL/(k_decay*Rad_Spec!V36*s_IFD_w*s_EF_w))*Rad_Spec!BF36,".")</f>
        <v>.</v>
      </c>
      <c r="D36" s="30" t="str">
        <f>IFERROR((s_DL/(k_decay*Rad_Spec!AN36*s_IRA_w*(1/s_PEFm_up)*s_SLF*s_ET_w*s_EF_w))*Rad_Spec!BF36,".")</f>
        <v>.</v>
      </c>
      <c r="E36" s="30" t="str">
        <f>IFERROR((s_DL/(k_decay*Rad_Spec!AN36*s_IRA_w*(1/s_PEF)*s_SLF*s_ET_w*s_EF_w))*Rad_Spec!BF36,".")</f>
        <v>.</v>
      </c>
      <c r="F36" s="30">
        <f>IFERROR((s_DL/(k_decay*Rad_Spec!AY36*s_GSF_s*s_Fam*s_Foffset*acf!C36*s_ET_w*(1/24)*s_EF_w*(1/365)))*Rad_Spec!BF36,".")</f>
        <v>39313556.216929726</v>
      </c>
      <c r="G36" s="30">
        <f t="shared" si="2"/>
        <v>39313556.216929726</v>
      </c>
      <c r="H36" s="30">
        <f t="shared" si="3"/>
        <v>39313556.216929726</v>
      </c>
      <c r="I36" s="89" t="str">
        <f>IFERROR((s_DL/(Rad_Spec!AV36*s_GSF_s*s_Fam*s_Foffset*Fsurf!C36*s_EF_w*(1/365)*s_ET_w*(1/24)))*Rad_Spec!BF36,".")</f>
        <v>.</v>
      </c>
      <c r="J36" s="30" t="str">
        <f>IFERROR((s_DL/(Rad_Spec!AZ36*s_GSF_s*s_Fam*s_Foffset*Fsurf!C36*s_EF_w*(1/365)*s_ET_w*(1/24)))*Rad_Spec!BF36,".")</f>
        <v>.</v>
      </c>
      <c r="K36" s="30" t="str">
        <f>IFERROR((s_DL/(Rad_Spec!BA36*s_GSF_s*s_Fam*s_Foffset*Fsurf!C36*s_EF_w*(1/365)*s_ET_w*(1/24)))*Rad_Spec!BF36,".")</f>
        <v>.</v>
      </c>
      <c r="L36" s="30" t="str">
        <f>IFERROR((s_DL/(Rad_Spec!BB36*s_GSF_s*s_Fam*s_Foffset*Fsurf!C36*s_EF_w*(1/365)*s_ET_w*(1/24)))*Rad_Spec!BF36,".")</f>
        <v>.</v>
      </c>
      <c r="M36" s="30" t="str">
        <f>IFERROR((s_DL/(Rad_Spec!AY36*s_GSF_s*s_Fam*s_Foffset*Fsurf!C36*s_EF_w*(1/365)*s_ET_w*(1/24)))*Rad_Spec!BF36,".")</f>
        <v>.</v>
      </c>
      <c r="N36" s="30">
        <f>IFERROR((s_DL/(Rad_Spec!AV36*s_GSF_s*s_Fam*s_Foffset*acf!D36*s_ET_w*(1/24)*s_EF_w*(1/365)))*Rad_Spec!BF36,".")</f>
        <v>7130043.6561938059</v>
      </c>
      <c r="O36" s="30">
        <f>IFERROR((s_DL/(Rad_Spec!AZ36*s_GSF_s*s_Fam*s_Foffset*acf!E36*s_ET_w*(1/24)*s_EF_w*(1/365)))*Rad_Spec!BF36,".")</f>
        <v>34373607.566633835</v>
      </c>
      <c r="P36" s="30">
        <f>IFERROR((s_DL/(Rad_Spec!BA36*s_GSF_s*s_Fam*s_Foffset*acf!F36*s_ET_w*(1/24)*s_EF_w*(1/365)))*Rad_Spec!BF36,".")</f>
        <v>12299013.533053786</v>
      </c>
      <c r="Q36" s="30">
        <f>IFERROR((s_DL/(Rad_Spec!BB36*s_GSF_s*s_Fam*s_Foffset*acf!G36*s_ET_w*(1/24)*s_EF_w*(1/365)))*Rad_Spec!BF36,".")</f>
        <v>8145709.2524260934</v>
      </c>
      <c r="R36" s="30">
        <f>IFERROR((s_DL/(Rad_Spec!AY36*s_GSF_s*s_Fam*s_Foffset*acf!C36*s_ET_w*(1/24)*s_EF_w*(1/365)))*Rad_Spec!BF36,".")</f>
        <v>34784511.399452634</v>
      </c>
    </row>
    <row r="37" spans="1:18">
      <c r="A37" s="88" t="s">
        <v>44</v>
      </c>
      <c r="B37" s="28"/>
      <c r="C37" s="30">
        <f>IFERROR((s_DL/(k_decay*Rad_Spec!V37*s_IFD_w*s_EF_w))*Rad_Spec!BF37,".")</f>
        <v>2861147.6249204017</v>
      </c>
      <c r="D37" s="30">
        <f>IFERROR((s_DL/(k_decay*Rad_Spec!AN37*s_IRA_w*(1/s_PEFm_up)*s_SLF*s_ET_w*s_EF_w))*Rad_Spec!BF37,".")</f>
        <v>30992.554138674073</v>
      </c>
      <c r="E37" s="30">
        <f>IFERROR((s_DL/(k_decay*Rad_Spec!AN37*s_IRA_w*(1/s_PEF)*s_SLF*s_ET_w*s_EF_w))*Rad_Spec!BF37,".")</f>
        <v>25820689.795485698</v>
      </c>
      <c r="F37" s="30">
        <f>IFERROR((s_DL/(k_decay*Rad_Spec!AY37*s_GSF_s*s_Fam*s_Foffset*acf!C37*s_ET_w*(1/24)*s_EF_w*(1/365)))*Rad_Spec!BF37,".")</f>
        <v>74780.703609403325</v>
      </c>
      <c r="G37" s="30">
        <f t="shared" si="2"/>
        <v>72670.867340092154</v>
      </c>
      <c r="H37" s="30">
        <f t="shared" si="3"/>
        <v>21744.9173241885</v>
      </c>
      <c r="I37" s="89">
        <f>IFERROR((s_DL/(Rad_Spec!AV37*s_GSF_s*s_Fam*s_Foffset*Fsurf!C37*s_EF_w*(1/365)*s_ET_w*(1/24)))*Rad_Spec!BF37,".")</f>
        <v>12177.438767776597</v>
      </c>
      <c r="J37" s="30">
        <f>IFERROR((s_DL/(Rad_Spec!AZ37*s_GSF_s*s_Fam*s_Foffset*Fsurf!C37*s_EF_w*(1/365)*s_ET_w*(1/24)))*Rad_Spec!BF37,".")</f>
        <v>58962.307511197861</v>
      </c>
      <c r="K37" s="30">
        <f>IFERROR((s_DL/(Rad_Spec!BA37*s_GSF_s*s_Fam*s_Foffset*Fsurf!C37*s_EF_w*(1/365)*s_ET_w*(1/24)))*Rad_Spec!BF37,".")</f>
        <v>20723.009832882984</v>
      </c>
      <c r="L37" s="30">
        <f>IFERROR((s_DL/(Rad_Spec!BB37*s_GSF_s*s_Fam*s_Foffset*Fsurf!C37*s_EF_w*(1/365)*s_ET_w*(1/24)))*Rad_Spec!BF37,".")</f>
        <v>13422.85864175375</v>
      </c>
      <c r="M37" s="30">
        <f>IFERROR((s_DL/(Rad_Spec!AY37*s_GSF_s*s_Fam*s_Foffset*Fsurf!C37*s_EF_w*(1/365)*s_ET_w*(1/24)))*Rad_Spec!BF37,".")</f>
        <v>59668.496079328448</v>
      </c>
      <c r="N37" s="30">
        <f>IFERROR((s_DL/(Rad_Spec!AV37*s_GSF_s*s_Fam*s_Foffset*acf!D37*s_ET_w*(1/24)*s_EF_w*(1/365)))*Rad_Spec!BF37,".")</f>
        <v>13503.426544712274</v>
      </c>
      <c r="O37" s="30">
        <f>IFERROR((s_DL/(Rad_Spec!AZ37*s_GSF_s*s_Fam*s_Foffset*acf!E37*s_ET_w*(1/24)*s_EF_w*(1/365)))*Rad_Spec!BF37,".")</f>
        <v>65382.647662417163</v>
      </c>
      <c r="P37" s="30">
        <f>IFERROR((s_DL/(Rad_Spec!BA37*s_GSF_s*s_Fam*s_Foffset*acf!F37*s_ET_w*(1/24)*s_EF_w*(1/365)))*Rad_Spec!BF37,".")</f>
        <v>22979.515348019129</v>
      </c>
      <c r="Q37" s="30">
        <f>IFERROR((s_DL/(Rad_Spec!BB37*s_GSF_s*s_Fam*s_Foffset*acf!G37*s_ET_w*(1/24)*s_EF_w*(1/365)))*Rad_Spec!BF37,".")</f>
        <v>14884.458804966936</v>
      </c>
      <c r="R37" s="30">
        <f>IFERROR((s_DL/(Rad_Spec!AY37*s_GSF_s*s_Fam*s_Foffset*acf!C37*s_ET_w*(1/24)*s_EF_w*(1/365)))*Rad_Spec!BF37,".")</f>
        <v>66165.732319077535</v>
      </c>
    </row>
    <row r="38" spans="1:18">
      <c r="A38" s="88" t="s">
        <v>45</v>
      </c>
      <c r="B38" s="28"/>
      <c r="C38" s="30">
        <f>IFERROR((s_DL/(k_decay*Rad_Spec!V38*s_IFD_w*s_EF_w))*Rad_Spec!BF38,".")</f>
        <v>140.94730978346715</v>
      </c>
      <c r="D38" s="30">
        <f>IFERROR((s_DL/(k_decay*Rad_Spec!AN38*s_IRA_w*(1/s_PEFm_up)*s_SLF*s_ET_w*s_EF_w))*Rad_Spec!BF38,".")</f>
        <v>0.77741751217919763</v>
      </c>
      <c r="E38" s="30">
        <f>IFERROR((s_DL/(k_decay*Rad_Spec!AN38*s_IRA_w*(1/s_PEF)*s_SLF*s_ET_w*s_EF_w))*Rad_Spec!BF38,".")</f>
        <v>647.68641957484283</v>
      </c>
      <c r="F38" s="30">
        <f>IFERROR((s_DL/(k_decay*Rad_Spec!AY38*s_GSF_s*s_Fam*s_Foffset*acf!C38*s_ET_w*(1/24)*s_EF_w*(1/365)))*Rad_Spec!BF38,".")</f>
        <v>150261212349.30975</v>
      </c>
      <c r="G38" s="30">
        <f t="shared" si="2"/>
        <v>115.756725782339</v>
      </c>
      <c r="H38" s="30">
        <f t="shared" si="3"/>
        <v>0.77315306235213299</v>
      </c>
      <c r="I38" s="89" t="str">
        <f>IFERROR((s_DL/(Rad_Spec!AV38*s_GSF_s*s_Fam*s_Foffset*Fsurf!C38*s_EF_w*(1/365)*s_ET_w*(1/24)))*Rad_Spec!BF38,".")</f>
        <v>.</v>
      </c>
      <c r="J38" s="30" t="str">
        <f>IFERROR((s_DL/(Rad_Spec!AZ38*s_GSF_s*s_Fam*s_Foffset*Fsurf!C38*s_EF_w*(1/365)*s_ET_w*(1/24)))*Rad_Spec!BF38,".")</f>
        <v>.</v>
      </c>
      <c r="K38" s="30" t="str">
        <f>IFERROR((s_DL/(Rad_Spec!BA38*s_GSF_s*s_Fam*s_Foffset*Fsurf!C38*s_EF_w*(1/365)*s_ET_w*(1/24)))*Rad_Spec!BF38,".")</f>
        <v>.</v>
      </c>
      <c r="L38" s="30" t="str">
        <f>IFERROR((s_DL/(Rad_Spec!BB38*s_GSF_s*s_Fam*s_Foffset*Fsurf!C38*s_EF_w*(1/365)*s_ET_w*(1/24)))*Rad_Spec!BF38,".")</f>
        <v>.</v>
      </c>
      <c r="M38" s="30" t="str">
        <f>IFERROR((s_DL/(Rad_Spec!AY38*s_GSF_s*s_Fam*s_Foffset*Fsurf!C38*s_EF_w*(1/365)*s_ET_w*(1/24)))*Rad_Spec!BF38,".")</f>
        <v>.</v>
      </c>
      <c r="N38" s="30">
        <f>IFERROR((s_DL/(Rad_Spec!AV38*s_GSF_s*s_Fam*s_Foffset*acf!D38*s_ET_w*(1/24)*s_EF_w*(1/365)))*Rad_Spec!BF38,".")</f>
        <v>39545103995.624199</v>
      </c>
      <c r="O38" s="30">
        <f>IFERROR((s_DL/(Rad_Spec!AZ38*s_GSF_s*s_Fam*s_Foffset*acf!E38*s_ET_w*(1/24)*s_EF_w*(1/365)))*Rad_Spec!BF38,".")</f>
        <v>130847426531.7646</v>
      </c>
      <c r="P38" s="30">
        <f>IFERROR((s_DL/(Rad_Spec!BA38*s_GSF_s*s_Fam*s_Foffset*acf!F38*s_ET_w*(1/24)*s_EF_w*(1/365)))*Rad_Spec!BF38,".")</f>
        <v>50204775941.448593</v>
      </c>
      <c r="Q38" s="30">
        <f>IFERROR((s_DL/(Rad_Spec!BB38*s_GSF_s*s_Fam*s_Foffset*acf!G38*s_ET_w*(1/24)*s_EF_w*(1/365)))*Rad_Spec!BF38,".")</f>
        <v>38768758395.710068</v>
      </c>
      <c r="R38" s="30">
        <f>IFERROR((s_DL/(Rad_Spec!AY38*s_GSF_s*s_Fam*s_Foffset*acf!C38*s_ET_w*(1/24)*s_EF_w*(1/365)))*Rad_Spec!BF38,".")</f>
        <v>132950650025.63463</v>
      </c>
    </row>
    <row r="39" spans="1:18">
      <c r="A39" s="88" t="s">
        <v>46</v>
      </c>
      <c r="B39" s="28"/>
      <c r="C39" s="30">
        <f>IFERROR((s_DL/(k_decay*Rad_Spec!V39*s_IFD_w*s_EF_w))*Rad_Spec!BF39,".")</f>
        <v>4888.9210491525027</v>
      </c>
      <c r="D39" s="30">
        <f>IFERROR((s_DL/(k_decay*Rad_Spec!AN39*s_IRA_w*(1/s_PEFm_up)*s_SLF*s_ET_w*s_EF_w))*Rad_Spec!BF39,".")</f>
        <v>0.58805751745085866</v>
      </c>
      <c r="E39" s="30">
        <f>IFERROR((s_DL/(k_decay*Rad_Spec!AN39*s_IRA_w*(1/s_PEF)*s_SLF*s_ET_w*s_EF_w))*Rad_Spec!BF39,".")</f>
        <v>489.92576320305977</v>
      </c>
      <c r="F39" s="30">
        <f>IFERROR((s_DL/(k_decay*Rad_Spec!AY39*s_GSF_s*s_Fam*s_Foffset*acf!C39*s_ET_w*(1/24)*s_EF_w*(1/365)))*Rad_Spec!BF39,".")</f>
        <v>813149.29161434772</v>
      </c>
      <c r="G39" s="30">
        <f t="shared" si="2"/>
        <v>445.05774192123408</v>
      </c>
      <c r="H39" s="30">
        <f t="shared" si="3"/>
        <v>0.58798636705149365</v>
      </c>
      <c r="I39" s="89">
        <f>IFERROR((s_DL/(Rad_Spec!AV39*s_GSF_s*s_Fam*s_Foffset*Fsurf!C39*s_EF_w*(1/365)*s_ET_w*(1/24)))*Rad_Spec!BF39,".")</f>
        <v>927395.03872080531</v>
      </c>
      <c r="J39" s="30">
        <f>IFERROR((s_DL/(Rad_Spec!AZ39*s_GSF_s*s_Fam*s_Foffset*Fsurf!C39*s_EF_w*(1/365)*s_ET_w*(1/24)))*Rad_Spec!BF39,".")</f>
        <v>1993207.2473999395</v>
      </c>
      <c r="K39" s="30">
        <f>IFERROR((s_DL/(Rad_Spec!BA39*s_GSF_s*s_Fam*s_Foffset*Fsurf!C39*s_EF_w*(1/365)*s_ET_w*(1/24)))*Rad_Spec!BF39,".")</f>
        <v>1094630.2096376717</v>
      </c>
      <c r="L39" s="30">
        <f>IFERROR((s_DL/(Rad_Spec!BB39*s_GSF_s*s_Fam*s_Foffset*Fsurf!C39*s_EF_w*(1/365)*s_ET_w*(1/24)))*Rad_Spec!BF39,".")</f>
        <v>933880.31871185987</v>
      </c>
      <c r="M39" s="30">
        <f>IFERROR((s_DL/(Rad_Spec!AY39*s_GSF_s*s_Fam*s_Foffset*Fsurf!C39*s_EF_w*(1/365)*s_ET_w*(1/24)))*Rad_Spec!BF39,".")</f>
        <v>596082.80547186593</v>
      </c>
      <c r="N39" s="30">
        <f>IFERROR((s_DL/(Rad_Spec!AV39*s_GSF_s*s_Fam*s_Foffset*acf!D39*s_ET_w*(1/24)*s_EF_w*(1/365)))*Rad_Spec!BF39,".")</f>
        <v>1119365.8117360121</v>
      </c>
      <c r="O39" s="30">
        <f>IFERROR((s_DL/(Rad_Spec!AZ39*s_GSF_s*s_Fam*s_Foffset*acf!E39*s_ET_w*(1/24)*s_EF_w*(1/365)))*Rad_Spec!BF39,".")</f>
        <v>2461750.0115096746</v>
      </c>
      <c r="P39" s="30">
        <f>IFERROR((s_DL/(Rad_Spec!BA39*s_GSF_s*s_Fam*s_Foffset*acf!F39*s_ET_w*(1/24)*s_EF_w*(1/365)))*Rad_Spec!BF39,".")</f>
        <v>1357919.1814502438</v>
      </c>
      <c r="Q39" s="30">
        <f>IFERROR((s_DL/(Rad_Spec!BB39*s_GSF_s*s_Fam*s_Foffset*acf!G39*s_ET_w*(1/24)*s_EF_w*(1/365)))*Rad_Spec!BF39,".")</f>
        <v>1176877.0067099074</v>
      </c>
      <c r="R39" s="30">
        <f>IFERROR((s_DL/(Rad_Spec!AY39*s_GSF_s*s_Fam*s_Foffset*acf!C39*s_ET_w*(1/24)*s_EF_w*(1/365)))*Rad_Spec!BF39,".")</f>
        <v>719471.94620454218</v>
      </c>
    </row>
    <row r="40" spans="1:18">
      <c r="A40" s="88" t="s">
        <v>47</v>
      </c>
      <c r="B40" s="28"/>
      <c r="C40" s="30" t="str">
        <f>IFERROR((s_DL/(k_decay*Rad_Spec!V40*s_IFD_w*s_EF_w))*Rad_Spec!BF40,".")</f>
        <v>.</v>
      </c>
      <c r="D40" s="30" t="str">
        <f>IFERROR((s_DL/(k_decay*Rad_Spec!AN40*s_IRA_w*(1/s_PEFm_up)*s_SLF*s_ET_w*s_EF_w))*Rad_Spec!BF40,".")</f>
        <v>.</v>
      </c>
      <c r="E40" s="30" t="str">
        <f>IFERROR((s_DL/(k_decay*Rad_Spec!AN40*s_IRA_w*(1/s_PEF)*s_SLF*s_ET_w*s_EF_w))*Rad_Spec!BF40,".")</f>
        <v>.</v>
      </c>
      <c r="F40" s="30">
        <f>IFERROR((s_DL/(k_decay*Rad_Spec!AY40*s_GSF_s*s_Fam*s_Foffset*acf!C40*s_ET_w*(1/24)*s_EF_w*(1/365)))*Rad_Spec!BF40,".")</f>
        <v>1864002261.6878889</v>
      </c>
      <c r="G40" s="30">
        <f t="shared" si="2"/>
        <v>1864002261.6878889</v>
      </c>
      <c r="H40" s="30">
        <f t="shared" si="3"/>
        <v>1864002261.6878889</v>
      </c>
      <c r="I40" s="89">
        <f>IFERROR((s_DL/(Rad_Spec!AV40*s_GSF_s*s_Fam*s_Foffset*Fsurf!C40*s_EF_w*(1/365)*s_ET_w*(1/24)))*Rad_Spec!BF40,".")</f>
        <v>461994252.21378273</v>
      </c>
      <c r="J40" s="30">
        <f>IFERROR((s_DL/(Rad_Spec!AZ40*s_GSF_s*s_Fam*s_Foffset*Fsurf!C40*s_EF_w*(1/365)*s_ET_w*(1/24)))*Rad_Spec!BF40,".")</f>
        <v>1483294429.3980341</v>
      </c>
      <c r="K40" s="30">
        <f>IFERROR((s_DL/(Rad_Spec!BA40*s_GSF_s*s_Fam*s_Foffset*Fsurf!C40*s_EF_w*(1/365)*s_ET_w*(1/24)))*Rad_Spec!BF40,".")</f>
        <v>599447087.5831728</v>
      </c>
      <c r="L40" s="30">
        <f>IFERROR((s_DL/(Rad_Spec!BB40*s_GSF_s*s_Fam*s_Foffset*Fsurf!C40*s_EF_w*(1/365)*s_ET_w*(1/24)))*Rad_Spec!BF40,".")</f>
        <v>467955468.37137991</v>
      </c>
      <c r="M40" s="30">
        <f>IFERROR((s_DL/(Rad_Spec!AY40*s_GSF_s*s_Fam*s_Foffset*Fsurf!C40*s_EF_w*(1/365)*s_ET_w*(1/24)))*Rad_Spec!BF40,".")</f>
        <v>1371645479.7480209</v>
      </c>
      <c r="N40" s="30">
        <f>IFERROR((s_DL/(Rad_Spec!AV40*s_GSF_s*s_Fam*s_Foffset*acf!D40*s_ET_w*(1/24)*s_EF_w*(1/365)))*Rad_Spec!BF40,".")</f>
        <v>566187282.84526587</v>
      </c>
      <c r="O40" s="30">
        <f>IFERROR((s_DL/(Rad_Spec!AZ40*s_GSF_s*s_Fam*s_Foffset*acf!E40*s_ET_w*(1/24)*s_EF_w*(1/365)))*Rad_Spec!BF40,".")</f>
        <v>1879374131.085942</v>
      </c>
      <c r="P40" s="30">
        <f>IFERROR((s_DL/(Rad_Spec!BA40*s_GSF_s*s_Fam*s_Foffset*acf!F40*s_ET_w*(1/24)*s_EF_w*(1/365)))*Rad_Spec!BF40,".")</f>
        <v>776164970.54252696</v>
      </c>
      <c r="Q40" s="30">
        <f>IFERROR((s_DL/(Rad_Spec!BB40*s_GSF_s*s_Fam*s_Foffset*acf!G40*s_ET_w*(1/24)*s_EF_w*(1/365)))*Rad_Spec!BF40,".")</f>
        <v>601178790.55926275</v>
      </c>
      <c r="R40" s="30">
        <f>IFERROR((s_DL/(Rad_Spec!AY40*s_GSF_s*s_Fam*s_Foffset*acf!C40*s_ET_w*(1/24)*s_EF_w*(1/365)))*Rad_Spec!BF40,".")</f>
        <v>1649263362.5539651</v>
      </c>
    </row>
    <row r="41" spans="1:18">
      <c r="A41" s="34" t="s">
        <v>48</v>
      </c>
      <c r="B41" s="28" t="s">
        <v>9</v>
      </c>
      <c r="C41" s="30" t="str">
        <f>IFERROR((s_DL/(k_decay*Rad_Spec!V41*s_IFD_w*s_EF_w))*Rad_Spec!BF41,".")</f>
        <v>.</v>
      </c>
      <c r="D41" s="30" t="str">
        <f>IFERROR((s_DL/(k_decay*Rad_Spec!AN41*s_IRA_w*(1/s_PEFm_up)*s_SLF*s_ET_w*s_EF_w))*Rad_Spec!BF41,".")</f>
        <v>.</v>
      </c>
      <c r="E41" s="30" t="str">
        <f>IFERROR((s_DL/(k_decay*Rad_Spec!AN41*s_IRA_w*(1/s_PEF)*s_SLF*s_ET_w*s_EF_w))*Rad_Spec!BF41,".")</f>
        <v>.</v>
      </c>
      <c r="F41" s="30">
        <f>IFERROR((s_DL/(k_decay*Rad_Spec!AY41*s_GSF_s*s_Fam*s_Foffset*acf!C41*s_ET_w*(1/24)*s_EF_w*(1/365)))*Rad_Spec!BF41,".")</f>
        <v>57345941.837956257</v>
      </c>
      <c r="G41" s="30">
        <f t="shared" si="2"/>
        <v>57345941.837956257</v>
      </c>
      <c r="H41" s="30">
        <f t="shared" si="3"/>
        <v>57345941.837956257</v>
      </c>
      <c r="I41" s="89">
        <f>IFERROR((s_DL/(Rad_Spec!AV41*s_GSF_s*s_Fam*s_Foffset*Fsurf!C41*s_EF_w*(1/365)*s_ET_w*(1/24)))*Rad_Spec!BF41,".")</f>
        <v>10443255.685740277</v>
      </c>
      <c r="J41" s="30">
        <f>IFERROR((s_DL/(Rad_Spec!AZ41*s_GSF_s*s_Fam*s_Foffset*Fsurf!C41*s_EF_w*(1/365)*s_ET_w*(1/24)))*Rad_Spec!BF41,".")</f>
        <v>43544101.192589574</v>
      </c>
      <c r="K41" s="30">
        <f>IFERROR((s_DL/(Rad_Spec!BA41*s_GSF_s*s_Fam*s_Foffset*Fsurf!C41*s_EF_w*(1/365)*s_ET_w*(1/24)))*Rad_Spec!BF41,".")</f>
        <v>15577492.267641874</v>
      </c>
      <c r="L41" s="30">
        <f>IFERROR((s_DL/(Rad_Spec!BB41*s_GSF_s*s_Fam*s_Foffset*Fsurf!C41*s_EF_w*(1/365)*s_ET_w*(1/24)))*Rad_Spec!BF41,".")</f>
        <v>10854287.615062414</v>
      </c>
      <c r="M41" s="30">
        <f>IFERROR((s_DL/(Rad_Spec!AY41*s_GSF_s*s_Fam*s_Foffset*Fsurf!C41*s_EF_w*(1/365)*s_ET_w*(1/24)))*Rad_Spec!BF41,".")</f>
        <v>44231892.5264071</v>
      </c>
      <c r="N41" s="30">
        <f>IFERROR((s_DL/(Rad_Spec!AV41*s_GSF_s*s_Fam*s_Foffset*acf!D41*s_ET_w*(1/24)*s_EF_w*(1/365)))*Rad_Spec!BF41,".")</f>
        <v>13492686.345976435</v>
      </c>
      <c r="O41" s="30">
        <f>IFERROR((s_DL/(Rad_Spec!AZ41*s_GSF_s*s_Fam*s_Foffset*acf!E41*s_ET_w*(1/24)*s_EF_w*(1/365)))*Rad_Spec!BF41,".")</f>
        <v>52020686.22474701</v>
      </c>
      <c r="P41" s="30">
        <f>IFERROR((s_DL/(Rad_Spec!BA41*s_GSF_s*s_Fam*s_Foffset*acf!F41*s_ET_w*(1/24)*s_EF_w*(1/365)))*Rad_Spec!BF41,".")</f>
        <v>18243821.016071625</v>
      </c>
      <c r="Q41" s="30">
        <f>IFERROR((s_DL/(Rad_Spec!BB41*s_GSF_s*s_Fam*s_Foffset*acf!G41*s_ET_w*(1/24)*s_EF_w*(1/365)))*Rad_Spec!BF41,".")</f>
        <v>13118114.471125653</v>
      </c>
      <c r="R41" s="30">
        <f>IFERROR((s_DL/(Rad_Spec!AY41*s_GSF_s*s_Fam*s_Foffset*acf!C41*s_ET_w*(1/24)*s_EF_w*(1/365)))*Rad_Spec!BF41,".")</f>
        <v>50739509.714354753</v>
      </c>
    </row>
    <row r="42" spans="1:18">
      <c r="A42" s="88" t="s">
        <v>49</v>
      </c>
      <c r="B42" s="28"/>
      <c r="C42" s="30" t="str">
        <f>IFERROR((s_DL/(k_decay*Rad_Spec!V42*s_IFD_w*s_EF_w))*Rad_Spec!BF42,".")</f>
        <v>.</v>
      </c>
      <c r="D42" s="30" t="str">
        <f>IFERROR((s_DL/(k_decay*Rad_Spec!AN42*s_IRA_w*(1/s_PEFm_up)*s_SLF*s_ET_w*s_EF_w))*Rad_Spec!BF42,".")</f>
        <v>.</v>
      </c>
      <c r="E42" s="30" t="str">
        <f>IFERROR((s_DL/(k_decay*Rad_Spec!AN42*s_IRA_w*(1/s_PEF)*s_SLF*s_ET_w*s_EF_w))*Rad_Spec!BF42,".")</f>
        <v>.</v>
      </c>
      <c r="F42" s="30">
        <f>IFERROR((s_DL/(k_decay*Rad_Spec!AY42*s_GSF_s*s_Fam*s_Foffset*acf!C42*s_ET_w*(1/24)*s_EF_w*(1/365)))*Rad_Spec!BF42,".")</f>
        <v>977105.45419915859</v>
      </c>
      <c r="G42" s="30">
        <f t="shared" si="2"/>
        <v>977105.45419915859</v>
      </c>
      <c r="H42" s="30">
        <f t="shared" si="3"/>
        <v>977105.45419915859</v>
      </c>
      <c r="I42" s="89" t="str">
        <f>IFERROR((s_DL/(Rad_Spec!AV42*s_GSF_s*s_Fam*s_Foffset*Fsurf!C42*s_EF_w*(1/365)*s_ET_w*(1/24)))*Rad_Spec!BF42,".")</f>
        <v>.</v>
      </c>
      <c r="J42" s="30" t="str">
        <f>IFERROR((s_DL/(Rad_Spec!AZ42*s_GSF_s*s_Fam*s_Foffset*Fsurf!C42*s_EF_w*(1/365)*s_ET_w*(1/24)))*Rad_Spec!BF42,".")</f>
        <v>.</v>
      </c>
      <c r="K42" s="30" t="str">
        <f>IFERROR((s_DL/(Rad_Spec!BA42*s_GSF_s*s_Fam*s_Foffset*Fsurf!C42*s_EF_w*(1/365)*s_ET_w*(1/24)))*Rad_Spec!BF42,".")</f>
        <v>.</v>
      </c>
      <c r="L42" s="30" t="str">
        <f>IFERROR((s_DL/(Rad_Spec!BB42*s_GSF_s*s_Fam*s_Foffset*Fsurf!C42*s_EF_w*(1/365)*s_ET_w*(1/24)))*Rad_Spec!BF42,".")</f>
        <v>.</v>
      </c>
      <c r="M42" s="30" t="str">
        <f>IFERROR((s_DL/(Rad_Spec!AY42*s_GSF_s*s_Fam*s_Foffset*Fsurf!C42*s_EF_w*(1/365)*s_ET_w*(1/24)))*Rad_Spec!BF42,".")</f>
        <v>.</v>
      </c>
      <c r="N42" s="30">
        <f>IFERROR((s_DL/(Rad_Spec!AV42*s_GSF_s*s_Fam*s_Foffset*acf!D42*s_ET_w*(1/24)*s_EF_w*(1/365)))*Rad_Spec!BF42,".")</f>
        <v>138166.3125291286</v>
      </c>
      <c r="O42" s="30">
        <f>IFERROR((s_DL/(Rad_Spec!AZ42*s_GSF_s*s_Fam*s_Foffset*acf!E42*s_ET_w*(1/24)*s_EF_w*(1/365)))*Rad_Spec!BF42,".")</f>
        <v>787446.06717801723</v>
      </c>
      <c r="P42" s="30">
        <f>IFERROR((s_DL/(Rad_Spec!BA42*s_GSF_s*s_Fam*s_Foffset*acf!F42*s_ET_w*(1/24)*s_EF_w*(1/365)))*Rad_Spec!BF42,".")</f>
        <v>270079.60434060247</v>
      </c>
      <c r="Q42" s="30">
        <f>IFERROR((s_DL/(Rad_Spec!BB42*s_GSF_s*s_Fam*s_Foffset*acf!G42*s_ET_w*(1/24)*s_EF_w*(1/365)))*Rad_Spec!BF42,".")</f>
        <v>167968.46048744305</v>
      </c>
      <c r="R42" s="30">
        <f>IFERROR((s_DL/(Rad_Spec!AY42*s_GSF_s*s_Fam*s_Foffset*acf!C42*s_ET_w*(1/24)*s_EF_w*(1/365)))*Rad_Spec!BF42,".")</f>
        <v>864539.84530205245</v>
      </c>
    </row>
    <row r="43" spans="1:18">
      <c r="A43" s="88" t="s">
        <v>50</v>
      </c>
      <c r="B43" s="28"/>
      <c r="C43" s="30" t="str">
        <f>IFERROR((s_DL/(k_decay*Rad_Spec!V43*s_IFD_w*s_EF_w))*Rad_Spec!BF43,".")</f>
        <v>.</v>
      </c>
      <c r="D43" s="30" t="str">
        <f>IFERROR((s_DL/(k_decay*Rad_Spec!AN43*s_IRA_w*(1/s_PEFm_up)*s_SLF*s_ET_w*s_EF_w))*Rad_Spec!BF43,".")</f>
        <v>.</v>
      </c>
      <c r="E43" s="30" t="str">
        <f>IFERROR((s_DL/(k_decay*Rad_Spec!AN43*s_IRA_w*(1/s_PEF)*s_SLF*s_ET_w*s_EF_w))*Rad_Spec!BF43,".")</f>
        <v>.</v>
      </c>
      <c r="F43" s="30">
        <f>IFERROR((s_DL/(k_decay*Rad_Spec!AY43*s_GSF_s*s_Fam*s_Foffset*acf!C43*s_ET_w*(1/24)*s_EF_w*(1/365)))*Rad_Spec!BF43,".")</f>
        <v>6404117.4881557226</v>
      </c>
      <c r="G43" s="30">
        <f t="shared" si="2"/>
        <v>6404117.4881557217</v>
      </c>
      <c r="H43" s="30">
        <f t="shared" si="3"/>
        <v>6404117.4881557217</v>
      </c>
      <c r="I43" s="89" t="str">
        <f>IFERROR((s_DL/(Rad_Spec!AV43*s_GSF_s*s_Fam*s_Foffset*Fsurf!C43*s_EF_w*(1/365)*s_ET_w*(1/24)))*Rad_Spec!BF43,".")</f>
        <v>.</v>
      </c>
      <c r="J43" s="30" t="str">
        <f>IFERROR((s_DL/(Rad_Spec!AZ43*s_GSF_s*s_Fam*s_Foffset*Fsurf!C43*s_EF_w*(1/365)*s_ET_w*(1/24)))*Rad_Spec!BF43,".")</f>
        <v>.</v>
      </c>
      <c r="K43" s="30" t="str">
        <f>IFERROR((s_DL/(Rad_Spec!BA43*s_GSF_s*s_Fam*s_Foffset*Fsurf!C43*s_EF_w*(1/365)*s_ET_w*(1/24)))*Rad_Spec!BF43,".")</f>
        <v>.</v>
      </c>
      <c r="L43" s="30" t="str">
        <f>IFERROR((s_DL/(Rad_Spec!BB43*s_GSF_s*s_Fam*s_Foffset*Fsurf!C43*s_EF_w*(1/365)*s_ET_w*(1/24)))*Rad_Spec!BF43,".")</f>
        <v>.</v>
      </c>
      <c r="M43" s="30" t="str">
        <f>IFERROR((s_DL/(Rad_Spec!AY43*s_GSF_s*s_Fam*s_Foffset*Fsurf!C43*s_EF_w*(1/365)*s_ET_w*(1/24)))*Rad_Spec!BF43,".")</f>
        <v>.</v>
      </c>
      <c r="N43" s="30">
        <f>IFERROR((s_DL/(Rad_Spec!AV43*s_GSF_s*s_Fam*s_Foffset*acf!D43*s_ET_w*(1/24)*s_EF_w*(1/365)))*Rad_Spec!BF43,".")</f>
        <v>1135137.5019279497</v>
      </c>
      <c r="O43" s="30">
        <f>IFERROR((s_DL/(Rad_Spec!AZ43*s_GSF_s*s_Fam*s_Foffset*acf!E43*s_ET_w*(1/24)*s_EF_w*(1/365)))*Rad_Spec!BF43,".")</f>
        <v>5612055.7977254028</v>
      </c>
      <c r="P43" s="30">
        <f>IFERROR((s_DL/(Rad_Spec!BA43*s_GSF_s*s_Fam*s_Foffset*acf!F43*s_ET_w*(1/24)*s_EF_w*(1/365)))*Rad_Spec!BF43,".")</f>
        <v>1979447.4902802233</v>
      </c>
      <c r="Q43" s="30">
        <f>IFERROR((s_DL/(Rad_Spec!BB43*s_GSF_s*s_Fam*s_Foffset*acf!G43*s_ET_w*(1/24)*s_EF_w*(1/365)))*Rad_Spec!BF43,".")</f>
        <v>1277706.3875043739</v>
      </c>
      <c r="R43" s="30">
        <f>IFERROR((s_DL/(Rad_Spec!AY43*s_GSF_s*s_Fam*s_Foffset*acf!C43*s_ET_w*(1/24)*s_EF_w*(1/365)))*Rad_Spec!BF43,".")</f>
        <v>5666343.0939950692</v>
      </c>
    </row>
    <row r="44" spans="1:18">
      <c r="A44" s="88" t="s">
        <v>51</v>
      </c>
      <c r="B44" s="28"/>
      <c r="C44" s="30">
        <f>IFERROR((s_DL/(k_decay*Rad_Spec!V44*s_IFD_w*s_EF_w))*Rad_Spec!BF44,".")</f>
        <v>425.74026411777567</v>
      </c>
      <c r="D44" s="30">
        <f>IFERROR((s_DL/(k_decay*Rad_Spec!AN44*s_IRA_w*(1/s_PEFm_up)*s_SLF*s_ET_w*s_EF_w))*Rad_Spec!BF44,".")</f>
        <v>1.1100858622674299</v>
      </c>
      <c r="E44" s="30">
        <f>IFERROR((s_DL/(k_decay*Rad_Spec!AN44*s_IRA_w*(1/s_PEF)*s_SLF*s_ET_w*s_EF_w))*Rad_Spec!BF44,".")</f>
        <v>924.8409333322486</v>
      </c>
      <c r="F44" s="30">
        <f>IFERROR((s_DL/(k_decay*Rad_Spec!AY44*s_GSF_s*s_Fam*s_Foffset*acf!C44*s_ET_w*(1/24)*s_EF_w*(1/365)))*Rad_Spec!BF44,".")</f>
        <v>761.80091077363136</v>
      </c>
      <c r="G44" s="30">
        <f t="shared" si="2"/>
        <v>210.84609613244174</v>
      </c>
      <c r="H44" s="30">
        <f t="shared" si="3"/>
        <v>1.1055920601290801</v>
      </c>
      <c r="I44" s="89">
        <f>IFERROR((s_DL/(Rad_Spec!AV44*s_GSF_s*s_Fam*s_Foffset*Fsurf!C44*s_EF_w*(1/365)*s_ET_w*(1/24)))*Rad_Spec!BF44,".")</f>
        <v>233.69129574757636</v>
      </c>
      <c r="J44" s="30">
        <f>IFERROR((s_DL/(Rad_Spec!AZ44*s_GSF_s*s_Fam*s_Foffset*Fsurf!C44*s_EF_w*(1/365)*s_ET_w*(1/24)))*Rad_Spec!BF44,".")</f>
        <v>749.95049811803926</v>
      </c>
      <c r="K44" s="30">
        <f>IFERROR((s_DL/(Rad_Spec!BA44*s_GSF_s*s_Fam*s_Foffset*Fsurf!C44*s_EF_w*(1/365)*s_ET_w*(1/24)))*Rad_Spec!BF44,".")</f>
        <v>323.67398085207333</v>
      </c>
      <c r="L44" s="30">
        <f>IFERROR((s_DL/(Rad_Spec!BB44*s_GSF_s*s_Fam*s_Foffset*Fsurf!C44*s_EF_w*(1/365)*s_ET_w*(1/24)))*Rad_Spec!BF44,".")</f>
        <v>241.30899308529973</v>
      </c>
      <c r="M44" s="30">
        <f>IFERROR((s_DL/(Rad_Spec!AY44*s_GSF_s*s_Fam*s_Foffset*Fsurf!C44*s_EF_w*(1/365)*s_ET_w*(1/24)))*Rad_Spec!BF44,".")</f>
        <v>594.33488336351991</v>
      </c>
      <c r="N44" s="30">
        <f>IFERROR((s_DL/(Rad_Spec!AV44*s_GSF_s*s_Fam*s_Foffset*acf!D44*s_ET_w*(1/24)*s_EF_w*(1/365)))*Rad_Spec!BF44,".")</f>
        <v>301.67998656536975</v>
      </c>
      <c r="O44" s="30">
        <f>IFERROR((s_DL/(Rad_Spec!AZ44*s_GSF_s*s_Fam*s_Foffset*acf!E44*s_ET_w*(1/24)*s_EF_w*(1/365)))*Rad_Spec!BF44,".")</f>
        <v>861.69575991264946</v>
      </c>
      <c r="P44" s="30">
        <f>IFERROR((s_DL/(Rad_Spec!BA44*s_GSF_s*s_Fam*s_Foffset*acf!F44*s_ET_w*(1/24)*s_EF_w*(1/365)))*Rad_Spec!BF44,".")</f>
        <v>381.37284753708076</v>
      </c>
      <c r="Q44" s="30">
        <f>IFERROR((s_DL/(Rad_Spec!BB44*s_GSF_s*s_Fam*s_Foffset*acf!G44*s_ET_w*(1/24)*s_EF_w*(1/365)))*Rad_Spec!BF44,".")</f>
        <v>289.77427388031271</v>
      </c>
      <c r="R44" s="30">
        <f>IFERROR((s_DL/(Rad_Spec!AY44*s_GSF_s*s_Fam*s_Foffset*acf!C44*s_ET_w*(1/24)*s_EF_w*(1/365)))*Rad_Spec!BF44,".")</f>
        <v>674.03905967447133</v>
      </c>
    </row>
    <row r="45" spans="1:18">
      <c r="A45" s="88" t="s">
        <v>52</v>
      </c>
      <c r="B45" s="28"/>
      <c r="C45" s="30">
        <f>IFERROR((s_DL/(k_decay*Rad_Spec!V45*s_IFD_w*s_EF_w))*Rad_Spec!BF45,".")</f>
        <v>67713.362537969573</v>
      </c>
      <c r="D45" s="30">
        <f>IFERROR((s_DL/(k_decay*Rad_Spec!AN45*s_IRA_w*(1/s_PEFm_up)*s_SLF*s_ET_w*s_EF_w))*Rad_Spec!BF45,".")</f>
        <v>740.40084281242014</v>
      </c>
      <c r="E45" s="30">
        <f>IFERROR((s_DL/(k_decay*Rad_Spec!AN45*s_IRA_w*(1/s_PEF)*s_SLF*s_ET_w*s_EF_w))*Rad_Spec!BF45,".")</f>
        <v>616846.88525621349</v>
      </c>
      <c r="F45" s="30">
        <f>IFERROR((s_DL/(k_decay*Rad_Spec!AY45*s_GSF_s*s_Fam*s_Foffset*acf!C45*s_ET_w*(1/24)*s_EF_w*(1/365)))*Rad_Spec!BF45,".")</f>
        <v>10812.890132772502</v>
      </c>
      <c r="G45" s="30">
        <f t="shared" si="2"/>
        <v>9185.1407947609005</v>
      </c>
      <c r="H45" s="30">
        <f t="shared" si="3"/>
        <v>685.93217176028827</v>
      </c>
      <c r="I45" s="89">
        <f>IFERROR((s_DL/(Rad_Spec!AV45*s_GSF_s*s_Fam*s_Foffset*Fsurf!C45*s_EF_w*(1/365)*s_ET_w*(1/24)))*Rad_Spec!BF45,".")</f>
        <v>1803.4357246055417</v>
      </c>
      <c r="J45" s="30">
        <f>IFERROR((s_DL/(Rad_Spec!AZ45*s_GSF_s*s_Fam*s_Foffset*Fsurf!C45*s_EF_w*(1/365)*s_ET_w*(1/24)))*Rad_Spec!BF45,".")</f>
        <v>8920.2197131026805</v>
      </c>
      <c r="K45" s="30">
        <f>IFERROR((s_DL/(Rad_Spec!BA45*s_GSF_s*s_Fam*s_Foffset*Fsurf!C45*s_EF_w*(1/365)*s_ET_w*(1/24)))*Rad_Spec!BF45,".")</f>
        <v>3138.9529909350508</v>
      </c>
      <c r="L45" s="30">
        <f>IFERROR((s_DL/(Rad_Spec!BB45*s_GSF_s*s_Fam*s_Foffset*Fsurf!C45*s_EF_w*(1/365)*s_ET_w*(1/24)))*Rad_Spec!BF45,".")</f>
        <v>2023.3669105330466</v>
      </c>
      <c r="M45" s="30">
        <f>IFERROR((s_DL/(Rad_Spec!AY45*s_GSF_s*s_Fam*s_Foffset*Fsurf!C45*s_EF_w*(1/365)*s_ET_w*(1/24)))*Rad_Spec!BF45,".")</f>
        <v>8592.0173510703571</v>
      </c>
      <c r="N45" s="30">
        <f>IFERROR((s_DL/(Rad_Spec!AV45*s_GSF_s*s_Fam*s_Foffset*acf!D45*s_ET_w*(1/24)*s_EF_w*(1/365)))*Rad_Spec!BF45,".")</f>
        <v>1955.6288523796843</v>
      </c>
      <c r="O45" s="30">
        <f>IFERROR((s_DL/(Rad_Spec!AZ45*s_GSF_s*s_Fam*s_Foffset*acf!E45*s_ET_w*(1/24)*s_EF_w*(1/365)))*Rad_Spec!BF45,".")</f>
        <v>9502.1047597448924</v>
      </c>
      <c r="P45" s="30">
        <f>IFERROR((s_DL/(Rad_Spec!BA45*s_GSF_s*s_Fam*s_Foffset*acf!F45*s_ET_w*(1/24)*s_EF_w*(1/365)))*Rad_Spec!BF45,".")</f>
        <v>3321.1564334401833</v>
      </c>
      <c r="Q45" s="30">
        <f>IFERROR((s_DL/(Rad_Spec!BB45*s_GSF_s*s_Fam*s_Foffset*acf!G45*s_ET_w*(1/24)*s_EF_w*(1/365)))*Rad_Spec!BF45,".")</f>
        <v>2184.6823378336453</v>
      </c>
      <c r="R45" s="30">
        <f>IFERROR((s_DL/(Rad_Spec!AY45*s_GSF_s*s_Fam*s_Foffset*acf!C45*s_ET_w*(1/24)*s_EF_w*(1/365)))*Rad_Spec!BF45,".")</f>
        <v>9567.21132041684</v>
      </c>
    </row>
    <row r="46" spans="1:18">
      <c r="A46" s="88" t="s">
        <v>53</v>
      </c>
      <c r="B46" s="28"/>
      <c r="C46" s="30">
        <f>IFERROR((s_DL/(k_decay*Rad_Spec!V46*s_IFD_w*s_EF_w))*Rad_Spec!BF46,".")</f>
        <v>1011.5945742123329</v>
      </c>
      <c r="D46" s="30">
        <f>IFERROR((s_DL/(k_decay*Rad_Spec!AN46*s_IRA_w*(1/s_PEFm_up)*s_SLF*s_ET_w*s_EF_w))*Rad_Spec!BF46,".")</f>
        <v>2.2068862883910603</v>
      </c>
      <c r="E46" s="30">
        <f>IFERROR((s_DL/(k_decay*Rad_Spec!AN46*s_IRA_w*(1/s_PEF)*s_SLF*s_ET_w*s_EF_w))*Rad_Spec!BF46,".")</f>
        <v>1838.6134299060463</v>
      </c>
      <c r="F46" s="30" t="str">
        <f>IFERROR((s_DL/(k_decay*Rad_Spec!AY46*s_GSF_s*s_Fam*s_Foffset*acf!C46*s_ET_w*(1/24)*s_EF_w*(1/365)))*Rad_Spec!BF46,".")</f>
        <v>.</v>
      </c>
      <c r="G46" s="30">
        <f t="shared" si="2"/>
        <v>652.55987179861779</v>
      </c>
      <c r="H46" s="30">
        <f t="shared" si="3"/>
        <v>2.2020822441283077</v>
      </c>
      <c r="I46" s="89" t="str">
        <f>IFERROR((s_DL/(Rad_Spec!AV46*s_GSF_s*s_Fam*s_Foffset*Fsurf!C46*s_EF_w*(1/365)*s_ET_w*(1/24)))*Rad_Spec!BF46,".")</f>
        <v>.</v>
      </c>
      <c r="J46" s="30" t="str">
        <f>IFERROR((s_DL/(Rad_Spec!AZ46*s_GSF_s*s_Fam*s_Foffset*Fsurf!C46*s_EF_w*(1/365)*s_ET_w*(1/24)))*Rad_Spec!BF46,".")</f>
        <v>.</v>
      </c>
      <c r="K46" s="30" t="str">
        <f>IFERROR((s_DL/(Rad_Spec!BA46*s_GSF_s*s_Fam*s_Foffset*Fsurf!C46*s_EF_w*(1/365)*s_ET_w*(1/24)))*Rad_Spec!BF46,".")</f>
        <v>.</v>
      </c>
      <c r="L46" s="30" t="str">
        <f>IFERROR((s_DL/(Rad_Spec!BB46*s_GSF_s*s_Fam*s_Foffset*Fsurf!C46*s_EF_w*(1/365)*s_ET_w*(1/24)))*Rad_Spec!BF46,".")</f>
        <v>.</v>
      </c>
      <c r="M46" s="30" t="str">
        <f>IFERROR((s_DL/(Rad_Spec!AY46*s_GSF_s*s_Fam*s_Foffset*Fsurf!C46*s_EF_w*(1/365)*s_ET_w*(1/24)))*Rad_Spec!BF46,".")</f>
        <v>.</v>
      </c>
      <c r="N46" s="30" t="str">
        <f>IFERROR((s_DL/(Rad_Spec!AV46*s_GSF_s*s_Fam*s_Foffset*acf!D46*s_ET_w*(1/24)*s_EF_w*(1/365)))*Rad_Spec!BF46,".")</f>
        <v>.</v>
      </c>
      <c r="O46" s="30" t="str">
        <f>IFERROR((s_DL/(Rad_Spec!AZ46*s_GSF_s*s_Fam*s_Foffset*acf!E46*s_ET_w*(1/24)*s_EF_w*(1/365)))*Rad_Spec!BF46,".")</f>
        <v>.</v>
      </c>
      <c r="P46" s="30" t="str">
        <f>IFERROR((s_DL/(Rad_Spec!BA46*s_GSF_s*s_Fam*s_Foffset*acf!F46*s_ET_w*(1/24)*s_EF_w*(1/365)))*Rad_Spec!BF46,".")</f>
        <v>.</v>
      </c>
      <c r="Q46" s="30" t="str">
        <f>IFERROR((s_DL/(Rad_Spec!BB46*s_GSF_s*s_Fam*s_Foffset*acf!G46*s_ET_w*(1/24)*s_EF_w*(1/365)))*Rad_Spec!BF46,".")</f>
        <v>.</v>
      </c>
      <c r="R46" s="30" t="str">
        <f>IFERROR((s_DL/(Rad_Spec!AY46*s_GSF_s*s_Fam*s_Foffset*acf!C46*s_ET_w*(1/24)*s_EF_w*(1/365)))*Rad_Spec!BF46,".")</f>
        <v>.</v>
      </c>
    </row>
    <row r="47" spans="1:18">
      <c r="A47" s="88" t="s">
        <v>54</v>
      </c>
      <c r="B47" s="28"/>
      <c r="C47" s="30" t="str">
        <f>IFERROR((s_DL/(k_decay*Rad_Spec!V47*s_IFD_w*s_EF_w))*Rad_Spec!BF47,".")</f>
        <v>.</v>
      </c>
      <c r="D47" s="30" t="str">
        <f>IFERROR((s_DL/(k_decay*Rad_Spec!AN47*s_IRA_w*(1/s_PEFm_up)*s_SLF*s_ET_w*s_EF_w))*Rad_Spec!BF47,".")</f>
        <v>.</v>
      </c>
      <c r="E47" s="30" t="str">
        <f>IFERROR((s_DL/(k_decay*Rad_Spec!AN47*s_IRA_w*(1/s_PEF)*s_SLF*s_ET_w*s_EF_w))*Rad_Spec!BF47,".")</f>
        <v>.</v>
      </c>
      <c r="F47" s="30">
        <f>IFERROR((s_DL/(k_decay*Rad_Spec!AY47*s_GSF_s*s_Fam*s_Foffset*acf!C47*s_ET_w*(1/24)*s_EF_w*(1/365)))*Rad_Spec!BF47,".")</f>
        <v>5885572.4772149688</v>
      </c>
      <c r="G47" s="30">
        <f t="shared" si="2"/>
        <v>5885572.4772149688</v>
      </c>
      <c r="H47" s="30">
        <f t="shared" si="3"/>
        <v>5885572.4772149688</v>
      </c>
      <c r="I47" s="89" t="str">
        <f>IFERROR((s_DL/(Rad_Spec!AV47*s_GSF_s*s_Fam*s_Foffset*Fsurf!C47*s_EF_w*(1/365)*s_ET_w*(1/24)))*Rad_Spec!BF47,".")</f>
        <v>.</v>
      </c>
      <c r="J47" s="30" t="str">
        <f>IFERROR((s_DL/(Rad_Spec!AZ47*s_GSF_s*s_Fam*s_Foffset*Fsurf!C47*s_EF_w*(1/365)*s_ET_w*(1/24)))*Rad_Spec!BF47,".")</f>
        <v>.</v>
      </c>
      <c r="K47" s="30" t="str">
        <f>IFERROR((s_DL/(Rad_Spec!BA47*s_GSF_s*s_Fam*s_Foffset*Fsurf!C47*s_EF_w*(1/365)*s_ET_w*(1/24)))*Rad_Spec!BF47,".")</f>
        <v>.</v>
      </c>
      <c r="L47" s="30" t="str">
        <f>IFERROR((s_DL/(Rad_Spec!BB47*s_GSF_s*s_Fam*s_Foffset*Fsurf!C47*s_EF_w*(1/365)*s_ET_w*(1/24)))*Rad_Spec!BF47,".")</f>
        <v>.</v>
      </c>
      <c r="M47" s="30" t="str">
        <f>IFERROR((s_DL/(Rad_Spec!AY47*s_GSF_s*s_Fam*s_Foffset*Fsurf!C47*s_EF_w*(1/365)*s_ET_w*(1/24)))*Rad_Spec!BF47,".")</f>
        <v>.</v>
      </c>
      <c r="N47" s="30">
        <f>IFERROR((s_DL/(Rad_Spec!AV47*s_GSF_s*s_Fam*s_Foffset*acf!D47*s_ET_w*(1/24)*s_EF_w*(1/365)))*Rad_Spec!BF47,".")</f>
        <v>1228277.8247824197</v>
      </c>
      <c r="O47" s="30">
        <f>IFERROR((s_DL/(Rad_Spec!AZ47*s_GSF_s*s_Fam*s_Foffset*acf!E47*s_ET_w*(1/24)*s_EF_w*(1/365)))*Rad_Spec!BF47,".")</f>
        <v>5465045.2363705859</v>
      </c>
      <c r="P47" s="30">
        <f>IFERROR((s_DL/(Rad_Spec!BA47*s_GSF_s*s_Fam*s_Foffset*acf!F47*s_ET_w*(1/24)*s_EF_w*(1/365)))*Rad_Spec!BF47,".")</f>
        <v>1948441.344783589</v>
      </c>
      <c r="Q47" s="30">
        <f>IFERROR((s_DL/(Rad_Spec!BB47*s_GSF_s*s_Fam*s_Foffset*acf!G47*s_ET_w*(1/24)*s_EF_w*(1/365)))*Rad_Spec!BF47,".")</f>
        <v>1374794.8320516318</v>
      </c>
      <c r="R47" s="30">
        <f>IFERROR((s_DL/(Rad_Spec!AY47*s_GSF_s*s_Fam*s_Foffset*acf!C47*s_ET_w*(1/24)*s_EF_w*(1/365)))*Rad_Spec!BF47,".")</f>
        <v>5207536.0925457701</v>
      </c>
    </row>
    <row r="48" spans="1:18">
      <c r="A48" s="88" t="s">
        <v>55</v>
      </c>
      <c r="B48" s="28"/>
      <c r="C48" s="30" t="str">
        <f>IFERROR((s_DL/(k_decay*Rad_Spec!V48*s_IFD_w*s_EF_w))*Rad_Spec!BF48,".")</f>
        <v>.</v>
      </c>
      <c r="D48" s="30" t="str">
        <f>IFERROR((s_DL/(k_decay*Rad_Spec!AN48*s_IRA_w*(1/s_PEFm_up)*s_SLF*s_ET_w*s_EF_w))*Rad_Spec!BF48,".")</f>
        <v>.</v>
      </c>
      <c r="E48" s="30" t="str">
        <f>IFERROR((s_DL/(k_decay*Rad_Spec!AN48*s_IRA_w*(1/s_PEF)*s_SLF*s_ET_w*s_EF_w))*Rad_Spec!BF48,".")</f>
        <v>.</v>
      </c>
      <c r="F48" s="30">
        <f>IFERROR((s_DL/(k_decay*Rad_Spec!AY48*s_GSF_s*s_Fam*s_Foffset*acf!C48*s_ET_w*(1/24)*s_EF_w*(1/365)))*Rad_Spec!BF48,".")</f>
        <v>22296310.58546428</v>
      </c>
      <c r="G48" s="30">
        <f t="shared" si="2"/>
        <v>22296310.58546428</v>
      </c>
      <c r="H48" s="30">
        <f t="shared" si="3"/>
        <v>22296310.58546428</v>
      </c>
      <c r="I48" s="89" t="str">
        <f>IFERROR((s_DL/(Rad_Spec!AV48*s_GSF_s*s_Fam*s_Foffset*Fsurf!C48*s_EF_w*(1/365)*s_ET_w*(1/24)))*Rad_Spec!BF48,".")</f>
        <v>.</v>
      </c>
      <c r="J48" s="30" t="str">
        <f>IFERROR((s_DL/(Rad_Spec!AZ48*s_GSF_s*s_Fam*s_Foffset*Fsurf!C48*s_EF_w*(1/365)*s_ET_w*(1/24)))*Rad_Spec!BF48,".")</f>
        <v>.</v>
      </c>
      <c r="K48" s="30" t="str">
        <f>IFERROR((s_DL/(Rad_Spec!BA48*s_GSF_s*s_Fam*s_Foffset*Fsurf!C48*s_EF_w*(1/365)*s_ET_w*(1/24)))*Rad_Spec!BF48,".")</f>
        <v>.</v>
      </c>
      <c r="L48" s="30" t="str">
        <f>IFERROR((s_DL/(Rad_Spec!BB48*s_GSF_s*s_Fam*s_Foffset*Fsurf!C48*s_EF_w*(1/365)*s_ET_w*(1/24)))*Rad_Spec!BF48,".")</f>
        <v>.</v>
      </c>
      <c r="M48" s="30" t="str">
        <f>IFERROR((s_DL/(Rad_Spec!AY48*s_GSF_s*s_Fam*s_Foffset*Fsurf!C48*s_EF_w*(1/365)*s_ET_w*(1/24)))*Rad_Spec!BF48,".")</f>
        <v>.</v>
      </c>
      <c r="N48" s="30">
        <f>IFERROR((s_DL/(Rad_Spec!AV48*s_GSF_s*s_Fam*s_Foffset*acf!D48*s_ET_w*(1/24)*s_EF_w*(1/365)))*Rad_Spec!BF48,".")</f>
        <v>46384600.579143345</v>
      </c>
      <c r="O48" s="30">
        <f>IFERROR((s_DL/(Rad_Spec!AZ48*s_GSF_s*s_Fam*s_Foffset*acf!E48*s_ET_w*(1/24)*s_EF_w*(1/365)))*Rad_Spec!BF48,".")</f>
        <v>119211060.15043706</v>
      </c>
      <c r="P48" s="30">
        <f>IFERROR((s_DL/(Rad_Spec!BA48*s_GSF_s*s_Fam*s_Foffset*acf!F48*s_ET_w*(1/24)*s_EF_w*(1/365)))*Rad_Spec!BF48,".")</f>
        <v>59250123.538132101</v>
      </c>
      <c r="Q48" s="30">
        <f>IFERROR((s_DL/(Rad_Spec!BB48*s_GSF_s*s_Fam*s_Foffset*acf!G48*s_ET_w*(1/24)*s_EF_w*(1/365)))*Rad_Spec!BF48,".")</f>
        <v>45325594.082927965</v>
      </c>
      <c r="R48" s="30">
        <f>IFERROR((s_DL/(Rad_Spec!AY48*s_GSF_s*s_Fam*s_Foffset*acf!C48*s_ET_w*(1/24)*s_EF_w*(1/365)))*Rad_Spec!BF48,".")</f>
        <v>19727705.767605778</v>
      </c>
    </row>
    <row r="49" spans="1:18">
      <c r="A49" s="34" t="s">
        <v>56</v>
      </c>
      <c r="B49" s="90" t="s">
        <v>9</v>
      </c>
      <c r="C49" s="30" t="str">
        <f>IFERROR((s_DL/(k_decay*Rad_Spec!V49*s_IFD_w*s_EF_w))*Rad_Spec!BF49,".")</f>
        <v>.</v>
      </c>
      <c r="D49" s="30" t="str">
        <f>IFERROR((s_DL/(k_decay*Rad_Spec!AN49*s_IRA_w*(1/s_PEFm_up)*s_SLF*s_ET_w*s_EF_w))*Rad_Spec!BF49,".")</f>
        <v>.</v>
      </c>
      <c r="E49" s="30" t="str">
        <f>IFERROR((s_DL/(k_decay*Rad_Spec!AN49*s_IRA_w*(1/s_PEF)*s_SLF*s_ET_w*s_EF_w))*Rad_Spec!BF49,".")</f>
        <v>.</v>
      </c>
      <c r="F49" s="30">
        <f>IFERROR((s_DL/(k_decay*Rad_Spec!AY49*s_GSF_s*s_Fam*s_Foffset*acf!C49*s_ET_w*(1/24)*s_EF_w*(1/365)))*Rad_Spec!BF49,".")</f>
        <v>6401891.7399880392</v>
      </c>
      <c r="G49" s="30">
        <f t="shared" si="2"/>
        <v>6401891.7399880392</v>
      </c>
      <c r="H49" s="30">
        <f t="shared" si="3"/>
        <v>6401891.7399880392</v>
      </c>
      <c r="I49" s="89" t="str">
        <f>IFERROR((s_DL/(Rad_Spec!AV49*s_GSF_s*s_Fam*s_Foffset*Fsurf!C49*s_EF_w*(1/365)*s_ET_w*(1/24)))*Rad_Spec!BF49,".")</f>
        <v>.</v>
      </c>
      <c r="J49" s="30" t="str">
        <f>IFERROR((s_DL/(Rad_Spec!AZ49*s_GSF_s*s_Fam*s_Foffset*Fsurf!C49*s_EF_w*(1/365)*s_ET_w*(1/24)))*Rad_Spec!BF49,".")</f>
        <v>.</v>
      </c>
      <c r="K49" s="30" t="str">
        <f>IFERROR((s_DL/(Rad_Spec!BA49*s_GSF_s*s_Fam*s_Foffset*Fsurf!C49*s_EF_w*(1/365)*s_ET_w*(1/24)))*Rad_Spec!BF49,".")</f>
        <v>.</v>
      </c>
      <c r="L49" s="30" t="str">
        <f>IFERROR((s_DL/(Rad_Spec!BB49*s_GSF_s*s_Fam*s_Foffset*Fsurf!C49*s_EF_w*(1/365)*s_ET_w*(1/24)))*Rad_Spec!BF49,".")</f>
        <v>.</v>
      </c>
      <c r="M49" s="30" t="str">
        <f>IFERROR((s_DL/(Rad_Spec!AY49*s_GSF_s*s_Fam*s_Foffset*Fsurf!C49*s_EF_w*(1/365)*s_ET_w*(1/24)))*Rad_Spec!BF49,".")</f>
        <v>.</v>
      </c>
      <c r="N49" s="30">
        <f>IFERROR((s_DL/(Rad_Spec!AV49*s_GSF_s*s_Fam*s_Foffset*acf!D49*s_ET_w*(1/24)*s_EF_w*(1/365)))*Rad_Spec!BF49,".")</f>
        <v>1624839.6945442536</v>
      </c>
      <c r="O49" s="30">
        <f>IFERROR((s_DL/(Rad_Spec!AZ49*s_GSF_s*s_Fam*s_Foffset*acf!E49*s_ET_w*(1/24)*s_EF_w*(1/365)))*Rad_Spec!BF49,".")</f>
        <v>6958444.7495811759</v>
      </c>
      <c r="P49" s="30">
        <f>IFERROR((s_DL/(Rad_Spec!BA49*s_GSF_s*s_Fam*s_Foffset*acf!F49*s_ET_w*(1/24)*s_EF_w*(1/365)))*Rad_Spec!BF49,".")</f>
        <v>2478415.9895521458</v>
      </c>
      <c r="Q49" s="30">
        <f>IFERROR((s_DL/(Rad_Spec!BB49*s_GSF_s*s_Fam*s_Foffset*acf!G49*s_ET_w*(1/24)*s_EF_w*(1/365)))*Rad_Spec!BF49,".")</f>
        <v>1755037.5806662836</v>
      </c>
      <c r="R49" s="30">
        <f>IFERROR((s_DL/(Rad_Spec!AY49*s_GSF_s*s_Fam*s_Foffset*acf!C49*s_ET_w*(1/24)*s_EF_w*(1/365)))*Rad_Spec!BF49,".")</f>
        <v>5664373.7589879809</v>
      </c>
    </row>
    <row r="50" spans="1:18">
      <c r="A50" s="88" t="s">
        <v>57</v>
      </c>
      <c r="B50" s="28"/>
      <c r="C50" s="30" t="str">
        <f>IFERROR((s_DL/(k_decay*Rad_Spec!V50*s_IFD_w*s_EF_w))*Rad_Spec!BF50,".")</f>
        <v>.</v>
      </c>
      <c r="D50" s="30" t="str">
        <f>IFERROR((s_DL/(k_decay*Rad_Spec!AN50*s_IRA_w*(1/s_PEFm_up)*s_SLF*s_ET_w*s_EF_w))*Rad_Spec!BF50,".")</f>
        <v>.</v>
      </c>
      <c r="E50" s="30" t="str">
        <f>IFERROR((s_DL/(k_decay*Rad_Spec!AN50*s_IRA_w*(1/s_PEF)*s_SLF*s_ET_w*s_EF_w))*Rad_Spec!BF50,".")</f>
        <v>.</v>
      </c>
      <c r="F50" s="30">
        <f>IFERROR((s_DL/(k_decay*Rad_Spec!AY50*s_GSF_s*s_Fam*s_Foffset*acf!C50*s_ET_w*(1/24)*s_EF_w*(1/365)))*Rad_Spec!BF50,".")</f>
        <v>3170620.317913672</v>
      </c>
      <c r="G50" s="30">
        <f t="shared" si="2"/>
        <v>3170620.317913672</v>
      </c>
      <c r="H50" s="30">
        <f t="shared" si="3"/>
        <v>3170620.317913672</v>
      </c>
      <c r="I50" s="89" t="str">
        <f>IFERROR((s_DL/(Rad_Spec!AV50*s_GSF_s*s_Fam*s_Foffset*Fsurf!C50*s_EF_w*(1/365)*s_ET_w*(1/24)))*Rad_Spec!BF50,".")</f>
        <v>.</v>
      </c>
      <c r="J50" s="30" t="str">
        <f>IFERROR((s_DL/(Rad_Spec!AZ50*s_GSF_s*s_Fam*s_Foffset*Fsurf!C50*s_EF_w*(1/365)*s_ET_w*(1/24)))*Rad_Spec!BF50,".")</f>
        <v>.</v>
      </c>
      <c r="K50" s="30" t="str">
        <f>IFERROR((s_DL/(Rad_Spec!BA50*s_GSF_s*s_Fam*s_Foffset*Fsurf!C50*s_EF_w*(1/365)*s_ET_w*(1/24)))*Rad_Spec!BF50,".")</f>
        <v>.</v>
      </c>
      <c r="L50" s="30" t="str">
        <f>IFERROR((s_DL/(Rad_Spec!BB50*s_GSF_s*s_Fam*s_Foffset*Fsurf!C50*s_EF_w*(1/365)*s_ET_w*(1/24)))*Rad_Spec!BF50,".")</f>
        <v>.</v>
      </c>
      <c r="M50" s="30" t="str">
        <f>IFERROR((s_DL/(Rad_Spec!AY50*s_GSF_s*s_Fam*s_Foffset*Fsurf!C50*s_EF_w*(1/365)*s_ET_w*(1/24)))*Rad_Spec!BF50,".")</f>
        <v>.</v>
      </c>
      <c r="N50" s="30">
        <f>IFERROR((s_DL/(Rad_Spec!AV50*s_GSF_s*s_Fam*s_Foffset*acf!D50*s_ET_w*(1/24)*s_EF_w*(1/365)))*Rad_Spec!BF50,".")</f>
        <v>561470.61597269832</v>
      </c>
      <c r="O50" s="30">
        <f>IFERROR((s_DL/(Rad_Spec!AZ50*s_GSF_s*s_Fam*s_Foffset*acf!E50*s_ET_w*(1/24)*s_EF_w*(1/365)))*Rad_Spec!BF50,".")</f>
        <v>2746678.4505924657</v>
      </c>
      <c r="P50" s="30">
        <f>IFERROR((s_DL/(Rad_Spec!BA50*s_GSF_s*s_Fam*s_Foffset*acf!F50*s_ET_w*(1/24)*s_EF_w*(1/365)))*Rad_Spec!BF50,".")</f>
        <v>979323.09684140177</v>
      </c>
      <c r="Q50" s="30">
        <f>IFERROR((s_DL/(Rad_Spec!BB50*s_GSF_s*s_Fam*s_Foffset*acf!G50*s_ET_w*(1/24)*s_EF_w*(1/365)))*Rad_Spec!BF50,".")</f>
        <v>619413.53713374294</v>
      </c>
      <c r="R50" s="30">
        <f>IFERROR((s_DL/(Rad_Spec!AY50*s_GSF_s*s_Fam*s_Foffset*acf!C50*s_ET_w*(1/24)*s_EF_w*(1/365)))*Rad_Spec!BF50,".")</f>
        <v>2805354.9260015897</v>
      </c>
    </row>
    <row r="51" spans="1:18">
      <c r="A51" s="88" t="s">
        <v>58</v>
      </c>
      <c r="B51" s="28"/>
      <c r="C51" s="30">
        <f>IFERROR((s_DL/(k_decay*Rad_Spec!V51*s_IFD_w*s_EF_w))*Rad_Spec!BF51,".")</f>
        <v>0.38162734846896429</v>
      </c>
      <c r="D51" s="30">
        <f>IFERROR((s_DL/(k_decay*Rad_Spec!AN51*s_IRA_w*(1/s_PEFm_up)*s_SLF*s_ET_w*s_EF_w))*Rad_Spec!BF51,".")</f>
        <v>5.7424440802859205E-3</v>
      </c>
      <c r="E51" s="30">
        <f>IFERROR((s_DL/(k_decay*Rad_Spec!AN51*s_IRA_w*(1/s_PEF)*s_SLF*s_ET_w*s_EF_w))*Rad_Spec!BF51,".")</f>
        <v>4.7841770833583004</v>
      </c>
      <c r="F51" s="30">
        <f>IFERROR((s_DL/(k_decay*Rad_Spec!AY51*s_GSF_s*s_Fam*s_Foffset*acf!C51*s_ET_w*(1/24)*s_EF_w*(1/365)))*Rad_Spec!BF51,".")</f>
        <v>975.05385291201992</v>
      </c>
      <c r="G51" s="30">
        <f t="shared" si="2"/>
        <v>0.35330630080772352</v>
      </c>
      <c r="H51" s="30">
        <f t="shared" si="3"/>
        <v>5.6572841642858508E-3</v>
      </c>
      <c r="I51" s="89">
        <f>IFERROR((s_DL/(Rad_Spec!AV51*s_GSF_s*s_Fam*s_Foffset*Fsurf!C51*s_EF_w*(1/365)*s_ET_w*(1/24)))*Rad_Spec!BF51,".")</f>
        <v>1806.1205937083901</v>
      </c>
      <c r="J51" s="30">
        <f>IFERROR((s_DL/(Rad_Spec!AZ51*s_GSF_s*s_Fam*s_Foffset*Fsurf!C51*s_EF_w*(1/365)*s_ET_w*(1/24)))*Rad_Spec!BF51,".")</f>
        <v>2097.0393470573922</v>
      </c>
      <c r="K51" s="30">
        <f>IFERROR((s_DL/(Rad_Spec!BA51*s_GSF_s*s_Fam*s_Foffset*Fsurf!C51*s_EF_w*(1/365)*s_ET_w*(1/24)))*Rad_Spec!BF51,".")</f>
        <v>1806.1205937083901</v>
      </c>
      <c r="L51" s="30">
        <f>IFERROR((s_DL/(Rad_Spec!BB51*s_GSF_s*s_Fam*s_Foffset*Fsurf!C51*s_EF_w*(1/365)*s_ET_w*(1/24)))*Rad_Spec!BF51,".")</f>
        <v>1806.1205937083901</v>
      </c>
      <c r="M51" s="30">
        <f>IFERROR((s_DL/(Rad_Spec!AY51*s_GSF_s*s_Fam*s_Foffset*Fsurf!C51*s_EF_w*(1/365)*s_ET_w*(1/24)))*Rad_Spec!BF51,".")</f>
        <v>752.70254894469542</v>
      </c>
      <c r="N51" s="30">
        <f>IFERROR((s_DL/(Rad_Spec!AV51*s_GSF_s*s_Fam*s_Foffset*acf!D51*s_ET_w*(1/24)*s_EF_w*(1/365)))*Rad_Spec!BF51,".")</f>
        <v>2346.9247029102162</v>
      </c>
      <c r="O51" s="30">
        <f>IFERROR((s_DL/(Rad_Spec!AZ51*s_GSF_s*s_Fam*s_Foffset*acf!E51*s_ET_w*(1/24)*s_EF_w*(1/365)))*Rad_Spec!BF51,".")</f>
        <v>2431.3367324315805</v>
      </c>
      <c r="P51" s="30">
        <f>IFERROR((s_DL/(Rad_Spec!BA51*s_GSF_s*s_Fam*s_Foffset*acf!F51*s_ET_w*(1/24)*s_EF_w*(1/365)))*Rad_Spec!BF51,".")</f>
        <v>2134.8881889096642</v>
      </c>
      <c r="Q51" s="30">
        <f>IFERROR((s_DL/(Rad_Spec!BB51*s_GSF_s*s_Fam*s_Foffset*acf!G51*s_ET_w*(1/24)*s_EF_w*(1/365)))*Rad_Spec!BF51,".")</f>
        <v>2167.8084809334746</v>
      </c>
      <c r="R51" s="30">
        <f>IFERROR((s_DL/(Rad_Spec!AY51*s_GSF_s*s_Fam*s_Foffset*acf!C51*s_ET_w*(1/24)*s_EF_w*(1/365)))*Rad_Spec!BF51,".")</f>
        <v>862.72459490939355</v>
      </c>
    </row>
    <row r="52" spans="1:18">
      <c r="A52" s="88" t="s">
        <v>59</v>
      </c>
      <c r="B52" s="28"/>
      <c r="C52" s="30">
        <f>IFERROR((s_DL/(k_decay*Rad_Spec!V52*s_IFD_w*s_EF_w))*Rad_Spec!BF52,".")</f>
        <v>59.898690592885551</v>
      </c>
      <c r="D52" s="30">
        <f>IFERROR((s_DL/(k_decay*Rad_Spec!AN52*s_IRA_w*(1/s_PEFm_up)*s_SLF*s_ET_w*s_EF_w))*Rad_Spec!BF52,".")</f>
        <v>0.74936575065506805</v>
      </c>
      <c r="E52" s="30">
        <f>IFERROR((s_DL/(k_decay*Rad_Spec!AN52*s_IRA_w*(1/s_PEF)*s_SLF*s_ET_w*s_EF_w))*Rad_Spec!BF52,".")</f>
        <v>624.3157793465291</v>
      </c>
      <c r="F52" s="30">
        <f>IFERROR((s_DL/(k_decay*Rad_Spec!AY52*s_GSF_s*s_Fam*s_Foffset*acf!C52*s_ET_w*(1/24)*s_EF_w*(1/365)))*Rad_Spec!BF52,".")</f>
        <v>1881.81211490024</v>
      </c>
      <c r="G52" s="30">
        <f t="shared" si="2"/>
        <v>53.112352042999483</v>
      </c>
      <c r="H52" s="30">
        <f t="shared" si="3"/>
        <v>0.73981564210133544</v>
      </c>
      <c r="I52" s="89">
        <f>IFERROR((s_DL/(Rad_Spec!AV52*s_GSF_s*s_Fam*s_Foffset*Fsurf!C52*s_EF_w*(1/365)*s_ET_w*(1/24)))*Rad_Spec!BF52,".")</f>
        <v>307.52761224542917</v>
      </c>
      <c r="J52" s="30">
        <f>IFERROR((s_DL/(Rad_Spec!AZ52*s_GSF_s*s_Fam*s_Foffset*Fsurf!C52*s_EF_w*(1/365)*s_ET_w*(1/24)))*Rad_Spec!BF52,".")</f>
        <v>1437.7914338747339</v>
      </c>
      <c r="K52" s="30">
        <f>IFERROR((s_DL/(Rad_Spec!BA52*s_GSF_s*s_Fam*s_Foffset*Fsurf!C52*s_EF_w*(1/365)*s_ET_w*(1/24)))*Rad_Spec!BF52,".")</f>
        <v>504.75656721134283</v>
      </c>
      <c r="L52" s="30">
        <f>IFERROR((s_DL/(Rad_Spec!BB52*s_GSF_s*s_Fam*s_Foffset*Fsurf!C52*s_EF_w*(1/365)*s_ET_w*(1/24)))*Rad_Spec!BF52,".")</f>
        <v>333.12920885161839</v>
      </c>
      <c r="M52" s="30">
        <f>IFERROR((s_DL/(Rad_Spec!AY52*s_GSF_s*s_Fam*s_Foffset*Fsurf!C52*s_EF_w*(1/365)*s_ET_w*(1/24)))*Rad_Spec!BF52,".")</f>
        <v>1454.0433951238469</v>
      </c>
      <c r="N52" s="30">
        <f>IFERROR((s_DL/(Rad_Spec!AV52*s_GSF_s*s_Fam*s_Foffset*acf!D52*s_ET_w*(1/24)*s_EF_w*(1/365)))*Rad_Spec!BF52,".")</f>
        <v>328.2969770821997</v>
      </c>
      <c r="O52" s="30">
        <f>IFERROR((s_DL/(Rad_Spec!AZ52*s_GSF_s*s_Fam*s_Foffset*acf!E52*s_ET_w*(1/24)*s_EF_w*(1/365)))*Rad_Spec!BF52,".")</f>
        <v>1553.358777775908</v>
      </c>
      <c r="P52" s="30">
        <f>IFERROR((s_DL/(Rad_Spec!BA52*s_GSF_s*s_Fam*s_Foffset*acf!F52*s_ET_w*(1/24)*s_EF_w*(1/365)))*Rad_Spec!BF52,".")</f>
        <v>545.25052103031999</v>
      </c>
      <c r="Q52" s="30">
        <f>IFERROR((s_DL/(Rad_Spec!BB52*s_GSF_s*s_Fam*s_Foffset*acf!G52*s_ET_w*(1/24)*s_EF_w*(1/365)))*Rad_Spec!BF52,".")</f>
        <v>382.45472700258892</v>
      </c>
      <c r="R52" s="30">
        <f>IFERROR((s_DL/(Rad_Spec!AY52*s_GSF_s*s_Fam*s_Foffset*acf!C52*s_ET_w*(1/24)*s_EF_w*(1/365)))*Rad_Spec!BF52,".")</f>
        <v>1665.0214648907065</v>
      </c>
    </row>
    <row r="53" spans="1:18">
      <c r="A53" s="88" t="s">
        <v>60</v>
      </c>
      <c r="B53" s="28"/>
      <c r="C53" s="30" t="str">
        <f>IFERROR((s_DL/(k_decay*Rad_Spec!V53*s_IFD_w*s_EF_w))*Rad_Spec!BF53,".")</f>
        <v>.</v>
      </c>
      <c r="D53" s="30" t="str">
        <f>IFERROR((s_DL/(k_decay*Rad_Spec!AN53*s_IRA_w*(1/s_PEFm_up)*s_SLF*s_ET_w*s_EF_w))*Rad_Spec!BF53,".")</f>
        <v>.</v>
      </c>
      <c r="E53" s="30" t="str">
        <f>IFERROR((s_DL/(k_decay*Rad_Spec!AN53*s_IRA_w*(1/s_PEF)*s_SLF*s_ET_w*s_EF_w))*Rad_Spec!BF53,".")</f>
        <v>.</v>
      </c>
      <c r="F53" s="30">
        <f>IFERROR((s_DL/(k_decay*Rad_Spec!AY53*s_GSF_s*s_Fam*s_Foffset*acf!C53*s_ET_w*(1/24)*s_EF_w*(1/365)))*Rad_Spec!BF53,".")</f>
        <v>3026408.6729845577</v>
      </c>
      <c r="G53" s="30">
        <f t="shared" si="2"/>
        <v>3026408.6729845577</v>
      </c>
      <c r="H53" s="30">
        <f t="shared" si="3"/>
        <v>3026408.6729845577</v>
      </c>
      <c r="I53" s="89" t="str">
        <f>IFERROR((s_DL/(Rad_Spec!AV53*s_GSF_s*s_Fam*s_Foffset*Fsurf!C53*s_EF_w*(1/365)*s_ET_w*(1/24)))*Rad_Spec!BF53,".")</f>
        <v>.</v>
      </c>
      <c r="J53" s="30" t="str">
        <f>IFERROR((s_DL/(Rad_Spec!AZ53*s_GSF_s*s_Fam*s_Foffset*Fsurf!C53*s_EF_w*(1/365)*s_ET_w*(1/24)))*Rad_Spec!BF53,".")</f>
        <v>.</v>
      </c>
      <c r="K53" s="30" t="str">
        <f>IFERROR((s_DL/(Rad_Spec!BA53*s_GSF_s*s_Fam*s_Foffset*Fsurf!C53*s_EF_w*(1/365)*s_ET_w*(1/24)))*Rad_Spec!BF53,".")</f>
        <v>.</v>
      </c>
      <c r="L53" s="30" t="str">
        <f>IFERROR((s_DL/(Rad_Spec!BB53*s_GSF_s*s_Fam*s_Foffset*Fsurf!C53*s_EF_w*(1/365)*s_ET_w*(1/24)))*Rad_Spec!BF53,".")</f>
        <v>.</v>
      </c>
      <c r="M53" s="30" t="str">
        <f>IFERROR((s_DL/(Rad_Spec!AY53*s_GSF_s*s_Fam*s_Foffset*Fsurf!C53*s_EF_w*(1/365)*s_ET_w*(1/24)))*Rad_Spec!BF53,".")</f>
        <v>.</v>
      </c>
      <c r="N53" s="30">
        <f>IFERROR((s_DL/(Rad_Spec!AV53*s_GSF_s*s_Fam*s_Foffset*acf!D53*s_ET_w*(1/24)*s_EF_w*(1/365)))*Rad_Spec!BF53,".")</f>
        <v>470866.99577300821</v>
      </c>
      <c r="O53" s="30">
        <f>IFERROR((s_DL/(Rad_Spec!AZ53*s_GSF_s*s_Fam*s_Foffset*acf!E53*s_ET_w*(1/24)*s_EF_w*(1/365)))*Rad_Spec!BF53,".")</f>
        <v>2523534.0006405152</v>
      </c>
      <c r="P53" s="30">
        <f>IFERROR((s_DL/(Rad_Spec!BA53*s_GSF_s*s_Fam*s_Foffset*acf!F53*s_ET_w*(1/24)*s_EF_w*(1/365)))*Rad_Spec!BF53,".")</f>
        <v>872956.54782651144</v>
      </c>
      <c r="Q53" s="30">
        <f>IFERROR((s_DL/(Rad_Spec!BB53*s_GSF_s*s_Fam*s_Foffset*acf!G53*s_ET_w*(1/24)*s_EF_w*(1/365)))*Rad_Spec!BF53,".")</f>
        <v>550844.5738683563</v>
      </c>
      <c r="R53" s="30">
        <f>IFERROR((s_DL/(Rad_Spec!AY53*s_GSF_s*s_Fam*s_Foffset*acf!C53*s_ET_w*(1/24)*s_EF_w*(1/365)))*Rad_Spec!BF53,".")</f>
        <v>2677756.9142803722</v>
      </c>
    </row>
    <row r="54" spans="1:18">
      <c r="A54" s="88" t="s">
        <v>61</v>
      </c>
      <c r="B54" s="28"/>
      <c r="C54" s="30">
        <f>IFERROR((s_DL/(k_decay*Rad_Spec!V54*s_IFD_w*s_EF_w))*Rad_Spec!BF54,".")</f>
        <v>3250.1928636371044</v>
      </c>
      <c r="D54" s="30">
        <f>IFERROR((s_DL/(k_decay*Rad_Spec!AN54*s_IRA_w*(1/s_PEFm_up)*s_SLF*s_ET_w*s_EF_w))*Rad_Spec!BF54,".")</f>
        <v>18.984464773693151</v>
      </c>
      <c r="E54" s="30">
        <f>IFERROR((s_DL/(k_decay*Rad_Spec!AN54*s_IRA_w*(1/s_PEF)*s_SLF*s_ET_w*s_EF_w))*Rad_Spec!BF54,".")</f>
        <v>15816.443319305856</v>
      </c>
      <c r="F54" s="30">
        <f>IFERROR((s_DL/(k_decay*Rad_Spec!AY54*s_GSF_s*s_Fam*s_Foffset*acf!C54*s_ET_w*(1/24)*s_EF_w*(1/365)))*Rad_Spec!BF54,".")</f>
        <v>5675.1831618775941</v>
      </c>
      <c r="G54" s="30">
        <f t="shared" si="2"/>
        <v>1827.8021866266279</v>
      </c>
      <c r="H54" s="30">
        <f t="shared" si="3"/>
        <v>18.811657141564513</v>
      </c>
      <c r="I54" s="89">
        <f>IFERROR((s_DL/(Rad_Spec!AV54*s_GSF_s*s_Fam*s_Foffset*Fsurf!C54*s_EF_w*(1/365)*s_ET_w*(1/24)))*Rad_Spec!BF54,".")</f>
        <v>1648.6920900764237</v>
      </c>
      <c r="J54" s="30">
        <f>IFERROR((s_DL/(Rad_Spec!AZ54*s_GSF_s*s_Fam*s_Foffset*Fsurf!C54*s_EF_w*(1/365)*s_ET_w*(1/24)))*Rad_Spec!BF54,".")</f>
        <v>4854.2393103045906</v>
      </c>
      <c r="K54" s="30">
        <f>IFERROR((s_DL/(Rad_Spec!BA54*s_GSF_s*s_Fam*s_Foffset*Fsurf!C54*s_EF_w*(1/365)*s_ET_w*(1/24)))*Rad_Spec!BF54,".")</f>
        <v>2110.7822606514774</v>
      </c>
      <c r="L54" s="30">
        <f>IFERROR((s_DL/(Rad_Spec!BB54*s_GSF_s*s_Fam*s_Foffset*Fsurf!C54*s_EF_w*(1/365)*s_ET_w*(1/24)))*Rad_Spec!BF54,".")</f>
        <v>1678.9433210870009</v>
      </c>
      <c r="M54" s="30">
        <f>IFERROR((s_DL/(Rad_Spec!AY54*s_GSF_s*s_Fam*s_Foffset*Fsurf!C54*s_EF_w*(1/365)*s_ET_w*(1/24)))*Rad_Spec!BF54,".")</f>
        <v>4338.7537027661474</v>
      </c>
      <c r="N54" s="30">
        <f>IFERROR((s_DL/(Rad_Spec!AV54*s_GSF_s*s_Fam*s_Foffset*acf!D54*s_ET_w*(1/24)*s_EF_w*(1/365)))*Rad_Spec!BF54,".")</f>
        <v>2039.9338912780372</v>
      </c>
      <c r="O54" s="30">
        <f>IFERROR((s_DL/(Rad_Spec!AZ54*s_GSF_s*s_Fam*s_Foffset*acf!E54*s_ET_w*(1/24)*s_EF_w*(1/365)))*Rad_Spec!BF54,".")</f>
        <v>6059.948148792133</v>
      </c>
      <c r="P54" s="30">
        <f>IFERROR((s_DL/(Rad_Spec!BA54*s_GSF_s*s_Fam*s_Foffset*acf!F54*s_ET_w*(1/24)*s_EF_w*(1/365)))*Rad_Spec!BF54,".")</f>
        <v>2671.8985449413303</v>
      </c>
      <c r="Q54" s="30">
        <f>IFERROR((s_DL/(Rad_Spec!BB54*s_GSF_s*s_Fam*s_Foffset*acf!G54*s_ET_w*(1/24)*s_EF_w*(1/365)))*Rad_Spec!BF54,".")</f>
        <v>2187.4783832788266</v>
      </c>
      <c r="R54" s="30">
        <f>IFERROR((s_DL/(Rad_Spec!AY54*s_GSF_s*s_Fam*s_Foffset*acf!C54*s_ET_w*(1/24)*s_EF_w*(1/365)))*Rad_Spec!BF54,".")</f>
        <v>5021.3842853346887</v>
      </c>
    </row>
    <row r="55" spans="1:18">
      <c r="A55" s="88" t="s">
        <v>62</v>
      </c>
      <c r="B55" s="28"/>
      <c r="C55" s="30">
        <f>IFERROR((s_DL/(k_decay*Rad_Spec!V55*s_IFD_w*s_EF_w))*Rad_Spec!BF55,".")</f>
        <v>6.7017478603883527</v>
      </c>
      <c r="D55" s="30">
        <f>IFERROR((s_DL/(k_decay*Rad_Spec!AN55*s_IRA_w*(1/s_PEFm_up)*s_SLF*s_ET_w*s_EF_w))*Rad_Spec!BF55,".")</f>
        <v>6.9919266749617166E-3</v>
      </c>
      <c r="E55" s="30">
        <f>IFERROR((s_DL/(k_decay*Rad_Spec!AN55*s_IRA_w*(1/s_PEF)*s_SLF*s_ET_w*s_EF_w))*Rad_Spec!BF55,".")</f>
        <v>5.825153000916627</v>
      </c>
      <c r="F55" s="30">
        <f>IFERROR((s_DL/(k_decay*Rad_Spec!AY55*s_GSF_s*s_Fam*s_Foffset*acf!C55*s_ET_w*(1/24)*s_EF_w*(1/365)))*Rad_Spec!BF55,".")</f>
        <v>109.97192849828697</v>
      </c>
      <c r="G55" s="30">
        <f t="shared" si="2"/>
        <v>3.0305110771554959</v>
      </c>
      <c r="H55" s="30">
        <f t="shared" si="3"/>
        <v>6.9841960208503959E-3</v>
      </c>
      <c r="I55" s="89">
        <f>IFERROR((s_DL/(Rad_Spec!AV55*s_GSF_s*s_Fam*s_Foffset*Fsurf!C55*s_EF_w*(1/365)*s_ET_w*(1/24)))*Rad_Spec!BF55,".")</f>
        <v>21.369107733837794</v>
      </c>
      <c r="J55" s="30">
        <f>IFERROR((s_DL/(Rad_Spec!AZ55*s_GSF_s*s_Fam*s_Foffset*Fsurf!C55*s_EF_w*(1/365)*s_ET_w*(1/24)))*Rad_Spec!BF55,".")</f>
        <v>119.86453287677925</v>
      </c>
      <c r="K55" s="30">
        <f>IFERROR((s_DL/(Rad_Spec!BA55*s_GSF_s*s_Fam*s_Foffset*Fsurf!C55*s_EF_w*(1/365)*s_ET_w*(1/24)))*Rad_Spec!BF55,".")</f>
        <v>42.107393099149007</v>
      </c>
      <c r="L55" s="30">
        <f>IFERROR((s_DL/(Rad_Spec!BB55*s_GSF_s*s_Fam*s_Foffset*Fsurf!C55*s_EF_w*(1/365)*s_ET_w*(1/24)))*Rad_Spec!BF55,".")</f>
        <v>25.934326204248599</v>
      </c>
      <c r="M55" s="30">
        <f>IFERROR((s_DL/(Rad_Spec!AY55*s_GSF_s*s_Fam*s_Foffset*Fsurf!C55*s_EF_w*(1/365)*s_ET_w*(1/24)))*Rad_Spec!BF55,".")</f>
        <v>89.384010943642167</v>
      </c>
      <c r="N55" s="30">
        <f>IFERROR((s_DL/(Rad_Spec!AV55*s_GSF_s*s_Fam*s_Foffset*acf!D55*s_ET_w*(1/24)*s_EF_w*(1/365)))*Rad_Spec!BF55,".")</f>
        <v>21.285484115711739</v>
      </c>
      <c r="O55" s="30">
        <f>IFERROR((s_DL/(Rad_Spec!AZ55*s_GSF_s*s_Fam*s_Foffset*acf!E55*s_ET_w*(1/24)*s_EF_w*(1/365)))*Rad_Spec!BF55,".")</f>
        <v>119.48880366795395</v>
      </c>
      <c r="P55" s="30">
        <f>IFERROR((s_DL/(Rad_Spec!BA55*s_GSF_s*s_Fam*s_Foffset*acf!F55*s_ET_w*(1/24)*s_EF_w*(1/365)))*Rad_Spec!BF55,".")</f>
        <v>41.496007013520419</v>
      </c>
      <c r="Q55" s="30">
        <f>IFERROR((s_DL/(Rad_Spec!BB55*s_GSF_s*s_Fam*s_Foffset*acf!G55*s_ET_w*(1/24)*s_EF_w*(1/365)))*Rad_Spec!BF55,".")</f>
        <v>26.34385412368859</v>
      </c>
      <c r="R55" s="30">
        <f>IFERROR((s_DL/(Rad_Spec!AY55*s_GSF_s*s_Fam*s_Foffset*acf!C55*s_ET_w*(1/24)*s_EF_w*(1/365)))*Rad_Spec!BF55,".")</f>
        <v>97.302817871794147</v>
      </c>
    </row>
    <row r="56" spans="1:18">
      <c r="A56" s="88" t="s">
        <v>63</v>
      </c>
      <c r="B56" s="28"/>
      <c r="C56" s="30" t="str">
        <f>IFERROR((s_DL/(k_decay*Rad_Spec!V56*s_IFD_w*s_EF_w))*Rad_Spec!BF56,".")</f>
        <v>.</v>
      </c>
      <c r="D56" s="30" t="str">
        <f>IFERROR((s_DL/(k_decay*Rad_Spec!AN56*s_IRA_w*(1/s_PEFm_up)*s_SLF*s_ET_w*s_EF_w))*Rad_Spec!BF56,".")</f>
        <v>.</v>
      </c>
      <c r="E56" s="30" t="str">
        <f>IFERROR((s_DL/(k_decay*Rad_Spec!AN56*s_IRA_w*(1/s_PEF)*s_SLF*s_ET_w*s_EF_w))*Rad_Spec!BF56,".")</f>
        <v>.</v>
      </c>
      <c r="F56" s="30">
        <f>IFERROR((s_DL/(k_decay*Rad_Spec!AY56*s_GSF_s*s_Fam*s_Foffset*acf!C56*s_ET_w*(1/24)*s_EF_w*(1/365)))*Rad_Spec!BF56,".")</f>
        <v>15188.990007542627</v>
      </c>
      <c r="G56" s="30">
        <f t="shared" si="2"/>
        <v>15188.990007542629</v>
      </c>
      <c r="H56" s="30">
        <f t="shared" si="3"/>
        <v>15188.990007542629</v>
      </c>
      <c r="I56" s="89">
        <f>IFERROR((s_DL/(Rad_Spec!AV56*s_GSF_s*s_Fam*s_Foffset*Fsurf!C56*s_EF_w*(1/365)*s_ET_w*(1/24)))*Rad_Spec!BF56,".")</f>
        <v>2411.504183111877</v>
      </c>
      <c r="J56" s="30">
        <f>IFERROR((s_DL/(Rad_Spec!AZ56*s_GSF_s*s_Fam*s_Foffset*Fsurf!C56*s_EF_w*(1/365)*s_ET_w*(1/24)))*Rad_Spec!BF56,".")</f>
        <v>11591.296773491087</v>
      </c>
      <c r="K56" s="30">
        <f>IFERROR((s_DL/(Rad_Spec!BA56*s_GSF_s*s_Fam*s_Foffset*Fsurf!C56*s_EF_w*(1/365)*s_ET_w*(1/24)))*Rad_Spec!BF56,".")</f>
        <v>4052.9009697521296</v>
      </c>
      <c r="L56" s="30">
        <f>IFERROR((s_DL/(Rad_Spec!BB56*s_GSF_s*s_Fam*s_Foffset*Fsurf!C56*s_EF_w*(1/365)*s_ET_w*(1/24)))*Rad_Spec!BF56,".")</f>
        <v>2650.4489573531459</v>
      </c>
      <c r="M56" s="30">
        <f>IFERROR((s_DL/(Rad_Spec!AY56*s_GSF_s*s_Fam*s_Foffset*Fsurf!C56*s_EF_w*(1/365)*s_ET_w*(1/24)))*Rad_Spec!BF56,".")</f>
        <v>11722.96042970913</v>
      </c>
      <c r="N56" s="30">
        <f>IFERROR((s_DL/(Rad_Spec!AV56*s_GSF_s*s_Fam*s_Foffset*acf!D56*s_ET_w*(1/24)*s_EF_w*(1/365)))*Rad_Spec!BF56,".")</f>
        <v>2807.7060681014768</v>
      </c>
      <c r="O56" s="30">
        <f>IFERROR((s_DL/(Rad_Spec!AZ56*s_GSF_s*s_Fam*s_Foffset*acf!E56*s_ET_w*(1/24)*s_EF_w*(1/365)))*Rad_Spec!BF56,".")</f>
        <v>13231.110431324567</v>
      </c>
      <c r="P56" s="30">
        <f>IFERROR((s_DL/(Rad_Spec!BA56*s_GSF_s*s_Fam*s_Foffset*acf!F56*s_ET_w*(1/24)*s_EF_w*(1/365)))*Rad_Spec!BF56,".")</f>
        <v>4621.4926151946665</v>
      </c>
      <c r="Q56" s="30">
        <f>IFERROR((s_DL/(Rad_Spec!BB56*s_GSF_s*s_Fam*s_Foffset*acf!G56*s_ET_w*(1/24)*s_EF_w*(1/365)))*Rad_Spec!BF56,".")</f>
        <v>3106.8176519967337</v>
      </c>
      <c r="R56" s="30">
        <f>IFERROR((s_DL/(Rad_Spec!AY56*s_GSF_s*s_Fam*s_Foffset*acf!C56*s_ET_w*(1/24)*s_EF_w*(1/365)))*Rad_Spec!BF56,".")</f>
        <v>13439.170782418738</v>
      </c>
    </row>
    <row r="57" spans="1:18">
      <c r="A57" s="88" t="s">
        <v>64</v>
      </c>
      <c r="B57" s="28"/>
      <c r="C57" s="30" t="str">
        <f>IFERROR((s_DL/(k_decay*Rad_Spec!V57*s_IFD_w*s_EF_w))*Rad_Spec!BF57,".")</f>
        <v>.</v>
      </c>
      <c r="D57" s="30" t="str">
        <f>IFERROR((s_DL/(k_decay*Rad_Spec!AN57*s_IRA_w*(1/s_PEFm_up)*s_SLF*s_ET_w*s_EF_w))*Rad_Spec!BF57,".")</f>
        <v>.</v>
      </c>
      <c r="E57" s="30" t="str">
        <f>IFERROR((s_DL/(k_decay*Rad_Spec!AN57*s_IRA_w*(1/s_PEF)*s_SLF*s_ET_w*s_EF_w))*Rad_Spec!BF57,".")</f>
        <v>.</v>
      </c>
      <c r="F57" s="30">
        <f>IFERROR((s_DL/(k_decay*Rad_Spec!AY57*s_GSF_s*s_Fam*s_Foffset*acf!C57*s_ET_w*(1/24)*s_EF_w*(1/365)))*Rad_Spec!BF57,".")</f>
        <v>417306.75800848624</v>
      </c>
      <c r="G57" s="30">
        <f t="shared" si="2"/>
        <v>417306.75800848624</v>
      </c>
      <c r="H57" s="30">
        <f t="shared" si="3"/>
        <v>417306.75800848624</v>
      </c>
      <c r="I57" s="89" t="str">
        <f>IFERROR((s_DL/(Rad_Spec!AV57*s_GSF_s*s_Fam*s_Foffset*Fsurf!C57*s_EF_w*(1/365)*s_ET_w*(1/24)))*Rad_Spec!BF57,".")</f>
        <v>.</v>
      </c>
      <c r="J57" s="30" t="str">
        <f>IFERROR((s_DL/(Rad_Spec!AZ57*s_GSF_s*s_Fam*s_Foffset*Fsurf!C57*s_EF_w*(1/365)*s_ET_w*(1/24)))*Rad_Spec!BF57,".")</f>
        <v>.</v>
      </c>
      <c r="K57" s="30" t="str">
        <f>IFERROR((s_DL/(Rad_Spec!BA57*s_GSF_s*s_Fam*s_Foffset*Fsurf!C57*s_EF_w*(1/365)*s_ET_w*(1/24)))*Rad_Spec!BF57,".")</f>
        <v>.</v>
      </c>
      <c r="L57" s="30" t="str">
        <f>IFERROR((s_DL/(Rad_Spec!BB57*s_GSF_s*s_Fam*s_Foffset*Fsurf!C57*s_EF_w*(1/365)*s_ET_w*(1/24)))*Rad_Spec!BF57,".")</f>
        <v>.</v>
      </c>
      <c r="M57" s="30" t="str">
        <f>IFERROR((s_DL/(Rad_Spec!AY57*s_GSF_s*s_Fam*s_Foffset*Fsurf!C57*s_EF_w*(1/365)*s_ET_w*(1/24)))*Rad_Spec!BF57,".")</f>
        <v>.</v>
      </c>
      <c r="N57" s="30">
        <f>IFERROR((s_DL/(Rad_Spec!AV57*s_GSF_s*s_Fam*s_Foffset*acf!D57*s_ET_w*(1/24)*s_EF_w*(1/365)))*Rad_Spec!BF57,".")</f>
        <v>68596.636522247194</v>
      </c>
      <c r="O57" s="30">
        <f>IFERROR((s_DL/(Rad_Spec!AZ57*s_GSF_s*s_Fam*s_Foffset*acf!E57*s_ET_w*(1/24)*s_EF_w*(1/365)))*Rad_Spec!BF57,".")</f>
        <v>351952.62825403886</v>
      </c>
      <c r="P57" s="30">
        <f>IFERROR((s_DL/(Rad_Spec!BA57*s_GSF_s*s_Fam*s_Foffset*acf!F57*s_ET_w*(1/24)*s_EF_w*(1/365)))*Rad_Spec!BF57,".")</f>
        <v>123165.82581278062</v>
      </c>
      <c r="Q57" s="30">
        <f>IFERROR((s_DL/(Rad_Spec!BB57*s_GSF_s*s_Fam*s_Foffset*acf!G57*s_ET_w*(1/24)*s_EF_w*(1/365)))*Rad_Spec!BF57,".")</f>
        <v>80353.620448801943</v>
      </c>
      <c r="R57" s="30">
        <f>IFERROR((s_DL/(Rad_Spec!AY57*s_GSF_s*s_Fam*s_Foffset*acf!C57*s_ET_w*(1/24)*s_EF_w*(1/365)))*Rad_Spec!BF57,".")</f>
        <v>369231.71236195153</v>
      </c>
    </row>
    <row r="58" spans="1:18">
      <c r="A58" s="88" t="s">
        <v>65</v>
      </c>
      <c r="B58" s="28"/>
      <c r="C58" s="30">
        <f>IFERROR((s_DL/(k_decay*Rad_Spec!V58*s_IFD_w*s_EF_w))*Rad_Spec!BF58,".")</f>
        <v>47.906830930703897</v>
      </c>
      <c r="D58" s="30">
        <f>IFERROR((s_DL/(k_decay*Rad_Spec!AN58*s_IRA_w*(1/s_PEFm_up)*s_SLF*s_ET_w*s_EF_w))*Rad_Spec!BF58,".")</f>
        <v>7.0038715142248756E-2</v>
      </c>
      <c r="E58" s="30">
        <f>IFERROR((s_DL/(k_decay*Rad_Spec!AN58*s_IRA_w*(1/s_PEF)*s_SLF*s_ET_w*s_EF_w))*Rad_Spec!BF58,".")</f>
        <v>58.351045521147299</v>
      </c>
      <c r="F58" s="30">
        <f>IFERROR((s_DL/(k_decay*Rad_Spec!AY58*s_GSF_s*s_Fam*s_Foffset*acf!C58*s_ET_w*(1/24)*s_EF_w*(1/365)))*Rad_Spec!BF58,".")</f>
        <v>45.529007202084173</v>
      </c>
      <c r="G58" s="30">
        <f t="shared" si="2"/>
        <v>16.673468634429913</v>
      </c>
      <c r="H58" s="30">
        <f t="shared" si="3"/>
        <v>6.9829205924068327E-2</v>
      </c>
      <c r="I58" s="89">
        <f>IFERROR((s_DL/(Rad_Spec!AV58*s_GSF_s*s_Fam*s_Foffset*Fsurf!C58*s_EF_w*(1/365)*s_ET_w*(1/24)))*Rad_Spec!BF58,".")</f>
        <v>8.3024754534226073</v>
      </c>
      <c r="J58" s="30">
        <f>IFERROR((s_DL/(Rad_Spec!AZ58*s_GSF_s*s_Fam*s_Foffset*Fsurf!C58*s_EF_w*(1/365)*s_ET_w*(1/24)))*Rad_Spec!BF58,".")</f>
        <v>35.235591700951623</v>
      </c>
      <c r="K58" s="30">
        <f>IFERROR((s_DL/(Rad_Spec!BA58*s_GSF_s*s_Fam*s_Foffset*Fsurf!C58*s_EF_w*(1/365)*s_ET_w*(1/24)))*Rad_Spec!BF58,".")</f>
        <v>12.737338117983752</v>
      </c>
      <c r="L58" s="30">
        <f>IFERROR((s_DL/(Rad_Spec!BB58*s_GSF_s*s_Fam*s_Foffset*Fsurf!C58*s_EF_w*(1/365)*s_ET_w*(1/24)))*Rad_Spec!BF58,".")</f>
        <v>8.763724089723862</v>
      </c>
      <c r="M58" s="30">
        <f>IFERROR((s_DL/(Rad_Spec!AY58*s_GSF_s*s_Fam*s_Foffset*Fsurf!C58*s_EF_w*(1/365)*s_ET_w*(1/24)))*Rad_Spec!BF58,".")</f>
        <v>35.349817833656566</v>
      </c>
      <c r="N58" s="30">
        <f>IFERROR((s_DL/(Rad_Spec!AV58*s_GSF_s*s_Fam*s_Foffset*acf!D58*s_ET_w*(1/24)*s_EF_w*(1/365)))*Rad_Spec!BF58,".")</f>
        <v>9.6510487003582099</v>
      </c>
      <c r="O58" s="30">
        <f>IFERROR((s_DL/(Rad_Spec!AZ58*s_GSF_s*s_Fam*s_Foffset*acf!E58*s_ET_w*(1/24)*s_EF_w*(1/365)))*Rad_Spec!BF58,".")</f>
        <v>39.965040304611243</v>
      </c>
      <c r="P58" s="30">
        <f>IFERROR((s_DL/(Rad_Spec!BA58*s_GSF_s*s_Fam*s_Foffset*acf!F58*s_ET_w*(1/24)*s_EF_w*(1/365)))*Rad_Spec!BF58,".")</f>
        <v>14.36379005116596</v>
      </c>
      <c r="Q58" s="30">
        <f>IFERROR((s_DL/(Rad_Spec!BB58*s_GSF_s*s_Fam*s_Foffset*acf!G58*s_ET_w*(1/24)*s_EF_w*(1/365)))*Rad_Spec!BF58,".")</f>
        <v>10.315287321194567</v>
      </c>
      <c r="R58" s="30">
        <f>IFERROR((s_DL/(Rad_Spec!AY58*s_GSF_s*s_Fam*s_Foffset*acf!C58*s_ET_w*(1/24)*s_EF_w*(1/365)))*Rad_Spec!BF58,".")</f>
        <v>40.283922962549553</v>
      </c>
    </row>
    <row r="59" spans="1:18">
      <c r="A59" s="88" t="s">
        <v>66</v>
      </c>
      <c r="B59" s="28"/>
      <c r="C59" s="30">
        <f>IFERROR((s_DL/(k_decay*Rad_Spec!V59*s_IFD_w*s_EF_w))*Rad_Spec!BF59,".")</f>
        <v>5538.4591493357411</v>
      </c>
      <c r="D59" s="30">
        <f>IFERROR((s_DL/(k_decay*Rad_Spec!AN59*s_IRA_w*(1/s_PEFm_up)*s_SLF*s_ET_w*s_EF_w))*Rad_Spec!BF59,".")</f>
        <v>120.00759536859205</v>
      </c>
      <c r="E59" s="30">
        <f>IFERROR((s_DL/(k_decay*Rad_Spec!AN59*s_IRA_w*(1/s_PEF)*s_SLF*s_ET_w*s_EF_w))*Rad_Spec!BF59,".")</f>
        <v>99981.398088384492</v>
      </c>
      <c r="F59" s="30">
        <f>IFERROR((s_DL/(k_decay*Rad_Spec!AY59*s_GSF_s*s_Fam*s_Foffset*acf!C59*s_ET_w*(1/24)*s_EF_w*(1/365)))*Rad_Spec!BF59,".")</f>
        <v>5080.7019769228737</v>
      </c>
      <c r="G59" s="30">
        <f t="shared" si="2"/>
        <v>2581.4399798115701</v>
      </c>
      <c r="H59" s="30">
        <f t="shared" si="3"/>
        <v>114.80812748208037</v>
      </c>
      <c r="I59" s="89">
        <f>IFERROR((s_DL/(Rad_Spec!AV59*s_GSF_s*s_Fam*s_Foffset*Fsurf!C59*s_EF_w*(1/365)*s_ET_w*(1/24)))*Rad_Spec!BF59,".")</f>
        <v>735.86393864269223</v>
      </c>
      <c r="J59" s="30">
        <f>IFERROR((s_DL/(Rad_Spec!AZ59*s_GSF_s*s_Fam*s_Foffset*Fsurf!C59*s_EF_w*(1/365)*s_ET_w*(1/24)))*Rad_Spec!BF59,".")</f>
        <v>4014.6384667522648</v>
      </c>
      <c r="K59" s="30">
        <f>IFERROR((s_DL/(Rad_Spec!BA59*s_GSF_s*s_Fam*s_Foffset*Fsurf!C59*s_EF_w*(1/365)*s_ET_w*(1/24)))*Rad_Spec!BF59,".")</f>
        <v>1392.0889228868243</v>
      </c>
      <c r="L59" s="30">
        <f>IFERROR((s_DL/(Rad_Spec!BB59*s_GSF_s*s_Fam*s_Foffset*Fsurf!C59*s_EF_w*(1/365)*s_ET_w*(1/24)))*Rad_Spec!BF59,".")</f>
        <v>869.11497618069302</v>
      </c>
      <c r="M59" s="30">
        <f>IFERROR((s_DL/(Rad_Spec!AY59*s_GSF_s*s_Fam*s_Foffset*Fsurf!C59*s_EF_w*(1/365)*s_ET_w*(1/24)))*Rad_Spec!BF59,".")</f>
        <v>4078.2211558994104</v>
      </c>
      <c r="N59" s="30">
        <f>IFERROR((s_DL/(Rad_Spec!AV59*s_GSF_s*s_Fam*s_Foffset*acf!D59*s_ET_w*(1/24)*s_EF_w*(1/365)))*Rad_Spec!BF59,".")</f>
        <v>746.70631926687918</v>
      </c>
      <c r="O59" s="30">
        <f>IFERROR((s_DL/(Rad_Spec!AZ59*s_GSF_s*s_Fam*s_Foffset*acf!E59*s_ET_w*(1/24)*s_EF_w*(1/365)))*Rad_Spec!BF59,".")</f>
        <v>4116.9404215903187</v>
      </c>
      <c r="P59" s="30">
        <f>IFERROR((s_DL/(Rad_Spec!BA59*s_GSF_s*s_Fam*s_Foffset*acf!F59*s_ET_w*(1/24)*s_EF_w*(1/365)))*Rad_Spec!BF59,".")</f>
        <v>1416.7575923516779</v>
      </c>
      <c r="Q59" s="30">
        <f>IFERROR((s_DL/(Rad_Spec!BB59*s_GSF_s*s_Fam*s_Foffset*acf!G59*s_ET_w*(1/24)*s_EF_w*(1/365)))*Rad_Spec!BF59,".")</f>
        <v>908.79196422372456</v>
      </c>
      <c r="R59" s="30">
        <f>IFERROR((s_DL/(Rad_Spec!AY59*s_GSF_s*s_Fam*s_Foffset*acf!C59*s_ET_w*(1/24)*s_EF_w*(1/365)))*Rad_Spec!BF59,".")</f>
        <v>4495.3891949716199</v>
      </c>
    </row>
    <row r="60" spans="1:18">
      <c r="A60" s="88" t="s">
        <v>67</v>
      </c>
      <c r="B60" s="28"/>
      <c r="C60" s="30">
        <f>IFERROR((s_DL/(k_decay*Rad_Spec!V60*s_IFD_w*s_EF_w))*Rad_Spec!BF60,".")</f>
        <v>3509125.2126735761</v>
      </c>
      <c r="D60" s="30">
        <f>IFERROR((s_DL/(k_decay*Rad_Spec!AN60*s_IRA_w*(1/s_PEFm_up)*s_SLF*s_ET_w*s_EF_w))*Rad_Spec!BF60,".")</f>
        <v>94575.053020702733</v>
      </c>
      <c r="E60" s="30">
        <f>IFERROR((s_DL/(k_decay*Rad_Spec!AN60*s_IRA_w*(1/s_PEF)*s_SLF*s_ET_w*s_EF_w))*Rad_Spec!BF60,".")</f>
        <v>78792896.368355036</v>
      </c>
      <c r="F60" s="30">
        <f>IFERROR((s_DL/(k_decay*Rad_Spec!AY60*s_GSF_s*s_Fam*s_Foffset*acf!C60*s_ET_w*(1/24)*s_EF_w*(1/365)))*Rad_Spec!BF60,".")</f>
        <v>160365.46660554162</v>
      </c>
      <c r="G60" s="30">
        <f t="shared" si="2"/>
        <v>153059.2104605934</v>
      </c>
      <c r="H60" s="30">
        <f t="shared" si="3"/>
        <v>58498.892574081474</v>
      </c>
      <c r="I60" s="89">
        <f>IFERROR((s_DL/(Rad_Spec!AV60*s_GSF_s*s_Fam*s_Foffset*Fsurf!C60*s_EF_w*(1/365)*s_ET_w*(1/24)))*Rad_Spec!BF60,".")</f>
        <v>28540.962578311035</v>
      </c>
      <c r="J60" s="30">
        <f>IFERROR((s_DL/(Rad_Spec!AZ60*s_GSF_s*s_Fam*s_Foffset*Fsurf!C60*s_EF_w*(1/365)*s_ET_w*(1/24)))*Rad_Spec!BF60,".")</f>
        <v>136239.22266345887</v>
      </c>
      <c r="K60" s="30">
        <f>IFERROR((s_DL/(Rad_Spec!BA60*s_GSF_s*s_Fam*s_Foffset*Fsurf!C60*s_EF_w*(1/365)*s_ET_w*(1/24)))*Rad_Spec!BF60,".")</f>
        <v>48111.908346295757</v>
      </c>
      <c r="L60" s="30">
        <f>IFERROR((s_DL/(Rad_Spec!BB60*s_GSF_s*s_Fam*s_Foffset*Fsurf!C60*s_EF_w*(1/365)*s_ET_w*(1/24)))*Rad_Spec!BF60,".")</f>
        <v>31416.358061946856</v>
      </c>
      <c r="M60" s="30">
        <f>IFERROR((s_DL/(Rad_Spec!AY60*s_GSF_s*s_Fam*s_Foffset*Fsurf!C60*s_EF_w*(1/365)*s_ET_w*(1/24)))*Rad_Spec!BF60,".")</f>
        <v>125738.77216251675</v>
      </c>
      <c r="N60" s="30">
        <f>IFERROR((s_DL/(Rad_Spec!AV60*s_GSF_s*s_Fam*s_Foffset*acf!D60*s_ET_w*(1/24)*s_EF_w*(1/365)))*Rad_Spec!BF60,".")</f>
        <v>30138.545919312779</v>
      </c>
      <c r="O60" s="30">
        <f>IFERROR((s_DL/(Rad_Spec!AZ60*s_GSF_s*s_Fam*s_Foffset*acf!E60*s_ET_w*(1/24)*s_EF_w*(1/365)))*Rad_Spec!BF60,".")</f>
        <v>144888.44659464978</v>
      </c>
      <c r="P60" s="30">
        <f>IFERROR((s_DL/(Rad_Spec!BA60*s_GSF_s*s_Fam*s_Foffset*acf!F60*s_ET_w*(1/24)*s_EF_w*(1/365)))*Rad_Spec!BF60,".")</f>
        <v>50938.378370535531</v>
      </c>
      <c r="Q60" s="30">
        <f>IFERROR((s_DL/(Rad_Spec!BB60*s_GSF_s*s_Fam*s_Foffset*acf!G60*s_ET_w*(1/24)*s_EF_w*(1/365)))*Rad_Spec!BF60,".")</f>
        <v>33297.930018432147</v>
      </c>
      <c r="R60" s="30">
        <f>IFERROR((s_DL/(Rad_Spec!AY60*s_GSF_s*s_Fam*s_Foffset*acf!C60*s_ET_w*(1/24)*s_EF_w*(1/365)))*Rad_Spec!BF60,".")</f>
        <v>141890.86254213835</v>
      </c>
    </row>
    <row r="61" spans="1:18">
      <c r="A61" s="88" t="s">
        <v>68</v>
      </c>
      <c r="B61" s="28"/>
      <c r="C61" s="30">
        <f>IFERROR((s_DL/(k_decay*Rad_Spec!V61*s_IFD_w*s_EF_w))*Rad_Spec!BF61,".")</f>
        <v>25497439.217577789</v>
      </c>
      <c r="D61" s="30">
        <f>IFERROR((s_DL/(k_decay*Rad_Spec!AN61*s_IRA_w*(1/s_PEFm_up)*s_SLF*s_ET_w*s_EF_w))*Rad_Spec!BF61,".")</f>
        <v>500380.546068481</v>
      </c>
      <c r="E61" s="30">
        <f>IFERROR((s_DL/(k_decay*Rad_Spec!AN61*s_IRA_w*(1/s_PEF)*s_SLF*s_ET_w*s_EF_w))*Rad_Spec!BF61,".")</f>
        <v>416879835.13458008</v>
      </c>
      <c r="F61" s="30">
        <f>IFERROR((s_DL/(k_decay*Rad_Spec!AY61*s_GSF_s*s_Fam*s_Foffset*acf!C61*s_ET_w*(1/24)*s_EF_w*(1/365)))*Rad_Spec!BF61,".")</f>
        <v>394069.70740353782</v>
      </c>
      <c r="G61" s="30">
        <f t="shared" si="2"/>
        <v>387711.03330768947</v>
      </c>
      <c r="H61" s="30">
        <f t="shared" si="3"/>
        <v>218563.91389899433</v>
      </c>
      <c r="I61" s="89">
        <f>IFERROR((s_DL/(Rad_Spec!AV61*s_GSF_s*s_Fam*s_Foffset*Fsurf!C61*s_EF_w*(1/365)*s_ET_w*(1/24)))*Rad_Spec!BF61,".")</f>
        <v>58575.492904140679</v>
      </c>
      <c r="J61" s="30">
        <f>IFERROR((s_DL/(Rad_Spec!AZ61*s_GSF_s*s_Fam*s_Foffset*Fsurf!C61*s_EF_w*(1/365)*s_ET_w*(1/24)))*Rad_Spec!BF61,".")</f>
        <v>319808.72562605538</v>
      </c>
      <c r="K61" s="30">
        <f>IFERROR((s_DL/(Rad_Spec!BA61*s_GSF_s*s_Fam*s_Foffset*Fsurf!C61*s_EF_w*(1/365)*s_ET_w*(1/24)))*Rad_Spec!BF61,".")</f>
        <v>110850.03637237777</v>
      </c>
      <c r="L61" s="30">
        <f>IFERROR((s_DL/(Rad_Spec!BB61*s_GSF_s*s_Fam*s_Foffset*Fsurf!C61*s_EF_w*(1/365)*s_ET_w*(1/24)))*Rad_Spec!BF61,".")</f>
        <v>69212.336142952292</v>
      </c>
      <c r="M61" s="30">
        <f>IFERROR((s_DL/(Rad_Spec!AY61*s_GSF_s*s_Fam*s_Foffset*Fsurf!C61*s_EF_w*(1/365)*s_ET_w*(1/24)))*Rad_Spec!BF61,".")</f>
        <v>317573.23019579618</v>
      </c>
      <c r="N61" s="30">
        <f>IFERROR((s_DL/(Rad_Spec!AV61*s_GSF_s*s_Fam*s_Foffset*acf!D61*s_ET_w*(1/24)*s_EF_w*(1/365)))*Rad_Spec!BF61,".")</f>
        <v>59576.535383493159</v>
      </c>
      <c r="O61" s="30">
        <f>IFERROR((s_DL/(Rad_Spec!AZ61*s_GSF_s*s_Fam*s_Foffset*acf!E61*s_ET_w*(1/24)*s_EF_w*(1/365)))*Rad_Spec!BF61,".")</f>
        <v>326377.34602004173</v>
      </c>
      <c r="P61" s="30">
        <f>IFERROR((s_DL/(Rad_Spec!BA61*s_GSF_s*s_Fam*s_Foffset*acf!F61*s_ET_w*(1/24)*s_EF_w*(1/365)))*Rad_Spec!BF61,".")</f>
        <v>112520.8324851194</v>
      </c>
      <c r="Q61" s="30">
        <f>IFERROR((s_DL/(Rad_Spec!BB61*s_GSF_s*s_Fam*s_Foffset*acf!G61*s_ET_w*(1/24)*s_EF_w*(1/365)))*Rad_Spec!BF61,".")</f>
        <v>70859.8689860093</v>
      </c>
      <c r="R61" s="30">
        <f>IFERROR((s_DL/(Rad_Spec!AY61*s_GSF_s*s_Fam*s_Foffset*acf!C61*s_ET_w*(1/24)*s_EF_w*(1/365)))*Rad_Spec!BF61,".")</f>
        <v>348671.64277177246</v>
      </c>
    </row>
    <row r="62" spans="1:18">
      <c r="A62" s="88" t="s">
        <v>69</v>
      </c>
      <c r="B62" s="28"/>
      <c r="C62" s="30" t="str">
        <f>IFERROR((s_DL/(k_decay*Rad_Spec!V62*s_IFD_w*s_EF_w))*Rad_Spec!BF62,".")</f>
        <v>.</v>
      </c>
      <c r="D62" s="30" t="str">
        <f>IFERROR((s_DL/(k_decay*Rad_Spec!AN62*s_IRA_w*(1/s_PEFm_up)*s_SLF*s_ET_w*s_EF_w))*Rad_Spec!BF62,".")</f>
        <v>.</v>
      </c>
      <c r="E62" s="30" t="str">
        <f>IFERROR((s_DL/(k_decay*Rad_Spec!AN62*s_IRA_w*(1/s_PEF)*s_SLF*s_ET_w*s_EF_w))*Rad_Spec!BF62,".")</f>
        <v>.</v>
      </c>
      <c r="F62" s="30">
        <f>IFERROR((s_DL/(k_decay*Rad_Spec!AY62*s_GSF_s*s_Fam*s_Foffset*acf!C62*s_ET_w*(1/24)*s_EF_w*(1/365)))*Rad_Spec!BF62,".")</f>
        <v>758970.50020789029</v>
      </c>
      <c r="G62" s="30">
        <f t="shared" si="2"/>
        <v>758970.50020789017</v>
      </c>
      <c r="H62" s="30">
        <f t="shared" si="3"/>
        <v>758970.50020789017</v>
      </c>
      <c r="I62" s="89">
        <f>IFERROR((s_DL/(Rad_Spec!AV62*s_GSF_s*s_Fam*s_Foffset*Fsurf!C62*s_EF_w*(1/365)*s_ET_w*(1/24)))*Rad_Spec!BF62,".")</f>
        <v>130117.00250202406</v>
      </c>
      <c r="J62" s="30">
        <f>IFERROR((s_DL/(Rad_Spec!AZ62*s_GSF_s*s_Fam*s_Foffset*Fsurf!C62*s_EF_w*(1/365)*s_ET_w*(1/24)))*Rad_Spec!BF62,".")</f>
        <v>626566.62521038868</v>
      </c>
      <c r="K62" s="30">
        <f>IFERROR((s_DL/(Rad_Spec!BA62*s_GSF_s*s_Fam*s_Foffset*Fsurf!C62*s_EF_w*(1/365)*s_ET_w*(1/24)))*Rad_Spec!BF62,".")</f>
        <v>220537.29237631202</v>
      </c>
      <c r="L62" s="30">
        <f>IFERROR((s_DL/(Rad_Spec!BB62*s_GSF_s*s_Fam*s_Foffset*Fsurf!C62*s_EF_w*(1/365)*s_ET_w*(1/24)))*Rad_Spec!BF62,".")</f>
        <v>143511.39981840889</v>
      </c>
      <c r="M62" s="30">
        <f>IFERROR((s_DL/(Rad_Spec!AY62*s_GSF_s*s_Fam*s_Foffset*Fsurf!C62*s_EF_w*(1/365)*s_ET_w*(1/24)))*Rad_Spec!BF62,".")</f>
        <v>605592.43401242699</v>
      </c>
      <c r="N62" s="30">
        <f>IFERROR((s_DL/(Rad_Spec!AV62*s_GSF_s*s_Fam*s_Foffset*acf!D62*s_ET_w*(1/24)*s_EF_w*(1/365)))*Rad_Spec!BF62,".")</f>
        <v>144285.29833002223</v>
      </c>
      <c r="O62" s="30">
        <f>IFERROR((s_DL/(Rad_Spec!AZ62*s_GSF_s*s_Fam*s_Foffset*acf!E62*s_ET_w*(1/24)*s_EF_w*(1/365)))*Rad_Spec!BF62,".")</f>
        <v>694792.76884440891</v>
      </c>
      <c r="P62" s="30">
        <f>IFERROR((s_DL/(Rad_Spec!BA62*s_GSF_s*s_Fam*s_Foffset*acf!F62*s_ET_w*(1/24)*s_EF_w*(1/365)))*Rad_Spec!BF62,".")</f>
        <v>244551.35310173265</v>
      </c>
      <c r="Q62" s="30">
        <f>IFERROR((s_DL/(Rad_Spec!BB62*s_GSF_s*s_Fam*s_Foffset*acf!G62*s_ET_w*(1/24)*s_EF_w*(1/365)))*Rad_Spec!BF62,".")</f>
        <v>159138.19668752456</v>
      </c>
      <c r="R62" s="30">
        <f>IFERROR((s_DL/(Rad_Spec!AY62*s_GSF_s*s_Fam*s_Foffset*acf!C62*s_ET_w*(1/24)*s_EF_w*(1/365)))*Rad_Spec!BF62,".")</f>
        <v>671534.72127155797</v>
      </c>
    </row>
    <row r="63" spans="1:18">
      <c r="A63" s="88" t="s">
        <v>70</v>
      </c>
      <c r="B63" s="28"/>
      <c r="C63" s="30">
        <f>IFERROR((s_DL/(k_decay*Rad_Spec!V63*s_IFD_w*s_EF_w))*Rad_Spec!BF63,".")</f>
        <v>38539.696046929435</v>
      </c>
      <c r="D63" s="30">
        <f>IFERROR((s_DL/(k_decay*Rad_Spec!AN63*s_IRA_w*(1/s_PEFm_up)*s_SLF*s_ET_w*s_EF_w))*Rad_Spec!BF63,".")</f>
        <v>431.70466808259999</v>
      </c>
      <c r="E63" s="30">
        <f>IFERROR((s_DL/(k_decay*Rad_Spec!AN63*s_IRA_w*(1/s_PEF)*s_SLF*s_ET_w*s_EF_w))*Rad_Spec!BF63,".")</f>
        <v>359664.20411650592</v>
      </c>
      <c r="F63" s="30">
        <f>IFERROR((s_DL/(k_decay*Rad_Spec!AY63*s_GSF_s*s_Fam*s_Foffset*acf!C63*s_ET_w*(1/24)*s_EF_w*(1/365)))*Rad_Spec!BF63,".")</f>
        <v>2544.8814570700793</v>
      </c>
      <c r="G63" s="30">
        <f t="shared" si="2"/>
        <v>2371.5044472719887</v>
      </c>
      <c r="H63" s="30">
        <f t="shared" si="3"/>
        <v>365.5917773378423</v>
      </c>
      <c r="I63" s="89">
        <f>IFERROR((s_DL/(Rad_Spec!AV63*s_GSF_s*s_Fam*s_Foffset*Fsurf!C63*s_EF_w*(1/365)*s_ET_w*(1/24)))*Rad_Spec!BF63,".")</f>
        <v>325.90618114456868</v>
      </c>
      <c r="J63" s="30">
        <f>IFERROR((s_DL/(Rad_Spec!AZ63*s_GSF_s*s_Fam*s_Foffset*Fsurf!C63*s_EF_w*(1/365)*s_ET_w*(1/24)))*Rad_Spec!BF63,".")</f>
        <v>2059.8399327751958</v>
      </c>
      <c r="K63" s="30">
        <f>IFERROR((s_DL/(Rad_Spec!BA63*s_GSF_s*s_Fam*s_Foffset*Fsurf!C63*s_EF_w*(1/365)*s_ET_w*(1/24)))*Rad_Spec!BF63,".")</f>
        <v>700.77028640805634</v>
      </c>
      <c r="L63" s="30">
        <f>IFERROR((s_DL/(Rad_Spec!BB63*s_GSF_s*s_Fam*s_Foffset*Fsurf!C63*s_EF_w*(1/365)*s_ET_w*(1/24)))*Rad_Spec!BF63,".")</f>
        <v>417.38861795707919</v>
      </c>
      <c r="M63" s="30">
        <f>IFERROR((s_DL/(Rad_Spec!AY63*s_GSF_s*s_Fam*s_Foffset*Fsurf!C63*s_EF_w*(1/365)*s_ET_w*(1/24)))*Rad_Spec!BF63,".")</f>
        <v>2117.9385988356576</v>
      </c>
      <c r="N63" s="30">
        <f>IFERROR((s_DL/(Rad_Spec!AV63*s_GSF_s*s_Fam*s_Foffset*acf!D63*s_ET_w*(1/24)*s_EF_w*(1/365)))*Rad_Spec!BF63,".")</f>
        <v>307.4581296367528</v>
      </c>
      <c r="O63" s="30">
        <f>IFERROR((s_DL/(Rad_Spec!AZ63*s_GSF_s*s_Fam*s_Foffset*acf!E63*s_ET_w*(1/24)*s_EF_w*(1/365)))*Rad_Spec!BF63,".")</f>
        <v>1969.3711064050215</v>
      </c>
      <c r="P63" s="30">
        <f>IFERROR((s_DL/(Rad_Spec!BA63*s_GSF_s*s_Fam*s_Foffset*acf!F63*s_ET_w*(1/24)*s_EF_w*(1/365)))*Rad_Spec!BF63,".")</f>
        <v>661.34414666383759</v>
      </c>
      <c r="Q63" s="30">
        <f>IFERROR((s_DL/(Rad_Spec!BB63*s_GSF_s*s_Fam*s_Foffset*acf!G63*s_ET_w*(1/24)*s_EF_w*(1/365)))*Rad_Spec!BF63,".")</f>
        <v>398.62727538736527</v>
      </c>
      <c r="R63" s="30">
        <f>IFERROR((s_DL/(Rad_Spec!AY63*s_GSF_s*s_Fam*s_Foffset*acf!C63*s_ET_w*(1/24)*s_EF_w*(1/365)))*Rad_Spec!BF63,".")</f>
        <v>2251.7031419200148</v>
      </c>
    </row>
    <row r="64" spans="1:18">
      <c r="A64" s="88" t="s">
        <v>71</v>
      </c>
      <c r="B64" s="28"/>
      <c r="C64" s="30">
        <f>IFERROR((s_DL/(k_decay*Rad_Spec!V64*s_IFD_w*s_EF_w))*Rad_Spec!BF64,".")</f>
        <v>14379749.765175367</v>
      </c>
      <c r="D64" s="30">
        <f>IFERROR((s_DL/(k_decay*Rad_Spec!AN64*s_IRA_w*(1/s_PEFm_up)*s_SLF*s_ET_w*s_EF_w))*Rad_Spec!BF64,".")</f>
        <v>424497.41077152936</v>
      </c>
      <c r="E64" s="30">
        <f>IFERROR((s_DL/(k_decay*Rad_Spec!AN64*s_IRA_w*(1/s_PEF)*s_SLF*s_ET_w*s_EF_w))*Rad_Spec!BF64,".")</f>
        <v>353659653.65342617</v>
      </c>
      <c r="F64" s="30">
        <f>IFERROR((s_DL/(k_decay*Rad_Spec!AY64*s_GSF_s*s_Fam*s_Foffset*acf!C64*s_ET_w*(1/24)*s_EF_w*(1/365)))*Rad_Spec!BF64,".")</f>
        <v>134114.87847159346</v>
      </c>
      <c r="G64" s="30">
        <f t="shared" si="2"/>
        <v>132825.68970594031</v>
      </c>
      <c r="H64" s="30">
        <f t="shared" si="3"/>
        <v>101198.56051242618</v>
      </c>
      <c r="I64" s="89">
        <f>IFERROR((s_DL/(Rad_Spec!AV64*s_GSF_s*s_Fam*s_Foffset*Fsurf!C64*s_EF_w*(1/365)*s_ET_w*(1/24)))*Rad_Spec!BF64,".")</f>
        <v>20833.145340401112</v>
      </c>
      <c r="J64" s="30">
        <f>IFERROR((s_DL/(Rad_Spec!AZ64*s_GSF_s*s_Fam*s_Foffset*Fsurf!C64*s_EF_w*(1/365)*s_ET_w*(1/24)))*Rad_Spec!BF64,".")</f>
        <v>107025.17802323708</v>
      </c>
      <c r="K64" s="30">
        <f>IFERROR((s_DL/(Rad_Spec!BA64*s_GSF_s*s_Fam*s_Foffset*Fsurf!C64*s_EF_w*(1/365)*s_ET_w*(1/24)))*Rad_Spec!BF64,".")</f>
        <v>37488.214829567944</v>
      </c>
      <c r="L64" s="30">
        <f>IFERROR((s_DL/(Rad_Spec!BB64*s_GSF_s*s_Fam*s_Foffset*Fsurf!C64*s_EF_w*(1/365)*s_ET_w*(1/24)))*Rad_Spec!BF64,".")</f>
        <v>23939.84245256619</v>
      </c>
      <c r="M64" s="30">
        <f>IFERROR((s_DL/(Rad_Spec!AY64*s_GSF_s*s_Fam*s_Foffset*Fsurf!C64*s_EF_w*(1/365)*s_ET_w*(1/24)))*Rad_Spec!BF64,".")</f>
        <v>106107.6456047004</v>
      </c>
      <c r="N64" s="30">
        <f>IFERROR((s_DL/(Rad_Spec!AV64*s_GSF_s*s_Fam*s_Foffset*acf!D64*s_ET_w*(1/24)*s_EF_w*(1/365)))*Rad_Spec!BF64,".")</f>
        <v>21580.661905027668</v>
      </c>
      <c r="O64" s="30">
        <f>IFERROR((s_DL/(Rad_Spec!AZ64*s_GSF_s*s_Fam*s_Foffset*acf!E64*s_ET_w*(1/24)*s_EF_w*(1/365)))*Rad_Spec!BF64,".")</f>
        <v>112109.78097237489</v>
      </c>
      <c r="P64" s="30">
        <f>IFERROR((s_DL/(Rad_Spec!BA64*s_GSF_s*s_Fam*s_Foffset*acf!F64*s_ET_w*(1/24)*s_EF_w*(1/365)))*Rad_Spec!BF64,".")</f>
        <v>39106.808105061478</v>
      </c>
      <c r="Q64" s="30">
        <f>IFERROR((s_DL/(Rad_Spec!BB64*s_GSF_s*s_Fam*s_Foffset*acf!G64*s_ET_w*(1/24)*s_EF_w*(1/365)))*Rad_Spec!BF64,".")</f>
        <v>25243.379026312716</v>
      </c>
      <c r="R64" s="30">
        <f>IFERROR((s_DL/(Rad_Spec!AY64*s_GSF_s*s_Fam*s_Foffset*acf!C64*s_ET_w*(1/24)*s_EF_w*(1/365)))*Rad_Spec!BF64,".")</f>
        <v>118664.42438556068</v>
      </c>
    </row>
    <row r="65" spans="1:18">
      <c r="A65" s="88" t="s">
        <v>72</v>
      </c>
      <c r="B65" s="28"/>
      <c r="C65" s="30" t="str">
        <f>IFERROR((s_DL/(k_decay*Rad_Spec!V65*s_IFD_w*s_EF_w))*Rad_Spec!BF65,".")</f>
        <v>.</v>
      </c>
      <c r="D65" s="30" t="str">
        <f>IFERROR((s_DL/(k_decay*Rad_Spec!AN65*s_IRA_w*(1/s_PEFm_up)*s_SLF*s_ET_w*s_EF_w))*Rad_Spec!BF65,".")</f>
        <v>.</v>
      </c>
      <c r="E65" s="30" t="str">
        <f>IFERROR((s_DL/(k_decay*Rad_Spec!AN65*s_IRA_w*(1/s_PEF)*s_SLF*s_ET_w*s_EF_w))*Rad_Spec!BF65,".")</f>
        <v>.</v>
      </c>
      <c r="F65" s="30">
        <f>IFERROR((s_DL/(k_decay*Rad_Spec!AY65*s_GSF_s*s_Fam*s_Foffset*acf!C65*s_ET_w*(1/24)*s_EF_w*(1/365)))*Rad_Spec!BF65,".")</f>
        <v>1715204.8771607173</v>
      </c>
      <c r="G65" s="30">
        <f t="shared" si="2"/>
        <v>1715204.877160717</v>
      </c>
      <c r="H65" s="30">
        <f t="shared" si="3"/>
        <v>1715204.877160717</v>
      </c>
      <c r="I65" s="89" t="str">
        <f>IFERROR((s_DL/(Rad_Spec!AV65*s_GSF_s*s_Fam*s_Foffset*Fsurf!C65*s_EF_w*(1/365)*s_ET_w*(1/24)))*Rad_Spec!BF65,".")</f>
        <v>.</v>
      </c>
      <c r="J65" s="30" t="str">
        <f>IFERROR((s_DL/(Rad_Spec!AZ65*s_GSF_s*s_Fam*s_Foffset*Fsurf!C65*s_EF_w*(1/365)*s_ET_w*(1/24)))*Rad_Spec!BF65,".")</f>
        <v>.</v>
      </c>
      <c r="K65" s="30" t="str">
        <f>IFERROR((s_DL/(Rad_Spec!BA65*s_GSF_s*s_Fam*s_Foffset*Fsurf!C65*s_EF_w*(1/365)*s_ET_w*(1/24)))*Rad_Spec!BF65,".")</f>
        <v>.</v>
      </c>
      <c r="L65" s="30" t="str">
        <f>IFERROR((s_DL/(Rad_Spec!BB65*s_GSF_s*s_Fam*s_Foffset*Fsurf!C65*s_EF_w*(1/365)*s_ET_w*(1/24)))*Rad_Spec!BF65,".")</f>
        <v>.</v>
      </c>
      <c r="M65" s="30" t="str">
        <f>IFERROR((s_DL/(Rad_Spec!AY65*s_GSF_s*s_Fam*s_Foffset*Fsurf!C65*s_EF_w*(1/365)*s_ET_w*(1/24)))*Rad_Spec!BF65,".")</f>
        <v>.</v>
      </c>
      <c r="N65" s="30">
        <f>IFERROR((s_DL/(Rad_Spec!AV65*s_GSF_s*s_Fam*s_Foffset*acf!D65*s_ET_w*(1/24)*s_EF_w*(1/365)))*Rad_Spec!BF65,".")</f>
        <v>365334.3515447817</v>
      </c>
      <c r="O65" s="30">
        <f>IFERROR((s_DL/(Rad_Spec!AZ65*s_GSF_s*s_Fam*s_Foffset*acf!E65*s_ET_w*(1/24)*s_EF_w*(1/365)))*Rad_Spec!BF65,".")</f>
        <v>1573882.2851464367</v>
      </c>
      <c r="P65" s="30">
        <f>IFERROR((s_DL/(Rad_Spec!BA65*s_GSF_s*s_Fam*s_Foffset*acf!F65*s_ET_w*(1/24)*s_EF_w*(1/365)))*Rad_Spec!BF65,".")</f>
        <v>567047.97375442332</v>
      </c>
      <c r="Q65" s="30">
        <f>IFERROR((s_DL/(Rad_Spec!BB65*s_GSF_s*s_Fam*s_Foffset*acf!G65*s_ET_w*(1/24)*s_EF_w*(1/365)))*Rad_Spec!BF65,".")</f>
        <v>384021.43543132994</v>
      </c>
      <c r="R65" s="30">
        <f>IFERROR((s_DL/(Rad_Spec!AY65*s_GSF_s*s_Fam*s_Foffset*acf!C65*s_ET_w*(1/24)*s_EF_w*(1/365)))*Rad_Spec!BF65,".")</f>
        <v>1517607.902800231</v>
      </c>
    </row>
    <row r="66" spans="1:18">
      <c r="A66" s="88" t="s">
        <v>73</v>
      </c>
      <c r="B66" s="28"/>
      <c r="C66" s="30" t="str">
        <f>IFERROR((s_DL/(k_decay*Rad_Spec!V66*s_IFD_w*s_EF_w))*Rad_Spec!BF66,".")</f>
        <v>.</v>
      </c>
      <c r="D66" s="30" t="str">
        <f>IFERROR((s_DL/(k_decay*Rad_Spec!AN66*s_IRA_w*(1/s_PEFm_up)*s_SLF*s_ET_w*s_EF_w))*Rad_Spec!BF66,".")</f>
        <v>.</v>
      </c>
      <c r="E66" s="30" t="str">
        <f>IFERROR((s_DL/(k_decay*Rad_Spec!AN66*s_IRA_w*(1/s_PEF)*s_SLF*s_ET_w*s_EF_w))*Rad_Spec!BF66,".")</f>
        <v>.</v>
      </c>
      <c r="F66" s="30">
        <f>IFERROR((s_DL/(k_decay*Rad_Spec!AY66*s_GSF_s*s_Fam*s_Foffset*acf!C66*s_ET_w*(1/24)*s_EF_w*(1/365)))*Rad_Spec!BF66,".")</f>
        <v>3840312.657284895</v>
      </c>
      <c r="G66" s="30">
        <f t="shared" si="2"/>
        <v>3840312.657284895</v>
      </c>
      <c r="H66" s="30">
        <f t="shared" si="3"/>
        <v>3840312.657284895</v>
      </c>
      <c r="I66" s="89" t="str">
        <f>IFERROR((s_DL/(Rad_Spec!AV66*s_GSF_s*s_Fam*s_Foffset*Fsurf!C66*s_EF_w*(1/365)*s_ET_w*(1/24)))*Rad_Spec!BF66,".")</f>
        <v>.</v>
      </c>
      <c r="J66" s="30" t="str">
        <f>IFERROR((s_DL/(Rad_Spec!AZ66*s_GSF_s*s_Fam*s_Foffset*Fsurf!C66*s_EF_w*(1/365)*s_ET_w*(1/24)))*Rad_Spec!BF66,".")</f>
        <v>.</v>
      </c>
      <c r="K66" s="30" t="str">
        <f>IFERROR((s_DL/(Rad_Spec!BA66*s_GSF_s*s_Fam*s_Foffset*Fsurf!C66*s_EF_w*(1/365)*s_ET_w*(1/24)))*Rad_Spec!BF66,".")</f>
        <v>.</v>
      </c>
      <c r="L66" s="30" t="str">
        <f>IFERROR((s_DL/(Rad_Spec!BB66*s_GSF_s*s_Fam*s_Foffset*Fsurf!C66*s_EF_w*(1/365)*s_ET_w*(1/24)))*Rad_Spec!BF66,".")</f>
        <v>.</v>
      </c>
      <c r="M66" s="30" t="str">
        <f>IFERROR((s_DL/(Rad_Spec!AY66*s_GSF_s*s_Fam*s_Foffset*Fsurf!C66*s_EF_w*(1/365)*s_ET_w*(1/24)))*Rad_Spec!BF66,".")</f>
        <v>.</v>
      </c>
      <c r="N66" s="30">
        <f>IFERROR((s_DL/(Rad_Spec!AV66*s_GSF_s*s_Fam*s_Foffset*acf!D66*s_ET_w*(1/24)*s_EF_w*(1/365)))*Rad_Spec!BF66,".")</f>
        <v>744128.52650243207</v>
      </c>
      <c r="O66" s="30">
        <f>IFERROR((s_DL/(Rad_Spec!AZ66*s_GSF_s*s_Fam*s_Foffset*acf!E66*s_ET_w*(1/24)*s_EF_w*(1/365)))*Rad_Spec!BF66,".")</f>
        <v>3604743.9017049619</v>
      </c>
      <c r="P66" s="30">
        <f>IFERROR((s_DL/(Rad_Spec!BA66*s_GSF_s*s_Fam*s_Foffset*acf!F66*s_ET_w*(1/24)*s_EF_w*(1/365)))*Rad_Spec!BF66,".")</f>
        <v>1292200.238897491</v>
      </c>
      <c r="Q66" s="30">
        <f>IFERROR((s_DL/(Rad_Spec!BB66*s_GSF_s*s_Fam*s_Foffset*acf!G66*s_ET_w*(1/24)*s_EF_w*(1/365)))*Rad_Spec!BF66,".")</f>
        <v>862425.40197407641</v>
      </c>
      <c r="R66" s="30">
        <f>IFERROR((s_DL/(Rad_Spec!AY66*s_GSF_s*s_Fam*s_Foffset*acf!C66*s_ET_w*(1/24)*s_EF_w*(1/365)))*Rad_Spec!BF66,".")</f>
        <v>3397896.6102095647</v>
      </c>
    </row>
    <row r="67" spans="1:18">
      <c r="A67" s="88" t="s">
        <v>74</v>
      </c>
      <c r="B67" s="28"/>
      <c r="C67" s="30">
        <f>IFERROR((s_DL/(k_decay*Rad_Spec!V67*s_IFD_w*s_EF_w))*Rad_Spec!BF67,".")</f>
        <v>1970.2661582405408</v>
      </c>
      <c r="D67" s="30">
        <f>IFERROR((s_DL/(k_decay*Rad_Spec!AN67*s_IRA_w*(1/s_PEFm_up)*s_SLF*s_ET_w*s_EF_w))*Rad_Spec!BF67,".")</f>
        <v>17.686727388339968</v>
      </c>
      <c r="E67" s="30">
        <f>IFERROR((s_DL/(k_decay*Rad_Spec!AN67*s_IRA_w*(1/s_PEF)*s_SLF*s_ET_w*s_EF_w))*Rad_Spec!BF67,".")</f>
        <v>14735.265101038403</v>
      </c>
      <c r="F67" s="30">
        <f>IFERROR((s_DL/(k_decay*Rad_Spec!AY67*s_GSF_s*s_Fam*s_Foffset*acf!C67*s_ET_w*(1/24)*s_EF_w*(1/365)))*Rad_Spec!BF67,".")</f>
        <v>564.34091394638267</v>
      </c>
      <c r="G67" s="30">
        <f t="shared" ref="G67:G130" si="4">(IF(AND(C67&lt;&gt;".",E67&lt;&gt;".",F67&lt;&gt;"."),1/((1/C67)+(1/E67)+(1/F67)),IF(AND(C67&lt;&gt;".",E67&lt;&gt;".",F67="."), 1/((1/C67)+(1/E67)),IF(AND(C67&lt;&gt;".",E67=".",F67&lt;&gt;"."),1/((1/C67)+(1/F67)),IF(AND(C67=".",E67&lt;&gt;".",F67&lt;&gt;"."),1/((1/E67)+(1/F67)),IF(AND(C67&lt;&gt;".",E67=".",F67="."),1/(1/C67),IF(AND(C67=".",E67&lt;&gt;".",F67="."),1/(1/E67),IF(AND(C67=".",E67=".",F67&lt;&gt;"."),1/(1/F67),IF(AND(C67=".",E67=".",F67="."),".")))))))))</f>
        <v>426.0053054211549</v>
      </c>
      <c r="H67" s="30">
        <f t="shared" ref="H67:H130" si="5">(IF(AND(C67&lt;&gt;".",D67&lt;&gt;".",F67&lt;&gt;"."),1/((1/C67)+(1/D67)+(1/F67)),IF(AND(C67&lt;&gt;".",D67&lt;&gt;".",F67="."), 1/((1/C67)+(1/D67)),IF(AND(C67&lt;&gt;".",D67=".",F67&lt;&gt;"."),1/((1/C67)+(1/F67)),IF(AND(C67=".",D67&lt;&gt;".",F67&lt;&gt;"."),1/((1/D67)+(1/F67)),IF(AND(C67&lt;&gt;".",D67=".",F67="."),1/(1/C67),IF(AND(C67=".",D67&lt;&gt;".",F67="."),1/(1/D67),IF(AND(C67=".",D67=".",F67&lt;&gt;"."),1/(1/F67),IF(AND(C67=".",D67=".",F67="."),".")))))))))</f>
        <v>17.001281239251153</v>
      </c>
      <c r="I67" s="89">
        <f>IFERROR((s_DL/(Rad_Spec!AV67*s_GSF_s*s_Fam*s_Foffset*Fsurf!C67*s_EF_w*(1/365)*s_ET_w*(1/24)))*Rad_Spec!BF67,".")</f>
        <v>87.338217670067039</v>
      </c>
      <c r="J67" s="30">
        <f>IFERROR((s_DL/(Rad_Spec!AZ67*s_GSF_s*s_Fam*s_Foffset*Fsurf!C67*s_EF_w*(1/365)*s_ET_w*(1/24)))*Rad_Spec!BF67,".")</f>
        <v>440.08286379383298</v>
      </c>
      <c r="K67" s="30">
        <f>IFERROR((s_DL/(Rad_Spec!BA67*s_GSF_s*s_Fam*s_Foffset*Fsurf!C67*s_EF_w*(1/365)*s_ET_w*(1/24)))*Rad_Spec!BF67,".")</f>
        <v>154.17869037675101</v>
      </c>
      <c r="L67" s="30">
        <f>IFERROR((s_DL/(Rad_Spec!BB67*s_GSF_s*s_Fam*s_Foffset*Fsurf!C67*s_EF_w*(1/365)*s_ET_w*(1/24)))*Rad_Spec!BF67,".")</f>
        <v>98.970600372848907</v>
      </c>
      <c r="M67" s="30">
        <f>IFERROR((s_DL/(Rad_Spec!AY67*s_GSF_s*s_Fam*s_Foffset*Fsurf!C67*s_EF_w*(1/365)*s_ET_w*(1/24)))*Rad_Spec!BF67,".")</f>
        <v>449.89189318995722</v>
      </c>
      <c r="N67" s="30">
        <f>IFERROR((s_DL/(Rad_Spec!AV67*s_GSF_s*s_Fam*s_Foffset*acf!D67*s_ET_w*(1/24)*s_EF_w*(1/365)))*Rad_Spec!BF67,".")</f>
        <v>93.130157797014121</v>
      </c>
      <c r="O67" s="30">
        <f>IFERROR((s_DL/(Rad_Spec!AZ67*s_GSF_s*s_Fam*s_Foffset*acf!E67*s_ET_w*(1/24)*s_EF_w*(1/365)))*Rad_Spec!BF67,".")</f>
        <v>465.30841354649544</v>
      </c>
      <c r="P67" s="30">
        <f>IFERROR((s_DL/(Rad_Spec!BA67*s_GSF_s*s_Fam*s_Foffset*acf!F67*s_ET_w*(1/24)*s_EF_w*(1/365)))*Rad_Spec!BF67,".")</f>
        <v>163.10394608307848</v>
      </c>
      <c r="Q67" s="30">
        <f>IFERROR((s_DL/(Rad_Spec!BB67*s_GSF_s*s_Fam*s_Foffset*acf!G67*s_ET_w*(1/24)*s_EF_w*(1/365)))*Rad_Spec!BF67,".")</f>
        <v>104.29210074468637</v>
      </c>
      <c r="R67" s="30">
        <f>IFERROR((s_DL/(Rad_Spec!AY67*s_GSF_s*s_Fam*s_Foffset*acf!C67*s_ET_w*(1/24)*s_EF_w*(1/365)))*Rad_Spec!BF67,".")</f>
        <v>499.32707298283009</v>
      </c>
    </row>
    <row r="68" spans="1:18">
      <c r="A68" s="88" t="s">
        <v>75</v>
      </c>
      <c r="B68" s="28"/>
      <c r="C68" s="30">
        <f>IFERROR((s_DL/(k_decay*Rad_Spec!V68*s_IFD_w*s_EF_w))*Rad_Spec!BF68,".")</f>
        <v>3667.7872853054241</v>
      </c>
      <c r="D68" s="30">
        <f>IFERROR((s_DL/(k_decay*Rad_Spec!AN68*s_IRA_w*(1/s_PEFm_up)*s_SLF*s_ET_w*s_EF_w))*Rad_Spec!BF68,".")</f>
        <v>66.890853049156334</v>
      </c>
      <c r="E68" s="30">
        <f>IFERROR((s_DL/(k_decay*Rad_Spec!AN68*s_IRA_w*(1/s_PEF)*s_SLF*s_ET_w*s_EF_w))*Rad_Spec!BF68,".")</f>
        <v>55728.481073537507</v>
      </c>
      <c r="F68" s="30">
        <f>IFERROR((s_DL/(k_decay*Rad_Spec!AY68*s_GSF_s*s_Fam*s_Foffset*acf!C68*s_ET_w*(1/24)*s_EF_w*(1/365)))*Rad_Spec!BF68,".")</f>
        <v>1255.3329799055607</v>
      </c>
      <c r="G68" s="30">
        <f t="shared" si="4"/>
        <v>919.80286214343687</v>
      </c>
      <c r="H68" s="30">
        <f t="shared" si="5"/>
        <v>62.425976602013577</v>
      </c>
      <c r="I68" s="89">
        <f>IFERROR((s_DL/(Rad_Spec!AV68*s_GSF_s*s_Fam*s_Foffset*Fsurf!C68*s_EF_w*(1/365)*s_ET_w*(1/24)))*Rad_Spec!BF68,".")</f>
        <v>177.84941906008822</v>
      </c>
      <c r="J68" s="30">
        <f>IFERROR((s_DL/(Rad_Spec!AZ68*s_GSF_s*s_Fam*s_Foffset*Fsurf!C68*s_EF_w*(1/365)*s_ET_w*(1/24)))*Rad_Spec!BF68,".")</f>
        <v>993.61882010096247</v>
      </c>
      <c r="K68" s="30">
        <f>IFERROR((s_DL/(Rad_Spec!BA68*s_GSF_s*s_Fam*s_Foffset*Fsurf!C68*s_EF_w*(1/365)*s_ET_w*(1/24)))*Rad_Spec!BF68,".")</f>
        <v>345.06653589375816</v>
      </c>
      <c r="L68" s="30">
        <f>IFERROR((s_DL/(Rad_Spec!BB68*s_GSF_s*s_Fam*s_Foffset*Fsurf!C68*s_EF_w*(1/365)*s_ET_w*(1/24)))*Rad_Spec!BF68,".")</f>
        <v>213.77859462778284</v>
      </c>
      <c r="M68" s="30">
        <f>IFERROR((s_DL/(Rad_Spec!AY68*s_GSF_s*s_Fam*s_Foffset*Fsurf!C68*s_EF_w*(1/365)*s_ET_w*(1/24)))*Rad_Spec!BF68,".")</f>
        <v>1015.5879505263639</v>
      </c>
      <c r="N68" s="30">
        <f>IFERROR((s_DL/(Rad_Spec!AV68*s_GSF_s*s_Fam*s_Foffset*acf!D68*s_ET_w*(1/24)*s_EF_w*(1/365)))*Rad_Spec!BF68,".")</f>
        <v>182.13232343745369</v>
      </c>
      <c r="O68" s="30">
        <f>IFERROR((s_DL/(Rad_Spec!AZ68*s_GSF_s*s_Fam*s_Foffset*acf!E68*s_ET_w*(1/24)*s_EF_w*(1/365)))*Rad_Spec!BF68,".")</f>
        <v>1026.9769403080988</v>
      </c>
      <c r="P68" s="30">
        <f>IFERROR((s_DL/(Rad_Spec!BA68*s_GSF_s*s_Fam*s_Foffset*acf!F68*s_ET_w*(1/24)*s_EF_w*(1/365)))*Rad_Spec!BF68,".")</f>
        <v>353.08338343025531</v>
      </c>
      <c r="Q68" s="30">
        <f>IFERROR((s_DL/(Rad_Spec!BB68*s_GSF_s*s_Fam*s_Foffset*acf!G68*s_ET_w*(1/24)*s_EF_w*(1/365)))*Rad_Spec!BF68,".")</f>
        <v>223.28545448299482</v>
      </c>
      <c r="R68" s="30">
        <f>IFERROR((s_DL/(Rad_Spec!AY68*s_GSF_s*s_Fam*s_Foffset*acf!C68*s_ET_w*(1/24)*s_EF_w*(1/365)))*Rad_Spec!BF68,".")</f>
        <v>1110.7146885589993</v>
      </c>
    </row>
    <row r="69" spans="1:18">
      <c r="A69" s="34" t="s">
        <v>76</v>
      </c>
      <c r="B69" s="28" t="s">
        <v>9</v>
      </c>
      <c r="C69" s="30">
        <f>IFERROR((s_DL/(k_decay*Rad_Spec!V69*s_IFD_w*s_EF_w))*Rad_Spec!BF69,".")</f>
        <v>0.38519401318388097</v>
      </c>
      <c r="D69" s="30">
        <f>IFERROR((s_DL/(k_decay*Rad_Spec!AN69*s_IRA_w*(1/s_PEFm_up)*s_SLF*s_ET_w*s_EF_w))*Rad_Spec!BF69,".")</f>
        <v>4.9220956157478815E-5</v>
      </c>
      <c r="E69" s="30">
        <f>IFERROR((s_DL/(k_decay*Rad_Spec!AN69*s_IRA_w*(1/s_PEF)*s_SLF*s_ET_w*s_EF_w))*Rad_Spec!BF69,".")</f>
        <v>4.1007237889875807E-2</v>
      </c>
      <c r="F69" s="30">
        <f>IFERROR((s_DL/(k_decay*Rad_Spec!AY69*s_GSF_s*s_Fam*s_Foffset*acf!C69*s_ET_w*(1/24)*s_EF_w*(1/365)))*Rad_Spec!BF69,".")</f>
        <v>797.08399176659964</v>
      </c>
      <c r="G69" s="30">
        <f t="shared" si="4"/>
        <v>3.7059975958184929E-2</v>
      </c>
      <c r="H69" s="30">
        <f t="shared" si="5"/>
        <v>4.9214664358061626E-5</v>
      </c>
      <c r="I69" s="89">
        <f>IFERROR((s_DL/(Rad_Spec!AV69*s_GSF_s*s_Fam*s_Foffset*Fsurf!C69*s_EF_w*(1/365)*s_ET_w*(1/24)))*Rad_Spec!BF69,".")</f>
        <v>249.47855388948008</v>
      </c>
      <c r="J69" s="30">
        <f>IFERROR((s_DL/(Rad_Spec!AZ69*s_GSF_s*s_Fam*s_Foffset*Fsurf!C69*s_EF_w*(1/365)*s_ET_w*(1/24)))*Rad_Spec!BF69,".")</f>
        <v>746.35667371936142</v>
      </c>
      <c r="K69" s="30">
        <f>IFERROR((s_DL/(Rad_Spec!BA69*s_GSF_s*s_Fam*s_Foffset*Fsurf!C69*s_EF_w*(1/365)*s_ET_w*(1/24)))*Rad_Spec!BF69,".")</f>
        <v>313.15664631581586</v>
      </c>
      <c r="L69" s="30">
        <f>IFERROR((s_DL/(Rad_Spec!BB69*s_GSF_s*s_Fam*s_Foffset*Fsurf!C69*s_EF_w*(1/365)*s_ET_w*(1/24)))*Rad_Spec!BF69,".")</f>
        <v>250.17542135844511</v>
      </c>
      <c r="M69" s="30">
        <f>IFERROR((s_DL/(Rad_Spec!AY69*s_GSF_s*s_Fam*s_Foffset*Fsurf!C69*s_EF_w*(1/365)*s_ET_w*(1/24)))*Rad_Spec!BF69,".")</f>
        <v>586.54346569483539</v>
      </c>
      <c r="N69" s="30">
        <f>IFERROR((s_DL/(Rad_Spec!AV69*s_GSF_s*s_Fam*s_Foffset*acf!D69*s_ET_w*(1/24)*s_EF_w*(1/365)))*Rad_Spec!BF69,".")</f>
        <v>301.27769363408868</v>
      </c>
      <c r="O69" s="30">
        <f>IFERROR((s_DL/(Rad_Spec!AZ69*s_GSF_s*s_Fam*s_Foffset*acf!E69*s_ET_w*(1/24)*s_EF_w*(1/365)))*Rad_Spec!BF69,".")</f>
        <v>932.82075443852261</v>
      </c>
      <c r="P69" s="30">
        <f>IFERROR((s_DL/(Rad_Spec!BA69*s_GSF_s*s_Fam*s_Foffset*acf!F69*s_ET_w*(1/24)*s_EF_w*(1/365)))*Rad_Spec!BF69,".")</f>
        <v>398.61257691493267</v>
      </c>
      <c r="Q69" s="30">
        <f>IFERROR((s_DL/(Rad_Spec!BB69*s_GSF_s*s_Fam*s_Foffset*acf!G69*s_ET_w*(1/24)*s_EF_w*(1/365)))*Rad_Spec!BF69,".")</f>
        <v>317.64929058311066</v>
      </c>
      <c r="R69" s="30">
        <f>IFERROR((s_DL/(Rad_Spec!AY69*s_GSF_s*s_Fam*s_Foffset*acf!C69*s_ET_w*(1/24)*s_EF_w*(1/365)))*Rad_Spec!BF69,".")</f>
        <v>705.25741922036264</v>
      </c>
    </row>
    <row r="70" spans="1:18">
      <c r="A70" s="88" t="s">
        <v>77</v>
      </c>
      <c r="B70" s="28"/>
      <c r="C70" s="30" t="str">
        <f>IFERROR((s_DL/(k_decay*Rad_Spec!V70*s_IFD_w*s_EF_w))*Rad_Spec!BF70,".")</f>
        <v>.</v>
      </c>
      <c r="D70" s="30" t="str">
        <f>IFERROR((s_DL/(k_decay*Rad_Spec!AN70*s_IRA_w*(1/s_PEFm_up)*s_SLF*s_ET_w*s_EF_w))*Rad_Spec!BF70,".")</f>
        <v>.</v>
      </c>
      <c r="E70" s="30" t="str">
        <f>IFERROR((s_DL/(k_decay*Rad_Spec!AN70*s_IRA_w*(1/s_PEF)*s_SLF*s_ET_w*s_EF_w))*Rad_Spec!BF70,".")</f>
        <v>.</v>
      </c>
      <c r="F70" s="30">
        <f>IFERROR((s_DL/(k_decay*Rad_Spec!AY70*s_GSF_s*s_Fam*s_Foffset*acf!C70*s_ET_w*(1/24)*s_EF_w*(1/365)))*Rad_Spec!BF70,".")</f>
        <v>3573498.0973275071</v>
      </c>
      <c r="G70" s="30">
        <f t="shared" si="4"/>
        <v>3573498.0973275071</v>
      </c>
      <c r="H70" s="30">
        <f t="shared" si="5"/>
        <v>3573498.0973275071</v>
      </c>
      <c r="I70" s="89">
        <f>IFERROR((s_DL/(Rad_Spec!AV70*s_GSF_s*s_Fam*s_Foffset*Fsurf!C70*s_EF_w*(1/365)*s_ET_w*(1/24)))*Rad_Spec!BF70,".")</f>
        <v>634313.59742144588</v>
      </c>
      <c r="J70" s="30">
        <f>IFERROR((s_DL/(Rad_Spec!AZ70*s_GSF_s*s_Fam*s_Foffset*Fsurf!C70*s_EF_w*(1/365)*s_ET_w*(1/24)))*Rad_Spec!BF70,".")</f>
        <v>3040261.0322269942</v>
      </c>
      <c r="K70" s="30">
        <f>IFERROR((s_DL/(Rad_Spec!BA70*s_GSF_s*s_Fam*s_Foffset*Fsurf!C70*s_EF_w*(1/365)*s_ET_w*(1/24)))*Rad_Spec!BF70,".")</f>
        <v>1072631.420358737</v>
      </c>
      <c r="L70" s="30">
        <f>IFERROR((s_DL/(Rad_Spec!BB70*s_GSF_s*s_Fam*s_Foffset*Fsurf!C70*s_EF_w*(1/365)*s_ET_w*(1/24)))*Rad_Spec!BF70,".")</f>
        <v>699371.4022851839</v>
      </c>
      <c r="M70" s="30">
        <f>IFERROR((s_DL/(Rad_Spec!AY70*s_GSF_s*s_Fam*s_Foffset*Fsurf!C70*s_EF_w*(1/365)*s_ET_w*(1/24)))*Rad_Spec!BF70,".")</f>
        <v>2851340.6121931961</v>
      </c>
      <c r="N70" s="30">
        <f>IFERROR((s_DL/(Rad_Spec!AV70*s_GSF_s*s_Fam*s_Foffset*acf!D70*s_ET_w*(1/24)*s_EF_w*(1/365)))*Rad_Spec!BF70,".")</f>
        <v>703383.30025178101</v>
      </c>
      <c r="O70" s="30">
        <f>IFERROR((s_DL/(Rad_Spec!AZ70*s_GSF_s*s_Fam*s_Foffset*acf!E70*s_ET_w*(1/24)*s_EF_w*(1/365)))*Rad_Spec!BF70,".")</f>
        <v>3371311.6779583786</v>
      </c>
      <c r="P70" s="30">
        <f>IFERROR((s_DL/(Rad_Spec!BA70*s_GSF_s*s_Fam*s_Foffset*acf!F70*s_ET_w*(1/24)*s_EF_w*(1/365)))*Rad_Spec!BF70,".")</f>
        <v>1189429.0639089108</v>
      </c>
      <c r="Q70" s="30">
        <f>IFERROR((s_DL/(Rad_Spec!BB70*s_GSF_s*s_Fam*s_Foffset*acf!G70*s_ET_w*(1/24)*s_EF_w*(1/365)))*Rad_Spec!BF70,".")</f>
        <v>775525.17720068165</v>
      </c>
      <c r="R70" s="30">
        <f>IFERROR((s_DL/(Rad_Spec!AY70*s_GSF_s*s_Fam*s_Foffset*acf!C70*s_ET_w*(1/24)*s_EF_w*(1/365)))*Rad_Spec!BF70,".")</f>
        <v>3161819.923298677</v>
      </c>
    </row>
    <row r="71" spans="1:18">
      <c r="A71" s="88" t="s">
        <v>78</v>
      </c>
      <c r="B71" s="28"/>
      <c r="C71" s="30">
        <f>IFERROR((s_DL/(k_decay*Rad_Spec!V71*s_IFD_w*s_EF_w))*Rad_Spec!BF71,".")</f>
        <v>37540532.020112649</v>
      </c>
      <c r="D71" s="30">
        <f>IFERROR((s_DL/(k_decay*Rad_Spec!AN71*s_IRA_w*(1/s_PEFm_up)*s_SLF*s_ET_w*s_EF_w))*Rad_Spec!BF71,".")</f>
        <v>593604.77504156833</v>
      </c>
      <c r="E71" s="30">
        <f>IFERROR((s_DL/(k_decay*Rad_Spec!AN71*s_IRA_w*(1/s_PEF)*s_SLF*s_ET_w*s_EF_w))*Rad_Spec!BF71,".")</f>
        <v>494547325.42811793</v>
      </c>
      <c r="F71" s="30">
        <f>IFERROR((s_DL/(k_decay*Rad_Spec!AY71*s_GSF_s*s_Fam*s_Foffset*acf!C71*s_ET_w*(1/24)*s_EF_w*(1/365)))*Rad_Spec!BF71,".")</f>
        <v>3076363.2027415046</v>
      </c>
      <c r="G71" s="30">
        <f t="shared" si="4"/>
        <v>2827102.2810378172</v>
      </c>
      <c r="H71" s="30">
        <f t="shared" si="5"/>
        <v>491082.05072057113</v>
      </c>
      <c r="I71" s="89">
        <f>IFERROR((s_DL/(Rad_Spec!AV71*s_GSF_s*s_Fam*s_Foffset*Fsurf!C71*s_EF_w*(1/365)*s_ET_w*(1/24)))*Rad_Spec!BF71,".")</f>
        <v>641471.17631033435</v>
      </c>
      <c r="J71" s="30">
        <f>IFERROR((s_DL/(Rad_Spec!AZ71*s_GSF_s*s_Fam*s_Foffset*Fsurf!C71*s_EF_w*(1/365)*s_ET_w*(1/24)))*Rad_Spec!BF71,".")</f>
        <v>2458807.6000767061</v>
      </c>
      <c r="K71" s="30">
        <f>IFERROR((s_DL/(Rad_Spec!BA71*s_GSF_s*s_Fam*s_Foffset*Fsurf!C71*s_EF_w*(1/365)*s_ET_w*(1/24)))*Rad_Spec!BF71,".")</f>
        <v>975980.68542922032</v>
      </c>
      <c r="L71" s="30">
        <f>IFERROR((s_DL/(Rad_Spec!BB71*s_GSF_s*s_Fam*s_Foffset*Fsurf!C71*s_EF_w*(1/365)*s_ET_w*(1/24)))*Rad_Spec!BF71,".")</f>
        <v>691673.2683694039</v>
      </c>
      <c r="M71" s="30">
        <f>IFERROR((s_DL/(Rad_Spec!AY71*s_GSF_s*s_Fam*s_Foffset*Fsurf!C71*s_EF_w*(1/365)*s_ET_w*(1/24)))*Rad_Spec!BF71,".")</f>
        <v>2269724.604532497</v>
      </c>
      <c r="N71" s="30">
        <f>IFERROR((s_DL/(Rad_Spec!AV71*s_GSF_s*s_Fam*s_Foffset*acf!D71*s_ET_w*(1/24)*s_EF_w*(1/365)))*Rad_Spec!BF71,".")</f>
        <v>781377.39943643869</v>
      </c>
      <c r="O71" s="30">
        <f>IFERROR((s_DL/(Rad_Spec!AZ71*s_GSF_s*s_Fam*s_Foffset*acf!E71*s_ET_w*(1/24)*s_EF_w*(1/365)))*Rad_Spec!BF71,".")</f>
        <v>3046565.0668117092</v>
      </c>
      <c r="P71" s="30">
        <f>IFERROR((s_DL/(Rad_Spec!BA71*s_GSF_s*s_Fam*s_Foffset*acf!F71*s_ET_w*(1/24)*s_EF_w*(1/365)))*Rad_Spec!BF71,".")</f>
        <v>1230252.8884280268</v>
      </c>
      <c r="Q71" s="30">
        <f>IFERROR((s_DL/(Rad_Spec!BB71*s_GSF_s*s_Fam*s_Foffset*acf!G71*s_ET_w*(1/24)*s_EF_w*(1/365)))*Rad_Spec!BF71,".")</f>
        <v>881670.59462687676</v>
      </c>
      <c r="R71" s="30">
        <f>IFERROR((s_DL/(Rad_Spec!AY71*s_GSF_s*s_Fam*s_Foffset*acf!C71*s_ET_w*(1/24)*s_EF_w*(1/365)))*Rad_Spec!BF71,".")</f>
        <v>2721956.5257374635</v>
      </c>
    </row>
    <row r="72" spans="1:18">
      <c r="A72" s="88" t="s">
        <v>79</v>
      </c>
      <c r="B72" s="28"/>
      <c r="C72" s="30">
        <f>IFERROR((s_DL/(k_decay*Rad_Spec!V72*s_IFD_w*s_EF_w))*Rad_Spec!BF72,".")</f>
        <v>1679.3325847904289</v>
      </c>
      <c r="D72" s="30">
        <f>IFERROR((s_DL/(k_decay*Rad_Spec!AN72*s_IRA_w*(1/s_PEFm_up)*s_SLF*s_ET_w*s_EF_w))*Rad_Spec!BF72,".")</f>
        <v>3.1586682332415785</v>
      </c>
      <c r="E72" s="30">
        <f>IFERROR((s_DL/(k_decay*Rad_Spec!AN72*s_IRA_w*(1/s_PEF)*s_SLF*s_ET_w*s_EF_w))*Rad_Spec!BF72,".")</f>
        <v>2631.5673194424548</v>
      </c>
      <c r="F72" s="30">
        <f>IFERROR((s_DL/(k_decay*Rad_Spec!AY72*s_GSF_s*s_Fam*s_Foffset*acf!C72*s_ET_w*(1/24)*s_EF_w*(1/365)))*Rad_Spec!BF72,".")</f>
        <v>5865283.5456699878</v>
      </c>
      <c r="G72" s="30">
        <f t="shared" si="4"/>
        <v>1024.9610466689671</v>
      </c>
      <c r="H72" s="30">
        <f t="shared" si="5"/>
        <v>3.1527365315066378</v>
      </c>
      <c r="I72" s="89">
        <f>IFERROR((s_DL/(Rad_Spec!AV72*s_GSF_s*s_Fam*s_Foffset*Fsurf!C72*s_EF_w*(1/365)*s_ET_w*(1/24)))*Rad_Spec!BF72,".")</f>
        <v>3689496.0997907878</v>
      </c>
      <c r="J72" s="30">
        <f>IFERROR((s_DL/(Rad_Spec!AZ72*s_GSF_s*s_Fam*s_Foffset*Fsurf!C72*s_EF_w*(1/365)*s_ET_w*(1/24)))*Rad_Spec!BF72,".")</f>
        <v>7814759.4554623775</v>
      </c>
      <c r="K72" s="30">
        <f>IFERROR((s_DL/(Rad_Spec!BA72*s_GSF_s*s_Fam*s_Foffset*Fsurf!C72*s_EF_w*(1/365)*s_ET_w*(1/24)))*Rad_Spec!BF72,".")</f>
        <v>4205400.2154395003</v>
      </c>
      <c r="L72" s="30">
        <f>IFERROR((s_DL/(Rad_Spec!BB72*s_GSF_s*s_Fam*s_Foffset*Fsurf!C72*s_EF_w*(1/365)*s_ET_w*(1/24)))*Rad_Spec!BF72,".")</f>
        <v>3703262.8762825453</v>
      </c>
      <c r="M72" s="30">
        <f>IFERROR((s_DL/(Rad_Spec!AY72*s_GSF_s*s_Fam*s_Foffset*Fsurf!C72*s_EF_w*(1/365)*s_ET_w*(1/24)))*Rad_Spec!BF72,".")</f>
        <v>4356927.2933945432</v>
      </c>
      <c r="N72" s="30">
        <f>IFERROR((s_DL/(Rad_Spec!AV72*s_GSF_s*s_Fam*s_Foffset*acf!D72*s_ET_w*(1/24)*s_EF_w*(1/365)))*Rad_Spec!BF72,".")</f>
        <v>4394599.7988619171</v>
      </c>
      <c r="O72" s="30">
        <f>IFERROR((s_DL/(Rad_Spec!AZ72*s_GSF_s*s_Fam*s_Foffset*acf!E72*s_ET_w*(1/24)*s_EF_w*(1/365)))*Rad_Spec!BF72,".")</f>
        <v>9308246.8180618547</v>
      </c>
      <c r="P72" s="30">
        <f>IFERROR((s_DL/(Rad_Spec!BA72*s_GSF_s*s_Fam*s_Foffset*acf!F72*s_ET_w*(1/24)*s_EF_w*(1/365)))*Rad_Spec!BF72,".")</f>
        <v>5009098.9232790489</v>
      </c>
      <c r="Q72" s="30">
        <f>IFERROR((s_DL/(Rad_Spec!BB72*s_GSF_s*s_Fam*s_Foffset*acf!G72*s_ET_w*(1/24)*s_EF_w*(1/365)))*Rad_Spec!BF72,".")</f>
        <v>4410997.5593054313</v>
      </c>
      <c r="R72" s="30">
        <f>IFERROR((s_DL/(Rad_Spec!AY72*s_GSF_s*s_Fam*s_Foffset*acf!C72*s_ET_w*(1/24)*s_EF_w*(1/365)))*Rad_Spec!BF72,".")</f>
        <v>5189584.5094655016</v>
      </c>
    </row>
    <row r="73" spans="1:18">
      <c r="A73" s="34" t="s">
        <v>80</v>
      </c>
      <c r="B73" s="28" t="s">
        <v>9</v>
      </c>
      <c r="C73" s="30">
        <f>IFERROR((s_DL/(k_decay*Rad_Spec!V73*s_IFD_w*s_EF_w))*Rad_Spec!BF73,".")</f>
        <v>400.23607870537836</v>
      </c>
      <c r="D73" s="30">
        <f>IFERROR((s_DL/(k_decay*Rad_Spec!AN73*s_IRA_w*(1/s_PEFm_up)*s_SLF*s_ET_w*s_EF_w))*Rad_Spec!BF73,".")</f>
        <v>1.2758094172439285</v>
      </c>
      <c r="E73" s="30">
        <f>IFERROR((s_DL/(k_decay*Rad_Spec!AN73*s_IRA_w*(1/s_PEF)*s_SLF*s_ET_w*s_EF_w))*Rad_Spec!BF73,".")</f>
        <v>1062.909467009943</v>
      </c>
      <c r="F73" s="30">
        <f>IFERROR((s_DL/(k_decay*Rad_Spec!AY73*s_GSF_s*s_Fam*s_Foffset*acf!C73*s_ET_w*(1/24)*s_EF_w*(1/365)))*Rad_Spec!BF73,".")</f>
        <v>959.04302141646247</v>
      </c>
      <c r="G73" s="30">
        <f t="shared" si="4"/>
        <v>223.11242251749886</v>
      </c>
      <c r="H73" s="30">
        <f t="shared" si="5"/>
        <v>1.270071315743083</v>
      </c>
      <c r="I73" s="89">
        <f>IFERROR((s_DL/(Rad_Spec!AV73*s_GSF_s*s_Fam*s_Foffset*Fsurf!C73*s_EF_w*(1/365)*s_ET_w*(1/24)))*Rad_Spec!BF73,".")</f>
        <v>168.14479581763842</v>
      </c>
      <c r="J73" s="30">
        <f>IFERROR((s_DL/(Rad_Spec!AZ73*s_GSF_s*s_Fam*s_Foffset*Fsurf!C73*s_EF_w*(1/365)*s_ET_w*(1/24)))*Rad_Spec!BF73,".")</f>
        <v>721.56624976860576</v>
      </c>
      <c r="K73" s="30">
        <f>IFERROR((s_DL/(Rad_Spec!BA73*s_GSF_s*s_Fam*s_Foffset*Fsurf!C73*s_EF_w*(1/365)*s_ET_w*(1/24)))*Rad_Spec!BF73,".")</f>
        <v>259.60032215471085</v>
      </c>
      <c r="L73" s="30">
        <f>IFERROR((s_DL/(Rad_Spec!BB73*s_GSF_s*s_Fam*s_Foffset*Fsurf!C73*s_EF_w*(1/365)*s_ET_w*(1/24)))*Rad_Spec!BF73,".")</f>
        <v>177.59479403219561</v>
      </c>
      <c r="M73" s="30">
        <f>IFERROR((s_DL/(Rad_Spec!AY73*s_GSF_s*s_Fam*s_Foffset*Fsurf!C73*s_EF_w*(1/365)*s_ET_w*(1/24)))*Rad_Spec!BF73,".")</f>
        <v>724.92140540745208</v>
      </c>
      <c r="N73" s="30">
        <f>IFERROR((s_DL/(Rad_Spec!AV73*s_GSF_s*s_Fam*s_Foffset*acf!D73*s_ET_w*(1/24)*s_EF_w*(1/365)))*Rad_Spec!BF73,".")</f>
        <v>198.940366138191</v>
      </c>
      <c r="O73" s="30">
        <f>IFERROR((s_DL/(Rad_Spec!AZ73*s_GSF_s*s_Fam*s_Foffset*acf!E73*s_ET_w*(1/24)*s_EF_w*(1/365)))*Rad_Spec!BF73,".")</f>
        <v>849.05302811777585</v>
      </c>
      <c r="P73" s="30">
        <f>IFERROR((s_DL/(Rad_Spec!BA73*s_GSF_s*s_Fam*s_Foffset*acf!F73*s_ET_w*(1/24)*s_EF_w*(1/365)))*Rad_Spec!BF73,".")</f>
        <v>304.39957401066192</v>
      </c>
      <c r="Q73" s="30">
        <f>IFERROR((s_DL/(Rad_Spec!BB73*s_GSF_s*s_Fam*s_Foffset*acf!G73*s_ET_w*(1/24)*s_EF_w*(1/365)))*Rad_Spec!BF73,".")</f>
        <v>217.80116938975431</v>
      </c>
      <c r="R73" s="30">
        <f>IFERROR((s_DL/(Rad_Spec!AY73*s_GSF_s*s_Fam*s_Foffset*acf!C73*s_ET_w*(1/24)*s_EF_w*(1/365)))*Rad_Spec!BF73,".")</f>
        <v>848.55826135262134</v>
      </c>
    </row>
    <row r="74" spans="1:18">
      <c r="A74" s="88" t="s">
        <v>81</v>
      </c>
      <c r="B74" s="28"/>
      <c r="C74" s="30" t="str">
        <f>IFERROR((s_DL/(k_decay*Rad_Spec!V74*s_IFD_w*s_EF_w))*Rad_Spec!BF74,".")</f>
        <v>.</v>
      </c>
      <c r="D74" s="30" t="str">
        <f>IFERROR((s_DL/(k_decay*Rad_Spec!AN74*s_IRA_w*(1/s_PEFm_up)*s_SLF*s_ET_w*s_EF_w))*Rad_Spec!BF74,".")</f>
        <v>.</v>
      </c>
      <c r="E74" s="30" t="str">
        <f>IFERROR((s_DL/(k_decay*Rad_Spec!AN74*s_IRA_w*(1/s_PEF)*s_SLF*s_ET_w*s_EF_w))*Rad_Spec!BF74,".")</f>
        <v>.</v>
      </c>
      <c r="F74" s="30">
        <f>IFERROR((s_DL/(k_decay*Rad_Spec!AY74*s_GSF_s*s_Fam*s_Foffset*acf!C74*s_ET_w*(1/24)*s_EF_w*(1/365)))*Rad_Spec!BF74,".")</f>
        <v>951439.39249943697</v>
      </c>
      <c r="G74" s="30">
        <f t="shared" si="4"/>
        <v>951439.39249943697</v>
      </c>
      <c r="H74" s="30">
        <f t="shared" si="5"/>
        <v>951439.39249943697</v>
      </c>
      <c r="I74" s="89" t="str">
        <f>IFERROR((s_DL/(Rad_Spec!AV74*s_GSF_s*s_Fam*s_Foffset*Fsurf!C74*s_EF_w*(1/365)*s_ET_w*(1/24)))*Rad_Spec!BF74,".")</f>
        <v>.</v>
      </c>
      <c r="J74" s="30" t="str">
        <f>IFERROR((s_DL/(Rad_Spec!AZ74*s_GSF_s*s_Fam*s_Foffset*Fsurf!C74*s_EF_w*(1/365)*s_ET_w*(1/24)))*Rad_Spec!BF74,".")</f>
        <v>.</v>
      </c>
      <c r="K74" s="30" t="str">
        <f>IFERROR((s_DL/(Rad_Spec!BA74*s_GSF_s*s_Fam*s_Foffset*Fsurf!C74*s_EF_w*(1/365)*s_ET_w*(1/24)))*Rad_Spec!BF74,".")</f>
        <v>.</v>
      </c>
      <c r="L74" s="30" t="str">
        <f>IFERROR((s_DL/(Rad_Spec!BB74*s_GSF_s*s_Fam*s_Foffset*Fsurf!C74*s_EF_w*(1/365)*s_ET_w*(1/24)))*Rad_Spec!BF74,".")</f>
        <v>.</v>
      </c>
      <c r="M74" s="30" t="str">
        <f>IFERROR((s_DL/(Rad_Spec!AY74*s_GSF_s*s_Fam*s_Foffset*Fsurf!C74*s_EF_w*(1/365)*s_ET_w*(1/24)))*Rad_Spec!BF74,".")</f>
        <v>.</v>
      </c>
      <c r="N74" s="30">
        <f>IFERROR((s_DL/(Rad_Spec!AV74*s_GSF_s*s_Fam*s_Foffset*acf!D74*s_ET_w*(1/24)*s_EF_w*(1/365)))*Rad_Spec!BF74,".")</f>
        <v>153801.75270991522</v>
      </c>
      <c r="O74" s="30">
        <f>IFERROR((s_DL/(Rad_Spec!AZ74*s_GSF_s*s_Fam*s_Foffset*acf!E74*s_ET_w*(1/24)*s_EF_w*(1/365)))*Rad_Spec!BF74,".")</f>
        <v>837113.99232644145</v>
      </c>
      <c r="P74" s="30">
        <f>IFERROR((s_DL/(Rad_Spec!BA74*s_GSF_s*s_Fam*s_Foffset*acf!F74*s_ET_w*(1/24)*s_EF_w*(1/365)))*Rad_Spec!BF74,".")</f>
        <v>291173.38510369393</v>
      </c>
      <c r="Q74" s="30">
        <f>IFERROR((s_DL/(Rad_Spec!BB74*s_GSF_s*s_Fam*s_Foffset*acf!G74*s_ET_w*(1/24)*s_EF_w*(1/365)))*Rad_Spec!BF74,".")</f>
        <v>181700.37885027158</v>
      </c>
      <c r="R74" s="30">
        <f>IFERROR((s_DL/(Rad_Spec!AY74*s_GSF_s*s_Fam*s_Foffset*acf!C74*s_ET_w*(1/24)*s_EF_w*(1/365)))*Rad_Spec!BF74,".")</f>
        <v>841830.594303575</v>
      </c>
    </row>
    <row r="75" spans="1:18">
      <c r="A75" s="34" t="s">
        <v>82</v>
      </c>
      <c r="B75" s="28" t="s">
        <v>9</v>
      </c>
      <c r="C75" s="30">
        <f>IFERROR((s_DL/(k_decay*Rad_Spec!V75*s_IFD_w*s_EF_w))*Rad_Spec!BF75,".")</f>
        <v>1356542.6564004775</v>
      </c>
      <c r="D75" s="30">
        <f>IFERROR((s_DL/(k_decay*Rad_Spec!AN75*s_IRA_w*(1/s_PEFm_up)*s_SLF*s_ET_w*s_EF_w))*Rad_Spec!BF75,".")</f>
        <v>16581.292321309586</v>
      </c>
      <c r="E75" s="30">
        <f>IFERROR((s_DL/(k_decay*Rad_Spec!AN75*s_IRA_w*(1/s_PEF)*s_SLF*s_ET_w*s_EF_w))*Rad_Spec!BF75,".")</f>
        <v>13814298.864208441</v>
      </c>
      <c r="F75" s="30">
        <f>IFERROR((s_DL/(k_decay*Rad_Spec!AY75*s_GSF_s*s_Fam*s_Foffset*acf!C75*s_ET_w*(1/24)*s_EF_w*(1/365)))*Rad_Spec!BF75,".")</f>
        <v>12511616.582858151</v>
      </c>
      <c r="G75" s="30">
        <f t="shared" si="4"/>
        <v>1124249.0788071244</v>
      </c>
      <c r="H75" s="30">
        <f t="shared" si="5"/>
        <v>16359.644142894216</v>
      </c>
      <c r="I75" s="89">
        <f>IFERROR((s_DL/(Rad_Spec!AV75*s_GSF_s*s_Fam*s_Foffset*Fsurf!C75*s_EF_w*(1/365)*s_ET_w*(1/24)))*Rad_Spec!BF75,".")</f>
        <v>46039224.941977046</v>
      </c>
      <c r="J75" s="30">
        <f>IFERROR((s_DL/(Rad_Spec!AZ75*s_GSF_s*s_Fam*s_Foffset*Fsurf!C75*s_EF_w*(1/365)*s_ET_w*(1/24)))*Rad_Spec!BF75,".")</f>
        <v>117429162.35200474</v>
      </c>
      <c r="K75" s="30">
        <f>IFERROR((s_DL/(Rad_Spec!BA75*s_GSF_s*s_Fam*s_Foffset*Fsurf!C75*s_EF_w*(1/365)*s_ET_w*(1/24)))*Rad_Spec!BF75,".")</f>
        <v>58162406.431400463</v>
      </c>
      <c r="L75" s="30">
        <f>IFERROR((s_DL/(Rad_Spec!BB75*s_GSF_s*s_Fam*s_Foffset*Fsurf!C75*s_EF_w*(1/365)*s_ET_w*(1/24)))*Rad_Spec!BF75,".")</f>
        <v>46735031.868052267</v>
      </c>
      <c r="M75" s="30">
        <f>IFERROR((s_DL/(Rad_Spec!AY75*s_GSF_s*s_Fam*s_Foffset*Fsurf!C75*s_EF_w*(1/365)*s_ET_w*(1/24)))*Rad_Spec!BF75,".")</f>
        <v>9294044.0730415788</v>
      </c>
      <c r="N75" s="30">
        <f>IFERROR((s_DL/(Rad_Spec!AV75*s_GSF_s*s_Fam*s_Foffset*acf!D75*s_ET_w*(1/24)*s_EF_w*(1/365)))*Rad_Spec!BF75,".")</f>
        <v>54837832.375332654</v>
      </c>
      <c r="O75" s="30">
        <f>IFERROR((s_DL/(Rad_Spec!AZ75*s_GSF_s*s_Fam*s_Foffset*acf!E75*s_ET_w*(1/24)*s_EF_w*(1/365)))*Rad_Spec!BF75,".")</f>
        <v>139871180.04594341</v>
      </c>
      <c r="P75" s="30">
        <f>IFERROR((s_DL/(Rad_Spec!BA75*s_GSF_s*s_Fam*s_Foffset*acf!F75*s_ET_w*(1/24)*s_EF_w*(1/365)))*Rad_Spec!BF75,".")</f>
        <v>69277888.549401432</v>
      </c>
      <c r="Q75" s="30">
        <f>IFERROR((s_DL/(Rad_Spec!BB75*s_GSF_s*s_Fam*s_Foffset*acf!G75*s_ET_w*(1/24)*s_EF_w*(1/365)))*Rad_Spec!BF75,".")</f>
        <v>55666615.736168921</v>
      </c>
      <c r="R75" s="30">
        <f>IFERROR((s_DL/(Rad_Spec!AY75*s_GSF_s*s_Fam*s_Foffset*acf!C75*s_ET_w*(1/24)*s_EF_w*(1/365)))*Rad_Spec!BF75,".")</f>
        <v>11070239.162556194</v>
      </c>
    </row>
    <row r="76" spans="1:18">
      <c r="A76" s="27" t="s">
        <v>83</v>
      </c>
      <c r="B76" s="90" t="s">
        <v>9</v>
      </c>
      <c r="C76" s="30">
        <f>IFERROR((s_DL/(k_decay*Rad_Spec!V76*s_IFD_w*s_EF_w))*Rad_Spec!BF76,".")</f>
        <v>6.0147125747414217E-2</v>
      </c>
      <c r="D76" s="30">
        <f>IFERROR((s_DL/(k_decay*Rad_Spec!AN76*s_IRA_w*(1/s_PEFm_up)*s_SLF*s_ET_w*s_EF_w))*Rad_Spec!BF76,".")</f>
        <v>1.0446338412854374E-4</v>
      </c>
      <c r="E76" s="30">
        <f>IFERROR((s_DL/(k_decay*Rad_Spec!AN76*s_IRA_w*(1/s_PEF)*s_SLF*s_ET_w*s_EF_w))*Rad_Spec!BF76,".")</f>
        <v>8.7031118006629368E-2</v>
      </c>
      <c r="F76" s="30">
        <f>IFERROR((s_DL/(k_decay*Rad_Spec!AY76*s_GSF_s*s_Fam*s_Foffset*acf!C76*s_ET_w*(1/24)*s_EF_w*(1/365)))*Rad_Spec!BF76,".")</f>
        <v>9009.3713937464108</v>
      </c>
      <c r="G76" s="30">
        <f t="shared" si="4"/>
        <v>3.556674410558195E-2</v>
      </c>
      <c r="H76" s="30">
        <f t="shared" si="5"/>
        <v>1.042822657297138E-4</v>
      </c>
      <c r="I76" s="89">
        <f>IFERROR((s_DL/(Rad_Spec!AV76*s_GSF_s*s_Fam*s_Foffset*Fsurf!C76*s_EF_w*(1/365)*s_ET_w*(1/24)))*Rad_Spec!BF76,".")</f>
        <v>8061.1728605051512</v>
      </c>
      <c r="J76" s="30">
        <f>IFERROR((s_DL/(Rad_Spec!AZ76*s_GSF_s*s_Fam*s_Foffset*Fsurf!C76*s_EF_w*(1/365)*s_ET_w*(1/24)))*Rad_Spec!BF76,".")</f>
        <v>12680.496634502484</v>
      </c>
      <c r="K76" s="30">
        <f>IFERROR((s_DL/(Rad_Spec!BA76*s_GSF_s*s_Fam*s_Foffset*Fsurf!C76*s_EF_w*(1/365)*s_ET_w*(1/24)))*Rad_Spec!BF76,".")</f>
        <v>8207.7396397870652</v>
      </c>
      <c r="L76" s="30">
        <f>IFERROR((s_DL/(Rad_Spec!BB76*s_GSF_s*s_Fam*s_Foffset*Fsurf!C76*s_EF_w*(1/365)*s_ET_w*(1/24)))*Rad_Spec!BF76,".")</f>
        <v>8061.1728605051512</v>
      </c>
      <c r="M76" s="30">
        <f>IFERROR((s_DL/(Rad_Spec!AY76*s_GSF_s*s_Fam*s_Foffset*Fsurf!C76*s_EF_w*(1/365)*s_ET_w*(1/24)))*Rad_Spec!BF76,".")</f>
        <v>6648.4266799519291</v>
      </c>
      <c r="N76" s="30">
        <f>IFERROR((s_DL/(Rad_Spec!AV76*s_GSF_s*s_Fam*s_Foffset*acf!D76*s_ET_w*(1/24)*s_EF_w*(1/365)))*Rad_Spec!BF76,".")</f>
        <v>10212.441331052041</v>
      </c>
      <c r="O76" s="30">
        <f>IFERROR((s_DL/(Rad_Spec!AZ76*s_GSF_s*s_Fam*s_Foffset*acf!E76*s_ET_w*(1/24)*s_EF_w*(1/365)))*Rad_Spec!BF76,".")</f>
        <v>15605.644938431069</v>
      </c>
      <c r="P76" s="30">
        <f>IFERROR((s_DL/(Rad_Spec!BA76*s_GSF_s*s_Fam*s_Foffset*acf!F76*s_ET_w*(1/24)*s_EF_w*(1/365)))*Rad_Spec!BF76,".")</f>
        <v>10366.404374088932</v>
      </c>
      <c r="Q76" s="30">
        <f>IFERROR((s_DL/(Rad_Spec!BB76*s_GSF_s*s_Fam*s_Foffset*acf!G76*s_ET_w*(1/24)*s_EF_w*(1/365)))*Rad_Spec!BF76,".")</f>
        <v>10233.896039730722</v>
      </c>
      <c r="R76" s="30">
        <f>IFERROR((s_DL/(Rad_Spec!AY76*s_GSF_s*s_Fam*s_Foffset*acf!C76*s_ET_w*(1/24)*s_EF_w*(1/365)))*Rad_Spec!BF76,".")</f>
        <v>7971.4635892623637</v>
      </c>
    </row>
    <row r="77" spans="1:18">
      <c r="A77" s="34" t="s">
        <v>84</v>
      </c>
      <c r="B77" s="90" t="s">
        <v>9</v>
      </c>
      <c r="C77" s="30">
        <f>IFERROR((s_DL/(k_decay*Rad_Spec!V77*s_IFD_w*s_EF_w))*Rad_Spec!BF77,".")</f>
        <v>4029973.8953192071</v>
      </c>
      <c r="D77" s="30">
        <f>IFERROR((s_DL/(k_decay*Rad_Spec!AN77*s_IRA_w*(1/s_PEFm_up)*s_SLF*s_ET_w*s_EF_w))*Rad_Spec!BF77,".")</f>
        <v>669.25268995072247</v>
      </c>
      <c r="E77" s="30">
        <f>IFERROR((s_DL/(k_decay*Rad_Spec!AN77*s_IRA_w*(1/s_PEF)*s_SLF*s_ET_w*s_EF_w))*Rad_Spec!BF77,".")</f>
        <v>557571.53878609883</v>
      </c>
      <c r="F77" s="30">
        <f>IFERROR((s_DL/(k_decay*Rad_Spec!AY77*s_GSF_s*s_Fam*s_Foffset*acf!C77*s_ET_w*(1/24)*s_EF_w*(1/365)))*Rad_Spec!BF77,".")</f>
        <v>1193949.151162124</v>
      </c>
      <c r="G77" s="30">
        <f t="shared" si="4"/>
        <v>347320.02619481069</v>
      </c>
      <c r="H77" s="30">
        <f t="shared" si="5"/>
        <v>668.76676017539171</v>
      </c>
      <c r="I77" s="89">
        <f>IFERROR((s_DL/(Rad_Spec!AV77*s_GSF_s*s_Fam*s_Foffset*Fsurf!C77*s_EF_w*(1/365)*s_ET_w*(1/24)))*Rad_Spec!BF77,".")</f>
        <v>207355.68042569919</v>
      </c>
      <c r="J77" s="30">
        <f>IFERROR((s_DL/(Rad_Spec!AZ77*s_GSF_s*s_Fam*s_Foffset*Fsurf!C77*s_EF_w*(1/365)*s_ET_w*(1/24)))*Rad_Spec!BF77,".")</f>
        <v>930335.81950997026</v>
      </c>
      <c r="K77" s="30">
        <f>IFERROR((s_DL/(Rad_Spec!BA77*s_GSF_s*s_Fam*s_Foffset*Fsurf!C77*s_EF_w*(1/365)*s_ET_w*(1/24)))*Rad_Spec!BF77,".")</f>
        <v>329906.31897516677</v>
      </c>
      <c r="L77" s="30">
        <f>IFERROR((s_DL/(Rad_Spec!BB77*s_GSF_s*s_Fam*s_Foffset*Fsurf!C77*s_EF_w*(1/365)*s_ET_w*(1/24)))*Rad_Spec!BF77,".")</f>
        <v>221860.68827741742</v>
      </c>
      <c r="M77" s="30">
        <f>IFERROR((s_DL/(Rad_Spec!AY77*s_GSF_s*s_Fam*s_Foffset*Fsurf!C77*s_EF_w*(1/365)*s_ET_w*(1/24)))*Rad_Spec!BF77,".")</f>
        <v>917671.17133174092</v>
      </c>
      <c r="N77" s="30">
        <f>IFERROR((s_DL/(Rad_Spec!AV77*s_GSF_s*s_Fam*s_Foffset*acf!D77*s_ET_w*(1/24)*s_EF_w*(1/365)))*Rad_Spec!BF77,".")</f>
        <v>232845.34870493822</v>
      </c>
      <c r="O77" s="30">
        <f>IFERROR((s_DL/(Rad_Spec!AZ77*s_GSF_s*s_Fam*s_Foffset*acf!E77*s_ET_w*(1/24)*s_EF_w*(1/365)))*Rad_Spec!BF77,".")</f>
        <v>1043331.8836182922</v>
      </c>
      <c r="P77" s="30">
        <f>IFERROR((s_DL/(Rad_Spec!BA77*s_GSF_s*s_Fam*s_Foffset*acf!F77*s_ET_w*(1/24)*s_EF_w*(1/365)))*Rad_Spec!BF77,".")</f>
        <v>368341.79129677784</v>
      </c>
      <c r="Q77" s="30">
        <f>IFERROR((s_DL/(Rad_Spec!BB77*s_GSF_s*s_Fam*s_Foffset*acf!G77*s_ET_w*(1/24)*s_EF_w*(1/365)))*Rad_Spec!BF77,".")</f>
        <v>261942.81831123325</v>
      </c>
      <c r="R77" s="30">
        <f>IFERROR((s_DL/(Rad_Spec!AY77*s_GSF_s*s_Fam*s_Foffset*acf!C77*s_ET_w*(1/24)*s_EF_w*(1/365)))*Rad_Spec!BF77,".")</f>
        <v>1056402.4691584909</v>
      </c>
    </row>
    <row r="78" spans="1:18">
      <c r="A78" s="88" t="s">
        <v>85</v>
      </c>
      <c r="B78" s="28"/>
      <c r="C78" s="30" t="str">
        <f>IFERROR((s_DL/(k_decay*Rad_Spec!V78*s_IFD_w*s_EF_w))*Rad_Spec!BF78,".")</f>
        <v>.</v>
      </c>
      <c r="D78" s="30" t="str">
        <f>IFERROR((s_DL/(k_decay*Rad_Spec!AN78*s_IRA_w*(1/s_PEFm_up)*s_SLF*s_ET_w*s_EF_w))*Rad_Spec!BF78,".")</f>
        <v>.</v>
      </c>
      <c r="E78" s="30" t="str">
        <f>IFERROR((s_DL/(k_decay*Rad_Spec!AN78*s_IRA_w*(1/s_PEF)*s_SLF*s_ET_w*s_EF_w))*Rad_Spec!BF78,".")</f>
        <v>.</v>
      </c>
      <c r="F78" s="30">
        <f>IFERROR((s_DL/(k_decay*Rad_Spec!AY78*s_GSF_s*s_Fam*s_Foffset*acf!C78*s_ET_w*(1/24)*s_EF_w*(1/365)))*Rad_Spec!BF78,".")</f>
        <v>38008218.402943932</v>
      </c>
      <c r="G78" s="30">
        <f t="shared" si="4"/>
        <v>38008218.402943932</v>
      </c>
      <c r="H78" s="30">
        <f t="shared" si="5"/>
        <v>38008218.402943932</v>
      </c>
      <c r="I78" s="89" t="str">
        <f>IFERROR((s_DL/(Rad_Spec!AV78*s_GSF_s*s_Fam*s_Foffset*Fsurf!C78*s_EF_w*(1/365)*s_ET_w*(1/24)))*Rad_Spec!BF78,".")</f>
        <v>.</v>
      </c>
      <c r="J78" s="30" t="str">
        <f>IFERROR((s_DL/(Rad_Spec!AZ78*s_GSF_s*s_Fam*s_Foffset*Fsurf!C78*s_EF_w*(1/365)*s_ET_w*(1/24)))*Rad_Spec!BF78,".")</f>
        <v>.</v>
      </c>
      <c r="K78" s="30" t="str">
        <f>IFERROR((s_DL/(Rad_Spec!BA78*s_GSF_s*s_Fam*s_Foffset*Fsurf!C78*s_EF_w*(1/365)*s_ET_w*(1/24)))*Rad_Spec!BF78,".")</f>
        <v>.</v>
      </c>
      <c r="L78" s="30" t="str">
        <f>IFERROR((s_DL/(Rad_Spec!BB78*s_GSF_s*s_Fam*s_Foffset*Fsurf!C78*s_EF_w*(1/365)*s_ET_w*(1/24)))*Rad_Spec!BF78,".")</f>
        <v>.</v>
      </c>
      <c r="M78" s="30" t="str">
        <f>IFERROR((s_DL/(Rad_Spec!AY78*s_GSF_s*s_Fam*s_Foffset*Fsurf!C78*s_EF_w*(1/365)*s_ET_w*(1/24)))*Rad_Spec!BF78,".")</f>
        <v>.</v>
      </c>
      <c r="N78" s="30">
        <f>IFERROR((s_DL/(Rad_Spec!AV78*s_GSF_s*s_Fam*s_Foffset*acf!D78*s_ET_w*(1/24)*s_EF_w*(1/365)))*Rad_Spec!BF78,".")</f>
        <v>26666561.986688655</v>
      </c>
      <c r="O78" s="30">
        <f>IFERROR((s_DL/(Rad_Spec!AZ78*s_GSF_s*s_Fam*s_Foffset*acf!E78*s_ET_w*(1/24)*s_EF_w*(1/365)))*Rad_Spec!BF78,".")</f>
        <v>94588413.164502725</v>
      </c>
      <c r="P78" s="30">
        <f>IFERROR((s_DL/(Rad_Spec!BA78*s_GSF_s*s_Fam*s_Foffset*acf!F78*s_ET_w*(1/24)*s_EF_w*(1/365)))*Rad_Spec!BF78,".")</f>
        <v>36988735.718399398</v>
      </c>
      <c r="Q78" s="30">
        <f>IFERROR((s_DL/(Rad_Spec!BB78*s_GSF_s*s_Fam*s_Foffset*acf!G78*s_ET_w*(1/24)*s_EF_w*(1/365)))*Rad_Spec!BF78,".")</f>
        <v>26965879.227352329</v>
      </c>
      <c r="R78" s="30">
        <f>IFERROR((s_DL/(Rad_Spec!AY78*s_GSF_s*s_Fam*s_Foffset*acf!C78*s_ET_w*(1/24)*s_EF_w*(1/365)))*Rad_Spec!BF78,".")</f>
        <v>33629552.590328865</v>
      </c>
    </row>
    <row r="79" spans="1:18">
      <c r="A79" s="88" t="s">
        <v>86</v>
      </c>
      <c r="B79" s="28"/>
      <c r="C79" s="30">
        <f>IFERROR((s_DL/(k_decay*Rad_Spec!V79*s_IFD_w*s_EF_w))*Rad_Spec!BF79,".")</f>
        <v>20464372.135447685</v>
      </c>
      <c r="D79" s="30">
        <f>IFERROR((s_DL/(k_decay*Rad_Spec!AN79*s_IRA_w*(1/s_PEFm_up)*s_SLF*s_ET_w*s_EF_w))*Rad_Spec!BF79,".")</f>
        <v>624765.04450609605</v>
      </c>
      <c r="E79" s="30">
        <f>IFERROR((s_DL/(k_decay*Rad_Spec!AN79*s_IRA_w*(1/s_PEF)*s_SLF*s_ET_w*s_EF_w))*Rad_Spec!BF79,".")</f>
        <v>520507743.15255851</v>
      </c>
      <c r="F79" s="30">
        <f>IFERROR((s_DL/(k_decay*Rad_Spec!AY79*s_GSF_s*s_Fam*s_Foffset*acf!C79*s_ET_w*(1/24)*s_EF_w*(1/365)))*Rad_Spec!BF79,".")</f>
        <v>498114.32045797375</v>
      </c>
      <c r="G79" s="30">
        <f t="shared" si="4"/>
        <v>485824.16431707732</v>
      </c>
      <c r="H79" s="30">
        <f t="shared" si="5"/>
        <v>273445.31046068488</v>
      </c>
      <c r="I79" s="89">
        <f>IFERROR((s_DL/(Rad_Spec!AV79*s_GSF_s*s_Fam*s_Foffset*Fsurf!C79*s_EF_w*(1/365)*s_ET_w*(1/24)))*Rad_Spec!BF79,".")</f>
        <v>85154.467301541401</v>
      </c>
      <c r="J79" s="30">
        <f>IFERROR((s_DL/(Rad_Spec!AZ79*s_GSF_s*s_Fam*s_Foffset*Fsurf!C79*s_EF_w*(1/365)*s_ET_w*(1/24)))*Rad_Spec!BF79,".")</f>
        <v>421953.75053005933</v>
      </c>
      <c r="K79" s="30">
        <f>IFERROR((s_DL/(Rad_Spec!BA79*s_GSF_s*s_Fam*s_Foffset*Fsurf!C79*s_EF_w*(1/365)*s_ET_w*(1/24)))*Rad_Spec!BF79,".")</f>
        <v>149358.23233048129</v>
      </c>
      <c r="L79" s="30">
        <f>IFERROR((s_DL/(Rad_Spec!BB79*s_GSF_s*s_Fam*s_Foffset*Fsurf!C79*s_EF_w*(1/365)*s_ET_w*(1/24)))*Rad_Spec!BF79,".")</f>
        <v>96016.006498166549</v>
      </c>
      <c r="M79" s="30">
        <f>IFERROR((s_DL/(Rad_Spec!AY79*s_GSF_s*s_Fam*s_Foffset*Fsurf!C79*s_EF_w*(1/365)*s_ET_w*(1/24)))*Rad_Spec!BF79,".")</f>
        <v>395683.9902206196</v>
      </c>
      <c r="N79" s="30">
        <f>IFERROR((s_DL/(Rad_Spec!AV79*s_GSF_s*s_Fam*s_Foffset*acf!D79*s_ET_w*(1/24)*s_EF_w*(1/365)))*Rad_Spec!BF79,".")</f>
        <v>90142.831652658264</v>
      </c>
      <c r="O79" s="30">
        <f>IFERROR((s_DL/(Rad_Spec!AZ79*s_GSF_s*s_Fam*s_Foffset*acf!E79*s_ET_w*(1/24)*s_EF_w*(1/365)))*Rad_Spec!BF79,".")</f>
        <v>439047.96120665345</v>
      </c>
      <c r="P79" s="30">
        <f>IFERROR((s_DL/(Rad_Spec!BA79*s_GSF_s*s_Fam*s_Foffset*acf!F79*s_ET_w*(1/24)*s_EF_w*(1/365)))*Rad_Spec!BF79,".")</f>
        <v>155980.19379293438</v>
      </c>
      <c r="Q79" s="30">
        <f>IFERROR((s_DL/(Rad_Spec!BB79*s_GSF_s*s_Fam*s_Foffset*acf!G79*s_ET_w*(1/24)*s_EF_w*(1/365)))*Rad_Spec!BF79,".")</f>
        <v>101719.87628959816</v>
      </c>
      <c r="R79" s="30">
        <f>IFERROR((s_DL/(Rad_Spec!AY79*s_GSF_s*s_Fam*s_Foffset*acf!C79*s_ET_w*(1/24)*s_EF_w*(1/365)))*Rad_Spec!BF79,".")</f>
        <v>440729.99050489237</v>
      </c>
    </row>
    <row r="80" spans="1:18">
      <c r="A80" s="88" t="s">
        <v>87</v>
      </c>
      <c r="B80" s="28"/>
      <c r="C80" s="30">
        <f>IFERROR((s_DL/(k_decay*Rad_Spec!V80*s_IFD_w*s_EF_w))*Rad_Spec!BF80,".")</f>
        <v>8648178.0477346648</v>
      </c>
      <c r="D80" s="30">
        <f>IFERROR((s_DL/(k_decay*Rad_Spec!AN80*s_IRA_w*(1/s_PEFm_up)*s_SLF*s_ET_w*s_EF_w))*Rad_Spec!BF80,".")</f>
        <v>113564.80546470807</v>
      </c>
      <c r="E80" s="30">
        <f>IFERROR((s_DL/(k_decay*Rad_Spec!AN80*s_IRA_w*(1/s_PEF)*s_SLF*s_ET_w*s_EF_w))*Rad_Spec!BF80,".")</f>
        <v>94613744.981082663</v>
      </c>
      <c r="F80" s="30">
        <f>IFERROR((s_DL/(k_decay*Rad_Spec!AY80*s_GSF_s*s_Fam*s_Foffset*acf!C80*s_ET_w*(1/24)*s_EF_w*(1/365)))*Rad_Spec!BF80,".")</f>
        <v>142786.38716974237</v>
      </c>
      <c r="G80" s="30">
        <f t="shared" si="4"/>
        <v>140258.95929719595</v>
      </c>
      <c r="H80" s="30">
        <f t="shared" si="5"/>
        <v>62795.748370274428</v>
      </c>
      <c r="I80" s="89">
        <f>IFERROR((s_DL/(Rad_Spec!AV80*s_GSF_s*s_Fam*s_Foffset*Fsurf!C80*s_EF_w*(1/365)*s_ET_w*(1/24)))*Rad_Spec!BF80,".")</f>
        <v>21420.527843413547</v>
      </c>
      <c r="J80" s="30">
        <f>IFERROR((s_DL/(Rad_Spec!AZ80*s_GSF_s*s_Fam*s_Foffset*Fsurf!C80*s_EF_w*(1/365)*s_ET_w*(1/24)))*Rad_Spec!BF80,".")</f>
        <v>113009.4445016719</v>
      </c>
      <c r="K80" s="30">
        <f>IFERROR((s_DL/(Rad_Spec!BA80*s_GSF_s*s_Fam*s_Foffset*Fsurf!C80*s_EF_w*(1/365)*s_ET_w*(1/24)))*Rad_Spec!BF80,".")</f>
        <v>39491.664060402436</v>
      </c>
      <c r="L80" s="30">
        <f>IFERROR((s_DL/(Rad_Spec!BB80*s_GSF_s*s_Fam*s_Foffset*Fsurf!C80*s_EF_w*(1/365)*s_ET_w*(1/24)))*Rad_Spec!BF80,".")</f>
        <v>24965.994520944067</v>
      </c>
      <c r="M80" s="30">
        <f>IFERROR((s_DL/(Rad_Spec!AY80*s_GSF_s*s_Fam*s_Foffset*Fsurf!C80*s_EF_w*(1/365)*s_ET_w*(1/24)))*Rad_Spec!BF80,".")</f>
        <v>114171.28803199275</v>
      </c>
      <c r="N80" s="30">
        <f>IFERROR((s_DL/(Rad_Spec!AV80*s_GSF_s*s_Fam*s_Foffset*acf!D80*s_ET_w*(1/24)*s_EF_w*(1/365)))*Rad_Spec!BF80,".")</f>
        <v>22081.906184856151</v>
      </c>
      <c r="O80" s="30">
        <f>IFERROR((s_DL/(Rad_Spec!AZ80*s_GSF_s*s_Fam*s_Foffset*acf!E80*s_ET_w*(1/24)*s_EF_w*(1/365)))*Rad_Spec!BF80,".")</f>
        <v>117933.42744067336</v>
      </c>
      <c r="P80" s="30">
        <f>IFERROR((s_DL/(Rad_Spec!BA80*s_GSF_s*s_Fam*s_Foffset*acf!F80*s_ET_w*(1/24)*s_EF_w*(1/365)))*Rad_Spec!BF80,".")</f>
        <v>41036.826761796969</v>
      </c>
      <c r="Q80" s="30">
        <f>IFERROR((s_DL/(Rad_Spec!BB80*s_GSF_s*s_Fam*s_Foffset*acf!G80*s_ET_w*(1/24)*s_EF_w*(1/365)))*Rad_Spec!BF80,".")</f>
        <v>26142.274380759289</v>
      </c>
      <c r="R80" s="30">
        <f>IFERROR((s_DL/(Rad_Spec!AY80*s_GSF_s*s_Fam*s_Foffset*acf!C80*s_ET_w*(1/24)*s_EF_w*(1/365)))*Rad_Spec!BF80,".")</f>
        <v>126336.94812004089</v>
      </c>
    </row>
    <row r="81" spans="1:18">
      <c r="A81" s="34" t="s">
        <v>88</v>
      </c>
      <c r="B81" s="90" t="s">
        <v>9</v>
      </c>
      <c r="C81" s="30">
        <f>IFERROR((s_DL/(k_decay*Rad_Spec!V81*s_IFD_w*s_EF_w))*Rad_Spec!BF81,".")</f>
        <v>7.419040419218885E-2</v>
      </c>
      <c r="D81" s="30">
        <f>IFERROR((s_DL/(k_decay*Rad_Spec!AN81*s_IRA_w*(1/s_PEFm_up)*s_SLF*s_ET_w*s_EF_w))*Rad_Spec!BF81,".")</f>
        <v>2.8863204022808533E-4</v>
      </c>
      <c r="E81" s="30">
        <f>IFERROR((s_DL/(k_decay*Rad_Spec!AN81*s_IRA_w*(1/s_PEF)*s_SLF*s_ET_w*s_EF_w))*Rad_Spec!BF81,".")</f>
        <v>0.24046673734668789</v>
      </c>
      <c r="F81" s="30">
        <f>IFERROR((s_DL/(k_decay*Rad_Spec!AY81*s_GSF_s*s_Fam*s_Foffset*acf!C81*s_ET_w*(1/24)*s_EF_w*(1/365)))*Rad_Spec!BF81,".")</f>
        <v>5159183.3262200197</v>
      </c>
      <c r="G81" s="30">
        <f t="shared" si="4"/>
        <v>5.6697661954271582E-2</v>
      </c>
      <c r="H81" s="30">
        <f t="shared" si="5"/>
        <v>2.8751349116980251E-4</v>
      </c>
      <c r="I81" s="89">
        <f>IFERROR((s_DL/(Rad_Spec!AV81*s_GSF_s*s_Fam*s_Foffset*Fsurf!C81*s_EF_w*(1/365)*s_ET_w*(1/24)))*Rad_Spec!BF81,".")</f>
        <v>790808.30445814878</v>
      </c>
      <c r="J81" s="30">
        <f>IFERROR((s_DL/(Rad_Spec!AZ81*s_GSF_s*s_Fam*s_Foffset*Fsurf!C81*s_EF_w*(1/365)*s_ET_w*(1/24)))*Rad_Spec!BF81,".")</f>
        <v>4075496.7226341455</v>
      </c>
      <c r="K81" s="30">
        <f>IFERROR((s_DL/(Rad_Spec!BA81*s_GSF_s*s_Fam*s_Foffset*Fsurf!C81*s_EF_w*(1/365)*s_ET_w*(1/24)))*Rad_Spec!BF81,".")</f>
        <v>1421572.0711092916</v>
      </c>
      <c r="L81" s="30">
        <f>IFERROR((s_DL/(Rad_Spec!BB81*s_GSF_s*s_Fam*s_Foffset*Fsurf!C81*s_EF_w*(1/365)*s_ET_w*(1/24)))*Rad_Spec!BF81,".")</f>
        <v>904636.77252409479</v>
      </c>
      <c r="M81" s="30">
        <f>IFERROR((s_DL/(Rad_Spec!AY81*s_GSF_s*s_Fam*s_Foffset*Fsurf!C81*s_EF_w*(1/365)*s_ET_w*(1/24)))*Rad_Spec!BF81,".")</f>
        <v>4139135.1196936979</v>
      </c>
      <c r="N81" s="30">
        <f>IFERROR((s_DL/(Rad_Spec!AV81*s_GSF_s*s_Fam*s_Foffset*acf!D81*s_ET_w*(1/24)*s_EF_w*(1/365)))*Rad_Spec!BF81,".")</f>
        <v>821115.80013582984</v>
      </c>
      <c r="O81" s="30">
        <f>IFERROR((s_DL/(Rad_Spec!AZ81*s_GSF_s*s_Fam*s_Foffset*acf!E81*s_ET_w*(1/24)*s_EF_w*(1/365)))*Rad_Spec!BF81,".")</f>
        <v>4230711.9575890852</v>
      </c>
      <c r="P81" s="30">
        <f>IFERROR((s_DL/(Rad_Spec!BA81*s_GSF_s*s_Fam*s_Foffset*acf!F81*s_ET_w*(1/24)*s_EF_w*(1/365)))*Rad_Spec!BF81,".")</f>
        <v>1485562.8364510564</v>
      </c>
      <c r="Q81" s="30">
        <f>IFERROR((s_DL/(Rad_Spec!BB81*s_GSF_s*s_Fam*s_Foffset*acf!G81*s_ET_w*(1/24)*s_EF_w*(1/365)))*Rad_Spec!BF81,".")</f>
        <v>930814.46256081702</v>
      </c>
      <c r="R81" s="30">
        <f>IFERROR((s_DL/(Rad_Spec!AY81*s_GSF_s*s_Fam*s_Foffset*acf!C81*s_ET_w*(1/24)*s_EF_w*(1/365)))*Rad_Spec!BF81,".")</f>
        <v>4564829.2470037341</v>
      </c>
    </row>
    <row r="82" spans="1:18">
      <c r="A82" s="34" t="s">
        <v>89</v>
      </c>
      <c r="B82" s="28" t="s">
        <v>9</v>
      </c>
      <c r="C82" s="30" t="str">
        <f>IFERROR((s_DL/(k_decay*Rad_Spec!V82*s_IFD_w*s_EF_w))*Rad_Spec!BF82,".")</f>
        <v>.</v>
      </c>
      <c r="D82" s="30" t="str">
        <f>IFERROR((s_DL/(k_decay*Rad_Spec!AN82*s_IRA_w*(1/s_PEFm_up)*s_SLF*s_ET_w*s_EF_w))*Rad_Spec!BF82,".")</f>
        <v>.</v>
      </c>
      <c r="E82" s="30" t="str">
        <f>IFERROR((s_DL/(k_decay*Rad_Spec!AN82*s_IRA_w*(1/s_PEF)*s_SLF*s_ET_w*s_EF_w))*Rad_Spec!BF82,".")</f>
        <v>.</v>
      </c>
      <c r="F82" s="30">
        <f>IFERROR((s_DL/(k_decay*Rad_Spec!AY82*s_GSF_s*s_Fam*s_Foffset*acf!C82*s_ET_w*(1/24)*s_EF_w*(1/365)))*Rad_Spec!BF82,".")</f>
        <v>3.1884242893027589E+18</v>
      </c>
      <c r="G82" s="30">
        <f t="shared" si="4"/>
        <v>3.1884242893027589E+18</v>
      </c>
      <c r="H82" s="30">
        <f t="shared" si="5"/>
        <v>3.1884242893027589E+18</v>
      </c>
      <c r="I82" s="89" t="str">
        <f>IFERROR((s_DL/(Rad_Spec!AV82*s_GSF_s*s_Fam*s_Foffset*Fsurf!C82*s_EF_w*(1/365)*s_ET_w*(1/24)))*Rad_Spec!BF82,".")</f>
        <v>.</v>
      </c>
      <c r="J82" s="30" t="str">
        <f>IFERROR((s_DL/(Rad_Spec!AZ82*s_GSF_s*s_Fam*s_Foffset*Fsurf!C82*s_EF_w*(1/365)*s_ET_w*(1/24)))*Rad_Spec!BF82,".")</f>
        <v>.</v>
      </c>
      <c r="K82" s="30" t="str">
        <f>IFERROR((s_DL/(Rad_Spec!BA82*s_GSF_s*s_Fam*s_Foffset*Fsurf!C82*s_EF_w*(1/365)*s_ET_w*(1/24)))*Rad_Spec!BF82,".")</f>
        <v>.</v>
      </c>
      <c r="L82" s="30" t="str">
        <f>IFERROR((s_DL/(Rad_Spec!BB82*s_GSF_s*s_Fam*s_Foffset*Fsurf!C82*s_EF_w*(1/365)*s_ET_w*(1/24)))*Rad_Spec!BF82,".")</f>
        <v>.</v>
      </c>
      <c r="M82" s="30" t="str">
        <f>IFERROR((s_DL/(Rad_Spec!AY82*s_GSF_s*s_Fam*s_Foffset*Fsurf!C82*s_EF_w*(1/365)*s_ET_w*(1/24)))*Rad_Spec!BF82,".")</f>
        <v>.</v>
      </c>
      <c r="N82" s="30">
        <f>IFERROR((s_DL/(Rad_Spec!AV82*s_GSF_s*s_Fam*s_Foffset*acf!D82*s_ET_w*(1/24)*s_EF_w*(1/365)))*Rad_Spec!BF82,".")</f>
        <v>5.1015402836133517E+17</v>
      </c>
      <c r="O82" s="30">
        <f>IFERROR((s_DL/(Rad_Spec!AZ82*s_GSF_s*s_Fam*s_Foffset*acf!E82*s_ET_w*(1/24)*s_EF_w*(1/365)))*Rad_Spec!BF82,".")</f>
        <v>2.6246830957979126E+18</v>
      </c>
      <c r="P82" s="30">
        <f>IFERROR((s_DL/(Rad_Spec!BA82*s_GSF_s*s_Fam*s_Foffset*acf!F82*s_ET_w*(1/24)*s_EF_w*(1/365)))*Rad_Spec!BF82,".")</f>
        <v>9.194966481016745E+17</v>
      </c>
      <c r="Q82" s="30">
        <f>IFERROR((s_DL/(Rad_Spec!BB82*s_GSF_s*s_Fam*s_Foffset*acf!G82*s_ET_w*(1/24)*s_EF_w*(1/365)))*Rad_Spec!BF82,".")</f>
        <v>5.7309658442924595E+17</v>
      </c>
      <c r="R82" s="30">
        <f>IFERROR((s_DL/(Rad_Spec!AY82*s_GSF_s*s_Fam*s_Foffset*acf!C82*s_ET_w*(1/24)*s_EF_w*(1/365)))*Rad_Spec!BF82,".")</f>
        <v>2.821107824119531E+18</v>
      </c>
    </row>
    <row r="83" spans="1:18">
      <c r="A83" s="34" t="s">
        <v>90</v>
      </c>
      <c r="B83" s="90" t="s">
        <v>9</v>
      </c>
      <c r="C83" s="30" t="str">
        <f>IFERROR((s_DL/(k_decay*Rad_Spec!V83*s_IFD_w*s_EF_w))*Rad_Spec!BF83,".")</f>
        <v>.</v>
      </c>
      <c r="D83" s="30" t="str">
        <f>IFERROR((s_DL/(k_decay*Rad_Spec!AN83*s_IRA_w*(1/s_PEFm_up)*s_SLF*s_ET_w*s_EF_w))*Rad_Spec!BF83,".")</f>
        <v>.</v>
      </c>
      <c r="E83" s="30" t="str">
        <f>IFERROR((s_DL/(k_decay*Rad_Spec!AN83*s_IRA_w*(1/s_PEF)*s_SLF*s_ET_w*s_EF_w))*Rad_Spec!BF83,".")</f>
        <v>.</v>
      </c>
      <c r="F83" s="30">
        <f>IFERROR((s_DL/(k_decay*Rad_Spec!AY83*s_GSF_s*s_Fam*s_Foffset*acf!C83*s_ET_w*(1/24)*s_EF_w*(1/365)))*Rad_Spec!BF83,".")</f>
        <v>3.7002349063482552E+16</v>
      </c>
      <c r="G83" s="30">
        <f t="shared" si="4"/>
        <v>3.7002349063482552E+16</v>
      </c>
      <c r="H83" s="30">
        <f t="shared" si="5"/>
        <v>3.7002349063482552E+16</v>
      </c>
      <c r="I83" s="89">
        <f>IFERROR((s_DL/(Rad_Spec!AV83*s_GSF_s*s_Fam*s_Foffset*Fsurf!C83*s_EF_w*(1/365)*s_ET_w*(1/24)))*Rad_Spec!BF83,".")</f>
        <v>5675151343074279</v>
      </c>
      <c r="J83" s="30">
        <f>IFERROR((s_DL/(Rad_Spec!AZ83*s_GSF_s*s_Fam*s_Foffset*Fsurf!C83*s_EF_w*(1/365)*s_ET_w*(1/24)))*Rad_Spec!BF83,".")</f>
        <v>2.91702779034018E+16</v>
      </c>
      <c r="K83" s="30">
        <f>IFERROR((s_DL/(Rad_Spec!BA83*s_GSF_s*s_Fam*s_Foffset*Fsurf!C83*s_EF_w*(1/365)*s_ET_w*(1/24)))*Rad_Spec!BF83,".")</f>
        <v>1.0199397868322308E+16</v>
      </c>
      <c r="L83" s="30">
        <f>IFERROR((s_DL/(Rad_Spec!BB83*s_GSF_s*s_Fam*s_Foffset*Fsurf!C83*s_EF_w*(1/365)*s_ET_w*(1/24)))*Rad_Spec!BF83,".")</f>
        <v>6453601306062344</v>
      </c>
      <c r="M83" s="30">
        <f>IFERROR((s_DL/(Rad_Spec!AY83*s_GSF_s*s_Fam*s_Foffset*Fsurf!C83*s_EF_w*(1/365)*s_ET_w*(1/24)))*Rad_Spec!BF83,".")</f>
        <v>2.9614076869072472E+16</v>
      </c>
      <c r="N83" s="30">
        <f>IFERROR((s_DL/(Rad_Spec!AV83*s_GSF_s*s_Fam*s_Foffset*acf!D83*s_ET_w*(1/24)*s_EF_w*(1/365)))*Rad_Spec!BF83,".")</f>
        <v>5912441648954861</v>
      </c>
      <c r="O83" s="30">
        <f>IFERROR((s_DL/(Rad_Spec!AZ83*s_GSF_s*s_Fam*s_Foffset*acf!E83*s_ET_w*(1/24)*s_EF_w*(1/365)))*Rad_Spec!BF83,".")</f>
        <v>3.0281360727423912E+16</v>
      </c>
      <c r="P83" s="30">
        <f>IFERROR((s_DL/(Rad_Spec!BA83*s_GSF_s*s_Fam*s_Foffset*acf!F83*s_ET_w*(1/24)*s_EF_w*(1/365)))*Rad_Spec!BF83,".")</f>
        <v>1.0649180106185796E+16</v>
      </c>
      <c r="Q83" s="30">
        <f>IFERROR((s_DL/(Rad_Spec!BB83*s_GSF_s*s_Fam*s_Foffset*acf!G83*s_ET_w*(1/24)*s_EF_w*(1/365)))*Rad_Spec!BF83,".")</f>
        <v>6641894614756873</v>
      </c>
      <c r="R83" s="30">
        <f>IFERROR((s_DL/(Rad_Spec!AY83*s_GSF_s*s_Fam*s_Foffset*acf!C83*s_ET_w*(1/24)*s_EF_w*(1/365)))*Rad_Spec!BF83,".")</f>
        <v>3.2739562549443508E+16</v>
      </c>
    </row>
    <row r="84" spans="1:18">
      <c r="A84" s="34" t="s">
        <v>91</v>
      </c>
      <c r="B84" s="90" t="s">
        <v>9</v>
      </c>
      <c r="C84" s="30" t="str">
        <f>IFERROR((s_DL/(k_decay*Rad_Spec!V84*s_IFD_w*s_EF_w))*Rad_Spec!BF84,".")</f>
        <v>.</v>
      </c>
      <c r="D84" s="30">
        <f>IFERROR((s_DL/(k_decay*Rad_Spec!AN84*s_IRA_w*(1/s_PEFm_up)*s_SLF*s_ET_w*s_EF_w))*Rad_Spec!BF84,".")</f>
        <v>35382.960774941159</v>
      </c>
      <c r="E84" s="30">
        <f>IFERROR((s_DL/(k_decay*Rad_Spec!AN84*s_IRA_w*(1/s_PEF)*s_SLF*s_ET_w*s_EF_w))*Rad_Spec!BF84,".")</f>
        <v>29478449.892438594</v>
      </c>
      <c r="F84" s="30">
        <f>IFERROR((s_DL/(k_decay*Rad_Spec!AY84*s_GSF_s*s_Fam*s_Foffset*acf!C84*s_ET_w*(1/24)*s_EF_w*(1/365)))*Rad_Spec!BF84,".")</f>
        <v>377881895008916.31</v>
      </c>
      <c r="G84" s="30">
        <f t="shared" si="4"/>
        <v>29478447.592834003</v>
      </c>
      <c r="H84" s="30">
        <f t="shared" si="5"/>
        <v>35382.960771628073</v>
      </c>
      <c r="I84" s="89">
        <f>IFERROR((s_DL/(Rad_Spec!AV84*s_GSF_s*s_Fam*s_Foffset*Fsurf!C84*s_EF_w*(1/365)*s_ET_w*(1/24)))*Rad_Spec!BF84,".")</f>
        <v>261338125629834.84</v>
      </c>
      <c r="J84" s="30">
        <f>IFERROR((s_DL/(Rad_Spec!AZ84*s_GSF_s*s_Fam*s_Foffset*Fsurf!C84*s_EF_w*(1/365)*s_ET_w*(1/24)))*Rad_Spec!BF84,".")</f>
        <v>556469974401458.63</v>
      </c>
      <c r="K84" s="30">
        <f>IFERROR((s_DL/(Rad_Spec!BA84*s_GSF_s*s_Fam*s_Foffset*Fsurf!C84*s_EF_w*(1/365)*s_ET_w*(1/24)))*Rad_Spec!BF84,".")</f>
        <v>297467820417369.56</v>
      </c>
      <c r="L84" s="30">
        <f>IFERROR((s_DL/(Rad_Spec!BB84*s_GSF_s*s_Fam*s_Foffset*Fsurf!C84*s_EF_w*(1/365)*s_ET_w*(1/24)))*Rad_Spec!BF84,".")</f>
        <v>261338125629834.84</v>
      </c>
      <c r="M84" s="30">
        <f>IFERROR((s_DL/(Rad_Spec!AY84*s_GSF_s*s_Fam*s_Foffset*Fsurf!C84*s_EF_w*(1/365)*s_ET_w*(1/24)))*Rad_Spec!BF84,".")</f>
        <v>310220459136986.81</v>
      </c>
      <c r="N84" s="30">
        <f>IFERROR((s_DL/(Rad_Spec!AV84*s_GSF_s*s_Fam*s_Foffset*acf!D84*s_ET_w*(1/24)*s_EF_w*(1/365)))*Rad_Spec!BF84,".")</f>
        <v>281664424289933</v>
      </c>
      <c r="O84" s="30">
        <f>IFERROR((s_DL/(Rad_Spec!AZ84*s_GSF_s*s_Fam*s_Foffset*acf!E84*s_ET_w*(1/24)*s_EF_w*(1/365)))*Rad_Spec!BF84,".")</f>
        <v>599750972410460.88</v>
      </c>
      <c r="P84" s="30">
        <f>IFERROR((s_DL/(Rad_Spec!BA84*s_GSF_s*s_Fam*s_Foffset*acf!F84*s_ET_w*(1/24)*s_EF_w*(1/365)))*Rad_Spec!BF84,".")</f>
        <v>320604206449831.63</v>
      </c>
      <c r="Q84" s="30">
        <f>IFERROR((s_DL/(Rad_Spec!BB84*s_GSF_s*s_Fam*s_Foffset*acf!G84*s_ET_w*(1/24)*s_EF_w*(1/365)))*Rad_Spec!BF84,".")</f>
        <v>281664424289933</v>
      </c>
      <c r="R84" s="30">
        <f>IFERROR((s_DL/(Rad_Spec!AY84*s_GSF_s*s_Fam*s_Foffset*acf!C84*s_ET_w*(1/24)*s_EF_w*(1/365)))*Rad_Spec!BF84,".")</f>
        <v>334348717069863.56</v>
      </c>
    </row>
    <row r="85" spans="1:18">
      <c r="A85" s="88" t="s">
        <v>92</v>
      </c>
      <c r="B85" s="28"/>
      <c r="C85" s="30">
        <f>IFERROR((s_DL/(k_decay*Rad_Spec!V85*s_IFD_w*s_EF_w))*Rad_Spec!BF85,".")</f>
        <v>14379749.765175365</v>
      </c>
      <c r="D85" s="30">
        <f>IFERROR((s_DL/(k_decay*Rad_Spec!AN85*s_IRA_w*(1/s_PEFm_up)*s_SLF*s_ET_w*s_EF_w))*Rad_Spec!BF85,".")</f>
        <v>384177.37609195465</v>
      </c>
      <c r="E85" s="30">
        <f>IFERROR((s_DL/(k_decay*Rad_Spec!AN85*s_IRA_w*(1/s_PEF)*s_SLF*s_ET_w*s_EF_w))*Rad_Spec!BF85,".")</f>
        <v>320068001.17631078</v>
      </c>
      <c r="F85" s="30">
        <f>IFERROR((s_DL/(k_decay*Rad_Spec!AY85*s_GSF_s*s_Fam*s_Foffset*acf!C85*s_ET_w*(1/24)*s_EF_w*(1/365)))*Rad_Spec!BF85,".")</f>
        <v>363048.6047263848</v>
      </c>
      <c r="G85" s="30">
        <f t="shared" si="4"/>
        <v>353717.01959267462</v>
      </c>
      <c r="H85" s="30">
        <f t="shared" si="5"/>
        <v>184265.2689581929</v>
      </c>
      <c r="I85" s="89" t="str">
        <f>IFERROR((s_DL/(Rad_Spec!AV85*s_GSF_s*s_Fam*s_Foffset*Fsurf!C85*s_EF_w*(1/365)*s_ET_w*(1/24)))*Rad_Spec!BF85,".")</f>
        <v>.</v>
      </c>
      <c r="J85" s="30" t="str">
        <f>IFERROR((s_DL/(Rad_Spec!AZ85*s_GSF_s*s_Fam*s_Foffset*Fsurf!C85*s_EF_w*(1/365)*s_ET_w*(1/24)))*Rad_Spec!BF85,".")</f>
        <v>.</v>
      </c>
      <c r="K85" s="30" t="str">
        <f>IFERROR((s_DL/(Rad_Spec!BA85*s_GSF_s*s_Fam*s_Foffset*Fsurf!C85*s_EF_w*(1/365)*s_ET_w*(1/24)))*Rad_Spec!BF85,".")</f>
        <v>.</v>
      </c>
      <c r="L85" s="30" t="str">
        <f>IFERROR((s_DL/(Rad_Spec!BB85*s_GSF_s*s_Fam*s_Foffset*Fsurf!C85*s_EF_w*(1/365)*s_ET_w*(1/24)))*Rad_Spec!BF85,".")</f>
        <v>.</v>
      </c>
      <c r="M85" s="30" t="str">
        <f>IFERROR((s_DL/(Rad_Spec!AY85*s_GSF_s*s_Fam*s_Foffset*Fsurf!C85*s_EF_w*(1/365)*s_ET_w*(1/24)))*Rad_Spec!BF85,".")</f>
        <v>.</v>
      </c>
      <c r="N85" s="30">
        <f>IFERROR((s_DL/(Rad_Spec!AV85*s_GSF_s*s_Fam*s_Foffset*acf!D85*s_ET_w*(1/24)*s_EF_w*(1/365)))*Rad_Spec!BF85,".")</f>
        <v>70606.397216274097</v>
      </c>
      <c r="O85" s="30">
        <f>IFERROR((s_DL/(Rad_Spec!AZ85*s_GSF_s*s_Fam*s_Foffset*acf!E85*s_ET_w*(1/24)*s_EF_w*(1/365)))*Rad_Spec!BF85,".")</f>
        <v>329336.68899929221</v>
      </c>
      <c r="P85" s="30">
        <f>IFERROR((s_DL/(Rad_Spec!BA85*s_GSF_s*s_Fam*s_Foffset*acf!F85*s_ET_w*(1/24)*s_EF_w*(1/365)))*Rad_Spec!BF85,".")</f>
        <v>117712.87001927911</v>
      </c>
      <c r="Q85" s="30">
        <f>IFERROR((s_DL/(Rad_Spec!BB85*s_GSF_s*s_Fam*s_Foffset*acf!G85*s_ET_w*(1/24)*s_EF_w*(1/365)))*Rad_Spec!BF85,".")</f>
        <v>78078.602055881216</v>
      </c>
      <c r="R85" s="30">
        <f>IFERROR((s_DL/(Rad_Spec!AY85*s_GSF_s*s_Fam*s_Foffset*acf!C85*s_ET_w*(1/24)*s_EF_w*(1/365)))*Rad_Spec!BF85,".")</f>
        <v>321224.26828998141</v>
      </c>
    </row>
    <row r="86" spans="1:18">
      <c r="A86" s="88" t="s">
        <v>93</v>
      </c>
      <c r="B86" s="28"/>
      <c r="C86" s="30">
        <f>IFERROR((s_DL/(k_decay*Rad_Spec!V86*s_IFD_w*s_EF_w))*Rad_Spec!BF86,".")</f>
        <v>29022481.015413798</v>
      </c>
      <c r="D86" s="30">
        <f>IFERROR((s_DL/(k_decay*Rad_Spec!AN86*s_IRA_w*(1/s_PEFm_up)*s_SLF*s_ET_w*s_EF_w))*Rad_Spec!BF86,".")</f>
        <v>426718.60882932786</v>
      </c>
      <c r="E86" s="30">
        <f>IFERROR((s_DL/(k_decay*Rad_Spec!AN86*s_IRA_w*(1/s_PEF)*s_SLF*s_ET_w*s_EF_w))*Rad_Spec!BF86,".")</f>
        <v>355510190.58459133</v>
      </c>
      <c r="F86" s="30">
        <f>IFERROR((s_DL/(k_decay*Rad_Spec!AY86*s_GSF_s*s_Fam*s_Foffset*acf!C86*s_ET_w*(1/24)*s_EF_w*(1/365)))*Rad_Spec!BF86,".")</f>
        <v>659690.40210171125</v>
      </c>
      <c r="G86" s="30">
        <f t="shared" si="4"/>
        <v>643860.48668160511</v>
      </c>
      <c r="H86" s="30">
        <f t="shared" si="5"/>
        <v>256819.63061348241</v>
      </c>
      <c r="I86" s="89" t="str">
        <f>IFERROR((s_DL/(Rad_Spec!AV86*s_GSF_s*s_Fam*s_Foffset*Fsurf!C86*s_EF_w*(1/365)*s_ET_w*(1/24)))*Rad_Spec!BF86,".")</f>
        <v>.</v>
      </c>
      <c r="J86" s="30" t="str">
        <f>IFERROR((s_DL/(Rad_Spec!AZ86*s_GSF_s*s_Fam*s_Foffset*Fsurf!C86*s_EF_w*(1/365)*s_ET_w*(1/24)))*Rad_Spec!BF86,".")</f>
        <v>.</v>
      </c>
      <c r="K86" s="30" t="str">
        <f>IFERROR((s_DL/(Rad_Spec!BA86*s_GSF_s*s_Fam*s_Foffset*Fsurf!C86*s_EF_w*(1/365)*s_ET_w*(1/24)))*Rad_Spec!BF86,".")</f>
        <v>.</v>
      </c>
      <c r="L86" s="30" t="str">
        <f>IFERROR((s_DL/(Rad_Spec!BB86*s_GSF_s*s_Fam*s_Foffset*Fsurf!C86*s_EF_w*(1/365)*s_ET_w*(1/24)))*Rad_Spec!BF86,".")</f>
        <v>.</v>
      </c>
      <c r="M86" s="30" t="str">
        <f>IFERROR((s_DL/(Rad_Spec!AY86*s_GSF_s*s_Fam*s_Foffset*Fsurf!C86*s_EF_w*(1/365)*s_ET_w*(1/24)))*Rad_Spec!BF86,".")</f>
        <v>.</v>
      </c>
      <c r="N86" s="30">
        <f>IFERROR((s_DL/(Rad_Spec!AV86*s_GSF_s*s_Fam*s_Foffset*acf!D86*s_ET_w*(1/24)*s_EF_w*(1/365)))*Rad_Spec!BF86,".")</f>
        <v>139330.23976564471</v>
      </c>
      <c r="O86" s="30">
        <f>IFERROR((s_DL/(Rad_Spec!AZ86*s_GSF_s*s_Fam*s_Foffset*acf!E86*s_ET_w*(1/24)*s_EF_w*(1/365)))*Rad_Spec!BF86,".")</f>
        <v>596094.01349158387</v>
      </c>
      <c r="P86" s="30">
        <f>IFERROR((s_DL/(Rad_Spec!BA86*s_GSF_s*s_Fam*s_Foffset*acf!F86*s_ET_w*(1/24)*s_EF_w*(1/365)))*Rad_Spec!BF86,".")</f>
        <v>221080.78784808345</v>
      </c>
      <c r="Q86" s="30">
        <f>IFERROR((s_DL/(Rad_Spec!BB86*s_GSF_s*s_Fam*s_Foffset*acf!G86*s_ET_w*(1/24)*s_EF_w*(1/365)))*Rad_Spec!BF86,".")</f>
        <v>151781.25727095283</v>
      </c>
      <c r="R86" s="30">
        <f>IFERROR((s_DL/(Rad_Spec!AY86*s_GSF_s*s_Fam*s_Foffset*acf!C86*s_ET_w*(1/24)*s_EF_w*(1/365)))*Rad_Spec!BF86,".")</f>
        <v>583692.00144083414</v>
      </c>
    </row>
    <row r="87" spans="1:18">
      <c r="A87" s="88" t="s">
        <v>94</v>
      </c>
      <c r="B87" s="28"/>
      <c r="C87" s="30">
        <f>IFERROR((s_DL/(k_decay*Rad_Spec!V87*s_IFD_w*s_EF_w))*Rad_Spec!BF87,".")</f>
        <v>0.18148600606605406</v>
      </c>
      <c r="D87" s="30">
        <f>IFERROR((s_DL/(k_decay*Rad_Spec!AN87*s_IRA_w*(1/s_PEFm_up)*s_SLF*s_ET_w*s_EF_w))*Rad_Spec!BF87,".")</f>
        <v>5.6603409283550517E-6</v>
      </c>
      <c r="E87" s="30">
        <f>IFERROR((s_DL/(k_decay*Rad_Spec!AN87*s_IRA_w*(1/s_PEF)*s_SLF*s_ET_w*s_EF_w))*Rad_Spec!BF87,".")</f>
        <v>4.7157748468806939E-3</v>
      </c>
      <c r="F87" s="30">
        <f>IFERROR((s_DL/(k_decay*Rad_Spec!AY87*s_GSF_s*s_Fam*s_Foffset*acf!C87*s_ET_w*(1/24)*s_EF_w*(1/365)))*Rad_Spec!BF87,".")</f>
        <v>32261.256181937726</v>
      </c>
      <c r="G87" s="30">
        <f t="shared" si="4"/>
        <v>4.5963417553596666E-3</v>
      </c>
      <c r="H87" s="30">
        <f t="shared" si="5"/>
        <v>5.6601643933091606E-6</v>
      </c>
      <c r="I87" s="89">
        <f>IFERROR((s_DL/(Rad_Spec!AV87*s_GSF_s*s_Fam*s_Foffset*Fsurf!C87*s_EF_w*(1/365)*s_ET_w*(1/24)))*Rad_Spec!BF87,".")</f>
        <v>148623.32597828974</v>
      </c>
      <c r="J87" s="30">
        <f>IFERROR((s_DL/(Rad_Spec!AZ87*s_GSF_s*s_Fam*s_Foffset*Fsurf!C87*s_EF_w*(1/365)*s_ET_w*(1/24)))*Rad_Spec!BF87,".")</f>
        <v>197390.35481491601</v>
      </c>
      <c r="K87" s="30">
        <f>IFERROR((s_DL/(Rad_Spec!BA87*s_GSF_s*s_Fam*s_Foffset*Fsurf!C87*s_EF_w*(1/365)*s_ET_w*(1/24)))*Rad_Spec!BF87,".")</f>
        <v>159622.52519328948</v>
      </c>
      <c r="L87" s="30">
        <f>IFERROR((s_DL/(Rad_Spec!BB87*s_GSF_s*s_Fam*s_Foffset*Fsurf!C87*s_EF_w*(1/365)*s_ET_w*(1/24)))*Rad_Spec!BF87,".")</f>
        <v>148873.53359778185</v>
      </c>
      <c r="M87" s="30">
        <f>IFERROR((s_DL/(Rad_Spec!AY87*s_GSF_s*s_Fam*s_Foffset*Fsurf!C87*s_EF_w*(1/365)*s_ET_w*(1/24)))*Rad_Spec!BF87,".")</f>
        <v>23590.626791991475</v>
      </c>
      <c r="N87" s="30">
        <f>IFERROR((s_DL/(Rad_Spec!AV87*s_GSF_s*s_Fam*s_Foffset*acf!D87*s_ET_w*(1/24)*s_EF_w*(1/365)))*Rad_Spec!BF87,".")</f>
        <v>179834.22443373056</v>
      </c>
      <c r="O87" s="30">
        <f>IFERROR((s_DL/(Rad_Spec!AZ87*s_GSF_s*s_Fam*s_Foffset*acf!E87*s_ET_w*(1/24)*s_EF_w*(1/365)))*Rad_Spec!BF87,".")</f>
        <v>242823.03481481588</v>
      </c>
      <c r="P87" s="30">
        <f>IFERROR((s_DL/(Rad_Spec!BA87*s_GSF_s*s_Fam*s_Foffset*acf!F87*s_ET_w*(1/24)*s_EF_w*(1/365)))*Rad_Spec!BF87,".")</f>
        <v>196362.30974194501</v>
      </c>
      <c r="Q87" s="30">
        <f>IFERROR((s_DL/(Rad_Spec!BB87*s_GSF_s*s_Fam*s_Foffset*acf!G87*s_ET_w*(1/24)*s_EF_w*(1/365)))*Rad_Spec!BF87,".")</f>
        <v>183851.14009977604</v>
      </c>
      <c r="R87" s="30">
        <f>IFERROR((s_DL/(Rad_Spec!AY87*s_GSF_s*s_Fam*s_Foffset*acf!C87*s_ET_w*(1/24)*s_EF_w*(1/365)))*Rad_Spec!BF87,".")</f>
        <v>28544.658418309697</v>
      </c>
    </row>
    <row r="88" spans="1:18">
      <c r="A88" s="88" t="s">
        <v>95</v>
      </c>
      <c r="B88" s="28"/>
      <c r="C88" s="30">
        <f>IFERROR((s_DL/(k_decay*Rad_Spec!V88*s_IFD_w*s_EF_w))*Rad_Spec!BF88,".")</f>
        <v>0.16420854618324809</v>
      </c>
      <c r="D88" s="30">
        <f>IFERROR((s_DL/(k_decay*Rad_Spec!AN88*s_IRA_w*(1/s_PEFm_up)*s_SLF*s_ET_w*s_EF_w))*Rad_Spec!BF88,".")</f>
        <v>5.125560830417235E-6</v>
      </c>
      <c r="E88" s="30">
        <f>IFERROR((s_DL/(k_decay*Rad_Spec!AN88*s_IRA_w*(1/s_PEF)*s_SLF*s_ET_w*s_EF_w))*Rad_Spec!BF88,".")</f>
        <v>4.2702358649733914E-3</v>
      </c>
      <c r="F88" s="30">
        <f>IFERROR((s_DL/(k_decay*Rad_Spec!AY88*s_GSF_s*s_Fam*s_Foffset*acf!C88*s_ET_w*(1/24)*s_EF_w*(1/365)))*Rad_Spec!BF88,".")</f>
        <v>62903.984701170448</v>
      </c>
      <c r="G88" s="30">
        <f t="shared" si="4"/>
        <v>4.162002884440825E-3</v>
      </c>
      <c r="H88" s="30">
        <f t="shared" si="5"/>
        <v>5.1254008471337138E-6</v>
      </c>
      <c r="I88" s="89">
        <f>IFERROR((s_DL/(Rad_Spec!AV88*s_GSF_s*s_Fam*s_Foffset*Fsurf!C88*s_EF_w*(1/365)*s_ET_w*(1/24)))*Rad_Spec!BF88,".")</f>
        <v>59565.224509333057</v>
      </c>
      <c r="J88" s="30">
        <f>IFERROR((s_DL/(Rad_Spec!AZ88*s_GSF_s*s_Fam*s_Foffset*Fsurf!C88*s_EF_w*(1/365)*s_ET_w*(1/24)))*Rad_Spec!BF88,".")</f>
        <v>170515.53631298436</v>
      </c>
      <c r="K88" s="30">
        <f>IFERROR((s_DL/(Rad_Spec!BA88*s_GSF_s*s_Fam*s_Foffset*Fsurf!C88*s_EF_w*(1/365)*s_ET_w*(1/24)))*Rad_Spec!BF88,".")</f>
        <v>81626.418772048986</v>
      </c>
      <c r="L88" s="30">
        <f>IFERROR((s_DL/(Rad_Spec!BB88*s_GSF_s*s_Fam*s_Foffset*Fsurf!C88*s_EF_w*(1/365)*s_ET_w*(1/24)))*Rad_Spec!BF88,".")</f>
        <v>61647.924667002044</v>
      </c>
      <c r="M88" s="30">
        <f>IFERROR((s_DL/(Rad_Spec!AY88*s_GSF_s*s_Fam*s_Foffset*Fsurf!C88*s_EF_w*(1/365)*s_ET_w*(1/24)))*Rad_Spec!BF88,".")</f>
        <v>46035.772233539225</v>
      </c>
      <c r="N88" s="30">
        <f>IFERROR((s_DL/(Rad_Spec!AV88*s_GSF_s*s_Fam*s_Foffset*acf!D88*s_ET_w*(1/24)*s_EF_w*(1/365)))*Rad_Spec!BF88,".")</f>
        <v>72014.356431783672</v>
      </c>
      <c r="O88" s="30">
        <f>IFERROR((s_DL/(Rad_Spec!AZ88*s_GSF_s*s_Fam*s_Foffset*acf!E88*s_ET_w*(1/24)*s_EF_w*(1/365)))*Rad_Spec!BF88,".")</f>
        <v>209399.79180243582</v>
      </c>
      <c r="P88" s="30">
        <f>IFERROR((s_DL/(Rad_Spec!BA88*s_GSF_s*s_Fam*s_Foffset*acf!F88*s_ET_w*(1/24)*s_EF_w*(1/365)))*Rad_Spec!BF88,".")</f>
        <v>100905.92926398902</v>
      </c>
      <c r="Q88" s="30">
        <f>IFERROR((s_DL/(Rad_Spec!BB88*s_GSF_s*s_Fam*s_Foffset*acf!G88*s_ET_w*(1/24)*s_EF_w*(1/365)))*Rad_Spec!BF88,".")</f>
        <v>76861.47657623062</v>
      </c>
      <c r="R88" s="30">
        <f>IFERROR((s_DL/(Rad_Spec!AY88*s_GSF_s*s_Fam*s_Foffset*acf!C88*s_ET_w*(1/24)*s_EF_w*(1/365)))*Rad_Spec!BF88,".")</f>
        <v>55657.248630348928</v>
      </c>
    </row>
    <row r="89" spans="1:18">
      <c r="A89" s="88" t="s">
        <v>96</v>
      </c>
      <c r="B89" s="28"/>
      <c r="C89" s="30">
        <f>IFERROR((s_DL/(k_decay*Rad_Spec!V89*s_IFD_w*s_EF_w))*Rad_Spec!BF89,".")</f>
        <v>0.16421485451914461</v>
      </c>
      <c r="D89" s="30">
        <f>IFERROR((s_DL/(k_decay*Rad_Spec!AN89*s_IRA_w*(1/s_PEFm_up)*s_SLF*s_ET_w*s_EF_w))*Rad_Spec!BF89,".")</f>
        <v>5.125757737095528E-6</v>
      </c>
      <c r="E89" s="30">
        <f>IFERROR((s_DL/(k_decay*Rad_Spec!AN89*s_IRA_w*(1/s_PEF)*s_SLF*s_ET_w*s_EF_w))*Rad_Spec!BF89,".")</f>
        <v>4.2703999129649227E-3</v>
      </c>
      <c r="F89" s="30">
        <f>IFERROR((s_DL/(k_decay*Rad_Spec!AY89*s_GSF_s*s_Fam*s_Foffset*acf!C89*s_ET_w*(1/24)*s_EF_w*(1/365)))*Rad_Spec!BF89,".")</f>
        <v>33889.71617127685</v>
      </c>
      <c r="G89" s="30">
        <f t="shared" si="4"/>
        <v>4.1621625386992376E-3</v>
      </c>
      <c r="H89" s="30">
        <f t="shared" si="5"/>
        <v>5.1255977473084107E-6</v>
      </c>
      <c r="I89" s="89">
        <f>IFERROR((s_DL/(Rad_Spec!AV89*s_GSF_s*s_Fam*s_Foffset*Fsurf!C89*s_EF_w*(1/365)*s_ET_w*(1/24)))*Rad_Spec!BF89,".")</f>
        <v>145598.445474218</v>
      </c>
      <c r="J89" s="30">
        <f>IFERROR((s_DL/(Rad_Spec!AZ89*s_GSF_s*s_Fam*s_Foffset*Fsurf!C89*s_EF_w*(1/365)*s_ET_w*(1/24)))*Rad_Spec!BF89,".")</f>
        <v>199743.89911995892</v>
      </c>
      <c r="K89" s="30">
        <f>IFERROR((s_DL/(Rad_Spec!BA89*s_GSF_s*s_Fam*s_Foffset*Fsurf!C89*s_EF_w*(1/365)*s_ET_w*(1/24)))*Rad_Spec!BF89,".")</f>
        <v>158429.96315090271</v>
      </c>
      <c r="L89" s="30">
        <f>IFERROR((s_DL/(Rad_Spec!BB89*s_GSF_s*s_Fam*s_Foffset*Fsurf!C89*s_EF_w*(1/365)*s_ET_w*(1/24)))*Rad_Spec!BF89,".")</f>
        <v>146811.76585316984</v>
      </c>
      <c r="M89" s="30">
        <f>IFERROR((s_DL/(Rad_Spec!AY89*s_GSF_s*s_Fam*s_Foffset*Fsurf!C89*s_EF_w*(1/365)*s_ET_w*(1/24)))*Rad_Spec!BF89,".")</f>
        <v>24781.417120723261</v>
      </c>
      <c r="N89" s="30">
        <f>IFERROR((s_DL/(Rad_Spec!AV89*s_GSF_s*s_Fam*s_Foffset*acf!D89*s_ET_w*(1/24)*s_EF_w*(1/365)))*Rad_Spec!BF89,".")</f>
        <v>176174.1190238038</v>
      </c>
      <c r="O89" s="30">
        <f>IFERROR((s_DL/(Rad_Spec!AZ89*s_GSF_s*s_Fam*s_Foffset*acf!E89*s_ET_w*(1/24)*s_EF_w*(1/365)))*Rad_Spec!BF89,".")</f>
        <v>245972.0294733716</v>
      </c>
      <c r="P89" s="30">
        <f>IFERROR((s_DL/(Rad_Spec!BA89*s_GSF_s*s_Fam*s_Foffset*acf!F89*s_ET_w*(1/24)*s_EF_w*(1/365)))*Rad_Spec!BF89,".")</f>
        <v>195093.18028715139</v>
      </c>
      <c r="Q89" s="30">
        <f>IFERROR((s_DL/(Rad_Spec!BB89*s_GSF_s*s_Fam*s_Foffset*acf!G89*s_ET_w*(1/24)*s_EF_w*(1/365)))*Rad_Spec!BF89,".")</f>
        <v>181525.12710162156</v>
      </c>
      <c r="R89" s="30">
        <f>IFERROR((s_DL/(Rad_Spec!AY89*s_GSF_s*s_Fam*s_Foffset*acf!C89*s_ET_w*(1/24)*s_EF_w*(1/365)))*Rad_Spec!BF89,".")</f>
        <v>29985.51471607514</v>
      </c>
    </row>
    <row r="90" spans="1:18">
      <c r="A90" s="34" t="s">
        <v>97</v>
      </c>
      <c r="B90" s="28" t="s">
        <v>9</v>
      </c>
      <c r="C90" s="30">
        <f>IFERROR((s_DL/(k_decay*Rad_Spec!V90*s_IFD_w*s_EF_w))*Rad_Spec!BF90,".")</f>
        <v>7.0249582368133368</v>
      </c>
      <c r="D90" s="30">
        <f>IFERROR((s_DL/(k_decay*Rad_Spec!AN90*s_IRA_w*(1/s_PEFm_up)*s_SLF*s_ET_w*s_EF_w))*Rad_Spec!BF90,".")</f>
        <v>1.2518848224939432E-3</v>
      </c>
      <c r="E90" s="30">
        <f>IFERROR((s_DL/(k_decay*Rad_Spec!AN90*s_IRA_w*(1/s_PEF)*s_SLF*s_ET_w*s_EF_w))*Rad_Spec!BF90,".")</f>
        <v>1.0429772750144723</v>
      </c>
      <c r="F90" s="30">
        <f>IFERROR((s_DL/(k_decay*Rad_Spec!AY90*s_GSF_s*s_Fam*s_Foffset*acf!C90*s_ET_w*(1/24)*s_EF_w*(1/365)))*Rad_Spec!BF90,".")</f>
        <v>30082.300663423477</v>
      </c>
      <c r="G90" s="30">
        <f t="shared" si="4"/>
        <v>0.90811963057454681</v>
      </c>
      <c r="H90" s="30">
        <f t="shared" si="5"/>
        <v>1.2516617176479622E-3</v>
      </c>
      <c r="I90" s="89">
        <f>IFERROR((s_DL/(Rad_Spec!AV90*s_GSF_s*s_Fam*s_Foffset*Fsurf!C90*s_EF_w*(1/365)*s_ET_w*(1/24)))*Rad_Spec!BF90,".")</f>
        <v>32419.787663650957</v>
      </c>
      <c r="J90" s="30">
        <f>IFERROR((s_DL/(Rad_Spec!AZ90*s_GSF_s*s_Fam*s_Foffset*Fsurf!C90*s_EF_w*(1/365)*s_ET_w*(1/24)))*Rad_Spec!BF90,".")</f>
        <v>44694.331547865622</v>
      </c>
      <c r="K90" s="30">
        <f>IFERROR((s_DL/(Rad_Spec!BA90*s_GSF_s*s_Fam*s_Foffset*Fsurf!C90*s_EF_w*(1/365)*s_ET_w*(1/24)))*Rad_Spec!BF90,".")</f>
        <v>32556.292032761066</v>
      </c>
      <c r="L90" s="30">
        <f>IFERROR((s_DL/(Rad_Spec!BB90*s_GSF_s*s_Fam*s_Foffset*Fsurf!C90*s_EF_w*(1/365)*s_ET_w*(1/24)))*Rad_Spec!BF90,".")</f>
        <v>32419.787663650957</v>
      </c>
      <c r="M90" s="30">
        <f>IFERROR((s_DL/(Rad_Spec!AY90*s_GSF_s*s_Fam*s_Foffset*Fsurf!C90*s_EF_w*(1/365)*s_ET_w*(1/24)))*Rad_Spec!BF90,".")</f>
        <v>22464.575721804875</v>
      </c>
      <c r="N90" s="30">
        <f>IFERROR((s_DL/(Rad_Spec!AV90*s_GSF_s*s_Fam*s_Foffset*acf!D90*s_ET_w*(1/24)*s_EF_w*(1/365)))*Rad_Spec!BF90,".")</f>
        <v>43682.00357816249</v>
      </c>
      <c r="O90" s="30">
        <f>IFERROR((s_DL/(Rad_Spec!AZ90*s_GSF_s*s_Fam*s_Foffset*acf!E90*s_ET_w*(1/24)*s_EF_w*(1/365)))*Rad_Spec!BF90,".")</f>
        <v>52882.131458871263</v>
      </c>
      <c r="P90" s="30">
        <f>IFERROR((s_DL/(Rad_Spec!BA90*s_GSF_s*s_Fam*s_Foffset*acf!F90*s_ET_w*(1/24)*s_EF_w*(1/365)))*Rad_Spec!BF90,".")</f>
        <v>39887.60043674225</v>
      </c>
      <c r="Q90" s="30">
        <f>IFERROR((s_DL/(Rad_Spec!BB90*s_GSF_s*s_Fam*s_Foffset*acf!G90*s_ET_w*(1/24)*s_EF_w*(1/365)))*Rad_Spec!BF90,".")</f>
        <v>39610.395255612268</v>
      </c>
      <c r="R90" s="30">
        <f>IFERROR((s_DL/(Rad_Spec!AY90*s_GSF_s*s_Fam*s_Foffset*acf!C90*s_ET_w*(1/24)*s_EF_w*(1/365)))*Rad_Spec!BF90,".")</f>
        <v>26616.725400639316</v>
      </c>
    </row>
    <row r="91" spans="1:18">
      <c r="A91" s="27" t="s">
        <v>98</v>
      </c>
      <c r="B91" s="90" t="s">
        <v>13</v>
      </c>
      <c r="C91" s="30">
        <f>IFERROR((s_DL/(k_decay*Rad_Spec!V91*s_IFD_w*s_EF_w))*Rad_Spec!BF91,".")</f>
        <v>0.14723099707992995</v>
      </c>
      <c r="D91" s="30">
        <f>IFERROR((s_DL/(k_decay*Rad_Spec!AN91*s_IRA_w*(1/s_PEFm_up)*s_SLF*s_ET_w*s_EF_w))*Rad_Spec!BF91,".")</f>
        <v>6.0225074336394035E-5</v>
      </c>
      <c r="E91" s="30">
        <f>IFERROR((s_DL/(k_decay*Rad_Spec!AN91*s_IRA_w*(1/s_PEF)*s_SLF*s_ET_w*s_EF_w))*Rad_Spec!BF91,".")</f>
        <v>5.0175050284404402E-2</v>
      </c>
      <c r="F91" s="30">
        <f>IFERROR((s_DL/(k_decay*Rad_Spec!AY91*s_GSF_s*s_Fam*s_Foffset*acf!C91*s_ET_w*(1/24)*s_EF_w*(1/365)))*Rad_Spec!BF91,".")</f>
        <v>3105.9658911682232</v>
      </c>
      <c r="G91" s="30">
        <f t="shared" si="4"/>
        <v>3.7421516595254473E-2</v>
      </c>
      <c r="H91" s="30">
        <f t="shared" si="5"/>
        <v>6.0200448079732673E-5</v>
      </c>
      <c r="I91" s="89">
        <f>IFERROR((s_DL/(Rad_Spec!AV91*s_GSF_s*s_Fam*s_Foffset*Fsurf!C91*s_EF_w*(1/365)*s_ET_w*(1/24)))*Rad_Spec!BF91,".")</f>
        <v>577.94957236810558</v>
      </c>
      <c r="J91" s="30">
        <f>IFERROR((s_DL/(Rad_Spec!AZ91*s_GSF_s*s_Fam*s_Foffset*Fsurf!C91*s_EF_w*(1/365)*s_ET_w*(1/24)))*Rad_Spec!BF91,".")</f>
        <v>2317.2506439287263</v>
      </c>
      <c r="K91" s="30">
        <f>IFERROR((s_DL/(Rad_Spec!BA91*s_GSF_s*s_Fam*s_Foffset*Fsurf!C91*s_EF_w*(1/365)*s_ET_w*(1/24)))*Rad_Spec!BF91,".")</f>
        <v>839.75578891092277</v>
      </c>
      <c r="L91" s="30">
        <f>IFERROR((s_DL/(Rad_Spec!BB91*s_GSF_s*s_Fam*s_Foffset*Fsurf!C91*s_EF_w*(1/365)*s_ET_w*(1/24)))*Rad_Spec!BF91,".")</f>
        <v>591.87606808781925</v>
      </c>
      <c r="M91" s="30">
        <f>IFERROR((s_DL/(Rad_Spec!AY91*s_GSF_s*s_Fam*s_Foffset*Fsurf!C91*s_EF_w*(1/365)*s_ET_w*(1/24)))*Rad_Spec!BF91,".")</f>
        <v>2350.3079324825403</v>
      </c>
      <c r="N91" s="30">
        <f>IFERROR((s_DL/(Rad_Spec!AV91*s_GSF_s*s_Fam*s_Foffset*acf!D91*s_ET_w*(1/24)*s_EF_w*(1/365)))*Rad_Spec!BF91,".")</f>
        <v>757.97989118169221</v>
      </c>
      <c r="O91" s="30">
        <f>IFERROR((s_DL/(Rad_Spec!AZ91*s_GSF_s*s_Fam*s_Foffset*acf!E91*s_ET_w*(1/24)*s_EF_w*(1/365)))*Rad_Spec!BF91,".")</f>
        <v>2852.3357796897176</v>
      </c>
      <c r="P91" s="30">
        <f>IFERROR((s_DL/(Rad_Spec!BA91*s_GSF_s*s_Fam*s_Foffset*acf!F91*s_ET_w*(1/24)*s_EF_w*(1/365)))*Rad_Spec!BF91,".")</f>
        <v>1020.7845189358886</v>
      </c>
      <c r="Q91" s="30">
        <f>IFERROR((s_DL/(Rad_Spec!BB91*s_GSF_s*s_Fam*s_Foffset*acf!G91*s_ET_w*(1/24)*s_EF_w*(1/365)))*Rad_Spec!BF91,".")</f>
        <v>726.86934054015626</v>
      </c>
      <c r="R91" s="30">
        <f>IFERROR((s_DL/(Rad_Spec!AY91*s_GSF_s*s_Fam*s_Foffset*acf!C91*s_ET_w*(1/24)*s_EF_w*(1/365)))*Rad_Spec!BF91,".")</f>
        <v>2748.1488917333477</v>
      </c>
    </row>
    <row r="92" spans="1:18">
      <c r="A92" s="88" t="s">
        <v>99</v>
      </c>
      <c r="B92" s="28"/>
      <c r="C92" s="30">
        <f>IFERROR((s_DL/(k_decay*Rad_Spec!V92*s_IFD_w*s_EF_w))*Rad_Spec!BF92,".")</f>
        <v>6.2858229445567668E-2</v>
      </c>
      <c r="D92" s="30">
        <f>IFERROR((s_DL/(k_decay*Rad_Spec!AN92*s_IRA_w*(1/s_PEFm_up)*s_SLF*s_ET_w*s_EF_w))*Rad_Spec!BF92,".")</f>
        <v>3.8497502687500418E-5</v>
      </c>
      <c r="E92" s="30">
        <f>IFERROR((s_DL/(k_decay*Rad_Spec!AN92*s_IRA_w*(1/s_PEF)*s_SLF*s_ET_w*s_EF_w))*Rad_Spec!BF92,".")</f>
        <v>3.207325444515146E-2</v>
      </c>
      <c r="F92" s="30">
        <f>IFERROR((s_DL/(k_decay*Rad_Spec!AY92*s_GSF_s*s_Fam*s_Foffset*acf!C92*s_ET_w*(1/24)*s_EF_w*(1/365)))*Rad_Spec!BF92,".")</f>
        <v>27835.910376981312</v>
      </c>
      <c r="G92" s="30">
        <f t="shared" si="4"/>
        <v>2.123706873860412E-2</v>
      </c>
      <c r="H92" s="30">
        <f t="shared" si="5"/>
        <v>3.8473939282379451E-5</v>
      </c>
      <c r="I92" s="89" t="str">
        <f>IFERROR((s_DL/(Rad_Spec!AV92*s_GSF_s*s_Fam*s_Foffset*Fsurf!C92*s_EF_w*(1/365)*s_ET_w*(1/24)))*Rad_Spec!BF92,".")</f>
        <v>.</v>
      </c>
      <c r="J92" s="30" t="str">
        <f>IFERROR((s_DL/(Rad_Spec!AZ92*s_GSF_s*s_Fam*s_Foffset*Fsurf!C92*s_EF_w*(1/365)*s_ET_w*(1/24)))*Rad_Spec!BF92,".")</f>
        <v>.</v>
      </c>
      <c r="K92" s="30" t="str">
        <f>IFERROR((s_DL/(Rad_Spec!BA92*s_GSF_s*s_Fam*s_Foffset*Fsurf!C92*s_EF_w*(1/365)*s_ET_w*(1/24)))*Rad_Spec!BF92,".")</f>
        <v>.</v>
      </c>
      <c r="L92" s="30" t="str">
        <f>IFERROR((s_DL/(Rad_Spec!BB92*s_GSF_s*s_Fam*s_Foffset*Fsurf!C92*s_EF_w*(1/365)*s_ET_w*(1/24)))*Rad_Spec!BF92,".")</f>
        <v>.</v>
      </c>
      <c r="M92" s="30" t="str">
        <f>IFERROR((s_DL/(Rad_Spec!AY92*s_GSF_s*s_Fam*s_Foffset*Fsurf!C92*s_EF_w*(1/365)*s_ET_w*(1/24)))*Rad_Spec!BF92,".")</f>
        <v>.</v>
      </c>
      <c r="N92" s="30">
        <f>IFERROR((s_DL/(Rad_Spec!AV92*s_GSF_s*s_Fam*s_Foffset*acf!D92*s_ET_w*(1/24)*s_EF_w*(1/365)))*Rad_Spec!BF92,".")</f>
        <v>321395.68502871587</v>
      </c>
      <c r="O92" s="30">
        <f>IFERROR((s_DL/(Rad_Spec!AZ92*s_GSF_s*s_Fam*s_Foffset*acf!E92*s_ET_w*(1/24)*s_EF_w*(1/365)))*Rad_Spec!BF92,".")</f>
        <v>325616.13660649437</v>
      </c>
      <c r="P92" s="30">
        <f>IFERROR((s_DL/(Rad_Spec!BA92*s_GSF_s*s_Fam*s_Foffset*acf!F92*s_ET_w*(1/24)*s_EF_w*(1/365)))*Rad_Spec!BF92,".")</f>
        <v>327100.93387537939</v>
      </c>
      <c r="Q92" s="30">
        <f>IFERROR((s_DL/(Rad_Spec!BB92*s_GSF_s*s_Fam*s_Foffset*acf!G92*s_ET_w*(1/24)*s_EF_w*(1/365)))*Rad_Spec!BF92,".")</f>
        <v>323767.60890346655</v>
      </c>
      <c r="R92" s="30">
        <f>IFERROR((s_DL/(Rad_Spec!AY92*s_GSF_s*s_Fam*s_Foffset*acf!C92*s_ET_w*(1/24)*s_EF_w*(1/365)))*Rad_Spec!BF92,".")</f>
        <v>24629.12631153129</v>
      </c>
    </row>
    <row r="93" spans="1:18">
      <c r="A93" s="88" t="s">
        <v>100</v>
      </c>
      <c r="B93" s="28"/>
      <c r="C93" s="30">
        <f>IFERROR((s_DL/(k_decay*Rad_Spec!V93*s_IFD_w*s_EF_w))*Rad_Spec!BF93,".")</f>
        <v>12023799.182453984</v>
      </c>
      <c r="D93" s="30">
        <f>IFERROR((s_DL/(k_decay*Rad_Spec!AN93*s_IRA_w*(1/s_PEFm_up)*s_SLF*s_ET_w*s_EF_w))*Rad_Spec!BF93,".")</f>
        <v>360321.40293504816</v>
      </c>
      <c r="E93" s="30">
        <f>IFERROR((s_DL/(k_decay*Rad_Spec!AN93*s_IRA_w*(1/s_PEF)*s_SLF*s_ET_w*s_EF_w))*Rad_Spec!BF93,".")</f>
        <v>300192979.58571303</v>
      </c>
      <c r="F93" s="30">
        <f>IFERROR((s_DL/(k_decay*Rad_Spec!AY93*s_GSF_s*s_Fam*s_Foffset*acf!C93*s_ET_w*(1/24)*s_EF_w*(1/365)))*Rad_Spec!BF93,".")</f>
        <v>127387.03958970399</v>
      </c>
      <c r="G93" s="30">
        <f t="shared" si="4"/>
        <v>125998.66966376423</v>
      </c>
      <c r="H93" s="30">
        <f t="shared" si="5"/>
        <v>93383.232353503612</v>
      </c>
      <c r="I93" s="89" t="str">
        <f>IFERROR((s_DL/(Rad_Spec!AV93*s_GSF_s*s_Fam*s_Foffset*Fsurf!C93*s_EF_w*(1/365)*s_ET_w*(1/24)))*Rad_Spec!BF93,".")</f>
        <v>.</v>
      </c>
      <c r="J93" s="30" t="str">
        <f>IFERROR((s_DL/(Rad_Spec!AZ93*s_GSF_s*s_Fam*s_Foffset*Fsurf!C93*s_EF_w*(1/365)*s_ET_w*(1/24)))*Rad_Spec!BF93,".")</f>
        <v>.</v>
      </c>
      <c r="K93" s="30" t="str">
        <f>IFERROR((s_DL/(Rad_Spec!BA93*s_GSF_s*s_Fam*s_Foffset*Fsurf!C93*s_EF_w*(1/365)*s_ET_w*(1/24)))*Rad_Spec!BF93,".")</f>
        <v>.</v>
      </c>
      <c r="L93" s="30" t="str">
        <f>IFERROR((s_DL/(Rad_Spec!BB93*s_GSF_s*s_Fam*s_Foffset*Fsurf!C93*s_EF_w*(1/365)*s_ET_w*(1/24)))*Rad_Spec!BF93,".")</f>
        <v>.</v>
      </c>
      <c r="M93" s="30" t="str">
        <f>IFERROR((s_DL/(Rad_Spec!AY93*s_GSF_s*s_Fam*s_Foffset*Fsurf!C93*s_EF_w*(1/365)*s_ET_w*(1/24)))*Rad_Spec!BF93,".")</f>
        <v>.</v>
      </c>
      <c r="N93" s="30">
        <f>IFERROR((s_DL/(Rad_Spec!AV93*s_GSF_s*s_Fam*s_Foffset*acf!D93*s_ET_w*(1/24)*s_EF_w*(1/365)))*Rad_Spec!BF93,".")</f>
        <v>16478.12831582822</v>
      </c>
      <c r="O93" s="30">
        <f>IFERROR((s_DL/(Rad_Spec!AZ93*s_GSF_s*s_Fam*s_Foffset*acf!E93*s_ET_w*(1/24)*s_EF_w*(1/365)))*Rad_Spec!BF93,".")</f>
        <v>99380.012896408211</v>
      </c>
      <c r="P93" s="30">
        <f>IFERROR((s_DL/(Rad_Spec!BA93*s_GSF_s*s_Fam*s_Foffset*acf!F93*s_ET_w*(1/24)*s_EF_w*(1/365)))*Rad_Spec!BF93,".")</f>
        <v>33784.4987340148</v>
      </c>
      <c r="Q93" s="30">
        <f>IFERROR((s_DL/(Rad_Spec!BB93*s_GSF_s*s_Fam*s_Foffset*acf!G93*s_ET_w*(1/24)*s_EF_w*(1/365)))*Rad_Spec!BF93,".")</f>
        <v>20470.591118143526</v>
      </c>
      <c r="R93" s="30">
        <f>IFERROR((s_DL/(Rad_Spec!AY93*s_GSF_s*s_Fam*s_Foffset*acf!C93*s_ET_w*(1/24)*s_EF_w*(1/365)))*Rad_Spec!BF93,".")</f>
        <v>112711.65361637782</v>
      </c>
    </row>
    <row r="94" spans="1:18">
      <c r="A94" s="88" t="s">
        <v>101</v>
      </c>
      <c r="B94" s="28"/>
      <c r="C94" s="30">
        <f>IFERROR((s_DL/(k_decay*Rad_Spec!V94*s_IFD_w*s_EF_w))*Rad_Spec!BF94,".")</f>
        <v>271.98383869387902</v>
      </c>
      <c r="D94" s="30">
        <f>IFERROR((s_DL/(k_decay*Rad_Spec!AN94*s_IRA_w*(1/s_PEFm_up)*s_SLF*s_ET_w*s_EF_w))*Rad_Spec!BF94,".")</f>
        <v>1.6083798897085508</v>
      </c>
      <c r="E94" s="30">
        <f>IFERROR((s_DL/(k_decay*Rad_Spec!AN94*s_IRA_w*(1/s_PEF)*s_SLF*s_ET_w*s_EF_w))*Rad_Spec!BF94,".")</f>
        <v>1339.9824364149265</v>
      </c>
      <c r="F94" s="30">
        <f>IFERROR((s_DL/(k_decay*Rad_Spec!AY94*s_GSF_s*s_Fam*s_Foffset*acf!C94*s_ET_w*(1/24)*s_EF_w*(1/365)))*Rad_Spec!BF94,".")</f>
        <v>172.84651425095979</v>
      </c>
      <c r="G94" s="30">
        <f t="shared" si="4"/>
        <v>97.958091153708352</v>
      </c>
      <c r="H94" s="30">
        <f t="shared" si="5"/>
        <v>1.584269272817145</v>
      </c>
      <c r="I94" s="89">
        <f>IFERROR((s_DL/(Rad_Spec!AV94*s_GSF_s*s_Fam*s_Foffset*Fsurf!C94*s_EF_w*(1/365)*s_ET_w*(1/24)))*Rad_Spec!BF94,".")</f>
        <v>27.645565770940628</v>
      </c>
      <c r="J94" s="30">
        <f>IFERROR((s_DL/(Rad_Spec!AZ94*s_GSF_s*s_Fam*s_Foffset*Fsurf!C94*s_EF_w*(1/365)*s_ET_w*(1/24)))*Rad_Spec!BF94,".")</f>
        <v>138.49111995728353</v>
      </c>
      <c r="K94" s="30">
        <f>IFERROR((s_DL/(Rad_Spec!BA94*s_GSF_s*s_Fam*s_Foffset*Fsurf!C94*s_EF_w*(1/365)*s_ET_w*(1/24)))*Rad_Spec!BF94,".")</f>
        <v>49.126917552414781</v>
      </c>
      <c r="L94" s="30">
        <f>IFERROR((s_DL/(Rad_Spec!BB94*s_GSF_s*s_Fam*s_Foffset*Fsurf!C94*s_EF_w*(1/365)*s_ET_w*(1/24)))*Rad_Spec!BF94,".")</f>
        <v>31.475254535746267</v>
      </c>
      <c r="M94" s="30">
        <f>IFERROR((s_DL/(Rad_Spec!AY94*s_GSF_s*s_Fam*s_Foffset*Fsurf!C94*s_EF_w*(1/365)*s_ET_w*(1/24)))*Rad_Spec!BF94,".")</f>
        <v>139.14163939915687</v>
      </c>
      <c r="N94" s="30">
        <f>IFERROR((s_DL/(Rad_Spec!AV94*s_GSF_s*s_Fam*s_Foffset*acf!D94*s_ET_w*(1/24)*s_EF_w*(1/365)))*Rad_Spec!BF94,".")</f>
        <v>28.750034624072992</v>
      </c>
      <c r="O94" s="30">
        <f>IFERROR((s_DL/(Rad_Spec!AZ94*s_GSF_s*s_Fam*s_Foffset*acf!E94*s_ET_w*(1/24)*s_EF_w*(1/365)))*Rad_Spec!BF94,".")</f>
        <v>145.23095202119276</v>
      </c>
      <c r="P94" s="30">
        <f>IFERROR((s_DL/(Rad_Spec!BA94*s_GSF_s*s_Fam*s_Foffset*acf!F94*s_ET_w*(1/24)*s_EF_w*(1/365)))*Rad_Spec!BF94,".")</f>
        <v>51.726088553746798</v>
      </c>
      <c r="Q94" s="30">
        <f>IFERROR((s_DL/(Rad_Spec!BB94*s_GSF_s*s_Fam*s_Foffset*acf!G94*s_ET_w*(1/24)*s_EF_w*(1/365)))*Rad_Spec!BF94,".")</f>
        <v>32.848004841521174</v>
      </c>
      <c r="R94" s="30">
        <f>IFERROR((s_DL/(Rad_Spec!AY94*s_GSF_s*s_Fam*s_Foffset*acf!C94*s_ET_w*(1/24)*s_EF_w*(1/365)))*Rad_Spec!BF94,".")</f>
        <v>152.93405440459827</v>
      </c>
    </row>
    <row r="95" spans="1:18">
      <c r="A95" s="88" t="s">
        <v>102</v>
      </c>
      <c r="B95" s="28"/>
      <c r="C95" s="30">
        <f>IFERROR((s_DL/(k_decay*Rad_Spec!V95*s_IFD_w*s_EF_w))*Rad_Spec!BF95,".")</f>
        <v>17742.203164996808</v>
      </c>
      <c r="D95" s="30">
        <f>IFERROR((s_DL/(k_decay*Rad_Spec!AN95*s_IRA_w*(1/s_PEFm_up)*s_SLF*s_ET_w*s_EF_w))*Rad_Spec!BF95,".")</f>
        <v>436.16059843618513</v>
      </c>
      <c r="E95" s="30">
        <f>IFERROR((s_DL/(k_decay*Rad_Spec!AN95*s_IRA_w*(1/s_PEF)*s_SLF*s_ET_w*s_EF_w))*Rad_Spec!BF95,".")</f>
        <v>363376.55369877676</v>
      </c>
      <c r="F95" s="30">
        <f>IFERROR((s_DL/(k_decay*Rad_Spec!AY95*s_GSF_s*s_Fam*s_Foffset*acf!C95*s_ET_w*(1/24)*s_EF_w*(1/365)))*Rad_Spec!BF95,".")</f>
        <v>2618.4871286565453</v>
      </c>
      <c r="G95" s="30">
        <f t="shared" si="4"/>
        <v>2267.4983047659621</v>
      </c>
      <c r="H95" s="30">
        <f t="shared" si="5"/>
        <v>366.16675418182774</v>
      </c>
      <c r="I95" s="89">
        <f>IFERROR((s_DL/(Rad_Spec!AV95*s_GSF_s*s_Fam*s_Foffset*Fsurf!C95*s_EF_w*(1/365)*s_ET_w*(1/24)))*Rad_Spec!BF95,".")</f>
        <v>359.83562965414569</v>
      </c>
      <c r="J95" s="30">
        <f>IFERROR((s_DL/(Rad_Spec!AZ95*s_GSF_s*s_Fam*s_Foffset*Fsurf!C95*s_EF_w*(1/365)*s_ET_w*(1/24)))*Rad_Spec!BF95,".")</f>
        <v>2057.1735053812481</v>
      </c>
      <c r="K95" s="30">
        <f>IFERROR((s_DL/(Rad_Spec!BA95*s_GSF_s*s_Fam*s_Foffset*Fsurf!C95*s_EF_w*(1/365)*s_ET_w*(1/24)))*Rad_Spec!BF95,".")</f>
        <v>709.52405066294671</v>
      </c>
      <c r="L95" s="30">
        <f>IFERROR((s_DL/(Rad_Spec!BB95*s_GSF_s*s_Fam*s_Foffset*Fsurf!C95*s_EF_w*(1/365)*s_ET_w*(1/24)))*Rad_Spec!BF95,".")</f>
        <v>436.12078314082453</v>
      </c>
      <c r="M95" s="30">
        <f>IFERROR((s_DL/(Rad_Spec!AY95*s_GSF_s*s_Fam*s_Foffset*Fsurf!C95*s_EF_w*(1/365)*s_ET_w*(1/24)))*Rad_Spec!BF95,".")</f>
        <v>2124.6886616324673</v>
      </c>
      <c r="N95" s="30">
        <f>IFERROR((s_DL/(Rad_Spec!AV95*s_GSF_s*s_Fam*s_Foffset*acf!D95*s_ET_w*(1/24)*s_EF_w*(1/365)))*Rad_Spec!BF95,".")</f>
        <v>359.45765105156789</v>
      </c>
      <c r="O95" s="30">
        <f>IFERROR((s_DL/(Rad_Spec!AZ95*s_GSF_s*s_Fam*s_Foffset*acf!E95*s_ET_w*(1/24)*s_EF_w*(1/365)))*Rad_Spec!BF95,".")</f>
        <v>2063.2775775857399</v>
      </c>
      <c r="P95" s="30">
        <f>IFERROR((s_DL/(Rad_Spec!BA95*s_GSF_s*s_Fam*s_Foffset*acf!F95*s_ET_w*(1/24)*s_EF_w*(1/365)))*Rad_Spec!BF95,".")</f>
        <v>711.23074364967613</v>
      </c>
      <c r="Q95" s="30">
        <f>IFERROR((s_DL/(Rad_Spec!BB95*s_GSF_s*s_Fam*s_Foffset*acf!G95*s_ET_w*(1/24)*s_EF_w*(1/365)))*Rad_Spec!BF95,".")</f>
        <v>442.00212350962272</v>
      </c>
      <c r="R95" s="30">
        <f>IFERROR((s_DL/(Rad_Spec!AY95*s_GSF_s*s_Fam*s_Foffset*acf!C95*s_ET_w*(1/24)*s_EF_w*(1/365)))*Rad_Spec!BF95,".")</f>
        <v>2316.8292095857337</v>
      </c>
    </row>
    <row r="96" spans="1:18">
      <c r="A96" s="34" t="s">
        <v>103</v>
      </c>
      <c r="B96" s="90" t="s">
        <v>9</v>
      </c>
      <c r="C96" s="30" t="str">
        <f>IFERROR((s_DL/(k_decay*Rad_Spec!V96*s_IFD_w*s_EF_w))*Rad_Spec!BF96,".")</f>
        <v>.</v>
      </c>
      <c r="D96" s="30" t="str">
        <f>IFERROR((s_DL/(k_decay*Rad_Spec!AN96*s_IRA_w*(1/s_PEFm_up)*s_SLF*s_ET_w*s_EF_w))*Rad_Spec!BF96,".")</f>
        <v>.</v>
      </c>
      <c r="E96" s="30" t="str">
        <f>IFERROR((s_DL/(k_decay*Rad_Spec!AN96*s_IRA_w*(1/s_PEF)*s_SLF*s_ET_w*s_EF_w))*Rad_Spec!BF96,".")</f>
        <v>.</v>
      </c>
      <c r="F96" s="30">
        <f>IFERROR((s_DL/(k_decay*Rad_Spec!AY96*s_GSF_s*s_Fam*s_Foffset*acf!C96*s_ET_w*(1/24)*s_EF_w*(1/365)))*Rad_Spec!BF96,".")</f>
        <v>18735083122723.555</v>
      </c>
      <c r="G96" s="30">
        <f t="shared" si="4"/>
        <v>18735083122723.555</v>
      </c>
      <c r="H96" s="30">
        <f t="shared" si="5"/>
        <v>18735083122723.555</v>
      </c>
      <c r="I96" s="89">
        <f>IFERROR((s_DL/(Rad_Spec!AV96*s_GSF_s*s_Fam*s_Foffset*Fsurf!C96*s_EF_w*(1/365)*s_ET_w*(1/24)))*Rad_Spec!BF96,".")</f>
        <v>2951312630072.4629</v>
      </c>
      <c r="J96" s="30">
        <f>IFERROR((s_DL/(Rad_Spec!AZ96*s_GSF_s*s_Fam*s_Foffset*Fsurf!C96*s_EF_w*(1/365)*s_ET_w*(1/24)))*Rad_Spec!BF96,".")</f>
        <v>14660115025196.553</v>
      </c>
      <c r="K96" s="30">
        <f>IFERROR((s_DL/(Rad_Spec!BA96*s_GSF_s*s_Fam*s_Foffset*Fsurf!C96*s_EF_w*(1/365)*s_ET_w*(1/24)))*Rad_Spec!BF96,".")</f>
        <v>5136635722568.8672</v>
      </c>
      <c r="L96" s="30">
        <f>IFERROR((s_DL/(Rad_Spec!BB96*s_GSF_s*s_Fam*s_Foffset*Fsurf!C96*s_EF_w*(1/365)*s_ET_w*(1/24)))*Rad_Spec!BF96,".")</f>
        <v>3298525880669.2231</v>
      </c>
      <c r="M96" s="30">
        <f>IFERROR((s_DL/(Rad_Spec!AY96*s_GSF_s*s_Fam*s_Foffset*Fsurf!C96*s_EF_w*(1/365)*s_ET_w*(1/24)))*Rad_Spec!BF96,".")</f>
        <v>14851621001072.625</v>
      </c>
      <c r="N96" s="30">
        <f>IFERROR((s_DL/(Rad_Spec!AV96*s_GSF_s*s_Fam*s_Foffset*acf!D96*s_ET_w*(1/24)*s_EF_w*(1/365)))*Rad_Spec!BF96,".")</f>
        <v>3195558570118.3989</v>
      </c>
      <c r="O96" s="30">
        <f>IFERROR((s_DL/(Rad_Spec!AZ96*s_GSF_s*s_Fam*s_Foffset*acf!E96*s_ET_w*(1/24)*s_EF_w*(1/365)))*Rad_Spec!BF96,".")</f>
        <v>15525321282745.541</v>
      </c>
      <c r="P96" s="30">
        <f>IFERROR((s_DL/(Rad_Spec!BA96*s_GSF_s*s_Fam*s_Foffset*acf!F96*s_ET_w*(1/24)*s_EF_w*(1/365)))*Rad_Spec!BF96,".")</f>
        <v>5527065227827.7002</v>
      </c>
      <c r="Q96" s="30">
        <f>IFERROR((s_DL/(Rad_Spec!BB96*s_GSF_s*s_Fam*s_Foffset*acf!G96*s_ET_w*(1/24)*s_EF_w*(1/365)))*Rad_Spec!BF96,".")</f>
        <v>3415960309928.6514</v>
      </c>
      <c r="R96" s="30">
        <f>IFERROR((s_DL/(Rad_Spec!AY96*s_GSF_s*s_Fam*s_Foffset*acf!C96*s_ET_w*(1/24)*s_EF_w*(1/365)))*Rad_Spec!BF96,".")</f>
        <v>16576742863354.354</v>
      </c>
    </row>
    <row r="97" spans="1:18">
      <c r="A97" s="88" t="s">
        <v>104</v>
      </c>
      <c r="B97" s="28"/>
      <c r="C97" s="30" t="str">
        <f>IFERROR((s_DL/(k_decay*Rad_Spec!V97*s_IFD_w*s_EF_w))*Rad_Spec!BF97,".")</f>
        <v>.</v>
      </c>
      <c r="D97" s="30">
        <f>IFERROR((s_DL/(k_decay*Rad_Spec!AN97*s_IRA_w*(1/s_PEFm_up)*s_SLF*s_ET_w*s_EF_w))*Rad_Spec!BF97,".")</f>
        <v>1102640.6300139693</v>
      </c>
      <c r="E97" s="30">
        <f>IFERROR((s_DL/(k_decay*Rad_Spec!AN97*s_IRA_w*(1/s_PEF)*s_SLF*s_ET_w*s_EF_w))*Rad_Spec!BF97,".")</f>
        <v>918638119.85608995</v>
      </c>
      <c r="F97" s="30">
        <f>IFERROR((s_DL/(k_decay*Rad_Spec!AY97*s_GSF_s*s_Fam*s_Foffset*acf!C97*s_ET_w*(1/24)*s_EF_w*(1/365)))*Rad_Spec!BF97,".")</f>
        <v>14236253856.602161</v>
      </c>
      <c r="G97" s="30">
        <f t="shared" si="4"/>
        <v>862953394.64896548</v>
      </c>
      <c r="H97" s="30">
        <f t="shared" si="5"/>
        <v>1102555.2337987944</v>
      </c>
      <c r="I97" s="89">
        <f>IFERROR((s_DL/(Rad_Spec!AV97*s_GSF_s*s_Fam*s_Foffset*Fsurf!C97*s_EF_w*(1/365)*s_ET_w*(1/24)))*Rad_Spec!BF97,".")</f>
        <v>2263620314.5096641</v>
      </c>
      <c r="J97" s="30">
        <f>IFERROR((s_DL/(Rad_Spec!AZ97*s_GSF_s*s_Fam*s_Foffset*Fsurf!C97*s_EF_w*(1/365)*s_ET_w*(1/24)))*Rad_Spec!BF97,".")</f>
        <v>11021816191.067995</v>
      </c>
      <c r="K97" s="30">
        <f>IFERROR((s_DL/(Rad_Spec!BA97*s_GSF_s*s_Fam*s_Foffset*Fsurf!C97*s_EF_w*(1/365)*s_ET_w*(1/24)))*Rad_Spec!BF97,".")</f>
        <v>3862691545.860527</v>
      </c>
      <c r="L97" s="30">
        <f>IFERROR((s_DL/(Rad_Spec!BB97*s_GSF_s*s_Fam*s_Foffset*Fsurf!C97*s_EF_w*(1/365)*s_ET_w*(1/24)))*Rad_Spec!BF97,".")</f>
        <v>2506151062.4928422</v>
      </c>
      <c r="M97" s="30">
        <f>IFERROR((s_DL/(Rad_Spec!AY97*s_GSF_s*s_Fam*s_Foffset*Fsurf!C97*s_EF_w*(1/365)*s_ET_w*(1/24)))*Rad_Spec!BF97,".")</f>
        <v>11194492655.322874</v>
      </c>
      <c r="N97" s="30">
        <f>IFERROR((s_DL/(Rad_Spec!AV97*s_GSF_s*s_Fam*s_Foffset*acf!D97*s_ET_w*(1/24)*s_EF_w*(1/365)))*Rad_Spec!BF97,".")</f>
        <v>2419139413.8954196</v>
      </c>
      <c r="O97" s="30">
        <f>IFERROR((s_DL/(Rad_Spec!AZ97*s_GSF_s*s_Fam*s_Foffset*acf!E97*s_ET_w*(1/24)*s_EF_w*(1/365)))*Rad_Spec!BF97,".")</f>
        <v>11708640783.524076</v>
      </c>
      <c r="P97" s="30">
        <f>IFERROR((s_DL/(Rad_Spec!BA97*s_GSF_s*s_Fam*s_Foffset*acf!F97*s_ET_w*(1/24)*s_EF_w*(1/365)))*Rad_Spec!BF97,".")</f>
        <v>4153545442.6119909</v>
      </c>
      <c r="Q97" s="30">
        <f>IFERROR((s_DL/(Rad_Spec!BB97*s_GSF_s*s_Fam*s_Foffset*acf!G97*s_ET_w*(1/24)*s_EF_w*(1/365)))*Rad_Spec!BF97,".")</f>
        <v>2667226784.262557</v>
      </c>
      <c r="R97" s="30">
        <f>IFERROR((s_DL/(Rad_Spec!AY97*s_GSF_s*s_Fam*s_Foffset*acf!C97*s_ET_w*(1/24)*s_EF_w*(1/365)))*Rad_Spec!BF97,".")</f>
        <v>12596192820.308365</v>
      </c>
    </row>
    <row r="98" spans="1:18">
      <c r="A98" s="27" t="s">
        <v>105</v>
      </c>
      <c r="B98" s="90" t="s">
        <v>13</v>
      </c>
      <c r="C98" s="30" t="str">
        <f>IFERROR((s_DL/(k_decay*Rad_Spec!V98*s_IFD_w*s_EF_w))*Rad_Spec!BF98,".")</f>
        <v>.</v>
      </c>
      <c r="D98" s="30">
        <f>IFERROR((s_DL/(k_decay*Rad_Spec!AN98*s_IRA_w*(1/s_PEFm_up)*s_SLF*s_ET_w*s_EF_w))*Rad_Spec!BF98,".")</f>
        <v>23.176398496332396</v>
      </c>
      <c r="E98" s="30">
        <f>IFERROR((s_DL/(k_decay*Rad_Spec!AN98*s_IRA_w*(1/s_PEF)*s_SLF*s_ET_w*s_EF_w))*Rad_Spec!BF98,".")</f>
        <v>19308.850553998331</v>
      </c>
      <c r="F98" s="30">
        <f>IFERROR((s_DL/(k_decay*Rad_Spec!AY98*s_GSF_s*s_Fam*s_Foffset*acf!C98*s_ET_w*(1/24)*s_EF_w*(1/365)))*Rad_Spec!BF98,".")</f>
        <v>3884165.128509168</v>
      </c>
      <c r="G98" s="30">
        <f t="shared" si="4"/>
        <v>19213.337759058137</v>
      </c>
      <c r="H98" s="30">
        <f t="shared" si="5"/>
        <v>23.176260206062953</v>
      </c>
      <c r="I98" s="89">
        <f>IFERROR((s_DL/(Rad_Spec!AV98*s_GSF_s*s_Fam*s_Foffset*Fsurf!C98*s_EF_w*(1/365)*s_ET_w*(1/24)))*Rad_Spec!BF98,".")</f>
        <v>619112.00130889437</v>
      </c>
      <c r="J98" s="30">
        <f>IFERROR((s_DL/(Rad_Spec!AZ98*s_GSF_s*s_Fam*s_Foffset*Fsurf!C98*s_EF_w*(1/365)*s_ET_w*(1/24)))*Rad_Spec!BF98,".")</f>
        <v>2990625.76903449</v>
      </c>
      <c r="K98" s="30">
        <f>IFERROR((s_DL/(Rad_Spec!BA98*s_GSF_s*s_Fam*s_Foffset*Fsurf!C98*s_EF_w*(1/365)*s_ET_w*(1/24)))*Rad_Spec!BF98,".")</f>
        <v>1048718.6946391375</v>
      </c>
      <c r="L98" s="30">
        <f>IFERROR((s_DL/(Rad_Spec!BB98*s_GSF_s*s_Fam*s_Foffset*Fsurf!C98*s_EF_w*(1/365)*s_ET_w*(1/24)))*Rad_Spec!BF98,".")</f>
        <v>678642.00143474946</v>
      </c>
      <c r="M98" s="30">
        <f>IFERROR((s_DL/(Rad_Spec!AY98*s_GSF_s*s_Fam*s_Foffset*Fsurf!C98*s_EF_w*(1/365)*s_ET_w*(1/24)))*Rad_Spec!BF98,".")</f>
        <v>3031750.7589137778</v>
      </c>
      <c r="N98" s="30">
        <f>IFERROR((s_DL/(Rad_Spec!AV98*s_GSF_s*s_Fam*s_Foffset*acf!D98*s_ET_w*(1/24)*s_EF_w*(1/365)))*Rad_Spec!BF98,".")</f>
        <v>655751.49709719908</v>
      </c>
      <c r="O98" s="30">
        <f>IFERROR((s_DL/(Rad_Spec!AZ98*s_GSF_s*s_Fam*s_Foffset*acf!E98*s_ET_w*(1/24)*s_EF_w*(1/365)))*Rad_Spec!BF98,".")</f>
        <v>3180059.1016452629</v>
      </c>
      <c r="P98" s="30">
        <f>IFERROR((s_DL/(Rad_Spec!BA98*s_GSF_s*s_Fam*s_Foffset*acf!F98*s_ET_w*(1/24)*s_EF_w*(1/365)))*Rad_Spec!BF98,".")</f>
        <v>1124185.1989067369</v>
      </c>
      <c r="Q98" s="30">
        <f>IFERROR((s_DL/(Rad_Spec!BB98*s_GSF_s*s_Fam*s_Foffset*acf!G98*s_ET_w*(1/24)*s_EF_w*(1/365)))*Rad_Spec!BF98,".")</f>
        <v>737067.85743519338</v>
      </c>
      <c r="R98" s="30">
        <f>IFERROR((s_DL/(Rad_Spec!AY98*s_GSF_s*s_Fam*s_Foffset*acf!C98*s_ET_w*(1/24)*s_EF_w*(1/365)))*Rad_Spec!BF98,".")</f>
        <v>3436697.1393903354</v>
      </c>
    </row>
    <row r="99" spans="1:18">
      <c r="A99" s="88" t="s">
        <v>106</v>
      </c>
      <c r="B99" s="28"/>
      <c r="C99" s="30">
        <f>IFERROR((s_DL/(k_decay*Rad_Spec!V99*s_IFD_w*s_EF_w))*Rad_Spec!BF99,".")</f>
        <v>962.90055804999042</v>
      </c>
      <c r="D99" s="30">
        <f>IFERROR((s_DL/(k_decay*Rad_Spec!AN99*s_IRA_w*(1/s_PEFm_up)*s_SLF*s_ET_w*s_EF_w))*Rad_Spec!BF99,".")</f>
        <v>0.93042174435405445</v>
      </c>
      <c r="E99" s="30">
        <f>IFERROR((s_DL/(k_decay*Rad_Spec!AN99*s_IRA_w*(1/s_PEF)*s_SLF*s_ET_w*s_EF_w))*Rad_Spec!BF99,".")</f>
        <v>775.1581600034126</v>
      </c>
      <c r="F99" s="30">
        <f>IFERROR((s_DL/(k_decay*Rad_Spec!AY99*s_GSF_s*s_Fam*s_Foffset*acf!C99*s_ET_w*(1/24)*s_EF_w*(1/365)))*Rad_Spec!BF99,".")</f>
        <v>4921400.2795845764</v>
      </c>
      <c r="G99" s="30">
        <f t="shared" si="4"/>
        <v>429.40729871700574</v>
      </c>
      <c r="H99" s="30">
        <f t="shared" si="5"/>
        <v>0.92952339821950658</v>
      </c>
      <c r="I99" s="89">
        <f>IFERROR((s_DL/(Rad_Spec!AV99*s_GSF_s*s_Fam*s_Foffset*Fsurf!C99*s_EF_w*(1/365)*s_ET_w*(1/24)))*Rad_Spec!BF99,".")</f>
        <v>4659679.9600222856</v>
      </c>
      <c r="J99" s="30">
        <f>IFERROR((s_DL/(Rad_Spec!AZ99*s_GSF_s*s_Fam*s_Foffset*Fsurf!C99*s_EF_w*(1/365)*s_ET_w*(1/24)))*Rad_Spec!BF99,".")</f>
        <v>8157563.0399317769</v>
      </c>
      <c r="K99" s="30">
        <f>IFERROR((s_DL/(Rad_Spec!BA99*s_GSF_s*s_Fam*s_Foffset*Fsurf!C99*s_EF_w*(1/365)*s_ET_w*(1/24)))*Rad_Spec!BF99,".")</f>
        <v>5012802.329315573</v>
      </c>
      <c r="L99" s="30">
        <f>IFERROR((s_DL/(Rad_Spec!BB99*s_GSF_s*s_Fam*s_Foffset*Fsurf!C99*s_EF_w*(1/365)*s_ET_w*(1/24)))*Rad_Spec!BF99,".")</f>
        <v>4659679.9600222856</v>
      </c>
      <c r="M99" s="30">
        <f>IFERROR((s_DL/(Rad_Spec!AY99*s_GSF_s*s_Fam*s_Foffset*Fsurf!C99*s_EF_w*(1/365)*s_ET_w*(1/24)))*Rad_Spec!BF99,".")</f>
        <v>3655779.474748692</v>
      </c>
      <c r="N99" s="30">
        <f>IFERROR((s_DL/(Rad_Spec!AV99*s_GSF_s*s_Fam*s_Foffset*acf!D99*s_ET_w*(1/24)*s_EF_w*(1/365)))*Rad_Spec!BF99,".")</f>
        <v>5550196.5746043222</v>
      </c>
      <c r="O99" s="30">
        <f>IFERROR((s_DL/(Rad_Spec!AZ99*s_GSF_s*s_Fam*s_Foffset*acf!E99*s_ET_w*(1/24)*s_EF_w*(1/365)))*Rad_Spec!BF99,".")</f>
        <v>9716563.9764520712</v>
      </c>
      <c r="P99" s="30">
        <f>IFERROR((s_DL/(Rad_Spec!BA99*s_GSF_s*s_Fam*s_Foffset*acf!F99*s_ET_w*(1/24)*s_EF_w*(1/365)))*Rad_Spec!BF99,".")</f>
        <v>5970804.5522514386</v>
      </c>
      <c r="Q99" s="30">
        <f>IFERROR((s_DL/(Rad_Spec!BB99*s_GSF_s*s_Fam*s_Foffset*acf!G99*s_ET_w*(1/24)*s_EF_w*(1/365)))*Rad_Spec!BF99,".")</f>
        <v>5550196.5746043222</v>
      </c>
      <c r="R99" s="30">
        <f>IFERROR((s_DL/(Rad_Spec!AY99*s_GSF_s*s_Fam*s_Foffset*acf!C99*s_ET_w*(1/24)*s_EF_w*(1/365)))*Rad_Spec!BF99,".")</f>
        <v>4354439.5521451095</v>
      </c>
    </row>
    <row r="100" spans="1:18">
      <c r="A100" s="88" t="s">
        <v>107</v>
      </c>
      <c r="B100" s="28"/>
      <c r="C100" s="30">
        <f>IFERROR((s_DL/(k_decay*Rad_Spec!V100*s_IFD_w*s_EF_w))*Rad_Spec!BF100,".")</f>
        <v>19325530.695454568</v>
      </c>
      <c r="D100" s="30">
        <f>IFERROR((s_DL/(k_decay*Rad_Spec!AN100*s_IRA_w*(1/s_PEFm_up)*s_SLF*s_ET_w*s_EF_w))*Rad_Spec!BF100,".")</f>
        <v>431734.22231536481</v>
      </c>
      <c r="E100" s="30">
        <f>IFERROR((s_DL/(k_decay*Rad_Spec!AN100*s_IRA_w*(1/s_PEF)*s_SLF*s_ET_w*s_EF_w))*Rad_Spec!BF100,".")</f>
        <v>359688826.50396556</v>
      </c>
      <c r="F100" s="30">
        <f>IFERROR((s_DL/(k_decay*Rad_Spec!AY100*s_GSF_s*s_Fam*s_Foffset*acf!C100*s_ET_w*(1/24)*s_EF_w*(1/365)))*Rad_Spec!BF100,".")</f>
        <v>280308.430623124</v>
      </c>
      <c r="G100" s="30">
        <f t="shared" si="4"/>
        <v>276088.72536207759</v>
      </c>
      <c r="H100" s="30">
        <f t="shared" si="5"/>
        <v>168478.26618793284</v>
      </c>
      <c r="I100" s="89">
        <f>IFERROR((s_DL/(Rad_Spec!AV100*s_GSF_s*s_Fam*s_Foffset*Fsurf!C100*s_EF_w*(1/365)*s_ET_w*(1/24)))*Rad_Spec!BF100,".")</f>
        <v>46323.121879966937</v>
      </c>
      <c r="J100" s="30">
        <f>IFERROR((s_DL/(Rad_Spec!AZ100*s_GSF_s*s_Fam*s_Foffset*Fsurf!C100*s_EF_w*(1/365)*s_ET_w*(1/24)))*Rad_Spec!BF100,".")</f>
        <v>224255.86106376513</v>
      </c>
      <c r="K100" s="30">
        <f>IFERROR((s_DL/(Rad_Spec!BA100*s_GSF_s*s_Fam*s_Foffset*Fsurf!C100*s_EF_w*(1/365)*s_ET_w*(1/24)))*Rad_Spec!BF100,".")</f>
        <v>78932.161624417335</v>
      </c>
      <c r="L100" s="30">
        <f>IFERROR((s_DL/(Rad_Spec!BB100*s_GSF_s*s_Fam*s_Foffset*Fsurf!C100*s_EF_w*(1/365)*s_ET_w*(1/24)))*Rad_Spec!BF100,".")</f>
        <v>51272.173362869384</v>
      </c>
      <c r="M100" s="30">
        <f>IFERROR((s_DL/(Rad_Spec!AY100*s_GSF_s*s_Fam*s_Foffset*Fsurf!C100*s_EF_w*(1/365)*s_ET_w*(1/24)))*Rad_Spec!BF100,".")</f>
        <v>219858.60104486856</v>
      </c>
      <c r="N100" s="30">
        <f>IFERROR((s_DL/(Rad_Spec!AV100*s_GSF_s*s_Fam*s_Foffset*acf!D100*s_ET_w*(1/24)*s_EF_w*(1/365)))*Rad_Spec!BF100,".")</f>
        <v>49088.25592449418</v>
      </c>
      <c r="O100" s="30">
        <f>IFERROR((s_DL/(Rad_Spec!AZ100*s_GSF_s*s_Fam*s_Foffset*acf!E100*s_ET_w*(1/24)*s_EF_w*(1/365)))*Rad_Spec!BF100,".")</f>
        <v>240016.3782376562</v>
      </c>
      <c r="P100" s="30">
        <f>IFERROR((s_DL/(Rad_Spec!BA100*s_GSF_s*s_Fam*s_Foffset*acf!F100*s_ET_w*(1/24)*s_EF_w*(1/365)))*Rad_Spec!BF100,".")</f>
        <v>85224.271646714769</v>
      </c>
      <c r="Q100" s="30">
        <f>IFERROR((s_DL/(Rad_Spec!BB100*s_GSF_s*s_Fam*s_Foffset*acf!G100*s_ET_w*(1/24)*s_EF_w*(1/365)))*Rad_Spec!BF100,".")</f>
        <v>56242.558168869888</v>
      </c>
      <c r="R100" s="30">
        <f>IFERROR((s_DL/(Rad_Spec!AY100*s_GSF_s*s_Fam*s_Foffset*acf!C100*s_ET_w*(1/24)*s_EF_w*(1/365)))*Rad_Spec!BF100,".")</f>
        <v>248016.02140927379</v>
      </c>
    </row>
    <row r="101" spans="1:18">
      <c r="A101" s="88" t="s">
        <v>108</v>
      </c>
      <c r="B101" s="28"/>
      <c r="C101" s="30">
        <f>IFERROR((s_DL/(k_decay*Rad_Spec!V101*s_IFD_w*s_EF_w))*Rad_Spec!BF101,".")</f>
        <v>176046.35739699358</v>
      </c>
      <c r="D101" s="30">
        <f>IFERROR((s_DL/(k_decay*Rad_Spec!AN101*s_IRA_w*(1/s_PEFm_up)*s_SLF*s_ET_w*s_EF_w))*Rad_Spec!BF101,".")</f>
        <v>4252.6779158725785</v>
      </c>
      <c r="E101" s="30">
        <f>IFERROR((s_DL/(k_decay*Rad_Spec!AN101*s_IRA_w*(1/s_PEF)*s_SLF*s_ET_w*s_EF_w))*Rad_Spec!BF101,".")</f>
        <v>3543014.7762115439</v>
      </c>
      <c r="F101" s="30">
        <f>IFERROR((s_DL/(k_decay*Rad_Spec!AY101*s_GSF_s*s_Fam*s_Foffset*acf!C101*s_ET_w*(1/24)*s_EF_w*(1/365)))*Rad_Spec!BF101,".")</f>
        <v>16346.457520296482</v>
      </c>
      <c r="G101" s="30">
        <f t="shared" si="4"/>
        <v>14894.716336896041</v>
      </c>
      <c r="H101" s="30">
        <f t="shared" si="5"/>
        <v>3311.240638715864</v>
      </c>
      <c r="I101" s="89">
        <f>IFERROR((s_DL/(Rad_Spec!AV101*s_GSF_s*s_Fam*s_Foffset*Fsurf!C101*s_EF_w*(1/365)*s_ET_w*(1/24)))*Rad_Spec!BF101,".")</f>
        <v>2520.158947167271</v>
      </c>
      <c r="J101" s="30">
        <f>IFERROR((s_DL/(Rad_Spec!AZ101*s_GSF_s*s_Fam*s_Foffset*Fsurf!C101*s_EF_w*(1/365)*s_ET_w*(1/24)))*Rad_Spec!BF101,".")</f>
        <v>13112.702021979707</v>
      </c>
      <c r="K101" s="30">
        <f>IFERROR((s_DL/(Rad_Spec!BA101*s_GSF_s*s_Fam*s_Foffset*Fsurf!C101*s_EF_w*(1/365)*s_ET_w*(1/24)))*Rad_Spec!BF101,".")</f>
        <v>4560.9398337320717</v>
      </c>
      <c r="L101" s="30">
        <f>IFERROR((s_DL/(Rad_Spec!BB101*s_GSF_s*s_Fam*s_Foffset*Fsurf!C101*s_EF_w*(1/365)*s_ET_w*(1/24)))*Rad_Spec!BF101,".")</f>
        <v>2888.8568998509513</v>
      </c>
      <c r="M101" s="30">
        <f>IFERROR((s_DL/(Rad_Spec!AY101*s_GSF_s*s_Fam*s_Foffset*Fsurf!C101*s_EF_w*(1/365)*s_ET_w*(1/24)))*Rad_Spec!BF101,".")</f>
        <v>12894.401461898056</v>
      </c>
      <c r="N101" s="30">
        <f>IFERROR((s_DL/(Rad_Spec!AV101*s_GSF_s*s_Fam*s_Foffset*acf!D101*s_ET_w*(1/24)*s_EF_w*(1/365)))*Rad_Spec!BF101,".")</f>
        <v>2584.0727079567237</v>
      </c>
      <c r="O101" s="30">
        <f>IFERROR((s_DL/(Rad_Spec!AZ101*s_GSF_s*s_Fam*s_Foffset*acf!E101*s_ET_w*(1/24)*s_EF_w*(1/365)))*Rad_Spec!BF101,".")</f>
        <v>13595.915601053553</v>
      </c>
      <c r="P101" s="30">
        <f>IFERROR((s_DL/(Rad_Spec!BA101*s_GSF_s*s_Fam*s_Foffset*acf!F101*s_ET_w*(1/24)*s_EF_w*(1/365)))*Rad_Spec!BF101,".")</f>
        <v>4689.1827302334823</v>
      </c>
      <c r="Q101" s="30">
        <f>IFERROR((s_DL/(Rad_Spec!BB101*s_GSF_s*s_Fam*s_Foffset*acf!G101*s_ET_w*(1/24)*s_EF_w*(1/365)))*Rad_Spec!BF101,".")</f>
        <v>3019.2861626456765</v>
      </c>
      <c r="R101" s="30">
        <f>IFERROR((s_DL/(Rad_Spec!AY101*s_GSF_s*s_Fam*s_Foffset*acf!C101*s_ET_w*(1/24)*s_EF_w*(1/365)))*Rad_Spec!BF101,".")</f>
        <v>14463.294412184508</v>
      </c>
    </row>
    <row r="102" spans="1:18">
      <c r="A102" s="88" t="s">
        <v>109</v>
      </c>
      <c r="B102" s="28"/>
      <c r="C102" s="30">
        <f>IFERROR((s_DL/(k_decay*Rad_Spec!V102*s_IFD_w*s_EF_w))*Rad_Spec!BF102,".")</f>
        <v>3769521.5311752078</v>
      </c>
      <c r="D102" s="30">
        <f>IFERROR((s_DL/(k_decay*Rad_Spec!AN102*s_IRA_w*(1/s_PEFm_up)*s_SLF*s_ET_w*s_EF_w))*Rad_Spec!BF102,".")</f>
        <v>67604.677381261659</v>
      </c>
      <c r="E102" s="30">
        <f>IFERROR((s_DL/(k_decay*Rad_Spec!AN102*s_IRA_w*(1/s_PEF)*s_SLF*s_ET_w*s_EF_w))*Rad_Spec!BF102,".")</f>
        <v>56323186.387765281</v>
      </c>
      <c r="F102" s="30">
        <f>IFERROR((s_DL/(k_decay*Rad_Spec!AY102*s_GSF_s*s_Fam*s_Foffset*acf!C102*s_ET_w*(1/24)*s_EF_w*(1/365)))*Rad_Spec!BF102,".")</f>
        <v>264496.17388632015</v>
      </c>
      <c r="G102" s="30">
        <f t="shared" si="4"/>
        <v>246074.29298574175</v>
      </c>
      <c r="H102" s="30">
        <f t="shared" si="5"/>
        <v>53084.375783017706</v>
      </c>
      <c r="I102" s="89">
        <f>IFERROR((s_DL/(Rad_Spec!AV102*s_GSF_s*s_Fam*s_Foffset*Fsurf!C102*s_EF_w*(1/365)*s_ET_w*(1/24)))*Rad_Spec!BF102,".")</f>
        <v>45619.034792639904</v>
      </c>
      <c r="J102" s="30">
        <f>IFERROR((s_DL/(Rad_Spec!AZ102*s_GSF_s*s_Fam*s_Foffset*Fsurf!C102*s_EF_w*(1/365)*s_ET_w*(1/24)))*Rad_Spec!BF102,".")</f>
        <v>215304.79037647805</v>
      </c>
      <c r="K102" s="30">
        <f>IFERROR((s_DL/(Rad_Spec!BA102*s_GSF_s*s_Fam*s_Foffset*Fsurf!C102*s_EF_w*(1/365)*s_ET_w*(1/24)))*Rad_Spec!BF102,".")</f>
        <v>76157.396926555884</v>
      </c>
      <c r="L102" s="30">
        <f>IFERROR((s_DL/(Rad_Spec!BB102*s_GSF_s*s_Fam*s_Foffset*Fsurf!C102*s_EF_w*(1/365)*s_ET_w*(1/24)))*Rad_Spec!BF102,".")</f>
        <v>50081.766457137273</v>
      </c>
      <c r="M102" s="30">
        <f>IFERROR((s_DL/(Rad_Spec!AY102*s_GSF_s*s_Fam*s_Foffset*Fsurf!C102*s_EF_w*(1/365)*s_ET_w*(1/24)))*Rad_Spec!BF102,".")</f>
        <v>211568.29337034759</v>
      </c>
      <c r="N102" s="30">
        <f>IFERROR((s_DL/(Rad_Spec!AV102*s_GSF_s*s_Fam*s_Foffset*acf!D102*s_ET_w*(1/24)*s_EF_w*(1/365)))*Rad_Spec!BF102,".")</f>
        <v>49533.379939042265</v>
      </c>
      <c r="O102" s="30">
        <f>IFERROR((s_DL/(Rad_Spec!AZ102*s_GSF_s*s_Fam*s_Foffset*acf!E102*s_ET_w*(1/24)*s_EF_w*(1/365)))*Rad_Spec!BF102,".")</f>
        <v>235841.91040273232</v>
      </c>
      <c r="P102" s="30">
        <f>IFERROR((s_DL/(Rad_Spec!BA102*s_GSF_s*s_Fam*s_Foffset*acf!F102*s_ET_w*(1/24)*s_EF_w*(1/365)))*Rad_Spec!BF102,".")</f>
        <v>83343.677613986525</v>
      </c>
      <c r="Q102" s="30">
        <f>IFERROR((s_DL/(Rad_Spec!BB102*s_GSF_s*s_Fam*s_Foffset*acf!G102*s_ET_w*(1/24)*s_EF_w*(1/365)))*Rad_Spec!BF102,".")</f>
        <v>57880.731393107402</v>
      </c>
      <c r="R102" s="30">
        <f>IFERROR((s_DL/(Rad_Spec!AY102*s_GSF_s*s_Fam*s_Foffset*acf!C102*s_ET_w*(1/24)*s_EF_w*(1/365)))*Rad_Spec!BF102,".")</f>
        <v>234025.38617705417</v>
      </c>
    </row>
    <row r="103" spans="1:18">
      <c r="A103" s="88" t="s">
        <v>110</v>
      </c>
      <c r="B103" s="28"/>
      <c r="C103" s="30">
        <f>IFERROR((s_DL/(k_decay*Rad_Spec!V103*s_IFD_w*s_EF_w))*Rad_Spec!BF103,".")</f>
        <v>71.371396839302861</v>
      </c>
      <c r="D103" s="30">
        <f>IFERROR((s_DL/(k_decay*Rad_Spec!AN103*s_IRA_w*(1/s_PEFm_up)*s_SLF*s_ET_w*s_EF_w))*Rad_Spec!BF103,".")</f>
        <v>5.3604599545653588E-3</v>
      </c>
      <c r="E103" s="30">
        <f>IFERROR((s_DL/(k_decay*Rad_Spec!AN103*s_IRA_w*(1/s_PEF)*s_SLF*s_ET_w*s_EF_w))*Rad_Spec!BF103,".")</f>
        <v>4.4659363351805714</v>
      </c>
      <c r="F103" s="30">
        <f>IFERROR((s_DL/(k_decay*Rad_Spec!AY103*s_GSF_s*s_Fam*s_Foffset*acf!C103*s_ET_w*(1/24)*s_EF_w*(1/365)))*Rad_Spec!BF103,".")</f>
        <v>747151.13425233227</v>
      </c>
      <c r="G103" s="30">
        <f t="shared" si="4"/>
        <v>4.2029210165814259</v>
      </c>
      <c r="H103" s="30">
        <f t="shared" si="5"/>
        <v>5.3600573406520427E-3</v>
      </c>
      <c r="I103" s="89">
        <f>IFERROR((s_DL/(Rad_Spec!AV103*s_GSF_s*s_Fam*s_Foffset*Fsurf!C103*s_EF_w*(1/365)*s_ET_w*(1/24)))*Rad_Spec!BF103,".")</f>
        <v>519180.13614320435</v>
      </c>
      <c r="J103" s="30">
        <f>IFERROR((s_DL/(Rad_Spec!AZ103*s_GSF_s*s_Fam*s_Foffset*Fsurf!C103*s_EF_w*(1/365)*s_ET_w*(1/24)))*Rad_Spec!BF103,".")</f>
        <v>1049290.380415739</v>
      </c>
      <c r="K103" s="30">
        <f>IFERROR((s_DL/(Rad_Spec!BA103*s_GSF_s*s_Fam*s_Foffset*Fsurf!C103*s_EF_w*(1/365)*s_ET_w*(1/24)))*Rad_Spec!BF103,".")</f>
        <v>579549.91941566986</v>
      </c>
      <c r="L103" s="30">
        <f>IFERROR((s_DL/(Rad_Spec!BB103*s_GSF_s*s_Fam*s_Foffset*Fsurf!C103*s_EF_w*(1/365)*s_ET_w*(1/24)))*Rad_Spec!BF103,".")</f>
        <v>519180.13614320435</v>
      </c>
      <c r="M103" s="30">
        <f>IFERROR((s_DL/(Rad_Spec!AY103*s_GSF_s*s_Fam*s_Foffset*Fsurf!C103*s_EF_w*(1/365)*s_ET_w*(1/24)))*Rad_Spec!BF103,".")</f>
        <v>555008.6613490103</v>
      </c>
      <c r="N103" s="30">
        <f>IFERROR((s_DL/(Rad_Spec!AV103*s_GSF_s*s_Fam*s_Foffset*acf!D103*s_ET_w*(1/24)*s_EF_w*(1/365)))*Rad_Spec!BF103,".")</f>
        <v>618401.22882835008</v>
      </c>
      <c r="O103" s="30">
        <f>IFERROR((s_DL/(Rad_Spec!AZ103*s_GSF_s*s_Fam*s_Foffset*acf!E103*s_ET_w*(1/24)*s_EF_w*(1/365)))*Rad_Spec!BF103,".")</f>
        <v>1249821.4308951916</v>
      </c>
      <c r="P103" s="30">
        <f>IFERROR((s_DL/(Rad_Spec!BA103*s_GSF_s*s_Fam*s_Foffset*acf!F103*s_ET_w*(1/24)*s_EF_w*(1/365)))*Rad_Spec!BF103,".")</f>
        <v>690308.34845955344</v>
      </c>
      <c r="Q103" s="30">
        <f>IFERROR((s_DL/(Rad_Spec!BB103*s_GSF_s*s_Fam*s_Foffset*acf!G103*s_ET_w*(1/24)*s_EF_w*(1/365)))*Rad_Spec!BF103,".")</f>
        <v>618401.22882835008</v>
      </c>
      <c r="R103" s="30">
        <f>IFERROR((s_DL/(Rad_Spec!AY103*s_GSF_s*s_Fam*s_Foffset*acf!C103*s_ET_w*(1/24)*s_EF_w*(1/365)))*Rad_Spec!BF103,".")</f>
        <v>661076.98329571018</v>
      </c>
    </row>
    <row r="104" spans="1:18">
      <c r="A104" s="88" t="s">
        <v>111</v>
      </c>
      <c r="B104" s="28"/>
      <c r="C104" s="30" t="str">
        <f>IFERROR((s_DL/(k_decay*Rad_Spec!V104*s_IFD_w*s_EF_w))*Rad_Spec!BF104,".")</f>
        <v>.</v>
      </c>
      <c r="D104" s="30" t="str">
        <f>IFERROR((s_DL/(k_decay*Rad_Spec!AN104*s_IRA_w*(1/s_PEFm_up)*s_SLF*s_ET_w*s_EF_w))*Rad_Spec!BF104,".")</f>
        <v>.</v>
      </c>
      <c r="E104" s="30" t="str">
        <f>IFERROR((s_DL/(k_decay*Rad_Spec!AN104*s_IRA_w*(1/s_PEF)*s_SLF*s_ET_w*s_EF_w))*Rad_Spec!BF104,".")</f>
        <v>.</v>
      </c>
      <c r="F104" s="30">
        <f>IFERROR((s_DL/(k_decay*Rad_Spec!AY104*s_GSF_s*s_Fam*s_Foffset*acf!C104*s_ET_w*(1/24)*s_EF_w*(1/365)))*Rad_Spec!BF104,".")</f>
        <v>1537093.0656139548</v>
      </c>
      <c r="G104" s="30">
        <f t="shared" si="4"/>
        <v>1537093.0656139548</v>
      </c>
      <c r="H104" s="30">
        <f t="shared" si="5"/>
        <v>1537093.0656139548</v>
      </c>
      <c r="I104" s="89" t="str">
        <f>IFERROR((s_DL/(Rad_Spec!AV104*s_GSF_s*s_Fam*s_Foffset*Fsurf!C104*s_EF_w*(1/365)*s_ET_w*(1/24)))*Rad_Spec!BF104,".")</f>
        <v>.</v>
      </c>
      <c r="J104" s="30" t="str">
        <f>IFERROR((s_DL/(Rad_Spec!AZ104*s_GSF_s*s_Fam*s_Foffset*Fsurf!C104*s_EF_w*(1/365)*s_ET_w*(1/24)))*Rad_Spec!BF104,".")</f>
        <v>.</v>
      </c>
      <c r="K104" s="30" t="str">
        <f>IFERROR((s_DL/(Rad_Spec!BA104*s_GSF_s*s_Fam*s_Foffset*Fsurf!C104*s_EF_w*(1/365)*s_ET_w*(1/24)))*Rad_Spec!BF104,".")</f>
        <v>.</v>
      </c>
      <c r="L104" s="30" t="str">
        <f>IFERROR((s_DL/(Rad_Spec!BB104*s_GSF_s*s_Fam*s_Foffset*Fsurf!C104*s_EF_w*(1/365)*s_ET_w*(1/24)))*Rad_Spec!BF104,".")</f>
        <v>.</v>
      </c>
      <c r="M104" s="30" t="str">
        <f>IFERROR((s_DL/(Rad_Spec!AY104*s_GSF_s*s_Fam*s_Foffset*Fsurf!C104*s_EF_w*(1/365)*s_ET_w*(1/24)))*Rad_Spec!BF104,".")</f>
        <v>.</v>
      </c>
      <c r="N104" s="30">
        <f>IFERROR((s_DL/(Rad_Spec!AV104*s_GSF_s*s_Fam*s_Foffset*acf!D104*s_ET_w*(1/24)*s_EF_w*(1/365)))*Rad_Spec!BF104,".")</f>
        <v>313746.3222002837</v>
      </c>
      <c r="O104" s="30">
        <f>IFERROR((s_DL/(Rad_Spec!AZ104*s_GSF_s*s_Fam*s_Foffset*acf!E104*s_ET_w*(1/24)*s_EF_w*(1/365)))*Rad_Spec!BF104,".")</f>
        <v>1437079.7855266847</v>
      </c>
      <c r="P104" s="30">
        <f>IFERROR((s_DL/(Rad_Spec!BA104*s_GSF_s*s_Fam*s_Foffset*acf!F104*s_ET_w*(1/24)*s_EF_w*(1/365)))*Rad_Spec!BF104,".")</f>
        <v>520509.58934131823</v>
      </c>
      <c r="Q104" s="30">
        <f>IFERROR((s_DL/(Rad_Spec!BB104*s_GSF_s*s_Fam*s_Foffset*acf!G104*s_ET_w*(1/24)*s_EF_w*(1/365)))*Rad_Spec!BF104,".")</f>
        <v>342973.46634908277</v>
      </c>
      <c r="R104" s="30">
        <f>IFERROR((s_DL/(Rad_Spec!AY104*s_GSF_s*s_Fam*s_Foffset*acf!C104*s_ET_w*(1/24)*s_EF_w*(1/365)))*Rad_Spec!BF104,".")</f>
        <v>1360015.1298407223</v>
      </c>
    </row>
    <row r="105" spans="1:18">
      <c r="A105" s="88" t="s">
        <v>112</v>
      </c>
      <c r="B105" s="28"/>
      <c r="C105" s="30">
        <f>IFERROR((s_DL/(k_decay*Rad_Spec!V105*s_IFD_w*s_EF_w))*Rad_Spec!BF105,".")</f>
        <v>165428.73024043374</v>
      </c>
      <c r="D105" s="30">
        <f>IFERROR((s_DL/(k_decay*Rad_Spec!AN105*s_IRA_w*(1/s_PEFm_up)*s_SLF*s_ET_w*s_EF_w))*Rad_Spec!BF105,".")</f>
        <v>4490.4087182161547</v>
      </c>
      <c r="E105" s="30">
        <f>IFERROR((s_DL/(k_decay*Rad_Spec!AN105*s_IRA_w*(1/s_PEF)*s_SLF*s_ET_w*s_EF_w))*Rad_Spec!BF105,".")</f>
        <v>3741074.3899716651</v>
      </c>
      <c r="F105" s="30">
        <f>IFERROR((s_DL/(k_decay*Rad_Spec!AY105*s_GSF_s*s_Fam*s_Foffset*acf!C105*s_ET_w*(1/24)*s_EF_w*(1/365)))*Rad_Spec!BF105,".")</f>
        <v>113952.00013712894</v>
      </c>
      <c r="G105" s="30">
        <f t="shared" si="4"/>
        <v>66278.597039431319</v>
      </c>
      <c r="H105" s="30">
        <f t="shared" si="5"/>
        <v>4210.2178359691015</v>
      </c>
      <c r="I105" s="89">
        <f>IFERROR((s_DL/(Rad_Spec!AV105*s_GSF_s*s_Fam*s_Foffset*Fsurf!C105*s_EF_w*(1/365)*s_ET_w*(1/24)))*Rad_Spec!BF105,".")</f>
        <v>19972.961376649975</v>
      </c>
      <c r="J105" s="30">
        <f>IFERROR((s_DL/(Rad_Spec!AZ105*s_GSF_s*s_Fam*s_Foffset*Fsurf!C105*s_EF_w*(1/365)*s_ET_w*(1/24)))*Rad_Spec!BF105,".")</f>
        <v>88795.454794986028</v>
      </c>
      <c r="K105" s="30">
        <f>IFERROR((s_DL/(Rad_Spec!BA105*s_GSF_s*s_Fam*s_Foffset*Fsurf!C105*s_EF_w*(1/365)*s_ET_w*(1/24)))*Rad_Spec!BF105,".")</f>
        <v>31295.213367234992</v>
      </c>
      <c r="L105" s="30">
        <f>IFERROR((s_DL/(Rad_Spec!BB105*s_GSF_s*s_Fam*s_Foffset*Fsurf!C105*s_EF_w*(1/365)*s_ET_w*(1/24)))*Rad_Spec!BF105,".")</f>
        <v>21117.543690498114</v>
      </c>
      <c r="M105" s="30">
        <f>IFERROR((s_DL/(Rad_Spec!AY105*s_GSF_s*s_Fam*s_Foffset*Fsurf!C105*s_EF_w*(1/365)*s_ET_w*(1/24)))*Rad_Spec!BF105,".")</f>
        <v>87887.354246095114</v>
      </c>
      <c r="N105" s="30">
        <f>IFERROR((s_DL/(Rad_Spec!AV105*s_GSF_s*s_Fam*s_Foffset*acf!D105*s_ET_w*(1/24)*s_EF_w*(1/365)))*Rad_Spec!BF105,".")</f>
        <v>24997.409472963493</v>
      </c>
      <c r="O105" s="30">
        <f>IFERROR((s_DL/(Rad_Spec!AZ105*s_GSF_s*s_Fam*s_Foffset*acf!E105*s_ET_w*(1/24)*s_EF_w*(1/365)))*Rad_Spec!BF105,".")</f>
        <v>102920.12713911878</v>
      </c>
      <c r="P105" s="30">
        <f>IFERROR((s_DL/(Rad_Spec!BA105*s_GSF_s*s_Fam*s_Foffset*acf!F105*s_ET_w*(1/24)*s_EF_w*(1/365)))*Rad_Spec!BF105,".")</f>
        <v>35760.580734682982</v>
      </c>
      <c r="Q105" s="30">
        <f>IFERROR((s_DL/(Rad_Spec!BB105*s_GSF_s*s_Fam*s_Foffset*acf!G105*s_ET_w*(1/24)*s_EF_w*(1/365)))*Rad_Spec!BF105,".")</f>
        <v>25679.162666164095</v>
      </c>
      <c r="R105" s="30">
        <f>IFERROR((s_DL/(Rad_Spec!AY105*s_GSF_s*s_Fam*s_Foffset*acf!C105*s_ET_w*(1/24)*s_EF_w*(1/365)))*Rad_Spec!BF105,".")</f>
        <v>100824.37279112033</v>
      </c>
    </row>
    <row r="106" spans="1:18">
      <c r="A106" s="88" t="s">
        <v>113</v>
      </c>
      <c r="B106" s="28"/>
      <c r="C106" s="30" t="str">
        <f>IFERROR((s_DL/(k_decay*Rad_Spec!V106*s_IFD_w*s_EF_w))*Rad_Spec!BF106,".")</f>
        <v>.</v>
      </c>
      <c r="D106" s="30" t="str">
        <f>IFERROR((s_DL/(k_decay*Rad_Spec!AN106*s_IRA_w*(1/s_PEFm_up)*s_SLF*s_ET_w*s_EF_w))*Rad_Spec!BF106,".")</f>
        <v>.</v>
      </c>
      <c r="E106" s="30" t="str">
        <f>IFERROR((s_DL/(k_decay*Rad_Spec!AN106*s_IRA_w*(1/s_PEF)*s_SLF*s_ET_w*s_EF_w))*Rad_Spec!BF106,".")</f>
        <v>.</v>
      </c>
      <c r="F106" s="30">
        <f>IFERROR((s_DL/(k_decay*Rad_Spec!AY106*s_GSF_s*s_Fam*s_Foffset*acf!C106*s_ET_w*(1/24)*s_EF_w*(1/365)))*Rad_Spec!BF106,".")</f>
        <v>2595957.3226133124</v>
      </c>
      <c r="G106" s="30">
        <f t="shared" si="4"/>
        <v>2595957.3226133124</v>
      </c>
      <c r="H106" s="30">
        <f t="shared" si="5"/>
        <v>2595957.3226133124</v>
      </c>
      <c r="I106" s="89" t="str">
        <f>IFERROR((s_DL/(Rad_Spec!AV106*s_GSF_s*s_Fam*s_Foffset*Fsurf!C106*s_EF_w*(1/365)*s_ET_w*(1/24)))*Rad_Spec!BF106,".")</f>
        <v>.</v>
      </c>
      <c r="J106" s="30" t="str">
        <f>IFERROR((s_DL/(Rad_Spec!AZ106*s_GSF_s*s_Fam*s_Foffset*Fsurf!C106*s_EF_w*(1/365)*s_ET_w*(1/24)))*Rad_Spec!BF106,".")</f>
        <v>.</v>
      </c>
      <c r="K106" s="30" t="str">
        <f>IFERROR((s_DL/(Rad_Spec!BA106*s_GSF_s*s_Fam*s_Foffset*Fsurf!C106*s_EF_w*(1/365)*s_ET_w*(1/24)))*Rad_Spec!BF106,".")</f>
        <v>.</v>
      </c>
      <c r="L106" s="30" t="str">
        <f>IFERROR((s_DL/(Rad_Spec!BB106*s_GSF_s*s_Fam*s_Foffset*Fsurf!C106*s_EF_w*(1/365)*s_ET_w*(1/24)))*Rad_Spec!BF106,".")</f>
        <v>.</v>
      </c>
      <c r="M106" s="30" t="str">
        <f>IFERROR((s_DL/(Rad_Spec!AY106*s_GSF_s*s_Fam*s_Foffset*Fsurf!C106*s_EF_w*(1/365)*s_ET_w*(1/24)))*Rad_Spec!BF106,".")</f>
        <v>.</v>
      </c>
      <c r="N106" s="30">
        <f>IFERROR((s_DL/(Rad_Spec!AV106*s_GSF_s*s_Fam*s_Foffset*acf!D106*s_ET_w*(1/24)*s_EF_w*(1/365)))*Rad_Spec!BF106,".")</f>
        <v>545687.91313657956</v>
      </c>
      <c r="O106" s="30">
        <f>IFERROR((s_DL/(Rad_Spec!AZ106*s_GSF_s*s_Fam*s_Foffset*acf!E106*s_ET_w*(1/24)*s_EF_w*(1/365)))*Rad_Spec!BF106,".")</f>
        <v>2485214.0828952738</v>
      </c>
      <c r="P106" s="30">
        <f>IFERROR((s_DL/(Rad_Spec!BA106*s_GSF_s*s_Fam*s_Foffset*acf!F106*s_ET_w*(1/24)*s_EF_w*(1/365)))*Rad_Spec!BF106,".")</f>
        <v>899585.57418505067</v>
      </c>
      <c r="Q106" s="30">
        <f>IFERROR((s_DL/(Rad_Spec!BB106*s_GSF_s*s_Fam*s_Foffset*acf!G106*s_ET_w*(1/24)*s_EF_w*(1/365)))*Rad_Spec!BF106,".")</f>
        <v>604563.4386034573</v>
      </c>
      <c r="R106" s="30">
        <f>IFERROR((s_DL/(Rad_Spec!AY106*s_GSF_s*s_Fam*s_Foffset*acf!C106*s_ET_w*(1/24)*s_EF_w*(1/365)))*Rad_Spec!BF106,".")</f>
        <v>2296894.9077684684</v>
      </c>
    </row>
    <row r="107" spans="1:18">
      <c r="A107" s="88" t="s">
        <v>114</v>
      </c>
      <c r="B107" s="28"/>
      <c r="C107" s="30">
        <f>IFERROR((s_DL/(k_decay*Rad_Spec!V107*s_IFD_w*s_EF_w))*Rad_Spec!BF107,".")</f>
        <v>1.5113692772546328</v>
      </c>
      <c r="D107" s="30">
        <f>IFERROR((s_DL/(k_decay*Rad_Spec!AN107*s_IRA_w*(1/s_PEFm_up)*s_SLF*s_ET_w*s_EF_w))*Rad_Spec!BF107,".")</f>
        <v>3.8273053159087432E-3</v>
      </c>
      <c r="E107" s="30">
        <f>IFERROR((s_DL/(k_decay*Rad_Spec!AN107*s_IRA_w*(1/s_PEF)*s_SLF*s_ET_w*s_EF_w))*Rad_Spec!BF107,".")</f>
        <v>3.188625980050348</v>
      </c>
      <c r="F107" s="30">
        <f>IFERROR((s_DL/(k_decay*Rad_Spec!AY107*s_GSF_s*s_Fam*s_Foffset*acf!C107*s_ET_w*(1/24)*s_EF_w*(1/365)))*Rad_Spec!BF107,".")</f>
        <v>13198.464853290665</v>
      </c>
      <c r="G107" s="30">
        <f t="shared" si="4"/>
        <v>1.0252812429305371</v>
      </c>
      <c r="H107" s="30">
        <f t="shared" si="5"/>
        <v>3.8176366436719726E-3</v>
      </c>
      <c r="I107" s="89">
        <f>IFERROR((s_DL/(Rad_Spec!AV107*s_GSF_s*s_Fam*s_Foffset*Fsurf!C107*s_EF_w*(1/365)*s_ET_w*(1/24)))*Rad_Spec!BF107,".")</f>
        <v>29081.721382858432</v>
      </c>
      <c r="J107" s="30">
        <f>IFERROR((s_DL/(Rad_Spec!AZ107*s_GSF_s*s_Fam*s_Foffset*Fsurf!C107*s_EF_w*(1/365)*s_ET_w*(1/24)))*Rad_Spec!BF107,".")</f>
        <v>79859.330146579538</v>
      </c>
      <c r="K107" s="30">
        <f>IFERROR((s_DL/(Rad_Spec!BA107*s_GSF_s*s_Fam*s_Foffset*Fsurf!C107*s_EF_w*(1/365)*s_ET_w*(1/24)))*Rad_Spec!BF107,".")</f>
        <v>36993.660288489053</v>
      </c>
      <c r="L107" s="30">
        <f>IFERROR((s_DL/(Rad_Spec!BB107*s_GSF_s*s_Fam*s_Foffset*Fsurf!C107*s_EF_w*(1/365)*s_ET_w*(1/24)))*Rad_Spec!BF107,".")</f>
        <v>29421.858475055615</v>
      </c>
      <c r="M107" s="30">
        <f>IFERROR((s_DL/(Rad_Spec!AY107*s_GSF_s*s_Fam*s_Foffset*Fsurf!C107*s_EF_w*(1/365)*s_ET_w*(1/24)))*Rad_Spec!BF107,".")</f>
        <v>9804.2577656221347</v>
      </c>
      <c r="N107" s="30">
        <f>IFERROR((s_DL/(Rad_Spec!AV107*s_GSF_s*s_Fam*s_Foffset*acf!D107*s_ET_w*(1/24)*s_EF_w*(1/365)))*Rad_Spec!BF107,".")</f>
        <v>34639.561469360269</v>
      </c>
      <c r="O107" s="30">
        <f>IFERROR((s_DL/(Rad_Spec!AZ107*s_GSF_s*s_Fam*s_Foffset*acf!E107*s_ET_w*(1/24)*s_EF_w*(1/365)))*Rad_Spec!BF107,".")</f>
        <v>95121.335463481402</v>
      </c>
      <c r="P107" s="30">
        <f>IFERROR((s_DL/(Rad_Spec!BA107*s_GSF_s*s_Fam*s_Foffset*acf!F107*s_ET_w*(1/24)*s_EF_w*(1/365)))*Rad_Spec!BF107,".")</f>
        <v>44063.559810289182</v>
      </c>
      <c r="Q107" s="30">
        <f>IFERROR((s_DL/(Rad_Spec!BB107*s_GSF_s*s_Fam*s_Foffset*acf!G107*s_ET_w*(1/24)*s_EF_w*(1/365)))*Rad_Spec!BF107,".")</f>
        <v>35044.70253917735</v>
      </c>
      <c r="R107" s="30">
        <f>IFERROR((s_DL/(Rad_Spec!AY107*s_GSF_s*s_Fam*s_Foffset*acf!C107*s_ET_w*(1/24)*s_EF_w*(1/365)))*Rad_Spec!BF107,".")</f>
        <v>11677.96036082992</v>
      </c>
    </row>
    <row r="108" spans="1:18">
      <c r="A108" s="88" t="s">
        <v>115</v>
      </c>
      <c r="B108" s="28"/>
      <c r="C108" s="30">
        <f>IFERROR((s_DL/(k_decay*Rad_Spec!V108*s_IFD_w*s_EF_w))*Rad_Spec!BF108,".")</f>
        <v>99704.18247222605</v>
      </c>
      <c r="D108" s="30">
        <f>IFERROR((s_DL/(k_decay*Rad_Spec!AN108*s_IRA_w*(1/s_PEFm_up)*s_SLF*s_ET_w*s_EF_w))*Rad_Spec!BF108,".")</f>
        <v>2003.1595029003215</v>
      </c>
      <c r="E108" s="30">
        <f>IFERROR((s_DL/(k_decay*Rad_Spec!AN108*s_IRA_w*(1/s_PEF)*s_SLF*s_ET_w*s_EF_w))*Rad_Spec!BF108,".")</f>
        <v>1668883.4325766664</v>
      </c>
      <c r="F108" s="30">
        <f>IFERROR((s_DL/(k_decay*Rad_Spec!AY108*s_GSF_s*s_Fam*s_Foffset*acf!C108*s_ET_w*(1/24)*s_EF_w*(1/365)))*Rad_Spec!BF108,".")</f>
        <v>12475.420895980014</v>
      </c>
      <c r="G108" s="30">
        <f t="shared" si="4"/>
        <v>11014.854896658189</v>
      </c>
      <c r="H108" s="30">
        <f t="shared" si="5"/>
        <v>1696.644520845573</v>
      </c>
      <c r="I108" s="89">
        <f>IFERROR((s_DL/(Rad_Spec!AV108*s_GSF_s*s_Fam*s_Foffset*Fsurf!C108*s_EF_w*(1/365)*s_ET_w*(1/24)))*Rad_Spec!BF108,".")</f>
        <v>1894.5582595329527</v>
      </c>
      <c r="J108" s="30">
        <f>IFERROR((s_DL/(Rad_Spec!AZ108*s_GSF_s*s_Fam*s_Foffset*Fsurf!C108*s_EF_w*(1/365)*s_ET_w*(1/24)))*Rad_Spec!BF108,".")</f>
        <v>9961.9964820512087</v>
      </c>
      <c r="K108" s="30">
        <f>IFERROR((s_DL/(Rad_Spec!BA108*s_GSF_s*s_Fam*s_Foffset*Fsurf!C108*s_EF_w*(1/365)*s_ET_w*(1/24)))*Rad_Spec!BF108,".")</f>
        <v>3516.9700287462556</v>
      </c>
      <c r="L108" s="30">
        <f>IFERROR((s_DL/(Rad_Spec!BB108*s_GSF_s*s_Fam*s_Foffset*Fsurf!C108*s_EF_w*(1/365)*s_ET_w*(1/24)))*Rad_Spec!BF108,".")</f>
        <v>2225.7747384722802</v>
      </c>
      <c r="M108" s="30">
        <f>IFERROR((s_DL/(Rad_Spec!AY108*s_GSF_s*s_Fam*s_Foffset*Fsurf!C108*s_EF_w*(1/365)*s_ET_w*(1/24)))*Rad_Spec!BF108,".")</f>
        <v>10071.362529362819</v>
      </c>
      <c r="N108" s="30">
        <f>IFERROR((s_DL/(Rad_Spec!AV108*s_GSF_s*s_Fam*s_Foffset*acf!D108*s_ET_w*(1/24)*s_EF_w*(1/365)))*Rad_Spec!BF108,".")</f>
        <v>1966.2780319969215</v>
      </c>
      <c r="O108" s="30">
        <f>IFERROR((s_DL/(Rad_Spec!AZ108*s_GSF_s*s_Fam*s_Foffset*acf!E108*s_ET_w*(1/24)*s_EF_w*(1/365)))*Rad_Spec!BF108,".")</f>
        <v>10374.849371083479</v>
      </c>
      <c r="P108" s="30">
        <f>IFERROR((s_DL/(Rad_Spec!BA108*s_GSF_s*s_Fam*s_Foffset*acf!F108*s_ET_w*(1/24)*s_EF_w*(1/365)))*Rad_Spec!BF108,".")</f>
        <v>3643.5809497811215</v>
      </c>
      <c r="Q108" s="30">
        <f>IFERROR((s_DL/(Rad_Spec!BB108*s_GSF_s*s_Fam*s_Foffset*acf!G108*s_ET_w*(1/24)*s_EF_w*(1/365)))*Rad_Spec!BF108,".")</f>
        <v>2359.3550748678958</v>
      </c>
      <c r="R108" s="30">
        <f>IFERROR((s_DL/(Rad_Spec!AY108*s_GSF_s*s_Fam*s_Foffset*acf!C108*s_ET_w*(1/24)*s_EF_w*(1/365)))*Rad_Spec!BF108,".")</f>
        <v>11038.213332181649</v>
      </c>
    </row>
    <row r="109" spans="1:18">
      <c r="A109" s="88" t="s">
        <v>116</v>
      </c>
      <c r="B109" s="28"/>
      <c r="C109" s="30">
        <f>IFERROR((s_DL/(k_decay*Rad_Spec!V109*s_IFD_w*s_EF_w))*Rad_Spec!BF109,".")</f>
        <v>329810.77443062776</v>
      </c>
      <c r="D109" s="30">
        <f>IFERROR((s_DL/(k_decay*Rad_Spec!AN109*s_IRA_w*(1/s_PEFm_up)*s_SLF*s_ET_w*s_EF_w))*Rad_Spec!BF109,".")</f>
        <v>8386.6575017846335</v>
      </c>
      <c r="E109" s="30">
        <f>IFERROR((s_DL/(k_decay*Rad_Spec!AN109*s_IRA_w*(1/s_PEF)*s_SLF*s_ET_w*s_EF_w))*Rad_Spec!BF109,".")</f>
        <v>6987138.9368436392</v>
      </c>
      <c r="F109" s="30">
        <f>IFERROR((s_DL/(k_decay*Rad_Spec!AY109*s_GSF_s*s_Fam*s_Foffset*acf!C109*s_ET_w*(1/24)*s_EF_w*(1/365)))*Rad_Spec!BF109,".")</f>
        <v>17519.831365765145</v>
      </c>
      <c r="G109" s="30">
        <f t="shared" si="4"/>
        <v>16596.591240603124</v>
      </c>
      <c r="H109" s="30">
        <f t="shared" si="5"/>
        <v>5575.7760814389103</v>
      </c>
      <c r="I109" s="89">
        <f>IFERROR((s_DL/(Rad_Spec!AV109*s_GSF_s*s_Fam*s_Foffset*Fsurf!C109*s_EF_w*(1/365)*s_ET_w*(1/24)))*Rad_Spec!BF109,".")</f>
        <v>2382.0498419922487</v>
      </c>
      <c r="J109" s="30">
        <f>IFERROR((s_DL/(Rad_Spec!AZ109*s_GSF_s*s_Fam*s_Foffset*Fsurf!C109*s_EF_w*(1/365)*s_ET_w*(1/24)))*Rad_Spec!BF109,".")</f>
        <v>13565.858319998415</v>
      </c>
      <c r="K109" s="30">
        <f>IFERROR((s_DL/(Rad_Spec!BA109*s_GSF_s*s_Fam*s_Foffset*Fsurf!C109*s_EF_w*(1/365)*s_ET_w*(1/24)))*Rad_Spec!BF109,".")</f>
        <v>4699.7199585252483</v>
      </c>
      <c r="L109" s="30">
        <f>IFERROR((s_DL/(Rad_Spec!BB109*s_GSF_s*s_Fam*s_Foffset*Fsurf!C109*s_EF_w*(1/365)*s_ET_w*(1/24)))*Rad_Spec!BF109,".")</f>
        <v>2893.7761317999643</v>
      </c>
      <c r="M109" s="30">
        <f>IFERROR((s_DL/(Rad_Spec!AY109*s_GSF_s*s_Fam*s_Foffset*Fsurf!C109*s_EF_w*(1/365)*s_ET_w*(1/24)))*Rad_Spec!BF109,".")</f>
        <v>13830.455280212975</v>
      </c>
      <c r="N109" s="30">
        <f>IFERROR((s_DL/(Rad_Spec!AV109*s_GSF_s*s_Fam*s_Foffset*acf!D109*s_ET_w*(1/24)*s_EF_w*(1/365)))*Rad_Spec!BF109,".")</f>
        <v>2449.6099127905641</v>
      </c>
      <c r="O109" s="30">
        <f>IFERROR((s_DL/(Rad_Spec!AZ109*s_GSF_s*s_Fam*s_Foffset*acf!E109*s_ET_w*(1/24)*s_EF_w*(1/365)))*Rad_Spec!BF109,".")</f>
        <v>13993.321284204081</v>
      </c>
      <c r="P109" s="30">
        <f>IFERROR((s_DL/(Rad_Spec!BA109*s_GSF_s*s_Fam*s_Foffset*acf!F109*s_ET_w*(1/24)*s_EF_w*(1/365)))*Rad_Spec!BF109,".")</f>
        <v>4826.4144047685941</v>
      </c>
      <c r="Q109" s="30">
        <f>IFERROR((s_DL/(Rad_Spec!BB109*s_GSF_s*s_Fam*s_Foffset*acf!G109*s_ET_w*(1/24)*s_EF_w*(1/365)))*Rad_Spec!BF109,".")</f>
        <v>2961.0790344903439</v>
      </c>
      <c r="R109" s="30">
        <f>IFERROR((s_DL/(Rad_Spec!AY109*s_GSF_s*s_Fam*s_Foffset*acf!C109*s_ET_w*(1/24)*s_EF_w*(1/365)))*Rad_Spec!BF109,".")</f>
        <v>15501.491915313161</v>
      </c>
    </row>
    <row r="110" spans="1:18">
      <c r="A110" s="88" t="s">
        <v>117</v>
      </c>
      <c r="B110" s="28"/>
      <c r="C110" s="30" t="str">
        <f>IFERROR((s_DL/(k_decay*Rad_Spec!V110*s_IFD_w*s_EF_w))*Rad_Spec!BF110,".")</f>
        <v>.</v>
      </c>
      <c r="D110" s="30" t="str">
        <f>IFERROR((s_DL/(k_decay*Rad_Spec!AN110*s_IRA_w*(1/s_PEFm_up)*s_SLF*s_ET_w*s_EF_w))*Rad_Spec!BF110,".")</f>
        <v>.</v>
      </c>
      <c r="E110" s="30" t="str">
        <f>IFERROR((s_DL/(k_decay*Rad_Spec!AN110*s_IRA_w*(1/s_PEF)*s_SLF*s_ET_w*s_EF_w))*Rad_Spec!BF110,".")</f>
        <v>.</v>
      </c>
      <c r="F110" s="30">
        <f>IFERROR((s_DL/(k_decay*Rad_Spec!AY110*s_GSF_s*s_Fam*s_Foffset*acf!C110*s_ET_w*(1/24)*s_EF_w*(1/365)))*Rad_Spec!BF110,".")</f>
        <v>1078586.6547861744</v>
      </c>
      <c r="G110" s="30">
        <f t="shared" si="4"/>
        <v>1078586.6547861744</v>
      </c>
      <c r="H110" s="30">
        <f t="shared" si="5"/>
        <v>1078586.6547861744</v>
      </c>
      <c r="I110" s="89" t="str">
        <f>IFERROR((s_DL/(Rad_Spec!AV110*s_GSF_s*s_Fam*s_Foffset*Fsurf!C110*s_EF_w*(1/365)*s_ET_w*(1/24)))*Rad_Spec!BF110,".")</f>
        <v>.</v>
      </c>
      <c r="J110" s="30" t="str">
        <f>IFERROR((s_DL/(Rad_Spec!AZ110*s_GSF_s*s_Fam*s_Foffset*Fsurf!C110*s_EF_w*(1/365)*s_ET_w*(1/24)))*Rad_Spec!BF110,".")</f>
        <v>.</v>
      </c>
      <c r="K110" s="30" t="str">
        <f>IFERROR((s_DL/(Rad_Spec!BA110*s_GSF_s*s_Fam*s_Foffset*Fsurf!C110*s_EF_w*(1/365)*s_ET_w*(1/24)))*Rad_Spec!BF110,".")</f>
        <v>.</v>
      </c>
      <c r="L110" s="30" t="str">
        <f>IFERROR((s_DL/(Rad_Spec!BB110*s_GSF_s*s_Fam*s_Foffset*Fsurf!C110*s_EF_w*(1/365)*s_ET_w*(1/24)))*Rad_Spec!BF110,".")</f>
        <v>.</v>
      </c>
      <c r="M110" s="30" t="str">
        <f>IFERROR((s_DL/(Rad_Spec!AY110*s_GSF_s*s_Fam*s_Foffset*Fsurf!C110*s_EF_w*(1/365)*s_ET_w*(1/24)))*Rad_Spec!BF110,".")</f>
        <v>.</v>
      </c>
      <c r="N110" s="30">
        <f>IFERROR((s_DL/(Rad_Spec!AV110*s_GSF_s*s_Fam*s_Foffset*acf!D110*s_ET_w*(1/24)*s_EF_w*(1/365)))*Rad_Spec!BF110,".")</f>
        <v>157777.34332450901</v>
      </c>
      <c r="O110" s="30">
        <f>IFERROR((s_DL/(Rad_Spec!AZ110*s_GSF_s*s_Fam*s_Foffset*acf!E110*s_ET_w*(1/24)*s_EF_w*(1/365)))*Rad_Spec!BF110,".")</f>
        <v>882967.34834877041</v>
      </c>
      <c r="P110" s="30">
        <f>IFERROR((s_DL/(Rad_Spec!BA110*s_GSF_s*s_Fam*s_Foffset*acf!F110*s_ET_w*(1/24)*s_EF_w*(1/365)))*Rad_Spec!BF110,".")</f>
        <v>303527.30495455558</v>
      </c>
      <c r="Q110" s="30">
        <f>IFERROR((s_DL/(Rad_Spec!BB110*s_GSF_s*s_Fam*s_Foffset*acf!G110*s_ET_w*(1/24)*s_EF_w*(1/365)))*Rad_Spec!BF110,".")</f>
        <v>191288.95918808295</v>
      </c>
      <c r="R110" s="30">
        <f>IFERROR((s_DL/(Rad_Spec!AY110*s_GSF_s*s_Fam*s_Foffset*acf!C110*s_ET_w*(1/24)*s_EF_w*(1/365)))*Rad_Spec!BF110,".")</f>
        <v>954330.09371333884</v>
      </c>
    </row>
    <row r="111" spans="1:18">
      <c r="A111" s="88" t="s">
        <v>118</v>
      </c>
      <c r="B111" s="28"/>
      <c r="C111" s="30">
        <f>IFERROR((s_DL/(k_decay*Rad_Spec!V111*s_IFD_w*s_EF_w))*Rad_Spec!BF111,".")</f>
        <v>64.199097200460727</v>
      </c>
      <c r="D111" s="30">
        <f>IFERROR((s_DL/(k_decay*Rad_Spec!AN111*s_IRA_w*(1/s_PEFm_up)*s_SLF*s_ET_w*s_EF_w))*Rad_Spec!BF111,".")</f>
        <v>4.3674997559628698E-2</v>
      </c>
      <c r="E111" s="30">
        <f>IFERROR((s_DL/(k_decay*Rad_Spec!AN111*s_IRA_w*(1/s_PEF)*s_SLF*s_ET_w*s_EF_w))*Rad_Spec!BF111,".")</f>
        <v>36.386757889003519</v>
      </c>
      <c r="F111" s="30">
        <f>IFERROR((s_DL/(k_decay*Rad_Spec!AY111*s_GSF_s*s_Fam*s_Foffset*acf!C111*s_ET_w*(1/24)*s_EF_w*(1/365)))*Rad_Spec!BF111,".")</f>
        <v>302773.40992855671</v>
      </c>
      <c r="G111" s="30">
        <f t="shared" si="4"/>
        <v>23.222130368441942</v>
      </c>
      <c r="H111" s="30">
        <f t="shared" si="5"/>
        <v>4.3645299127683404E-2</v>
      </c>
      <c r="I111" s="89">
        <f>IFERROR((s_DL/(Rad_Spec!AV111*s_GSF_s*s_Fam*s_Foffset*Fsurf!C111*s_EF_w*(1/365)*s_ET_w*(1/24)))*Rad_Spec!BF111,".")</f>
        <v>168225.95576407903</v>
      </c>
      <c r="J111" s="30">
        <f>IFERROR((s_DL/(Rad_Spec!AZ111*s_GSF_s*s_Fam*s_Foffset*Fsurf!C111*s_EF_w*(1/365)*s_ET_w*(1/24)))*Rad_Spec!BF111,".")</f>
        <v>392970.5132670778</v>
      </c>
      <c r="K111" s="30">
        <f>IFERROR((s_DL/(Rad_Spec!BA111*s_GSF_s*s_Fam*s_Foffset*Fsurf!C111*s_EF_w*(1/365)*s_ET_w*(1/24)))*Rad_Spec!BF111,".")</f>
        <v>197657.13689179067</v>
      </c>
      <c r="L111" s="30">
        <f>IFERROR((s_DL/(Rad_Spec!BB111*s_GSF_s*s_Fam*s_Foffset*Fsurf!C111*s_EF_w*(1/365)*s_ET_w*(1/24)))*Rad_Spec!BF111,".")</f>
        <v>168797.18142032376</v>
      </c>
      <c r="M111" s="30">
        <f>IFERROR((s_DL/(Rad_Spec!AY111*s_GSF_s*s_Fam*s_Foffset*Fsurf!C111*s_EF_w*(1/365)*s_ET_w*(1/24)))*Rad_Spec!BF111,".")</f>
        <v>242550.14914825623</v>
      </c>
      <c r="N111" s="30">
        <f>IFERROR((s_DL/(Rad_Spec!AV111*s_GSF_s*s_Fam*s_Foffset*acf!D111*s_ET_w*(1/24)*s_EF_w*(1/365)))*Rad_Spec!BF111,".")</f>
        <v>180338.22457909273</v>
      </c>
      <c r="O111" s="30">
        <f>IFERROR((s_DL/(Rad_Spec!AZ111*s_GSF_s*s_Fam*s_Foffset*acf!E111*s_ET_w*(1/24)*s_EF_w*(1/365)))*Rad_Spec!BF111,".")</f>
        <v>452724.04130075267</v>
      </c>
      <c r="P111" s="30">
        <f>IFERROR((s_DL/(Rad_Spec!BA111*s_GSF_s*s_Fam*s_Foffset*acf!F111*s_ET_w*(1/24)*s_EF_w*(1/365)))*Rad_Spec!BF111,".")</f>
        <v>230816.45131109635</v>
      </c>
      <c r="Q111" s="30">
        <f>IFERROR((s_DL/(Rad_Spec!BB111*s_GSF_s*s_Fam*s_Foffset*acf!G111*s_ET_w*(1/24)*s_EF_w*(1/365)))*Rad_Spec!BF111,".")</f>
        <v>193597.66192491842</v>
      </c>
      <c r="R111" s="30">
        <f>IFERROR((s_DL/(Rad_Spec!AY111*s_GSF_s*s_Fam*s_Foffset*acf!C111*s_ET_w*(1/24)*s_EF_w*(1/365)))*Rad_Spec!BF111,".")</f>
        <v>267892.9647319892</v>
      </c>
    </row>
    <row r="112" spans="1:18">
      <c r="A112" s="88" t="s">
        <v>119</v>
      </c>
      <c r="B112" s="28"/>
      <c r="C112" s="30">
        <f>IFERROR((s_DL/(k_decay*Rad_Spec!V112*s_IFD_w*s_EF_w))*Rad_Spec!BF112,".")</f>
        <v>14874424.099202484</v>
      </c>
      <c r="D112" s="30">
        <f>IFERROR((s_DL/(k_decay*Rad_Spec!AN112*s_IRA_w*(1/s_PEFm_up)*s_SLF*s_ET_w*s_EF_w))*Rad_Spec!BF112,".")</f>
        <v>389047.08105206228</v>
      </c>
      <c r="E112" s="30">
        <f>IFERROR((s_DL/(k_decay*Rad_Spec!AN112*s_IRA_w*(1/s_PEF)*s_SLF*s_ET_w*s_EF_w))*Rad_Spec!BF112,".")</f>
        <v>324125076.9696728</v>
      </c>
      <c r="F112" s="30">
        <f>IFERROR((s_DL/(k_decay*Rad_Spec!AY112*s_GSF_s*s_Fam*s_Foffset*acf!C112*s_ET_w*(1/24)*s_EF_w*(1/365)))*Rad_Spec!BF112,".")</f>
        <v>441329.22589759383</v>
      </c>
      <c r="G112" s="30">
        <f t="shared" si="4"/>
        <v>428046.12342963187</v>
      </c>
      <c r="H112" s="30">
        <f t="shared" si="5"/>
        <v>203936.18867121462</v>
      </c>
      <c r="I112" s="89" t="str">
        <f>IFERROR((s_DL/(Rad_Spec!AV112*s_GSF_s*s_Fam*s_Foffset*Fsurf!C112*s_EF_w*(1/365)*s_ET_w*(1/24)))*Rad_Spec!BF112,".")</f>
        <v>.</v>
      </c>
      <c r="J112" s="30" t="str">
        <f>IFERROR((s_DL/(Rad_Spec!AZ112*s_GSF_s*s_Fam*s_Foffset*Fsurf!C112*s_EF_w*(1/365)*s_ET_w*(1/24)))*Rad_Spec!BF112,".")</f>
        <v>.</v>
      </c>
      <c r="K112" s="30" t="str">
        <f>IFERROR((s_DL/(Rad_Spec!BA112*s_GSF_s*s_Fam*s_Foffset*Fsurf!C112*s_EF_w*(1/365)*s_ET_w*(1/24)))*Rad_Spec!BF112,".")</f>
        <v>.</v>
      </c>
      <c r="L112" s="30" t="str">
        <f>IFERROR((s_DL/(Rad_Spec!BB112*s_GSF_s*s_Fam*s_Foffset*Fsurf!C112*s_EF_w*(1/365)*s_ET_w*(1/24)))*Rad_Spec!BF112,".")</f>
        <v>.</v>
      </c>
      <c r="M112" s="30" t="str">
        <f>IFERROR((s_DL/(Rad_Spec!AY112*s_GSF_s*s_Fam*s_Foffset*Fsurf!C112*s_EF_w*(1/365)*s_ET_w*(1/24)))*Rad_Spec!BF112,".")</f>
        <v>.</v>
      </c>
      <c r="N112" s="30">
        <f>IFERROR((s_DL/(Rad_Spec!AV112*s_GSF_s*s_Fam*s_Foffset*acf!D112*s_ET_w*(1/24)*s_EF_w*(1/365)))*Rad_Spec!BF112,".")</f>
        <v>67655.933709026038</v>
      </c>
      <c r="O112" s="30">
        <f>IFERROR((s_DL/(Rad_Spec!AZ112*s_GSF_s*s_Fam*s_Foffset*acf!E112*s_ET_w*(1/24)*s_EF_w*(1/365)))*Rad_Spec!BF112,".")</f>
        <v>366424.01682511787</v>
      </c>
      <c r="P112" s="30">
        <f>IFERROR((s_DL/(Rad_Spec!BA112*s_GSF_s*s_Fam*s_Foffset*acf!F112*s_ET_w*(1/24)*s_EF_w*(1/365)))*Rad_Spec!BF112,".")</f>
        <v>126871.21396537989</v>
      </c>
      <c r="Q112" s="30">
        <f>IFERROR((s_DL/(Rad_Spec!BB112*s_GSF_s*s_Fam*s_Foffset*acf!G112*s_ET_w*(1/24)*s_EF_w*(1/365)))*Rad_Spec!BF112,".")</f>
        <v>80571.156080456829</v>
      </c>
      <c r="R112" s="30">
        <f>IFERROR((s_DL/(Rad_Spec!AY112*s_GSF_s*s_Fam*s_Foffset*acf!C112*s_ET_w*(1/24)*s_EF_w*(1/365)))*Rad_Spec!BF112,".")</f>
        <v>390486.7167050034</v>
      </c>
    </row>
    <row r="113" spans="1:18">
      <c r="A113" s="88" t="s">
        <v>120</v>
      </c>
      <c r="B113" s="28"/>
      <c r="C113" s="30">
        <f>IFERROR((s_DL/(k_decay*Rad_Spec!V113*s_IFD_w*s_EF_w))*Rad_Spec!BF113,".")</f>
        <v>0.68245833327142624</v>
      </c>
      <c r="D113" s="30">
        <f>IFERROR((s_DL/(k_decay*Rad_Spec!AN113*s_IRA_w*(1/s_PEFm_up)*s_SLF*s_ET_w*s_EF_w))*Rad_Spec!BF113,".")</f>
        <v>1.6997171854691749E-5</v>
      </c>
      <c r="E113" s="30">
        <f>IFERROR((s_DL/(k_decay*Rad_Spec!AN113*s_IRA_w*(1/s_PEF)*s_SLF*s_ET_w*s_EF_w))*Rad_Spec!BF113,".")</f>
        <v>1.4160778743720931E-2</v>
      </c>
      <c r="F113" s="30">
        <f>IFERROR((s_DL/(k_decay*Rad_Spec!AY113*s_GSF_s*s_Fam*s_Foffset*acf!C113*s_ET_w*(1/24)*s_EF_w*(1/365)))*Rad_Spec!BF113,".")</f>
        <v>10623.924908592167</v>
      </c>
      <c r="G113" s="30">
        <f t="shared" si="4"/>
        <v>1.3872902240233742E-2</v>
      </c>
      <c r="H113" s="30">
        <f t="shared" si="5"/>
        <v>1.6996748509852344E-5</v>
      </c>
      <c r="I113" s="89">
        <f>IFERROR((s_DL/(Rad_Spec!AV113*s_GSF_s*s_Fam*s_Foffset*Fsurf!C113*s_EF_w*(1/365)*s_ET_w*(1/24)))*Rad_Spec!BF113,".")</f>
        <v>2726.7494004169607</v>
      </c>
      <c r="J113" s="30">
        <f>IFERROR((s_DL/(Rad_Spec!AZ113*s_GSF_s*s_Fam*s_Foffset*Fsurf!C113*s_EF_w*(1/365)*s_ET_w*(1/24)))*Rad_Spec!BF113,".")</f>
        <v>9280.5155031735158</v>
      </c>
      <c r="K113" s="30">
        <f>IFERROR((s_DL/(Rad_Spec!BA113*s_GSF_s*s_Fam*s_Foffset*Fsurf!C113*s_EF_w*(1/365)*s_ET_w*(1/24)))*Rad_Spec!BF113,".")</f>
        <v>3648.2026460751076</v>
      </c>
      <c r="L113" s="30">
        <f>IFERROR((s_DL/(Rad_Spec!BB113*s_GSF_s*s_Fam*s_Foffset*Fsurf!C113*s_EF_w*(1/365)*s_ET_w*(1/24)))*Rad_Spec!BF113,".")</f>
        <v>2776.8471584298709</v>
      </c>
      <c r="M113" s="30">
        <f>IFERROR((s_DL/(Rad_Spec!AY113*s_GSF_s*s_Fam*s_Foffset*Fsurf!C113*s_EF_w*(1/365)*s_ET_w*(1/24)))*Rad_Spec!BF113,".")</f>
        <v>7826.8238817278407</v>
      </c>
      <c r="N113" s="30">
        <f>IFERROR((s_DL/(Rad_Spec!AV113*s_GSF_s*s_Fam*s_Foffset*acf!D113*s_ET_w*(1/24)*s_EF_w*(1/365)))*Rad_Spec!BF113,".")</f>
        <v>3403.7561885582818</v>
      </c>
      <c r="O113" s="30">
        <f>IFERROR((s_DL/(Rad_Spec!AZ113*s_GSF_s*s_Fam*s_Foffset*acf!E113*s_ET_w*(1/24)*s_EF_w*(1/365)))*Rad_Spec!BF113,".")</f>
        <v>11675.721788715276</v>
      </c>
      <c r="P113" s="30">
        <f>IFERROR((s_DL/(Rad_Spec!BA113*s_GSF_s*s_Fam*s_Foffset*acf!F113*s_ET_w*(1/24)*s_EF_w*(1/365)))*Rad_Spec!BF113,".")</f>
        <v>4686.0870352258862</v>
      </c>
      <c r="Q113" s="30">
        <f>IFERROR((s_DL/(Rad_Spec!BB113*s_GSF_s*s_Fam*s_Foffset*acf!G113*s_ET_w*(1/24)*s_EF_w*(1/365)))*Rad_Spec!BF113,".")</f>
        <v>3586.6910551817664</v>
      </c>
      <c r="R113" s="30">
        <f>IFERROR((s_DL/(Rad_Spec!AY113*s_GSF_s*s_Fam*s_Foffset*acf!C113*s_ET_w*(1/24)*s_EF_w*(1/365)))*Rad_Spec!BF113,".")</f>
        <v>9400.0154819551371</v>
      </c>
    </row>
    <row r="114" spans="1:18">
      <c r="A114" s="34" t="s">
        <v>121</v>
      </c>
      <c r="B114" s="28" t="s">
        <v>9</v>
      </c>
      <c r="C114" s="30">
        <f>IFERROR((s_DL/(k_decay*Rad_Spec!V114*s_IFD_w*s_EF_w))*Rad_Spec!BF114,".")</f>
        <v>8.2600598111656653E-2</v>
      </c>
      <c r="D114" s="30">
        <f>IFERROR((s_DL/(k_decay*Rad_Spec!AN114*s_IRA_w*(1/s_PEFm_up)*s_SLF*s_ET_w*s_EF_w))*Rad_Spec!BF114,".")</f>
        <v>8.2147447009243834E-6</v>
      </c>
      <c r="E114" s="30">
        <f>IFERROR((s_DL/(k_decay*Rad_Spec!AN114*s_IRA_w*(1/s_PEF)*s_SLF*s_ET_w*s_EF_w))*Rad_Spec!BF114,".")</f>
        <v>6.8439139840687242E-3</v>
      </c>
      <c r="F114" s="30">
        <f>IFERROR((s_DL/(k_decay*Rad_Spec!AY114*s_GSF_s*s_Fam*s_Foffset*acf!C114*s_ET_w*(1/24)*s_EF_w*(1/365)))*Rad_Spec!BF114,".")</f>
        <v>254.64563719829181</v>
      </c>
      <c r="G114" s="30">
        <f t="shared" si="4"/>
        <v>6.3200899050355249E-3</v>
      </c>
      <c r="H114" s="30">
        <f t="shared" si="5"/>
        <v>8.2139275493947548E-6</v>
      </c>
      <c r="I114" s="89">
        <f>IFERROR((s_DL/(Rad_Spec!AV114*s_GSF_s*s_Fam*s_Foffset*Fsurf!C114*s_EF_w*(1/365)*s_ET_w*(1/24)))*Rad_Spec!BF114,".")</f>
        <v>59.154593841824664</v>
      </c>
      <c r="J114" s="30">
        <f>IFERROR((s_DL/(Rad_Spec!AZ114*s_GSF_s*s_Fam*s_Foffset*Fsurf!C114*s_EF_w*(1/365)*s_ET_w*(1/24)))*Rad_Spec!BF114,".")</f>
        <v>198.47075058041386</v>
      </c>
      <c r="K114" s="30">
        <f>IFERROR((s_DL/(Rad_Spec!BA114*s_GSF_s*s_Fam*s_Foffset*Fsurf!C114*s_EF_w*(1/365)*s_ET_w*(1/24)))*Rad_Spec!BF114,".")</f>
        <v>77.861602150777756</v>
      </c>
      <c r="L114" s="30">
        <f>IFERROR((s_DL/(Rad_Spec!BB114*s_GSF_s*s_Fam*s_Foffset*Fsurf!C114*s_EF_w*(1/365)*s_ET_w*(1/24)))*Rad_Spec!BF114,".")</f>
        <v>59.932943760796043</v>
      </c>
      <c r="M114" s="30">
        <f>IFERROR((s_DL/(Rad_Spec!AY114*s_GSF_s*s_Fam*s_Foffset*Fsurf!C114*s_EF_w*(1/365)*s_ET_w*(1/24)))*Rad_Spec!BF114,".")</f>
        <v>187.83211810111081</v>
      </c>
      <c r="N114" s="30">
        <f>IFERROR((s_DL/(Rad_Spec!AV114*s_GSF_s*s_Fam*s_Foffset*acf!D114*s_ET_w*(1/24)*s_EF_w*(1/365)))*Rad_Spec!BF114,".")</f>
        <v>72.742041876309045</v>
      </c>
      <c r="O114" s="30">
        <f>IFERROR((s_DL/(Rad_Spec!AZ114*s_GSF_s*s_Fam*s_Foffset*acf!E114*s_ET_w*(1/24)*s_EF_w*(1/365)))*Rad_Spec!BF114,".")</f>
        <v>252.50104035007226</v>
      </c>
      <c r="P114" s="30">
        <f>IFERROR((s_DL/(Rad_Spec!BA114*s_GSF_s*s_Fam*s_Foffset*acf!F114*s_ET_w*(1/24)*s_EF_w*(1/365)))*Rad_Spec!BF114,".")</f>
        <v>100.02568581901814</v>
      </c>
      <c r="Q114" s="30">
        <f>IFERROR((s_DL/(Rad_Spec!BB114*s_GSF_s*s_Fam*s_Foffset*acf!G114*s_ET_w*(1/24)*s_EF_w*(1/365)))*Rad_Spec!BF114,".")</f>
        <v>76.257179317642795</v>
      </c>
      <c r="R114" s="30">
        <f>IFERROR((s_DL/(Rad_Spec!AY114*s_GSF_s*s_Fam*s_Foffset*acf!C114*s_ET_w*(1/24)*s_EF_w*(1/365)))*Rad_Spec!BF114,".")</f>
        <v>225.30966217018107</v>
      </c>
    </row>
    <row r="115" spans="1:18">
      <c r="A115" s="88" t="s">
        <v>122</v>
      </c>
      <c r="B115" s="28"/>
      <c r="C115" s="30">
        <f>IFERROR((s_DL/(k_decay*Rad_Spec!V115*s_IFD_w*s_EF_w))*Rad_Spec!BF115,".")</f>
        <v>0.19259786078825264</v>
      </c>
      <c r="D115" s="30">
        <f>IFERROR((s_DL/(k_decay*Rad_Spec!AN115*s_IRA_w*(1/s_PEFm_up)*s_SLF*s_ET_w*s_EF_w))*Rad_Spec!BF115,".")</f>
        <v>5.963334598005197E-6</v>
      </c>
      <c r="E115" s="30">
        <f>IFERROR((s_DL/(k_decay*Rad_Spec!AN115*s_IRA_w*(1/s_PEF)*s_SLF*s_ET_w*s_EF_w))*Rad_Spec!BF115,".")</f>
        <v>4.9682066251402895E-3</v>
      </c>
      <c r="F115" s="30">
        <f>IFERROR((s_DL/(k_decay*Rad_Spec!AY115*s_GSF_s*s_Fam*s_Foffset*acf!C115*s_ET_w*(1/24)*s_EF_w*(1/365)))*Rad_Spec!BF115,".")</f>
        <v>30028.753769614868</v>
      </c>
      <c r="G115" s="30">
        <f t="shared" si="4"/>
        <v>4.843270031908437E-3</v>
      </c>
      <c r="H115" s="30">
        <f t="shared" si="5"/>
        <v>5.9631499620678502E-6</v>
      </c>
      <c r="I115" s="89">
        <f>IFERROR((s_DL/(Rad_Spec!AV115*s_GSF_s*s_Fam*s_Foffset*Fsurf!C115*s_EF_w*(1/365)*s_ET_w*(1/24)))*Rad_Spec!BF115,".")</f>
        <v>14891.160567151308</v>
      </c>
      <c r="J115" s="30">
        <f>IFERROR((s_DL/(Rad_Spec!AZ115*s_GSF_s*s_Fam*s_Foffset*Fsurf!C115*s_EF_w*(1/365)*s_ET_w*(1/24)))*Rad_Spec!BF115,".")</f>
        <v>41779.938652860539</v>
      </c>
      <c r="K115" s="30">
        <f>IFERROR((s_DL/(Rad_Spec!BA115*s_GSF_s*s_Fam*s_Foffset*Fsurf!C115*s_EF_w*(1/365)*s_ET_w*(1/24)))*Rad_Spec!BF115,".")</f>
        <v>18559.088538428568</v>
      </c>
      <c r="L115" s="30">
        <f>IFERROR((s_DL/(Rad_Spec!BB115*s_GSF_s*s_Fam*s_Foffset*Fsurf!C115*s_EF_w*(1/365)*s_ET_w*(1/24)))*Rad_Spec!BF115,".")</f>
        <v>15095.149068071185</v>
      </c>
      <c r="M115" s="30">
        <f>IFERROR((s_DL/(Rad_Spec!AY115*s_GSF_s*s_Fam*s_Foffset*Fsurf!C115*s_EF_w*(1/365)*s_ET_w*(1/24)))*Rad_Spec!BF115,".")</f>
        <v>21976.30047702368</v>
      </c>
      <c r="N115" s="30">
        <f>IFERROR((s_DL/(Rad_Spec!AV115*s_GSF_s*s_Fam*s_Foffset*acf!D115*s_ET_w*(1/24)*s_EF_w*(1/365)))*Rad_Spec!BF115,".")</f>
        <v>18003.413125685933</v>
      </c>
      <c r="O115" s="30">
        <f>IFERROR((s_DL/(Rad_Spec!AZ115*s_GSF_s*s_Fam*s_Foffset*acf!E115*s_ET_w*(1/24)*s_EF_w*(1/365)))*Rad_Spec!BF115,".")</f>
        <v>51820.545464243834</v>
      </c>
      <c r="P115" s="30">
        <f>IFERROR((s_DL/(Rad_Spec!BA115*s_GSF_s*s_Fam*s_Foffset*acf!F115*s_ET_w*(1/24)*s_EF_w*(1/365)))*Rad_Spec!BF115,".")</f>
        <v>23390.71672843616</v>
      </c>
      <c r="Q115" s="30">
        <f>IFERROR((s_DL/(Rad_Spec!BB115*s_GSF_s*s_Fam*s_Foffset*acf!G115*s_ET_w*(1/24)*s_EF_w*(1/365)))*Rad_Spec!BF115,".")</f>
        <v>19221.930590219265</v>
      </c>
      <c r="R115" s="30">
        <f>IFERROR((s_DL/(Rad_Spec!AY115*s_GSF_s*s_Fam*s_Foffset*acf!C115*s_ET_w*(1/24)*s_EF_w*(1/365)))*Rad_Spec!BF115,".")</f>
        <v>26569.34727672163</v>
      </c>
    </row>
    <row r="116" spans="1:18">
      <c r="A116" s="88" t="s">
        <v>123</v>
      </c>
      <c r="B116" s="28"/>
      <c r="C116" s="30">
        <f>IFERROR((s_DL/(k_decay*Rad_Spec!V116*s_IFD_w*s_EF_w))*Rad_Spec!BF116,".")</f>
        <v>0.17842304584316854</v>
      </c>
      <c r="D116" s="30">
        <f>IFERROR((s_DL/(k_decay*Rad_Spec!AN116*s_IRA_w*(1/s_PEFm_up)*s_SLF*s_ET_w*s_EF_w))*Rad_Spec!BF116,".")</f>
        <v>2.4225918303826619E-5</v>
      </c>
      <c r="E116" s="30">
        <f>IFERROR((s_DL/(k_decay*Rad_Spec!AN116*s_IRA_w*(1/s_PEF)*s_SLF*s_ET_w*s_EF_w))*Rad_Spec!BF116,".")</f>
        <v>2.0183232357520304E-2</v>
      </c>
      <c r="F116" s="30">
        <f>IFERROR((s_DL/(k_decay*Rad_Spec!AY116*s_GSF_s*s_Fam*s_Foffset*acf!C116*s_ET_w*(1/24)*s_EF_w*(1/365)))*Rad_Spec!BF116,".")</f>
        <v>42490.792644991452</v>
      </c>
      <c r="G116" s="30">
        <f t="shared" si="4"/>
        <v>1.8132116910363327E-2</v>
      </c>
      <c r="H116" s="30">
        <f t="shared" si="5"/>
        <v>2.4222629390659351E-5</v>
      </c>
      <c r="I116" s="89">
        <f>IFERROR((s_DL/(Rad_Spec!AV116*s_GSF_s*s_Fam*s_Foffset*Fsurf!C116*s_EF_w*(1/365)*s_ET_w*(1/24)))*Rad_Spec!BF116,".")</f>
        <v>34407.166960852628</v>
      </c>
      <c r="J116" s="30">
        <f>IFERROR((s_DL/(Rad_Spec!AZ116*s_GSF_s*s_Fam*s_Foffset*Fsurf!C116*s_EF_w*(1/365)*s_ET_w*(1/24)))*Rad_Spec!BF116,".")</f>
        <v>80074.861290711604</v>
      </c>
      <c r="K116" s="30">
        <f>IFERROR((s_DL/(Rad_Spec!BA116*s_GSF_s*s_Fam*s_Foffset*Fsurf!C116*s_EF_w*(1/365)*s_ET_w*(1/24)))*Rad_Spec!BF116,".")</f>
        <v>39676.733071974217</v>
      </c>
      <c r="L116" s="30">
        <f>IFERROR((s_DL/(Rad_Spec!BB116*s_GSF_s*s_Fam*s_Foffset*Fsurf!C116*s_EF_w*(1/365)*s_ET_w*(1/24)))*Rad_Spec!BF116,".")</f>
        <v>34542.09702736578</v>
      </c>
      <c r="M116" s="30">
        <f>IFERROR((s_DL/(Rad_Spec!AY116*s_GSF_s*s_Fam*s_Foffset*Fsurf!C116*s_EF_w*(1/365)*s_ET_w*(1/24)))*Rad_Spec!BF116,".")</f>
        <v>31070.843172718738</v>
      </c>
      <c r="N116" s="30">
        <f>IFERROR((s_DL/(Rad_Spec!AV116*s_GSF_s*s_Fam*s_Foffset*acf!D116*s_ET_w*(1/24)*s_EF_w*(1/365)))*Rad_Spec!BF116,".")</f>
        <v>41632.672022631683</v>
      </c>
      <c r="O116" s="30">
        <f>IFERROR((s_DL/(Rad_Spec!AZ116*s_GSF_s*s_Fam*s_Foffset*acf!E116*s_ET_w*(1/24)*s_EF_w*(1/365)))*Rad_Spec!BF116,".")</f>
        <v>99150.42081276422</v>
      </c>
      <c r="P116" s="30">
        <f>IFERROR((s_DL/(Rad_Spec!BA116*s_GSF_s*s_Fam*s_Foffset*acf!F116*s_ET_w*(1/24)*s_EF_w*(1/365)))*Rad_Spec!BF116,".")</f>
        <v>49710.426405036254</v>
      </c>
      <c r="Q116" s="30">
        <f>IFERROR((s_DL/(Rad_Spec!BB116*s_GSF_s*s_Fam*s_Foffset*acf!G116*s_ET_w*(1/24)*s_EF_w*(1/365)))*Rad_Spec!BF116,".")</f>
        <v>43639.875817955763</v>
      </c>
      <c r="R116" s="30">
        <f>IFERROR((s_DL/(Rad_Spec!AY116*s_GSF_s*s_Fam*s_Foffset*acf!C116*s_ET_w*(1/24)*s_EF_w*(1/365)))*Rad_Spec!BF116,".")</f>
        <v>37595.72023898967</v>
      </c>
    </row>
    <row r="117" spans="1:18">
      <c r="A117" s="88" t="s">
        <v>124</v>
      </c>
      <c r="B117" s="28"/>
      <c r="C117" s="30">
        <f>IFERROR((s_DL/(k_decay*Rad_Spec!V117*s_IFD_w*s_EF_w))*Rad_Spec!BF117,".")</f>
        <v>7.1472813643255053</v>
      </c>
      <c r="D117" s="30">
        <f>IFERROR((s_DL/(k_decay*Rad_Spec!AN117*s_IRA_w*(1/s_PEFm_up)*s_SLF*s_ET_w*s_EF_w))*Rad_Spec!BF117,".")</f>
        <v>4.6900180764780511E-3</v>
      </c>
      <c r="E117" s="30">
        <f>IFERROR((s_DL/(k_decay*Rad_Spec!AN117*s_IRA_w*(1/s_PEF)*s_SLF*s_ET_w*s_EF_w))*Rad_Spec!BF117,".")</f>
        <v>3.9073740533325791</v>
      </c>
      <c r="F117" s="30">
        <f>IFERROR((s_DL/(k_decay*Rad_Spec!AY117*s_GSF_s*s_Fam*s_Foffset*acf!C117*s_ET_w*(1/24)*s_EF_w*(1/365)))*Rad_Spec!BF117,".")</f>
        <v>168.85694222967862</v>
      </c>
      <c r="G117" s="30">
        <f t="shared" si="4"/>
        <v>2.4890366211267487</v>
      </c>
      <c r="H117" s="30">
        <f t="shared" si="5"/>
        <v>4.6868124318181414E-3</v>
      </c>
      <c r="I117" s="89">
        <f>IFERROR((s_DL/(Rad_Spec!AV117*s_GSF_s*s_Fam*s_Foffset*Fsurf!C117*s_EF_w*(1/365)*s_ET_w*(1/24)))*Rad_Spec!BF117,".")</f>
        <v>57.308954010607202</v>
      </c>
      <c r="J117" s="30">
        <f>IFERROR((s_DL/(Rad_Spec!AZ117*s_GSF_s*s_Fam*s_Foffset*Fsurf!C117*s_EF_w*(1/365)*s_ET_w*(1/24)))*Rad_Spec!BF117,".")</f>
        <v>144.10054910181572</v>
      </c>
      <c r="K117" s="30">
        <f>IFERROR((s_DL/(Rad_Spec!BA117*s_GSF_s*s_Fam*s_Foffset*Fsurf!C117*s_EF_w*(1/365)*s_ET_w*(1/24)))*Rad_Spec!BF117,".")</f>
        <v>65.603671038458216</v>
      </c>
      <c r="L117" s="30">
        <f>IFERROR((s_DL/(Rad_Spec!BB117*s_GSF_s*s_Fam*s_Foffset*Fsurf!C117*s_EF_w*(1/365)*s_ET_w*(1/24)))*Rad_Spec!BF117,".")</f>
        <v>57.308954010607202</v>
      </c>
      <c r="M117" s="30">
        <f>IFERROR((s_DL/(Rad_Spec!AY117*s_GSF_s*s_Fam*s_Foffset*Fsurf!C117*s_EF_w*(1/365)*s_ET_w*(1/24)))*Rad_Spec!BF117,".")</f>
        <v>129.54748301289877</v>
      </c>
      <c r="N117" s="30">
        <f>IFERROR((s_DL/(Rad_Spec!AV117*s_GSF_s*s_Fam*s_Foffset*acf!D117*s_ET_w*(1/24)*s_EF_w*(1/365)))*Rad_Spec!BF117,".")</f>
        <v>63.068989557774998</v>
      </c>
      <c r="O117" s="30">
        <f>IFERROR((s_DL/(Rad_Spec!AZ117*s_GSF_s*s_Fam*s_Foffset*acf!E117*s_ET_w*(1/24)*s_EF_w*(1/365)))*Rad_Spec!BF117,".")</f>
        <v>175.71663972564698</v>
      </c>
      <c r="P117" s="30">
        <f>IFERROR((s_DL/(Rad_Spec!BA117*s_GSF_s*s_Fam*s_Foffset*acf!F117*s_ET_w*(1/24)*s_EF_w*(1/365)))*Rad_Spec!BF117,".")</f>
        <v>80.181119926557827</v>
      </c>
      <c r="Q117" s="30">
        <f>IFERROR((s_DL/(Rad_Spec!BB117*s_GSF_s*s_Fam*s_Foffset*acf!G117*s_ET_w*(1/24)*s_EF_w*(1/365)))*Rad_Spec!BF117,".")</f>
        <v>70.044277124075421</v>
      </c>
      <c r="R117" s="30">
        <f>IFERROR((s_DL/(Rad_Spec!AY117*s_GSF_s*s_Fam*s_Foffset*acf!C117*s_ET_w*(1/24)*s_EF_w*(1/365)))*Rad_Spec!BF117,".")</f>
        <v>149.40409357664771</v>
      </c>
    </row>
    <row r="118" spans="1:18">
      <c r="A118" s="88" t="s">
        <v>125</v>
      </c>
      <c r="B118" s="28"/>
      <c r="C118" s="30">
        <f>IFERROR((s_DL/(k_decay*Rad_Spec!V118*s_IFD_w*s_EF_w))*Rad_Spec!BF118,".")</f>
        <v>47457.92001708044</v>
      </c>
      <c r="D118" s="30">
        <f>IFERROR((s_DL/(k_decay*Rad_Spec!AN118*s_IRA_w*(1/s_PEFm_up)*s_SLF*s_ET_w*s_EF_w))*Rad_Spec!BF118,".")</f>
        <v>674.06779920885833</v>
      </c>
      <c r="E118" s="30">
        <f>IFERROR((s_DL/(k_decay*Rad_Spec!AN118*s_IRA_w*(1/s_PEF)*s_SLF*s_ET_w*s_EF_w))*Rad_Spec!BF118,".")</f>
        <v>561583.12950332067</v>
      </c>
      <c r="F118" s="30">
        <f>IFERROR((s_DL/(k_decay*Rad_Spec!AY118*s_GSF_s*s_Fam*s_Foffset*acf!C118*s_ET_w*(1/24)*s_EF_w*(1/365)))*Rad_Spec!BF118,".")</f>
        <v>4182.9426641097807</v>
      </c>
      <c r="G118" s="30">
        <f t="shared" si="4"/>
        <v>3817.9869530870669</v>
      </c>
      <c r="H118" s="30">
        <f t="shared" si="5"/>
        <v>573.50375629274151</v>
      </c>
      <c r="I118" s="89">
        <f>IFERROR((s_DL/(Rad_Spec!AV118*s_GSF_s*s_Fam*s_Foffset*Fsurf!C118*s_EF_w*(1/365)*s_ET_w*(1/24)))*Rad_Spec!BF118,".")</f>
        <v>638.4722550939897</v>
      </c>
      <c r="J118" s="30">
        <f>IFERROR((s_DL/(Rad_Spec!AZ118*s_GSF_s*s_Fam*s_Foffset*Fsurf!C118*s_EF_w*(1/365)*s_ET_w*(1/24)))*Rad_Spec!BF118,".")</f>
        <v>3279.0877784257946</v>
      </c>
      <c r="K118" s="30">
        <f>IFERROR((s_DL/(Rad_Spec!BA118*s_GSF_s*s_Fam*s_Foffset*Fsurf!C118*s_EF_w*(1/365)*s_ET_w*(1/24)))*Rad_Spec!BF118,".")</f>
        <v>1152.1522057832449</v>
      </c>
      <c r="L118" s="30">
        <f>IFERROR((s_DL/(Rad_Spec!BB118*s_GSF_s*s_Fam*s_Foffset*Fsurf!C118*s_EF_w*(1/365)*s_ET_w*(1/24)))*Rad_Spec!BF118,".")</f>
        <v>732.58232737662968</v>
      </c>
      <c r="M118" s="30">
        <f>IFERROR((s_DL/(Rad_Spec!AY118*s_GSF_s*s_Fam*s_Foffset*Fsurf!C118*s_EF_w*(1/365)*s_ET_w*(1/24)))*Rad_Spec!BF118,".")</f>
        <v>3319.9769348096479</v>
      </c>
      <c r="N118" s="30">
        <f>IFERROR((s_DL/(Rad_Spec!AV118*s_GSF_s*s_Fam*s_Foffset*acf!D118*s_ET_w*(1/24)*s_EF_w*(1/365)))*Rad_Spec!BF118,".")</f>
        <v>659.54296160744298</v>
      </c>
      <c r="O118" s="30">
        <f>IFERROR((s_DL/(Rad_Spec!AZ118*s_GSF_s*s_Fam*s_Foffset*acf!E118*s_ET_w*(1/24)*s_EF_w*(1/365)))*Rad_Spec!BF118,".")</f>
        <v>3432.4100779081168</v>
      </c>
      <c r="P118" s="30">
        <f>IFERROR((s_DL/(Rad_Spec!BA118*s_GSF_s*s_Fam*s_Foffset*acf!F118*s_ET_w*(1/24)*s_EF_w*(1/365)))*Rad_Spec!BF118,".")</f>
        <v>1201.2719608659759</v>
      </c>
      <c r="Q118" s="30">
        <f>IFERROR((s_DL/(Rad_Spec!BB118*s_GSF_s*s_Fam*s_Foffset*acf!G118*s_ET_w*(1/24)*s_EF_w*(1/365)))*Rad_Spec!BF118,".")</f>
        <v>784.91763555405782</v>
      </c>
      <c r="R118" s="30">
        <f>IFERROR((s_DL/(Rad_Spec!AY118*s_GSF_s*s_Fam*s_Foffset*acf!C118*s_ET_w*(1/24)*s_EF_w*(1/365)))*Rad_Spec!BF118,".")</f>
        <v>3701.0545670331808</v>
      </c>
    </row>
    <row r="119" spans="1:18">
      <c r="A119" s="34" t="s">
        <v>126</v>
      </c>
      <c r="B119" s="90" t="s">
        <v>9</v>
      </c>
      <c r="C119" s="30" t="str">
        <f>IFERROR((s_DL/(k_decay*Rad_Spec!V119*s_IFD_w*s_EF_w))*Rad_Spec!BF119,".")</f>
        <v>.</v>
      </c>
      <c r="D119" s="30" t="str">
        <f>IFERROR((s_DL/(k_decay*Rad_Spec!AN119*s_IRA_w*(1/s_PEFm_up)*s_SLF*s_ET_w*s_EF_w))*Rad_Spec!BF119,".")</f>
        <v>.</v>
      </c>
      <c r="E119" s="30" t="str">
        <f>IFERROR((s_DL/(k_decay*Rad_Spec!AN119*s_IRA_w*(1/s_PEF)*s_SLF*s_ET_w*s_EF_w))*Rad_Spec!BF119,".")</f>
        <v>.</v>
      </c>
      <c r="F119" s="30">
        <f>IFERROR((s_DL/(k_decay*Rad_Spec!AY119*s_GSF_s*s_Fam*s_Foffset*acf!C119*s_ET_w*(1/24)*s_EF_w*(1/365)))*Rad_Spec!BF119,".")</f>
        <v>28954559.002747573</v>
      </c>
      <c r="G119" s="30">
        <f t="shared" si="4"/>
        <v>28954559.002747577</v>
      </c>
      <c r="H119" s="30">
        <f t="shared" si="5"/>
        <v>28954559.002747577</v>
      </c>
      <c r="I119" s="89">
        <f>IFERROR((s_DL/(Rad_Spec!AV119*s_GSF_s*s_Fam*s_Foffset*Fsurf!C119*s_EF_w*(1/365)*s_ET_w*(1/24)))*Rad_Spec!BF119,".")</f>
        <v>124202077.8501866</v>
      </c>
      <c r="J119" s="30">
        <f>IFERROR((s_DL/(Rad_Spec!AZ119*s_GSF_s*s_Fam*s_Foffset*Fsurf!C119*s_EF_w*(1/365)*s_ET_w*(1/24)))*Rad_Spec!BF119,".")</f>
        <v>209246850.36829469</v>
      </c>
      <c r="K119" s="30">
        <f>IFERROR((s_DL/(Rad_Spec!BA119*s_GSF_s*s_Fam*s_Foffset*Fsurf!C119*s_EF_w*(1/365)*s_ET_w*(1/24)))*Rad_Spec!BF119,".")</f>
        <v>150095797.26064959</v>
      </c>
      <c r="L119" s="30">
        <f>IFERROR((s_DL/(Rad_Spec!BB119*s_GSF_s*s_Fam*s_Foffset*Fsurf!C119*s_EF_w*(1/365)*s_ET_w*(1/24)))*Rad_Spec!BF119,".")</f>
        <v>127367648.05026634</v>
      </c>
      <c r="M119" s="30">
        <f>IFERROR((s_DL/(Rad_Spec!AY119*s_GSF_s*s_Fam*s_Foffset*Fsurf!C119*s_EF_w*(1/365)*s_ET_w*(1/24)))*Rad_Spec!BF119,".")</f>
        <v>22181754.878774337</v>
      </c>
      <c r="N119" s="30">
        <f>IFERROR((s_DL/(Rad_Spec!AV119*s_GSF_s*s_Fam*s_Foffset*acf!D119*s_ET_w*(1/24)*s_EF_w*(1/365)))*Rad_Spec!BF119,".")</f>
        <v>139646288.11863127</v>
      </c>
      <c r="O119" s="30">
        <f>IFERROR((s_DL/(Rad_Spec!AZ119*s_GSF_s*s_Fam*s_Foffset*acf!E119*s_ET_w*(1/24)*s_EF_w*(1/365)))*Rad_Spec!BF119,".")</f>
        <v>249228416.97761366</v>
      </c>
      <c r="P119" s="30">
        <f>IFERROR((s_DL/(Rad_Spec!BA119*s_GSF_s*s_Fam*s_Foffset*acf!F119*s_ET_w*(1/24)*s_EF_w*(1/365)))*Rad_Spec!BF119,".")</f>
        <v>180844311.10539421</v>
      </c>
      <c r="Q119" s="30">
        <f>IFERROR((s_DL/(Rad_Spec!BB119*s_GSF_s*s_Fam*s_Foffset*acf!G119*s_ET_w*(1/24)*s_EF_w*(1/365)))*Rad_Spec!BF119,".")</f>
        <v>152231300.45505708</v>
      </c>
      <c r="R119" s="30">
        <f>IFERROR((s_DL/(Rad_Spec!AY119*s_GSF_s*s_Fam*s_Foffset*acf!C119*s_ET_w*(1/24)*s_EF_w*(1/365)))*Rad_Spec!BF119,".")</f>
        <v>25618903.11168227</v>
      </c>
    </row>
    <row r="120" spans="1:18">
      <c r="A120" s="34" t="s">
        <v>127</v>
      </c>
      <c r="B120" s="28" t="s">
        <v>9</v>
      </c>
      <c r="C120" s="30" t="str">
        <f>IFERROR((s_DL/(k_decay*Rad_Spec!V120*s_IFD_w*s_EF_w))*Rad_Spec!BF120,".")</f>
        <v>.</v>
      </c>
      <c r="D120" s="30" t="str">
        <f>IFERROR((s_DL/(k_decay*Rad_Spec!AN120*s_IRA_w*(1/s_PEFm_up)*s_SLF*s_ET_w*s_EF_w))*Rad_Spec!BF120,".")</f>
        <v>.</v>
      </c>
      <c r="E120" s="30" t="str">
        <f>IFERROR((s_DL/(k_decay*Rad_Spec!AN120*s_IRA_w*(1/s_PEF)*s_SLF*s_ET_w*s_EF_w))*Rad_Spec!BF120,".")</f>
        <v>.</v>
      </c>
      <c r="F120" s="30">
        <f>IFERROR((s_DL/(k_decay*Rad_Spec!AY120*s_GSF_s*s_Fam*s_Foffset*acf!C120*s_ET_w*(1/24)*s_EF_w*(1/365)))*Rad_Spec!BF120,".")</f>
        <v>1850852.7479982972</v>
      </c>
      <c r="G120" s="30">
        <f t="shared" si="4"/>
        <v>1850852.7479982972</v>
      </c>
      <c r="H120" s="30">
        <f t="shared" si="5"/>
        <v>1850852.7479982972</v>
      </c>
      <c r="I120" s="89">
        <f>IFERROR((s_DL/(Rad_Spec!AV120*s_GSF_s*s_Fam*s_Foffset*Fsurf!C120*s_EF_w*(1/365)*s_ET_w*(1/24)))*Rad_Spec!BF120,".")</f>
        <v>274162.87346126861</v>
      </c>
      <c r="J120" s="30">
        <f>IFERROR((s_DL/(Rad_Spec!AZ120*s_GSF_s*s_Fam*s_Foffset*Fsurf!C120*s_EF_w*(1/365)*s_ET_w*(1/24)))*Rad_Spec!BF120,".")</f>
        <v>1499192.2207524928</v>
      </c>
      <c r="K120" s="30">
        <f>IFERROR((s_DL/(Rad_Spec!BA120*s_GSF_s*s_Fam*s_Foffset*Fsurf!C120*s_EF_w*(1/365)*s_ET_w*(1/24)))*Rad_Spec!BF120,".")</f>
        <v>521818.2867812544</v>
      </c>
      <c r="L120" s="30">
        <f>IFERROR((s_DL/(Rad_Spec!BB120*s_GSF_s*s_Fam*s_Foffset*Fsurf!C120*s_EF_w*(1/365)*s_ET_w*(1/24)))*Rad_Spec!BF120,".")</f>
        <v>326249.08430883265</v>
      </c>
      <c r="M120" s="30">
        <f>IFERROR((s_DL/(Rad_Spec!AY120*s_GSF_s*s_Fam*s_Foffset*Fsurf!C120*s_EF_w*(1/365)*s_ET_w*(1/24)))*Rad_Spec!BF120,".")</f>
        <v>1494303.6470795586</v>
      </c>
      <c r="N120" s="30">
        <f>IFERROR((s_DL/(Rad_Spec!AV120*s_GSF_s*s_Fam*s_Foffset*acf!D120*s_ET_w*(1/24)*s_EF_w*(1/365)))*Rad_Spec!BF120,".")</f>
        <v>276782.26397204516</v>
      </c>
      <c r="O120" s="30">
        <f>IFERROR((s_DL/(Rad_Spec!AZ120*s_GSF_s*s_Fam*s_Foffset*acf!E120*s_ET_w*(1/24)*s_EF_w*(1/365)))*Rad_Spec!BF120,".")</f>
        <v>1531698.3547821869</v>
      </c>
      <c r="P120" s="30">
        <f>IFERROR((s_DL/(Rad_Spec!BA120*s_GSF_s*s_Fam*s_Foffset*acf!F120*s_ET_w*(1/24)*s_EF_w*(1/365)))*Rad_Spec!BF120,".")</f>
        <v>526990.29103961715</v>
      </c>
      <c r="Q120" s="30">
        <f>IFERROR((s_DL/(Rad_Spec!BB120*s_GSF_s*s_Fam*s_Foffset*acf!G120*s_ET_w*(1/24)*s_EF_w*(1/365)))*Rad_Spec!BF120,".")</f>
        <v>339603.63435144594</v>
      </c>
      <c r="R120" s="30">
        <f>IFERROR((s_DL/(Rad_Spec!AY120*s_GSF_s*s_Fam*s_Foffset*acf!C120*s_ET_w*(1/24)*s_EF_w*(1/365)))*Rad_Spec!BF120,".")</f>
        <v>1637628.7140294467</v>
      </c>
    </row>
    <row r="121" spans="1:18">
      <c r="A121" s="34" t="s">
        <v>128</v>
      </c>
      <c r="B121" s="90" t="s">
        <v>9</v>
      </c>
      <c r="C121" s="30" t="str">
        <f>IFERROR((s_DL/(k_decay*Rad_Spec!V121*s_IFD_w*s_EF_w))*Rad_Spec!BF121,".")</f>
        <v>.</v>
      </c>
      <c r="D121" s="30" t="str">
        <f>IFERROR((s_DL/(k_decay*Rad_Spec!AN121*s_IRA_w*(1/s_PEFm_up)*s_SLF*s_ET_w*s_EF_w))*Rad_Spec!BF121,".")</f>
        <v>.</v>
      </c>
      <c r="E121" s="30" t="str">
        <f>IFERROR((s_DL/(k_decay*Rad_Spec!AN121*s_IRA_w*(1/s_PEF)*s_SLF*s_ET_w*s_EF_w))*Rad_Spec!BF121,".")</f>
        <v>.</v>
      </c>
      <c r="F121" s="30">
        <f>IFERROR((s_DL/(k_decay*Rad_Spec!AY121*s_GSF_s*s_Fam*s_Foffset*acf!C121*s_ET_w*(1/24)*s_EF_w*(1/365)))*Rad_Spec!BF121,".")</f>
        <v>2339981.9853783543</v>
      </c>
      <c r="G121" s="30">
        <f t="shared" si="4"/>
        <v>2339981.9853783543</v>
      </c>
      <c r="H121" s="30">
        <f t="shared" si="5"/>
        <v>2339981.9853783543</v>
      </c>
      <c r="I121" s="89" t="str">
        <f>IFERROR((s_DL/(Rad_Spec!AV121*s_GSF_s*s_Fam*s_Foffset*Fsurf!C121*s_EF_w*(1/365)*s_ET_w*(1/24)))*Rad_Spec!BF121,".")</f>
        <v>.</v>
      </c>
      <c r="J121" s="30" t="str">
        <f>IFERROR((s_DL/(Rad_Spec!AZ121*s_GSF_s*s_Fam*s_Foffset*Fsurf!C121*s_EF_w*(1/365)*s_ET_w*(1/24)))*Rad_Spec!BF121,".")</f>
        <v>.</v>
      </c>
      <c r="K121" s="30" t="str">
        <f>IFERROR((s_DL/(Rad_Spec!BA121*s_GSF_s*s_Fam*s_Foffset*Fsurf!C121*s_EF_w*(1/365)*s_ET_w*(1/24)))*Rad_Spec!BF121,".")</f>
        <v>.</v>
      </c>
      <c r="L121" s="30" t="str">
        <f>IFERROR((s_DL/(Rad_Spec!BB121*s_GSF_s*s_Fam*s_Foffset*Fsurf!C121*s_EF_w*(1/365)*s_ET_w*(1/24)))*Rad_Spec!BF121,".")</f>
        <v>.</v>
      </c>
      <c r="M121" s="30" t="str">
        <f>IFERROR((s_DL/(Rad_Spec!AY121*s_GSF_s*s_Fam*s_Foffset*Fsurf!C121*s_EF_w*(1/365)*s_ET_w*(1/24)))*Rad_Spec!BF121,".")</f>
        <v>.</v>
      </c>
      <c r="N121" s="30">
        <f>IFERROR((s_DL/(Rad_Spec!AV121*s_GSF_s*s_Fam*s_Foffset*acf!D121*s_ET_w*(1/24)*s_EF_w*(1/365)))*Rad_Spec!BF121,".")</f>
        <v>354345.54878038808</v>
      </c>
      <c r="O121" s="30">
        <f>IFERROR((s_DL/(Rad_Spec!AZ121*s_GSF_s*s_Fam*s_Foffset*acf!E121*s_ET_w*(1/24)*s_EF_w*(1/365)))*Rad_Spec!BF121,".")</f>
        <v>1935858.9785526816</v>
      </c>
      <c r="P121" s="30">
        <f>IFERROR((s_DL/(Rad_Spec!BA121*s_GSF_s*s_Fam*s_Foffset*acf!F121*s_ET_w*(1/24)*s_EF_w*(1/365)))*Rad_Spec!BF121,".")</f>
        <v>672273.52997581963</v>
      </c>
      <c r="Q121" s="30">
        <f>IFERROR((s_DL/(Rad_Spec!BB121*s_GSF_s*s_Fam*s_Foffset*acf!G121*s_ET_w*(1/24)*s_EF_w*(1/365)))*Rad_Spec!BF121,".")</f>
        <v>422396.00315415376</v>
      </c>
      <c r="R121" s="30">
        <f>IFERROR((s_DL/(Rad_Spec!AY121*s_GSF_s*s_Fam*s_Foffset*acf!C121*s_ET_w*(1/24)*s_EF_w*(1/365)))*Rad_Spec!BF121,".")</f>
        <v>2070408.7311708448</v>
      </c>
    </row>
    <row r="122" spans="1:18">
      <c r="A122" s="88" t="s">
        <v>129</v>
      </c>
      <c r="B122" s="28"/>
      <c r="C122" s="30">
        <f>IFERROR((s_DL/(k_decay*Rad_Spec!V122*s_IFD_w*s_EF_w))*Rad_Spec!BF122,".")</f>
        <v>23250.300694147183</v>
      </c>
      <c r="D122" s="30">
        <f>IFERROR((s_DL/(k_decay*Rad_Spec!AN122*s_IRA_w*(1/s_PEFm_up)*s_SLF*s_ET_w*s_EF_w))*Rad_Spec!BF122,".")</f>
        <v>457.10747430942871</v>
      </c>
      <c r="E122" s="30">
        <f>IFERROR((s_DL/(k_decay*Rad_Spec!AN122*s_IRA_w*(1/s_PEF)*s_SLF*s_ET_w*s_EF_w))*Rad_Spec!BF122,".")</f>
        <v>380827.93191328313</v>
      </c>
      <c r="F122" s="30">
        <f>IFERROR((s_DL/(k_decay*Rad_Spec!AY122*s_GSF_s*s_Fam*s_Foffset*acf!C122*s_ET_w*(1/24)*s_EF_w*(1/365)))*Rad_Spec!BF122,".")</f>
        <v>8207.8919317248638</v>
      </c>
      <c r="G122" s="30">
        <f t="shared" si="4"/>
        <v>5971.2181191702803</v>
      </c>
      <c r="H122" s="30">
        <f t="shared" si="5"/>
        <v>425.07726587196686</v>
      </c>
      <c r="I122" s="89" t="str">
        <f>IFERROR((s_DL/(Rad_Spec!AV122*s_GSF_s*s_Fam*s_Foffset*Fsurf!C122*s_EF_w*(1/365)*s_ET_w*(1/24)))*Rad_Spec!BF122,".")</f>
        <v>.</v>
      </c>
      <c r="J122" s="30" t="str">
        <f>IFERROR((s_DL/(Rad_Spec!AZ122*s_GSF_s*s_Fam*s_Foffset*Fsurf!C122*s_EF_w*(1/365)*s_ET_w*(1/24)))*Rad_Spec!BF122,".")</f>
        <v>.</v>
      </c>
      <c r="K122" s="30" t="str">
        <f>IFERROR((s_DL/(Rad_Spec!BA122*s_GSF_s*s_Fam*s_Foffset*Fsurf!C122*s_EF_w*(1/365)*s_ET_w*(1/24)))*Rad_Spec!BF122,".")</f>
        <v>.</v>
      </c>
      <c r="L122" s="30" t="str">
        <f>IFERROR((s_DL/(Rad_Spec!BB122*s_GSF_s*s_Fam*s_Foffset*Fsurf!C122*s_EF_w*(1/365)*s_ET_w*(1/24)))*Rad_Spec!BF122,".")</f>
        <v>.</v>
      </c>
      <c r="M122" s="30" t="str">
        <f>IFERROR((s_DL/(Rad_Spec!AY122*s_GSF_s*s_Fam*s_Foffset*Fsurf!C122*s_EF_w*(1/365)*s_ET_w*(1/24)))*Rad_Spec!BF122,".")</f>
        <v>.</v>
      </c>
      <c r="N122" s="30">
        <f>IFERROR((s_DL/(Rad_Spec!AV122*s_GSF_s*s_Fam*s_Foffset*acf!D122*s_ET_w*(1/24)*s_EF_w*(1/365)))*Rad_Spec!BF122,".")</f>
        <v>1603.7603552690207</v>
      </c>
      <c r="O122" s="30">
        <f>IFERROR((s_DL/(Rad_Spec!AZ122*s_GSF_s*s_Fam*s_Foffset*acf!E122*s_ET_w*(1/24)*s_EF_w*(1/365)))*Rad_Spec!BF122,".")</f>
        <v>7191.0199804039821</v>
      </c>
      <c r="P122" s="30">
        <f>IFERROR((s_DL/(Rad_Spec!BA122*s_GSF_s*s_Fam*s_Foffset*acf!F122*s_ET_w*(1/24)*s_EF_w*(1/365)))*Rad_Spec!BF122,".")</f>
        <v>2611.8284566376119</v>
      </c>
      <c r="Q122" s="30">
        <f>IFERROR((s_DL/(Rad_Spec!BB122*s_GSF_s*s_Fam*s_Foffset*acf!G122*s_ET_w*(1/24)*s_EF_w*(1/365)))*Rad_Spec!BF122,".")</f>
        <v>1763.9839915594553</v>
      </c>
      <c r="R122" s="30">
        <f>IFERROR((s_DL/(Rad_Spec!AY122*s_GSF_s*s_Fam*s_Foffset*acf!C122*s_ET_w*(1/24)*s_EF_w*(1/365)))*Rad_Spec!BF122,".")</f>
        <v>7262.3170717282956</v>
      </c>
    </row>
    <row r="123" spans="1:18">
      <c r="A123" s="34" t="s">
        <v>130</v>
      </c>
      <c r="B123" s="28" t="s">
        <v>9</v>
      </c>
      <c r="C123" s="30">
        <f>IFERROR((s_DL/(k_decay*Rad_Spec!V123*s_IFD_w*s_EF_w))*Rad_Spec!BF123,".")</f>
        <v>0.80499692301702874</v>
      </c>
      <c r="D123" s="30">
        <f>IFERROR((s_DL/(k_decay*Rad_Spec!AN123*s_IRA_w*(1/s_PEFm_up)*s_SLF*s_ET_w*s_EF_w))*Rad_Spec!BF123,".")</f>
        <v>6.0212164779186178E-5</v>
      </c>
      <c r="E123" s="30">
        <f>IFERROR((s_DL/(k_decay*Rad_Spec!AN123*s_IRA_w*(1/s_PEF)*s_SLF*s_ET_w*s_EF_w))*Rad_Spec!BF123,".")</f>
        <v>5.0164295002004325E-2</v>
      </c>
      <c r="F123" s="30">
        <f>IFERROR((s_DL/(k_decay*Rad_Spec!AY123*s_GSF_s*s_Fam*s_Foffset*acf!C123*s_ET_w*(1/24)*s_EF_w*(1/365)))*Rad_Spec!BF123,".")</f>
        <v>40437.782734358181</v>
      </c>
      <c r="G123" s="30">
        <f t="shared" si="4"/>
        <v>4.7221570757062584E-2</v>
      </c>
      <c r="H123" s="30">
        <f t="shared" si="5"/>
        <v>6.0207661276519533E-5</v>
      </c>
      <c r="I123" s="89">
        <f>IFERROR((s_DL/(Rad_Spec!AV123*s_GSF_s*s_Fam*s_Foffset*Fsurf!C123*s_EF_w*(1/365)*s_ET_w*(1/24)))*Rad_Spec!BF123,".")</f>
        <v>17932.608450476167</v>
      </c>
      <c r="J123" s="30">
        <f>IFERROR((s_DL/(Rad_Spec!AZ123*s_GSF_s*s_Fam*s_Foffset*Fsurf!C123*s_EF_w*(1/365)*s_ET_w*(1/24)))*Rad_Spec!BF123,".")</f>
        <v>60847.195569891563</v>
      </c>
      <c r="K123" s="30">
        <f>IFERROR((s_DL/(Rad_Spec!BA123*s_GSF_s*s_Fam*s_Foffset*Fsurf!C123*s_EF_w*(1/365)*s_ET_w*(1/24)))*Rad_Spec!BF123,".")</f>
        <v>25136.305862205918</v>
      </c>
      <c r="L123" s="30">
        <f>IFERROR((s_DL/(Rad_Spec!BB123*s_GSF_s*s_Fam*s_Foffset*Fsurf!C123*s_EF_w*(1/365)*s_ET_w*(1/24)))*Rad_Spec!BF123,".")</f>
        <v>18535.385205114031</v>
      </c>
      <c r="M123" s="30">
        <f>IFERROR((s_DL/(Rad_Spec!AY123*s_GSF_s*s_Fam*s_Foffset*Fsurf!C123*s_EF_w*(1/365)*s_ET_w*(1/24)))*Rad_Spec!BF123,".")</f>
        <v>29618.562500558597</v>
      </c>
      <c r="N123" s="30">
        <f>IFERROR((s_DL/(Rad_Spec!AV123*s_GSF_s*s_Fam*s_Foffset*acf!D123*s_ET_w*(1/24)*s_EF_w*(1/365)))*Rad_Spec!BF123,".")</f>
        <v>21662.591008175208</v>
      </c>
      <c r="O123" s="30">
        <f>IFERROR((s_DL/(Rad_Spec!AZ123*s_GSF_s*s_Fam*s_Foffset*acf!E123*s_ET_w*(1/24)*s_EF_w*(1/365)))*Rad_Spec!BF123,".")</f>
        <v>75018.946521592487</v>
      </c>
      <c r="P123" s="30">
        <f>IFERROR((s_DL/(Rad_Spec!BA123*s_GSF_s*s_Fam*s_Foffset*acf!F123*s_ET_w*(1/24)*s_EF_w*(1/365)))*Rad_Spec!BF123,".")</f>
        <v>31270.421412102176</v>
      </c>
      <c r="Q123" s="30">
        <f>IFERROR((s_DL/(Rad_Spec!BB123*s_GSF_s*s_Fam*s_Foffset*acf!G123*s_ET_w*(1/24)*s_EF_w*(1/365)))*Rad_Spec!BF123,".")</f>
        <v>23293.597961962339</v>
      </c>
      <c r="R123" s="30">
        <f>IFERROR((s_DL/(Rad_Spec!AY123*s_GSF_s*s_Fam*s_Foffset*acf!C123*s_ET_w*(1/24)*s_EF_w*(1/365)))*Rad_Spec!BF123,".")</f>
        <v>35779.223500674772</v>
      </c>
    </row>
    <row r="124" spans="1:18">
      <c r="A124" s="88" t="s">
        <v>131</v>
      </c>
      <c r="B124" s="28"/>
      <c r="C124" s="30">
        <f>IFERROR((s_DL/(k_decay*Rad_Spec!V124*s_IFD_w*s_EF_w))*Rad_Spec!BF124,".")</f>
        <v>0.83264264493717088</v>
      </c>
      <c r="D124" s="30">
        <f>IFERROR((s_DL/(k_decay*Rad_Spec!AN124*s_IRA_w*(1/s_PEFm_up)*s_SLF*s_ET_w*s_EF_w))*Rad_Spec!BF124,".")</f>
        <v>6.1404437893489248E-5</v>
      </c>
      <c r="E124" s="30">
        <f>IFERROR((s_DL/(k_decay*Rad_Spec!AN124*s_IRA_w*(1/s_PEF)*s_SLF*s_ET_w*s_EF_w))*Rad_Spec!BF124,".")</f>
        <v>5.1157608237763164E-2</v>
      </c>
      <c r="F124" s="30">
        <f>IFERROR((s_DL/(k_decay*Rad_Spec!AY124*s_GSF_s*s_Fam*s_Foffset*acf!C124*s_ET_w*(1/24)*s_EF_w*(1/365)))*Rad_Spec!BF124,".")</f>
        <v>33186.84457705135</v>
      </c>
      <c r="G124" s="30">
        <f t="shared" si="4"/>
        <v>4.8196347780750555E-2</v>
      </c>
      <c r="H124" s="30">
        <f t="shared" si="5"/>
        <v>6.1399909754603532E-5</v>
      </c>
      <c r="I124" s="89">
        <f>IFERROR((s_DL/(Rad_Spec!AV124*s_GSF_s*s_Fam*s_Foffset*Fsurf!C124*s_EF_w*(1/365)*s_ET_w*(1/24)))*Rad_Spec!BF124,".")</f>
        <v>47572.864157973338</v>
      </c>
      <c r="J124" s="30">
        <f>IFERROR((s_DL/(Rad_Spec!AZ124*s_GSF_s*s_Fam*s_Foffset*Fsurf!C124*s_EF_w*(1/365)*s_ET_w*(1/24)))*Rad_Spec!BF124,".")</f>
        <v>104898.44897765276</v>
      </c>
      <c r="K124" s="30">
        <f>IFERROR((s_DL/(Rad_Spec!BA124*s_GSF_s*s_Fam*s_Foffset*Fsurf!C124*s_EF_w*(1/365)*s_ET_w*(1/24)))*Rad_Spec!BF124,".")</f>
        <v>56416.537623237629</v>
      </c>
      <c r="L124" s="30">
        <f>IFERROR((s_DL/(Rad_Spec!BB124*s_GSF_s*s_Fam*s_Foffset*Fsurf!C124*s_EF_w*(1/365)*s_ET_w*(1/24)))*Rad_Spec!BF124,".")</f>
        <v>47831.412332744934</v>
      </c>
      <c r="M124" s="30">
        <f>IFERROR((s_DL/(Rad_Spec!AY124*s_GSF_s*s_Fam*s_Foffset*Fsurf!C124*s_EF_w*(1/365)*s_ET_w*(1/24)))*Rad_Spec!BF124,".")</f>
        <v>24247.412164408757</v>
      </c>
      <c r="N124" s="30">
        <f>IFERROR((s_DL/(Rad_Spec!AV124*s_GSF_s*s_Fam*s_Foffset*acf!D124*s_ET_w*(1/24)*s_EF_w*(1/365)))*Rad_Spec!BF124,".")</f>
        <v>57610.738495305719</v>
      </c>
      <c r="O124" s="30">
        <f>IFERROR((s_DL/(Rad_Spec!AZ124*s_GSF_s*s_Fam*s_Foffset*acf!E124*s_ET_w*(1/24)*s_EF_w*(1/365)))*Rad_Spec!BF124,".")</f>
        <v>129291.48454871113</v>
      </c>
      <c r="P124" s="30">
        <f>IFERROR((s_DL/(Rad_Spec!BA124*s_GSF_s*s_Fam*s_Foffset*acf!F124*s_ET_w*(1/24)*s_EF_w*(1/365)))*Rad_Spec!BF124,".")</f>
        <v>70150.43850089451</v>
      </c>
      <c r="Q124" s="30">
        <f>IFERROR((s_DL/(Rad_Spec!BB124*s_GSF_s*s_Fam*s_Foffset*acf!G124*s_ET_w*(1/24)*s_EF_w*(1/365)))*Rad_Spec!BF124,".")</f>
        <v>59172.871932473347</v>
      </c>
      <c r="R124" s="30">
        <f>IFERROR((s_DL/(Rad_Spec!AY124*s_GSF_s*s_Fam*s_Foffset*acf!C124*s_ET_w*(1/24)*s_EF_w*(1/365)))*Rad_Spec!BF124,".")</f>
        <v>29363.61613109901</v>
      </c>
    </row>
    <row r="125" spans="1:18">
      <c r="A125" s="88" t="s">
        <v>132</v>
      </c>
      <c r="B125" s="28"/>
      <c r="C125" s="30">
        <f>IFERROR((s_DL/(k_decay*Rad_Spec!V125*s_IFD_w*s_EF_w))*Rad_Spec!BF125,".")</f>
        <v>0.88256427549546923</v>
      </c>
      <c r="D125" s="30">
        <f>IFERROR((s_DL/(k_decay*Rad_Spec!AN125*s_IRA_w*(1/s_PEFm_up)*s_SLF*s_ET_w*s_EF_w))*Rad_Spec!BF125,".")</f>
        <v>6.7928141406647057E-5</v>
      </c>
      <c r="E125" s="30">
        <f>IFERROR((s_DL/(k_decay*Rad_Spec!AN125*s_IRA_w*(1/s_PEF)*s_SLF*s_ET_w*s_EF_w))*Rad_Spec!BF125,".")</f>
        <v>5.6592672543120698E-2</v>
      </c>
      <c r="F125" s="30">
        <f>IFERROR((s_DL/(k_decay*Rad_Spec!AY125*s_GSF_s*s_Fam*s_Foffset*acf!C125*s_ET_w*(1/24)*s_EF_w*(1/365)))*Rad_Spec!BF125,".")</f>
        <v>136.81057494397803</v>
      </c>
      <c r="G125" s="30">
        <f t="shared" si="4"/>
        <v>5.3161788231384989E-2</v>
      </c>
      <c r="H125" s="30">
        <f t="shared" si="5"/>
        <v>6.7922879875900375E-5</v>
      </c>
      <c r="I125" s="89">
        <f>IFERROR((s_DL/(Rad_Spec!AV125*s_GSF_s*s_Fam*s_Foffset*Fsurf!C125*s_EF_w*(1/365)*s_ET_w*(1/24)))*Rad_Spec!BF125,".")</f>
        <v>25.837506176788519</v>
      </c>
      <c r="J125" s="30">
        <f>IFERROR((s_DL/(Rad_Spec!AZ125*s_GSF_s*s_Fam*s_Foffset*Fsurf!C125*s_EF_w*(1/365)*s_ET_w*(1/24)))*Rad_Spec!BF125,".")</f>
        <v>102.96561972684053</v>
      </c>
      <c r="K125" s="30">
        <f>IFERROR((s_DL/(Rad_Spec!BA125*s_GSF_s*s_Fam*s_Foffset*Fsurf!C125*s_EF_w*(1/365)*s_ET_w*(1/24)))*Rad_Spec!BF125,".")</f>
        <v>37.265633908829592</v>
      </c>
      <c r="L125" s="30">
        <f>IFERROR((s_DL/(Rad_Spec!BB125*s_GSF_s*s_Fam*s_Foffset*Fsurf!C125*s_EF_w*(1/365)*s_ET_w*(1/24)))*Rad_Spec!BF125,".")</f>
        <v>26.545383058344367</v>
      </c>
      <c r="M125" s="30">
        <f>IFERROR((s_DL/(Rad_Spec!AY125*s_GSF_s*s_Fam*s_Foffset*Fsurf!C125*s_EF_w*(1/365)*s_ET_w*(1/24)))*Rad_Spec!BF125,".")</f>
        <v>103.910145634945</v>
      </c>
      <c r="N125" s="30">
        <f>IFERROR((s_DL/(Rad_Spec!AV125*s_GSF_s*s_Fam*s_Foffset*acf!D125*s_ET_w*(1/24)*s_EF_w*(1/365)))*Rad_Spec!BF125,".")</f>
        <v>34.079787558976733</v>
      </c>
      <c r="O125" s="30">
        <f>IFERROR((s_DL/(Rad_Spec!AZ125*s_GSF_s*s_Fam*s_Foffset*acf!E125*s_ET_w*(1/24)*s_EF_w*(1/365)))*Rad_Spec!BF125,".")</f>
        <v>127.41995441196515</v>
      </c>
      <c r="P125" s="30">
        <f>IFERROR((s_DL/(Rad_Spec!BA125*s_GSF_s*s_Fam*s_Foffset*acf!F125*s_ET_w*(1/24)*s_EF_w*(1/365)))*Rad_Spec!BF125,".")</f>
        <v>45.817861032463512</v>
      </c>
      <c r="Q125" s="30">
        <f>IFERROR((s_DL/(Rad_Spec!BB125*s_GSF_s*s_Fam*s_Foffset*acf!G125*s_ET_w*(1/24)*s_EF_w*(1/365)))*Rad_Spec!BF125,".")</f>
        <v>32.930623848054232</v>
      </c>
      <c r="R125" s="30">
        <f>IFERROR((s_DL/(Rad_Spec!AY125*s_GSF_s*s_Fam*s_Foffset*acf!C125*s_ET_w*(1/24)*s_EF_w*(1/365)))*Rad_Spec!BF125,".")</f>
        <v>121.04956818063528</v>
      </c>
    </row>
    <row r="126" spans="1:18">
      <c r="A126" s="88" t="s">
        <v>133</v>
      </c>
      <c r="B126" s="28"/>
      <c r="C126" s="30">
        <f>IFERROR((s_DL/(k_decay*Rad_Spec!V126*s_IFD_w*s_EF_w))*Rad_Spec!BF126,".")</f>
        <v>0.92412015891015753</v>
      </c>
      <c r="D126" s="30">
        <f>IFERROR((s_DL/(k_decay*Rad_Spec!AN126*s_IRA_w*(1/s_PEFm_up)*s_SLF*s_ET_w*s_EF_w))*Rad_Spec!BF126,".")</f>
        <v>7.1449774506880518E-5</v>
      </c>
      <c r="E126" s="30">
        <f>IFERROR((s_DL/(k_decay*Rad_Spec!AN126*s_IRA_w*(1/s_PEF)*s_SLF*s_ET_w*s_EF_w))*Rad_Spec!BF126,".")</f>
        <v>5.9526635179687482E-2</v>
      </c>
      <c r="F126" s="30">
        <f>IFERROR((s_DL/(k_decay*Rad_Spec!AY126*s_GSF_s*s_Fam*s_Foffset*acf!C126*s_ET_w*(1/24)*s_EF_w*(1/365)))*Rad_Spec!BF126,".")</f>
        <v>49228.505488682888</v>
      </c>
      <c r="G126" s="30">
        <f t="shared" si="4"/>
        <v>5.5924241709862099E-2</v>
      </c>
      <c r="H126" s="30">
        <f t="shared" si="5"/>
        <v>7.1444250580830597E-5</v>
      </c>
      <c r="I126" s="89">
        <f>IFERROR((s_DL/(Rad_Spec!AV126*s_GSF_s*s_Fam*s_Foffset*Fsurf!C126*s_EF_w*(1/365)*s_ET_w*(1/24)))*Rad_Spec!BF126,".")</f>
        <v>95975.668487024188</v>
      </c>
      <c r="J126" s="30">
        <f>IFERROR((s_DL/(Rad_Spec!AZ126*s_GSF_s*s_Fam*s_Foffset*Fsurf!C126*s_EF_w*(1/365)*s_ET_w*(1/24)))*Rad_Spec!BF126,".")</f>
        <v>206595.51174319524</v>
      </c>
      <c r="K126" s="30">
        <f>IFERROR((s_DL/(Rad_Spec!BA126*s_GSF_s*s_Fam*s_Foffset*Fsurf!C126*s_EF_w*(1/365)*s_ET_w*(1/24)))*Rad_Spec!BF126,".")</f>
        <v>123090.47273091073</v>
      </c>
      <c r="L126" s="30">
        <f>IFERROR((s_DL/(Rad_Spec!BB126*s_GSF_s*s_Fam*s_Foffset*Fsurf!C126*s_EF_w*(1/365)*s_ET_w*(1/24)))*Rad_Spec!BF126,".")</f>
        <v>101627.81524549791</v>
      </c>
      <c r="M126" s="30">
        <f>IFERROR((s_DL/(Rad_Spec!AY126*s_GSF_s*s_Fam*s_Foffset*Fsurf!C126*s_EF_w*(1/365)*s_ET_w*(1/24)))*Rad_Spec!BF126,".")</f>
        <v>35967.983037693477</v>
      </c>
      <c r="N126" s="30">
        <f>IFERROR((s_DL/(Rad_Spec!AV126*s_GSF_s*s_Fam*s_Foffset*acf!D126*s_ET_w*(1/24)*s_EF_w*(1/365)))*Rad_Spec!BF126,".")</f>
        <v>116226.53453778627</v>
      </c>
      <c r="O126" s="30">
        <f>IFERROR((s_DL/(Rad_Spec!AZ126*s_GSF_s*s_Fam*s_Foffset*acf!E126*s_ET_w*(1/24)*s_EF_w*(1/365)))*Rad_Spec!BF126,".")</f>
        <v>254288.59365086191</v>
      </c>
      <c r="P126" s="30">
        <f>IFERROR((s_DL/(Rad_Spec!BA126*s_GSF_s*s_Fam*s_Foffset*acf!F126*s_ET_w*(1/24)*s_EF_w*(1/365)))*Rad_Spec!BF126,".")</f>
        <v>151857.48552357912</v>
      </c>
      <c r="Q126" s="30">
        <f>IFERROR((s_DL/(Rad_Spec!BB126*s_GSF_s*s_Fam*s_Foffset*acf!G126*s_ET_w*(1/24)*s_EF_w*(1/365)))*Rad_Spec!BF126,".")</f>
        <v>124957.43421267807</v>
      </c>
      <c r="R126" s="30">
        <f>IFERROR((s_DL/(Rad_Spec!AY126*s_GSF_s*s_Fam*s_Foffset*acf!C126*s_ET_w*(1/24)*s_EF_w*(1/365)))*Rad_Spec!BF126,".")</f>
        <v>43557.227458646812</v>
      </c>
    </row>
    <row r="127" spans="1:18">
      <c r="A127" s="88" t="s">
        <v>134</v>
      </c>
      <c r="B127" s="28"/>
      <c r="C127" s="30" t="str">
        <f>IFERROR((s_DL/(k_decay*Rad_Spec!V127*s_IFD_w*s_EF_w))*Rad_Spec!BF127,".")</f>
        <v>.</v>
      </c>
      <c r="D127" s="30" t="str">
        <f>IFERROR((s_DL/(k_decay*Rad_Spec!AN127*s_IRA_w*(1/s_PEFm_up)*s_SLF*s_ET_w*s_EF_w))*Rad_Spec!BF127,".")</f>
        <v>.</v>
      </c>
      <c r="E127" s="30" t="str">
        <f>IFERROR((s_DL/(k_decay*Rad_Spec!AN127*s_IRA_w*(1/s_PEF)*s_SLF*s_ET_w*s_EF_w))*Rad_Spec!BF127,".")</f>
        <v>.</v>
      </c>
      <c r="F127" s="30" t="str">
        <f>IFERROR((s_DL/(k_decay*Rad_Spec!AY127*s_GSF_s*s_Fam*s_Foffset*acf!C127*s_ET_w*(1/24)*s_EF_w*(1/365)))*Rad_Spec!BF127,".")</f>
        <v>.</v>
      </c>
      <c r="G127" s="30" t="str">
        <f t="shared" si="4"/>
        <v>.</v>
      </c>
      <c r="H127" s="30" t="str">
        <f t="shared" si="5"/>
        <v>.</v>
      </c>
      <c r="I127" s="89" t="str">
        <f>IFERROR((s_DL/(Rad_Spec!AV127*s_GSF_s*s_Fam*s_Foffset*Fsurf!C127*s_EF_w*(1/365)*s_ET_w*(1/24)))*Rad_Spec!BF127,".")</f>
        <v>.</v>
      </c>
      <c r="J127" s="30" t="str">
        <f>IFERROR((s_DL/(Rad_Spec!AZ127*s_GSF_s*s_Fam*s_Foffset*Fsurf!C127*s_EF_w*(1/365)*s_ET_w*(1/24)))*Rad_Spec!BF127,".")</f>
        <v>.</v>
      </c>
      <c r="K127" s="30" t="str">
        <f>IFERROR((s_DL/(Rad_Spec!BA127*s_GSF_s*s_Fam*s_Foffset*Fsurf!C127*s_EF_w*(1/365)*s_ET_w*(1/24)))*Rad_Spec!BF127,".")</f>
        <v>.</v>
      </c>
      <c r="L127" s="30" t="str">
        <f>IFERROR((s_DL/(Rad_Spec!BB127*s_GSF_s*s_Fam*s_Foffset*Fsurf!C127*s_EF_w*(1/365)*s_ET_w*(1/24)))*Rad_Spec!BF127,".")</f>
        <v>.</v>
      </c>
      <c r="M127" s="30" t="str">
        <f>IFERROR((s_DL/(Rad_Spec!AY127*s_GSF_s*s_Fam*s_Foffset*Fsurf!C127*s_EF_w*(1/365)*s_ET_w*(1/24)))*Rad_Spec!BF127,".")</f>
        <v>.</v>
      </c>
      <c r="N127" s="30" t="str">
        <f>IFERROR((s_DL/(Rad_Spec!AV127*s_GSF_s*s_Fam*s_Foffset*acf!D127*s_ET_w*(1/24)*s_EF_w*(1/365)))*Rad_Spec!BF127,".")</f>
        <v>.</v>
      </c>
      <c r="O127" s="30" t="str">
        <f>IFERROR((s_DL/(Rad_Spec!AZ127*s_GSF_s*s_Fam*s_Foffset*acf!E127*s_ET_w*(1/24)*s_EF_w*(1/365)))*Rad_Spec!BF127,".")</f>
        <v>.</v>
      </c>
      <c r="P127" s="30" t="str">
        <f>IFERROR((s_DL/(Rad_Spec!BA127*s_GSF_s*s_Fam*s_Foffset*acf!F127*s_ET_w*(1/24)*s_EF_w*(1/365)))*Rad_Spec!BF127,".")</f>
        <v>.</v>
      </c>
      <c r="Q127" s="30" t="str">
        <f>IFERROR((s_DL/(Rad_Spec!BB127*s_GSF_s*s_Fam*s_Foffset*acf!G127*s_ET_w*(1/24)*s_EF_w*(1/365)))*Rad_Spec!BF127,".")</f>
        <v>.</v>
      </c>
      <c r="R127" s="30" t="str">
        <f>IFERROR((s_DL/(Rad_Spec!AY127*s_GSF_s*s_Fam*s_Foffset*acf!C127*s_ET_w*(1/24)*s_EF_w*(1/365)))*Rad_Spec!BF127,".")</f>
        <v>.</v>
      </c>
    </row>
    <row r="128" spans="1:18">
      <c r="A128" s="88" t="s">
        <v>135</v>
      </c>
      <c r="B128" s="28"/>
      <c r="C128" s="30">
        <f>IFERROR((s_DL/(k_decay*Rad_Spec!V128*s_IFD_w*s_EF_w))*Rad_Spec!BF128,".")</f>
        <v>323.81263022615269</v>
      </c>
      <c r="D128" s="30">
        <f>IFERROR((s_DL/(k_decay*Rad_Spec!AN128*s_IRA_w*(1/s_PEFm_up)*s_SLF*s_ET_w*s_EF_w))*Rad_Spec!BF128,".")</f>
        <v>0.51023257577096803</v>
      </c>
      <c r="E128" s="30">
        <f>IFERROR((s_DL/(k_decay*Rad_Spec!AN128*s_IRA_w*(1/s_PEF)*s_SLF*s_ET_w*s_EF_w))*Rad_Spec!BF128,".")</f>
        <v>425.08781314328468</v>
      </c>
      <c r="F128" s="30">
        <f>IFERROR((s_DL/(k_decay*Rad_Spec!AY128*s_GSF_s*s_Fam*s_Foffset*acf!C128*s_ET_w*(1/24)*s_EF_w*(1/365)))*Rad_Spec!BF128,".")</f>
        <v>424230.3909403102</v>
      </c>
      <c r="G128" s="30">
        <f t="shared" si="4"/>
        <v>183.72160472555132</v>
      </c>
      <c r="H128" s="30">
        <f t="shared" si="5"/>
        <v>0.50942925379661019</v>
      </c>
      <c r="I128" s="89">
        <f>IFERROR((s_DL/(Rad_Spec!AV128*s_GSF_s*s_Fam*s_Foffset*Fsurf!C128*s_EF_w*(1/365)*s_ET_w*(1/24)))*Rad_Spec!BF128,".")</f>
        <v>171165.50993944635</v>
      </c>
      <c r="J128" s="30">
        <f>IFERROR((s_DL/(Rad_Spec!AZ128*s_GSF_s*s_Fam*s_Foffset*Fsurf!C128*s_EF_w*(1/365)*s_ET_w*(1/24)))*Rad_Spec!BF128,".")</f>
        <v>466172.91565351264</v>
      </c>
      <c r="K128" s="30">
        <f>IFERROR((s_DL/(Rad_Spec!BA128*s_GSF_s*s_Fam*s_Foffset*Fsurf!C128*s_EF_w*(1/365)*s_ET_w*(1/24)))*Rad_Spec!BF128,".")</f>
        <v>211817.31855006484</v>
      </c>
      <c r="L128" s="30">
        <f>IFERROR((s_DL/(Rad_Spec!BB128*s_GSF_s*s_Fam*s_Foffset*Fsurf!C128*s_EF_w*(1/365)*s_ET_w*(1/24)))*Rad_Spec!BF128,".")</f>
        <v>172912.09677556311</v>
      </c>
      <c r="M128" s="30">
        <f>IFERROR((s_DL/(Rad_Spec!AY128*s_GSF_s*s_Fam*s_Foffset*Fsurf!C128*s_EF_w*(1/365)*s_ET_w*(1/24)))*Rad_Spec!BF128,".")</f>
        <v>324285.3565832068</v>
      </c>
      <c r="N128" s="30">
        <f>IFERROR((s_DL/(Rad_Spec!AV128*s_GSF_s*s_Fam*s_Foffset*acf!D128*s_ET_w*(1/24)*s_EF_w*(1/365)))*Rad_Spec!BF128,".")</f>
        <v>202212.30012692424</v>
      </c>
      <c r="O128" s="30">
        <f>IFERROR((s_DL/(Rad_Spec!AZ128*s_GSF_s*s_Fam*s_Foffset*acf!E128*s_ET_w*(1/24)*s_EF_w*(1/365)))*Rad_Spec!BF128,".")</f>
        <v>574267.71574303927</v>
      </c>
      <c r="P128" s="30">
        <f>IFERROR((s_DL/(Rad_Spec!BA128*s_GSF_s*s_Fam*s_Foffset*acf!F128*s_ET_w*(1/24)*s_EF_w*(1/365)))*Rad_Spec!BF128,".")</f>
        <v>263786.43382692302</v>
      </c>
      <c r="Q128" s="30">
        <f>IFERROR((s_DL/(Rad_Spec!BB128*s_GSF_s*s_Fam*s_Foffset*acf!G128*s_ET_w*(1/24)*s_EF_w*(1/365)))*Rad_Spec!BF128,".")</f>
        <v>214606.63047615226</v>
      </c>
      <c r="R128" s="30">
        <f>IFERROR((s_DL/(Rad_Spec!AY128*s_GSF_s*s_Fam*s_Foffset*acf!C128*s_ET_w*(1/24)*s_EF_w*(1/365)))*Rad_Spec!BF128,".")</f>
        <v>375357.72109323356</v>
      </c>
    </row>
    <row r="129" spans="1:18">
      <c r="A129" s="88" t="s">
        <v>136</v>
      </c>
      <c r="B129" s="28"/>
      <c r="C129" s="30" t="str">
        <f>IFERROR((s_DL/(k_decay*Rad_Spec!V129*s_IFD_w*s_EF_w))*Rad_Spec!BF129,".")</f>
        <v>.</v>
      </c>
      <c r="D129" s="30" t="str">
        <f>IFERROR((s_DL/(k_decay*Rad_Spec!AN129*s_IRA_w*(1/s_PEFm_up)*s_SLF*s_ET_w*s_EF_w))*Rad_Spec!BF129,".")</f>
        <v>.</v>
      </c>
      <c r="E129" s="30" t="str">
        <f>IFERROR((s_DL/(k_decay*Rad_Spec!AN129*s_IRA_w*(1/s_PEF)*s_SLF*s_ET_w*s_EF_w))*Rad_Spec!BF129,".")</f>
        <v>.</v>
      </c>
      <c r="F129" s="30">
        <f>IFERROR((s_DL/(k_decay*Rad_Spec!AY129*s_GSF_s*s_Fam*s_Foffset*acf!C129*s_ET_w*(1/24)*s_EF_w*(1/365)))*Rad_Spec!BF129,".")</f>
        <v>511938.20821000502</v>
      </c>
      <c r="G129" s="30">
        <f t="shared" si="4"/>
        <v>511938.20821000508</v>
      </c>
      <c r="H129" s="30">
        <f t="shared" si="5"/>
        <v>511938.20821000508</v>
      </c>
      <c r="I129" s="89">
        <f>IFERROR((s_DL/(Rad_Spec!AV129*s_GSF_s*s_Fam*s_Foffset*Fsurf!C129*s_EF_w*(1/365)*s_ET_w*(1/24)))*Rad_Spec!BF129,".")</f>
        <v>88875.185307198175</v>
      </c>
      <c r="J129" s="30">
        <f>IFERROR((s_DL/(Rad_Spec!AZ129*s_GSF_s*s_Fam*s_Foffset*Fsurf!C129*s_EF_w*(1/365)*s_ET_w*(1/24)))*Rad_Spec!BF129,".")</f>
        <v>420355.60618269409</v>
      </c>
      <c r="K129" s="30">
        <f>IFERROR((s_DL/(Rad_Spec!BA129*s_GSF_s*s_Fam*s_Foffset*Fsurf!C129*s_EF_w*(1/365)*s_ET_w*(1/24)))*Rad_Spec!BF129,".")</f>
        <v>150757.58412368019</v>
      </c>
      <c r="L129" s="30">
        <f>IFERROR((s_DL/(Rad_Spec!BB129*s_GSF_s*s_Fam*s_Foffset*Fsurf!C129*s_EF_w*(1/365)*s_ET_w*(1/24)))*Rad_Spec!BF129,".")</f>
        <v>98541.652135752985</v>
      </c>
      <c r="M129" s="30">
        <f>IFERROR((s_DL/(Rad_Spec!AY129*s_GSF_s*s_Fam*s_Foffset*Fsurf!C129*s_EF_w*(1/365)*s_ET_w*(1/24)))*Rad_Spec!BF129,".")</f>
        <v>401937.26169887057</v>
      </c>
      <c r="N129" s="30">
        <f>IFERROR((s_DL/(Rad_Spec!AV129*s_GSF_s*s_Fam*s_Foffset*acf!D129*s_ET_w*(1/24)*s_EF_w*(1/365)))*Rad_Spec!BF129,".")</f>
        <v>100087.13176133698</v>
      </c>
      <c r="O129" s="30">
        <f>IFERROR((s_DL/(Rad_Spec!AZ129*s_GSF_s*s_Fam*s_Foffset*acf!E129*s_ET_w*(1/24)*s_EF_w*(1/365)))*Rad_Spec!BF129,".")</f>
        <v>464869.29626991914</v>
      </c>
      <c r="P129" s="30">
        <f>IFERROR((s_DL/(Rad_Spec!BA129*s_GSF_s*s_Fam*s_Foffset*acf!F129*s_ET_w*(1/24)*s_EF_w*(1/365)))*Rad_Spec!BF129,".")</f>
        <v>168102.47730739432</v>
      </c>
      <c r="Q129" s="30">
        <f>IFERROR((s_DL/(Rad_Spec!BB129*s_GSF_s*s_Fam*s_Foffset*acf!G129*s_ET_w*(1/24)*s_EF_w*(1/365)))*Rad_Spec!BF129,".")</f>
        <v>110319.06488598189</v>
      </c>
      <c r="R129" s="30">
        <f>IFERROR((s_DL/(Rad_Spec!AY129*s_GSF_s*s_Fam*s_Foffset*acf!C129*s_ET_w*(1/24)*s_EF_w*(1/365)))*Rad_Spec!BF129,".")</f>
        <v>452961.32308752486</v>
      </c>
    </row>
    <row r="130" spans="1:18">
      <c r="A130" s="88" t="s">
        <v>137</v>
      </c>
      <c r="B130" s="28"/>
      <c r="C130" s="30">
        <f>IFERROR((s_DL/(k_decay*Rad_Spec!V130*s_IFD_w*s_EF_w))*Rad_Spec!BF130,".")</f>
        <v>510169.73720343172</v>
      </c>
      <c r="D130" s="30">
        <f>IFERROR((s_DL/(k_decay*Rad_Spec!AN130*s_IRA_w*(1/s_PEFm_up)*s_SLF*s_ET_w*s_EF_w))*Rad_Spec!BF130,".")</f>
        <v>12110.583780562123</v>
      </c>
      <c r="E130" s="30">
        <f>IFERROR((s_DL/(k_decay*Rad_Spec!AN130*s_IRA_w*(1/s_PEF)*s_SLF*s_ET_w*s_EF_w))*Rad_Spec!BF130,".")</f>
        <v>10089637.19611375</v>
      </c>
      <c r="F130" s="30">
        <f>IFERROR((s_DL/(k_decay*Rad_Spec!AY130*s_GSF_s*s_Fam*s_Foffset*acf!C130*s_ET_w*(1/24)*s_EF_w*(1/365)))*Rad_Spec!BF130,".")</f>
        <v>44866.950432294841</v>
      </c>
      <c r="G130" s="30">
        <f t="shared" si="4"/>
        <v>41072.20791290456</v>
      </c>
      <c r="H130" s="30">
        <f t="shared" si="5"/>
        <v>9361.485368302745</v>
      </c>
      <c r="I130" s="89" t="str">
        <f>IFERROR((s_DL/(Rad_Spec!AV130*s_GSF_s*s_Fam*s_Foffset*Fsurf!C130*s_EF_w*(1/365)*s_ET_w*(1/24)))*Rad_Spec!BF130,".")</f>
        <v>.</v>
      </c>
      <c r="J130" s="30" t="str">
        <f>IFERROR((s_DL/(Rad_Spec!AZ130*s_GSF_s*s_Fam*s_Foffset*Fsurf!C130*s_EF_w*(1/365)*s_ET_w*(1/24)))*Rad_Spec!BF130,".")</f>
        <v>.</v>
      </c>
      <c r="K130" s="30" t="str">
        <f>IFERROR((s_DL/(Rad_Spec!BA130*s_GSF_s*s_Fam*s_Foffset*Fsurf!C130*s_EF_w*(1/365)*s_ET_w*(1/24)))*Rad_Spec!BF130,".")</f>
        <v>.</v>
      </c>
      <c r="L130" s="30" t="str">
        <f>IFERROR((s_DL/(Rad_Spec!BB130*s_GSF_s*s_Fam*s_Foffset*Fsurf!C130*s_EF_w*(1/365)*s_ET_w*(1/24)))*Rad_Spec!BF130,".")</f>
        <v>.</v>
      </c>
      <c r="M130" s="30" t="str">
        <f>IFERROR((s_DL/(Rad_Spec!AY130*s_GSF_s*s_Fam*s_Foffset*Fsurf!C130*s_EF_w*(1/365)*s_ET_w*(1/24)))*Rad_Spec!BF130,".")</f>
        <v>.</v>
      </c>
      <c r="N130" s="30">
        <f>IFERROR((s_DL/(Rad_Spec!AV130*s_GSF_s*s_Fam*s_Foffset*acf!D130*s_ET_w*(1/24)*s_EF_w*(1/365)))*Rad_Spec!BF130,".")</f>
        <v>8008.0976925778705</v>
      </c>
      <c r="O130" s="30">
        <f>IFERROR((s_DL/(Rad_Spec!AZ130*s_GSF_s*s_Fam*s_Foffset*acf!E130*s_ET_w*(1/24)*s_EF_w*(1/365)))*Rad_Spec!BF130,".")</f>
        <v>38968.451227686317</v>
      </c>
      <c r="P130" s="30">
        <f>IFERROR((s_DL/(Rad_Spec!BA130*s_GSF_s*s_Fam*s_Foffset*acf!F130*s_ET_w*(1/24)*s_EF_w*(1/365)))*Rad_Spec!BF130,".")</f>
        <v>13837.532473067118</v>
      </c>
      <c r="Q130" s="30">
        <f>IFERROR((s_DL/(Rad_Spec!BB130*s_GSF_s*s_Fam*s_Foffset*acf!G130*s_ET_w*(1/24)*s_EF_w*(1/365)))*Rad_Spec!BF130,".")</f>
        <v>9023.645180955009</v>
      </c>
      <c r="R130" s="30">
        <f>IFERROR((s_DL/(Rad_Spec!AY130*s_GSF_s*s_Fam*s_Foffset*acf!C130*s_ET_w*(1/24)*s_EF_w*(1/365)))*Rad_Spec!BF130,".")</f>
        <v>39698.137206390857</v>
      </c>
    </row>
    <row r="131" spans="1:18">
      <c r="A131" s="88" t="s">
        <v>138</v>
      </c>
      <c r="B131" s="28"/>
      <c r="C131" s="30">
        <f>IFERROR((s_DL/(k_decay*Rad_Spec!V131*s_IFD_w*s_EF_w))*Rad_Spec!BF131,".")</f>
        <v>2162156.6111179553</v>
      </c>
      <c r="D131" s="30">
        <f>IFERROR((s_DL/(k_decay*Rad_Spec!AN131*s_IRA_w*(1/s_PEFm_up)*s_SLF*s_ET_w*s_EF_w))*Rad_Spec!BF131,".")</f>
        <v>56123.582512725341</v>
      </c>
      <c r="E131" s="30">
        <f>IFERROR((s_DL/(k_decay*Rad_Spec!AN131*s_IRA_w*(1/s_PEF)*s_SLF*s_ET_w*s_EF_w))*Rad_Spec!BF131,".")</f>
        <v>46757992.509694614</v>
      </c>
      <c r="F131" s="30">
        <f>IFERROR((s_DL/(k_decay*Rad_Spec!AY131*s_GSF_s*s_Fam*s_Foffset*acf!C131*s_ET_w*(1/24)*s_EF_w*(1/365)))*Rad_Spec!BF131,".")</f>
        <v>2032899.9989745033</v>
      </c>
      <c r="G131" s="30">
        <f t="shared" ref="G131:G134" si="6">(IF(AND(C131&lt;&gt;".",E131&lt;&gt;".",F131&lt;&gt;"."),1/((1/C131)+(1/E131)+(1/F131)),IF(AND(C131&lt;&gt;".",E131&lt;&gt;".",F131="."), 1/((1/C131)+(1/E131)),IF(AND(C131&lt;&gt;".",E131=".",F131&lt;&gt;"."),1/((1/C131)+(1/F131)),IF(AND(C131=".",E131&lt;&gt;".",F131&lt;&gt;"."),1/((1/E131)+(1/F131)),IF(AND(C131&lt;&gt;".",E131=".",F131="."),1/(1/C131),IF(AND(C131=".",E131&lt;&gt;".",F131="."),1/(1/E131),IF(AND(C131=".",E131=".",F131&lt;&gt;"."),1/(1/F131),IF(AND(C131=".",E131=".",F131="."),".")))))))))</f>
        <v>1024804.3467640876</v>
      </c>
      <c r="H131" s="30">
        <f t="shared" ref="H131:H134" si="7">(IF(AND(C131&lt;&gt;".",D131&lt;&gt;".",F131&lt;&gt;"."),1/((1/C131)+(1/D131)+(1/F131)),IF(AND(C131&lt;&gt;".",D131&lt;&gt;".",F131="."), 1/((1/C131)+(1/D131)),IF(AND(C131&lt;&gt;".",D131=".",F131&lt;&gt;"."),1/((1/C131)+(1/F131)),IF(AND(C131=".",D131&lt;&gt;".",F131&lt;&gt;"."),1/((1/D131)+(1/F131)),IF(AND(C131&lt;&gt;".",D131=".",F131="."),1/(1/C131),IF(AND(C131=".",D131&lt;&gt;".",F131="."),1/(1/D131),IF(AND(C131=".",D131=".",F131&lt;&gt;"."),1/(1/F131),IF(AND(C131=".",D131=".",F131="."),".")))))))))</f>
        <v>53270.172688115636</v>
      </c>
      <c r="I131" s="89" t="str">
        <f>IFERROR((s_DL/(Rad_Spec!AV131*s_GSF_s*s_Fam*s_Foffset*Fsurf!C131*s_EF_w*(1/365)*s_ET_w*(1/24)))*Rad_Spec!BF131,".")</f>
        <v>.</v>
      </c>
      <c r="J131" s="30" t="str">
        <f>IFERROR((s_DL/(Rad_Spec!AZ131*s_GSF_s*s_Fam*s_Foffset*Fsurf!C131*s_EF_w*(1/365)*s_ET_w*(1/24)))*Rad_Spec!BF131,".")</f>
        <v>.</v>
      </c>
      <c r="K131" s="30" t="str">
        <f>IFERROR((s_DL/(Rad_Spec!BA131*s_GSF_s*s_Fam*s_Foffset*Fsurf!C131*s_EF_w*(1/365)*s_ET_w*(1/24)))*Rad_Spec!BF131,".")</f>
        <v>.</v>
      </c>
      <c r="L131" s="30" t="str">
        <f>IFERROR((s_DL/(Rad_Spec!BB131*s_GSF_s*s_Fam*s_Foffset*Fsurf!C131*s_EF_w*(1/365)*s_ET_w*(1/24)))*Rad_Spec!BF131,".")</f>
        <v>.</v>
      </c>
      <c r="M131" s="30" t="str">
        <f>IFERROR((s_DL/(Rad_Spec!AY131*s_GSF_s*s_Fam*s_Foffset*Fsurf!C131*s_EF_w*(1/365)*s_ET_w*(1/24)))*Rad_Spec!BF131,".")</f>
        <v>.</v>
      </c>
      <c r="N131" s="30">
        <f>IFERROR((s_DL/(Rad_Spec!AV131*s_GSF_s*s_Fam*s_Foffset*acf!D131*s_ET_w*(1/24)*s_EF_w*(1/365)))*Rad_Spec!BF131,".")</f>
        <v>893518.31421622506</v>
      </c>
      <c r="O131" s="30">
        <f>IFERROR((s_DL/(Rad_Spec!AZ131*s_GSF_s*s_Fam*s_Foffset*acf!E131*s_ET_w*(1/24)*s_EF_w*(1/365)))*Rad_Spec!BF131,".")</f>
        <v>2346214.957947514</v>
      </c>
      <c r="P131" s="30">
        <f>IFERROR((s_DL/(Rad_Spec!BA131*s_GSF_s*s_Fam*s_Foffset*acf!F131*s_ET_w*(1/24)*s_EF_w*(1/365)))*Rad_Spec!BF131,".")</f>
        <v>1180134.836483004</v>
      </c>
      <c r="Q131" s="30">
        <f>IFERROR((s_DL/(Rad_Spec!BB131*s_GSF_s*s_Fam*s_Foffset*acf!G131*s_ET_w*(1/24)*s_EF_w*(1/365)))*Rad_Spec!BF131,".")</f>
        <v>965512.44104130601</v>
      </c>
      <c r="R131" s="30">
        <f>IFERROR((s_DL/(Rad_Spec!AY131*s_GSF_s*s_Fam*s_Foffset*acf!C131*s_ET_w*(1/24)*s_EF_w*(1/365)))*Rad_Spec!BF131,".")</f>
        <v>1798703.5514692075</v>
      </c>
    </row>
    <row r="132" spans="1:18">
      <c r="A132" s="88" t="s">
        <v>139</v>
      </c>
      <c r="B132" s="28"/>
      <c r="C132" s="30">
        <f>IFERROR((s_DL/(k_decay*Rad_Spec!V132*s_IFD_w*s_EF_w))*Rad_Spec!BF132,".")</f>
        <v>16.887431545463869</v>
      </c>
      <c r="D132" s="30">
        <f>IFERROR((s_DL/(k_decay*Rad_Spec!AN132*s_IRA_w*(1/s_PEFm_up)*s_SLF*s_ET_w*s_EF_w))*Rad_Spec!BF132,".")</f>
        <v>0.38910515824764474</v>
      </c>
      <c r="E132" s="30">
        <f>IFERROR((s_DL/(k_decay*Rad_Spec!AN132*s_IRA_w*(1/s_PEF)*s_SLF*s_ET_w*s_EF_w))*Rad_Spec!BF132,".")</f>
        <v>324.17346256721396</v>
      </c>
      <c r="F132" s="30">
        <f>IFERROR((s_DL/(k_decay*Rad_Spec!AY132*s_GSF_s*s_Fam*s_Foffset*acf!C132*s_ET_w*(1/24)*s_EF_w*(1/365)))*Rad_Spec!BF132,".")</f>
        <v>65.41346194310745</v>
      </c>
      <c r="G132" s="30">
        <f t="shared" si="6"/>
        <v>12.888627997455201</v>
      </c>
      <c r="H132" s="30">
        <f t="shared" si="7"/>
        <v>0.37814298036366828</v>
      </c>
      <c r="I132" s="89">
        <f>IFERROR((s_DL/(Rad_Spec!AV132*s_GSF_s*s_Fam*s_Foffset*Fsurf!C132*s_EF_w*(1/365)*s_ET_w*(1/24)))*Rad_Spec!BF132,".")</f>
        <v>9.6056439153464801</v>
      </c>
      <c r="J132" s="30">
        <f>IFERROR((s_DL/(Rad_Spec!AZ132*s_GSF_s*s_Fam*s_Foffset*Fsurf!C132*s_EF_w*(1/365)*s_ET_w*(1/24)))*Rad_Spec!BF132,".")</f>
        <v>52.368962453929804</v>
      </c>
      <c r="K132" s="30">
        <f>IFERROR((s_DL/(Rad_Spec!BA132*s_GSF_s*s_Fam*s_Foffset*Fsurf!C132*s_EF_w*(1/365)*s_ET_w*(1/24)))*Rad_Spec!BF132,".")</f>
        <v>18.125685289301632</v>
      </c>
      <c r="L132" s="30">
        <f>IFERROR((s_DL/(Rad_Spec!BB132*s_GSF_s*s_Fam*s_Foffset*Fsurf!C132*s_EF_w*(1/365)*s_ET_w*(1/24)))*Rad_Spec!BF132,".")</f>
        <v>11.297203850124477</v>
      </c>
      <c r="M132" s="30">
        <f>IFERROR((s_DL/(Rad_Spec!AY132*s_GSF_s*s_Fam*s_Foffset*Fsurf!C132*s_EF_w*(1/365)*s_ET_w*(1/24)))*Rad_Spec!BF132,".")</f>
        <v>53.451040615228777</v>
      </c>
      <c r="N132" s="30">
        <f>IFERROR((s_DL/(Rad_Spec!AV132*s_GSF_s*s_Fam*s_Foffset*acf!D132*s_ET_w*(1/24)*s_EF_w*(1/365)))*Rad_Spec!BF132,".")</f>
        <v>9.6688714269017115</v>
      </c>
      <c r="O132" s="30">
        <f>IFERROR((s_DL/(Rad_Spec!AZ132*s_GSF_s*s_Fam*s_Foffset*acf!E132*s_ET_w*(1/24)*s_EF_w*(1/365)))*Rad_Spec!BF132,".")</f>
        <v>53.167918082121403</v>
      </c>
      <c r="P132" s="30">
        <f>IFERROR((s_DL/(Rad_Spec!BA132*s_GSF_s*s_Fam*s_Foffset*acf!F132*s_ET_w*(1/24)*s_EF_w*(1/365)))*Rad_Spec!BF132,".")</f>
        <v>18.35790641212942</v>
      </c>
      <c r="Q132" s="30">
        <f>IFERROR((s_DL/(Rad_Spec!BB132*s_GSF_s*s_Fam*s_Foffset*acf!G132*s_ET_w*(1/24)*s_EF_w*(1/365)))*Rad_Spec!BF132,".")</f>
        <v>11.56968566239016</v>
      </c>
      <c r="R132" s="30">
        <f>IFERROR((s_DL/(Rad_Spec!AY132*s_GSF_s*s_Fam*s_Foffset*acf!C132*s_ET_w*(1/24)*s_EF_w*(1/365)))*Rad_Spec!BF132,".")</f>
        <v>57.87762623361531</v>
      </c>
    </row>
    <row r="133" spans="1:18">
      <c r="A133" s="88" t="s">
        <v>140</v>
      </c>
      <c r="B133" s="28"/>
      <c r="C133" s="30">
        <f>IFERROR((s_DL/(k_decay*Rad_Spec!V133*s_IFD_w*s_EF_w))*Rad_Spec!BF133,".")</f>
        <v>38.519403820426291</v>
      </c>
      <c r="D133" s="30">
        <f>IFERROR((s_DL/(k_decay*Rad_Spec!AN133*s_IRA_w*(1/s_PEFm_up)*s_SLF*s_ET_w*s_EF_w))*Rad_Spec!BF133,".")</f>
        <v>2.8190185812202586E-2</v>
      </c>
      <c r="E133" s="30">
        <f>IFERROR((s_DL/(k_decay*Rad_Spec!AN133*s_IRA_w*(1/s_PEF)*s_SLF*s_ET_w*s_EF_w))*Rad_Spec!BF133,".")</f>
        <v>23.485965044284207</v>
      </c>
      <c r="F133" s="30" t="str">
        <f>IFERROR((s_DL/(k_decay*Rad_Spec!AY133*s_GSF_s*s_Fam*s_Foffset*acf!C133*s_ET_w*(1/24)*s_EF_w*(1/365)))*Rad_Spec!BF133,".")</f>
        <v>.</v>
      </c>
      <c r="G133" s="30">
        <f t="shared" si="6"/>
        <v>14.590113537217858</v>
      </c>
      <c r="H133" s="30">
        <f t="shared" si="7"/>
        <v>2.816957008775561E-2</v>
      </c>
      <c r="I133" s="89" t="str">
        <f>IFERROR((s_DL/(Rad_Spec!AV133*s_GSF_s*s_Fam*s_Foffset*Fsurf!C133*s_EF_w*(1/365)*s_ET_w*(1/24)))*Rad_Spec!BF133,".")</f>
        <v>.</v>
      </c>
      <c r="J133" s="30" t="str">
        <f>IFERROR((s_DL/(Rad_Spec!AZ133*s_GSF_s*s_Fam*s_Foffset*Fsurf!C133*s_EF_w*(1/365)*s_ET_w*(1/24)))*Rad_Spec!BF133,".")</f>
        <v>.</v>
      </c>
      <c r="K133" s="30" t="str">
        <f>IFERROR((s_DL/(Rad_Spec!BA133*s_GSF_s*s_Fam*s_Foffset*Fsurf!C133*s_EF_w*(1/365)*s_ET_w*(1/24)))*Rad_Spec!BF133,".")</f>
        <v>.</v>
      </c>
      <c r="L133" s="30" t="str">
        <f>IFERROR((s_DL/(Rad_Spec!BB133*s_GSF_s*s_Fam*s_Foffset*Fsurf!C133*s_EF_w*(1/365)*s_ET_w*(1/24)))*Rad_Spec!BF133,".")</f>
        <v>.</v>
      </c>
      <c r="M133" s="30" t="str">
        <f>IFERROR((s_DL/(Rad_Spec!AY133*s_GSF_s*s_Fam*s_Foffset*Fsurf!C133*s_EF_w*(1/365)*s_ET_w*(1/24)))*Rad_Spec!BF133,".")</f>
        <v>.</v>
      </c>
      <c r="N133" s="30" t="str">
        <f>IFERROR((s_DL/(Rad_Spec!AV133*s_GSF_s*s_Fam*s_Foffset*acf!D133*s_ET_w*(1/24)*s_EF_w*(1/365)))*Rad_Spec!BF133,".")</f>
        <v>.</v>
      </c>
      <c r="O133" s="30" t="str">
        <f>IFERROR((s_DL/(Rad_Spec!AZ133*s_GSF_s*s_Fam*s_Foffset*acf!E133*s_ET_w*(1/24)*s_EF_w*(1/365)))*Rad_Spec!BF133,".")</f>
        <v>.</v>
      </c>
      <c r="P133" s="30" t="str">
        <f>IFERROR((s_DL/(Rad_Spec!BA133*s_GSF_s*s_Fam*s_Foffset*acf!F133*s_ET_w*(1/24)*s_EF_w*(1/365)))*Rad_Spec!BF133,".")</f>
        <v>.</v>
      </c>
      <c r="Q133" s="30" t="str">
        <f>IFERROR((s_DL/(Rad_Spec!BB133*s_GSF_s*s_Fam*s_Foffset*acf!G133*s_ET_w*(1/24)*s_EF_w*(1/365)))*Rad_Spec!BF133,".")</f>
        <v>.</v>
      </c>
      <c r="R133" s="30" t="str">
        <f>IFERROR((s_DL/(Rad_Spec!AY133*s_GSF_s*s_Fam*s_Foffset*acf!C133*s_ET_w*(1/24)*s_EF_w*(1/365)))*Rad_Spec!BF133,".")</f>
        <v>.</v>
      </c>
    </row>
    <row r="134" spans="1:18">
      <c r="A134" s="88" t="s">
        <v>141</v>
      </c>
      <c r="B134" s="28"/>
      <c r="C134" s="30">
        <f>IFERROR((s_DL/(k_decay*Rad_Spec!V134*s_IFD_w*s_EF_w))*Rad_Spec!BF134,".")</f>
        <v>7253.9430415894976</v>
      </c>
      <c r="D134" s="30">
        <f>IFERROR((s_DL/(k_decay*Rad_Spec!AN134*s_IRA_w*(1/s_PEFm_up)*s_SLF*s_ET_w*s_EF_w))*Rad_Spec!BF134,".")</f>
        <v>192.18203360515716</v>
      </c>
      <c r="E134" s="30">
        <f>IFERROR((s_DL/(k_decay*Rad_Spec!AN134*s_IRA_w*(1/s_PEF)*s_SLF*s_ET_w*s_EF_w))*Rad_Spec!BF134,".")</f>
        <v>160111.76916174832</v>
      </c>
      <c r="F134" s="30">
        <f>IFERROR((s_DL/(k_decay*Rad_Spec!AY134*s_GSF_s*s_Fam*s_Foffset*acf!C134*s_ET_w*(1/24)*s_EF_w*(1/365)))*Rad_Spec!BF134,".")</f>
        <v>8733.2048346560532</v>
      </c>
      <c r="G134" s="30">
        <f t="shared" si="6"/>
        <v>3866.8683975674544</v>
      </c>
      <c r="H134" s="30">
        <f t="shared" si="7"/>
        <v>183.2924666608624</v>
      </c>
      <c r="I134" s="89">
        <f>IFERROR((s_DL/(Rad_Spec!AV134*s_GSF_s*s_Fam*s_Foffset*Fsurf!C134*s_EF_w*(1/365)*s_ET_w*(1/24)))*Rad_Spec!BF134,".")</f>
        <v>1469.81863438709</v>
      </c>
      <c r="J134" s="30">
        <f>IFERROR((s_DL/(Rad_Spec!AZ134*s_GSF_s*s_Fam*s_Foffset*Fsurf!C134*s_EF_w*(1/365)*s_ET_w*(1/24)))*Rad_Spec!BF134,".")</f>
        <v>7486.2031191730512</v>
      </c>
      <c r="K134" s="30">
        <f>IFERROR((s_DL/(Rad_Spec!BA134*s_GSF_s*s_Fam*s_Foffset*Fsurf!C134*s_EF_w*(1/365)*s_ET_w*(1/24)))*Rad_Spec!BF134,".")</f>
        <v>2622.6175633181406</v>
      </c>
      <c r="L134" s="30">
        <f>IFERROR((s_DL/(Rad_Spec!BB134*s_GSF_s*s_Fam*s_Foffset*Fsurf!C134*s_EF_w*(1/365)*s_ET_w*(1/24)))*Rad_Spec!BF134,".")</f>
        <v>1671.9186966153147</v>
      </c>
      <c r="M134" s="30">
        <f>IFERROR((s_DL/(Rad_Spec!AY134*s_GSF_s*s_Fam*s_Foffset*Fsurf!C134*s_EF_w*(1/365)*s_ET_w*(1/24)))*Rad_Spec!BF134,".")</f>
        <v>6984.6729516371342</v>
      </c>
      <c r="N134" s="30">
        <f>IFERROR((s_DL/(Rad_Spec!AV134*s_GSF_s*s_Fam*s_Foffset*acf!D134*s_ET_w*(1/24)*s_EF_w*(1/365)))*Rad_Spec!BF134,".")</f>
        <v>1595.4247877720602</v>
      </c>
      <c r="O134" s="30">
        <f>IFERROR((s_DL/(Rad_Spec!AZ134*s_GSF_s*s_Fam*s_Foffset*acf!E134*s_ET_w*(1/24)*s_EF_w*(1/365)))*Rad_Spec!BF134,".")</f>
        <v>7807.9086823335856</v>
      </c>
      <c r="P134" s="30">
        <f>IFERROR((s_DL/(Rad_Spec!BA134*s_GSF_s*s_Fam*s_Foffset*acf!F134*s_ET_w*(1/24)*s_EF_w*(1/365)))*Rad_Spec!BF134,".")</f>
        <v>2841.2044313445754</v>
      </c>
      <c r="Q134" s="30">
        <f>IFERROR((s_DL/(Rad_Spec!BB134*s_GSF_s*s_Fam*s_Foffset*acf!G134*s_ET_w*(1/24)*s_EF_w*(1/365)))*Rad_Spec!BF134,".")</f>
        <v>1791.3354815688729</v>
      </c>
      <c r="R134" s="30">
        <f>IFERROR((s_DL/(Rad_Spec!AY134*s_GSF_s*s_Fam*s_Foffset*acf!C134*s_ET_w*(1/24)*s_EF_w*(1/365)))*Rad_Spec!BF134,".")</f>
        <v>7727.1122828117595</v>
      </c>
    </row>
  </sheetData>
  <sheetProtection algorithmName="SHA-512" hashValue="83XxGT8qeLR/tQv9UXPy2yOLfH9IDFUiPfoHuBpG1kUk5ZIcsvUZF/F11nCVivWBG3RC4Bcaki8nza99Y8sHgg==" saltValue="mnzMqXNVdxArogluXCiFmQ==" spinCount="100000" sheet="1" objects="1" scenarios="1"/>
  <autoFilter ref="A1:R134" xr:uid="{00000000-0009-0000-0000-000008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S134"/>
  <sheetViews>
    <sheetView zoomScaleNormal="100" workbookViewId="0">
      <pane xSplit="3" ySplit="1" topLeftCell="D2" activePane="bottomRight" state="frozen"/>
      <selection pane="topRight" activeCell="D1" sqref="D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5" style="1" bestFit="1" customWidth="1"/>
    <col min="5" max="5" width="17.86328125" style="1" bestFit="1" customWidth="1"/>
    <col min="6" max="6" width="17.73046875" style="1" bestFit="1" customWidth="1"/>
    <col min="7" max="7" width="15" style="1" bestFit="1" customWidth="1"/>
    <col min="8" max="8" width="16.59765625" style="1" bestFit="1" customWidth="1"/>
    <col min="9" max="9" width="16.73046875" style="1" bestFit="1" customWidth="1"/>
    <col min="10" max="10" width="12.59765625" style="1" bestFit="1" customWidth="1"/>
    <col min="11" max="12" width="14.265625" style="1" bestFit="1" customWidth="1"/>
    <col min="13" max="13" width="15.265625" style="1" bestFit="1" customWidth="1"/>
    <col min="14" max="14" width="13" style="1" bestFit="1" customWidth="1"/>
    <col min="15" max="15" width="12.59765625" style="1" bestFit="1" customWidth="1"/>
    <col min="16" max="17" width="14.265625" style="1" bestFit="1" customWidth="1"/>
    <col min="18" max="18" width="15.265625" style="1" bestFit="1" customWidth="1"/>
    <col min="19" max="19" width="13" style="1" bestFit="1" customWidth="1"/>
    <col min="20" max="246" width="9.1328125" style="1"/>
    <col min="247" max="247" width="15.3984375" style="1" bestFit="1" customWidth="1"/>
    <col min="248" max="248" width="11.1328125" style="1" bestFit="1" customWidth="1"/>
    <col min="249" max="249" width="14.59765625" style="1" bestFit="1" customWidth="1"/>
    <col min="250" max="250" width="17.3984375" style="1" bestFit="1" customWidth="1"/>
    <col min="251" max="251" width="17.59765625" style="1" bestFit="1" customWidth="1"/>
    <col min="252" max="252" width="14.73046875" style="1" bestFit="1" customWidth="1"/>
    <col min="253" max="253" width="14.3984375" style="1" bestFit="1" customWidth="1"/>
    <col min="254" max="254" width="12.1328125" style="1" bestFit="1" customWidth="1"/>
    <col min="255" max="255" width="12.3984375" style="1" bestFit="1" customWidth="1"/>
    <col min="256" max="257" width="13.86328125" style="1" bestFit="1" customWidth="1"/>
    <col min="258" max="258" width="14.86328125" style="1" bestFit="1" customWidth="1"/>
    <col min="259" max="259" width="12.1328125" style="1" bestFit="1" customWidth="1"/>
    <col min="260" max="260" width="12.3984375" style="1" bestFit="1" customWidth="1"/>
    <col min="261" max="262" width="13.86328125" style="1" bestFit="1" customWidth="1"/>
    <col min="263" max="263" width="14.86328125" style="1" bestFit="1" customWidth="1"/>
    <col min="264" max="502" width="9.1328125" style="1"/>
    <col min="503" max="503" width="15.3984375" style="1" bestFit="1" customWidth="1"/>
    <col min="504" max="504" width="11.1328125" style="1" bestFit="1" customWidth="1"/>
    <col min="505" max="505" width="14.59765625" style="1" bestFit="1" customWidth="1"/>
    <col min="506" max="506" width="17.3984375" style="1" bestFit="1" customWidth="1"/>
    <col min="507" max="507" width="17.59765625" style="1" bestFit="1" customWidth="1"/>
    <col min="508" max="508" width="14.73046875" style="1" bestFit="1" customWidth="1"/>
    <col min="509" max="509" width="14.3984375" style="1" bestFit="1" customWidth="1"/>
    <col min="510" max="510" width="12.1328125" style="1" bestFit="1" customWidth="1"/>
    <col min="511" max="511" width="12.3984375" style="1" bestFit="1" customWidth="1"/>
    <col min="512" max="513" width="13.86328125" style="1" bestFit="1" customWidth="1"/>
    <col min="514" max="514" width="14.86328125" style="1" bestFit="1" customWidth="1"/>
    <col min="515" max="515" width="12.1328125" style="1" bestFit="1" customWidth="1"/>
    <col min="516" max="516" width="12.3984375" style="1" bestFit="1" customWidth="1"/>
    <col min="517" max="518" width="13.86328125" style="1" bestFit="1" customWidth="1"/>
    <col min="519" max="519" width="14.86328125" style="1" bestFit="1" customWidth="1"/>
    <col min="520" max="758" width="9.1328125" style="1"/>
    <col min="759" max="759" width="15.3984375" style="1" bestFit="1" customWidth="1"/>
    <col min="760" max="760" width="11.1328125" style="1" bestFit="1" customWidth="1"/>
    <col min="761" max="761" width="14.59765625" style="1" bestFit="1" customWidth="1"/>
    <col min="762" max="762" width="17.3984375" style="1" bestFit="1" customWidth="1"/>
    <col min="763" max="763" width="17.59765625" style="1" bestFit="1" customWidth="1"/>
    <col min="764" max="764" width="14.73046875" style="1" bestFit="1" customWidth="1"/>
    <col min="765" max="765" width="14.3984375" style="1" bestFit="1" customWidth="1"/>
    <col min="766" max="766" width="12.1328125" style="1" bestFit="1" customWidth="1"/>
    <col min="767" max="767" width="12.3984375" style="1" bestFit="1" customWidth="1"/>
    <col min="768" max="769" width="13.86328125" style="1" bestFit="1" customWidth="1"/>
    <col min="770" max="770" width="14.86328125" style="1" bestFit="1" customWidth="1"/>
    <col min="771" max="771" width="12.1328125" style="1" bestFit="1" customWidth="1"/>
    <col min="772" max="772" width="12.3984375" style="1" bestFit="1" customWidth="1"/>
    <col min="773" max="774" width="13.86328125" style="1" bestFit="1" customWidth="1"/>
    <col min="775" max="775" width="14.86328125" style="1" bestFit="1" customWidth="1"/>
    <col min="776" max="1014" width="9.1328125" style="1"/>
    <col min="1015" max="1015" width="15.3984375" style="1" bestFit="1" customWidth="1"/>
    <col min="1016" max="1016" width="11.1328125" style="1" bestFit="1" customWidth="1"/>
    <col min="1017" max="1017" width="14.59765625" style="1" bestFit="1" customWidth="1"/>
    <col min="1018" max="1018" width="17.3984375" style="1" bestFit="1" customWidth="1"/>
    <col min="1019" max="1019" width="17.59765625" style="1" bestFit="1" customWidth="1"/>
    <col min="1020" max="1020" width="14.73046875" style="1" bestFit="1" customWidth="1"/>
    <col min="1021" max="1021" width="14.3984375" style="1" bestFit="1" customWidth="1"/>
    <col min="1022" max="1022" width="12.1328125" style="1" bestFit="1" customWidth="1"/>
    <col min="1023" max="1023" width="12.3984375" style="1" bestFit="1" customWidth="1"/>
    <col min="1024" max="1025" width="13.86328125" style="1" bestFit="1" customWidth="1"/>
    <col min="1026" max="1026" width="14.86328125" style="1" bestFit="1" customWidth="1"/>
    <col min="1027" max="1027" width="12.1328125" style="1" bestFit="1" customWidth="1"/>
    <col min="1028" max="1028" width="12.3984375" style="1" bestFit="1" customWidth="1"/>
    <col min="1029" max="1030" width="13.86328125" style="1" bestFit="1" customWidth="1"/>
    <col min="1031" max="1031" width="14.86328125" style="1" bestFit="1" customWidth="1"/>
    <col min="1032" max="1270" width="9.1328125" style="1"/>
    <col min="1271" max="1271" width="15.3984375" style="1" bestFit="1" customWidth="1"/>
    <col min="1272" max="1272" width="11.1328125" style="1" bestFit="1" customWidth="1"/>
    <col min="1273" max="1273" width="14.59765625" style="1" bestFit="1" customWidth="1"/>
    <col min="1274" max="1274" width="17.3984375" style="1" bestFit="1" customWidth="1"/>
    <col min="1275" max="1275" width="17.59765625" style="1" bestFit="1" customWidth="1"/>
    <col min="1276" max="1276" width="14.73046875" style="1" bestFit="1" customWidth="1"/>
    <col min="1277" max="1277" width="14.3984375" style="1" bestFit="1" customWidth="1"/>
    <col min="1278" max="1278" width="12.1328125" style="1" bestFit="1" customWidth="1"/>
    <col min="1279" max="1279" width="12.3984375" style="1" bestFit="1" customWidth="1"/>
    <col min="1280" max="1281" width="13.86328125" style="1" bestFit="1" customWidth="1"/>
    <col min="1282" max="1282" width="14.86328125" style="1" bestFit="1" customWidth="1"/>
    <col min="1283" max="1283" width="12.1328125" style="1" bestFit="1" customWidth="1"/>
    <col min="1284" max="1284" width="12.3984375" style="1" bestFit="1" customWidth="1"/>
    <col min="1285" max="1286" width="13.86328125" style="1" bestFit="1" customWidth="1"/>
    <col min="1287" max="1287" width="14.86328125" style="1" bestFit="1" customWidth="1"/>
    <col min="1288" max="1526" width="9.1328125" style="1"/>
    <col min="1527" max="1527" width="15.3984375" style="1" bestFit="1" customWidth="1"/>
    <col min="1528" max="1528" width="11.1328125" style="1" bestFit="1" customWidth="1"/>
    <col min="1529" max="1529" width="14.59765625" style="1" bestFit="1" customWidth="1"/>
    <col min="1530" max="1530" width="17.3984375" style="1" bestFit="1" customWidth="1"/>
    <col min="1531" max="1531" width="17.59765625" style="1" bestFit="1" customWidth="1"/>
    <col min="1532" max="1532" width="14.73046875" style="1" bestFit="1" customWidth="1"/>
    <col min="1533" max="1533" width="14.3984375" style="1" bestFit="1" customWidth="1"/>
    <col min="1534" max="1534" width="12.1328125" style="1" bestFit="1" customWidth="1"/>
    <col min="1535" max="1535" width="12.3984375" style="1" bestFit="1" customWidth="1"/>
    <col min="1536" max="1537" width="13.86328125" style="1" bestFit="1" customWidth="1"/>
    <col min="1538" max="1538" width="14.86328125" style="1" bestFit="1" customWidth="1"/>
    <col min="1539" max="1539" width="12.1328125" style="1" bestFit="1" customWidth="1"/>
    <col min="1540" max="1540" width="12.3984375" style="1" bestFit="1" customWidth="1"/>
    <col min="1541" max="1542" width="13.86328125" style="1" bestFit="1" customWidth="1"/>
    <col min="1543" max="1543" width="14.86328125" style="1" bestFit="1" customWidth="1"/>
    <col min="1544" max="1782" width="9.1328125" style="1"/>
    <col min="1783" max="1783" width="15.3984375" style="1" bestFit="1" customWidth="1"/>
    <col min="1784" max="1784" width="11.1328125" style="1" bestFit="1" customWidth="1"/>
    <col min="1785" max="1785" width="14.59765625" style="1" bestFit="1" customWidth="1"/>
    <col min="1786" max="1786" width="17.3984375" style="1" bestFit="1" customWidth="1"/>
    <col min="1787" max="1787" width="17.59765625" style="1" bestFit="1" customWidth="1"/>
    <col min="1788" max="1788" width="14.73046875" style="1" bestFit="1" customWidth="1"/>
    <col min="1789" max="1789" width="14.3984375" style="1" bestFit="1" customWidth="1"/>
    <col min="1790" max="1790" width="12.1328125" style="1" bestFit="1" customWidth="1"/>
    <col min="1791" max="1791" width="12.3984375" style="1" bestFit="1" customWidth="1"/>
    <col min="1792" max="1793" width="13.86328125" style="1" bestFit="1" customWidth="1"/>
    <col min="1794" max="1794" width="14.86328125" style="1" bestFit="1" customWidth="1"/>
    <col min="1795" max="1795" width="12.1328125" style="1" bestFit="1" customWidth="1"/>
    <col min="1796" max="1796" width="12.3984375" style="1" bestFit="1" customWidth="1"/>
    <col min="1797" max="1798" width="13.86328125" style="1" bestFit="1" customWidth="1"/>
    <col min="1799" max="1799" width="14.86328125" style="1" bestFit="1" customWidth="1"/>
    <col min="1800" max="2038" width="9.1328125" style="1"/>
    <col min="2039" max="2039" width="15.3984375" style="1" bestFit="1" customWidth="1"/>
    <col min="2040" max="2040" width="11.1328125" style="1" bestFit="1" customWidth="1"/>
    <col min="2041" max="2041" width="14.59765625" style="1" bestFit="1" customWidth="1"/>
    <col min="2042" max="2042" width="17.3984375" style="1" bestFit="1" customWidth="1"/>
    <col min="2043" max="2043" width="17.59765625" style="1" bestFit="1" customWidth="1"/>
    <col min="2044" max="2044" width="14.73046875" style="1" bestFit="1" customWidth="1"/>
    <col min="2045" max="2045" width="14.3984375" style="1" bestFit="1" customWidth="1"/>
    <col min="2046" max="2046" width="12.1328125" style="1" bestFit="1" customWidth="1"/>
    <col min="2047" max="2047" width="12.3984375" style="1" bestFit="1" customWidth="1"/>
    <col min="2048" max="2049" width="13.86328125" style="1" bestFit="1" customWidth="1"/>
    <col min="2050" max="2050" width="14.86328125" style="1" bestFit="1" customWidth="1"/>
    <col min="2051" max="2051" width="12.1328125" style="1" bestFit="1" customWidth="1"/>
    <col min="2052" max="2052" width="12.3984375" style="1" bestFit="1" customWidth="1"/>
    <col min="2053" max="2054" width="13.86328125" style="1" bestFit="1" customWidth="1"/>
    <col min="2055" max="2055" width="14.86328125" style="1" bestFit="1" customWidth="1"/>
    <col min="2056" max="2294" width="9.1328125" style="1"/>
    <col min="2295" max="2295" width="15.3984375" style="1" bestFit="1" customWidth="1"/>
    <col min="2296" max="2296" width="11.1328125" style="1" bestFit="1" customWidth="1"/>
    <col min="2297" max="2297" width="14.59765625" style="1" bestFit="1" customWidth="1"/>
    <col min="2298" max="2298" width="17.3984375" style="1" bestFit="1" customWidth="1"/>
    <col min="2299" max="2299" width="17.59765625" style="1" bestFit="1" customWidth="1"/>
    <col min="2300" max="2300" width="14.73046875" style="1" bestFit="1" customWidth="1"/>
    <col min="2301" max="2301" width="14.3984375" style="1" bestFit="1" customWidth="1"/>
    <col min="2302" max="2302" width="12.1328125" style="1" bestFit="1" customWidth="1"/>
    <col min="2303" max="2303" width="12.3984375" style="1" bestFit="1" customWidth="1"/>
    <col min="2304" max="2305" width="13.86328125" style="1" bestFit="1" customWidth="1"/>
    <col min="2306" max="2306" width="14.86328125" style="1" bestFit="1" customWidth="1"/>
    <col min="2307" max="2307" width="12.1328125" style="1" bestFit="1" customWidth="1"/>
    <col min="2308" max="2308" width="12.3984375" style="1" bestFit="1" customWidth="1"/>
    <col min="2309" max="2310" width="13.86328125" style="1" bestFit="1" customWidth="1"/>
    <col min="2311" max="2311" width="14.86328125" style="1" bestFit="1" customWidth="1"/>
    <col min="2312" max="2550" width="9.1328125" style="1"/>
    <col min="2551" max="2551" width="15.3984375" style="1" bestFit="1" customWidth="1"/>
    <col min="2552" max="2552" width="11.1328125" style="1" bestFit="1" customWidth="1"/>
    <col min="2553" max="2553" width="14.59765625" style="1" bestFit="1" customWidth="1"/>
    <col min="2554" max="2554" width="17.3984375" style="1" bestFit="1" customWidth="1"/>
    <col min="2555" max="2555" width="17.59765625" style="1" bestFit="1" customWidth="1"/>
    <col min="2556" max="2556" width="14.73046875" style="1" bestFit="1" customWidth="1"/>
    <col min="2557" max="2557" width="14.3984375" style="1" bestFit="1" customWidth="1"/>
    <col min="2558" max="2558" width="12.1328125" style="1" bestFit="1" customWidth="1"/>
    <col min="2559" max="2559" width="12.3984375" style="1" bestFit="1" customWidth="1"/>
    <col min="2560" max="2561" width="13.86328125" style="1" bestFit="1" customWidth="1"/>
    <col min="2562" max="2562" width="14.86328125" style="1" bestFit="1" customWidth="1"/>
    <col min="2563" max="2563" width="12.1328125" style="1" bestFit="1" customWidth="1"/>
    <col min="2564" max="2564" width="12.3984375" style="1" bestFit="1" customWidth="1"/>
    <col min="2565" max="2566" width="13.86328125" style="1" bestFit="1" customWidth="1"/>
    <col min="2567" max="2567" width="14.86328125" style="1" bestFit="1" customWidth="1"/>
    <col min="2568" max="2806" width="9.1328125" style="1"/>
    <col min="2807" max="2807" width="15.3984375" style="1" bestFit="1" customWidth="1"/>
    <col min="2808" max="2808" width="11.1328125" style="1" bestFit="1" customWidth="1"/>
    <col min="2809" max="2809" width="14.59765625" style="1" bestFit="1" customWidth="1"/>
    <col min="2810" max="2810" width="17.3984375" style="1" bestFit="1" customWidth="1"/>
    <col min="2811" max="2811" width="17.59765625" style="1" bestFit="1" customWidth="1"/>
    <col min="2812" max="2812" width="14.73046875" style="1" bestFit="1" customWidth="1"/>
    <col min="2813" max="2813" width="14.3984375" style="1" bestFit="1" customWidth="1"/>
    <col min="2814" max="2814" width="12.1328125" style="1" bestFit="1" customWidth="1"/>
    <col min="2815" max="2815" width="12.3984375" style="1" bestFit="1" customWidth="1"/>
    <col min="2816" max="2817" width="13.86328125" style="1" bestFit="1" customWidth="1"/>
    <col min="2818" max="2818" width="14.86328125" style="1" bestFit="1" customWidth="1"/>
    <col min="2819" max="2819" width="12.1328125" style="1" bestFit="1" customWidth="1"/>
    <col min="2820" max="2820" width="12.3984375" style="1" bestFit="1" customWidth="1"/>
    <col min="2821" max="2822" width="13.86328125" style="1" bestFit="1" customWidth="1"/>
    <col min="2823" max="2823" width="14.86328125" style="1" bestFit="1" customWidth="1"/>
    <col min="2824" max="3062" width="9.1328125" style="1"/>
    <col min="3063" max="3063" width="15.3984375" style="1" bestFit="1" customWidth="1"/>
    <col min="3064" max="3064" width="11.1328125" style="1" bestFit="1" customWidth="1"/>
    <col min="3065" max="3065" width="14.59765625" style="1" bestFit="1" customWidth="1"/>
    <col min="3066" max="3066" width="17.3984375" style="1" bestFit="1" customWidth="1"/>
    <col min="3067" max="3067" width="17.59765625" style="1" bestFit="1" customWidth="1"/>
    <col min="3068" max="3068" width="14.73046875" style="1" bestFit="1" customWidth="1"/>
    <col min="3069" max="3069" width="14.3984375" style="1" bestFit="1" customWidth="1"/>
    <col min="3070" max="3070" width="12.1328125" style="1" bestFit="1" customWidth="1"/>
    <col min="3071" max="3071" width="12.3984375" style="1" bestFit="1" customWidth="1"/>
    <col min="3072" max="3073" width="13.86328125" style="1" bestFit="1" customWidth="1"/>
    <col min="3074" max="3074" width="14.86328125" style="1" bestFit="1" customWidth="1"/>
    <col min="3075" max="3075" width="12.1328125" style="1" bestFit="1" customWidth="1"/>
    <col min="3076" max="3076" width="12.3984375" style="1" bestFit="1" customWidth="1"/>
    <col min="3077" max="3078" width="13.86328125" style="1" bestFit="1" customWidth="1"/>
    <col min="3079" max="3079" width="14.86328125" style="1" bestFit="1" customWidth="1"/>
    <col min="3080" max="3318" width="9.1328125" style="1"/>
    <col min="3319" max="3319" width="15.3984375" style="1" bestFit="1" customWidth="1"/>
    <col min="3320" max="3320" width="11.1328125" style="1" bestFit="1" customWidth="1"/>
    <col min="3321" max="3321" width="14.59765625" style="1" bestFit="1" customWidth="1"/>
    <col min="3322" max="3322" width="17.3984375" style="1" bestFit="1" customWidth="1"/>
    <col min="3323" max="3323" width="17.59765625" style="1" bestFit="1" customWidth="1"/>
    <col min="3324" max="3324" width="14.73046875" style="1" bestFit="1" customWidth="1"/>
    <col min="3325" max="3325" width="14.3984375" style="1" bestFit="1" customWidth="1"/>
    <col min="3326" max="3326" width="12.1328125" style="1" bestFit="1" customWidth="1"/>
    <col min="3327" max="3327" width="12.3984375" style="1" bestFit="1" customWidth="1"/>
    <col min="3328" max="3329" width="13.86328125" style="1" bestFit="1" customWidth="1"/>
    <col min="3330" max="3330" width="14.86328125" style="1" bestFit="1" customWidth="1"/>
    <col min="3331" max="3331" width="12.1328125" style="1" bestFit="1" customWidth="1"/>
    <col min="3332" max="3332" width="12.3984375" style="1" bestFit="1" customWidth="1"/>
    <col min="3333" max="3334" width="13.86328125" style="1" bestFit="1" customWidth="1"/>
    <col min="3335" max="3335" width="14.86328125" style="1" bestFit="1" customWidth="1"/>
    <col min="3336" max="3574" width="9.1328125" style="1"/>
    <col min="3575" max="3575" width="15.3984375" style="1" bestFit="1" customWidth="1"/>
    <col min="3576" max="3576" width="11.1328125" style="1" bestFit="1" customWidth="1"/>
    <col min="3577" max="3577" width="14.59765625" style="1" bestFit="1" customWidth="1"/>
    <col min="3578" max="3578" width="17.3984375" style="1" bestFit="1" customWidth="1"/>
    <col min="3579" max="3579" width="17.59765625" style="1" bestFit="1" customWidth="1"/>
    <col min="3580" max="3580" width="14.73046875" style="1" bestFit="1" customWidth="1"/>
    <col min="3581" max="3581" width="14.3984375" style="1" bestFit="1" customWidth="1"/>
    <col min="3582" max="3582" width="12.1328125" style="1" bestFit="1" customWidth="1"/>
    <col min="3583" max="3583" width="12.3984375" style="1" bestFit="1" customWidth="1"/>
    <col min="3584" max="3585" width="13.86328125" style="1" bestFit="1" customWidth="1"/>
    <col min="3586" max="3586" width="14.86328125" style="1" bestFit="1" customWidth="1"/>
    <col min="3587" max="3587" width="12.1328125" style="1" bestFit="1" customWidth="1"/>
    <col min="3588" max="3588" width="12.3984375" style="1" bestFit="1" customWidth="1"/>
    <col min="3589" max="3590" width="13.86328125" style="1" bestFit="1" customWidth="1"/>
    <col min="3591" max="3591" width="14.86328125" style="1" bestFit="1" customWidth="1"/>
    <col min="3592" max="3830" width="9.1328125" style="1"/>
    <col min="3831" max="3831" width="15.3984375" style="1" bestFit="1" customWidth="1"/>
    <col min="3832" max="3832" width="11.1328125" style="1" bestFit="1" customWidth="1"/>
    <col min="3833" max="3833" width="14.59765625" style="1" bestFit="1" customWidth="1"/>
    <col min="3834" max="3834" width="17.3984375" style="1" bestFit="1" customWidth="1"/>
    <col min="3835" max="3835" width="17.59765625" style="1" bestFit="1" customWidth="1"/>
    <col min="3836" max="3836" width="14.73046875" style="1" bestFit="1" customWidth="1"/>
    <col min="3837" max="3837" width="14.3984375" style="1" bestFit="1" customWidth="1"/>
    <col min="3838" max="3838" width="12.1328125" style="1" bestFit="1" customWidth="1"/>
    <col min="3839" max="3839" width="12.3984375" style="1" bestFit="1" customWidth="1"/>
    <col min="3840" max="3841" width="13.86328125" style="1" bestFit="1" customWidth="1"/>
    <col min="3842" max="3842" width="14.86328125" style="1" bestFit="1" customWidth="1"/>
    <col min="3843" max="3843" width="12.1328125" style="1" bestFit="1" customWidth="1"/>
    <col min="3844" max="3844" width="12.3984375" style="1" bestFit="1" customWidth="1"/>
    <col min="3845" max="3846" width="13.86328125" style="1" bestFit="1" customWidth="1"/>
    <col min="3847" max="3847" width="14.86328125" style="1" bestFit="1" customWidth="1"/>
    <col min="3848" max="4086" width="9.1328125" style="1"/>
    <col min="4087" max="4087" width="15.3984375" style="1" bestFit="1" customWidth="1"/>
    <col min="4088" max="4088" width="11.1328125" style="1" bestFit="1" customWidth="1"/>
    <col min="4089" max="4089" width="14.59765625" style="1" bestFit="1" customWidth="1"/>
    <col min="4090" max="4090" width="17.3984375" style="1" bestFit="1" customWidth="1"/>
    <col min="4091" max="4091" width="17.59765625" style="1" bestFit="1" customWidth="1"/>
    <col min="4092" max="4092" width="14.73046875" style="1" bestFit="1" customWidth="1"/>
    <col min="4093" max="4093" width="14.3984375" style="1" bestFit="1" customWidth="1"/>
    <col min="4094" max="4094" width="12.1328125" style="1" bestFit="1" customWidth="1"/>
    <col min="4095" max="4095" width="12.3984375" style="1" bestFit="1" customWidth="1"/>
    <col min="4096" max="4097" width="13.86328125" style="1" bestFit="1" customWidth="1"/>
    <col min="4098" max="4098" width="14.86328125" style="1" bestFit="1" customWidth="1"/>
    <col min="4099" max="4099" width="12.1328125" style="1" bestFit="1" customWidth="1"/>
    <col min="4100" max="4100" width="12.3984375" style="1" bestFit="1" customWidth="1"/>
    <col min="4101" max="4102" width="13.86328125" style="1" bestFit="1" customWidth="1"/>
    <col min="4103" max="4103" width="14.86328125" style="1" bestFit="1" customWidth="1"/>
    <col min="4104" max="4342" width="9.1328125" style="1"/>
    <col min="4343" max="4343" width="15.3984375" style="1" bestFit="1" customWidth="1"/>
    <col min="4344" max="4344" width="11.1328125" style="1" bestFit="1" customWidth="1"/>
    <col min="4345" max="4345" width="14.59765625" style="1" bestFit="1" customWidth="1"/>
    <col min="4346" max="4346" width="17.3984375" style="1" bestFit="1" customWidth="1"/>
    <col min="4347" max="4347" width="17.59765625" style="1" bestFit="1" customWidth="1"/>
    <col min="4348" max="4348" width="14.73046875" style="1" bestFit="1" customWidth="1"/>
    <col min="4349" max="4349" width="14.3984375" style="1" bestFit="1" customWidth="1"/>
    <col min="4350" max="4350" width="12.1328125" style="1" bestFit="1" customWidth="1"/>
    <col min="4351" max="4351" width="12.3984375" style="1" bestFit="1" customWidth="1"/>
    <col min="4352" max="4353" width="13.86328125" style="1" bestFit="1" customWidth="1"/>
    <col min="4354" max="4354" width="14.86328125" style="1" bestFit="1" customWidth="1"/>
    <col min="4355" max="4355" width="12.1328125" style="1" bestFit="1" customWidth="1"/>
    <col min="4356" max="4356" width="12.3984375" style="1" bestFit="1" customWidth="1"/>
    <col min="4357" max="4358" width="13.86328125" style="1" bestFit="1" customWidth="1"/>
    <col min="4359" max="4359" width="14.86328125" style="1" bestFit="1" customWidth="1"/>
    <col min="4360" max="4598" width="9.1328125" style="1"/>
    <col min="4599" max="4599" width="15.3984375" style="1" bestFit="1" customWidth="1"/>
    <col min="4600" max="4600" width="11.1328125" style="1" bestFit="1" customWidth="1"/>
    <col min="4601" max="4601" width="14.59765625" style="1" bestFit="1" customWidth="1"/>
    <col min="4602" max="4602" width="17.3984375" style="1" bestFit="1" customWidth="1"/>
    <col min="4603" max="4603" width="17.59765625" style="1" bestFit="1" customWidth="1"/>
    <col min="4604" max="4604" width="14.73046875" style="1" bestFit="1" customWidth="1"/>
    <col min="4605" max="4605" width="14.3984375" style="1" bestFit="1" customWidth="1"/>
    <col min="4606" max="4606" width="12.1328125" style="1" bestFit="1" customWidth="1"/>
    <col min="4607" max="4607" width="12.3984375" style="1" bestFit="1" customWidth="1"/>
    <col min="4608" max="4609" width="13.86328125" style="1" bestFit="1" customWidth="1"/>
    <col min="4610" max="4610" width="14.86328125" style="1" bestFit="1" customWidth="1"/>
    <col min="4611" max="4611" width="12.1328125" style="1" bestFit="1" customWidth="1"/>
    <col min="4612" max="4612" width="12.3984375" style="1" bestFit="1" customWidth="1"/>
    <col min="4613" max="4614" width="13.86328125" style="1" bestFit="1" customWidth="1"/>
    <col min="4615" max="4615" width="14.86328125" style="1" bestFit="1" customWidth="1"/>
    <col min="4616" max="4854" width="9.1328125" style="1"/>
    <col min="4855" max="4855" width="15.3984375" style="1" bestFit="1" customWidth="1"/>
    <col min="4856" max="4856" width="11.1328125" style="1" bestFit="1" customWidth="1"/>
    <col min="4857" max="4857" width="14.59765625" style="1" bestFit="1" customWidth="1"/>
    <col min="4858" max="4858" width="17.3984375" style="1" bestFit="1" customWidth="1"/>
    <col min="4859" max="4859" width="17.59765625" style="1" bestFit="1" customWidth="1"/>
    <col min="4860" max="4860" width="14.73046875" style="1" bestFit="1" customWidth="1"/>
    <col min="4861" max="4861" width="14.3984375" style="1" bestFit="1" customWidth="1"/>
    <col min="4862" max="4862" width="12.1328125" style="1" bestFit="1" customWidth="1"/>
    <col min="4863" max="4863" width="12.3984375" style="1" bestFit="1" customWidth="1"/>
    <col min="4864" max="4865" width="13.86328125" style="1" bestFit="1" customWidth="1"/>
    <col min="4866" max="4866" width="14.86328125" style="1" bestFit="1" customWidth="1"/>
    <col min="4867" max="4867" width="12.1328125" style="1" bestFit="1" customWidth="1"/>
    <col min="4868" max="4868" width="12.3984375" style="1" bestFit="1" customWidth="1"/>
    <col min="4869" max="4870" width="13.86328125" style="1" bestFit="1" customWidth="1"/>
    <col min="4871" max="4871" width="14.86328125" style="1" bestFit="1" customWidth="1"/>
    <col min="4872" max="5110" width="9.1328125" style="1"/>
    <col min="5111" max="5111" width="15.3984375" style="1" bestFit="1" customWidth="1"/>
    <col min="5112" max="5112" width="11.1328125" style="1" bestFit="1" customWidth="1"/>
    <col min="5113" max="5113" width="14.59765625" style="1" bestFit="1" customWidth="1"/>
    <col min="5114" max="5114" width="17.3984375" style="1" bestFit="1" customWidth="1"/>
    <col min="5115" max="5115" width="17.59765625" style="1" bestFit="1" customWidth="1"/>
    <col min="5116" max="5116" width="14.73046875" style="1" bestFit="1" customWidth="1"/>
    <col min="5117" max="5117" width="14.3984375" style="1" bestFit="1" customWidth="1"/>
    <col min="5118" max="5118" width="12.1328125" style="1" bestFit="1" customWidth="1"/>
    <col min="5119" max="5119" width="12.3984375" style="1" bestFit="1" customWidth="1"/>
    <col min="5120" max="5121" width="13.86328125" style="1" bestFit="1" customWidth="1"/>
    <col min="5122" max="5122" width="14.86328125" style="1" bestFit="1" customWidth="1"/>
    <col min="5123" max="5123" width="12.1328125" style="1" bestFit="1" customWidth="1"/>
    <col min="5124" max="5124" width="12.3984375" style="1" bestFit="1" customWidth="1"/>
    <col min="5125" max="5126" width="13.86328125" style="1" bestFit="1" customWidth="1"/>
    <col min="5127" max="5127" width="14.86328125" style="1" bestFit="1" customWidth="1"/>
    <col min="5128" max="5366" width="9.1328125" style="1"/>
    <col min="5367" max="5367" width="15.3984375" style="1" bestFit="1" customWidth="1"/>
    <col min="5368" max="5368" width="11.1328125" style="1" bestFit="1" customWidth="1"/>
    <col min="5369" max="5369" width="14.59765625" style="1" bestFit="1" customWidth="1"/>
    <col min="5370" max="5370" width="17.3984375" style="1" bestFit="1" customWidth="1"/>
    <col min="5371" max="5371" width="17.59765625" style="1" bestFit="1" customWidth="1"/>
    <col min="5372" max="5372" width="14.73046875" style="1" bestFit="1" customWidth="1"/>
    <col min="5373" max="5373" width="14.3984375" style="1" bestFit="1" customWidth="1"/>
    <col min="5374" max="5374" width="12.1328125" style="1" bestFit="1" customWidth="1"/>
    <col min="5375" max="5375" width="12.3984375" style="1" bestFit="1" customWidth="1"/>
    <col min="5376" max="5377" width="13.86328125" style="1" bestFit="1" customWidth="1"/>
    <col min="5378" max="5378" width="14.86328125" style="1" bestFit="1" customWidth="1"/>
    <col min="5379" max="5379" width="12.1328125" style="1" bestFit="1" customWidth="1"/>
    <col min="5380" max="5380" width="12.3984375" style="1" bestFit="1" customWidth="1"/>
    <col min="5381" max="5382" width="13.86328125" style="1" bestFit="1" customWidth="1"/>
    <col min="5383" max="5383" width="14.86328125" style="1" bestFit="1" customWidth="1"/>
    <col min="5384" max="5622" width="9.1328125" style="1"/>
    <col min="5623" max="5623" width="15.3984375" style="1" bestFit="1" customWidth="1"/>
    <col min="5624" max="5624" width="11.1328125" style="1" bestFit="1" customWidth="1"/>
    <col min="5625" max="5625" width="14.59765625" style="1" bestFit="1" customWidth="1"/>
    <col min="5626" max="5626" width="17.3984375" style="1" bestFit="1" customWidth="1"/>
    <col min="5627" max="5627" width="17.59765625" style="1" bestFit="1" customWidth="1"/>
    <col min="5628" max="5628" width="14.73046875" style="1" bestFit="1" customWidth="1"/>
    <col min="5629" max="5629" width="14.3984375" style="1" bestFit="1" customWidth="1"/>
    <col min="5630" max="5630" width="12.1328125" style="1" bestFit="1" customWidth="1"/>
    <col min="5631" max="5631" width="12.3984375" style="1" bestFit="1" customWidth="1"/>
    <col min="5632" max="5633" width="13.86328125" style="1" bestFit="1" customWidth="1"/>
    <col min="5634" max="5634" width="14.86328125" style="1" bestFit="1" customWidth="1"/>
    <col min="5635" max="5635" width="12.1328125" style="1" bestFit="1" customWidth="1"/>
    <col min="5636" max="5636" width="12.3984375" style="1" bestFit="1" customWidth="1"/>
    <col min="5637" max="5638" width="13.86328125" style="1" bestFit="1" customWidth="1"/>
    <col min="5639" max="5639" width="14.86328125" style="1" bestFit="1" customWidth="1"/>
    <col min="5640" max="5878" width="9.1328125" style="1"/>
    <col min="5879" max="5879" width="15.3984375" style="1" bestFit="1" customWidth="1"/>
    <col min="5880" max="5880" width="11.1328125" style="1" bestFit="1" customWidth="1"/>
    <col min="5881" max="5881" width="14.59765625" style="1" bestFit="1" customWidth="1"/>
    <col min="5882" max="5882" width="17.3984375" style="1" bestFit="1" customWidth="1"/>
    <col min="5883" max="5883" width="17.59765625" style="1" bestFit="1" customWidth="1"/>
    <col min="5884" max="5884" width="14.73046875" style="1" bestFit="1" customWidth="1"/>
    <col min="5885" max="5885" width="14.3984375" style="1" bestFit="1" customWidth="1"/>
    <col min="5886" max="5886" width="12.1328125" style="1" bestFit="1" customWidth="1"/>
    <col min="5887" max="5887" width="12.3984375" style="1" bestFit="1" customWidth="1"/>
    <col min="5888" max="5889" width="13.86328125" style="1" bestFit="1" customWidth="1"/>
    <col min="5890" max="5890" width="14.86328125" style="1" bestFit="1" customWidth="1"/>
    <col min="5891" max="5891" width="12.1328125" style="1" bestFit="1" customWidth="1"/>
    <col min="5892" max="5892" width="12.3984375" style="1" bestFit="1" customWidth="1"/>
    <col min="5893" max="5894" width="13.86328125" style="1" bestFit="1" customWidth="1"/>
    <col min="5895" max="5895" width="14.86328125" style="1" bestFit="1" customWidth="1"/>
    <col min="5896" max="6134" width="9.1328125" style="1"/>
    <col min="6135" max="6135" width="15.3984375" style="1" bestFit="1" customWidth="1"/>
    <col min="6136" max="6136" width="11.1328125" style="1" bestFit="1" customWidth="1"/>
    <col min="6137" max="6137" width="14.59765625" style="1" bestFit="1" customWidth="1"/>
    <col min="6138" max="6138" width="17.3984375" style="1" bestFit="1" customWidth="1"/>
    <col min="6139" max="6139" width="17.59765625" style="1" bestFit="1" customWidth="1"/>
    <col min="6140" max="6140" width="14.73046875" style="1" bestFit="1" customWidth="1"/>
    <col min="6141" max="6141" width="14.3984375" style="1" bestFit="1" customWidth="1"/>
    <col min="6142" max="6142" width="12.1328125" style="1" bestFit="1" customWidth="1"/>
    <col min="6143" max="6143" width="12.3984375" style="1" bestFit="1" customWidth="1"/>
    <col min="6144" max="6145" width="13.86328125" style="1" bestFit="1" customWidth="1"/>
    <col min="6146" max="6146" width="14.86328125" style="1" bestFit="1" customWidth="1"/>
    <col min="6147" max="6147" width="12.1328125" style="1" bestFit="1" customWidth="1"/>
    <col min="6148" max="6148" width="12.3984375" style="1" bestFit="1" customWidth="1"/>
    <col min="6149" max="6150" width="13.86328125" style="1" bestFit="1" customWidth="1"/>
    <col min="6151" max="6151" width="14.86328125" style="1" bestFit="1" customWidth="1"/>
    <col min="6152" max="6390" width="9.1328125" style="1"/>
    <col min="6391" max="6391" width="15.3984375" style="1" bestFit="1" customWidth="1"/>
    <col min="6392" max="6392" width="11.1328125" style="1" bestFit="1" customWidth="1"/>
    <col min="6393" max="6393" width="14.59765625" style="1" bestFit="1" customWidth="1"/>
    <col min="6394" max="6394" width="17.3984375" style="1" bestFit="1" customWidth="1"/>
    <col min="6395" max="6395" width="17.59765625" style="1" bestFit="1" customWidth="1"/>
    <col min="6396" max="6396" width="14.73046875" style="1" bestFit="1" customWidth="1"/>
    <col min="6397" max="6397" width="14.3984375" style="1" bestFit="1" customWidth="1"/>
    <col min="6398" max="6398" width="12.1328125" style="1" bestFit="1" customWidth="1"/>
    <col min="6399" max="6399" width="12.3984375" style="1" bestFit="1" customWidth="1"/>
    <col min="6400" max="6401" width="13.86328125" style="1" bestFit="1" customWidth="1"/>
    <col min="6402" max="6402" width="14.86328125" style="1" bestFit="1" customWidth="1"/>
    <col min="6403" max="6403" width="12.1328125" style="1" bestFit="1" customWidth="1"/>
    <col min="6404" max="6404" width="12.3984375" style="1" bestFit="1" customWidth="1"/>
    <col min="6405" max="6406" width="13.86328125" style="1" bestFit="1" customWidth="1"/>
    <col min="6407" max="6407" width="14.86328125" style="1" bestFit="1" customWidth="1"/>
    <col min="6408" max="6646" width="9.1328125" style="1"/>
    <col min="6647" max="6647" width="15.3984375" style="1" bestFit="1" customWidth="1"/>
    <col min="6648" max="6648" width="11.1328125" style="1" bestFit="1" customWidth="1"/>
    <col min="6649" max="6649" width="14.59765625" style="1" bestFit="1" customWidth="1"/>
    <col min="6650" max="6650" width="17.3984375" style="1" bestFit="1" customWidth="1"/>
    <col min="6651" max="6651" width="17.59765625" style="1" bestFit="1" customWidth="1"/>
    <col min="6652" max="6652" width="14.73046875" style="1" bestFit="1" customWidth="1"/>
    <col min="6653" max="6653" width="14.3984375" style="1" bestFit="1" customWidth="1"/>
    <col min="6654" max="6654" width="12.1328125" style="1" bestFit="1" customWidth="1"/>
    <col min="6655" max="6655" width="12.3984375" style="1" bestFit="1" customWidth="1"/>
    <col min="6656" max="6657" width="13.86328125" style="1" bestFit="1" customWidth="1"/>
    <col min="6658" max="6658" width="14.86328125" style="1" bestFit="1" customWidth="1"/>
    <col min="6659" max="6659" width="12.1328125" style="1" bestFit="1" customWidth="1"/>
    <col min="6660" max="6660" width="12.3984375" style="1" bestFit="1" customWidth="1"/>
    <col min="6661" max="6662" width="13.86328125" style="1" bestFit="1" customWidth="1"/>
    <col min="6663" max="6663" width="14.86328125" style="1" bestFit="1" customWidth="1"/>
    <col min="6664" max="6902" width="9.1328125" style="1"/>
    <col min="6903" max="6903" width="15.3984375" style="1" bestFit="1" customWidth="1"/>
    <col min="6904" max="6904" width="11.1328125" style="1" bestFit="1" customWidth="1"/>
    <col min="6905" max="6905" width="14.59765625" style="1" bestFit="1" customWidth="1"/>
    <col min="6906" max="6906" width="17.3984375" style="1" bestFit="1" customWidth="1"/>
    <col min="6907" max="6907" width="17.59765625" style="1" bestFit="1" customWidth="1"/>
    <col min="6908" max="6908" width="14.73046875" style="1" bestFit="1" customWidth="1"/>
    <col min="6909" max="6909" width="14.3984375" style="1" bestFit="1" customWidth="1"/>
    <col min="6910" max="6910" width="12.1328125" style="1" bestFit="1" customWidth="1"/>
    <col min="6911" max="6911" width="12.3984375" style="1" bestFit="1" customWidth="1"/>
    <col min="6912" max="6913" width="13.86328125" style="1" bestFit="1" customWidth="1"/>
    <col min="6914" max="6914" width="14.86328125" style="1" bestFit="1" customWidth="1"/>
    <col min="6915" max="6915" width="12.1328125" style="1" bestFit="1" customWidth="1"/>
    <col min="6916" max="6916" width="12.3984375" style="1" bestFit="1" customWidth="1"/>
    <col min="6917" max="6918" width="13.86328125" style="1" bestFit="1" customWidth="1"/>
    <col min="6919" max="6919" width="14.86328125" style="1" bestFit="1" customWidth="1"/>
    <col min="6920" max="7158" width="9.1328125" style="1"/>
    <col min="7159" max="7159" width="15.3984375" style="1" bestFit="1" customWidth="1"/>
    <col min="7160" max="7160" width="11.1328125" style="1" bestFit="1" customWidth="1"/>
    <col min="7161" max="7161" width="14.59765625" style="1" bestFit="1" customWidth="1"/>
    <col min="7162" max="7162" width="17.3984375" style="1" bestFit="1" customWidth="1"/>
    <col min="7163" max="7163" width="17.59765625" style="1" bestFit="1" customWidth="1"/>
    <col min="7164" max="7164" width="14.73046875" style="1" bestFit="1" customWidth="1"/>
    <col min="7165" max="7165" width="14.3984375" style="1" bestFit="1" customWidth="1"/>
    <col min="7166" max="7166" width="12.1328125" style="1" bestFit="1" customWidth="1"/>
    <col min="7167" max="7167" width="12.3984375" style="1" bestFit="1" customWidth="1"/>
    <col min="7168" max="7169" width="13.86328125" style="1" bestFit="1" customWidth="1"/>
    <col min="7170" max="7170" width="14.86328125" style="1" bestFit="1" customWidth="1"/>
    <col min="7171" max="7171" width="12.1328125" style="1" bestFit="1" customWidth="1"/>
    <col min="7172" max="7172" width="12.3984375" style="1" bestFit="1" customWidth="1"/>
    <col min="7173" max="7174" width="13.86328125" style="1" bestFit="1" customWidth="1"/>
    <col min="7175" max="7175" width="14.86328125" style="1" bestFit="1" customWidth="1"/>
    <col min="7176" max="7414" width="9.1328125" style="1"/>
    <col min="7415" max="7415" width="15.3984375" style="1" bestFit="1" customWidth="1"/>
    <col min="7416" max="7416" width="11.1328125" style="1" bestFit="1" customWidth="1"/>
    <col min="7417" max="7417" width="14.59765625" style="1" bestFit="1" customWidth="1"/>
    <col min="7418" max="7418" width="17.3984375" style="1" bestFit="1" customWidth="1"/>
    <col min="7419" max="7419" width="17.59765625" style="1" bestFit="1" customWidth="1"/>
    <col min="7420" max="7420" width="14.73046875" style="1" bestFit="1" customWidth="1"/>
    <col min="7421" max="7421" width="14.3984375" style="1" bestFit="1" customWidth="1"/>
    <col min="7422" max="7422" width="12.1328125" style="1" bestFit="1" customWidth="1"/>
    <col min="7423" max="7423" width="12.3984375" style="1" bestFit="1" customWidth="1"/>
    <col min="7424" max="7425" width="13.86328125" style="1" bestFit="1" customWidth="1"/>
    <col min="7426" max="7426" width="14.86328125" style="1" bestFit="1" customWidth="1"/>
    <col min="7427" max="7427" width="12.1328125" style="1" bestFit="1" customWidth="1"/>
    <col min="7428" max="7428" width="12.3984375" style="1" bestFit="1" customWidth="1"/>
    <col min="7429" max="7430" width="13.86328125" style="1" bestFit="1" customWidth="1"/>
    <col min="7431" max="7431" width="14.86328125" style="1" bestFit="1" customWidth="1"/>
    <col min="7432" max="7670" width="9.1328125" style="1"/>
    <col min="7671" max="7671" width="15.3984375" style="1" bestFit="1" customWidth="1"/>
    <col min="7672" max="7672" width="11.1328125" style="1" bestFit="1" customWidth="1"/>
    <col min="7673" max="7673" width="14.59765625" style="1" bestFit="1" customWidth="1"/>
    <col min="7674" max="7674" width="17.3984375" style="1" bestFit="1" customWidth="1"/>
    <col min="7675" max="7675" width="17.59765625" style="1" bestFit="1" customWidth="1"/>
    <col min="7676" max="7676" width="14.73046875" style="1" bestFit="1" customWidth="1"/>
    <col min="7677" max="7677" width="14.3984375" style="1" bestFit="1" customWidth="1"/>
    <col min="7678" max="7678" width="12.1328125" style="1" bestFit="1" customWidth="1"/>
    <col min="7679" max="7679" width="12.3984375" style="1" bestFit="1" customWidth="1"/>
    <col min="7680" max="7681" width="13.86328125" style="1" bestFit="1" customWidth="1"/>
    <col min="7682" max="7682" width="14.86328125" style="1" bestFit="1" customWidth="1"/>
    <col min="7683" max="7683" width="12.1328125" style="1" bestFit="1" customWidth="1"/>
    <col min="7684" max="7684" width="12.3984375" style="1" bestFit="1" customWidth="1"/>
    <col min="7685" max="7686" width="13.86328125" style="1" bestFit="1" customWidth="1"/>
    <col min="7687" max="7687" width="14.86328125" style="1" bestFit="1" customWidth="1"/>
    <col min="7688" max="7926" width="9.1328125" style="1"/>
    <col min="7927" max="7927" width="15.3984375" style="1" bestFit="1" customWidth="1"/>
    <col min="7928" max="7928" width="11.1328125" style="1" bestFit="1" customWidth="1"/>
    <col min="7929" max="7929" width="14.59765625" style="1" bestFit="1" customWidth="1"/>
    <col min="7930" max="7930" width="17.3984375" style="1" bestFit="1" customWidth="1"/>
    <col min="7931" max="7931" width="17.59765625" style="1" bestFit="1" customWidth="1"/>
    <col min="7932" max="7932" width="14.73046875" style="1" bestFit="1" customWidth="1"/>
    <col min="7933" max="7933" width="14.3984375" style="1" bestFit="1" customWidth="1"/>
    <col min="7934" max="7934" width="12.1328125" style="1" bestFit="1" customWidth="1"/>
    <col min="7935" max="7935" width="12.3984375" style="1" bestFit="1" customWidth="1"/>
    <col min="7936" max="7937" width="13.86328125" style="1" bestFit="1" customWidth="1"/>
    <col min="7938" max="7938" width="14.86328125" style="1" bestFit="1" customWidth="1"/>
    <col min="7939" max="7939" width="12.1328125" style="1" bestFit="1" customWidth="1"/>
    <col min="7940" max="7940" width="12.3984375" style="1" bestFit="1" customWidth="1"/>
    <col min="7941" max="7942" width="13.86328125" style="1" bestFit="1" customWidth="1"/>
    <col min="7943" max="7943" width="14.86328125" style="1" bestFit="1" customWidth="1"/>
    <col min="7944" max="8182" width="9.1328125" style="1"/>
    <col min="8183" max="8183" width="15.3984375" style="1" bestFit="1" customWidth="1"/>
    <col min="8184" max="8184" width="11.1328125" style="1" bestFit="1" customWidth="1"/>
    <col min="8185" max="8185" width="14.59765625" style="1" bestFit="1" customWidth="1"/>
    <col min="8186" max="8186" width="17.3984375" style="1" bestFit="1" customWidth="1"/>
    <col min="8187" max="8187" width="17.59765625" style="1" bestFit="1" customWidth="1"/>
    <col min="8188" max="8188" width="14.73046875" style="1" bestFit="1" customWidth="1"/>
    <col min="8189" max="8189" width="14.3984375" style="1" bestFit="1" customWidth="1"/>
    <col min="8190" max="8190" width="12.1328125" style="1" bestFit="1" customWidth="1"/>
    <col min="8191" max="8191" width="12.3984375" style="1" bestFit="1" customWidth="1"/>
    <col min="8192" max="8193" width="13.86328125" style="1" bestFit="1" customWidth="1"/>
    <col min="8194" max="8194" width="14.86328125" style="1" bestFit="1" customWidth="1"/>
    <col min="8195" max="8195" width="12.1328125" style="1" bestFit="1" customWidth="1"/>
    <col min="8196" max="8196" width="12.3984375" style="1" bestFit="1" customWidth="1"/>
    <col min="8197" max="8198" width="13.86328125" style="1" bestFit="1" customWidth="1"/>
    <col min="8199" max="8199" width="14.86328125" style="1" bestFit="1" customWidth="1"/>
    <col min="8200" max="8438" width="9.1328125" style="1"/>
    <col min="8439" max="8439" width="15.3984375" style="1" bestFit="1" customWidth="1"/>
    <col min="8440" max="8440" width="11.1328125" style="1" bestFit="1" customWidth="1"/>
    <col min="8441" max="8441" width="14.59765625" style="1" bestFit="1" customWidth="1"/>
    <col min="8442" max="8442" width="17.3984375" style="1" bestFit="1" customWidth="1"/>
    <col min="8443" max="8443" width="17.59765625" style="1" bestFit="1" customWidth="1"/>
    <col min="8444" max="8444" width="14.73046875" style="1" bestFit="1" customWidth="1"/>
    <col min="8445" max="8445" width="14.3984375" style="1" bestFit="1" customWidth="1"/>
    <col min="8446" max="8446" width="12.1328125" style="1" bestFit="1" customWidth="1"/>
    <col min="8447" max="8447" width="12.3984375" style="1" bestFit="1" customWidth="1"/>
    <col min="8448" max="8449" width="13.86328125" style="1" bestFit="1" customWidth="1"/>
    <col min="8450" max="8450" width="14.86328125" style="1" bestFit="1" customWidth="1"/>
    <col min="8451" max="8451" width="12.1328125" style="1" bestFit="1" customWidth="1"/>
    <col min="8452" max="8452" width="12.3984375" style="1" bestFit="1" customWidth="1"/>
    <col min="8453" max="8454" width="13.86328125" style="1" bestFit="1" customWidth="1"/>
    <col min="8455" max="8455" width="14.86328125" style="1" bestFit="1" customWidth="1"/>
    <col min="8456" max="8694" width="9.1328125" style="1"/>
    <col min="8695" max="8695" width="15.3984375" style="1" bestFit="1" customWidth="1"/>
    <col min="8696" max="8696" width="11.1328125" style="1" bestFit="1" customWidth="1"/>
    <col min="8697" max="8697" width="14.59765625" style="1" bestFit="1" customWidth="1"/>
    <col min="8698" max="8698" width="17.3984375" style="1" bestFit="1" customWidth="1"/>
    <col min="8699" max="8699" width="17.59765625" style="1" bestFit="1" customWidth="1"/>
    <col min="8700" max="8700" width="14.73046875" style="1" bestFit="1" customWidth="1"/>
    <col min="8701" max="8701" width="14.3984375" style="1" bestFit="1" customWidth="1"/>
    <col min="8702" max="8702" width="12.1328125" style="1" bestFit="1" customWidth="1"/>
    <col min="8703" max="8703" width="12.3984375" style="1" bestFit="1" customWidth="1"/>
    <col min="8704" max="8705" width="13.86328125" style="1" bestFit="1" customWidth="1"/>
    <col min="8706" max="8706" width="14.86328125" style="1" bestFit="1" customWidth="1"/>
    <col min="8707" max="8707" width="12.1328125" style="1" bestFit="1" customWidth="1"/>
    <col min="8708" max="8708" width="12.3984375" style="1" bestFit="1" customWidth="1"/>
    <col min="8709" max="8710" width="13.86328125" style="1" bestFit="1" customWidth="1"/>
    <col min="8711" max="8711" width="14.86328125" style="1" bestFit="1" customWidth="1"/>
    <col min="8712" max="8950" width="9.1328125" style="1"/>
    <col min="8951" max="8951" width="15.3984375" style="1" bestFit="1" customWidth="1"/>
    <col min="8952" max="8952" width="11.1328125" style="1" bestFit="1" customWidth="1"/>
    <col min="8953" max="8953" width="14.59765625" style="1" bestFit="1" customWidth="1"/>
    <col min="8954" max="8954" width="17.3984375" style="1" bestFit="1" customWidth="1"/>
    <col min="8955" max="8955" width="17.59765625" style="1" bestFit="1" customWidth="1"/>
    <col min="8956" max="8956" width="14.73046875" style="1" bestFit="1" customWidth="1"/>
    <col min="8957" max="8957" width="14.3984375" style="1" bestFit="1" customWidth="1"/>
    <col min="8958" max="8958" width="12.1328125" style="1" bestFit="1" customWidth="1"/>
    <col min="8959" max="8959" width="12.3984375" style="1" bestFit="1" customWidth="1"/>
    <col min="8960" max="8961" width="13.86328125" style="1" bestFit="1" customWidth="1"/>
    <col min="8962" max="8962" width="14.86328125" style="1" bestFit="1" customWidth="1"/>
    <col min="8963" max="8963" width="12.1328125" style="1" bestFit="1" customWidth="1"/>
    <col min="8964" max="8964" width="12.3984375" style="1" bestFit="1" customWidth="1"/>
    <col min="8965" max="8966" width="13.86328125" style="1" bestFit="1" customWidth="1"/>
    <col min="8967" max="8967" width="14.86328125" style="1" bestFit="1" customWidth="1"/>
    <col min="8968" max="9206" width="9.1328125" style="1"/>
    <col min="9207" max="9207" width="15.3984375" style="1" bestFit="1" customWidth="1"/>
    <col min="9208" max="9208" width="11.1328125" style="1" bestFit="1" customWidth="1"/>
    <col min="9209" max="9209" width="14.59765625" style="1" bestFit="1" customWidth="1"/>
    <col min="9210" max="9210" width="17.3984375" style="1" bestFit="1" customWidth="1"/>
    <col min="9211" max="9211" width="17.59765625" style="1" bestFit="1" customWidth="1"/>
    <col min="9212" max="9212" width="14.73046875" style="1" bestFit="1" customWidth="1"/>
    <col min="9213" max="9213" width="14.3984375" style="1" bestFit="1" customWidth="1"/>
    <col min="9214" max="9214" width="12.1328125" style="1" bestFit="1" customWidth="1"/>
    <col min="9215" max="9215" width="12.3984375" style="1" bestFit="1" customWidth="1"/>
    <col min="9216" max="9217" width="13.86328125" style="1" bestFit="1" customWidth="1"/>
    <col min="9218" max="9218" width="14.86328125" style="1" bestFit="1" customWidth="1"/>
    <col min="9219" max="9219" width="12.1328125" style="1" bestFit="1" customWidth="1"/>
    <col min="9220" max="9220" width="12.3984375" style="1" bestFit="1" customWidth="1"/>
    <col min="9221" max="9222" width="13.86328125" style="1" bestFit="1" customWidth="1"/>
    <col min="9223" max="9223" width="14.86328125" style="1" bestFit="1" customWidth="1"/>
    <col min="9224" max="9462" width="9.1328125" style="1"/>
    <col min="9463" max="9463" width="15.3984375" style="1" bestFit="1" customWidth="1"/>
    <col min="9464" max="9464" width="11.1328125" style="1" bestFit="1" customWidth="1"/>
    <col min="9465" max="9465" width="14.59765625" style="1" bestFit="1" customWidth="1"/>
    <col min="9466" max="9466" width="17.3984375" style="1" bestFit="1" customWidth="1"/>
    <col min="9467" max="9467" width="17.59765625" style="1" bestFit="1" customWidth="1"/>
    <col min="9468" max="9468" width="14.73046875" style="1" bestFit="1" customWidth="1"/>
    <col min="9469" max="9469" width="14.3984375" style="1" bestFit="1" customWidth="1"/>
    <col min="9470" max="9470" width="12.1328125" style="1" bestFit="1" customWidth="1"/>
    <col min="9471" max="9471" width="12.3984375" style="1" bestFit="1" customWidth="1"/>
    <col min="9472" max="9473" width="13.86328125" style="1" bestFit="1" customWidth="1"/>
    <col min="9474" max="9474" width="14.86328125" style="1" bestFit="1" customWidth="1"/>
    <col min="9475" max="9475" width="12.1328125" style="1" bestFit="1" customWidth="1"/>
    <col min="9476" max="9476" width="12.3984375" style="1" bestFit="1" customWidth="1"/>
    <col min="9477" max="9478" width="13.86328125" style="1" bestFit="1" customWidth="1"/>
    <col min="9479" max="9479" width="14.86328125" style="1" bestFit="1" customWidth="1"/>
    <col min="9480" max="9718" width="9.1328125" style="1"/>
    <col min="9719" max="9719" width="15.3984375" style="1" bestFit="1" customWidth="1"/>
    <col min="9720" max="9720" width="11.1328125" style="1" bestFit="1" customWidth="1"/>
    <col min="9721" max="9721" width="14.59765625" style="1" bestFit="1" customWidth="1"/>
    <col min="9722" max="9722" width="17.3984375" style="1" bestFit="1" customWidth="1"/>
    <col min="9723" max="9723" width="17.59765625" style="1" bestFit="1" customWidth="1"/>
    <col min="9724" max="9724" width="14.73046875" style="1" bestFit="1" customWidth="1"/>
    <col min="9725" max="9725" width="14.3984375" style="1" bestFit="1" customWidth="1"/>
    <col min="9726" max="9726" width="12.1328125" style="1" bestFit="1" customWidth="1"/>
    <col min="9727" max="9727" width="12.3984375" style="1" bestFit="1" customWidth="1"/>
    <col min="9728" max="9729" width="13.86328125" style="1" bestFit="1" customWidth="1"/>
    <col min="9730" max="9730" width="14.86328125" style="1" bestFit="1" customWidth="1"/>
    <col min="9731" max="9731" width="12.1328125" style="1" bestFit="1" customWidth="1"/>
    <col min="9732" max="9732" width="12.3984375" style="1" bestFit="1" customWidth="1"/>
    <col min="9733" max="9734" width="13.86328125" style="1" bestFit="1" customWidth="1"/>
    <col min="9735" max="9735" width="14.86328125" style="1" bestFit="1" customWidth="1"/>
    <col min="9736" max="9974" width="9.1328125" style="1"/>
    <col min="9975" max="9975" width="15.3984375" style="1" bestFit="1" customWidth="1"/>
    <col min="9976" max="9976" width="11.1328125" style="1" bestFit="1" customWidth="1"/>
    <col min="9977" max="9977" width="14.59765625" style="1" bestFit="1" customWidth="1"/>
    <col min="9978" max="9978" width="17.3984375" style="1" bestFit="1" customWidth="1"/>
    <col min="9979" max="9979" width="17.59765625" style="1" bestFit="1" customWidth="1"/>
    <col min="9980" max="9980" width="14.73046875" style="1" bestFit="1" customWidth="1"/>
    <col min="9981" max="9981" width="14.3984375" style="1" bestFit="1" customWidth="1"/>
    <col min="9982" max="9982" width="12.1328125" style="1" bestFit="1" customWidth="1"/>
    <col min="9983" max="9983" width="12.3984375" style="1" bestFit="1" customWidth="1"/>
    <col min="9984" max="9985" width="13.86328125" style="1" bestFit="1" customWidth="1"/>
    <col min="9986" max="9986" width="14.86328125" style="1" bestFit="1" customWidth="1"/>
    <col min="9987" max="9987" width="12.1328125" style="1" bestFit="1" customWidth="1"/>
    <col min="9988" max="9988" width="12.3984375" style="1" bestFit="1" customWidth="1"/>
    <col min="9989" max="9990" width="13.86328125" style="1" bestFit="1" customWidth="1"/>
    <col min="9991" max="9991" width="14.86328125" style="1" bestFit="1" customWidth="1"/>
    <col min="9992" max="10230" width="9.1328125" style="1"/>
    <col min="10231" max="10231" width="15.3984375" style="1" bestFit="1" customWidth="1"/>
    <col min="10232" max="10232" width="11.1328125" style="1" bestFit="1" customWidth="1"/>
    <col min="10233" max="10233" width="14.59765625" style="1" bestFit="1" customWidth="1"/>
    <col min="10234" max="10234" width="17.3984375" style="1" bestFit="1" customWidth="1"/>
    <col min="10235" max="10235" width="17.59765625" style="1" bestFit="1" customWidth="1"/>
    <col min="10236" max="10236" width="14.73046875" style="1" bestFit="1" customWidth="1"/>
    <col min="10237" max="10237" width="14.3984375" style="1" bestFit="1" customWidth="1"/>
    <col min="10238" max="10238" width="12.1328125" style="1" bestFit="1" customWidth="1"/>
    <col min="10239" max="10239" width="12.3984375" style="1" bestFit="1" customWidth="1"/>
    <col min="10240" max="10241" width="13.86328125" style="1" bestFit="1" customWidth="1"/>
    <col min="10242" max="10242" width="14.86328125" style="1" bestFit="1" customWidth="1"/>
    <col min="10243" max="10243" width="12.1328125" style="1" bestFit="1" customWidth="1"/>
    <col min="10244" max="10244" width="12.3984375" style="1" bestFit="1" customWidth="1"/>
    <col min="10245" max="10246" width="13.86328125" style="1" bestFit="1" customWidth="1"/>
    <col min="10247" max="10247" width="14.86328125" style="1" bestFit="1" customWidth="1"/>
    <col min="10248" max="10486" width="9.1328125" style="1"/>
    <col min="10487" max="10487" width="15.3984375" style="1" bestFit="1" customWidth="1"/>
    <col min="10488" max="10488" width="11.1328125" style="1" bestFit="1" customWidth="1"/>
    <col min="10489" max="10489" width="14.59765625" style="1" bestFit="1" customWidth="1"/>
    <col min="10490" max="10490" width="17.3984375" style="1" bestFit="1" customWidth="1"/>
    <col min="10491" max="10491" width="17.59765625" style="1" bestFit="1" customWidth="1"/>
    <col min="10492" max="10492" width="14.73046875" style="1" bestFit="1" customWidth="1"/>
    <col min="10493" max="10493" width="14.3984375" style="1" bestFit="1" customWidth="1"/>
    <col min="10494" max="10494" width="12.1328125" style="1" bestFit="1" customWidth="1"/>
    <col min="10495" max="10495" width="12.3984375" style="1" bestFit="1" customWidth="1"/>
    <col min="10496" max="10497" width="13.86328125" style="1" bestFit="1" customWidth="1"/>
    <col min="10498" max="10498" width="14.86328125" style="1" bestFit="1" customWidth="1"/>
    <col min="10499" max="10499" width="12.1328125" style="1" bestFit="1" customWidth="1"/>
    <col min="10500" max="10500" width="12.3984375" style="1" bestFit="1" customWidth="1"/>
    <col min="10501" max="10502" width="13.86328125" style="1" bestFit="1" customWidth="1"/>
    <col min="10503" max="10503" width="14.86328125" style="1" bestFit="1" customWidth="1"/>
    <col min="10504" max="10742" width="9.1328125" style="1"/>
    <col min="10743" max="10743" width="15.3984375" style="1" bestFit="1" customWidth="1"/>
    <col min="10744" max="10744" width="11.1328125" style="1" bestFit="1" customWidth="1"/>
    <col min="10745" max="10745" width="14.59765625" style="1" bestFit="1" customWidth="1"/>
    <col min="10746" max="10746" width="17.3984375" style="1" bestFit="1" customWidth="1"/>
    <col min="10747" max="10747" width="17.59765625" style="1" bestFit="1" customWidth="1"/>
    <col min="10748" max="10748" width="14.73046875" style="1" bestFit="1" customWidth="1"/>
    <col min="10749" max="10749" width="14.3984375" style="1" bestFit="1" customWidth="1"/>
    <col min="10750" max="10750" width="12.1328125" style="1" bestFit="1" customWidth="1"/>
    <col min="10751" max="10751" width="12.3984375" style="1" bestFit="1" customWidth="1"/>
    <col min="10752" max="10753" width="13.86328125" style="1" bestFit="1" customWidth="1"/>
    <col min="10754" max="10754" width="14.86328125" style="1" bestFit="1" customWidth="1"/>
    <col min="10755" max="10755" width="12.1328125" style="1" bestFit="1" customWidth="1"/>
    <col min="10756" max="10756" width="12.3984375" style="1" bestFit="1" customWidth="1"/>
    <col min="10757" max="10758" width="13.86328125" style="1" bestFit="1" customWidth="1"/>
    <col min="10759" max="10759" width="14.86328125" style="1" bestFit="1" customWidth="1"/>
    <col min="10760" max="10998" width="9.1328125" style="1"/>
    <col min="10999" max="10999" width="15.3984375" style="1" bestFit="1" customWidth="1"/>
    <col min="11000" max="11000" width="11.1328125" style="1" bestFit="1" customWidth="1"/>
    <col min="11001" max="11001" width="14.59765625" style="1" bestFit="1" customWidth="1"/>
    <col min="11002" max="11002" width="17.3984375" style="1" bestFit="1" customWidth="1"/>
    <col min="11003" max="11003" width="17.59765625" style="1" bestFit="1" customWidth="1"/>
    <col min="11004" max="11004" width="14.73046875" style="1" bestFit="1" customWidth="1"/>
    <col min="11005" max="11005" width="14.3984375" style="1" bestFit="1" customWidth="1"/>
    <col min="11006" max="11006" width="12.1328125" style="1" bestFit="1" customWidth="1"/>
    <col min="11007" max="11007" width="12.3984375" style="1" bestFit="1" customWidth="1"/>
    <col min="11008" max="11009" width="13.86328125" style="1" bestFit="1" customWidth="1"/>
    <col min="11010" max="11010" width="14.86328125" style="1" bestFit="1" customWidth="1"/>
    <col min="11011" max="11011" width="12.1328125" style="1" bestFit="1" customWidth="1"/>
    <col min="11012" max="11012" width="12.3984375" style="1" bestFit="1" customWidth="1"/>
    <col min="11013" max="11014" width="13.86328125" style="1" bestFit="1" customWidth="1"/>
    <col min="11015" max="11015" width="14.86328125" style="1" bestFit="1" customWidth="1"/>
    <col min="11016" max="11254" width="9.1328125" style="1"/>
    <col min="11255" max="11255" width="15.3984375" style="1" bestFit="1" customWidth="1"/>
    <col min="11256" max="11256" width="11.1328125" style="1" bestFit="1" customWidth="1"/>
    <col min="11257" max="11257" width="14.59765625" style="1" bestFit="1" customWidth="1"/>
    <col min="11258" max="11258" width="17.3984375" style="1" bestFit="1" customWidth="1"/>
    <col min="11259" max="11259" width="17.59765625" style="1" bestFit="1" customWidth="1"/>
    <col min="11260" max="11260" width="14.73046875" style="1" bestFit="1" customWidth="1"/>
    <col min="11261" max="11261" width="14.3984375" style="1" bestFit="1" customWidth="1"/>
    <col min="11262" max="11262" width="12.1328125" style="1" bestFit="1" customWidth="1"/>
    <col min="11263" max="11263" width="12.3984375" style="1" bestFit="1" customWidth="1"/>
    <col min="11264" max="11265" width="13.86328125" style="1" bestFit="1" customWidth="1"/>
    <col min="11266" max="11266" width="14.86328125" style="1" bestFit="1" customWidth="1"/>
    <col min="11267" max="11267" width="12.1328125" style="1" bestFit="1" customWidth="1"/>
    <col min="11268" max="11268" width="12.3984375" style="1" bestFit="1" customWidth="1"/>
    <col min="11269" max="11270" width="13.86328125" style="1" bestFit="1" customWidth="1"/>
    <col min="11271" max="11271" width="14.86328125" style="1" bestFit="1" customWidth="1"/>
    <col min="11272" max="11510" width="9.1328125" style="1"/>
    <col min="11511" max="11511" width="15.3984375" style="1" bestFit="1" customWidth="1"/>
    <col min="11512" max="11512" width="11.1328125" style="1" bestFit="1" customWidth="1"/>
    <col min="11513" max="11513" width="14.59765625" style="1" bestFit="1" customWidth="1"/>
    <col min="11514" max="11514" width="17.3984375" style="1" bestFit="1" customWidth="1"/>
    <col min="11515" max="11515" width="17.59765625" style="1" bestFit="1" customWidth="1"/>
    <col min="11516" max="11516" width="14.73046875" style="1" bestFit="1" customWidth="1"/>
    <col min="11517" max="11517" width="14.3984375" style="1" bestFit="1" customWidth="1"/>
    <col min="11518" max="11518" width="12.1328125" style="1" bestFit="1" customWidth="1"/>
    <col min="11519" max="11519" width="12.3984375" style="1" bestFit="1" customWidth="1"/>
    <col min="11520" max="11521" width="13.86328125" style="1" bestFit="1" customWidth="1"/>
    <col min="11522" max="11522" width="14.86328125" style="1" bestFit="1" customWidth="1"/>
    <col min="11523" max="11523" width="12.1328125" style="1" bestFit="1" customWidth="1"/>
    <col min="11524" max="11524" width="12.3984375" style="1" bestFit="1" customWidth="1"/>
    <col min="11525" max="11526" width="13.86328125" style="1" bestFit="1" customWidth="1"/>
    <col min="11527" max="11527" width="14.86328125" style="1" bestFit="1" customWidth="1"/>
    <col min="11528" max="11766" width="9.1328125" style="1"/>
    <col min="11767" max="11767" width="15.3984375" style="1" bestFit="1" customWidth="1"/>
    <col min="11768" max="11768" width="11.1328125" style="1" bestFit="1" customWidth="1"/>
    <col min="11769" max="11769" width="14.59765625" style="1" bestFit="1" customWidth="1"/>
    <col min="11770" max="11770" width="17.3984375" style="1" bestFit="1" customWidth="1"/>
    <col min="11771" max="11771" width="17.59765625" style="1" bestFit="1" customWidth="1"/>
    <col min="11772" max="11772" width="14.73046875" style="1" bestFit="1" customWidth="1"/>
    <col min="11773" max="11773" width="14.3984375" style="1" bestFit="1" customWidth="1"/>
    <col min="11774" max="11774" width="12.1328125" style="1" bestFit="1" customWidth="1"/>
    <col min="11775" max="11775" width="12.3984375" style="1" bestFit="1" customWidth="1"/>
    <col min="11776" max="11777" width="13.86328125" style="1" bestFit="1" customWidth="1"/>
    <col min="11778" max="11778" width="14.86328125" style="1" bestFit="1" customWidth="1"/>
    <col min="11779" max="11779" width="12.1328125" style="1" bestFit="1" customWidth="1"/>
    <col min="11780" max="11780" width="12.3984375" style="1" bestFit="1" customWidth="1"/>
    <col min="11781" max="11782" width="13.86328125" style="1" bestFit="1" customWidth="1"/>
    <col min="11783" max="11783" width="14.86328125" style="1" bestFit="1" customWidth="1"/>
    <col min="11784" max="12022" width="9.1328125" style="1"/>
    <col min="12023" max="12023" width="15.3984375" style="1" bestFit="1" customWidth="1"/>
    <col min="12024" max="12024" width="11.1328125" style="1" bestFit="1" customWidth="1"/>
    <col min="12025" max="12025" width="14.59765625" style="1" bestFit="1" customWidth="1"/>
    <col min="12026" max="12026" width="17.3984375" style="1" bestFit="1" customWidth="1"/>
    <col min="12027" max="12027" width="17.59765625" style="1" bestFit="1" customWidth="1"/>
    <col min="12028" max="12028" width="14.73046875" style="1" bestFit="1" customWidth="1"/>
    <col min="12029" max="12029" width="14.3984375" style="1" bestFit="1" customWidth="1"/>
    <col min="12030" max="12030" width="12.1328125" style="1" bestFit="1" customWidth="1"/>
    <col min="12031" max="12031" width="12.3984375" style="1" bestFit="1" customWidth="1"/>
    <col min="12032" max="12033" width="13.86328125" style="1" bestFit="1" customWidth="1"/>
    <col min="12034" max="12034" width="14.86328125" style="1" bestFit="1" customWidth="1"/>
    <col min="12035" max="12035" width="12.1328125" style="1" bestFit="1" customWidth="1"/>
    <col min="12036" max="12036" width="12.3984375" style="1" bestFit="1" customWidth="1"/>
    <col min="12037" max="12038" width="13.86328125" style="1" bestFit="1" customWidth="1"/>
    <col min="12039" max="12039" width="14.86328125" style="1" bestFit="1" customWidth="1"/>
    <col min="12040" max="12278" width="9.1328125" style="1"/>
    <col min="12279" max="12279" width="15.3984375" style="1" bestFit="1" customWidth="1"/>
    <col min="12280" max="12280" width="11.1328125" style="1" bestFit="1" customWidth="1"/>
    <col min="12281" max="12281" width="14.59765625" style="1" bestFit="1" customWidth="1"/>
    <col min="12282" max="12282" width="17.3984375" style="1" bestFit="1" customWidth="1"/>
    <col min="12283" max="12283" width="17.59765625" style="1" bestFit="1" customWidth="1"/>
    <col min="12284" max="12284" width="14.73046875" style="1" bestFit="1" customWidth="1"/>
    <col min="12285" max="12285" width="14.3984375" style="1" bestFit="1" customWidth="1"/>
    <col min="12286" max="12286" width="12.1328125" style="1" bestFit="1" customWidth="1"/>
    <col min="12287" max="12287" width="12.3984375" style="1" bestFit="1" customWidth="1"/>
    <col min="12288" max="12289" width="13.86328125" style="1" bestFit="1" customWidth="1"/>
    <col min="12290" max="12290" width="14.86328125" style="1" bestFit="1" customWidth="1"/>
    <col min="12291" max="12291" width="12.1328125" style="1" bestFit="1" customWidth="1"/>
    <col min="12292" max="12292" width="12.3984375" style="1" bestFit="1" customWidth="1"/>
    <col min="12293" max="12294" width="13.86328125" style="1" bestFit="1" customWidth="1"/>
    <col min="12295" max="12295" width="14.86328125" style="1" bestFit="1" customWidth="1"/>
    <col min="12296" max="12534" width="9.1328125" style="1"/>
    <col min="12535" max="12535" width="15.3984375" style="1" bestFit="1" customWidth="1"/>
    <col min="12536" max="12536" width="11.1328125" style="1" bestFit="1" customWidth="1"/>
    <col min="12537" max="12537" width="14.59765625" style="1" bestFit="1" customWidth="1"/>
    <col min="12538" max="12538" width="17.3984375" style="1" bestFit="1" customWidth="1"/>
    <col min="12539" max="12539" width="17.59765625" style="1" bestFit="1" customWidth="1"/>
    <col min="12540" max="12540" width="14.73046875" style="1" bestFit="1" customWidth="1"/>
    <col min="12541" max="12541" width="14.3984375" style="1" bestFit="1" customWidth="1"/>
    <col min="12542" max="12542" width="12.1328125" style="1" bestFit="1" customWidth="1"/>
    <col min="12543" max="12543" width="12.3984375" style="1" bestFit="1" customWidth="1"/>
    <col min="12544" max="12545" width="13.86328125" style="1" bestFit="1" customWidth="1"/>
    <col min="12546" max="12546" width="14.86328125" style="1" bestFit="1" customWidth="1"/>
    <col min="12547" max="12547" width="12.1328125" style="1" bestFit="1" customWidth="1"/>
    <col min="12548" max="12548" width="12.3984375" style="1" bestFit="1" customWidth="1"/>
    <col min="12549" max="12550" width="13.86328125" style="1" bestFit="1" customWidth="1"/>
    <col min="12551" max="12551" width="14.86328125" style="1" bestFit="1" customWidth="1"/>
    <col min="12552" max="12790" width="9.1328125" style="1"/>
    <col min="12791" max="12791" width="15.3984375" style="1" bestFit="1" customWidth="1"/>
    <col min="12792" max="12792" width="11.1328125" style="1" bestFit="1" customWidth="1"/>
    <col min="12793" max="12793" width="14.59765625" style="1" bestFit="1" customWidth="1"/>
    <col min="12794" max="12794" width="17.3984375" style="1" bestFit="1" customWidth="1"/>
    <col min="12795" max="12795" width="17.59765625" style="1" bestFit="1" customWidth="1"/>
    <col min="12796" max="12796" width="14.73046875" style="1" bestFit="1" customWidth="1"/>
    <col min="12797" max="12797" width="14.3984375" style="1" bestFit="1" customWidth="1"/>
    <col min="12798" max="12798" width="12.1328125" style="1" bestFit="1" customWidth="1"/>
    <col min="12799" max="12799" width="12.3984375" style="1" bestFit="1" customWidth="1"/>
    <col min="12800" max="12801" width="13.86328125" style="1" bestFit="1" customWidth="1"/>
    <col min="12802" max="12802" width="14.86328125" style="1" bestFit="1" customWidth="1"/>
    <col min="12803" max="12803" width="12.1328125" style="1" bestFit="1" customWidth="1"/>
    <col min="12804" max="12804" width="12.3984375" style="1" bestFit="1" customWidth="1"/>
    <col min="12805" max="12806" width="13.86328125" style="1" bestFit="1" customWidth="1"/>
    <col min="12807" max="12807" width="14.86328125" style="1" bestFit="1" customWidth="1"/>
    <col min="12808" max="13046" width="9.1328125" style="1"/>
    <col min="13047" max="13047" width="15.3984375" style="1" bestFit="1" customWidth="1"/>
    <col min="13048" max="13048" width="11.1328125" style="1" bestFit="1" customWidth="1"/>
    <col min="13049" max="13049" width="14.59765625" style="1" bestFit="1" customWidth="1"/>
    <col min="13050" max="13050" width="17.3984375" style="1" bestFit="1" customWidth="1"/>
    <col min="13051" max="13051" width="17.59765625" style="1" bestFit="1" customWidth="1"/>
    <col min="13052" max="13052" width="14.73046875" style="1" bestFit="1" customWidth="1"/>
    <col min="13053" max="13053" width="14.3984375" style="1" bestFit="1" customWidth="1"/>
    <col min="13054" max="13054" width="12.1328125" style="1" bestFit="1" customWidth="1"/>
    <col min="13055" max="13055" width="12.3984375" style="1" bestFit="1" customWidth="1"/>
    <col min="13056" max="13057" width="13.86328125" style="1" bestFit="1" customWidth="1"/>
    <col min="13058" max="13058" width="14.86328125" style="1" bestFit="1" customWidth="1"/>
    <col min="13059" max="13059" width="12.1328125" style="1" bestFit="1" customWidth="1"/>
    <col min="13060" max="13060" width="12.3984375" style="1" bestFit="1" customWidth="1"/>
    <col min="13061" max="13062" width="13.86328125" style="1" bestFit="1" customWidth="1"/>
    <col min="13063" max="13063" width="14.86328125" style="1" bestFit="1" customWidth="1"/>
    <col min="13064" max="13302" width="9.1328125" style="1"/>
    <col min="13303" max="13303" width="15.3984375" style="1" bestFit="1" customWidth="1"/>
    <col min="13304" max="13304" width="11.1328125" style="1" bestFit="1" customWidth="1"/>
    <col min="13305" max="13305" width="14.59765625" style="1" bestFit="1" customWidth="1"/>
    <col min="13306" max="13306" width="17.3984375" style="1" bestFit="1" customWidth="1"/>
    <col min="13307" max="13307" width="17.59765625" style="1" bestFit="1" customWidth="1"/>
    <col min="13308" max="13308" width="14.73046875" style="1" bestFit="1" customWidth="1"/>
    <col min="13309" max="13309" width="14.3984375" style="1" bestFit="1" customWidth="1"/>
    <col min="13310" max="13310" width="12.1328125" style="1" bestFit="1" customWidth="1"/>
    <col min="13311" max="13311" width="12.3984375" style="1" bestFit="1" customWidth="1"/>
    <col min="13312" max="13313" width="13.86328125" style="1" bestFit="1" customWidth="1"/>
    <col min="13314" max="13314" width="14.86328125" style="1" bestFit="1" customWidth="1"/>
    <col min="13315" max="13315" width="12.1328125" style="1" bestFit="1" customWidth="1"/>
    <col min="13316" max="13316" width="12.3984375" style="1" bestFit="1" customWidth="1"/>
    <col min="13317" max="13318" width="13.86328125" style="1" bestFit="1" customWidth="1"/>
    <col min="13319" max="13319" width="14.86328125" style="1" bestFit="1" customWidth="1"/>
    <col min="13320" max="13558" width="9.1328125" style="1"/>
    <col min="13559" max="13559" width="15.3984375" style="1" bestFit="1" customWidth="1"/>
    <col min="13560" max="13560" width="11.1328125" style="1" bestFit="1" customWidth="1"/>
    <col min="13561" max="13561" width="14.59765625" style="1" bestFit="1" customWidth="1"/>
    <col min="13562" max="13562" width="17.3984375" style="1" bestFit="1" customWidth="1"/>
    <col min="13563" max="13563" width="17.59765625" style="1" bestFit="1" customWidth="1"/>
    <col min="13564" max="13564" width="14.73046875" style="1" bestFit="1" customWidth="1"/>
    <col min="13565" max="13565" width="14.3984375" style="1" bestFit="1" customWidth="1"/>
    <col min="13566" max="13566" width="12.1328125" style="1" bestFit="1" customWidth="1"/>
    <col min="13567" max="13567" width="12.3984375" style="1" bestFit="1" customWidth="1"/>
    <col min="13568" max="13569" width="13.86328125" style="1" bestFit="1" customWidth="1"/>
    <col min="13570" max="13570" width="14.86328125" style="1" bestFit="1" customWidth="1"/>
    <col min="13571" max="13571" width="12.1328125" style="1" bestFit="1" customWidth="1"/>
    <col min="13572" max="13572" width="12.3984375" style="1" bestFit="1" customWidth="1"/>
    <col min="13573" max="13574" width="13.86328125" style="1" bestFit="1" customWidth="1"/>
    <col min="13575" max="13575" width="14.86328125" style="1" bestFit="1" customWidth="1"/>
    <col min="13576" max="13814" width="9.1328125" style="1"/>
    <col min="13815" max="13815" width="15.3984375" style="1" bestFit="1" customWidth="1"/>
    <col min="13816" max="13816" width="11.1328125" style="1" bestFit="1" customWidth="1"/>
    <col min="13817" max="13817" width="14.59765625" style="1" bestFit="1" customWidth="1"/>
    <col min="13818" max="13818" width="17.3984375" style="1" bestFit="1" customWidth="1"/>
    <col min="13819" max="13819" width="17.59765625" style="1" bestFit="1" customWidth="1"/>
    <col min="13820" max="13820" width="14.73046875" style="1" bestFit="1" customWidth="1"/>
    <col min="13821" max="13821" width="14.3984375" style="1" bestFit="1" customWidth="1"/>
    <col min="13822" max="13822" width="12.1328125" style="1" bestFit="1" customWidth="1"/>
    <col min="13823" max="13823" width="12.3984375" style="1" bestFit="1" customWidth="1"/>
    <col min="13824" max="13825" width="13.86328125" style="1" bestFit="1" customWidth="1"/>
    <col min="13826" max="13826" width="14.86328125" style="1" bestFit="1" customWidth="1"/>
    <col min="13827" max="13827" width="12.1328125" style="1" bestFit="1" customWidth="1"/>
    <col min="13828" max="13828" width="12.3984375" style="1" bestFit="1" customWidth="1"/>
    <col min="13829" max="13830" width="13.86328125" style="1" bestFit="1" customWidth="1"/>
    <col min="13831" max="13831" width="14.86328125" style="1" bestFit="1" customWidth="1"/>
    <col min="13832" max="14070" width="9.1328125" style="1"/>
    <col min="14071" max="14071" width="15.3984375" style="1" bestFit="1" customWidth="1"/>
    <col min="14072" max="14072" width="11.1328125" style="1" bestFit="1" customWidth="1"/>
    <col min="14073" max="14073" width="14.59765625" style="1" bestFit="1" customWidth="1"/>
    <col min="14074" max="14074" width="17.3984375" style="1" bestFit="1" customWidth="1"/>
    <col min="14075" max="14075" width="17.59765625" style="1" bestFit="1" customWidth="1"/>
    <col min="14076" max="14076" width="14.73046875" style="1" bestFit="1" customWidth="1"/>
    <col min="14077" max="14077" width="14.3984375" style="1" bestFit="1" customWidth="1"/>
    <col min="14078" max="14078" width="12.1328125" style="1" bestFit="1" customWidth="1"/>
    <col min="14079" max="14079" width="12.3984375" style="1" bestFit="1" customWidth="1"/>
    <col min="14080" max="14081" width="13.86328125" style="1" bestFit="1" customWidth="1"/>
    <col min="14082" max="14082" width="14.86328125" style="1" bestFit="1" customWidth="1"/>
    <col min="14083" max="14083" width="12.1328125" style="1" bestFit="1" customWidth="1"/>
    <col min="14084" max="14084" width="12.3984375" style="1" bestFit="1" customWidth="1"/>
    <col min="14085" max="14086" width="13.86328125" style="1" bestFit="1" customWidth="1"/>
    <col min="14087" max="14087" width="14.86328125" style="1" bestFit="1" customWidth="1"/>
    <col min="14088" max="14326" width="9.1328125" style="1"/>
    <col min="14327" max="14327" width="15.3984375" style="1" bestFit="1" customWidth="1"/>
    <col min="14328" max="14328" width="11.1328125" style="1" bestFit="1" customWidth="1"/>
    <col min="14329" max="14329" width="14.59765625" style="1" bestFit="1" customWidth="1"/>
    <col min="14330" max="14330" width="17.3984375" style="1" bestFit="1" customWidth="1"/>
    <col min="14331" max="14331" width="17.59765625" style="1" bestFit="1" customWidth="1"/>
    <col min="14332" max="14332" width="14.73046875" style="1" bestFit="1" customWidth="1"/>
    <col min="14333" max="14333" width="14.3984375" style="1" bestFit="1" customWidth="1"/>
    <col min="14334" max="14334" width="12.1328125" style="1" bestFit="1" customWidth="1"/>
    <col min="14335" max="14335" width="12.3984375" style="1" bestFit="1" customWidth="1"/>
    <col min="14336" max="14337" width="13.86328125" style="1" bestFit="1" customWidth="1"/>
    <col min="14338" max="14338" width="14.86328125" style="1" bestFit="1" customWidth="1"/>
    <col min="14339" max="14339" width="12.1328125" style="1" bestFit="1" customWidth="1"/>
    <col min="14340" max="14340" width="12.3984375" style="1" bestFit="1" customWidth="1"/>
    <col min="14341" max="14342" width="13.86328125" style="1" bestFit="1" customWidth="1"/>
    <col min="14343" max="14343" width="14.86328125" style="1" bestFit="1" customWidth="1"/>
    <col min="14344" max="14582" width="9.1328125" style="1"/>
    <col min="14583" max="14583" width="15.3984375" style="1" bestFit="1" customWidth="1"/>
    <col min="14584" max="14584" width="11.1328125" style="1" bestFit="1" customWidth="1"/>
    <col min="14585" max="14585" width="14.59765625" style="1" bestFit="1" customWidth="1"/>
    <col min="14586" max="14586" width="17.3984375" style="1" bestFit="1" customWidth="1"/>
    <col min="14587" max="14587" width="17.59765625" style="1" bestFit="1" customWidth="1"/>
    <col min="14588" max="14588" width="14.73046875" style="1" bestFit="1" customWidth="1"/>
    <col min="14589" max="14589" width="14.3984375" style="1" bestFit="1" customWidth="1"/>
    <col min="14590" max="14590" width="12.1328125" style="1" bestFit="1" customWidth="1"/>
    <col min="14591" max="14591" width="12.3984375" style="1" bestFit="1" customWidth="1"/>
    <col min="14592" max="14593" width="13.86328125" style="1" bestFit="1" customWidth="1"/>
    <col min="14594" max="14594" width="14.86328125" style="1" bestFit="1" customWidth="1"/>
    <col min="14595" max="14595" width="12.1328125" style="1" bestFit="1" customWidth="1"/>
    <col min="14596" max="14596" width="12.3984375" style="1" bestFit="1" customWidth="1"/>
    <col min="14597" max="14598" width="13.86328125" style="1" bestFit="1" customWidth="1"/>
    <col min="14599" max="14599" width="14.86328125" style="1" bestFit="1" customWidth="1"/>
    <col min="14600" max="14838" width="9.1328125" style="1"/>
    <col min="14839" max="14839" width="15.3984375" style="1" bestFit="1" customWidth="1"/>
    <col min="14840" max="14840" width="11.1328125" style="1" bestFit="1" customWidth="1"/>
    <col min="14841" max="14841" width="14.59765625" style="1" bestFit="1" customWidth="1"/>
    <col min="14842" max="14842" width="17.3984375" style="1" bestFit="1" customWidth="1"/>
    <col min="14843" max="14843" width="17.59765625" style="1" bestFit="1" customWidth="1"/>
    <col min="14844" max="14844" width="14.73046875" style="1" bestFit="1" customWidth="1"/>
    <col min="14845" max="14845" width="14.3984375" style="1" bestFit="1" customWidth="1"/>
    <col min="14846" max="14846" width="12.1328125" style="1" bestFit="1" customWidth="1"/>
    <col min="14847" max="14847" width="12.3984375" style="1" bestFit="1" customWidth="1"/>
    <col min="14848" max="14849" width="13.86328125" style="1" bestFit="1" customWidth="1"/>
    <col min="14850" max="14850" width="14.86328125" style="1" bestFit="1" customWidth="1"/>
    <col min="14851" max="14851" width="12.1328125" style="1" bestFit="1" customWidth="1"/>
    <col min="14852" max="14852" width="12.3984375" style="1" bestFit="1" customWidth="1"/>
    <col min="14853" max="14854" width="13.86328125" style="1" bestFit="1" customWidth="1"/>
    <col min="14855" max="14855" width="14.86328125" style="1" bestFit="1" customWidth="1"/>
    <col min="14856" max="15094" width="9.1328125" style="1"/>
    <col min="15095" max="15095" width="15.3984375" style="1" bestFit="1" customWidth="1"/>
    <col min="15096" max="15096" width="11.1328125" style="1" bestFit="1" customWidth="1"/>
    <col min="15097" max="15097" width="14.59765625" style="1" bestFit="1" customWidth="1"/>
    <col min="15098" max="15098" width="17.3984375" style="1" bestFit="1" customWidth="1"/>
    <col min="15099" max="15099" width="17.59765625" style="1" bestFit="1" customWidth="1"/>
    <col min="15100" max="15100" width="14.73046875" style="1" bestFit="1" customWidth="1"/>
    <col min="15101" max="15101" width="14.3984375" style="1" bestFit="1" customWidth="1"/>
    <col min="15102" max="15102" width="12.1328125" style="1" bestFit="1" customWidth="1"/>
    <col min="15103" max="15103" width="12.3984375" style="1" bestFit="1" customWidth="1"/>
    <col min="15104" max="15105" width="13.86328125" style="1" bestFit="1" customWidth="1"/>
    <col min="15106" max="15106" width="14.86328125" style="1" bestFit="1" customWidth="1"/>
    <col min="15107" max="15107" width="12.1328125" style="1" bestFit="1" customWidth="1"/>
    <col min="15108" max="15108" width="12.3984375" style="1" bestFit="1" customWidth="1"/>
    <col min="15109" max="15110" width="13.86328125" style="1" bestFit="1" customWidth="1"/>
    <col min="15111" max="15111" width="14.86328125" style="1" bestFit="1" customWidth="1"/>
    <col min="15112" max="15350" width="9.1328125" style="1"/>
    <col min="15351" max="15351" width="15.3984375" style="1" bestFit="1" customWidth="1"/>
    <col min="15352" max="15352" width="11.1328125" style="1" bestFit="1" customWidth="1"/>
    <col min="15353" max="15353" width="14.59765625" style="1" bestFit="1" customWidth="1"/>
    <col min="15354" max="15354" width="17.3984375" style="1" bestFit="1" customWidth="1"/>
    <col min="15355" max="15355" width="17.59765625" style="1" bestFit="1" customWidth="1"/>
    <col min="15356" max="15356" width="14.73046875" style="1" bestFit="1" customWidth="1"/>
    <col min="15357" max="15357" width="14.3984375" style="1" bestFit="1" customWidth="1"/>
    <col min="15358" max="15358" width="12.1328125" style="1" bestFit="1" customWidth="1"/>
    <col min="15359" max="15359" width="12.3984375" style="1" bestFit="1" customWidth="1"/>
    <col min="15360" max="15361" width="13.86328125" style="1" bestFit="1" customWidth="1"/>
    <col min="15362" max="15362" width="14.86328125" style="1" bestFit="1" customWidth="1"/>
    <col min="15363" max="15363" width="12.1328125" style="1" bestFit="1" customWidth="1"/>
    <col min="15364" max="15364" width="12.3984375" style="1" bestFit="1" customWidth="1"/>
    <col min="15365" max="15366" width="13.86328125" style="1" bestFit="1" customWidth="1"/>
    <col min="15367" max="15367" width="14.86328125" style="1" bestFit="1" customWidth="1"/>
    <col min="15368" max="15606" width="9.1328125" style="1"/>
    <col min="15607" max="15607" width="15.3984375" style="1" bestFit="1" customWidth="1"/>
    <col min="15608" max="15608" width="11.1328125" style="1" bestFit="1" customWidth="1"/>
    <col min="15609" max="15609" width="14.59765625" style="1" bestFit="1" customWidth="1"/>
    <col min="15610" max="15610" width="17.3984375" style="1" bestFit="1" customWidth="1"/>
    <col min="15611" max="15611" width="17.59765625" style="1" bestFit="1" customWidth="1"/>
    <col min="15612" max="15612" width="14.73046875" style="1" bestFit="1" customWidth="1"/>
    <col min="15613" max="15613" width="14.3984375" style="1" bestFit="1" customWidth="1"/>
    <col min="15614" max="15614" width="12.1328125" style="1" bestFit="1" customWidth="1"/>
    <col min="15615" max="15615" width="12.3984375" style="1" bestFit="1" customWidth="1"/>
    <col min="15616" max="15617" width="13.86328125" style="1" bestFit="1" customWidth="1"/>
    <col min="15618" max="15618" width="14.86328125" style="1" bestFit="1" customWidth="1"/>
    <col min="15619" max="15619" width="12.1328125" style="1" bestFit="1" customWidth="1"/>
    <col min="15620" max="15620" width="12.3984375" style="1" bestFit="1" customWidth="1"/>
    <col min="15621" max="15622" width="13.86328125" style="1" bestFit="1" customWidth="1"/>
    <col min="15623" max="15623" width="14.86328125" style="1" bestFit="1" customWidth="1"/>
    <col min="15624" max="15862" width="9.1328125" style="1"/>
    <col min="15863" max="15863" width="15.3984375" style="1" bestFit="1" customWidth="1"/>
    <col min="15864" max="15864" width="11.1328125" style="1" bestFit="1" customWidth="1"/>
    <col min="15865" max="15865" width="14.59765625" style="1" bestFit="1" customWidth="1"/>
    <col min="15866" max="15866" width="17.3984375" style="1" bestFit="1" customWidth="1"/>
    <col min="15867" max="15867" width="17.59765625" style="1" bestFit="1" customWidth="1"/>
    <col min="15868" max="15868" width="14.73046875" style="1" bestFit="1" customWidth="1"/>
    <col min="15869" max="15869" width="14.3984375" style="1" bestFit="1" customWidth="1"/>
    <col min="15870" max="15870" width="12.1328125" style="1" bestFit="1" customWidth="1"/>
    <col min="15871" max="15871" width="12.3984375" style="1" bestFit="1" customWidth="1"/>
    <col min="15872" max="15873" width="13.86328125" style="1" bestFit="1" customWidth="1"/>
    <col min="15874" max="15874" width="14.86328125" style="1" bestFit="1" customWidth="1"/>
    <col min="15875" max="15875" width="12.1328125" style="1" bestFit="1" customWidth="1"/>
    <col min="15876" max="15876" width="12.3984375" style="1" bestFit="1" customWidth="1"/>
    <col min="15877" max="15878" width="13.86328125" style="1" bestFit="1" customWidth="1"/>
    <col min="15879" max="15879" width="14.86328125" style="1" bestFit="1" customWidth="1"/>
    <col min="15880" max="16118" width="9.1328125" style="1"/>
    <col min="16119" max="16119" width="15.3984375" style="1" bestFit="1" customWidth="1"/>
    <col min="16120" max="16120" width="11.1328125" style="1" bestFit="1" customWidth="1"/>
    <col min="16121" max="16121" width="14.59765625" style="1" bestFit="1" customWidth="1"/>
    <col min="16122" max="16122" width="17.3984375" style="1" bestFit="1" customWidth="1"/>
    <col min="16123" max="16123" width="17.59765625" style="1" bestFit="1" customWidth="1"/>
    <col min="16124" max="16124" width="14.73046875" style="1" bestFit="1" customWidth="1"/>
    <col min="16125" max="16125" width="14.3984375" style="1" bestFit="1" customWidth="1"/>
    <col min="16126" max="16126" width="12.1328125" style="1" bestFit="1" customWidth="1"/>
    <col min="16127" max="16127" width="12.3984375" style="1" bestFit="1" customWidth="1"/>
    <col min="16128" max="16129" width="13.86328125" style="1" bestFit="1" customWidth="1"/>
    <col min="16130" max="16130" width="14.86328125" style="1" bestFit="1" customWidth="1"/>
    <col min="16131" max="16131" width="12.1328125" style="1" bestFit="1" customWidth="1"/>
    <col min="16132" max="16132" width="12.3984375" style="1" bestFit="1" customWidth="1"/>
    <col min="16133" max="16134" width="13.86328125" style="1" bestFit="1" customWidth="1"/>
    <col min="16135" max="16135" width="14.86328125" style="1" bestFit="1" customWidth="1"/>
    <col min="16136" max="16384" width="9.1328125" style="1"/>
  </cols>
  <sheetData>
    <row r="1" spans="1:19">
      <c r="A1" s="87" t="s">
        <v>321</v>
      </c>
      <c r="B1" s="22" t="s">
        <v>322</v>
      </c>
      <c r="C1" s="28" t="s">
        <v>320</v>
      </c>
      <c r="D1" s="91" t="s">
        <v>253</v>
      </c>
      <c r="E1" s="91" t="s">
        <v>255</v>
      </c>
      <c r="F1" s="91" t="s">
        <v>254</v>
      </c>
      <c r="G1" s="91" t="s">
        <v>256</v>
      </c>
      <c r="H1" s="91" t="s">
        <v>267</v>
      </c>
      <c r="I1" s="91" t="s">
        <v>268</v>
      </c>
      <c r="J1" s="91" t="s">
        <v>257</v>
      </c>
      <c r="K1" s="91" t="s">
        <v>259</v>
      </c>
      <c r="L1" s="91" t="s">
        <v>260</v>
      </c>
      <c r="M1" s="91" t="s">
        <v>261</v>
      </c>
      <c r="N1" s="91" t="s">
        <v>258</v>
      </c>
      <c r="O1" s="91" t="s">
        <v>262</v>
      </c>
      <c r="P1" s="91" t="s">
        <v>264</v>
      </c>
      <c r="Q1" s="91" t="s">
        <v>265</v>
      </c>
      <c r="R1" s="91" t="s">
        <v>266</v>
      </c>
      <c r="S1" s="91" t="s">
        <v>263</v>
      </c>
    </row>
    <row r="2" spans="1:19">
      <c r="A2" s="88" t="s">
        <v>7</v>
      </c>
      <c r="B2" s="28"/>
      <c r="C2" s="28">
        <v>5</v>
      </c>
      <c r="D2" s="30">
        <f>IFERROR((($C2*s_DL)/ss_res!C2),".")</f>
        <v>7.7219862444319288E-4</v>
      </c>
      <c r="E2" s="30">
        <f>IFERROR((($C2*s_DL)/ss_res!D2),".")</f>
        <v>2.9497992912048687E-3</v>
      </c>
      <c r="F2" s="30">
        <f>IFERROR((($C2*s_DL)/ss_res!E2),".")</f>
        <v>6.0101625505076881E-4</v>
      </c>
      <c r="G2" s="30">
        <f>IFERROR((($C2*s_DL)/ss_res!F2),".")</f>
        <v>1.6085284806171334E-4</v>
      </c>
      <c r="H2" s="30">
        <f>IFERROR((($C2*s_DL)/ss_res!G2),".")</f>
        <v>1.5340677275556753E-3</v>
      </c>
      <c r="I2" s="30">
        <f>IFERROR((($C2*s_DL)/ss_res!H2),".")</f>
        <v>3.8828507637097749E-3</v>
      </c>
      <c r="J2" s="30">
        <f>IFERROR((($C2*s_DL)/ss_res!I2),".")</f>
        <v>8.1156100396386811E-4</v>
      </c>
      <c r="K2" s="30">
        <f>IFERROR((($C2*s_DL)/ss_res!J2),".")</f>
        <v>2.1462770352763456E-4</v>
      </c>
      <c r="L2" s="30">
        <f>IFERROR((($C2*s_DL)/ss_res!K2),".")</f>
        <v>5.7681195323051795E-4</v>
      </c>
      <c r="M2" s="30">
        <f>IFERROR((($C2*s_DL)/ss_res!L2),".")</f>
        <v>7.9143965675815265E-4</v>
      </c>
      <c r="N2" s="30">
        <f>IFERROR((($C2*s_DL)/ss_res!M2),".")</f>
        <v>2.1511332312249061E-4</v>
      </c>
      <c r="O2" s="30">
        <f>IFERROR((($C2*s_DL)/ss_res!N2),".")</f>
        <v>6.4261284198649938E-4</v>
      </c>
      <c r="P2" s="30">
        <f>IFERROR((($C2*s_DL)/ss_res!O2),".")</f>
        <v>1.7315419700204365E-4</v>
      </c>
      <c r="Q2" s="30">
        <f>IFERROR((($C2*s_DL)/ss_res!P2),".")</f>
        <v>4.6436610761116549E-4</v>
      </c>
      <c r="R2" s="30">
        <f>IFERROR((($C2*s_DL)/ss_res!Q2),".")</f>
        <v>6.3992223368096175E-4</v>
      </c>
      <c r="S2" s="30">
        <f>IFERROR((($C2*s_DL)/ss_res!R2),".")</f>
        <v>1.8179635793380534E-4</v>
      </c>
    </row>
    <row r="3" spans="1:19">
      <c r="A3" s="34" t="s">
        <v>8</v>
      </c>
      <c r="B3" s="28" t="s">
        <v>9</v>
      </c>
      <c r="C3" s="28">
        <v>5</v>
      </c>
      <c r="D3" s="30">
        <f>IFERROR((($C3*s_DL)/ss_res!C3),".")</f>
        <v>1.2541583165869641</v>
      </c>
      <c r="E3" s="30">
        <f>IFERROR((($C3*s_DL)/ss_res!D3),".")</f>
        <v>18.85297574354647</v>
      </c>
      <c r="F3" s="30">
        <f>IFERROR((($C3*s_DL)/ss_res!E3),".")</f>
        <v>3.8412596110296939</v>
      </c>
      <c r="G3" s="30">
        <f>IFERROR((($C3*s_DL)/ss_res!F3),".")</f>
        <v>9.3102664974146175E-4</v>
      </c>
      <c r="H3" s="30">
        <f>IFERROR((($C3*s_DL)/ss_res!G3),".")</f>
        <v>5.0963489542663991</v>
      </c>
      <c r="I3" s="30">
        <f>IFERROR((($C3*s_DL)/ss_res!H3),".")</f>
        <v>20.108065086783174</v>
      </c>
      <c r="J3" s="30">
        <f>IFERROR((($C3*s_DL)/ss_res!I3),".")</f>
        <v>4.3023993383067907E-3</v>
      </c>
      <c r="K3" s="30">
        <f>IFERROR((($C3*s_DL)/ss_res!J3),".")</f>
        <v>1.1873405947765386E-3</v>
      </c>
      <c r="L3" s="30">
        <f>IFERROR((($C3*s_DL)/ss_res!K3),".")</f>
        <v>3.1013762014649648E-3</v>
      </c>
      <c r="M3" s="30">
        <f>IFERROR((($C3*s_DL)/ss_res!L3),".")</f>
        <v>4.1807767421709096E-3</v>
      </c>
      <c r="N3" s="30">
        <f>IFERROR((($C3*s_DL)/ss_res!M3),".")</f>
        <v>1.255844456941617E-3</v>
      </c>
      <c r="O3" s="30">
        <f>IFERROR((($C3*s_DL)/ss_res!N3),".")</f>
        <v>3.4607543006679544E-3</v>
      </c>
      <c r="P3" s="30">
        <f>IFERROR((($C3*s_DL)/ss_res!O3),".")</f>
        <v>9.4470872759292194E-4</v>
      </c>
      <c r="Q3" s="30">
        <f>IFERROR((($C3*s_DL)/ss_res!P3),".")</f>
        <v>2.4221189687881018E-3</v>
      </c>
      <c r="R3" s="30">
        <f>IFERROR((($C3*s_DL)/ss_res!Q3),".")</f>
        <v>3.2734087082119979E-3</v>
      </c>
      <c r="S3" s="30">
        <f>IFERROR((($C3*s_DL)/ss_res!R3),".")</f>
        <v>1.0522490344552218E-3</v>
      </c>
    </row>
    <row r="4" spans="1:19">
      <c r="A4" s="88" t="s">
        <v>10</v>
      </c>
      <c r="B4" s="28"/>
      <c r="C4" s="28">
        <v>5</v>
      </c>
      <c r="D4" s="30" t="str">
        <f>IFERROR((($C4*s_DL)/ss_res!C4),".")</f>
        <v>.</v>
      </c>
      <c r="E4" s="30" t="str">
        <f>IFERROR((($C4*s_DL)/ss_res!D4),".")</f>
        <v>.</v>
      </c>
      <c r="F4" s="30" t="str">
        <f>IFERROR((($C4*s_DL)/ss_res!E4),".")</f>
        <v>.</v>
      </c>
      <c r="G4" s="30">
        <f>IFERROR((($C4*s_DL)/ss_res!F4),".")</f>
        <v>2.7401593361547499E-5</v>
      </c>
      <c r="H4" s="30">
        <f>IFERROR((($C4*s_DL)/ss_res!G4),".")</f>
        <v>2.7401593361547499E-5</v>
      </c>
      <c r="I4" s="30">
        <f>IFERROR((($C4*s_DL)/ss_res!H4),".")</f>
        <v>2.7401593361547499E-5</v>
      </c>
      <c r="J4" s="30" t="str">
        <f>IFERROR((($C4*s_DL)/ss_res!I4),".")</f>
        <v>.</v>
      </c>
      <c r="K4" s="30" t="str">
        <f>IFERROR((($C4*s_DL)/ss_res!J4),".")</f>
        <v>.</v>
      </c>
      <c r="L4" s="30" t="str">
        <f>IFERROR((($C4*s_DL)/ss_res!K4),".")</f>
        <v>.</v>
      </c>
      <c r="M4" s="30" t="str">
        <f>IFERROR((($C4*s_DL)/ss_res!L4),".")</f>
        <v>.</v>
      </c>
      <c r="N4" s="30" t="str">
        <f>IFERROR((($C4*s_DL)/ss_res!M4),".")</f>
        <v>.</v>
      </c>
      <c r="O4" s="30">
        <f>IFERROR((($C4*s_DL)/ss_res!N4),".")</f>
        <v>1.6956784834501519E-4</v>
      </c>
      <c r="P4" s="30">
        <f>IFERROR((($C4*s_DL)/ss_res!O4),".")</f>
        <v>3.2454189160259808E-5</v>
      </c>
      <c r="Q4" s="30">
        <f>IFERROR((($C4*s_DL)/ss_res!P4),".")</f>
        <v>9.2898937176579455E-5</v>
      </c>
      <c r="R4" s="30">
        <f>IFERROR((($C4*s_DL)/ss_res!Q4),".")</f>
        <v>1.4765577278452323E-4</v>
      </c>
      <c r="S4" s="30">
        <f>IFERROR((($C4*s_DL)/ss_res!R4),".")</f>
        <v>3.096936072155373E-5</v>
      </c>
    </row>
    <row r="5" spans="1:19">
      <c r="A5" s="88" t="s">
        <v>11</v>
      </c>
      <c r="B5" s="28"/>
      <c r="C5" s="28">
        <v>5</v>
      </c>
      <c r="D5" s="30">
        <f>IFERROR((($C5*s_DL)/ss_res!C5),".")</f>
        <v>2.7841283218600985</v>
      </c>
      <c r="E5" s="30">
        <f>IFERROR((($C5*s_DL)/ss_res!D5),".")</f>
        <v>5.9219940687119292</v>
      </c>
      <c r="F5" s="30">
        <f>IFERROR((($C5*s_DL)/ss_res!E5),".")</f>
        <v>1.2065955498132617</v>
      </c>
      <c r="G5" s="30">
        <f>IFERROR((($C5*s_DL)/ss_res!F5),".")</f>
        <v>3.8462673869565225</v>
      </c>
      <c r="H5" s="30">
        <f>IFERROR((($C5*s_DL)/ss_res!G5),".")</f>
        <v>7.8369912586298831</v>
      </c>
      <c r="I5" s="30">
        <f>IFERROR((($C5*s_DL)/ss_res!H5),".")</f>
        <v>12.55238977752855</v>
      </c>
      <c r="J5" s="30">
        <f>IFERROR((($C5*s_DL)/ss_res!I5),".")</f>
        <v>27.43325561849397</v>
      </c>
      <c r="K5" s="30">
        <f>IFERROR((($C5*s_DL)/ss_res!J5),".")</f>
        <v>4.8411627562048176</v>
      </c>
      <c r="L5" s="30">
        <f>IFERROR((($C5*s_DL)/ss_res!K5),".")</f>
        <v>14.057991849748603</v>
      </c>
      <c r="M5" s="30">
        <f>IFERROR((($C5*s_DL)/ss_res!L5),".")</f>
        <v>22.80932452442655</v>
      </c>
      <c r="N5" s="30">
        <f>IFERROR((($C5*s_DL)/ss_res!M5),".")</f>
        <v>4.7968890960949873</v>
      </c>
      <c r="O5" s="30">
        <f>IFERROR((($C5*s_DL)/ss_res!N5),".")</f>
        <v>27.553234685486203</v>
      </c>
      <c r="P5" s="30">
        <f>IFERROR((($C5*s_DL)/ss_res!O5),".")</f>
        <v>4.8337262542751631</v>
      </c>
      <c r="Q5" s="30">
        <f>IFERROR((($C5*s_DL)/ss_res!P5),".")</f>
        <v>14.228538050659271</v>
      </c>
      <c r="R5" s="30">
        <f>IFERROR((($C5*s_DL)/ss_res!Q5),".")</f>
        <v>22.491156938467739</v>
      </c>
      <c r="S5" s="30">
        <f>IFERROR((($C5*s_DL)/ss_res!R5),".")</f>
        <v>4.347062616634541</v>
      </c>
    </row>
    <row r="6" spans="1:19">
      <c r="A6" s="27" t="s">
        <v>12</v>
      </c>
      <c r="B6" s="28" t="s">
        <v>13</v>
      </c>
      <c r="C6" s="28">
        <v>5</v>
      </c>
      <c r="D6" s="30">
        <f>IFERROR((($C6*s_DL)/ss_res!C6),".")</f>
        <v>144.24660388811819</v>
      </c>
      <c r="E6" s="30">
        <f>IFERROR((($C6*s_DL)/ss_res!D6),".")</f>
        <v>5091.9508310476667</v>
      </c>
      <c r="F6" s="30">
        <f>IFERROR((($C6*s_DL)/ss_res!E6),".")</f>
        <v>1037.4757457240069</v>
      </c>
      <c r="G6" s="30">
        <f>IFERROR((($C6*s_DL)/ss_res!F6),".")</f>
        <v>3.904619788076661E-2</v>
      </c>
      <c r="H6" s="30">
        <f>IFERROR((($C6*s_DL)/ss_res!G6),".")</f>
        <v>1181.761395810006</v>
      </c>
      <c r="I6" s="30">
        <f>IFERROR((($C6*s_DL)/ss_res!H6),".")</f>
        <v>5236.2364811336665</v>
      </c>
      <c r="J6" s="30">
        <f>IFERROR((($C6*s_DL)/ss_res!I6),".")</f>
        <v>7.7900254047963455E-2</v>
      </c>
      <c r="K6" s="30">
        <f>IFERROR((($C6*s_DL)/ss_res!J6),".")</f>
        <v>3.8362939179399085E-2</v>
      </c>
      <c r="L6" s="30">
        <f>IFERROR((($C6*s_DL)/ss_res!K6),".")</f>
        <v>7.2419834165192154E-2</v>
      </c>
      <c r="M6" s="30">
        <f>IFERROR((($C6*s_DL)/ss_res!L6),".")</f>
        <v>7.7900254047963455E-2</v>
      </c>
      <c r="N6" s="30">
        <f>IFERROR((($C6*s_DL)/ss_res!M6),".")</f>
        <v>5.3404755420816873E-2</v>
      </c>
      <c r="O6" s="30">
        <f>IFERROR((($C6*s_DL)/ss_res!N6),".")</f>
        <v>6.2507278593590135E-2</v>
      </c>
      <c r="P6" s="30">
        <f>IFERROR((($C6*s_DL)/ss_res!O6),".")</f>
        <v>2.9936673718786E-2</v>
      </c>
      <c r="Q6" s="30">
        <f>IFERROR((($C6*s_DL)/ss_res!P6),".")</f>
        <v>5.4663772436642354E-2</v>
      </c>
      <c r="R6" s="30">
        <f>IFERROR((($C6*s_DL)/ss_res!Q6),".")</f>
        <v>5.7042595526665608E-2</v>
      </c>
      <c r="S6" s="30">
        <f>IFERROR((($C6*s_DL)/ss_res!R6),".")</f>
        <v>4.4130126705388649E-2</v>
      </c>
    </row>
    <row r="7" spans="1:19">
      <c r="A7" s="88" t="s">
        <v>14</v>
      </c>
      <c r="B7" s="28"/>
      <c r="C7" s="28">
        <v>5</v>
      </c>
      <c r="D7" s="30" t="str">
        <f>IFERROR((($C7*s_DL)/ss_res!C7),".")</f>
        <v>.</v>
      </c>
      <c r="E7" s="30" t="str">
        <f>IFERROR((($C7*s_DL)/ss_res!D7),".")</f>
        <v>.</v>
      </c>
      <c r="F7" s="30" t="str">
        <f>IFERROR((($C7*s_DL)/ss_res!E7),".")</f>
        <v>.</v>
      </c>
      <c r="G7" s="30">
        <f>IFERROR((($C7*s_DL)/ss_res!F7),".")</f>
        <v>9.0999568464617881E-5</v>
      </c>
      <c r="H7" s="30">
        <f>IFERROR((($C7*s_DL)/ss_res!G7),".")</f>
        <v>9.0999568464617881E-5</v>
      </c>
      <c r="I7" s="30">
        <f>IFERROR((($C7*s_DL)/ss_res!H7),".")</f>
        <v>9.0999568464617881E-5</v>
      </c>
      <c r="J7" s="30" t="str">
        <f>IFERROR((($C7*s_DL)/ss_res!I7),".")</f>
        <v>.</v>
      </c>
      <c r="K7" s="30" t="str">
        <f>IFERROR((($C7*s_DL)/ss_res!J7),".")</f>
        <v>.</v>
      </c>
      <c r="L7" s="30" t="str">
        <f>IFERROR((($C7*s_DL)/ss_res!K7),".")</f>
        <v>.</v>
      </c>
      <c r="M7" s="30" t="str">
        <f>IFERROR((($C7*s_DL)/ss_res!L7),".")</f>
        <v>.</v>
      </c>
      <c r="N7" s="30" t="str">
        <f>IFERROR((($C7*s_DL)/ss_res!M7),".")</f>
        <v>.</v>
      </c>
      <c r="O7" s="30">
        <f>IFERROR((($C7*s_DL)/ss_res!N7),".")</f>
        <v>6.5596223966076905E-4</v>
      </c>
      <c r="P7" s="30">
        <f>IFERROR((($C7*s_DL)/ss_res!O7),".")</f>
        <v>1.1186916942031859E-4</v>
      </c>
      <c r="Q7" s="30">
        <f>IFERROR((($C7*s_DL)/ss_res!P7),".")</f>
        <v>3.310734946821025E-4</v>
      </c>
      <c r="R7" s="30">
        <f>IFERROR((($C7*s_DL)/ss_res!Q7),".")</f>
        <v>5.2819683329346731E-4</v>
      </c>
      <c r="S7" s="30">
        <f>IFERROR((($C7*s_DL)/ss_res!R7),".")</f>
        <v>1.0284797763772514E-4</v>
      </c>
    </row>
    <row r="8" spans="1:19">
      <c r="A8" s="88" t="s">
        <v>15</v>
      </c>
      <c r="B8" s="28"/>
      <c r="C8" s="28">
        <v>5</v>
      </c>
      <c r="D8" s="30">
        <f>IFERROR((($C8*s_DL)/ss_res!C8),".")</f>
        <v>1.8413006457774587E-6</v>
      </c>
      <c r="E8" s="30">
        <f>IFERROR((($C8*s_DL)/ss_res!D8),".")</f>
        <v>5.5822304593573061E-8</v>
      </c>
      <c r="F8" s="30">
        <f>IFERROR((($C8*s_DL)/ss_res!E8),".")</f>
        <v>1.1373693306919471E-8</v>
      </c>
      <c r="G8" s="30">
        <f>IFERROR((($C8*s_DL)/ss_res!F8),".")</f>
        <v>8.1869868158577767E-5</v>
      </c>
      <c r="H8" s="30">
        <f>IFERROR((($C8*s_DL)/ss_res!G8),".")</f>
        <v>8.3722542497662145E-5</v>
      </c>
      <c r="I8" s="30">
        <f>IFERROR((($C8*s_DL)/ss_res!H8),".")</f>
        <v>8.3766991108948815E-5</v>
      </c>
      <c r="J8" s="30">
        <f>IFERROR((($C8*s_DL)/ss_res!I8),".")</f>
        <v>4.7050517769646201E-4</v>
      </c>
      <c r="K8" s="30">
        <f>IFERROR((($C8*s_DL)/ss_res!J8),".")</f>
        <v>9.739320004795568E-5</v>
      </c>
      <c r="L8" s="30">
        <f>IFERROR((($C8*s_DL)/ss_res!K8),".")</f>
        <v>2.7434704238860763E-4</v>
      </c>
      <c r="M8" s="30">
        <f>IFERROR((($C8*s_DL)/ss_res!L8),".")</f>
        <v>4.2249444527845564E-4</v>
      </c>
      <c r="N8" s="30">
        <f>IFERROR((($C8*s_DL)/ss_res!M8),".")</f>
        <v>1.0472919296407505E-4</v>
      </c>
      <c r="O8" s="30">
        <f>IFERROR((($C8*s_DL)/ss_res!N8),".")</f>
        <v>4.3429072605899341E-4</v>
      </c>
      <c r="P8" s="30">
        <f>IFERROR((($C8*s_DL)/ss_res!O8),".")</f>
        <v>9.0991311356114729E-5</v>
      </c>
      <c r="Q8" s="30">
        <f>IFERROR((($C8*s_DL)/ss_res!P8),".")</f>
        <v>2.57896836765653E-4</v>
      </c>
      <c r="R8" s="30">
        <f>IFERROR((($C8*s_DL)/ss_res!Q8),".")</f>
        <v>3.8926587357073015E-4</v>
      </c>
      <c r="S8" s="30">
        <f>IFERROR((($C8*s_DL)/ss_res!R8),".")</f>
        <v>9.252956372920391E-5</v>
      </c>
    </row>
    <row r="9" spans="1:19">
      <c r="A9" s="88" t="s">
        <v>16</v>
      </c>
      <c r="B9" s="28"/>
      <c r="C9" s="28">
        <v>5</v>
      </c>
      <c r="D9" s="30" t="str">
        <f>IFERROR((($C9*s_DL)/ss_res!C9),".")</f>
        <v>.</v>
      </c>
      <c r="E9" s="30" t="str">
        <f>IFERROR((($C9*s_DL)/ss_res!D9),".")</f>
        <v>.</v>
      </c>
      <c r="F9" s="30" t="str">
        <f>IFERROR((($C9*s_DL)/ss_res!E9),".")</f>
        <v>.</v>
      </c>
      <c r="G9" s="30">
        <f>IFERROR((($C9*s_DL)/ss_res!F9),".")</f>
        <v>9.1726229398771811E-5</v>
      </c>
      <c r="H9" s="30">
        <f>IFERROR((($C9*s_DL)/ss_res!G9),".")</f>
        <v>9.1726229398771811E-5</v>
      </c>
      <c r="I9" s="30">
        <f>IFERROR((($C9*s_DL)/ss_res!H9),".")</f>
        <v>9.1726229398771811E-5</v>
      </c>
      <c r="J9" s="30" t="str">
        <f>IFERROR((($C9*s_DL)/ss_res!I9),".")</f>
        <v>.</v>
      </c>
      <c r="K9" s="30" t="str">
        <f>IFERROR((($C9*s_DL)/ss_res!J9),".")</f>
        <v>.</v>
      </c>
      <c r="L9" s="30" t="str">
        <f>IFERROR((($C9*s_DL)/ss_res!K9),".")</f>
        <v>.</v>
      </c>
      <c r="M9" s="30" t="str">
        <f>IFERROR((($C9*s_DL)/ss_res!L9),".")</f>
        <v>.</v>
      </c>
      <c r="N9" s="30" t="str">
        <f>IFERROR((($C9*s_DL)/ss_res!M9),".")</f>
        <v>.</v>
      </c>
      <c r="O9" s="30">
        <f>IFERROR((($C9*s_DL)/ss_res!N9),".")</f>
        <v>5.3399673776989033E-4</v>
      </c>
      <c r="P9" s="30">
        <f>IFERROR((($C9*s_DL)/ss_res!O9),".")</f>
        <v>1.092496269319954E-4</v>
      </c>
      <c r="Q9" s="30">
        <f>IFERROR((($C9*s_DL)/ss_res!P9),".")</f>
        <v>3.0845863510893968E-4</v>
      </c>
      <c r="R9" s="30">
        <f>IFERROR((($C9*s_DL)/ss_res!Q9),".")</f>
        <v>4.7765536864957935E-4</v>
      </c>
      <c r="S9" s="30">
        <f>IFERROR((($C9*s_DL)/ss_res!R9),".")</f>
        <v>1.0366925194448333E-4</v>
      </c>
    </row>
    <row r="10" spans="1:19">
      <c r="A10" s="34" t="s">
        <v>17</v>
      </c>
      <c r="B10" s="28" t="s">
        <v>9</v>
      </c>
      <c r="C10" s="28">
        <v>5</v>
      </c>
      <c r="D10" s="30" t="str">
        <f>IFERROR((($C10*s_DL)/ss_res!C10),".")</f>
        <v>.</v>
      </c>
      <c r="E10" s="30" t="str">
        <f>IFERROR((($C10*s_DL)/ss_res!D10),".")</f>
        <v>.</v>
      </c>
      <c r="F10" s="30" t="str">
        <f>IFERROR((($C10*s_DL)/ss_res!E10),".")</f>
        <v>.</v>
      </c>
      <c r="G10" s="30">
        <f>IFERROR((($C10*s_DL)/ss_res!F10),".")</f>
        <v>5.5770561815653997E-13</v>
      </c>
      <c r="H10" s="30">
        <f>IFERROR((($C10*s_DL)/ss_res!G10),".")</f>
        <v>5.5770561815653997E-13</v>
      </c>
      <c r="I10" s="30">
        <f>IFERROR((($C10*s_DL)/ss_res!H10),".")</f>
        <v>5.5770561815653997E-13</v>
      </c>
      <c r="J10" s="30">
        <f>IFERROR((($C10*s_DL)/ss_res!I10),".")</f>
        <v>3.1004724263489819E-12</v>
      </c>
      <c r="K10" s="30">
        <f>IFERROR((($C10*s_DL)/ss_res!J10),".")</f>
        <v>7.0309925888858819E-13</v>
      </c>
      <c r="L10" s="30">
        <f>IFERROR((($C10*s_DL)/ss_res!K10),".")</f>
        <v>1.9628187643973088E-12</v>
      </c>
      <c r="M10" s="30">
        <f>IFERROR((($C10*s_DL)/ss_res!L10),".")</f>
        <v>2.9002844429154254E-12</v>
      </c>
      <c r="N10" s="30">
        <f>IFERROR((($C10*s_DL)/ss_res!M10),".")</f>
        <v>6.9361367117405885E-13</v>
      </c>
      <c r="O10" s="30">
        <f>IFERROR((($C10*s_DL)/ss_res!N10),".")</f>
        <v>2.6416976083632336E-12</v>
      </c>
      <c r="P10" s="30">
        <f>IFERROR((($C10*s_DL)/ss_res!O10),".")</f>
        <v>6.3536893085901674E-13</v>
      </c>
      <c r="Q10" s="30">
        <f>IFERROR((($C10*s_DL)/ss_res!P10),".")</f>
        <v>1.7807769092247352E-12</v>
      </c>
      <c r="R10" s="30">
        <f>IFERROR((($C10*s_DL)/ss_res!Q10),".")</f>
        <v>2.5909328961836486E-12</v>
      </c>
      <c r="S10" s="30">
        <f>IFERROR((($C10*s_DL)/ss_res!R10),".")</f>
        <v>6.3032051593628808E-13</v>
      </c>
    </row>
    <row r="11" spans="1:19">
      <c r="A11" s="34" t="s">
        <v>18</v>
      </c>
      <c r="B11" s="90" t="s">
        <v>9</v>
      </c>
      <c r="C11" s="28">
        <v>5</v>
      </c>
      <c r="D11" s="30" t="str">
        <f>IFERROR((($C11*s_DL)/ss_res!C11),".")</f>
        <v>.</v>
      </c>
      <c r="E11" s="30" t="str">
        <f>IFERROR((($C11*s_DL)/ss_res!D11),".")</f>
        <v>.</v>
      </c>
      <c r="F11" s="30" t="str">
        <f>IFERROR((($C11*s_DL)/ss_res!E11),".")</f>
        <v>.</v>
      </c>
      <c r="G11" s="30">
        <f>IFERROR((($C11*s_DL)/ss_res!F11),".")</f>
        <v>1.4040372895725589E-11</v>
      </c>
      <c r="H11" s="30">
        <f>IFERROR((($C11*s_DL)/ss_res!G11),".")</f>
        <v>1.4040372895725591E-11</v>
      </c>
      <c r="I11" s="30">
        <f>IFERROR((($C11*s_DL)/ss_res!H11),".")</f>
        <v>1.4040372895725591E-11</v>
      </c>
      <c r="J11" s="30">
        <f>IFERROR((($C11*s_DL)/ss_res!I11),".")</f>
        <v>8.0332697013854621E-12</v>
      </c>
      <c r="K11" s="30">
        <f>IFERROR((($C11*s_DL)/ss_res!J11),".")</f>
        <v>4.5557804682353788E-12</v>
      </c>
      <c r="L11" s="30">
        <f>IFERROR((($C11*s_DL)/ss_res!K11),".")</f>
        <v>6.3888755678803834E-12</v>
      </c>
      <c r="M11" s="30">
        <f>IFERROR((($C11*s_DL)/ss_res!L11),".")</f>
        <v>7.7097823308598731E-12</v>
      </c>
      <c r="N11" s="30">
        <f>IFERROR((($C11*s_DL)/ss_res!M11),".")</f>
        <v>2.1087433983784656E-11</v>
      </c>
      <c r="O11" s="30">
        <f>IFERROR((($C11*s_DL)/ss_res!N11),".")</f>
        <v>6.0451026180994272E-12</v>
      </c>
      <c r="P11" s="30">
        <f>IFERROR((($C11*s_DL)/ss_res!O11),".")</f>
        <v>3.4282628941570577E-12</v>
      </c>
      <c r="Q11" s="30">
        <f>IFERROR((($C11*s_DL)/ss_res!P11),".")</f>
        <v>4.8076822835220271E-12</v>
      </c>
      <c r="R11" s="30">
        <f>IFERROR((($C11*s_DL)/ss_res!Q11),".")</f>
        <v>5.8016756670350204E-12</v>
      </c>
      <c r="S11" s="30">
        <f>IFERROR((($C11*s_DL)/ss_res!R11),".")</f>
        <v>1.5868470389135618E-11</v>
      </c>
    </row>
    <row r="12" spans="1:19">
      <c r="A12" s="88" t="s">
        <v>19</v>
      </c>
      <c r="B12" s="28"/>
      <c r="C12" s="28">
        <v>5</v>
      </c>
      <c r="D12" s="30">
        <f>IFERROR((($C12*s_DL)/ss_res!C12),".")</f>
        <v>1.0530753328397917E-6</v>
      </c>
      <c r="E12" s="30">
        <f>IFERROR((($C12*s_DL)/ss_res!D12),".")</f>
        <v>3.7082139790079837E-8</v>
      </c>
      <c r="F12" s="30">
        <f>IFERROR((($C12*s_DL)/ss_res!E12),".")</f>
        <v>7.5554187203020165E-9</v>
      </c>
      <c r="G12" s="30">
        <f>IFERROR((($C12*s_DL)/ss_res!F12),".")</f>
        <v>7.1443657459183355E-5</v>
      </c>
      <c r="H12" s="30">
        <f>IFERROR((($C12*s_DL)/ss_res!G12),".")</f>
        <v>7.2504288210743448E-5</v>
      </c>
      <c r="I12" s="30">
        <f>IFERROR((($C12*s_DL)/ss_res!H12),".")</f>
        <v>7.2533814931813225E-5</v>
      </c>
      <c r="J12" s="30" t="str">
        <f>IFERROR((($C12*s_DL)/ss_res!I12),".")</f>
        <v>.</v>
      </c>
      <c r="K12" s="30" t="str">
        <f>IFERROR((($C12*s_DL)/ss_res!J12),".")</f>
        <v>.</v>
      </c>
      <c r="L12" s="30" t="str">
        <f>IFERROR((($C12*s_DL)/ss_res!K12),".")</f>
        <v>.</v>
      </c>
      <c r="M12" s="30" t="str">
        <f>IFERROR((($C12*s_DL)/ss_res!L12),".")</f>
        <v>.</v>
      </c>
      <c r="N12" s="30" t="str">
        <f>IFERROR((($C12*s_DL)/ss_res!M12),".")</f>
        <v>.</v>
      </c>
      <c r="O12" s="30">
        <f>IFERROR((($C12*s_DL)/ss_res!N12),".")</f>
        <v>3.9734381067266022E-4</v>
      </c>
      <c r="P12" s="30">
        <f>IFERROR((($C12*s_DL)/ss_res!O12),".")</f>
        <v>8.1407360654455453E-5</v>
      </c>
      <c r="Q12" s="30">
        <f>IFERROR((($C12*s_DL)/ss_res!P12),".")</f>
        <v>2.3071623885436915E-4</v>
      </c>
      <c r="R12" s="30">
        <f>IFERROR((($C12*s_DL)/ss_res!Q12),".")</f>
        <v>3.5019820748699522E-4</v>
      </c>
      <c r="S12" s="30">
        <f>IFERROR((($C12*s_DL)/ss_res!R12),".")</f>
        <v>8.0745829993428451E-5</v>
      </c>
    </row>
    <row r="13" spans="1:19">
      <c r="A13" s="88" t="s">
        <v>20</v>
      </c>
      <c r="B13" s="28"/>
      <c r="C13" s="28">
        <v>5</v>
      </c>
      <c r="D13" s="30">
        <f>IFERROR((($C13*s_DL)/ss_res!C13),".")</f>
        <v>5.5953525915867229E-5</v>
      </c>
      <c r="E13" s="30">
        <f>IFERROR((($C13*s_DL)/ss_res!D13),".")</f>
        <v>1.8968211192187273E-6</v>
      </c>
      <c r="F13" s="30">
        <f>IFERROR((($C13*s_DL)/ss_res!E13),".")</f>
        <v>3.8647386246689242E-7</v>
      </c>
      <c r="G13" s="30">
        <f>IFERROR((($C13*s_DL)/ss_res!F13),".")</f>
        <v>2.4254922354686971E-4</v>
      </c>
      <c r="H13" s="30">
        <f>IFERROR((($C13*s_DL)/ss_res!G13),".")</f>
        <v>2.9888922332520386E-4</v>
      </c>
      <c r="I13" s="30">
        <f>IFERROR((($C13*s_DL)/ss_res!H13),".")</f>
        <v>3.0039957058195562E-4</v>
      </c>
      <c r="J13" s="30">
        <f>IFERROR((($C13*s_DL)/ss_res!I13),".")</f>
        <v>1.5994773531271939E-3</v>
      </c>
      <c r="K13" s="30">
        <f>IFERROR((($C13*s_DL)/ss_res!J13),".")</f>
        <v>3.1989547062543863E-4</v>
      </c>
      <c r="L13" s="30">
        <f>IFERROR((($C13*s_DL)/ss_res!K13),".")</f>
        <v>9.1017877951761732E-4</v>
      </c>
      <c r="M13" s="30">
        <f>IFERROR((($C13*s_DL)/ss_res!L13),".")</f>
        <v>1.4185840810473323E-3</v>
      </c>
      <c r="N13" s="30">
        <f>IFERROR((($C13*s_DL)/ss_res!M13),".")</f>
        <v>3.2173641083380251E-4</v>
      </c>
      <c r="O13" s="30">
        <f>IFERROR((($C13*s_DL)/ss_res!N13),".")</f>
        <v>1.3774594300166247E-3</v>
      </c>
      <c r="P13" s="30">
        <f>IFERROR((($C13*s_DL)/ss_res!O13),".")</f>
        <v>2.8294409597259395E-4</v>
      </c>
      <c r="Q13" s="30">
        <f>IFERROR((($C13*s_DL)/ss_res!P13),".")</f>
        <v>8.03632994424727E-4</v>
      </c>
      <c r="R13" s="30">
        <f>IFERROR((($C13*s_DL)/ss_res!Q13),".")</f>
        <v>1.2379948716804922E-3</v>
      </c>
      <c r="S13" s="30">
        <f>IFERROR((($C13*s_DL)/ss_res!R13),".")</f>
        <v>2.7412983973759561E-4</v>
      </c>
    </row>
    <row r="14" spans="1:19">
      <c r="A14" s="34" t="s">
        <v>21</v>
      </c>
      <c r="B14" s="28" t="s">
        <v>9</v>
      </c>
      <c r="C14" s="28">
        <v>5</v>
      </c>
      <c r="D14" s="30" t="str">
        <f>IFERROR((($C14*s_DL)/ss_res!C14),".")</f>
        <v>.</v>
      </c>
      <c r="E14" s="30" t="str">
        <f>IFERROR((($C14*s_DL)/ss_res!D14),".")</f>
        <v>.</v>
      </c>
      <c r="F14" s="30" t="str">
        <f>IFERROR((($C14*s_DL)/ss_res!E14),".")</f>
        <v>.</v>
      </c>
      <c r="G14" s="30">
        <f>IFERROR((($C14*s_DL)/ss_res!F14),".")</f>
        <v>6.515601654686467E-6</v>
      </c>
      <c r="H14" s="30">
        <f>IFERROR((($C14*s_DL)/ss_res!G14),".")</f>
        <v>6.515601654686467E-6</v>
      </c>
      <c r="I14" s="30">
        <f>IFERROR((($C14*s_DL)/ss_res!H14),".")</f>
        <v>6.515601654686467E-6</v>
      </c>
      <c r="J14" s="30">
        <f>IFERROR((($C14*s_DL)/ss_res!I14),".")</f>
        <v>4.1020445323244762E-5</v>
      </c>
      <c r="K14" s="30">
        <f>IFERROR((($C14*s_DL)/ss_res!J14),".")</f>
        <v>8.1587626057282394E-6</v>
      </c>
      <c r="L14" s="30">
        <f>IFERROR((($C14*s_DL)/ss_res!K14),".")</f>
        <v>2.334312634416691E-5</v>
      </c>
      <c r="M14" s="30">
        <f>IFERROR((($C14*s_DL)/ss_res!L14),".")</f>
        <v>3.6487799431173527E-5</v>
      </c>
      <c r="N14" s="30">
        <f>IFERROR((($C14*s_DL)/ss_res!M14),".")</f>
        <v>8.1834276729085935E-6</v>
      </c>
      <c r="O14" s="30">
        <f>IFERROR((($C14*s_DL)/ss_res!N14),".")</f>
        <v>3.8113380347331524E-5</v>
      </c>
      <c r="P14" s="30">
        <f>IFERROR((($C14*s_DL)/ss_res!O14),".")</f>
        <v>7.7435681430471095E-6</v>
      </c>
      <c r="Q14" s="30">
        <f>IFERROR((($C14*s_DL)/ss_res!P14),".")</f>
        <v>2.1744081266741895E-5</v>
      </c>
      <c r="R14" s="30">
        <f>IFERROR((($C14*s_DL)/ss_res!Q14),".")</f>
        <v>3.5391832355886263E-5</v>
      </c>
      <c r="S14" s="30">
        <f>IFERROR((($C14*s_DL)/ss_res!R14),".")</f>
        <v>7.3639519899269763E-6</v>
      </c>
    </row>
    <row r="15" spans="1:19">
      <c r="A15" s="88" t="s">
        <v>22</v>
      </c>
      <c r="B15" s="28"/>
      <c r="C15" s="28">
        <v>5</v>
      </c>
      <c r="D15" s="30">
        <f>IFERROR((($C15*s_DL)/ss_res!C15),".")</f>
        <v>0.94623993116923122</v>
      </c>
      <c r="E15" s="30">
        <f>IFERROR((($C15*s_DL)/ss_res!D15),".")</f>
        <v>1.9012722623447347</v>
      </c>
      <c r="F15" s="30">
        <f>IFERROR((($C15*s_DL)/ss_res!E15),".")</f>
        <v>0.38738077480505206</v>
      </c>
      <c r="G15" s="30">
        <f>IFERROR((($C15*s_DL)/ss_res!F15),".")</f>
        <v>5.6295742903622846E-3</v>
      </c>
      <c r="H15" s="30">
        <f>IFERROR((($C15*s_DL)/ss_res!G15),".")</f>
        <v>1.3392502802646458</v>
      </c>
      <c r="I15" s="30">
        <f>IFERROR((($C15*s_DL)/ss_res!H15),".")</f>
        <v>2.853141767804328</v>
      </c>
      <c r="J15" s="30">
        <f>IFERROR((($C15*s_DL)/ss_res!I15),".")</f>
        <v>1.9115602976007243E-3</v>
      </c>
      <c r="K15" s="30">
        <f>IFERROR((($C15*s_DL)/ss_res!J15),".")</f>
        <v>6.9703303669418697E-4</v>
      </c>
      <c r="L15" s="30">
        <f>IFERROR((($C15*s_DL)/ss_res!K15),".")</f>
        <v>1.4961567706819673E-3</v>
      </c>
      <c r="M15" s="30">
        <f>IFERROR((($C15*s_DL)/ss_res!L15),".")</f>
        <v>1.8833973466231822E-3</v>
      </c>
      <c r="N15" s="30">
        <f>IFERROR((($C15*s_DL)/ss_res!M15),".")</f>
        <v>7.5785174346260659E-3</v>
      </c>
      <c r="O15" s="30">
        <f>IFERROR((($C15*s_DL)/ss_res!N15),".")</f>
        <v>1.6048547274632946E-3</v>
      </c>
      <c r="P15" s="30">
        <f>IFERROR((($C15*s_DL)/ss_res!O15),".")</f>
        <v>5.8519564647832871E-4</v>
      </c>
      <c r="Q15" s="30">
        <f>IFERROR((($C15*s_DL)/ss_res!P15),".")</f>
        <v>1.2561017664307556E-3</v>
      </c>
      <c r="R15" s="30">
        <f>IFERROR((($C15*s_DL)/ss_res!Q15),".")</f>
        <v>1.5812104589187157E-3</v>
      </c>
      <c r="S15" s="30">
        <f>IFERROR((($C15*s_DL)/ss_res!R15),".")</f>
        <v>6.362561279070391E-3</v>
      </c>
    </row>
    <row r="16" spans="1:19">
      <c r="A16" s="88" t="s">
        <v>23</v>
      </c>
      <c r="B16" s="28"/>
      <c r="C16" s="28">
        <v>5</v>
      </c>
      <c r="D16" s="30">
        <f>IFERROR((($C16*s_DL)/ss_res!C16),".")</f>
        <v>4.340128493540762E-6</v>
      </c>
      <c r="E16" s="30">
        <f>IFERROR((($C16*s_DL)/ss_res!D16),".")</f>
        <v>2.2789806583960549E-7</v>
      </c>
      <c r="F16" s="30">
        <f>IFERROR((($C16*s_DL)/ss_res!E16),".")</f>
        <v>4.6433817538916873E-8</v>
      </c>
      <c r="G16" s="30">
        <f>IFERROR((($C16*s_DL)/ss_res!F16),".")</f>
        <v>3.7104930156647701E-4</v>
      </c>
      <c r="H16" s="30">
        <f>IFERROR((($C16*s_DL)/ss_res!G16),".")</f>
        <v>3.7543586387755665E-4</v>
      </c>
      <c r="I16" s="30">
        <f>IFERROR((($C16*s_DL)/ss_res!H16),".")</f>
        <v>3.7561732812585734E-4</v>
      </c>
      <c r="J16" s="30">
        <f>IFERROR((($C16*s_DL)/ss_res!I16),".")</f>
        <v>2.3513551536085996E-3</v>
      </c>
      <c r="K16" s="30">
        <f>IFERROR((($C16*s_DL)/ss_res!J16),".")</f>
        <v>4.7482413890298139E-4</v>
      </c>
      <c r="L16" s="30">
        <f>IFERROR((($C16*s_DL)/ss_res!K16),".")</f>
        <v>1.346419133601605E-3</v>
      </c>
      <c r="M16" s="30">
        <f>IFERROR((($C16*s_DL)/ss_res!L16),".")</f>
        <v>2.0879253231213288E-3</v>
      </c>
      <c r="N16" s="30">
        <f>IFERROR((($C16*s_DL)/ss_res!M16),".")</f>
        <v>4.7014254365236493E-4</v>
      </c>
      <c r="O16" s="30">
        <f>IFERROR((($C16*s_DL)/ss_res!N16),".")</f>
        <v>2.2484247540632911E-3</v>
      </c>
      <c r="P16" s="30">
        <f>IFERROR((($C16*s_DL)/ss_res!O16),".")</f>
        <v>4.477175880873756E-4</v>
      </c>
      <c r="Q16" s="30">
        <f>IFERROR((($C16*s_DL)/ss_res!P16),".")</f>
        <v>1.2721876044488141E-3</v>
      </c>
      <c r="R16" s="30">
        <f>IFERROR((($C16*s_DL)/ss_res!Q16),".")</f>
        <v>1.9253181587034311E-3</v>
      </c>
      <c r="S16" s="30">
        <f>IFERROR((($C16*s_DL)/ss_res!R16),".")</f>
        <v>4.1936100262761643E-4</v>
      </c>
    </row>
    <row r="17" spans="1:19">
      <c r="A17" s="34" t="s">
        <v>24</v>
      </c>
      <c r="B17" s="90" t="s">
        <v>9</v>
      </c>
      <c r="C17" s="28">
        <v>5</v>
      </c>
      <c r="D17" s="30">
        <f>IFERROR((($C17*s_DL)/ss_res!C17),".")</f>
        <v>2.1638187674967294E-2</v>
      </c>
      <c r="E17" s="30">
        <f>IFERROR((($C17*s_DL)/ss_res!D17),".")</f>
        <v>0.15030996994436741</v>
      </c>
      <c r="F17" s="30">
        <f>IFERROR((($C17*s_DL)/ss_res!E17),".")</f>
        <v>3.0625383734449861E-2</v>
      </c>
      <c r="G17" s="30">
        <f>IFERROR((($C17*s_DL)/ss_res!F17),".")</f>
        <v>1.1510208871293311E-3</v>
      </c>
      <c r="H17" s="30">
        <f>IFERROR((($C17*s_DL)/ss_res!G17),".")</f>
        <v>5.3414592296546486E-2</v>
      </c>
      <c r="I17" s="30">
        <f>IFERROR((($C17*s_DL)/ss_res!H17),".")</f>
        <v>0.17309917850646403</v>
      </c>
      <c r="J17" s="30">
        <f>IFERROR((($C17*s_DL)/ss_res!I17),".")</f>
        <v>2.0442193638331159E-4</v>
      </c>
      <c r="K17" s="30">
        <f>IFERROR((($C17*s_DL)/ss_res!J17),".")</f>
        <v>1.172112126702947E-4</v>
      </c>
      <c r="L17" s="30">
        <f>IFERROR((($C17*s_DL)/ss_res!K17),".")</f>
        <v>1.6953764689810487E-4</v>
      </c>
      <c r="M17" s="30">
        <f>IFERROR((($C17*s_DL)/ss_res!L17),".")</f>
        <v>2.0023582164508684E-4</v>
      </c>
      <c r="N17" s="30">
        <f>IFERROR((($C17*s_DL)/ss_res!M17),".")</f>
        <v>1.5325146442484534E-3</v>
      </c>
      <c r="O17" s="30">
        <f>IFERROR((($C17*s_DL)/ss_res!N17),".")</f>
        <v>1.6534695166088288E-4</v>
      </c>
      <c r="P17" s="30">
        <f>IFERROR((($C17*s_DL)/ss_res!O17),".")</f>
        <v>9.9323048220954354E-5</v>
      </c>
      <c r="Q17" s="30">
        <f>IFERROR((($C17*s_DL)/ss_res!P17),".")</f>
        <v>1.4707016141697943E-4</v>
      </c>
      <c r="R17" s="30">
        <f>IFERROR((($C17*s_DL)/ss_res!Q17),".")</f>
        <v>1.6330773014297479E-4</v>
      </c>
      <c r="S17" s="30">
        <f>IFERROR((($C17*s_DL)/ss_res!R17),".")</f>
        <v>1.3008871630645169E-3</v>
      </c>
    </row>
    <row r="18" spans="1:19">
      <c r="A18" s="34" t="s">
        <v>25</v>
      </c>
      <c r="B18" s="28" t="s">
        <v>9</v>
      </c>
      <c r="C18" s="28">
        <v>5</v>
      </c>
      <c r="D18" s="30">
        <f>IFERROR((($C18*s_DL)/ss_res!C18),".")</f>
        <v>2.0346633751880234E-5</v>
      </c>
      <c r="E18" s="30">
        <f>IFERROR((($C18*s_DL)/ss_res!D18),".")</f>
        <v>2.3081959821759045E-4</v>
      </c>
      <c r="F18" s="30">
        <f>IFERROR((($C18*s_DL)/ss_res!E18),".")</f>
        <v>4.70290744616714E-5</v>
      </c>
      <c r="G18" s="30">
        <f>IFERROR((($C18*s_DL)/ss_res!F18),".")</f>
        <v>3.3103700040899372E-5</v>
      </c>
      <c r="H18" s="30">
        <f>IFERROR((($C18*s_DL)/ss_res!G18),".")</f>
        <v>1.0047940825445101E-4</v>
      </c>
      <c r="I18" s="30">
        <f>IFERROR((($C18*s_DL)/ss_res!H18),".")</f>
        <v>2.8426993201037E-4</v>
      </c>
      <c r="J18" s="30">
        <f>IFERROR((($C18*s_DL)/ss_res!I18),".")</f>
        <v>1.5262071102832778E-4</v>
      </c>
      <c r="K18" s="30">
        <f>IFERROR((($C18*s_DL)/ss_res!J18),".")</f>
        <v>3.2971050344434947E-5</v>
      </c>
      <c r="L18" s="30">
        <f>IFERROR((($C18*s_DL)/ss_res!K18),".")</f>
        <v>9.207010284861079E-5</v>
      </c>
      <c r="M18" s="30">
        <f>IFERROR((($C18*s_DL)/ss_res!L18),".")</f>
        <v>1.397640750449632E-4</v>
      </c>
      <c r="N18" s="30">
        <f>IFERROR((($C18*s_DL)/ss_res!M18),".")</f>
        <v>4.2564461286639523E-5</v>
      </c>
      <c r="O18" s="30">
        <f>IFERROR((($C18*s_DL)/ss_res!N18),".")</f>
        <v>1.4719326436334987E-4</v>
      </c>
      <c r="P18" s="30">
        <f>IFERROR((($C18*s_DL)/ss_res!O18),".")</f>
        <v>3.0685219349297151E-5</v>
      </c>
      <c r="Q18" s="30">
        <f>IFERROR((($C18*s_DL)/ss_res!P18),".")</f>
        <v>8.5600123937780578E-5</v>
      </c>
      <c r="R18" s="30">
        <f>IFERROR((($C18*s_DL)/ss_res!Q18),".")</f>
        <v>1.2369020167577252E-4</v>
      </c>
      <c r="S18" s="30">
        <f>IFERROR((($C18*s_DL)/ss_res!R18),".")</f>
        <v>3.741389831816799E-5</v>
      </c>
    </row>
    <row r="19" spans="1:19">
      <c r="A19" s="34" t="s">
        <v>26</v>
      </c>
      <c r="B19" s="90" t="s">
        <v>9</v>
      </c>
      <c r="C19" s="28">
        <v>5</v>
      </c>
      <c r="D19" s="30">
        <f>IFERROR((($C19*s_DL)/ss_res!C19),".")</f>
        <v>4.9377321337243493E-6</v>
      </c>
      <c r="E19" s="30">
        <f>IFERROR((($C19*s_DL)/ss_res!D19),".")</f>
        <v>2.8074186018528129E-5</v>
      </c>
      <c r="F19" s="30">
        <f>IFERROR((($C19*s_DL)/ss_res!E19),".")</f>
        <v>5.7200644785437255E-6</v>
      </c>
      <c r="G19" s="30">
        <f>IFERROR((($C19*s_DL)/ss_res!F19),".")</f>
        <v>1.2214396907276486E-4</v>
      </c>
      <c r="H19" s="30">
        <f>IFERROR((($C19*s_DL)/ss_res!G19),".")</f>
        <v>1.3280176568503295E-4</v>
      </c>
      <c r="I19" s="30">
        <f>IFERROR((($C19*s_DL)/ss_res!H19),".")</f>
        <v>1.5515588722501731E-4</v>
      </c>
      <c r="J19" s="30">
        <f>IFERROR((($C19*s_DL)/ss_res!I19),".")</f>
        <v>8.2908420122599703E-4</v>
      </c>
      <c r="K19" s="30">
        <f>IFERROR((($C19*s_DL)/ss_res!J19),".")</f>
        <v>1.4784487187506528E-4</v>
      </c>
      <c r="L19" s="30">
        <f>IFERROR((($C19*s_DL)/ss_res!K19),".")</f>
        <v>4.2725811596922556E-4</v>
      </c>
      <c r="M19" s="30">
        <f>IFERROR((($C19*s_DL)/ss_res!L19),".")</f>
        <v>6.9175123537874601E-4</v>
      </c>
      <c r="N19" s="30">
        <f>IFERROR((($C19*s_DL)/ss_res!M19),".")</f>
        <v>1.5066617538208143E-4</v>
      </c>
      <c r="O19" s="30">
        <f>IFERROR((($C19*s_DL)/ss_res!N19),".")</f>
        <v>8.2677076010826312E-4</v>
      </c>
      <c r="P19" s="30">
        <f>IFERROR((($C19*s_DL)/ss_res!O19),".")</f>
        <v>1.4621457931569522E-4</v>
      </c>
      <c r="Q19" s="30">
        <f>IFERROR((($C19*s_DL)/ss_res!P19),".")</f>
        <v>4.270456381231771E-4</v>
      </c>
      <c r="R19" s="30">
        <f>IFERROR((($C19*s_DL)/ss_res!Q19),".")</f>
        <v>6.8626114620907346E-4</v>
      </c>
      <c r="S19" s="30">
        <f>IFERROR((($C19*s_DL)/ss_res!R19),".")</f>
        <v>1.3804747002358727E-4</v>
      </c>
    </row>
    <row r="20" spans="1:19">
      <c r="A20" s="88" t="s">
        <v>27</v>
      </c>
      <c r="B20" s="28"/>
      <c r="C20" s="28">
        <v>5</v>
      </c>
      <c r="D20" s="30">
        <f>IFERROR((($C20*s_DL)/ss_res!C20),".")</f>
        <v>9.2755438848468284E-3</v>
      </c>
      <c r="E20" s="30">
        <f>IFERROR((($C20*s_DL)/ss_res!D20),".")</f>
        <v>2.5160302443543101E-3</v>
      </c>
      <c r="F20" s="30">
        <f>IFERROR((($C20*s_DL)/ss_res!E20),".")</f>
        <v>5.1263659855265559E-4</v>
      </c>
      <c r="G20" s="30">
        <f>IFERROR((($C20*s_DL)/ss_res!F20),".")</f>
        <v>6.9411262037749081E-3</v>
      </c>
      <c r="H20" s="30">
        <f>IFERROR((($C20*s_DL)/ss_res!G20),".")</f>
        <v>1.6729306687174393E-2</v>
      </c>
      <c r="I20" s="30">
        <f>IFERROR((($C20*s_DL)/ss_res!H20),".")</f>
        <v>1.8732700332976044E-2</v>
      </c>
      <c r="J20" s="30">
        <f>IFERROR((($C20*s_DL)/ss_res!I20),".")</f>
        <v>3.4890404889528277E-2</v>
      </c>
      <c r="K20" s="30">
        <f>IFERROR((($C20*s_DL)/ss_res!J20),".")</f>
        <v>9.155126902830768E-3</v>
      </c>
      <c r="L20" s="30">
        <f>IFERROR((($C20*s_DL)/ss_res!K20),".")</f>
        <v>2.4726051398983876E-2</v>
      </c>
      <c r="M20" s="30">
        <f>IFERROR((($C20*s_DL)/ss_res!L20),".")</f>
        <v>3.3953265915222762E-2</v>
      </c>
      <c r="N20" s="30">
        <f>IFERROR((($C20*s_DL)/ss_res!M20),".")</f>
        <v>9.2932047833308943E-3</v>
      </c>
      <c r="O20" s="30">
        <f>IFERROR((($C20*s_DL)/ss_res!N20),".")</f>
        <v>2.8501543948902898E-2</v>
      </c>
      <c r="P20" s="30">
        <f>IFERROR((($C20*s_DL)/ss_res!O20),".")</f>
        <v>7.4459778469863616E-3</v>
      </c>
      <c r="Q20" s="30">
        <f>IFERROR((($C20*s_DL)/ss_res!P20),".")</f>
        <v>2.0107790353099377E-2</v>
      </c>
      <c r="R20" s="30">
        <f>IFERROR((($C20*s_DL)/ss_res!Q20),".")</f>
        <v>2.7605036892475121E-2</v>
      </c>
      <c r="S20" s="30">
        <f>IFERROR((($C20*s_DL)/ss_res!R20),".")</f>
        <v>7.8448810761562945E-3</v>
      </c>
    </row>
    <row r="21" spans="1:19">
      <c r="A21" s="88" t="s">
        <v>28</v>
      </c>
      <c r="B21" s="28"/>
      <c r="C21" s="28">
        <v>5</v>
      </c>
      <c r="D21" s="30">
        <f>IFERROR((($C21*s_DL)/ss_res!C21),".")</f>
        <v>6.8386399374372809E-4</v>
      </c>
      <c r="E21" s="30">
        <f>IFERROR((($C21*s_DL)/ss_res!D21),".")</f>
        <v>5.2222640125110778E-5</v>
      </c>
      <c r="F21" s="30">
        <f>IFERROR((($C21*s_DL)/ss_res!E21),".")</f>
        <v>1.0640268200769E-5</v>
      </c>
      <c r="G21" s="30">
        <f>IFERROR((($C21*s_DL)/ss_res!F21),".")</f>
        <v>4.66844930285125E-3</v>
      </c>
      <c r="H21" s="30">
        <f>IFERROR((($C21*s_DL)/ss_res!G21),".")</f>
        <v>5.3629535647957468E-3</v>
      </c>
      <c r="I21" s="30">
        <f>IFERROR((($C21*s_DL)/ss_res!H21),".")</f>
        <v>5.4045359367200889E-3</v>
      </c>
      <c r="J21" s="30">
        <f>IFERROR((($C21*s_DL)/ss_res!I21),".")</f>
        <v>2.9369868889472638E-2</v>
      </c>
      <c r="K21" s="30">
        <f>IFERROR((($C21*s_DL)/ss_res!J21),".")</f>
        <v>6.1728706736723466E-3</v>
      </c>
      <c r="L21" s="30">
        <f>IFERROR((($C21*s_DL)/ss_res!K21),".")</f>
        <v>1.7608925816475857E-2</v>
      </c>
      <c r="M21" s="30">
        <f>IFERROR((($C21*s_DL)/ss_res!L21),".")</f>
        <v>2.6835743033965038E-2</v>
      </c>
      <c r="N21" s="30">
        <f>IFERROR((($C21*s_DL)/ss_res!M21),".")</f>
        <v>6.0791436364233302E-3</v>
      </c>
      <c r="O21" s="30">
        <f>IFERROR((($C21*s_DL)/ss_res!N21),".")</f>
        <v>2.5102452042284305E-2</v>
      </c>
      <c r="P21" s="30">
        <f>IFERROR((($C21*s_DL)/ss_res!O21),".")</f>
        <v>5.4354269793973385E-3</v>
      </c>
      <c r="Q21" s="30">
        <f>IFERROR((($C21*s_DL)/ss_res!P21),".")</f>
        <v>1.5528153277315557E-2</v>
      </c>
      <c r="R21" s="30">
        <f>IFERROR((($C21*s_DL)/ss_res!Q21),".")</f>
        <v>2.329374326128263E-2</v>
      </c>
      <c r="S21" s="30">
        <f>IFERROR((($C21*s_DL)/ss_res!R21),".")</f>
        <v>5.2762950154998317E-3</v>
      </c>
    </row>
    <row r="22" spans="1:19">
      <c r="A22" s="88" t="s">
        <v>29</v>
      </c>
      <c r="B22" s="28"/>
      <c r="C22" s="28">
        <v>5</v>
      </c>
      <c r="D22" s="30">
        <f>IFERROR((($C22*s_DL)/ss_res!C22),".")</f>
        <v>0.38393179765350754</v>
      </c>
      <c r="E22" s="30">
        <f>IFERROR((($C22*s_DL)/ss_res!D22),".")</f>
        <v>0.3194567302116198</v>
      </c>
      <c r="F22" s="30">
        <f>IFERROR((($C22*s_DL)/ss_res!E22),".")</f>
        <v>6.5088729329827774E-2</v>
      </c>
      <c r="G22" s="30">
        <f>IFERROR((($C22*s_DL)/ss_res!F22),".")</f>
        <v>2.0945984661123651E-5</v>
      </c>
      <c r="H22" s="30">
        <f>IFERROR((($C22*s_DL)/ss_res!G22),".")</f>
        <v>0.44904147296799646</v>
      </c>
      <c r="I22" s="30">
        <f>IFERROR((($C22*s_DL)/ss_res!H22),".")</f>
        <v>0.70340947384978847</v>
      </c>
      <c r="J22" s="30">
        <f>IFERROR((($C22*s_DL)/ss_res!I22),".")</f>
        <v>2.0839321670694633E-5</v>
      </c>
      <c r="K22" s="30">
        <f>IFERROR((($C22*s_DL)/ss_res!J22),".")</f>
        <v>1.221494023603216E-5</v>
      </c>
      <c r="L22" s="30">
        <f>IFERROR((($C22*s_DL)/ss_res!K22),".")</f>
        <v>1.9501662509400051E-5</v>
      </c>
      <c r="M22" s="30">
        <f>IFERROR((($C22*s_DL)/ss_res!L22),".")</f>
        <v>2.0839321670694633E-5</v>
      </c>
      <c r="N22" s="30">
        <f>IFERROR((($C22*s_DL)/ss_res!M22),".")</f>
        <v>2.8197426972674378E-5</v>
      </c>
      <c r="O22" s="30">
        <f>IFERROR((($C22*s_DL)/ss_res!N22),".")</f>
        <v>1.7495699163829453E-5</v>
      </c>
      <c r="P22" s="30">
        <f>IFERROR((($C22*s_DL)/ss_res!O22),".")</f>
        <v>1.0255080422041928E-5</v>
      </c>
      <c r="Q22" s="30">
        <f>IFERROR((($C22*s_DL)/ss_res!P22),".")</f>
        <v>1.6372664420205264E-5</v>
      </c>
      <c r="R22" s="30">
        <f>IFERROR((($C22*s_DL)/ss_res!Q22),".")</f>
        <v>1.7495699163829453E-5</v>
      </c>
      <c r="S22" s="30">
        <f>IFERROR((($C22*s_DL)/ss_res!R22),".")</f>
        <v>2.3673212943476632E-5</v>
      </c>
    </row>
    <row r="23" spans="1:19">
      <c r="A23" s="88" t="s">
        <v>30</v>
      </c>
      <c r="B23" s="28"/>
      <c r="C23" s="28">
        <v>5</v>
      </c>
      <c r="D23" s="30">
        <f>IFERROR((($C23*s_DL)/ss_res!C23),".")</f>
        <v>0.32000689112072639</v>
      </c>
      <c r="E23" s="30">
        <f>IFERROR((($C23*s_DL)/ss_res!D23),".")</f>
        <v>0.10514422907110102</v>
      </c>
      <c r="F23" s="30">
        <f>IFERROR((($C23*s_DL)/ss_res!E23),".")</f>
        <v>2.1422945955994678E-2</v>
      </c>
      <c r="G23" s="30">
        <f>IFERROR((($C23*s_DL)/ss_res!F23),".")</f>
        <v>3.4867091457773074E-5</v>
      </c>
      <c r="H23" s="30">
        <f>IFERROR((($C23*s_DL)/ss_res!G23),".")</f>
        <v>0.34146470416817881</v>
      </c>
      <c r="I23" s="30">
        <f>IFERROR((($C23*s_DL)/ss_res!H23),".")</f>
        <v>0.42518598728328522</v>
      </c>
      <c r="J23" s="30">
        <f>IFERROR((($C23*s_DL)/ss_res!I23),".")</f>
        <v>5.7506377180952441E-5</v>
      </c>
      <c r="K23" s="30">
        <f>IFERROR((($C23*s_DL)/ss_res!J23),".")</f>
        <v>2.6742476101631741E-5</v>
      </c>
      <c r="L23" s="30">
        <f>IFERROR((($C23*s_DL)/ss_res!K23),".")</f>
        <v>5.0468883469996736E-5</v>
      </c>
      <c r="M23" s="30">
        <f>IFERROR((($C23*s_DL)/ss_res!L23),".")</f>
        <v>5.7506377180952441E-5</v>
      </c>
      <c r="N23" s="30">
        <f>IFERROR((($C23*s_DL)/ss_res!M23),".")</f>
        <v>4.7564114346658546E-5</v>
      </c>
      <c r="O23" s="30">
        <f>IFERROR((($C23*s_DL)/ss_res!N23),".")</f>
        <v>4.4358260260141025E-5</v>
      </c>
      <c r="P23" s="30">
        <f>IFERROR((($C23*s_DL)/ss_res!O23),".")</f>
        <v>2.2156152528278154E-5</v>
      </c>
      <c r="Q23" s="30">
        <f>IFERROR((($C23*s_DL)/ss_res!P23),".")</f>
        <v>4.097512513007608E-5</v>
      </c>
      <c r="R23" s="30">
        <f>IFERROR((($C23*s_DL)/ss_res!Q23),".")</f>
        <v>4.5825581846354316E-5</v>
      </c>
      <c r="S23" s="30">
        <f>IFERROR((($C23*s_DL)/ss_res!R23),".")</f>
        <v>3.9406888439650816E-5</v>
      </c>
    </row>
    <row r="24" spans="1:19">
      <c r="A24" s="88" t="s">
        <v>31</v>
      </c>
      <c r="B24" s="28"/>
      <c r="C24" s="28">
        <v>5</v>
      </c>
      <c r="D24" s="30">
        <f>IFERROR((($C24*s_DL)/ss_res!C24),".")</f>
        <v>5.0555509420144492E-6</v>
      </c>
      <c r="E24" s="30">
        <f>IFERROR((($C24*s_DL)/ss_res!D24),".")</f>
        <v>2.2637775658164541E-7</v>
      </c>
      <c r="F24" s="30">
        <f>IFERROR((($C24*s_DL)/ss_res!E24),".")</f>
        <v>4.6124057285240461E-8</v>
      </c>
      <c r="G24" s="30">
        <f>IFERROR((($C24*s_DL)/ss_res!F24),".")</f>
        <v>2.9021212803042803E-4</v>
      </c>
      <c r="H24" s="30">
        <f>IFERROR((($C24*s_DL)/ss_res!G24),".")</f>
        <v>2.9531380302972768E-4</v>
      </c>
      <c r="I24" s="30">
        <f>IFERROR((($C24*s_DL)/ss_res!H24),".")</f>
        <v>2.9549405672902413E-4</v>
      </c>
      <c r="J24" s="30" t="str">
        <f>IFERROR((($C24*s_DL)/ss_res!I24),".")</f>
        <v>.</v>
      </c>
      <c r="K24" s="30" t="str">
        <f>IFERROR((($C24*s_DL)/ss_res!J24),".")</f>
        <v>.</v>
      </c>
      <c r="L24" s="30" t="str">
        <f>IFERROR((($C24*s_DL)/ss_res!K24),".")</f>
        <v>.</v>
      </c>
      <c r="M24" s="30" t="str">
        <f>IFERROR((($C24*s_DL)/ss_res!L24),".")</f>
        <v>.</v>
      </c>
      <c r="N24" s="30" t="str">
        <f>IFERROR((($C24*s_DL)/ss_res!M24),".")</f>
        <v>.</v>
      </c>
      <c r="O24" s="30">
        <f>IFERROR((($C24*s_DL)/ss_res!N24),".")</f>
        <v>1.9905085261384911E-3</v>
      </c>
      <c r="P24" s="30">
        <f>IFERROR((($C24*s_DL)/ss_res!O24),".")</f>
        <v>3.5728720268088176E-4</v>
      </c>
      <c r="Q24" s="30">
        <f>IFERROR((($C24*s_DL)/ss_res!P24),".")</f>
        <v>1.0409108323538687E-3</v>
      </c>
      <c r="R24" s="30">
        <f>IFERROR((($C24*s_DL)/ss_res!Q24),".")</f>
        <v>1.6528336948450808E-3</v>
      </c>
      <c r="S24" s="30">
        <f>IFERROR((($C24*s_DL)/ss_res!R24),".")</f>
        <v>3.2799859337218057E-4</v>
      </c>
    </row>
    <row r="25" spans="1:19">
      <c r="A25" s="88" t="s">
        <v>32</v>
      </c>
      <c r="B25" s="28"/>
      <c r="C25" s="28">
        <v>5</v>
      </c>
      <c r="D25" s="30">
        <f>IFERROR((($C25*s_DL)/ss_res!C25),".")</f>
        <v>3.5732487846266044E-6</v>
      </c>
      <c r="E25" s="30">
        <f>IFERROR((($C25*s_DL)/ss_res!D25),".")</f>
        <v>1.3945628533877067E-7</v>
      </c>
      <c r="F25" s="30">
        <f>IFERROR((($C25*s_DL)/ss_res!E25),".")</f>
        <v>2.8413965183158021E-8</v>
      </c>
      <c r="G25" s="30">
        <f>IFERROR((($C25*s_DL)/ss_res!F25),".")</f>
        <v>4.8362447998385861E-5</v>
      </c>
      <c r="H25" s="30">
        <f>IFERROR((($C25*s_DL)/ss_res!G25),".")</f>
        <v>5.196411074819562E-5</v>
      </c>
      <c r="I25" s="30">
        <f>IFERROR((($C25*s_DL)/ss_res!H25),".")</f>
        <v>5.2075153068351239E-5</v>
      </c>
      <c r="J25" s="30" t="str">
        <f>IFERROR((($C25*s_DL)/ss_res!I25),".")</f>
        <v>.</v>
      </c>
      <c r="K25" s="30" t="str">
        <f>IFERROR((($C25*s_DL)/ss_res!J25),".")</f>
        <v>.</v>
      </c>
      <c r="L25" s="30" t="str">
        <f>IFERROR((($C25*s_DL)/ss_res!K25),".")</f>
        <v>.</v>
      </c>
      <c r="M25" s="30" t="str">
        <f>IFERROR((($C25*s_DL)/ss_res!L25),".")</f>
        <v>.</v>
      </c>
      <c r="N25" s="30" t="str">
        <f>IFERROR((($C25*s_DL)/ss_res!M25),".")</f>
        <v>.</v>
      </c>
      <c r="O25" s="30">
        <f>IFERROR((($C25*s_DL)/ss_res!N25),".")</f>
        <v>2.5409244817615876E-4</v>
      </c>
      <c r="P25" s="30">
        <f>IFERROR((($C25*s_DL)/ss_res!O25),".")</f>
        <v>5.4601367338174345E-5</v>
      </c>
      <c r="Q25" s="30">
        <f>IFERROR((($C25*s_DL)/ss_res!P25),".")</f>
        <v>1.5216169468165001E-4</v>
      </c>
      <c r="R25" s="30">
        <f>IFERROR((($C25*s_DL)/ss_res!Q25),".")</f>
        <v>2.2950866146821198E-4</v>
      </c>
      <c r="S25" s="30">
        <f>IFERROR((($C25*s_DL)/ss_res!R25),".")</f>
        <v>5.4659379754944667E-5</v>
      </c>
    </row>
    <row r="26" spans="1:19">
      <c r="A26" s="88" t="s">
        <v>33</v>
      </c>
      <c r="B26" s="28"/>
      <c r="C26" s="28">
        <v>5</v>
      </c>
      <c r="D26" s="30">
        <f>IFERROR((($C26*s_DL)/ss_res!C26),".")</f>
        <v>131.15224281873276</v>
      </c>
      <c r="E26" s="30">
        <f>IFERROR((($C26*s_DL)/ss_res!D26),".")</f>
        <v>789.28509164206798</v>
      </c>
      <c r="F26" s="30">
        <f>IFERROR((($C26*s_DL)/ss_res!E26),".")</f>
        <v>160.81540576693172</v>
      </c>
      <c r="G26" s="30">
        <f>IFERROR((($C26*s_DL)/ss_res!F26),".")</f>
        <v>1.6423441857763326E-2</v>
      </c>
      <c r="H26" s="30">
        <f>IFERROR((($C26*s_DL)/ss_res!G26),".")</f>
        <v>291.98407202752225</v>
      </c>
      <c r="I26" s="30">
        <f>IFERROR((($C26*s_DL)/ss_res!H26),".")</f>
        <v>920.45375790265837</v>
      </c>
      <c r="J26" s="30">
        <f>IFERROR((($C26*s_DL)/ss_res!I26),".")</f>
        <v>0.12592550491657714</v>
      </c>
      <c r="K26" s="30">
        <f>IFERROR((($C26*s_DL)/ss_res!J26),".")</f>
        <v>2.2296901329265484E-2</v>
      </c>
      <c r="L26" s="30">
        <f>IFERROR((($C26*s_DL)/ss_res!K26),".")</f>
        <v>6.392548567630521E-2</v>
      </c>
      <c r="M26" s="30">
        <f>IFERROR((($C26*s_DL)/ss_res!L26),".")</f>
        <v>0.10359009425859095</v>
      </c>
      <c r="N26" s="30">
        <f>IFERROR((($C26*s_DL)/ss_res!M26),".")</f>
        <v>2.3496772024944778E-2</v>
      </c>
      <c r="O26" s="30">
        <f>IFERROR((($C26*s_DL)/ss_res!N26),".")</f>
        <v>9.9758860750934222E-2</v>
      </c>
      <c r="P26" s="30">
        <f>IFERROR((($C26*s_DL)/ss_res!O26),".")</f>
        <v>1.7637162892948487E-2</v>
      </c>
      <c r="Q26" s="30">
        <f>IFERROR((($C26*s_DL)/ss_res!P26),".")</f>
        <v>5.0590795176863032E-2</v>
      </c>
      <c r="R26" s="30">
        <f>IFERROR((($C26*s_DL)/ss_res!Q26),".")</f>
        <v>8.0939719274277455E-2</v>
      </c>
      <c r="S26" s="30">
        <f>IFERROR((($C26*s_DL)/ss_res!R26),".")</f>
        <v>1.8561821879171644E-2</v>
      </c>
    </row>
    <row r="27" spans="1:19">
      <c r="A27" s="88" t="s">
        <v>34</v>
      </c>
      <c r="B27" s="28"/>
      <c r="C27" s="28">
        <v>5</v>
      </c>
      <c r="D27" s="30">
        <f>IFERROR((($C27*s_DL)/ss_res!C27),".")</f>
        <v>7.3006029052131532E-6</v>
      </c>
      <c r="E27" s="30">
        <f>IFERROR((($C27*s_DL)/ss_res!D27),".")</f>
        <v>2.51007907505636E-7</v>
      </c>
      <c r="F27" s="30">
        <f>IFERROR((($C27*s_DL)/ss_res!E27),".")</f>
        <v>5.1142405860280499E-8</v>
      </c>
      <c r="G27" s="30">
        <f>IFERROR((($C27*s_DL)/ss_res!F27),".")</f>
        <v>2.6066469884065448E-4</v>
      </c>
      <c r="H27" s="30">
        <f>IFERROR((($C27*s_DL)/ss_res!G27),".")</f>
        <v>2.6801644415172792E-4</v>
      </c>
      <c r="I27" s="30">
        <f>IFERROR((($C27*s_DL)/ss_res!H27),".")</f>
        <v>2.682163096533733E-4</v>
      </c>
      <c r="J27" s="30" t="str">
        <f>IFERROR((($C27*s_DL)/ss_res!I27),".")</f>
        <v>.</v>
      </c>
      <c r="K27" s="30" t="str">
        <f>IFERROR((($C27*s_DL)/ss_res!J27),".")</f>
        <v>.</v>
      </c>
      <c r="L27" s="30" t="str">
        <f>IFERROR((($C27*s_DL)/ss_res!K27),".")</f>
        <v>.</v>
      </c>
      <c r="M27" s="30" t="str">
        <f>IFERROR((($C27*s_DL)/ss_res!L27),".")</f>
        <v>.</v>
      </c>
      <c r="N27" s="30" t="str">
        <f>IFERROR((($C27*s_DL)/ss_res!M27),".")</f>
        <v>.</v>
      </c>
      <c r="O27" s="30">
        <f>IFERROR((($C27*s_DL)/ss_res!N27),".")</f>
        <v>1.9554031717702587E-3</v>
      </c>
      <c r="P27" s="30">
        <f>IFERROR((($C27*s_DL)/ss_res!O27),".")</f>
        <v>3.3093948092084073E-4</v>
      </c>
      <c r="Q27" s="30">
        <f>IFERROR((($C27*s_DL)/ss_res!P27),".")</f>
        <v>9.7736066268697976E-4</v>
      </c>
      <c r="R27" s="30">
        <f>IFERROR((($C27*s_DL)/ss_res!Q27),".")</f>
        <v>1.5789350854340471E-3</v>
      </c>
      <c r="S27" s="30">
        <f>IFERROR((($C27*s_DL)/ss_res!R27),".")</f>
        <v>2.9460400274020771E-4</v>
      </c>
    </row>
    <row r="28" spans="1:19">
      <c r="A28" s="88" t="s">
        <v>35</v>
      </c>
      <c r="B28" s="28"/>
      <c r="C28" s="28">
        <v>5</v>
      </c>
      <c r="D28" s="30">
        <f>IFERROR((($C28*s_DL)/ss_res!C28),".")</f>
        <v>3748.4102547136531</v>
      </c>
      <c r="E28" s="30">
        <f>IFERROR((($C28*s_DL)/ss_res!D28),".")</f>
        <v>130382.38401195251</v>
      </c>
      <c r="F28" s="30">
        <f>IFERROR((($C28*s_DL)/ss_res!E28),".")</f>
        <v>26565.174246634037</v>
      </c>
      <c r="G28" s="30">
        <f>IFERROR((($C28*s_DL)/ss_res!F28),".")</f>
        <v>19.884720275123062</v>
      </c>
      <c r="H28" s="30">
        <f>IFERROR((($C28*s_DL)/ss_res!G28),".")</f>
        <v>30333.469221622814</v>
      </c>
      <c r="I28" s="30">
        <f>IFERROR((($C28*s_DL)/ss_res!H28),".")</f>
        <v>134150.67898694129</v>
      </c>
      <c r="J28" s="30" t="str">
        <f>IFERROR((($C28*s_DL)/ss_res!I28),".")</f>
        <v>.</v>
      </c>
      <c r="K28" s="30" t="str">
        <f>IFERROR((($C28*s_DL)/ss_res!J28),".")</f>
        <v>.</v>
      </c>
      <c r="L28" s="30" t="str">
        <f>IFERROR((($C28*s_DL)/ss_res!K28),".")</f>
        <v>.</v>
      </c>
      <c r="M28" s="30" t="str">
        <f>IFERROR((($C28*s_DL)/ss_res!L28),".")</f>
        <v>.</v>
      </c>
      <c r="N28" s="30" t="str">
        <f>IFERROR((($C28*s_DL)/ss_res!M28),".")</f>
        <v>.</v>
      </c>
      <c r="O28" s="30">
        <f>IFERROR((($C28*s_DL)/ss_res!N28),".")</f>
        <v>138.07730163877142</v>
      </c>
      <c r="P28" s="30">
        <f>IFERROR((($C28*s_DL)/ss_res!O28),".")</f>
        <v>24.147946195478774</v>
      </c>
      <c r="Q28" s="30">
        <f>IFERROR((($C28*s_DL)/ss_res!P28),".")</f>
        <v>70.010169974773333</v>
      </c>
      <c r="R28" s="30">
        <f>IFERROR((($C28*s_DL)/ss_res!Q28),".")</f>
        <v>112.52754485811704</v>
      </c>
      <c r="S28" s="30">
        <f>IFERROR((($C28*s_DL)/ss_res!R28),".")</f>
        <v>22.473768839721984</v>
      </c>
    </row>
    <row r="29" spans="1:19">
      <c r="A29" s="88" t="s">
        <v>36</v>
      </c>
      <c r="B29" s="28"/>
      <c r="C29" s="28">
        <v>5</v>
      </c>
      <c r="D29" s="30">
        <f>IFERROR((($C29*s_DL)/ss_res!C29),".")</f>
        <v>3.1204283348071535</v>
      </c>
      <c r="E29" s="30">
        <f>IFERROR((($C29*s_DL)/ss_res!D29),".")</f>
        <v>1.6063580805457323</v>
      </c>
      <c r="F29" s="30">
        <f>IFERROR((($C29*s_DL)/ss_res!E29),".")</f>
        <v>0.32729254519747097</v>
      </c>
      <c r="G29" s="30">
        <f>IFERROR((($C29*s_DL)/ss_res!F29),".")</f>
        <v>3.3870762122409084</v>
      </c>
      <c r="H29" s="30">
        <f>IFERROR((($C29*s_DL)/ss_res!G29),".")</f>
        <v>6.834797092245533</v>
      </c>
      <c r="I29" s="30">
        <f>IFERROR((($C29*s_DL)/ss_res!H29),".")</f>
        <v>8.1138626275937948</v>
      </c>
      <c r="J29" s="30">
        <f>IFERROR((($C29*s_DL)/ss_res!I29),".")</f>
        <v>23.961698677775338</v>
      </c>
      <c r="K29" s="30">
        <f>IFERROR((($C29*s_DL)/ss_res!J29),".")</f>
        <v>4.2747205165448721</v>
      </c>
      <c r="L29" s="30">
        <f>IFERROR((($C29*s_DL)/ss_res!K29),".")</f>
        <v>12.417045309963678</v>
      </c>
      <c r="M29" s="30">
        <f>IFERROR((($C29*s_DL)/ss_res!L29),".")</f>
        <v>20.094094400901405</v>
      </c>
      <c r="N29" s="30">
        <f>IFERROR((($C29*s_DL)/ss_res!M29),".")</f>
        <v>4.1855821107496824</v>
      </c>
      <c r="O29" s="30">
        <f>IFERROR((($C29*s_DL)/ss_res!N29),".")</f>
        <v>24.055972081880014</v>
      </c>
      <c r="P29" s="30">
        <f>IFERROR((($C29*s_DL)/ss_res!O29),".")</f>
        <v>4.2268899200808026</v>
      </c>
      <c r="Q29" s="30">
        <f>IFERROR((($C29*s_DL)/ss_res!P29),".")</f>
        <v>12.423017914730369</v>
      </c>
      <c r="R29" s="30">
        <f>IFERROR((($C29*s_DL)/ss_res!Q29),".")</f>
        <v>19.6722084840153</v>
      </c>
      <c r="S29" s="30">
        <f>IFERROR((($C29*s_DL)/ss_res!R29),".")</f>
        <v>3.8280834119479326</v>
      </c>
    </row>
    <row r="30" spans="1:19">
      <c r="A30" s="88" t="s">
        <v>37</v>
      </c>
      <c r="B30" s="28"/>
      <c r="C30" s="28">
        <v>5</v>
      </c>
      <c r="D30" s="30">
        <f>IFERROR((($C30*s_DL)/ss_res!C30),".")</f>
        <v>5.3209005469693864E-4</v>
      </c>
      <c r="E30" s="30">
        <f>IFERROR((($C30*s_DL)/ss_res!D30),".")</f>
        <v>4.4831267320044056E-5</v>
      </c>
      <c r="F30" s="30">
        <f>IFERROR((($C30*s_DL)/ss_res!E30),".")</f>
        <v>9.1342893986753841E-6</v>
      </c>
      <c r="G30" s="30">
        <f>IFERROR((($C30*s_DL)/ss_res!F30),".")</f>
        <v>2.3600247396223222E-3</v>
      </c>
      <c r="H30" s="30">
        <f>IFERROR((($C30*s_DL)/ss_res!G30),".")</f>
        <v>2.9012490837179361E-3</v>
      </c>
      <c r="I30" s="30">
        <f>IFERROR((($C30*s_DL)/ss_res!H30),".")</f>
        <v>2.9369460616393049E-3</v>
      </c>
      <c r="J30" s="30">
        <f>IFERROR((($C30*s_DL)/ss_res!I30),".")</f>
        <v>1.321401550797058E-2</v>
      </c>
      <c r="K30" s="30">
        <f>IFERROR((($C30*s_DL)/ss_res!J30),".")</f>
        <v>3.0992872736876442E-3</v>
      </c>
      <c r="L30" s="30">
        <f>IFERROR((($C30*s_DL)/ss_res!K30),".")</f>
        <v>8.6491737870352872E-3</v>
      </c>
      <c r="M30" s="30">
        <f>IFERROR((($C30*s_DL)/ss_res!L30),".")</f>
        <v>1.2613378439426459E-2</v>
      </c>
      <c r="N30" s="30">
        <f>IFERROR((($C30*s_DL)/ss_res!M30),".")</f>
        <v>3.0446318727716231E-3</v>
      </c>
      <c r="O30" s="30">
        <f>IFERROR((($C30*s_DL)/ss_res!N30),".")</f>
        <v>1.1616436373717063E-2</v>
      </c>
      <c r="P30" s="30">
        <f>IFERROR((($C30*s_DL)/ss_res!O30),".")</f>
        <v>2.7547336631983709E-3</v>
      </c>
      <c r="Q30" s="30">
        <f>IFERROR((($C30*s_DL)/ss_res!P30),".")</f>
        <v>7.7752371332571795E-3</v>
      </c>
      <c r="R30" s="30">
        <f>IFERROR((($C30*s_DL)/ss_res!Q30),".")</f>
        <v>1.0908200331069623E-2</v>
      </c>
      <c r="S30" s="30">
        <f>IFERROR((($C30*s_DL)/ss_res!R30),".")</f>
        <v>2.6673068426640912E-3</v>
      </c>
    </row>
    <row r="31" spans="1:19">
      <c r="A31" s="27" t="s">
        <v>38</v>
      </c>
      <c r="B31" s="28" t="s">
        <v>13</v>
      </c>
      <c r="C31" s="28">
        <v>5</v>
      </c>
      <c r="D31" s="30">
        <f>IFERROR((($C31*s_DL)/ss_res!C31),".")</f>
        <v>7.9753480762882116</v>
      </c>
      <c r="E31" s="30">
        <f>IFERROR((($C31*s_DL)/ss_res!D31),".")</f>
        <v>2.1415125040582441</v>
      </c>
      <c r="F31" s="30">
        <f>IFERROR((($C31*s_DL)/ss_res!E31),".")</f>
        <v>0.43632928829125883</v>
      </c>
      <c r="G31" s="30">
        <f>IFERROR((($C31*s_DL)/ss_res!F31),".")</f>
        <v>5.0932053285662523E-3</v>
      </c>
      <c r="H31" s="30">
        <f>IFERROR((($C31*s_DL)/ss_res!G31),".")</f>
        <v>8.4167705699080351</v>
      </c>
      <c r="I31" s="30">
        <f>IFERROR((($C31*s_DL)/ss_res!H31),".")</f>
        <v>10.121953785675023</v>
      </c>
      <c r="J31" s="30">
        <f>IFERROR((($C31*s_DL)/ss_res!I31),".")</f>
        <v>1.618312757371058E-3</v>
      </c>
      <c r="K31" s="30">
        <f>IFERROR((($C31*s_DL)/ss_res!J31),".")</f>
        <v>7.4825213512855356E-4</v>
      </c>
      <c r="L31" s="30">
        <f>IFERROR((($C31*s_DL)/ss_res!K31),".")</f>
        <v>1.3050909333637566E-3</v>
      </c>
      <c r="M31" s="30">
        <f>IFERROR((($C31*s_DL)/ss_res!L31),".")</f>
        <v>1.5904708174592976E-3</v>
      </c>
      <c r="N31" s="30">
        <f>IFERROR((($C31*s_DL)/ss_res!M31),".")</f>
        <v>6.8169715523911257E-3</v>
      </c>
      <c r="O31" s="30">
        <f>IFERROR((($C31*s_DL)/ss_res!N31),".")</f>
        <v>1.2887000934653035E-3</v>
      </c>
      <c r="P31" s="30">
        <f>IFERROR((($C31*s_DL)/ss_res!O31),".")</f>
        <v>6.3730105603908315E-4</v>
      </c>
      <c r="Q31" s="30">
        <f>IFERROR((($C31*s_DL)/ss_res!P31),".")</f>
        <v>1.1297451347966614E-3</v>
      </c>
      <c r="R31" s="30">
        <f>IFERROR((($C31*s_DL)/ss_res!Q31),".")</f>
        <v>1.2962399631689092E-3</v>
      </c>
      <c r="S31" s="30">
        <f>IFERROR((($C31*s_DL)/ss_res!R31),".")</f>
        <v>5.756355514371439E-3</v>
      </c>
    </row>
    <row r="32" spans="1:19">
      <c r="A32" s="88" t="s">
        <v>39</v>
      </c>
      <c r="B32" s="28"/>
      <c r="C32" s="28">
        <v>5</v>
      </c>
      <c r="D32" s="30">
        <f>IFERROR((($C32*s_DL)/ss_res!C32),".")</f>
        <v>3.6822915488221608E-6</v>
      </c>
      <c r="E32" s="30">
        <f>IFERROR((($C32*s_DL)/ss_res!D32),".")</f>
        <v>1.4263809580266278E-7</v>
      </c>
      <c r="F32" s="30">
        <f>IFERROR((($C32*s_DL)/ss_res!E32),".")</f>
        <v>2.9062253293807311E-8</v>
      </c>
      <c r="G32" s="30">
        <f>IFERROR((($C32*s_DL)/ss_res!F32),".")</f>
        <v>3.7113786413999047E-4</v>
      </c>
      <c r="H32" s="30">
        <f>IFERROR((($C32*s_DL)/ss_res!G32),".")</f>
        <v>3.7484921794210643E-4</v>
      </c>
      <c r="I32" s="30">
        <f>IFERROR((($C32*s_DL)/ss_res!H32),".")</f>
        <v>3.749627937846153E-4</v>
      </c>
      <c r="J32" s="30">
        <f>IFERROR((($C32*s_DL)/ss_res!I32),".")</f>
        <v>2.6103150702306696E-3</v>
      </c>
      <c r="K32" s="30">
        <f>IFERROR((($C32*s_DL)/ss_res!J32),".")</f>
        <v>4.6540501252174726E-4</v>
      </c>
      <c r="L32" s="30">
        <f>IFERROR((($C32*s_DL)/ss_res!K32),".")</f>
        <v>1.3436040361497401E-3</v>
      </c>
      <c r="M32" s="30">
        <f>IFERROR((($C32*s_DL)/ss_res!L32),".")</f>
        <v>2.165145058253346E-3</v>
      </c>
      <c r="N32" s="30">
        <f>IFERROR((($C32*s_DL)/ss_res!M32),".")</f>
        <v>4.6220402608658821E-4</v>
      </c>
      <c r="O32" s="30">
        <f>IFERROR((($C32*s_DL)/ss_res!N32),".")</f>
        <v>2.6175927713449386E-3</v>
      </c>
      <c r="P32" s="30">
        <f>IFERROR((($C32*s_DL)/ss_res!O32),".")</f>
        <v>4.6268404675456359E-4</v>
      </c>
      <c r="Q32" s="30">
        <f>IFERROR((($C32*s_DL)/ss_res!P32),".")</f>
        <v>1.3506980384525369E-3</v>
      </c>
      <c r="R32" s="30">
        <f>IFERROR((($C32*s_DL)/ss_res!Q32),".")</f>
        <v>2.1370741291278036E-3</v>
      </c>
      <c r="S32" s="30">
        <f>IFERROR((($C32*s_DL)/ss_res!R32),".")</f>
        <v>4.1946109630645385E-4</v>
      </c>
    </row>
    <row r="33" spans="1:19">
      <c r="A33" s="88" t="s">
        <v>40</v>
      </c>
      <c r="B33" s="28"/>
      <c r="C33" s="28">
        <v>5</v>
      </c>
      <c r="D33" s="30">
        <f>IFERROR((($C33*s_DL)/ss_res!C33),".")</f>
        <v>7.511760854205189E-7</v>
      </c>
      <c r="E33" s="30">
        <f>IFERROR((($C33*s_DL)/ss_res!D33),".")</f>
        <v>3.8548254158919589E-7</v>
      </c>
      <c r="F33" s="30">
        <f>IFERROR((($C33*s_DL)/ss_res!E33),".")</f>
        <v>7.8541368636222977E-8</v>
      </c>
      <c r="G33" s="30">
        <f>IFERROR((($C33*s_DL)/ss_res!F33),".")</f>
        <v>1.0041804793023667E-4</v>
      </c>
      <c r="H33" s="30">
        <f>IFERROR((($C33*s_DL)/ss_res!G33),".")</f>
        <v>1.0124776538429341E-4</v>
      </c>
      <c r="I33" s="30">
        <f>IFERROR((($C33*s_DL)/ss_res!H33),".")</f>
        <v>1.0155470655724638E-4</v>
      </c>
      <c r="J33" s="30" t="str">
        <f>IFERROR((($C33*s_DL)/ss_res!I33),".")</f>
        <v>.</v>
      </c>
      <c r="K33" s="30" t="str">
        <f>IFERROR((($C33*s_DL)/ss_res!J33),".")</f>
        <v>.</v>
      </c>
      <c r="L33" s="30" t="str">
        <f>IFERROR((($C33*s_DL)/ss_res!K33),".")</f>
        <v>.</v>
      </c>
      <c r="M33" s="30" t="str">
        <f>IFERROR((($C33*s_DL)/ss_res!L33),".")</f>
        <v>.</v>
      </c>
      <c r="N33" s="30" t="str">
        <f>IFERROR((($C33*s_DL)/ss_res!M33),".")</f>
        <v>.</v>
      </c>
      <c r="O33" s="30">
        <f>IFERROR((($C33*s_DL)/ss_res!N33),".")</f>
        <v>6.4114517406504013E-4</v>
      </c>
      <c r="P33" s="30">
        <f>IFERROR((($C33*s_DL)/ss_res!O33),".")</f>
        <v>1.2110184277812161E-4</v>
      </c>
      <c r="Q33" s="30">
        <f>IFERROR((($C33*s_DL)/ss_res!P33),".")</f>
        <v>3.480563250925215E-4</v>
      </c>
      <c r="R33" s="30">
        <f>IFERROR((($C33*s_DL)/ss_res!Q33),".")</f>
        <v>5.4185751191574609E-4</v>
      </c>
      <c r="S33" s="30">
        <f>IFERROR((($C33*s_DL)/ss_res!R33),".")</f>
        <v>1.1349277059449584E-4</v>
      </c>
    </row>
    <row r="34" spans="1:19">
      <c r="A34" s="88" t="s">
        <v>41</v>
      </c>
      <c r="B34" s="28"/>
      <c r="C34" s="28">
        <v>5</v>
      </c>
      <c r="D34" s="30" t="str">
        <f>IFERROR((($C34*s_DL)/ss_res!C34),".")</f>
        <v>.</v>
      </c>
      <c r="E34" s="30" t="str">
        <f>IFERROR((($C34*s_DL)/ss_res!D34),".")</f>
        <v>.</v>
      </c>
      <c r="F34" s="30" t="str">
        <f>IFERROR((($C34*s_DL)/ss_res!E34),".")</f>
        <v>.</v>
      </c>
      <c r="G34" s="30">
        <f>IFERROR((($C34*s_DL)/ss_res!F34),".")</f>
        <v>1.2228691674156982E-6</v>
      </c>
      <c r="H34" s="30">
        <f>IFERROR((($C34*s_DL)/ss_res!G34),".")</f>
        <v>1.2228691674156982E-6</v>
      </c>
      <c r="I34" s="30">
        <f>IFERROR((($C34*s_DL)/ss_res!H34),".")</f>
        <v>1.2228691674156982E-6</v>
      </c>
      <c r="J34" s="30" t="str">
        <f>IFERROR((($C34*s_DL)/ss_res!I34),".")</f>
        <v>.</v>
      </c>
      <c r="K34" s="30" t="str">
        <f>IFERROR((($C34*s_DL)/ss_res!J34),".")</f>
        <v>.</v>
      </c>
      <c r="L34" s="30" t="str">
        <f>IFERROR((($C34*s_DL)/ss_res!K34),".")</f>
        <v>.</v>
      </c>
      <c r="M34" s="30" t="str">
        <f>IFERROR((($C34*s_DL)/ss_res!L34),".")</f>
        <v>.</v>
      </c>
      <c r="N34" s="30" t="str">
        <f>IFERROR((($C34*s_DL)/ss_res!M34),".")</f>
        <v>.</v>
      </c>
      <c r="O34" s="30">
        <f>IFERROR((($C34*s_DL)/ss_res!N34),".")</f>
        <v>3.209295600097502E-6</v>
      </c>
      <c r="P34" s="30">
        <f>IFERROR((($C34*s_DL)/ss_res!O34),".")</f>
        <v>1.0278826232290702E-6</v>
      </c>
      <c r="Q34" s="30">
        <f>IFERROR((($C34*s_DL)/ss_res!P34),".")</f>
        <v>2.2458943624997868E-6</v>
      </c>
      <c r="R34" s="30">
        <f>IFERROR((($C34*s_DL)/ss_res!Q34),".")</f>
        <v>3.0399672482934532E-6</v>
      </c>
      <c r="S34" s="30">
        <f>IFERROR((($C34*s_DL)/ss_res!R34),".")</f>
        <v>1.3820902989571276E-6</v>
      </c>
    </row>
    <row r="35" spans="1:19">
      <c r="A35" s="88" t="s">
        <v>42</v>
      </c>
      <c r="B35" s="28"/>
      <c r="C35" s="28">
        <v>5</v>
      </c>
      <c r="D35" s="30">
        <f>IFERROR((($C35*s_DL)/ss_res!C35),".")</f>
        <v>5.327575003275072E-4</v>
      </c>
      <c r="E35" s="30">
        <f>IFERROR((($C35*s_DL)/ss_res!D35),".")</f>
        <v>1.0891461295676371E-4</v>
      </c>
      <c r="F35" s="30">
        <f>IFERROR((($C35*s_DL)/ss_res!E35),".")</f>
        <v>2.2191154833738073E-5</v>
      </c>
      <c r="G35" s="30">
        <f>IFERROR((($C35*s_DL)/ss_res!F35),".")</f>
        <v>2.6641879419921528E-3</v>
      </c>
      <c r="H35" s="30">
        <f>IFERROR((($C35*s_DL)/ss_res!G35),".")</f>
        <v>3.219136597153398E-3</v>
      </c>
      <c r="I35" s="30">
        <f>IFERROR((($C35*s_DL)/ss_res!H35),".")</f>
        <v>3.3058600552764239E-3</v>
      </c>
      <c r="J35" s="30">
        <f>IFERROR((($C35*s_DL)/ss_res!I35),".")</f>
        <v>1.5943183246109684E-2</v>
      </c>
      <c r="K35" s="30">
        <f>IFERROR((($C35*s_DL)/ss_res!J35),".")</f>
        <v>3.3266522653822889E-3</v>
      </c>
      <c r="L35" s="30">
        <f>IFERROR((($C35*s_DL)/ss_res!K35),".")</f>
        <v>9.3755435805480819E-3</v>
      </c>
      <c r="M35" s="30">
        <f>IFERROR((($C35*s_DL)/ss_res!L35),".")</f>
        <v>1.4325069125609E-2</v>
      </c>
      <c r="N35" s="30">
        <f>IFERROR((($C35*s_DL)/ss_res!M35),".")</f>
        <v>3.3356916105446778E-3</v>
      </c>
      <c r="O35" s="30">
        <f>IFERROR((($C35*s_DL)/ss_res!N35),".")</f>
        <v>1.4633422025400293E-2</v>
      </c>
      <c r="P35" s="30">
        <f>IFERROR((($C35*s_DL)/ss_res!O35),".")</f>
        <v>3.0430244833866333E-3</v>
      </c>
      <c r="Q35" s="30">
        <f>IFERROR((($C35*s_DL)/ss_res!P35),".")</f>
        <v>8.5165890489299883E-3</v>
      </c>
      <c r="R35" s="30">
        <f>IFERROR((($C35*s_DL)/ss_res!Q35),".")</f>
        <v>1.3008959990611935E-2</v>
      </c>
      <c r="S35" s="30">
        <f>IFERROR((($C35*s_DL)/ss_res!R35),".")</f>
        <v>3.0110729809366523E-3</v>
      </c>
    </row>
    <row r="36" spans="1:19">
      <c r="A36" s="88" t="s">
        <v>43</v>
      </c>
      <c r="B36" s="28"/>
      <c r="C36" s="28">
        <v>5</v>
      </c>
      <c r="D36" s="30" t="str">
        <f>IFERROR((($C36*s_DL)/ss_res!C36),".")</f>
        <v>.</v>
      </c>
      <c r="E36" s="30" t="str">
        <f>IFERROR((($C36*s_DL)/ss_res!D36),".")</f>
        <v>.</v>
      </c>
      <c r="F36" s="30" t="str">
        <f>IFERROR((($C36*s_DL)/ss_res!E36),".")</f>
        <v>.</v>
      </c>
      <c r="G36" s="30">
        <f>IFERROR((($C36*s_DL)/ss_res!F36),".")</f>
        <v>8.902781474886729E-7</v>
      </c>
      <c r="H36" s="30">
        <f>IFERROR((($C36*s_DL)/ss_res!G36),".")</f>
        <v>8.902781474886729E-7</v>
      </c>
      <c r="I36" s="30">
        <f>IFERROR((($C36*s_DL)/ss_res!H36),".")</f>
        <v>8.902781474886729E-7</v>
      </c>
      <c r="J36" s="30" t="str">
        <f>IFERROR((($C36*s_DL)/ss_res!I36),".")</f>
        <v>.</v>
      </c>
      <c r="K36" s="30" t="str">
        <f>IFERROR((($C36*s_DL)/ss_res!J36),".")</f>
        <v>.</v>
      </c>
      <c r="L36" s="30" t="str">
        <f>IFERROR((($C36*s_DL)/ss_res!K36),".")</f>
        <v>.</v>
      </c>
      <c r="M36" s="30" t="str">
        <f>IFERROR((($C36*s_DL)/ss_res!L36),".")</f>
        <v>.</v>
      </c>
      <c r="N36" s="30" t="str">
        <f>IFERROR((($C36*s_DL)/ss_res!M36),".")</f>
        <v>.</v>
      </c>
      <c r="O36" s="30">
        <f>IFERROR((($C36*s_DL)/ss_res!N36),".")</f>
        <v>4.9088058485582781E-6</v>
      </c>
      <c r="P36" s="30">
        <f>IFERROR((($C36*s_DL)/ss_res!O36),".")</f>
        <v>1.0182230634987001E-6</v>
      </c>
      <c r="Q36" s="30">
        <f>IFERROR((($C36*s_DL)/ss_res!P36),".")</f>
        <v>2.8457566865779087E-6</v>
      </c>
      <c r="R36" s="30">
        <f>IFERROR((($C36*s_DL)/ss_res!Q36),".")</f>
        <v>4.2967406416544653E-6</v>
      </c>
      <c r="S36" s="30">
        <f>IFERROR((($C36*s_DL)/ss_res!R36),".")</f>
        <v>1.0061949583845743E-6</v>
      </c>
    </row>
    <row r="37" spans="1:19">
      <c r="A37" s="88" t="s">
        <v>44</v>
      </c>
      <c r="B37" s="28"/>
      <c r="C37" s="28">
        <v>5</v>
      </c>
      <c r="D37" s="30">
        <f>IFERROR((($C37*s_DL)/ss_res!C37),".")</f>
        <v>1.1406605859600228E-5</v>
      </c>
      <c r="E37" s="30">
        <f>IFERROR((($C37*s_DL)/ss_res!D37),".")</f>
        <v>1.0395047520782597E-6</v>
      </c>
      <c r="F37" s="30">
        <f>IFERROR((($C37*s_DL)/ss_res!E37),".")</f>
        <v>2.1179720771658528E-7</v>
      </c>
      <c r="G37" s="30">
        <f>IFERROR((($C37*s_DL)/ss_res!F37),".")</f>
        <v>4.6803517900570951E-4</v>
      </c>
      <c r="H37" s="30">
        <f>IFERROR((($C37*s_DL)/ss_res!G37),".")</f>
        <v>4.796535820730263E-4</v>
      </c>
      <c r="I37" s="30">
        <f>IFERROR((($C37*s_DL)/ss_res!H37),".")</f>
        <v>4.8048128961738801E-4</v>
      </c>
      <c r="J37" s="30">
        <f>IFERROR((($C37*s_DL)/ss_res!I37),".")</f>
        <v>2.8741676035042327E-3</v>
      </c>
      <c r="K37" s="30">
        <f>IFERROR((($C37*s_DL)/ss_res!J37),".")</f>
        <v>5.9359956347286721E-4</v>
      </c>
      <c r="L37" s="30">
        <f>IFERROR((($C37*s_DL)/ss_res!K37),".")</f>
        <v>1.6889438494818684E-3</v>
      </c>
      <c r="M37" s="30">
        <f>IFERROR((($C37*s_DL)/ss_res!L37),".")</f>
        <v>2.6074922588491998E-3</v>
      </c>
      <c r="N37" s="30">
        <f>IFERROR((($C37*s_DL)/ss_res!M37),".")</f>
        <v>5.8657419408506602E-4</v>
      </c>
      <c r="O37" s="30">
        <f>IFERROR((($C37*s_DL)/ss_res!N37),".")</f>
        <v>2.5919347125789669E-3</v>
      </c>
      <c r="P37" s="30">
        <f>IFERROR((($C37*s_DL)/ss_res!O37),".")</f>
        <v>5.353102275807419E-4</v>
      </c>
      <c r="Q37" s="30">
        <f>IFERROR((($C37*s_DL)/ss_res!P37),".")</f>
        <v>1.5230956558453723E-3</v>
      </c>
      <c r="R37" s="30">
        <f>IFERROR((($C37*s_DL)/ss_res!Q37),".")</f>
        <v>2.3514459248139075E-3</v>
      </c>
      <c r="S37" s="30">
        <f>IFERROR((($C37*s_DL)/ss_res!R37),".")</f>
        <v>5.2897472412480914E-4</v>
      </c>
    </row>
    <row r="38" spans="1:19">
      <c r="A38" s="88" t="s">
        <v>45</v>
      </c>
      <c r="B38" s="28"/>
      <c r="C38" s="28">
        <v>5</v>
      </c>
      <c r="D38" s="30">
        <f>IFERROR((($C38*s_DL)/ss_res!C38),".")</f>
        <v>0.29526150065105611</v>
      </c>
      <c r="E38" s="30">
        <f>IFERROR((($C38*s_DL)/ss_res!D38),".")</f>
        <v>4.1440933348525236E-2</v>
      </c>
      <c r="F38" s="30">
        <f>IFERROR((($C38*s_DL)/ss_res!E38),".")</f>
        <v>8.443515001580271E-3</v>
      </c>
      <c r="G38" s="30">
        <f>IFERROR((($C38*s_DL)/ss_res!F38),".")</f>
        <v>2.3292770937210382E-10</v>
      </c>
      <c r="H38" s="30">
        <f>IFERROR((($C38*s_DL)/ss_res!G38),".")</f>
        <v>0.30370501588556409</v>
      </c>
      <c r="I38" s="30">
        <f>IFERROR((($C38*s_DL)/ss_res!H38),".")</f>
        <v>0.33670243423250906</v>
      </c>
      <c r="J38" s="30" t="str">
        <f>IFERROR((($C38*s_DL)/ss_res!I38),".")</f>
        <v>.</v>
      </c>
      <c r="K38" s="30" t="str">
        <f>IFERROR((($C38*s_DL)/ss_res!J38),".")</f>
        <v>.</v>
      </c>
      <c r="L38" s="30" t="str">
        <f>IFERROR((($C38*s_DL)/ss_res!K38),".")</f>
        <v>.</v>
      </c>
      <c r="M38" s="30" t="str">
        <f>IFERROR((($C38*s_DL)/ss_res!L38),".")</f>
        <v>.</v>
      </c>
      <c r="N38" s="30" t="str">
        <f>IFERROR((($C38*s_DL)/ss_res!M38),".")</f>
        <v>.</v>
      </c>
      <c r="O38" s="30">
        <f>IFERROR((($C38*s_DL)/ss_res!N38),".")</f>
        <v>8.8506531690681276E-10</v>
      </c>
      <c r="P38" s="30">
        <f>IFERROR((($C38*s_DL)/ss_res!O38),".")</f>
        <v>2.6748711019932351E-10</v>
      </c>
      <c r="Q38" s="30">
        <f>IFERROR((($C38*s_DL)/ss_res!P38),".")</f>
        <v>6.9714483022130818E-10</v>
      </c>
      <c r="R38" s="30">
        <f>IFERROR((($C38*s_DL)/ss_res!Q38),".")</f>
        <v>9.027887775707798E-10</v>
      </c>
      <c r="S38" s="30">
        <f>IFERROR((($C38*s_DL)/ss_res!R38),".")</f>
        <v>2.6325557636048811E-10</v>
      </c>
    </row>
    <row r="39" spans="1:19">
      <c r="A39" s="88" t="s">
        <v>46</v>
      </c>
      <c r="B39" s="28"/>
      <c r="C39" s="28">
        <v>5</v>
      </c>
      <c r="D39" s="30">
        <f>IFERROR((($C39*s_DL)/ss_res!C39),".")</f>
        <v>7.1189371271726176E-3</v>
      </c>
      <c r="E39" s="30">
        <f>IFERROR((($C39*s_DL)/ss_res!D39),".")</f>
        <v>5.4785299652064488E-2</v>
      </c>
      <c r="F39" s="30">
        <f>IFERROR((($C39*s_DL)/ss_res!E39),".")</f>
        <v>1.1162405431072145E-2</v>
      </c>
      <c r="G39" s="30">
        <f>IFERROR((($C39*s_DL)/ss_res!F39),".")</f>
        <v>4.304252658268248E-5</v>
      </c>
      <c r="H39" s="30">
        <f>IFERROR((($C39*s_DL)/ss_res!G39),".")</f>
        <v>1.8324385084827446E-2</v>
      </c>
      <c r="I39" s="30">
        <f>IFERROR((($C39*s_DL)/ss_res!H39),".")</f>
        <v>6.1947279305819787E-2</v>
      </c>
      <c r="J39" s="30">
        <f>IFERROR((($C39*s_DL)/ss_res!I39),".")</f>
        <v>3.7740119947457309E-5</v>
      </c>
      <c r="K39" s="30">
        <f>IFERROR((($C39*s_DL)/ss_res!J39),".")</f>
        <v>1.7559639142219719E-5</v>
      </c>
      <c r="L39" s="30">
        <f>IFERROR((($C39*s_DL)/ss_res!K39),".")</f>
        <v>3.1974268288817997E-5</v>
      </c>
      <c r="M39" s="30">
        <f>IFERROR((($C39*s_DL)/ss_res!L39),".")</f>
        <v>3.7478035781155521E-5</v>
      </c>
      <c r="N39" s="30">
        <f>IFERROR((($C39*s_DL)/ss_res!M39),".")</f>
        <v>5.8716674392735759E-5</v>
      </c>
      <c r="O39" s="30">
        <f>IFERROR((($C39*s_DL)/ss_res!N39),".")</f>
        <v>3.1267705010320879E-5</v>
      </c>
      <c r="P39" s="30">
        <f>IFERROR((($C39*s_DL)/ss_res!O39),".")</f>
        <v>1.4217528114699248E-5</v>
      </c>
      <c r="Q39" s="30">
        <f>IFERROR((($C39*s_DL)/ss_res!P39),".")</f>
        <v>2.577472980580505E-5</v>
      </c>
      <c r="R39" s="30">
        <f>IFERROR((($C39*s_DL)/ss_res!Q39),".")</f>
        <v>2.9739726241951533E-5</v>
      </c>
      <c r="S39" s="30">
        <f>IFERROR((($C39*s_DL)/ss_res!R39),".")</f>
        <v>4.8646789057776104E-5</v>
      </c>
    </row>
    <row r="40" spans="1:19">
      <c r="A40" s="88" t="s">
        <v>47</v>
      </c>
      <c r="B40" s="28"/>
      <c r="C40" s="28">
        <v>5</v>
      </c>
      <c r="D40" s="30" t="str">
        <f>IFERROR((($C40*s_DL)/ss_res!C40),".")</f>
        <v>.</v>
      </c>
      <c r="E40" s="30" t="str">
        <f>IFERROR((($C40*s_DL)/ss_res!D40),".")</f>
        <v>.</v>
      </c>
      <c r="F40" s="30" t="str">
        <f>IFERROR((($C40*s_DL)/ss_res!E40),".")</f>
        <v>.</v>
      </c>
      <c r="G40" s="30">
        <f>IFERROR((($C40*s_DL)/ss_res!F40),".")</f>
        <v>1.8776801251467822E-8</v>
      </c>
      <c r="H40" s="30">
        <f>IFERROR((($C40*s_DL)/ss_res!G40),".")</f>
        <v>1.8776801251467822E-8</v>
      </c>
      <c r="I40" s="30">
        <f>IFERROR((($C40*s_DL)/ss_res!H40),".")</f>
        <v>1.8776801251467822E-8</v>
      </c>
      <c r="J40" s="30">
        <f>IFERROR((($C40*s_DL)/ss_res!I40),".")</f>
        <v>7.5758518276552362E-8</v>
      </c>
      <c r="K40" s="30">
        <f>IFERROR((($C40*s_DL)/ss_res!J40),".")</f>
        <v>2.3596124482314716E-8</v>
      </c>
      <c r="L40" s="30">
        <f>IFERROR((($C40*s_DL)/ss_res!K40),".")</f>
        <v>5.8387138289572192E-8</v>
      </c>
      <c r="M40" s="30">
        <f>IFERROR((($C40*s_DL)/ss_res!L40),".")</f>
        <v>7.4793441610609017E-8</v>
      </c>
      <c r="N40" s="30">
        <f>IFERROR((($C40*s_DL)/ss_res!M40),".")</f>
        <v>2.5516797537531129E-8</v>
      </c>
      <c r="O40" s="30">
        <f>IFERROR((($C40*s_DL)/ss_res!N40),".")</f>
        <v>6.1817001300548804E-8</v>
      </c>
      <c r="P40" s="30">
        <f>IFERROR((($C40*s_DL)/ss_res!O40),".")</f>
        <v>1.8623221114454879E-8</v>
      </c>
      <c r="Q40" s="30">
        <f>IFERROR((($C40*s_DL)/ss_res!P40),".")</f>
        <v>4.5093506314173852E-8</v>
      </c>
      <c r="R40" s="30">
        <f>IFERROR((($C40*s_DL)/ss_res!Q40),".")</f>
        <v>5.8218953412245828E-8</v>
      </c>
      <c r="S40" s="30">
        <f>IFERROR((($C40*s_DL)/ss_res!R40),".")</f>
        <v>2.1221595528442951E-8</v>
      </c>
    </row>
    <row r="41" spans="1:19">
      <c r="A41" s="34" t="s">
        <v>48</v>
      </c>
      <c r="B41" s="28" t="s">
        <v>9</v>
      </c>
      <c r="C41" s="28">
        <v>5</v>
      </c>
      <c r="D41" s="30" t="str">
        <f>IFERROR((($C41*s_DL)/ss_res!C41),".")</f>
        <v>.</v>
      </c>
      <c r="E41" s="30" t="str">
        <f>IFERROR((($C41*s_DL)/ss_res!D41),".")</f>
        <v>.</v>
      </c>
      <c r="F41" s="30" t="str">
        <f>IFERROR((($C41*s_DL)/ss_res!E41),".")</f>
        <v>.</v>
      </c>
      <c r="G41" s="30">
        <f>IFERROR((($C41*s_DL)/ss_res!F41),".")</f>
        <v>6.1033089488529623E-7</v>
      </c>
      <c r="H41" s="30">
        <f>IFERROR((($C41*s_DL)/ss_res!G41),".")</f>
        <v>6.1033089488529623E-7</v>
      </c>
      <c r="I41" s="30">
        <f>IFERROR((($C41*s_DL)/ss_res!H41),".")</f>
        <v>6.1033089488529623E-7</v>
      </c>
      <c r="J41" s="30">
        <f>IFERROR((($C41*s_DL)/ss_res!I41),".")</f>
        <v>3.3514452823165751E-6</v>
      </c>
      <c r="K41" s="30">
        <f>IFERROR((($C41*s_DL)/ss_res!J41),".")</f>
        <v>8.0378280964394731E-7</v>
      </c>
      <c r="L41" s="30">
        <f>IFERROR((($C41*s_DL)/ss_res!K41),".")</f>
        <v>2.2468314795895131E-6</v>
      </c>
      <c r="M41" s="30">
        <f>IFERROR((($C41*s_DL)/ss_res!L41),".")</f>
        <v>3.2245322071096364E-6</v>
      </c>
      <c r="N41" s="30">
        <f>IFERROR((($C41*s_DL)/ss_res!M41),".")</f>
        <v>7.9128425217402757E-7</v>
      </c>
      <c r="O41" s="30">
        <f>IFERROR((($C41*s_DL)/ss_res!N41),".")</f>
        <v>2.5939978965298577E-6</v>
      </c>
      <c r="P41" s="30">
        <f>IFERROR((($C41*s_DL)/ss_res!O41),".")</f>
        <v>6.7280927146535747E-7</v>
      </c>
      <c r="Q41" s="30">
        <f>IFERROR((($C41*s_DL)/ss_res!P41),".")</f>
        <v>1.9184577599817096E-6</v>
      </c>
      <c r="R41" s="30">
        <f>IFERROR((($C41*s_DL)/ss_res!Q41),".")</f>
        <v>2.66806636556181E-6</v>
      </c>
      <c r="S41" s="30">
        <f>IFERROR((($C41*s_DL)/ss_res!R41),".")</f>
        <v>6.8979775715290624E-7</v>
      </c>
    </row>
    <row r="42" spans="1:19">
      <c r="A42" s="88" t="s">
        <v>49</v>
      </c>
      <c r="B42" s="28"/>
      <c r="C42" s="28">
        <v>5</v>
      </c>
      <c r="D42" s="30" t="str">
        <f>IFERROR((($C42*s_DL)/ss_res!C42),".")</f>
        <v>.</v>
      </c>
      <c r="E42" s="30" t="str">
        <f>IFERROR((($C42*s_DL)/ss_res!D42),".")</f>
        <v>.</v>
      </c>
      <c r="F42" s="30" t="str">
        <f>IFERROR((($C42*s_DL)/ss_res!E42),".")</f>
        <v>.</v>
      </c>
      <c r="G42" s="30">
        <f>IFERROR((($C42*s_DL)/ss_res!F42),".")</f>
        <v>3.5820084566702381E-5</v>
      </c>
      <c r="H42" s="30">
        <f>IFERROR((($C42*s_DL)/ss_res!G42),".")</f>
        <v>3.5820084566702381E-5</v>
      </c>
      <c r="I42" s="30">
        <f>IFERROR((($C42*s_DL)/ss_res!H42),".")</f>
        <v>3.5820084566702381E-5</v>
      </c>
      <c r="J42" s="30" t="str">
        <f>IFERROR((($C42*s_DL)/ss_res!I42),".")</f>
        <v>.</v>
      </c>
      <c r="K42" s="30" t="str">
        <f>IFERROR((($C42*s_DL)/ss_res!J42),".")</f>
        <v>.</v>
      </c>
      <c r="L42" s="30" t="str">
        <f>IFERROR((($C42*s_DL)/ss_res!K42),".")</f>
        <v>.</v>
      </c>
      <c r="M42" s="30" t="str">
        <f>IFERROR((($C42*s_DL)/ss_res!L42),".")</f>
        <v>.</v>
      </c>
      <c r="N42" s="30" t="str">
        <f>IFERROR((($C42*s_DL)/ss_res!M42),".")</f>
        <v>.</v>
      </c>
      <c r="O42" s="30">
        <f>IFERROR((($C42*s_DL)/ss_res!N42),".")</f>
        <v>2.5331789898222268E-4</v>
      </c>
      <c r="P42" s="30">
        <f>IFERROR((($C42*s_DL)/ss_res!O42),".")</f>
        <v>4.4447488480614353E-5</v>
      </c>
      <c r="Q42" s="30">
        <f>IFERROR((($C42*s_DL)/ss_res!P42),".")</f>
        <v>1.2959142207517765E-4</v>
      </c>
      <c r="R42" s="30">
        <f>IFERROR((($C42*s_DL)/ss_res!Q42),".")</f>
        <v>2.0837245217602337E-4</v>
      </c>
      <c r="S42" s="30">
        <f>IFERROR((($C42*s_DL)/ss_res!R42),".")</f>
        <v>4.0483964030335376E-5</v>
      </c>
    </row>
    <row r="43" spans="1:19">
      <c r="A43" s="88" t="s">
        <v>50</v>
      </c>
      <c r="B43" s="28"/>
      <c r="C43" s="28">
        <v>5</v>
      </c>
      <c r="D43" s="30" t="str">
        <f>IFERROR((($C43*s_DL)/ss_res!C43),".")</f>
        <v>.</v>
      </c>
      <c r="E43" s="30" t="str">
        <f>IFERROR((($C43*s_DL)/ss_res!D43),".")</f>
        <v>.</v>
      </c>
      <c r="F43" s="30" t="str">
        <f>IFERROR((($C43*s_DL)/ss_res!E43),".")</f>
        <v>.</v>
      </c>
      <c r="G43" s="30">
        <f>IFERROR((($C43*s_DL)/ss_res!F43),".")</f>
        <v>5.4652339006477874E-6</v>
      </c>
      <c r="H43" s="30">
        <f>IFERROR((($C43*s_DL)/ss_res!G43),".")</f>
        <v>5.4652339006477874E-6</v>
      </c>
      <c r="I43" s="30">
        <f>IFERROR((($C43*s_DL)/ss_res!H43),".")</f>
        <v>5.4652339006477874E-6</v>
      </c>
      <c r="J43" s="30" t="str">
        <f>IFERROR((($C43*s_DL)/ss_res!I43),".")</f>
        <v>.</v>
      </c>
      <c r="K43" s="30" t="str">
        <f>IFERROR((($C43*s_DL)/ss_res!J43),".")</f>
        <v>.</v>
      </c>
      <c r="L43" s="30" t="str">
        <f>IFERROR((($C43*s_DL)/ss_res!K43),".")</f>
        <v>.</v>
      </c>
      <c r="M43" s="30" t="str">
        <f>IFERROR((($C43*s_DL)/ss_res!L43),".")</f>
        <v>.</v>
      </c>
      <c r="N43" s="30" t="str">
        <f>IFERROR((($C43*s_DL)/ss_res!M43),".")</f>
        <v>.</v>
      </c>
      <c r="O43" s="30">
        <f>IFERROR((($C43*s_DL)/ss_res!N43),".")</f>
        <v>3.0833269044987943E-5</v>
      </c>
      <c r="P43" s="30">
        <f>IFERROR((($C43*s_DL)/ss_res!O43),".")</f>
        <v>6.2365737728740481E-6</v>
      </c>
      <c r="Q43" s="30">
        <f>IFERROR((($C43*s_DL)/ss_res!P43),".")</f>
        <v>1.7681701672745649E-5</v>
      </c>
      <c r="R43" s="30">
        <f>IFERROR((($C43*s_DL)/ss_res!Q43),".")</f>
        <v>2.7392834803277671E-5</v>
      </c>
      <c r="S43" s="30">
        <f>IFERROR((($C43*s_DL)/ss_res!R43),".")</f>
        <v>6.176823291390775E-6</v>
      </c>
    </row>
    <row r="44" spans="1:19">
      <c r="A44" s="88" t="s">
        <v>51</v>
      </c>
      <c r="B44" s="28"/>
      <c r="C44" s="28">
        <v>5</v>
      </c>
      <c r="D44" s="30">
        <f>IFERROR((($C44*s_DL)/ss_res!C44),".")</f>
        <v>7.9415962117859284E-2</v>
      </c>
      <c r="E44" s="30">
        <f>IFERROR((($C44*s_DL)/ss_res!D44),".")</f>
        <v>2.9021995866508107E-2</v>
      </c>
      <c r="F44" s="30">
        <f>IFERROR((($C44*s_DL)/ss_res!E44),".")</f>
        <v>5.9131790158722924E-3</v>
      </c>
      <c r="G44" s="30">
        <f>IFERROR((($C44*s_DL)/ss_res!F44),".")</f>
        <v>4.5943762346590609E-2</v>
      </c>
      <c r="H44" s="30">
        <f>IFERROR((($C44*s_DL)/ss_res!G44),".")</f>
        <v>0.1312729034803222</v>
      </c>
      <c r="I44" s="30">
        <f>IFERROR((($C44*s_DL)/ss_res!H44),".")</f>
        <v>0.15438172033095798</v>
      </c>
      <c r="J44" s="30">
        <f>IFERROR((($C44*s_DL)/ss_res!I44),".")</f>
        <v>0.14977023379512405</v>
      </c>
      <c r="K44" s="30">
        <f>IFERROR((($C44*s_DL)/ss_res!J44),".")</f>
        <v>4.6669746987075329E-2</v>
      </c>
      <c r="L44" s="30">
        <f>IFERROR((($C44*s_DL)/ss_res!K44),".")</f>
        <v>0.10813349873802745</v>
      </c>
      <c r="M44" s="30">
        <f>IFERROR((($C44*s_DL)/ss_res!L44),".")</f>
        <v>0.14504225289120468</v>
      </c>
      <c r="N44" s="30">
        <f>IFERROR((($C44*s_DL)/ss_res!M44),".")</f>
        <v>5.888935847400454E-2</v>
      </c>
      <c r="O44" s="30">
        <f>IFERROR((($C44*s_DL)/ss_res!N44),".")</f>
        <v>0.11601697679211477</v>
      </c>
      <c r="P44" s="30">
        <f>IFERROR((($C44*s_DL)/ss_res!O44),".")</f>
        <v>4.0617584103637659E-2</v>
      </c>
      <c r="Q44" s="30">
        <f>IFERROR((($C44*s_DL)/ss_res!P44),".")</f>
        <v>9.1773707084894046E-2</v>
      </c>
      <c r="R44" s="30">
        <f>IFERROR((($C44*s_DL)/ss_res!Q44),".")</f>
        <v>0.12078366906530935</v>
      </c>
      <c r="S44" s="30">
        <f>IFERROR((($C44*s_DL)/ss_res!R44),".")</f>
        <v>5.1925774178284763E-2</v>
      </c>
    </row>
    <row r="45" spans="1:19">
      <c r="A45" s="88" t="s">
        <v>52</v>
      </c>
      <c r="B45" s="28"/>
      <c r="C45" s="28">
        <v>5</v>
      </c>
      <c r="D45" s="30">
        <f>IFERROR((($C45*s_DL)/ss_res!C45),".")</f>
        <v>4.753351943563483E-4</v>
      </c>
      <c r="E45" s="30">
        <f>IFERROR((($C45*s_DL)/ss_res!D45),".")</f>
        <v>4.3512791238619051E-5</v>
      </c>
      <c r="F45" s="30">
        <f>IFERROR((($C45*s_DL)/ss_res!E45),".")</f>
        <v>8.8656522886202147E-6</v>
      </c>
      <c r="G45" s="30">
        <f>IFERROR((($C45*s_DL)/ss_res!F45),".")</f>
        <v>3.2368774277951305E-3</v>
      </c>
      <c r="H45" s="30">
        <f>IFERROR((($C45*s_DL)/ss_res!G45),".")</f>
        <v>3.7210782744400987E-3</v>
      </c>
      <c r="I45" s="30">
        <f>IFERROR((($C45*s_DL)/ss_res!H45),".")</f>
        <v>3.7557254133900979E-3</v>
      </c>
      <c r="J45" s="30">
        <f>IFERROR((($C45*s_DL)/ss_res!I45),".")</f>
        <v>1.9407400841887728E-2</v>
      </c>
      <c r="K45" s="30">
        <f>IFERROR((($C45*s_DL)/ss_res!J45),".")</f>
        <v>3.9236701702077366E-3</v>
      </c>
      <c r="L45" s="30">
        <f>IFERROR((($C45*s_DL)/ss_res!K45),".")</f>
        <v>1.1150214769407548E-2</v>
      </c>
      <c r="M45" s="30">
        <f>IFERROR((($C45*s_DL)/ss_res!L45),".")</f>
        <v>1.7297900750378195E-2</v>
      </c>
      <c r="N45" s="30">
        <f>IFERROR((($C45*s_DL)/ss_res!M45),".")</f>
        <v>4.0735485707137043E-3</v>
      </c>
      <c r="O45" s="30">
        <f>IFERROR((($C45*s_DL)/ss_res!N45),".")</f>
        <v>1.7897056467238479E-2</v>
      </c>
      <c r="P45" s="30">
        <f>IFERROR((($C45*s_DL)/ss_res!O45),".")</f>
        <v>3.6833944568023949E-3</v>
      </c>
      <c r="Q45" s="30">
        <f>IFERROR((($C45*s_DL)/ss_res!P45),".")</f>
        <v>1.0538497870076427E-2</v>
      </c>
      <c r="R45" s="30">
        <f>IFERROR((($C45*s_DL)/ss_res!Q45),".")</f>
        <v>1.6020635766528138E-2</v>
      </c>
      <c r="S45" s="30">
        <f>IFERROR((($C45*s_DL)/ss_res!R45),".")</f>
        <v>3.6583283077806059E-3</v>
      </c>
    </row>
    <row r="46" spans="1:19">
      <c r="A46" s="88" t="s">
        <v>53</v>
      </c>
      <c r="B46" s="28"/>
      <c r="C46" s="28">
        <v>5</v>
      </c>
      <c r="D46" s="30">
        <f>IFERROR((($C46*s_DL)/ss_res!C46),".")</f>
        <v>2.7013755975337124E-2</v>
      </c>
      <c r="E46" s="30">
        <f>IFERROR((($C46*s_DL)/ss_res!D46),".")</f>
        <v>1.4598354013827471E-2</v>
      </c>
      <c r="F46" s="30">
        <f>IFERROR((($C46*s_DL)/ss_res!E46),".")</f>
        <v>2.9743881509010049E-3</v>
      </c>
      <c r="G46" s="30" t="str">
        <f>IFERROR((($C46*s_DL)/ss_res!F46),".")</f>
        <v>.</v>
      </c>
      <c r="H46" s="30">
        <f>IFERROR((($C46*s_DL)/ss_res!G46),".")</f>
        <v>2.9988144126238129E-2</v>
      </c>
      <c r="I46" s="30">
        <f>IFERROR((($C46*s_DL)/ss_res!H46),".")</f>
        <v>4.1612109989164592E-2</v>
      </c>
      <c r="J46" s="30" t="str">
        <f>IFERROR((($C46*s_DL)/ss_res!I46),".")</f>
        <v>.</v>
      </c>
      <c r="K46" s="30" t="str">
        <f>IFERROR((($C46*s_DL)/ss_res!J46),".")</f>
        <v>.</v>
      </c>
      <c r="L46" s="30" t="str">
        <f>IFERROR((($C46*s_DL)/ss_res!K46),".")</f>
        <v>.</v>
      </c>
      <c r="M46" s="30" t="str">
        <f>IFERROR((($C46*s_DL)/ss_res!L46),".")</f>
        <v>.</v>
      </c>
      <c r="N46" s="30" t="str">
        <f>IFERROR((($C46*s_DL)/ss_res!M46),".")</f>
        <v>.</v>
      </c>
      <c r="O46" s="30" t="str">
        <f>IFERROR((($C46*s_DL)/ss_res!N46),".")</f>
        <v>.</v>
      </c>
      <c r="P46" s="30" t="str">
        <f>IFERROR((($C46*s_DL)/ss_res!O46),".")</f>
        <v>.</v>
      </c>
      <c r="Q46" s="30" t="str">
        <f>IFERROR((($C46*s_DL)/ss_res!P46),".")</f>
        <v>.</v>
      </c>
      <c r="R46" s="30" t="str">
        <f>IFERROR((($C46*s_DL)/ss_res!Q46),".")</f>
        <v>.</v>
      </c>
      <c r="S46" s="30" t="str">
        <f>IFERROR((($C46*s_DL)/ss_res!R46),".")</f>
        <v>.</v>
      </c>
    </row>
    <row r="47" spans="1:19">
      <c r="A47" s="88" t="s">
        <v>54</v>
      </c>
      <c r="B47" s="28"/>
      <c r="C47" s="28">
        <v>5</v>
      </c>
      <c r="D47" s="30" t="str">
        <f>IFERROR((($C47*s_DL)/ss_res!C47),".")</f>
        <v>.</v>
      </c>
      <c r="E47" s="30" t="str">
        <f>IFERROR((($C47*s_DL)/ss_res!D47),".")</f>
        <v>.</v>
      </c>
      <c r="F47" s="30" t="str">
        <f>IFERROR((($C47*s_DL)/ss_res!E47),".")</f>
        <v>.</v>
      </c>
      <c r="G47" s="30">
        <f>IFERROR((($C47*s_DL)/ss_res!F47),".")</f>
        <v>5.94674522070653E-6</v>
      </c>
      <c r="H47" s="30">
        <f>IFERROR((($C47*s_DL)/ss_res!G47),".")</f>
        <v>5.94674522070653E-6</v>
      </c>
      <c r="I47" s="30">
        <f>IFERROR((($C47*s_DL)/ss_res!H47),".")</f>
        <v>5.94674522070653E-6</v>
      </c>
      <c r="J47" s="30" t="str">
        <f>IFERROR((($C47*s_DL)/ss_res!I47),".")</f>
        <v>.</v>
      </c>
      <c r="K47" s="30" t="str">
        <f>IFERROR((($C47*s_DL)/ss_res!J47),".")</f>
        <v>.</v>
      </c>
      <c r="L47" s="30" t="str">
        <f>IFERROR((($C47*s_DL)/ss_res!K47),".")</f>
        <v>.</v>
      </c>
      <c r="M47" s="30" t="str">
        <f>IFERROR((($C47*s_DL)/ss_res!L47),".")</f>
        <v>.</v>
      </c>
      <c r="N47" s="30" t="str">
        <f>IFERROR((($C47*s_DL)/ss_res!M47),".")</f>
        <v>.</v>
      </c>
      <c r="O47" s="30">
        <f>IFERROR((($C47*s_DL)/ss_res!N47),".")</f>
        <v>2.8495181866692073E-5</v>
      </c>
      <c r="P47" s="30">
        <f>IFERROR((($C47*s_DL)/ss_res!O47),".")</f>
        <v>6.4043385710827171E-6</v>
      </c>
      <c r="Q47" s="30">
        <f>IFERROR((($C47*s_DL)/ss_res!P47),".")</f>
        <v>1.7963076021612247E-5</v>
      </c>
      <c r="R47" s="30">
        <f>IFERROR((($C47*s_DL)/ss_res!Q47),".")</f>
        <v>2.5458344171812787E-5</v>
      </c>
      <c r="S47" s="30">
        <f>IFERROR((($C47*s_DL)/ss_res!R47),".")</f>
        <v>6.721028789430783E-6</v>
      </c>
    </row>
    <row r="48" spans="1:19">
      <c r="A48" s="88" t="s">
        <v>55</v>
      </c>
      <c r="B48" s="28"/>
      <c r="C48" s="28">
        <v>5</v>
      </c>
      <c r="D48" s="30" t="str">
        <f>IFERROR((($C48*s_DL)/ss_res!C48),".")</f>
        <v>.</v>
      </c>
      <c r="E48" s="30" t="str">
        <f>IFERROR((($C48*s_DL)/ss_res!D48),".")</f>
        <v>.</v>
      </c>
      <c r="F48" s="30" t="str">
        <f>IFERROR((($C48*s_DL)/ss_res!E48),".")</f>
        <v>.</v>
      </c>
      <c r="G48" s="30">
        <f>IFERROR((($C48*s_DL)/ss_res!F48),".")</f>
        <v>1.5697664358343521E-6</v>
      </c>
      <c r="H48" s="30">
        <f>IFERROR((($C48*s_DL)/ss_res!G48),".")</f>
        <v>1.5697664358343519E-6</v>
      </c>
      <c r="I48" s="30">
        <f>IFERROR((($C48*s_DL)/ss_res!H48),".")</f>
        <v>1.5697664358343519E-6</v>
      </c>
      <c r="J48" s="30" t="str">
        <f>IFERROR((($C48*s_DL)/ss_res!I48),".")</f>
        <v>.</v>
      </c>
      <c r="K48" s="30" t="str">
        <f>IFERROR((($C48*s_DL)/ss_res!J48),".")</f>
        <v>.</v>
      </c>
      <c r="L48" s="30" t="str">
        <f>IFERROR((($C48*s_DL)/ss_res!K48),".")</f>
        <v>.</v>
      </c>
      <c r="M48" s="30" t="str">
        <f>IFERROR((($C48*s_DL)/ss_res!L48),".")</f>
        <v>.</v>
      </c>
      <c r="N48" s="30" t="str">
        <f>IFERROR((($C48*s_DL)/ss_res!M48),".")</f>
        <v>.</v>
      </c>
      <c r="O48" s="30">
        <f>IFERROR((($C48*s_DL)/ss_res!N48),".")</f>
        <v>7.5456077152764376E-7</v>
      </c>
      <c r="P48" s="30">
        <f>IFERROR((($C48*s_DL)/ss_res!O48),".")</f>
        <v>2.9359691924417199E-7</v>
      </c>
      <c r="Q48" s="30">
        <f>IFERROR((($C48*s_DL)/ss_res!P48),".")</f>
        <v>5.907160679162931E-7</v>
      </c>
      <c r="R48" s="30">
        <f>IFERROR((($C48*s_DL)/ss_res!Q48),".")</f>
        <v>7.7219065095901013E-7</v>
      </c>
      <c r="S48" s="30">
        <f>IFERROR((($C48*s_DL)/ss_res!R48),".")</f>
        <v>1.7741546032926116E-6</v>
      </c>
    </row>
    <row r="49" spans="1:19">
      <c r="A49" s="34" t="s">
        <v>56</v>
      </c>
      <c r="B49" s="90" t="s">
        <v>9</v>
      </c>
      <c r="C49" s="28">
        <v>5</v>
      </c>
      <c r="D49" s="30" t="str">
        <f>IFERROR((($C49*s_DL)/ss_res!C49),".")</f>
        <v>.</v>
      </c>
      <c r="E49" s="30" t="str">
        <f>IFERROR((($C49*s_DL)/ss_res!D49),".")</f>
        <v>.</v>
      </c>
      <c r="F49" s="30" t="str">
        <f>IFERROR((($C49*s_DL)/ss_res!E49),".")</f>
        <v>.</v>
      </c>
      <c r="G49" s="30">
        <f>IFERROR((($C49*s_DL)/ss_res!F49),".")</f>
        <v>5.4671340006236011E-6</v>
      </c>
      <c r="H49" s="30">
        <f>IFERROR((($C49*s_DL)/ss_res!G49),".")</f>
        <v>5.4671340006236011E-6</v>
      </c>
      <c r="I49" s="30">
        <f>IFERROR((($C49*s_DL)/ss_res!H49),".")</f>
        <v>5.4671340006236011E-6</v>
      </c>
      <c r="J49" s="30" t="str">
        <f>IFERROR((($C49*s_DL)/ss_res!I49),".")</f>
        <v>.</v>
      </c>
      <c r="K49" s="30" t="str">
        <f>IFERROR((($C49*s_DL)/ss_res!J49),".")</f>
        <v>.</v>
      </c>
      <c r="L49" s="30" t="str">
        <f>IFERROR((($C49*s_DL)/ss_res!K49),".")</f>
        <v>.</v>
      </c>
      <c r="M49" s="30" t="str">
        <f>IFERROR((($C49*s_DL)/ss_res!L49),".")</f>
        <v>.</v>
      </c>
      <c r="N49" s="30" t="str">
        <f>IFERROR((($C49*s_DL)/ss_res!M49),".")</f>
        <v>.</v>
      </c>
      <c r="O49" s="30">
        <f>IFERROR((($C49*s_DL)/ss_res!N49),".")</f>
        <v>2.1540586506792006E-5</v>
      </c>
      <c r="P49" s="30">
        <f>IFERROR((($C49*s_DL)/ss_res!O49),".")</f>
        <v>5.0298595820720758E-6</v>
      </c>
      <c r="Q49" s="30">
        <f>IFERROR((($C49*s_DL)/ss_res!P49),".")</f>
        <v>1.4121923094243985E-5</v>
      </c>
      <c r="R49" s="30">
        <f>IFERROR((($C49*s_DL)/ss_res!Q49),".")</f>
        <v>1.9942592902604728E-5</v>
      </c>
      <c r="S49" s="30">
        <f>IFERROR((($C49*s_DL)/ss_res!R49),".")</f>
        <v>6.1789707899242208E-6</v>
      </c>
    </row>
    <row r="50" spans="1:19">
      <c r="A50" s="88" t="s">
        <v>57</v>
      </c>
      <c r="B50" s="28"/>
      <c r="C50" s="28">
        <v>5</v>
      </c>
      <c r="D50" s="30" t="str">
        <f>IFERROR((($C50*s_DL)/ss_res!C50),".")</f>
        <v>.</v>
      </c>
      <c r="E50" s="30" t="str">
        <f>IFERROR((($C50*s_DL)/ss_res!D50),".")</f>
        <v>.</v>
      </c>
      <c r="F50" s="30" t="str">
        <f>IFERROR((($C50*s_DL)/ss_res!E50),".")</f>
        <v>.</v>
      </c>
      <c r="G50" s="30">
        <f>IFERROR((($C50*s_DL)/ss_res!F50),".")</f>
        <v>1.1038849338804042E-5</v>
      </c>
      <c r="H50" s="30">
        <f>IFERROR((($C50*s_DL)/ss_res!G50),".")</f>
        <v>1.1038849338804042E-5</v>
      </c>
      <c r="I50" s="30">
        <f>IFERROR((($C50*s_DL)/ss_res!H50),".")</f>
        <v>1.1038849338804042E-5</v>
      </c>
      <c r="J50" s="30" t="str">
        <f>IFERROR((($C50*s_DL)/ss_res!I50),".")</f>
        <v>.</v>
      </c>
      <c r="K50" s="30" t="str">
        <f>IFERROR((($C50*s_DL)/ss_res!J50),".")</f>
        <v>.</v>
      </c>
      <c r="L50" s="30" t="str">
        <f>IFERROR((($C50*s_DL)/ss_res!K50),".")</f>
        <v>.</v>
      </c>
      <c r="M50" s="30" t="str">
        <f>IFERROR((($C50*s_DL)/ss_res!L50),".")</f>
        <v>.</v>
      </c>
      <c r="N50" s="30" t="str">
        <f>IFERROR((($C50*s_DL)/ss_res!M50),".")</f>
        <v>.</v>
      </c>
      <c r="O50" s="30">
        <f>IFERROR((($C50*s_DL)/ss_res!N50),".")</f>
        <v>6.2336298649156519E-5</v>
      </c>
      <c r="P50" s="30">
        <f>IFERROR((($C50*s_DL)/ss_res!O50),".")</f>
        <v>1.2742663777207123E-5</v>
      </c>
      <c r="Q50" s="30">
        <f>IFERROR((($C50*s_DL)/ss_res!P50),".")</f>
        <v>3.5738971247471896E-5</v>
      </c>
      <c r="R50" s="30">
        <f>IFERROR((($C50*s_DL)/ss_res!Q50),".")</f>
        <v>5.6505061484380896E-5</v>
      </c>
      <c r="S50" s="30">
        <f>IFERROR((($C50*s_DL)/ss_res!R50),".")</f>
        <v>1.2476139712519271E-5</v>
      </c>
    </row>
    <row r="51" spans="1:19">
      <c r="A51" s="88" t="s">
        <v>58</v>
      </c>
      <c r="B51" s="28"/>
      <c r="C51" s="28">
        <v>5</v>
      </c>
      <c r="D51" s="30">
        <f>IFERROR((($C51*s_DL)/ss_res!C51),".")</f>
        <v>73.394266348123395</v>
      </c>
      <c r="E51" s="30">
        <f>IFERROR((($C51*s_DL)/ss_res!D51),".")</f>
        <v>5.6103127615637716</v>
      </c>
      <c r="F51" s="30">
        <f>IFERROR((($C51*s_DL)/ss_res!E51),".")</f>
        <v>1.1430910488290611</v>
      </c>
      <c r="G51" s="30">
        <f>IFERROR((($C51*s_DL)/ss_res!F51),".")</f>
        <v>3.589545325673215E-2</v>
      </c>
      <c r="H51" s="30">
        <f>IFERROR((($C51*s_DL)/ss_res!G51),".")</f>
        <v>74.573252850209172</v>
      </c>
      <c r="I51" s="30">
        <f>IFERROR((($C51*s_DL)/ss_res!H51),".")</f>
        <v>79.040474562943899</v>
      </c>
      <c r="J51" s="30">
        <f>IFERROR((($C51*s_DL)/ss_res!I51),".")</f>
        <v>1.9378550979332328E-2</v>
      </c>
      <c r="K51" s="30">
        <f>IFERROR((($C51*s_DL)/ss_res!J51),".")</f>
        <v>1.6690197086245764E-2</v>
      </c>
      <c r="L51" s="30">
        <f>IFERROR((($C51*s_DL)/ss_res!K51),".")</f>
        <v>1.9378550979332328E-2</v>
      </c>
      <c r="M51" s="30">
        <f>IFERROR((($C51*s_DL)/ss_res!L51),".")</f>
        <v>1.9378550979332328E-2</v>
      </c>
      <c r="N51" s="30">
        <f>IFERROR((($C51*s_DL)/ss_res!M51),".")</f>
        <v>4.6499111832517009E-2</v>
      </c>
      <c r="O51" s="30">
        <f>IFERROR((($C51*s_DL)/ss_res!N51),".")</f>
        <v>1.4913132899662082E-2</v>
      </c>
      <c r="P51" s="30">
        <f>IFERROR((($C51*s_DL)/ss_res!O51),".")</f>
        <v>1.439537334879834E-2</v>
      </c>
      <c r="Q51" s="30">
        <f>IFERROR((($C51*s_DL)/ss_res!P51),".")</f>
        <v>1.6394301201261178E-2</v>
      </c>
      <c r="R51" s="30">
        <f>IFERROR((($C51*s_DL)/ss_res!Q51),".")</f>
        <v>1.6145337702954617E-2</v>
      </c>
      <c r="S51" s="30">
        <f>IFERROR((($C51*s_DL)/ss_res!R51),".")</f>
        <v>4.0569145943585648E-2</v>
      </c>
    </row>
    <row r="52" spans="1:19">
      <c r="A52" s="88" t="s">
        <v>59</v>
      </c>
      <c r="B52" s="28"/>
      <c r="C52" s="28">
        <v>5</v>
      </c>
      <c r="D52" s="30">
        <f>IFERROR((($C52*s_DL)/ss_res!C52),".")</f>
        <v>0.60201496021324363</v>
      </c>
      <c r="E52" s="30">
        <f>IFERROR((($C52*s_DL)/ss_res!D52),".")</f>
        <v>4.2992233469479502E-2</v>
      </c>
      <c r="F52" s="30">
        <f>IFERROR((($C52*s_DL)/ss_res!E52),".")</f>
        <v>8.7595895873785797E-3</v>
      </c>
      <c r="G52" s="30">
        <f>IFERROR((($C52*s_DL)/ss_res!F52),".")</f>
        <v>1.8599093779272137E-2</v>
      </c>
      <c r="H52" s="30">
        <f>IFERROR((($C52*s_DL)/ss_res!G52),".")</f>
        <v>0.62937364357989445</v>
      </c>
      <c r="I52" s="30">
        <f>IFERROR((($C52*s_DL)/ss_res!H52),".")</f>
        <v>0.66360628746199535</v>
      </c>
      <c r="J52" s="30">
        <f>IFERROR((($C52*s_DL)/ss_res!I52),".")</f>
        <v>0.11381091845524258</v>
      </c>
      <c r="K52" s="30">
        <f>IFERROR((($C52*s_DL)/ss_res!J52),".")</f>
        <v>2.4342890891815776E-2</v>
      </c>
      <c r="L52" s="30">
        <f>IFERROR((($C52*s_DL)/ss_res!K52),".")</f>
        <v>6.9340355873657042E-2</v>
      </c>
      <c r="M52" s="30">
        <f>IFERROR((($C52*s_DL)/ss_res!L52),".")</f>
        <v>0.10506433861099711</v>
      </c>
      <c r="N52" s="30">
        <f>IFERROR((($C52*s_DL)/ss_res!M52),".")</f>
        <v>2.4070808421105545E-2</v>
      </c>
      <c r="O52" s="30">
        <f>IFERROR((($C52*s_DL)/ss_res!N52),".")</f>
        <v>0.10661078975222067</v>
      </c>
      <c r="P52" s="30">
        <f>IFERROR((($C52*s_DL)/ss_res!O52),".")</f>
        <v>2.2531819757772145E-2</v>
      </c>
      <c r="Q52" s="30">
        <f>IFERROR((($C52*s_DL)/ss_res!P52),".")</f>
        <v>6.4190676854123982E-2</v>
      </c>
      <c r="R52" s="30">
        <f>IFERROR((($C52*s_DL)/ss_res!Q52),".")</f>
        <v>9.1514099653847616E-2</v>
      </c>
      <c r="S52" s="30">
        <f>IFERROR((($C52*s_DL)/ss_res!R52),".")</f>
        <v>2.1020750025164053E-2</v>
      </c>
    </row>
    <row r="53" spans="1:19">
      <c r="A53" s="88" t="s">
        <v>60</v>
      </c>
      <c r="B53" s="28"/>
      <c r="C53" s="28">
        <v>5</v>
      </c>
      <c r="D53" s="30" t="str">
        <f>IFERROR((($C53*s_DL)/ss_res!C53),".")</f>
        <v>.</v>
      </c>
      <c r="E53" s="30" t="str">
        <f>IFERROR((($C53*s_DL)/ss_res!D53),".")</f>
        <v>.</v>
      </c>
      <c r="F53" s="30" t="str">
        <f>IFERROR((($C53*s_DL)/ss_res!E53),".")</f>
        <v>.</v>
      </c>
      <c r="G53" s="30">
        <f>IFERROR((($C53*s_DL)/ss_res!F53),".")</f>
        <v>1.1564862443208634E-5</v>
      </c>
      <c r="H53" s="30">
        <f>IFERROR((($C53*s_DL)/ss_res!G53),".")</f>
        <v>1.1564862443208634E-5</v>
      </c>
      <c r="I53" s="30">
        <f>IFERROR((($C53*s_DL)/ss_res!H53),".")</f>
        <v>1.1564862443208634E-5</v>
      </c>
      <c r="J53" s="30" t="str">
        <f>IFERROR((($C53*s_DL)/ss_res!I53),".")</f>
        <v>.</v>
      </c>
      <c r="K53" s="30" t="str">
        <f>IFERROR((($C53*s_DL)/ss_res!J53),".")</f>
        <v>.</v>
      </c>
      <c r="L53" s="30" t="str">
        <f>IFERROR((($C53*s_DL)/ss_res!K53),".")</f>
        <v>.</v>
      </c>
      <c r="M53" s="30" t="str">
        <f>IFERROR((($C53*s_DL)/ss_res!L53),".")</f>
        <v>.</v>
      </c>
      <c r="N53" s="30" t="str">
        <f>IFERROR((($C53*s_DL)/ss_res!M53),".")</f>
        <v>.</v>
      </c>
      <c r="O53" s="30">
        <f>IFERROR((($C53*s_DL)/ss_res!N53),".")</f>
        <v>7.4330968859988888E-5</v>
      </c>
      <c r="P53" s="30">
        <f>IFERROR((($C53*s_DL)/ss_res!O53),".")</f>
        <v>1.3869438648782389E-5</v>
      </c>
      <c r="Q53" s="30">
        <f>IFERROR((($C53*s_DL)/ss_res!P53),".")</f>
        <v>4.0093633626029897E-5</v>
      </c>
      <c r="R53" s="30">
        <f>IFERROR((($C53*s_DL)/ss_res!Q53),".")</f>
        <v>6.3538794172391126E-5</v>
      </c>
      <c r="S53" s="30">
        <f>IFERROR((($C53*s_DL)/ss_res!R53),".")</f>
        <v>1.3070641256996249E-5</v>
      </c>
    </row>
    <row r="54" spans="1:19">
      <c r="A54" s="88" t="s">
        <v>61</v>
      </c>
      <c r="B54" s="28"/>
      <c r="C54" s="28">
        <v>5</v>
      </c>
      <c r="D54" s="30">
        <f>IFERROR((($C54*s_DL)/ss_res!C54),".")</f>
        <v>1.0350762776272662E-2</v>
      </c>
      <c r="E54" s="30">
        <f>IFERROR((($C54*s_DL)/ss_res!D54),".")</f>
        <v>1.6970142529821293E-3</v>
      </c>
      <c r="F54" s="30">
        <f>IFERROR((($C54*s_DL)/ss_res!E54),".")</f>
        <v>3.4576357589349675E-4</v>
      </c>
      <c r="G54" s="30">
        <f>IFERROR((($C54*s_DL)/ss_res!F54),".")</f>
        <v>6.1672018332568669E-3</v>
      </c>
      <c r="H54" s="30">
        <f>IFERROR((($C54*s_DL)/ss_res!G54),".")</f>
        <v>1.6863728185423026E-2</v>
      </c>
      <c r="I54" s="30">
        <f>IFERROR((($C54*s_DL)/ss_res!H54),".")</f>
        <v>1.8214978862511659E-2</v>
      </c>
      <c r="J54" s="30">
        <f>IFERROR((($C54*s_DL)/ss_res!I54),".")</f>
        <v>2.1228948819896138E-2</v>
      </c>
      <c r="K54" s="30">
        <f>IFERROR((($C54*s_DL)/ss_res!J54),".")</f>
        <v>7.2101925271178778E-3</v>
      </c>
      <c r="L54" s="30">
        <f>IFERROR((($C54*s_DL)/ss_res!K54),".")</f>
        <v>1.6581530294459419E-2</v>
      </c>
      <c r="M54" s="30">
        <f>IFERROR((($C54*s_DL)/ss_res!L54),".")</f>
        <v>2.0846445237555664E-2</v>
      </c>
      <c r="N54" s="30">
        <f>IFERROR((($C54*s_DL)/ss_res!M54),".")</f>
        <v>8.0668326431357368E-3</v>
      </c>
      <c r="O54" s="30">
        <f>IFERROR((($C54*s_DL)/ss_res!N54),".")</f>
        <v>1.7157418752463679E-2</v>
      </c>
      <c r="P54" s="30">
        <f>IFERROR((($C54*s_DL)/ss_res!O54),".")</f>
        <v>5.7756269757813349E-3</v>
      </c>
      <c r="Q54" s="30">
        <f>IFERROR((($C54*s_DL)/ss_res!P54),".")</f>
        <v>1.3099299771791499E-2</v>
      </c>
      <c r="R54" s="30">
        <f>IFERROR((($C54*s_DL)/ss_res!Q54),".")</f>
        <v>1.600015811243732E-2</v>
      </c>
      <c r="S54" s="30">
        <f>IFERROR((($C54*s_DL)/ss_res!R54),".")</f>
        <v>6.9701894957970058E-3</v>
      </c>
    </row>
    <row r="55" spans="1:19">
      <c r="A55" s="88" t="s">
        <v>62</v>
      </c>
      <c r="B55" s="28"/>
      <c r="C55" s="28">
        <v>5</v>
      </c>
      <c r="D55" s="30">
        <f>IFERROR((($C55*s_DL)/ss_res!C55),".")</f>
        <v>4.9859581175596723</v>
      </c>
      <c r="E55" s="30">
        <f>IFERROR((($C55*s_DL)/ss_res!D55),".")</f>
        <v>4.6077295721026479</v>
      </c>
      <c r="F55" s="30">
        <f>IFERROR((($C55*s_DL)/ss_res!E55),".")</f>
        <v>0.93881654252505553</v>
      </c>
      <c r="G55" s="30">
        <f>IFERROR((($C55*s_DL)/ss_res!F55),".")</f>
        <v>0.3182630374672859</v>
      </c>
      <c r="H55" s="30">
        <f>IFERROR((($C55*s_DL)/ss_res!G55),".")</f>
        <v>6.2430376975520137</v>
      </c>
      <c r="I55" s="30">
        <f>IFERROR((($C55*s_DL)/ss_res!H55),".")</f>
        <v>9.9119507271296055</v>
      </c>
      <c r="J55" s="30">
        <f>IFERROR((($C55*s_DL)/ss_res!I55),".")</f>
        <v>1.6378784007241352</v>
      </c>
      <c r="K55" s="30">
        <f>IFERROR((($C55*s_DL)/ss_res!J55),".")</f>
        <v>0.291996299155314</v>
      </c>
      <c r="L55" s="30">
        <f>IFERROR((($C55*s_DL)/ss_res!K55),".")</f>
        <v>0.83120795242741696</v>
      </c>
      <c r="M55" s="30">
        <f>IFERROR((($C55*s_DL)/ss_res!L55),".")</f>
        <v>1.3495627271884256</v>
      </c>
      <c r="N55" s="30">
        <f>IFERROR((($C55*s_DL)/ss_res!M55),".")</f>
        <v>0.3915689129464997</v>
      </c>
      <c r="O55" s="30">
        <f>IFERROR((($C55*s_DL)/ss_res!N55),".")</f>
        <v>1.6443130825558707</v>
      </c>
      <c r="P55" s="30">
        <f>IFERROR((($C55*s_DL)/ss_res!O55),".")</f>
        <v>0.29291447336991588</v>
      </c>
      <c r="Q55" s="30">
        <f>IFERROR((($C55*s_DL)/ss_res!P55),".")</f>
        <v>0.84345464826522065</v>
      </c>
      <c r="R55" s="30">
        <f>IFERROR((($C55*s_DL)/ss_res!Q55),".")</f>
        <v>1.3285831236260808</v>
      </c>
      <c r="S55" s="30">
        <f>IFERROR((($C55*s_DL)/ss_res!R55),".")</f>
        <v>0.3597018130154862</v>
      </c>
    </row>
    <row r="56" spans="1:19">
      <c r="A56" s="88" t="s">
        <v>63</v>
      </c>
      <c r="B56" s="28"/>
      <c r="C56" s="28">
        <v>5</v>
      </c>
      <c r="D56" s="30" t="str">
        <f>IFERROR((($C56*s_DL)/ss_res!C56),".")</f>
        <v>.</v>
      </c>
      <c r="E56" s="30" t="str">
        <f>IFERROR((($C56*s_DL)/ss_res!D56),".")</f>
        <v>.</v>
      </c>
      <c r="F56" s="30" t="str">
        <f>IFERROR((($C56*s_DL)/ss_res!E56),".")</f>
        <v>.</v>
      </c>
      <c r="G56" s="30">
        <f>IFERROR((($C56*s_DL)/ss_res!F56),".")</f>
        <v>2.3043006798094887E-3</v>
      </c>
      <c r="H56" s="30">
        <f>IFERROR((($C56*s_DL)/ss_res!G56),".")</f>
        <v>2.3043006798094887E-3</v>
      </c>
      <c r="I56" s="30">
        <f>IFERROR((($C56*s_DL)/ss_res!H56),".")</f>
        <v>2.3043006798094887E-3</v>
      </c>
      <c r="J56" s="30">
        <f>IFERROR((($C56*s_DL)/ss_res!I56),".")</f>
        <v>1.451376292237443E-2</v>
      </c>
      <c r="K56" s="30">
        <f>IFERROR((($C56*s_DL)/ss_res!J56),".")</f>
        <v>3.0195068493150683E-3</v>
      </c>
      <c r="L56" s="30">
        <f>IFERROR((($C56*s_DL)/ss_res!K56),".")</f>
        <v>8.635789589041095E-3</v>
      </c>
      <c r="M56" s="30">
        <f>IFERROR((($C56*s_DL)/ss_res!L56),".")</f>
        <v>1.3205309954337897E-2</v>
      </c>
      <c r="N56" s="30">
        <f>IFERROR((($C56*s_DL)/ss_res!M56),".")</f>
        <v>2.9855939726027396E-3</v>
      </c>
      <c r="O56" s="30">
        <f>IFERROR((($C56*s_DL)/ss_res!N56),".")</f>
        <v>1.2465692330702698E-2</v>
      </c>
      <c r="P56" s="30">
        <f>IFERROR((($C56*s_DL)/ss_res!O56),".")</f>
        <v>2.6452806196173629E-3</v>
      </c>
      <c r="Q56" s="30">
        <f>IFERROR((($C56*s_DL)/ss_res!P56),".")</f>
        <v>7.57331081411362E-3</v>
      </c>
      <c r="R56" s="30">
        <f>IFERROR((($C56*s_DL)/ss_res!Q56),".")</f>
        <v>1.1265546910197868E-2</v>
      </c>
      <c r="S56" s="30">
        <f>IFERROR((($C56*s_DL)/ss_res!R56),".")</f>
        <v>2.6043273477696525E-3</v>
      </c>
    </row>
    <row r="57" spans="1:19">
      <c r="A57" s="88" t="s">
        <v>64</v>
      </c>
      <c r="B57" s="28"/>
      <c r="C57" s="28">
        <v>5</v>
      </c>
      <c r="D57" s="30" t="str">
        <f>IFERROR((($C57*s_DL)/ss_res!C57),".")</f>
        <v>.</v>
      </c>
      <c r="E57" s="30" t="str">
        <f>IFERROR((($C57*s_DL)/ss_res!D57),".")</f>
        <v>.</v>
      </c>
      <c r="F57" s="30" t="str">
        <f>IFERROR((($C57*s_DL)/ss_res!E57),".")</f>
        <v>.</v>
      </c>
      <c r="G57" s="30">
        <f>IFERROR((($C57*s_DL)/ss_res!F57),".")</f>
        <v>8.3871155518857541E-5</v>
      </c>
      <c r="H57" s="30">
        <f>IFERROR((($C57*s_DL)/ss_res!G57),".")</f>
        <v>8.3871155518857541E-5</v>
      </c>
      <c r="I57" s="30">
        <f>IFERROR((($C57*s_DL)/ss_res!H57),".")</f>
        <v>8.3871155518857541E-5</v>
      </c>
      <c r="J57" s="30" t="str">
        <f>IFERROR((($C57*s_DL)/ss_res!I57),".")</f>
        <v>.</v>
      </c>
      <c r="K57" s="30" t="str">
        <f>IFERROR((($C57*s_DL)/ss_res!J57),".")</f>
        <v>.</v>
      </c>
      <c r="L57" s="30" t="str">
        <f>IFERROR((($C57*s_DL)/ss_res!K57),".")</f>
        <v>.</v>
      </c>
      <c r="M57" s="30" t="str">
        <f>IFERROR((($C57*s_DL)/ss_res!L57),".")</f>
        <v>.</v>
      </c>
      <c r="N57" s="30" t="str">
        <f>IFERROR((($C57*s_DL)/ss_res!M57),".")</f>
        <v>.</v>
      </c>
      <c r="O57" s="30">
        <f>IFERROR((($C57*s_DL)/ss_res!N57),".")</f>
        <v>5.1022909831225944E-4</v>
      </c>
      <c r="P57" s="30">
        <f>IFERROR((($C57*s_DL)/ss_res!O57),".")</f>
        <v>9.9445201400050507E-5</v>
      </c>
      <c r="Q57" s="30">
        <f>IFERROR((($C57*s_DL)/ss_res!P57),".")</f>
        <v>2.8416973433200598E-4</v>
      </c>
      <c r="R57" s="30">
        <f>IFERROR((($C57*s_DL)/ss_res!Q57),".")</f>
        <v>4.3557464871543119E-4</v>
      </c>
      <c r="S57" s="30">
        <f>IFERROR((($C57*s_DL)/ss_res!R57),".")</f>
        <v>9.4791424539640023E-5</v>
      </c>
    </row>
    <row r="58" spans="1:19">
      <c r="A58" s="88" t="s">
        <v>65</v>
      </c>
      <c r="B58" s="28"/>
      <c r="C58" s="28">
        <v>5</v>
      </c>
      <c r="D58" s="30">
        <f>IFERROR((($C58*s_DL)/ss_res!C58),".")</f>
        <v>0.69274326558833321</v>
      </c>
      <c r="E58" s="30">
        <f>IFERROR((($C58*s_DL)/ss_res!D58),".")</f>
        <v>0.45998712627383065</v>
      </c>
      <c r="F58" s="30">
        <f>IFERROR((($C58*s_DL)/ss_res!E58),".")</f>
        <v>9.3721542624596879E-2</v>
      </c>
      <c r="G58" s="30">
        <f>IFERROR((($C58*s_DL)/ss_res!F58),".")</f>
        <v>0.76874068096081416</v>
      </c>
      <c r="H58" s="30">
        <f>IFERROR((($C58*s_DL)/ss_res!G58),".")</f>
        <v>1.5552054891737441</v>
      </c>
      <c r="I58" s="30">
        <f>IFERROR((($C58*s_DL)/ss_res!H58),".")</f>
        <v>1.9214710728229782</v>
      </c>
      <c r="J58" s="30">
        <f>IFERROR((($C58*s_DL)/ss_res!I58),".")</f>
        <v>4.2156101751040556</v>
      </c>
      <c r="K58" s="30">
        <f>IFERROR((($C58*s_DL)/ss_res!J58),".")</f>
        <v>0.99331381453868828</v>
      </c>
      <c r="L58" s="30">
        <f>IFERROR((($C58*s_DL)/ss_res!K58),".")</f>
        <v>2.7478268752702548</v>
      </c>
      <c r="M58" s="30">
        <f>IFERROR((($C58*s_DL)/ss_res!L58),".")</f>
        <v>3.9937359553617373</v>
      </c>
      <c r="N58" s="30">
        <f>IFERROR((($C58*s_DL)/ss_res!M58),".")</f>
        <v>0.99010411212576332</v>
      </c>
      <c r="O58" s="30">
        <f>IFERROR((($C58*s_DL)/ss_res!N58),".")</f>
        <v>3.6265488950129252</v>
      </c>
      <c r="P58" s="30">
        <f>IFERROR((($C58*s_DL)/ss_res!O58),".")</f>
        <v>0.87576541230115124</v>
      </c>
      <c r="Q58" s="30">
        <f>IFERROR((($C58*s_DL)/ss_res!P58),".")</f>
        <v>2.4366827888269595</v>
      </c>
      <c r="R58" s="30">
        <f>IFERROR((($C58*s_DL)/ss_res!Q58),".")</f>
        <v>3.393022308558129</v>
      </c>
      <c r="S58" s="30">
        <f>IFERROR((($C58*s_DL)/ss_res!R58),".")</f>
        <v>0.86883295930582982</v>
      </c>
    </row>
    <row r="59" spans="1:19">
      <c r="A59" s="88" t="s">
        <v>66</v>
      </c>
      <c r="B59" s="28"/>
      <c r="C59" s="28">
        <v>5</v>
      </c>
      <c r="D59" s="30">
        <f>IFERROR((($C59*s_DL)/ss_res!C59),".")</f>
        <v>5.8931352581707607E-3</v>
      </c>
      <c r="E59" s="30">
        <f>IFERROR((($C59*s_DL)/ss_res!D59),".")</f>
        <v>2.6845723562115583E-4</v>
      </c>
      <c r="F59" s="30">
        <f>IFERROR((($C59*s_DL)/ss_res!E59),".")</f>
        <v>5.4697674813124442E-5</v>
      </c>
      <c r="G59" s="30">
        <f>IFERROR((($C59*s_DL)/ss_res!F59),".")</f>
        <v>6.8888118529632295E-3</v>
      </c>
      <c r="H59" s="30">
        <f>IFERROR((($C59*s_DL)/ss_res!G59),".")</f>
        <v>1.2836644785947114E-2</v>
      </c>
      <c r="I59" s="30">
        <f>IFERROR((($C59*s_DL)/ss_res!H59),".")</f>
        <v>1.3050404346755145E-2</v>
      </c>
      <c r="J59" s="30">
        <f>IFERROR((($C59*s_DL)/ss_res!I59),".")</f>
        <v>4.7563140632435157E-2</v>
      </c>
      <c r="K59" s="30">
        <f>IFERROR((($C59*s_DL)/ss_res!J59),".")</f>
        <v>8.7180951136339967E-3</v>
      </c>
      <c r="L59" s="30">
        <f>IFERROR((($C59*s_DL)/ss_res!K59),".")</f>
        <v>2.5142072050554971E-2</v>
      </c>
      <c r="M59" s="30">
        <f>IFERROR((($C59*s_DL)/ss_res!L59),".")</f>
        <v>4.0270851336386755E-2</v>
      </c>
      <c r="N59" s="30">
        <f>IFERROR((($C59*s_DL)/ss_res!M59),".")</f>
        <v>8.582173124517839E-3</v>
      </c>
      <c r="O59" s="30">
        <f>IFERROR((($C59*s_DL)/ss_res!N59),".")</f>
        <v>4.6872510780896048E-2</v>
      </c>
      <c r="P59" s="30">
        <f>IFERROR((($C59*s_DL)/ss_res!O59),".")</f>
        <v>8.5014589515191412E-3</v>
      </c>
      <c r="Q59" s="30">
        <f>IFERROR((($C59*s_DL)/ss_res!P59),".")</f>
        <v>2.4704296761101842E-2</v>
      </c>
      <c r="R59" s="30">
        <f>IFERROR((($C59*s_DL)/ss_res!Q59),".")</f>
        <v>3.8512664479704591E-2</v>
      </c>
      <c r="S59" s="30">
        <f>IFERROR((($C59*s_DL)/ss_res!R59),".")</f>
        <v>7.7857552443178317E-3</v>
      </c>
    </row>
    <row r="60" spans="1:19">
      <c r="A60" s="88" t="s">
        <v>67</v>
      </c>
      <c r="B60" s="28"/>
      <c r="C60" s="28">
        <v>5</v>
      </c>
      <c r="D60" s="30">
        <f>IFERROR((($C60*s_DL)/ss_res!C60),".")</f>
        <v>9.4631400705210447E-6</v>
      </c>
      <c r="E60" s="30">
        <f>IFERROR((($C60*s_DL)/ss_res!D60),".")</f>
        <v>3.406491064735864E-7</v>
      </c>
      <c r="F60" s="30">
        <f>IFERROR((($C60*s_DL)/ss_res!E60),".")</f>
        <v>6.9406637553133149E-8</v>
      </c>
      <c r="G60" s="30">
        <f>IFERROR((($C60*s_DL)/ss_res!F60),".")</f>
        <v>2.1825147733390207E-4</v>
      </c>
      <c r="H60" s="30">
        <f>IFERROR((($C60*s_DL)/ss_res!G60),".")</f>
        <v>2.2778402404197623E-4</v>
      </c>
      <c r="I60" s="30">
        <f>IFERROR((($C60*s_DL)/ss_res!H60),".")</f>
        <v>2.280552665108967E-4</v>
      </c>
      <c r="J60" s="30">
        <f>IFERROR((($C60*s_DL)/ss_res!I60),".")</f>
        <v>1.2263076237869197E-3</v>
      </c>
      <c r="K60" s="30">
        <f>IFERROR((($C60*s_DL)/ss_res!J60),".")</f>
        <v>2.5690105474586992E-4</v>
      </c>
      <c r="L60" s="30">
        <f>IFERROR((($C60*s_DL)/ss_res!K60),".")</f>
        <v>7.2747062428037601E-4</v>
      </c>
      <c r="M60" s="30">
        <f>IFERROR((($C60*s_DL)/ss_res!L60),".")</f>
        <v>1.1140692988979473E-3</v>
      </c>
      <c r="N60" s="30">
        <f>IFERROR((($C60*s_DL)/ss_res!M60),".")</f>
        <v>2.7835487334616782E-4</v>
      </c>
      <c r="O60" s="30">
        <f>IFERROR((($C60*s_DL)/ss_res!N60),".")</f>
        <v>1.1613035377918486E-3</v>
      </c>
      <c r="P60" s="30">
        <f>IFERROR((($C60*s_DL)/ss_res!O60),".")</f>
        <v>2.415651545904035E-4</v>
      </c>
      <c r="Q60" s="30">
        <f>IFERROR((($C60*s_DL)/ss_res!P60),".")</f>
        <v>6.8710471592564831E-4</v>
      </c>
      <c r="R60" s="30">
        <f>IFERROR((($C60*s_DL)/ss_res!Q60),".")</f>
        <v>1.0511163901367343E-3</v>
      </c>
      <c r="S60" s="30">
        <f>IFERROR((($C60*s_DL)/ss_res!R60),".")</f>
        <v>2.4666845611433089E-4</v>
      </c>
    </row>
    <row r="61" spans="1:19">
      <c r="A61" s="88" t="s">
        <v>68</v>
      </c>
      <c r="B61" s="28"/>
      <c r="C61" s="28">
        <v>5</v>
      </c>
      <c r="D61" s="30">
        <f>IFERROR((($C61*s_DL)/ss_res!C61),".")</f>
        <v>1.296777917456031E-6</v>
      </c>
      <c r="E61" s="30">
        <f>IFERROR((($C61*s_DL)/ss_res!D61),".")</f>
        <v>6.4384811838358926E-8</v>
      </c>
      <c r="F61" s="30">
        <f>IFERROR((($C61*s_DL)/ss_res!E61),".")</f>
        <v>1.3118288626828256E-8</v>
      </c>
      <c r="G61" s="30">
        <f>IFERROR((($C61*s_DL)/ss_res!F61),".")</f>
        <v>8.8816773637865763E-5</v>
      </c>
      <c r="H61" s="30">
        <f>IFERROR((($C61*s_DL)/ss_res!G61),".")</f>
        <v>9.0126669843948616E-5</v>
      </c>
      <c r="I61" s="30">
        <f>IFERROR((($C61*s_DL)/ss_res!H61),".")</f>
        <v>9.0177936367160161E-5</v>
      </c>
      <c r="J61" s="30">
        <f>IFERROR((($C61*s_DL)/ss_res!I61),".")</f>
        <v>5.975195131055546E-4</v>
      </c>
      <c r="K61" s="30">
        <f>IFERROR((($C61*s_DL)/ss_res!J61),".")</f>
        <v>1.0944041608459633E-4</v>
      </c>
      <c r="L61" s="30">
        <f>IFERROR((($C61*s_DL)/ss_res!K61),".")</f>
        <v>3.1574189008314567E-4</v>
      </c>
      <c r="M61" s="30">
        <f>IFERROR((($C61*s_DL)/ss_res!L61),".")</f>
        <v>5.0569019845985884E-4</v>
      </c>
      <c r="N61" s="30">
        <f>IFERROR((($C61*s_DL)/ss_res!M61),".")</f>
        <v>1.1021080076057147E-4</v>
      </c>
      <c r="O61" s="30">
        <f>IFERROR((($C61*s_DL)/ss_res!N61),".")</f>
        <v>5.874796138228849E-4</v>
      </c>
      <c r="P61" s="30">
        <f>IFERROR((($C61*s_DL)/ss_res!O61),".")</f>
        <v>1.0723783506055832E-4</v>
      </c>
      <c r="Q61" s="30">
        <f>IFERROR((($C61*s_DL)/ss_res!P61),".")</f>
        <v>3.110535109543262E-4</v>
      </c>
      <c r="R61" s="30">
        <f>IFERROR((($C61*s_DL)/ss_res!Q61),".")</f>
        <v>4.9393260954109944E-4</v>
      </c>
      <c r="S61" s="30">
        <f>IFERROR((($C61*s_DL)/ss_res!R61),".")</f>
        <v>1.0038097655939776E-4</v>
      </c>
    </row>
    <row r="62" spans="1:19">
      <c r="A62" s="88" t="s">
        <v>69</v>
      </c>
      <c r="B62" s="28"/>
      <c r="C62" s="28">
        <v>5</v>
      </c>
      <c r="D62" s="30" t="str">
        <f>IFERROR((($C62*s_DL)/ss_res!C62),".")</f>
        <v>.</v>
      </c>
      <c r="E62" s="30" t="str">
        <f>IFERROR((($C62*s_DL)/ss_res!D62),".")</f>
        <v>.</v>
      </c>
      <c r="F62" s="30" t="str">
        <f>IFERROR((($C62*s_DL)/ss_res!E62),".")</f>
        <v>.</v>
      </c>
      <c r="G62" s="30">
        <f>IFERROR((($C62*s_DL)/ss_res!F62),".")</f>
        <v>4.6115099322586473E-5</v>
      </c>
      <c r="H62" s="30">
        <f>IFERROR((($C62*s_DL)/ss_res!G62),".")</f>
        <v>4.6115099322586473E-5</v>
      </c>
      <c r="I62" s="30">
        <f>IFERROR((($C62*s_DL)/ss_res!H62),".")</f>
        <v>4.6115099322586473E-5</v>
      </c>
      <c r="J62" s="30">
        <f>IFERROR((($C62*s_DL)/ss_res!I62),".")</f>
        <v>2.689886742468998E-4</v>
      </c>
      <c r="K62" s="30">
        <f>IFERROR((($C62*s_DL)/ss_res!J62),".")</f>
        <v>5.5859981351939525E-5</v>
      </c>
      <c r="L62" s="30">
        <f>IFERROR((($C62*s_DL)/ss_res!K62),".")</f>
        <v>1.5870331780567086E-4</v>
      </c>
      <c r="M62" s="30">
        <f>IFERROR((($C62*s_DL)/ss_res!L62),".")</f>
        <v>2.4388306465052251E-4</v>
      </c>
      <c r="N62" s="30">
        <f>IFERROR((($C62*s_DL)/ss_res!M62),".")</f>
        <v>5.779464543191732E-5</v>
      </c>
      <c r="O62" s="30">
        <f>IFERROR((($C62*s_DL)/ss_res!N62),".")</f>
        <v>2.4257495673568122E-4</v>
      </c>
      <c r="P62" s="30">
        <f>IFERROR((($C62*s_DL)/ss_res!O62),".")</f>
        <v>5.0374732682109783E-5</v>
      </c>
      <c r="Q62" s="30">
        <f>IFERROR((($C62*s_DL)/ss_res!P62),".")</f>
        <v>1.4311922447405191E-4</v>
      </c>
      <c r="R62" s="30">
        <f>IFERROR((($C62*s_DL)/ss_res!Q62),".")</f>
        <v>2.1993462744035092E-4</v>
      </c>
      <c r="S62" s="30">
        <f>IFERROR((($C62*s_DL)/ss_res!R62),".")</f>
        <v>5.2119419728181939E-5</v>
      </c>
    </row>
    <row r="63" spans="1:19">
      <c r="A63" s="88" t="s">
        <v>70</v>
      </c>
      <c r="B63" s="28"/>
      <c r="C63" s="28">
        <v>5</v>
      </c>
      <c r="D63" s="30">
        <f>IFERROR((($C63*s_DL)/ss_res!C63),".")</f>
        <v>8.1608357432107084E-4</v>
      </c>
      <c r="E63" s="30">
        <f>IFERROR((($C63*s_DL)/ss_res!D63),".")</f>
        <v>7.4627192356489029E-5</v>
      </c>
      <c r="F63" s="30">
        <f>IFERROR((($C63*s_DL)/ss_res!E63),".")</f>
        <v>1.5205155079120712E-5</v>
      </c>
      <c r="G63" s="30">
        <f>IFERROR((($C63*s_DL)/ss_res!F63),".")</f>
        <v>1.3753096397777003E-2</v>
      </c>
      <c r="H63" s="30">
        <f>IFERROR((($C63*s_DL)/ss_res!G63),".")</f>
        <v>1.4584385127177198E-2</v>
      </c>
      <c r="I63" s="30">
        <f>IFERROR((($C63*s_DL)/ss_res!H63),".")</f>
        <v>1.4643807164454565E-2</v>
      </c>
      <c r="J63" s="30">
        <f>IFERROR((($C63*s_DL)/ss_res!I63),".")</f>
        <v>0.10739286955859961</v>
      </c>
      <c r="K63" s="30">
        <f>IFERROR((($C63*s_DL)/ss_res!J63),".")</f>
        <v>1.6991611553449665E-2</v>
      </c>
      <c r="L63" s="30">
        <f>IFERROR((($C63*s_DL)/ss_res!K63),".")</f>
        <v>4.9945040020745977E-2</v>
      </c>
      <c r="M63" s="30">
        <f>IFERROR((($C63*s_DL)/ss_res!L63),".")</f>
        <v>8.3854706367673656E-2</v>
      </c>
      <c r="N63" s="30">
        <f>IFERROR((($C63*s_DL)/ss_res!M63),".")</f>
        <v>1.6525502684186098E-2</v>
      </c>
      <c r="O63" s="30">
        <f>IFERROR((($C63*s_DL)/ss_res!N63),".")</f>
        <v>0.11383663863873379</v>
      </c>
      <c r="P63" s="30">
        <f>IFERROR((($C63*s_DL)/ss_res!O63),".")</f>
        <v>1.7772170966746114E-2</v>
      </c>
      <c r="Q63" s="30">
        <f>IFERROR((($C63*s_DL)/ss_res!P63),".")</f>
        <v>5.2922521771090192E-2</v>
      </c>
      <c r="R63" s="30">
        <f>IFERROR((($C63*s_DL)/ss_res!Q63),".")</f>
        <v>8.7801317574139434E-2</v>
      </c>
      <c r="S63" s="30">
        <f>IFERROR((($C63*s_DL)/ss_res!R63),".")</f>
        <v>1.5543789653442372E-2</v>
      </c>
    </row>
    <row r="64" spans="1:19">
      <c r="A64" s="88" t="s">
        <v>71</v>
      </c>
      <c r="B64" s="28"/>
      <c r="C64" s="28">
        <v>5</v>
      </c>
      <c r="D64" s="30">
        <f>IFERROR((($C64*s_DL)/ss_res!C64),".")</f>
        <v>2.2770254065791973E-6</v>
      </c>
      <c r="E64" s="30">
        <f>IFERROR((($C64*s_DL)/ss_res!D64),".")</f>
        <v>7.5894237488138765E-8</v>
      </c>
      <c r="F64" s="30">
        <f>IFERROR((($C64*s_DL)/ss_res!E64),".")</f>
        <v>1.5463313226447877E-8</v>
      </c>
      <c r="G64" s="30">
        <f>IFERROR((($C64*s_DL)/ss_res!F64),".")</f>
        <v>2.6097029948405958E-4</v>
      </c>
      <c r="H64" s="30">
        <f>IFERROR((($C64*s_DL)/ss_res!G64),".")</f>
        <v>2.6326278820386524E-4</v>
      </c>
      <c r="I64" s="30">
        <f>IFERROR((($C64*s_DL)/ss_res!H64),".")</f>
        <v>2.6332321912812693E-4</v>
      </c>
      <c r="J64" s="30">
        <f>IFERROR((($C64*s_DL)/ss_res!I64),".")</f>
        <v>1.6800151598868522E-3</v>
      </c>
      <c r="K64" s="30">
        <f>IFERROR((($C64*s_DL)/ss_res!J64),".")</f>
        <v>3.2702585173370027E-4</v>
      </c>
      <c r="L64" s="30">
        <f>IFERROR((($C64*s_DL)/ss_res!K64),".")</f>
        <v>9.3362674534170091E-4</v>
      </c>
      <c r="M64" s="30">
        <f>IFERROR((($C64*s_DL)/ss_res!L64),".")</f>
        <v>1.4619979253977186E-3</v>
      </c>
      <c r="N64" s="30">
        <f>IFERROR((($C64*s_DL)/ss_res!M64),".")</f>
        <v>3.2985370470277927E-4</v>
      </c>
      <c r="O64" s="30">
        <f>IFERROR((($C64*s_DL)/ss_res!N64),".")</f>
        <v>1.6218223590188402E-3</v>
      </c>
      <c r="P64" s="30">
        <f>IFERROR((($C64*s_DL)/ss_res!O64),".")</f>
        <v>3.1219399142902969E-4</v>
      </c>
      <c r="Q64" s="30">
        <f>IFERROR((($C64*s_DL)/ss_res!P64),".")</f>
        <v>8.9498482990408136E-4</v>
      </c>
      <c r="R64" s="30">
        <f>IFERROR((($C64*s_DL)/ss_res!Q64),".")</f>
        <v>1.3865021779975398E-3</v>
      </c>
      <c r="S64" s="30">
        <f>IFERROR((($C64*s_DL)/ss_res!R64),".")</f>
        <v>2.9494939347852989E-4</v>
      </c>
    </row>
    <row r="65" spans="1:19">
      <c r="A65" s="88" t="s">
        <v>72</v>
      </c>
      <c r="B65" s="28"/>
      <c r="C65" s="28">
        <v>5</v>
      </c>
      <c r="D65" s="30" t="str">
        <f>IFERROR((($C65*s_DL)/ss_res!C65),".")</f>
        <v>.</v>
      </c>
      <c r="E65" s="30" t="str">
        <f>IFERROR((($C65*s_DL)/ss_res!D65),".")</f>
        <v>.</v>
      </c>
      <c r="F65" s="30" t="str">
        <f>IFERROR((($C65*s_DL)/ss_res!E65),".")</f>
        <v>.</v>
      </c>
      <c r="G65" s="30">
        <f>IFERROR((($C65*s_DL)/ss_res!F65),".")</f>
        <v>2.0405725558533646E-5</v>
      </c>
      <c r="H65" s="30">
        <f>IFERROR((($C65*s_DL)/ss_res!G65),".")</f>
        <v>2.0405725558533646E-5</v>
      </c>
      <c r="I65" s="30">
        <f>IFERROR((($C65*s_DL)/ss_res!H65),".")</f>
        <v>2.0405725558533646E-5</v>
      </c>
      <c r="J65" s="30" t="str">
        <f>IFERROR((($C65*s_DL)/ss_res!I65),".")</f>
        <v>.</v>
      </c>
      <c r="K65" s="30" t="str">
        <f>IFERROR((($C65*s_DL)/ss_res!J65),".")</f>
        <v>.</v>
      </c>
      <c r="L65" s="30" t="str">
        <f>IFERROR((($C65*s_DL)/ss_res!K65),".")</f>
        <v>.</v>
      </c>
      <c r="M65" s="30" t="str">
        <f>IFERROR((($C65*s_DL)/ss_res!L65),".")</f>
        <v>.</v>
      </c>
      <c r="N65" s="30" t="str">
        <f>IFERROR((($C65*s_DL)/ss_res!M65),".")</f>
        <v>.</v>
      </c>
      <c r="O65" s="30">
        <f>IFERROR((($C65*s_DL)/ss_res!N65),".")</f>
        <v>9.5802652698838257E-5</v>
      </c>
      <c r="P65" s="30">
        <f>IFERROR((($C65*s_DL)/ss_res!O65),".")</f>
        <v>2.2238003648883787E-5</v>
      </c>
      <c r="Q65" s="30">
        <f>IFERROR((($C65*s_DL)/ss_res!P65),".")</f>
        <v>6.1723172676669816E-5</v>
      </c>
      <c r="R65" s="30">
        <f>IFERROR((($C65*s_DL)/ss_res!Q65),".")</f>
        <v>9.1140745726051099E-5</v>
      </c>
      <c r="S65" s="30">
        <f>IFERROR((($C65*s_DL)/ss_res!R65),".")</f>
        <v>2.3062610530308496E-5</v>
      </c>
    </row>
    <row r="66" spans="1:19">
      <c r="A66" s="88" t="s">
        <v>73</v>
      </c>
      <c r="B66" s="28"/>
      <c r="C66" s="28">
        <v>5</v>
      </c>
      <c r="D66" s="30" t="str">
        <f>IFERROR((($C66*s_DL)/ss_res!C66),".")</f>
        <v>.</v>
      </c>
      <c r="E66" s="30" t="str">
        <f>IFERROR((($C66*s_DL)/ss_res!D66),".")</f>
        <v>.</v>
      </c>
      <c r="F66" s="30" t="str">
        <f>IFERROR((($C66*s_DL)/ss_res!E66),".")</f>
        <v>.</v>
      </c>
      <c r="G66" s="30">
        <f>IFERROR((($C66*s_DL)/ss_res!F66),".")</f>
        <v>9.1138412737323947E-6</v>
      </c>
      <c r="H66" s="30">
        <f>IFERROR((($C66*s_DL)/ss_res!G66),".")</f>
        <v>9.1138412737323947E-6</v>
      </c>
      <c r="I66" s="30">
        <f>IFERROR((($C66*s_DL)/ss_res!H66),".")</f>
        <v>9.1138412737323947E-6</v>
      </c>
      <c r="J66" s="30" t="str">
        <f>IFERROR((($C66*s_DL)/ss_res!I66),".")</f>
        <v>.</v>
      </c>
      <c r="K66" s="30" t="str">
        <f>IFERROR((($C66*s_DL)/ss_res!J66),".")</f>
        <v>.</v>
      </c>
      <c r="L66" s="30" t="str">
        <f>IFERROR((($C66*s_DL)/ss_res!K66),".")</f>
        <v>.</v>
      </c>
      <c r="M66" s="30" t="str">
        <f>IFERROR((($C66*s_DL)/ss_res!L66),".")</f>
        <v>.</v>
      </c>
      <c r="N66" s="30" t="str">
        <f>IFERROR((($C66*s_DL)/ss_res!M66),".")</f>
        <v>.</v>
      </c>
      <c r="O66" s="30">
        <f>IFERROR((($C66*s_DL)/ss_res!N66),".")</f>
        <v>4.7034885444464417E-5</v>
      </c>
      <c r="P66" s="30">
        <f>IFERROR((($C66*s_DL)/ss_res!O66),".")</f>
        <v>9.7094276193783951E-6</v>
      </c>
      <c r="Q66" s="30">
        <f>IFERROR((($C66*s_DL)/ss_res!P66),".")</f>
        <v>2.708558545838228E-5</v>
      </c>
      <c r="R66" s="30">
        <f>IFERROR((($C66*s_DL)/ss_res!Q66),".")</f>
        <v>4.0583220206507855E-5</v>
      </c>
      <c r="S66" s="30">
        <f>IFERROR((($C66*s_DL)/ss_res!R66),".")</f>
        <v>1.0300489983961397E-5</v>
      </c>
    </row>
    <row r="67" spans="1:19">
      <c r="A67" s="88" t="s">
        <v>74</v>
      </c>
      <c r="B67" s="28"/>
      <c r="C67" s="28">
        <v>5</v>
      </c>
      <c r="D67" s="30">
        <f>IFERROR((($C67*s_DL)/ss_res!C67),".")</f>
        <v>1.573333215145737E-2</v>
      </c>
      <c r="E67" s="30">
        <f>IFERROR((($C67*s_DL)/ss_res!D67),".")</f>
        <v>1.8215301564173791E-3</v>
      </c>
      <c r="F67" s="30">
        <f>IFERROR((($C67*s_DL)/ss_res!E67),".")</f>
        <v>3.7113346536362041E-4</v>
      </c>
      <c r="G67" s="30">
        <f>IFERROR((($C67*s_DL)/ss_res!F67),".")</f>
        <v>6.2019249597283846E-2</v>
      </c>
      <c r="H67" s="30">
        <f>IFERROR((($C67*s_DL)/ss_res!G67),".")</f>
        <v>7.8123715214104827E-2</v>
      </c>
      <c r="I67" s="30">
        <f>IFERROR((($C67*s_DL)/ss_res!H67),".")</f>
        <v>7.957411190515859E-2</v>
      </c>
      <c r="J67" s="30">
        <f>IFERROR((($C67*s_DL)/ss_res!I67),".")</f>
        <v>0.40074094633139462</v>
      </c>
      <c r="K67" s="30">
        <f>IFERROR((($C67*s_DL)/ss_res!J67),".")</f>
        <v>7.9530476824920315E-2</v>
      </c>
      <c r="L67" s="30">
        <f>IFERROR((($C67*s_DL)/ss_res!K67),".")</f>
        <v>0.22700932219928716</v>
      </c>
      <c r="M67" s="30">
        <f>IFERROR((($C67*s_DL)/ss_res!L67),".")</f>
        <v>0.35364037267780107</v>
      </c>
      <c r="N67" s="30">
        <f>IFERROR((($C67*s_DL)/ss_res!M67),".")</f>
        <v>7.7796467395383817E-2</v>
      </c>
      <c r="O67" s="30">
        <f>IFERROR((($C67*s_DL)/ss_res!N67),".")</f>
        <v>0.37581811121039621</v>
      </c>
      <c r="P67" s="30">
        <f>IFERROR((($C67*s_DL)/ss_res!O67),".")</f>
        <v>7.5218927878901692E-2</v>
      </c>
      <c r="Q67" s="30">
        <f>IFERROR((($C67*s_DL)/ss_res!P67),".")</f>
        <v>0.21458708290339229</v>
      </c>
      <c r="R67" s="30">
        <f>IFERROR((($C67*s_DL)/ss_res!Q67),".")</f>
        <v>0.33559588645819111</v>
      </c>
      <c r="S67" s="30">
        <f>IFERROR((($C67*s_DL)/ss_res!R67),".")</f>
        <v>7.0094336745893826E-2</v>
      </c>
    </row>
    <row r="68" spans="1:19">
      <c r="A68" s="88" t="s">
        <v>75</v>
      </c>
      <c r="B68" s="28"/>
      <c r="C68" s="28">
        <v>5</v>
      </c>
      <c r="D68" s="30">
        <f>IFERROR((($C68*s_DL)/ss_res!C68),".")</f>
        <v>8.7153211966554799E-3</v>
      </c>
      <c r="E68" s="30">
        <f>IFERROR((($C68*s_DL)/ss_res!D68),".")</f>
        <v>4.8163397292181448E-4</v>
      </c>
      <c r="F68" s="30">
        <f>IFERROR((($C68*s_DL)/ss_res!E68),".")</f>
        <v>9.813204836470623E-5</v>
      </c>
      <c r="G68" s="30">
        <f>IFERROR((($C68*s_DL)/ss_res!F68),".")</f>
        <v>2.788104874185101E-2</v>
      </c>
      <c r="H68" s="30">
        <f>IFERROR((($C68*s_DL)/ss_res!G68),".")</f>
        <v>3.6694501986871186E-2</v>
      </c>
      <c r="I68" s="30">
        <f>IFERROR((($C68*s_DL)/ss_res!H68),".")</f>
        <v>3.7078003911428299E-2</v>
      </c>
      <c r="J68" s="30">
        <f>IFERROR((($C68*s_DL)/ss_res!I68),".")</f>
        <v>0.19679569483538709</v>
      </c>
      <c r="K68" s="30">
        <f>IFERROR((($C68*s_DL)/ss_res!J68),".")</f>
        <v>3.5224775630199538E-2</v>
      </c>
      <c r="L68" s="30">
        <f>IFERROR((($C68*s_DL)/ss_res!K68),".")</f>
        <v>0.10142971386473731</v>
      </c>
      <c r="M68" s="30">
        <f>IFERROR((($C68*s_DL)/ss_res!L68),".")</f>
        <v>0.16372078814036403</v>
      </c>
      <c r="N68" s="30">
        <f>IFERROR((($C68*s_DL)/ss_res!M68),".")</f>
        <v>3.4462795646462756E-2</v>
      </c>
      <c r="O68" s="30">
        <f>IFERROR((($C68*s_DL)/ss_res!N68),".")</f>
        <v>0.19216797622427187</v>
      </c>
      <c r="P68" s="30">
        <f>IFERROR((($C68*s_DL)/ss_res!O68),".")</f>
        <v>3.4080609433644923E-2</v>
      </c>
      <c r="Q68" s="30">
        <f>IFERROR((($C68*s_DL)/ss_res!P68),".")</f>
        <v>9.9126726553852573E-2</v>
      </c>
      <c r="R68" s="30">
        <f>IFERROR((($C68*s_DL)/ss_res!Q68),".")</f>
        <v>0.1567500224367081</v>
      </c>
      <c r="S68" s="30">
        <f>IFERROR((($C68*s_DL)/ss_res!R68),".")</f>
        <v>3.1511242590487133E-2</v>
      </c>
    </row>
    <row r="69" spans="1:19">
      <c r="A69" s="34" t="s">
        <v>76</v>
      </c>
      <c r="B69" s="28" t="s">
        <v>9</v>
      </c>
      <c r="C69" s="28">
        <v>5</v>
      </c>
      <c r="D69" s="30">
        <f>IFERROR((($C69*s_DL)/ss_res!C69),".")</f>
        <v>75.820512461323148</v>
      </c>
      <c r="E69" s="30">
        <f>IFERROR((($C69*s_DL)/ss_res!D69),".")</f>
        <v>654.53639712155984</v>
      </c>
      <c r="F69" s="30">
        <f>IFERROR((($C69*s_DL)/ss_res!E69),".")</f>
        <v>133.36060367406918</v>
      </c>
      <c r="G69" s="30">
        <f>IFERROR((($C69*s_DL)/ss_res!F69),".")</f>
        <v>4.3910052593615037E-2</v>
      </c>
      <c r="H69" s="30">
        <f>IFERROR((($C69*s_DL)/ss_res!G69),".")</f>
        <v>209.22502618798595</v>
      </c>
      <c r="I69" s="30">
        <f>IFERROR((($C69*s_DL)/ss_res!H69),".")</f>
        <v>730.40081963547675</v>
      </c>
      <c r="J69" s="30">
        <f>IFERROR((($C69*s_DL)/ss_res!I69),".")</f>
        <v>0.14029262016447766</v>
      </c>
      <c r="K69" s="30">
        <f>IFERROR((($C69*s_DL)/ss_res!J69),".")</f>
        <v>4.6894469135758544E-2</v>
      </c>
      <c r="L69" s="30">
        <f>IFERROR((($C69*s_DL)/ss_res!K69),".")</f>
        <v>0.11176515144022456</v>
      </c>
      <c r="M69" s="30">
        <f>IFERROR((($C69*s_DL)/ss_res!L69),".")</f>
        <v>0.13990183292167965</v>
      </c>
      <c r="N69" s="30">
        <f>IFERROR((($C69*s_DL)/ss_res!M69),".")</f>
        <v>5.9671622048568976E-2</v>
      </c>
      <c r="O69" s="30">
        <f>IFERROR((($C69*s_DL)/ss_res!N69),".")</f>
        <v>0.11617189303934536</v>
      </c>
      <c r="P69" s="30">
        <f>IFERROR((($C69*s_DL)/ss_res!O69),".")</f>
        <v>3.7520606004383956E-2</v>
      </c>
      <c r="Q69" s="30">
        <f>IFERROR((($C69*s_DL)/ss_res!P69),".")</f>
        <v>8.7804555167032006E-2</v>
      </c>
      <c r="R69" s="30">
        <f>IFERROR((($C69*s_DL)/ss_res!Q69),".")</f>
        <v>0.11018441103945265</v>
      </c>
      <c r="S69" s="30">
        <f>IFERROR((($C69*s_DL)/ss_res!R69),".")</f>
        <v>4.9627269485078639E-2</v>
      </c>
    </row>
    <row r="70" spans="1:19">
      <c r="A70" s="88" t="s">
        <v>77</v>
      </c>
      <c r="B70" s="28"/>
      <c r="C70" s="28">
        <v>5</v>
      </c>
      <c r="D70" s="30" t="str">
        <f>IFERROR((($C70*s_DL)/ss_res!C70),".")</f>
        <v>.</v>
      </c>
      <c r="E70" s="30" t="str">
        <f>IFERROR((($C70*s_DL)/ss_res!D70),".")</f>
        <v>.</v>
      </c>
      <c r="F70" s="30" t="str">
        <f>IFERROR((($C70*s_DL)/ss_res!E70),".")</f>
        <v>.</v>
      </c>
      <c r="G70" s="30">
        <f>IFERROR((($C70*s_DL)/ss_res!F70),".")</f>
        <v>9.7943245096940912E-6</v>
      </c>
      <c r="H70" s="30">
        <f>IFERROR((($C70*s_DL)/ss_res!G70),".")</f>
        <v>9.7943245096940912E-6</v>
      </c>
      <c r="I70" s="30">
        <f>IFERROR((($C70*s_DL)/ss_res!H70),".")</f>
        <v>9.7943245096940912E-6</v>
      </c>
      <c r="J70" s="30">
        <f>IFERROR((($C70*s_DL)/ss_res!I70),".")</f>
        <v>5.5177754571680039E-5</v>
      </c>
      <c r="K70" s="30">
        <f>IFERROR((($C70*s_DL)/ss_res!J70),".")</f>
        <v>1.1512169392363808E-5</v>
      </c>
      <c r="L70" s="30">
        <f>IFERROR((($C70*s_DL)/ss_res!K70),".")</f>
        <v>3.2630034264980228E-5</v>
      </c>
      <c r="M70" s="30">
        <f>IFERROR((($C70*s_DL)/ss_res!L70),".")</f>
        <v>5.0044940192919108E-5</v>
      </c>
      <c r="N70" s="30">
        <f>IFERROR((($C70*s_DL)/ss_res!M70),".")</f>
        <v>1.2274927748136928E-5</v>
      </c>
      <c r="O70" s="30">
        <f>IFERROR((($C70*s_DL)/ss_res!N70),".")</f>
        <v>4.9759498110733503E-5</v>
      </c>
      <c r="P70" s="30">
        <f>IFERROR((($C70*s_DL)/ss_res!O70),".")</f>
        <v>1.0381715884897224E-5</v>
      </c>
      <c r="Q70" s="30">
        <f>IFERROR((($C70*s_DL)/ss_res!P70),".")</f>
        <v>2.9425882603689577E-5</v>
      </c>
      <c r="R70" s="30">
        <f>IFERROR((($C70*s_DL)/ss_res!Q70),".")</f>
        <v>4.5130707588804813E-5</v>
      </c>
      <c r="S70" s="30">
        <f>IFERROR((($C70*s_DL)/ss_res!R70),".")</f>
        <v>1.1069574121566372E-5</v>
      </c>
    </row>
    <row r="71" spans="1:19">
      <c r="A71" s="88" t="s">
        <v>78</v>
      </c>
      <c r="B71" s="28"/>
      <c r="C71" s="28">
        <v>5</v>
      </c>
      <c r="D71" s="30">
        <f>IFERROR((($C71*s_DL)/ss_res!C71),".")</f>
        <v>8.5570593130560847E-7</v>
      </c>
      <c r="E71" s="30">
        <f>IFERROR((($C71*s_DL)/ss_res!D71),".")</f>
        <v>5.4273329091630689E-8</v>
      </c>
      <c r="F71" s="30">
        <f>IFERROR((($C71*s_DL)/ss_res!E71),".")</f>
        <v>1.1058092358028285E-8</v>
      </c>
      <c r="G71" s="30">
        <f>IFERROR((($C71*s_DL)/ss_res!F71),".")</f>
        <v>1.1377070161549748E-5</v>
      </c>
      <c r="H71" s="30">
        <f>IFERROR((($C71*s_DL)/ss_res!G71),".")</f>
        <v>1.2243834185213384E-5</v>
      </c>
      <c r="I71" s="30">
        <f>IFERROR((($C71*s_DL)/ss_res!H71),".")</f>
        <v>1.2287049421946988E-5</v>
      </c>
      <c r="J71" s="30">
        <f>IFERROR((($C71*s_DL)/ss_res!I71),".")</f>
        <v>5.4562077444096279E-5</v>
      </c>
      <c r="K71" s="30">
        <f>IFERROR((($C71*s_DL)/ss_res!J71),".")</f>
        <v>1.4234541978358988E-5</v>
      </c>
      <c r="L71" s="30">
        <f>IFERROR((($C71*s_DL)/ss_res!K71),".")</f>
        <v>3.5861365416885865E-5</v>
      </c>
      <c r="M71" s="30">
        <f>IFERROR((($C71*s_DL)/ss_res!L71),".")</f>
        <v>5.0601926661863493E-5</v>
      </c>
      <c r="N71" s="30">
        <f>IFERROR((($C71*s_DL)/ss_res!M71),".")</f>
        <v>1.5420372995960481E-5</v>
      </c>
      <c r="O71" s="30">
        <f>IFERROR((($C71*s_DL)/ss_res!N71),".")</f>
        <v>4.4792695597855053E-5</v>
      </c>
      <c r="P71" s="30">
        <f>IFERROR((($C71*s_DL)/ss_res!O71),".")</f>
        <v>1.1488348101039641E-5</v>
      </c>
      <c r="Q71" s="30">
        <f>IFERROR((($C71*s_DL)/ss_res!P71),".")</f>
        <v>2.8449435339039728E-5</v>
      </c>
      <c r="R71" s="30">
        <f>IFERROR((($C71*s_DL)/ss_res!Q71),".")</f>
        <v>3.9697365675229317E-5</v>
      </c>
      <c r="S71" s="30">
        <f>IFERROR((($C71*s_DL)/ss_res!R71),".")</f>
        <v>1.2858397872654265E-5</v>
      </c>
    </row>
    <row r="72" spans="1:19">
      <c r="A72" s="88" t="s">
        <v>79</v>
      </c>
      <c r="B72" s="28"/>
      <c r="C72" s="28">
        <v>5</v>
      </c>
      <c r="D72" s="30">
        <f>IFERROR((($C72*s_DL)/ss_res!C72),".")</f>
        <v>2.0477036778472457E-2</v>
      </c>
      <c r="E72" s="30">
        <f>IFERROR((($C72*s_DL)/ss_res!D72),".")</f>
        <v>1.0199522370582076E-2</v>
      </c>
      <c r="F72" s="30">
        <f>IFERROR((($C72*s_DL)/ss_res!E72),".")</f>
        <v>2.0781341824683609E-3</v>
      </c>
      <c r="G72" s="30">
        <f>IFERROR((($C72*s_DL)/ss_res!F72),".")</f>
        <v>5.9673159409042621E-6</v>
      </c>
      <c r="H72" s="30">
        <f>IFERROR((($C72*s_DL)/ss_res!G72),".")</f>
        <v>2.256113827688172E-2</v>
      </c>
      <c r="I72" s="30">
        <f>IFERROR((($C72*s_DL)/ss_res!H72),".")</f>
        <v>3.0682526464995436E-2</v>
      </c>
      <c r="J72" s="30">
        <f>IFERROR((($C72*s_DL)/ss_res!I72),".")</f>
        <v>9.486390296491888E-6</v>
      </c>
      <c r="K72" s="30">
        <f>IFERROR((($C72*s_DL)/ss_res!J72),".")</f>
        <v>4.4787047124701483E-6</v>
      </c>
      <c r="L72" s="30">
        <f>IFERROR((($C72*s_DL)/ss_res!K72),".")</f>
        <v>8.3226323790783857E-6</v>
      </c>
      <c r="M72" s="30">
        <f>IFERROR((($C72*s_DL)/ss_res!L72),".")</f>
        <v>9.4511249050551148E-6</v>
      </c>
      <c r="N72" s="30">
        <f>IFERROR((($C72*s_DL)/ss_res!M72),".")</f>
        <v>8.0331843161722804E-6</v>
      </c>
      <c r="O72" s="30">
        <f>IFERROR((($C72*s_DL)/ss_res!N72),".")</f>
        <v>7.9643202116069947E-6</v>
      </c>
      <c r="P72" s="30">
        <f>IFERROR((($C72*s_DL)/ss_res!O72),".")</f>
        <v>3.7601065683051613E-6</v>
      </c>
      <c r="Q72" s="30">
        <f>IFERROR((($C72*s_DL)/ss_res!P72),".")</f>
        <v>6.9872846466143153E-6</v>
      </c>
      <c r="R72" s="30">
        <f>IFERROR((($C72*s_DL)/ss_res!Q72),".")</f>
        <v>7.9347130732738821E-6</v>
      </c>
      <c r="S72" s="30">
        <f>IFERROR((($C72*s_DL)/ss_res!R72),".")</f>
        <v>6.7442778773834451E-6</v>
      </c>
    </row>
    <row r="73" spans="1:19">
      <c r="A73" s="34" t="s">
        <v>80</v>
      </c>
      <c r="B73" s="28" t="s">
        <v>9</v>
      </c>
      <c r="C73" s="28">
        <v>5</v>
      </c>
      <c r="D73" s="30">
        <f>IFERROR((($C73*s_DL)/ss_res!C73),".")</f>
        <v>8.5353351436307581E-2</v>
      </c>
      <c r="E73" s="30">
        <f>IFERROR((($C73*s_DL)/ss_res!D73),".")</f>
        <v>2.5252131604257259E-2</v>
      </c>
      <c r="F73" s="30">
        <f>IFERROR((($C73*s_DL)/ss_res!E73),".")</f>
        <v>5.1450760104565334E-3</v>
      </c>
      <c r="G73" s="30">
        <f>IFERROR((($C73*s_DL)/ss_res!F73),".")</f>
        <v>3.6494713186387195E-2</v>
      </c>
      <c r="H73" s="30">
        <f>IFERROR((($C73*s_DL)/ss_res!G73),".")</f>
        <v>0.12699314063315131</v>
      </c>
      <c r="I73" s="30">
        <f>IFERROR((($C73*s_DL)/ss_res!H73),".")</f>
        <v>0.14710019622695206</v>
      </c>
      <c r="J73" s="30">
        <f>IFERROR((($C73*s_DL)/ss_res!I73),".")</f>
        <v>0.20815392965215102</v>
      </c>
      <c r="K73" s="30">
        <f>IFERROR((($C73*s_DL)/ss_res!J73),".")</f>
        <v>4.8505594616189314E-2</v>
      </c>
      <c r="L73" s="30">
        <f>IFERROR((($C73*s_DL)/ss_res!K73),".")</f>
        <v>0.13482263700405378</v>
      </c>
      <c r="M73" s="30">
        <f>IFERROR((($C73*s_DL)/ss_res!L73),".")</f>
        <v>0.19707784899176131</v>
      </c>
      <c r="N73" s="30">
        <f>IFERROR((($C73*s_DL)/ss_res!M73),".")</f>
        <v>4.8281096045615819E-2</v>
      </c>
      <c r="O73" s="30">
        <f>IFERROR((($C73*s_DL)/ss_res!N73),".")</f>
        <v>0.17593211814885151</v>
      </c>
      <c r="P73" s="30">
        <f>IFERROR((($C73*s_DL)/ss_res!O73),".")</f>
        <v>4.122239582325004E-2</v>
      </c>
      <c r="Q73" s="30">
        <f>IFERROR((($C73*s_DL)/ss_res!P73),".")</f>
        <v>0.11498045000146451</v>
      </c>
      <c r="R73" s="30">
        <f>IFERROR((($C73*s_DL)/ss_res!Q73),".")</f>
        <v>0.16069702517238391</v>
      </c>
      <c r="S73" s="30">
        <f>IFERROR((($C73*s_DL)/ss_res!R73),".")</f>
        <v>4.1246431263551889E-2</v>
      </c>
    </row>
    <row r="74" spans="1:19">
      <c r="A74" s="88" t="s">
        <v>81</v>
      </c>
      <c r="B74" s="28"/>
      <c r="C74" s="28">
        <v>5</v>
      </c>
      <c r="D74" s="30" t="str">
        <f>IFERROR((($C74*s_DL)/ss_res!C74),".")</f>
        <v>.</v>
      </c>
      <c r="E74" s="30" t="str">
        <f>IFERROR((($C74*s_DL)/ss_res!D74),".")</f>
        <v>.</v>
      </c>
      <c r="F74" s="30" t="str">
        <f>IFERROR((($C74*s_DL)/ss_res!E74),".")</f>
        <v>.</v>
      </c>
      <c r="G74" s="30">
        <f>IFERROR((($C74*s_DL)/ss_res!F74),".")</f>
        <v>3.6786368397102825E-5</v>
      </c>
      <c r="H74" s="30">
        <f>IFERROR((($C74*s_DL)/ss_res!G74),".")</f>
        <v>3.6786368397102825E-5</v>
      </c>
      <c r="I74" s="30">
        <f>IFERROR((($C74*s_DL)/ss_res!H74),".")</f>
        <v>3.6786368397102825E-5</v>
      </c>
      <c r="J74" s="30" t="str">
        <f>IFERROR((($C74*s_DL)/ss_res!I74),".")</f>
        <v>.</v>
      </c>
      <c r="K74" s="30" t="str">
        <f>IFERROR((($C74*s_DL)/ss_res!J74),".")</f>
        <v>.</v>
      </c>
      <c r="L74" s="30" t="str">
        <f>IFERROR((($C74*s_DL)/ss_res!K74),".")</f>
        <v>.</v>
      </c>
      <c r="M74" s="30" t="str">
        <f>IFERROR((($C74*s_DL)/ss_res!L74),".")</f>
        <v>.</v>
      </c>
      <c r="N74" s="30" t="str">
        <f>IFERROR((($C74*s_DL)/ss_res!M74),".")</f>
        <v>.</v>
      </c>
      <c r="O74" s="30">
        <f>IFERROR((($C74*s_DL)/ss_res!N74),".")</f>
        <v>2.2756567713511921E-4</v>
      </c>
      <c r="P74" s="30">
        <f>IFERROR((($C74*s_DL)/ss_res!O74),".")</f>
        <v>4.1810315346337416E-5</v>
      </c>
      <c r="Q74" s="30">
        <f>IFERROR((($C74*s_DL)/ss_res!P74),".")</f>
        <v>1.2020329394987681E-4</v>
      </c>
      <c r="R74" s="30">
        <f>IFERROR((($C74*s_DL)/ss_res!Q74),".")</f>
        <v>1.9262480475531321E-4</v>
      </c>
      <c r="S74" s="30">
        <f>IFERROR((($C74*s_DL)/ss_res!R74),".")</f>
        <v>4.1576060833182963E-5</v>
      </c>
    </row>
    <row r="75" spans="1:19">
      <c r="A75" s="34" t="s">
        <v>82</v>
      </c>
      <c r="B75" s="28" t="s">
        <v>9</v>
      </c>
      <c r="C75" s="28">
        <v>5</v>
      </c>
      <c r="D75" s="30">
        <f>IFERROR((($C75*s_DL)/ss_res!C75),".")</f>
        <v>2.427974364175427E-5</v>
      </c>
      <c r="E75" s="30">
        <f>IFERROR((($C75*s_DL)/ss_res!D75),".")</f>
        <v>1.9429672115960838E-6</v>
      </c>
      <c r="F75" s="30">
        <f>IFERROR((($C75*s_DL)/ss_res!E75),".")</f>
        <v>3.9587604508608255E-7</v>
      </c>
      <c r="G75" s="30">
        <f>IFERROR((($C75*s_DL)/ss_res!F75),".")</f>
        <v>2.7974003014089016E-6</v>
      </c>
      <c r="H75" s="30">
        <f>IFERROR((($C75*s_DL)/ss_res!G75),".")</f>
        <v>2.7473019988249255E-5</v>
      </c>
      <c r="I75" s="30">
        <f>IFERROR((($C75*s_DL)/ss_res!H75),".")</f>
        <v>2.9020111154759262E-5</v>
      </c>
      <c r="J75" s="30">
        <f>IFERROR((($C75*s_DL)/ss_res!I75),".")</f>
        <v>7.6022131224212168E-7</v>
      </c>
      <c r="K75" s="30">
        <f>IFERROR((($C75*s_DL)/ss_res!J75),".")</f>
        <v>2.9805202812470273E-7</v>
      </c>
      <c r="L75" s="30">
        <f>IFERROR((($C75*s_DL)/ss_res!K75),".")</f>
        <v>6.0176327197329217E-7</v>
      </c>
      <c r="M75" s="30">
        <f>IFERROR((($C75*s_DL)/ss_res!L75),".")</f>
        <v>7.4890288079434782E-7</v>
      </c>
      <c r="N75" s="30">
        <f>IFERROR((($C75*s_DL)/ss_res!M75),".")</f>
        <v>3.7658525960212984E-6</v>
      </c>
      <c r="O75" s="30">
        <f>IFERROR((($C75*s_DL)/ss_res!N75),".")</f>
        <v>6.3824550468088572E-7</v>
      </c>
      <c r="P75" s="30">
        <f>IFERROR((($C75*s_DL)/ss_res!O75),".")</f>
        <v>2.502302474927542E-7</v>
      </c>
      <c r="Q75" s="30">
        <f>IFERROR((($C75*s_DL)/ss_res!P75),".")</f>
        <v>5.052117022163834E-7</v>
      </c>
      <c r="R75" s="30">
        <f>IFERROR((($C75*s_DL)/ss_res!Q75),".")</f>
        <v>6.2874309021913551E-7</v>
      </c>
      <c r="S75" s="30">
        <f>IFERROR((($C75*s_DL)/ss_res!R75),".")</f>
        <v>3.1616299780029562E-6</v>
      </c>
    </row>
    <row r="76" spans="1:19">
      <c r="A76" s="27" t="s">
        <v>83</v>
      </c>
      <c r="B76" s="90" t="s">
        <v>9</v>
      </c>
      <c r="C76" s="28">
        <v>5</v>
      </c>
      <c r="D76" s="30">
        <f>IFERROR((($C76*s_DL)/ss_res!C76),".")</f>
        <v>609.13851791260151</v>
      </c>
      <c r="E76" s="30">
        <f>IFERROR((($C76*s_DL)/ss_res!D76),".")</f>
        <v>308.40382565580165</v>
      </c>
      <c r="F76" s="30">
        <f>IFERROR((($C76*s_DL)/ss_res!E76),".")</f>
        <v>62.836720075036062</v>
      </c>
      <c r="G76" s="30">
        <f>IFERROR((($C76*s_DL)/ss_res!F76),".")</f>
        <v>3.8848437333035492E-3</v>
      </c>
      <c r="H76" s="30">
        <f>IFERROR((($C76*s_DL)/ss_res!G76),".")</f>
        <v>671.97912283137077</v>
      </c>
      <c r="I76" s="30">
        <f>IFERROR((($C76*s_DL)/ss_res!H76),".")</f>
        <v>917.54622841213643</v>
      </c>
      <c r="J76" s="30">
        <f>IFERROR((($C76*s_DL)/ss_res!I76),".")</f>
        <v>4.3417999595913312E-3</v>
      </c>
      <c r="K76" s="30">
        <f>IFERROR((($C76*s_DL)/ss_res!J76),".")</f>
        <v>2.7601442600259174E-3</v>
      </c>
      <c r="L76" s="30">
        <f>IFERROR((($C76*s_DL)/ss_res!K76),".")</f>
        <v>4.2642678174557719E-3</v>
      </c>
      <c r="M76" s="30">
        <f>IFERROR((($C76*s_DL)/ss_res!L76),".")</f>
        <v>4.3417999595913312E-3</v>
      </c>
      <c r="N76" s="30">
        <f>IFERROR((($C76*s_DL)/ss_res!M76),".")</f>
        <v>5.2644033972039017E-3</v>
      </c>
      <c r="O76" s="30">
        <f>IFERROR((($C76*s_DL)/ss_res!N76),".")</f>
        <v>3.4271922712132189E-3</v>
      </c>
      <c r="P76" s="30">
        <f>IFERROR((($C76*s_DL)/ss_res!O76),".")</f>
        <v>2.2427781830283502E-3</v>
      </c>
      <c r="Q76" s="30">
        <f>IFERROR((($C76*s_DL)/ss_res!P76),".")</f>
        <v>3.376291213131074E-3</v>
      </c>
      <c r="R76" s="30">
        <f>IFERROR((($C76*s_DL)/ss_res!Q76),".")</f>
        <v>3.4200073817557495E-3</v>
      </c>
      <c r="S76" s="30">
        <f>IFERROR((($C76*s_DL)/ss_res!R76),".")</f>
        <v>4.3906617157663903E-3</v>
      </c>
    </row>
    <row r="77" spans="1:19">
      <c r="A77" s="34" t="s">
        <v>84</v>
      </c>
      <c r="B77" s="90" t="s">
        <v>9</v>
      </c>
      <c r="C77" s="28">
        <v>5</v>
      </c>
      <c r="D77" s="30">
        <f>IFERROR((($C77*s_DL)/ss_res!C77),".")</f>
        <v>8.8812900123363845E-6</v>
      </c>
      <c r="E77" s="30">
        <f>IFERROR((($C77*s_DL)/ss_res!D77),".")</f>
        <v>4.813862953403534E-5</v>
      </c>
      <c r="F77" s="30">
        <f>IFERROR((($C77*s_DL)/ss_res!E77),".")</f>
        <v>9.8081584506736752E-6</v>
      </c>
      <c r="G77" s="30">
        <f>IFERROR((($C77*s_DL)/ss_res!F77),".")</f>
        <v>2.9314481245648472E-5</v>
      </c>
      <c r="H77" s="30">
        <f>IFERROR((($C77*s_DL)/ss_res!G77),".")</f>
        <v>4.800392970865853E-5</v>
      </c>
      <c r="I77" s="30">
        <f>IFERROR((($C77*s_DL)/ss_res!H77),".")</f>
        <v>8.6334400792020195E-5</v>
      </c>
      <c r="J77" s="30">
        <f>IFERROR((($C77*s_DL)/ss_res!I77),".")</f>
        <v>1.6879209640240068E-4</v>
      </c>
      <c r="K77" s="30">
        <f>IFERROR((($C77*s_DL)/ss_res!J77),".")</f>
        <v>3.7620823863833731E-5</v>
      </c>
      <c r="L77" s="30">
        <f>IFERROR((($C77*s_DL)/ss_res!K77),".")</f>
        <v>1.0609072329601112E-4</v>
      </c>
      <c r="M77" s="30">
        <f>IFERROR((($C77*s_DL)/ss_res!L77),".")</f>
        <v>1.5775665473567607E-4</v>
      </c>
      <c r="N77" s="30">
        <f>IFERROR((($C77*s_DL)/ss_res!M77),".")</f>
        <v>3.8140023456558375E-5</v>
      </c>
      <c r="O77" s="30">
        <f>IFERROR((($C77*s_DL)/ss_res!N77),".")</f>
        <v>1.5031436184861062E-4</v>
      </c>
      <c r="P77" s="30">
        <f>IFERROR((($C77*s_DL)/ss_res!O77),".")</f>
        <v>3.3546372491387324E-5</v>
      </c>
      <c r="Q77" s="30">
        <f>IFERROR((($C77*s_DL)/ss_res!P77),".")</f>
        <v>9.5020442499287424E-5</v>
      </c>
      <c r="R77" s="30">
        <f>IFERROR((($C77*s_DL)/ss_res!Q77),".")</f>
        <v>1.3361694825476744E-4</v>
      </c>
      <c r="S77" s="30">
        <f>IFERROR((($C77*s_DL)/ss_res!R77),".")</f>
        <v>3.313131218623552E-5</v>
      </c>
    </row>
    <row r="78" spans="1:19">
      <c r="A78" s="88" t="s">
        <v>85</v>
      </c>
      <c r="B78" s="28"/>
      <c r="C78" s="28">
        <v>5</v>
      </c>
      <c r="D78" s="30" t="str">
        <f>IFERROR((($C78*s_DL)/ss_res!C78),".")</f>
        <v>.</v>
      </c>
      <c r="E78" s="30" t="str">
        <f>IFERROR((($C78*s_DL)/ss_res!D78),".")</f>
        <v>.</v>
      </c>
      <c r="F78" s="30" t="str">
        <f>IFERROR((($C78*s_DL)/ss_res!E78),".")</f>
        <v>.</v>
      </c>
      <c r="G78" s="30">
        <f>IFERROR((($C78*s_DL)/ss_res!F78),".")</f>
        <v>9.2085347513392189E-7</v>
      </c>
      <c r="H78" s="30">
        <f>IFERROR((($C78*s_DL)/ss_res!G78),".")</f>
        <v>9.2085347513392189E-7</v>
      </c>
      <c r="I78" s="30">
        <f>IFERROR((($C78*s_DL)/ss_res!H78),".")</f>
        <v>9.2085347513392189E-7</v>
      </c>
      <c r="J78" s="30" t="str">
        <f>IFERROR((($C78*s_DL)/ss_res!I78),".")</f>
        <v>.</v>
      </c>
      <c r="K78" s="30" t="str">
        <f>IFERROR((($C78*s_DL)/ss_res!J78),".")</f>
        <v>.</v>
      </c>
      <c r="L78" s="30" t="str">
        <f>IFERROR((($C78*s_DL)/ss_res!K78),".")</f>
        <v>.</v>
      </c>
      <c r="M78" s="30" t="str">
        <f>IFERROR((($C78*s_DL)/ss_res!L78),".")</f>
        <v>.</v>
      </c>
      <c r="N78" s="30" t="str">
        <f>IFERROR((($C78*s_DL)/ss_res!M78),".")</f>
        <v>.</v>
      </c>
      <c r="O78" s="30">
        <f>IFERROR((($C78*s_DL)/ss_res!N78),".")</f>
        <v>1.312505152237893E-6</v>
      </c>
      <c r="P78" s="30">
        <f>IFERROR((($C78*s_DL)/ss_res!O78),".")</f>
        <v>3.700241798023402E-7</v>
      </c>
      <c r="Q78" s="30">
        <f>IFERROR((($C78*s_DL)/ss_res!P78),".")</f>
        <v>9.4623401747115846E-7</v>
      </c>
      <c r="R78" s="30">
        <f>IFERROR((($C78*s_DL)/ss_res!Q78),".")</f>
        <v>1.2979365406523965E-6</v>
      </c>
      <c r="S78" s="30">
        <f>IFERROR((($C78*s_DL)/ss_res!R78),".")</f>
        <v>1.0407512828483257E-6</v>
      </c>
    </row>
    <row r="79" spans="1:19">
      <c r="A79" s="88" t="s">
        <v>86</v>
      </c>
      <c r="B79" s="28"/>
      <c r="C79" s="28">
        <v>5</v>
      </c>
      <c r="D79" s="30">
        <f>IFERROR((($C79*s_DL)/ss_res!C79),".")</f>
        <v>1.6218862211458264E-6</v>
      </c>
      <c r="E79" s="30">
        <f>IFERROR((($C79*s_DL)/ss_res!D79),".")</f>
        <v>5.156643699818914E-8</v>
      </c>
      <c r="F79" s="30">
        <f>IFERROR((($C79*s_DL)/ss_res!E79),".")</f>
        <v>1.0506568003921383E-8</v>
      </c>
      <c r="G79" s="30">
        <f>IFERROR((($C79*s_DL)/ss_res!F79),".")</f>
        <v>7.0264994525394238E-5</v>
      </c>
      <c r="H79" s="30">
        <f>IFERROR((($C79*s_DL)/ss_res!G79),".")</f>
        <v>7.1897387314543982E-5</v>
      </c>
      <c r="I79" s="30">
        <f>IFERROR((($C79*s_DL)/ss_res!H79),".")</f>
        <v>7.1938447183538261E-5</v>
      </c>
      <c r="J79" s="30">
        <f>IFERROR((($C79*s_DL)/ss_res!I79),".")</f>
        <v>4.1101777873920741E-4</v>
      </c>
      <c r="K79" s="30">
        <f>IFERROR((($C79*s_DL)/ss_res!J79),".")</f>
        <v>8.2947479329269897E-5</v>
      </c>
      <c r="L79" s="30">
        <f>IFERROR((($C79*s_DL)/ss_res!K79),".")</f>
        <v>2.3433592814995537E-4</v>
      </c>
      <c r="M79" s="30">
        <f>IFERROR((($C79*s_DL)/ss_res!L79),".")</f>
        <v>3.6452255489993047E-4</v>
      </c>
      <c r="N79" s="30">
        <f>IFERROR((($C79*s_DL)/ss_res!M79),".")</f>
        <v>8.8454425412777573E-5</v>
      </c>
      <c r="O79" s="30">
        <f>IFERROR((($C79*s_DL)/ss_res!N79),".")</f>
        <v>3.8827269299530459E-4</v>
      </c>
      <c r="P79" s="30">
        <f>IFERROR((($C79*s_DL)/ss_res!O79),".")</f>
        <v>7.9717942212527478E-5</v>
      </c>
      <c r="Q79" s="30">
        <f>IFERROR((($C79*s_DL)/ss_res!P79),".")</f>
        <v>2.243874632343573E-4</v>
      </c>
      <c r="R79" s="30">
        <f>IFERROR((($C79*s_DL)/ss_res!Q79),".")</f>
        <v>3.4408221162552765E-4</v>
      </c>
      <c r="S79" s="30">
        <f>IFERROR((($C79*s_DL)/ss_res!R79),".")</f>
        <v>7.9413701708623547E-5</v>
      </c>
    </row>
    <row r="80" spans="1:19">
      <c r="A80" s="88" t="s">
        <v>87</v>
      </c>
      <c r="B80" s="28"/>
      <c r="C80" s="28">
        <v>5</v>
      </c>
      <c r="D80" s="30">
        <f>IFERROR((($C80*s_DL)/ss_res!C80),".")</f>
        <v>3.6180615638645764E-6</v>
      </c>
      <c r="E80" s="30">
        <f>IFERROR((($C80*s_DL)/ss_res!D80),".")</f>
        <v>2.8368742564531867E-7</v>
      </c>
      <c r="F80" s="30">
        <f>IFERROR((($C80*s_DL)/ss_res!E80),".")</f>
        <v>5.7800798405067227E-8</v>
      </c>
      <c r="G80" s="30">
        <f>IFERROR((($C80*s_DL)/ss_res!F80),".")</f>
        <v>2.451214061351136E-4</v>
      </c>
      <c r="H80" s="30">
        <f>IFERROR((($C80*s_DL)/ss_res!G80),".")</f>
        <v>2.4879726849738322E-4</v>
      </c>
      <c r="I80" s="30">
        <f>IFERROR((($C80*s_DL)/ss_res!H80),".")</f>
        <v>2.4902315512462345E-4</v>
      </c>
      <c r="J80" s="30">
        <f>IFERROR((($C80*s_DL)/ss_res!I80),".")</f>
        <v>1.6339466634927916E-3</v>
      </c>
      <c r="K80" s="30">
        <f>IFERROR((($C80*s_DL)/ss_res!J80),".")</f>
        <v>3.0970862793226284E-4</v>
      </c>
      <c r="L80" s="30">
        <f>IFERROR((($C80*s_DL)/ss_res!K80),".")</f>
        <v>8.8626298315683943E-4</v>
      </c>
      <c r="M80" s="30">
        <f>IFERROR((($C80*s_DL)/ss_res!L80),".")</f>
        <v>1.4019069006299099E-3</v>
      </c>
      <c r="N80" s="30">
        <f>IFERROR((($C80*s_DL)/ss_res!M80),".")</f>
        <v>3.0655693391312531E-4</v>
      </c>
      <c r="O80" s="30">
        <f>IFERROR((($C80*s_DL)/ss_res!N80),".")</f>
        <v>1.5850080924627382E-3</v>
      </c>
      <c r="P80" s="30">
        <f>IFERROR((($C80*s_DL)/ss_res!O80),".")</f>
        <v>2.9677760376808188E-4</v>
      </c>
      <c r="Q80" s="30">
        <f>IFERROR((($C80*s_DL)/ss_res!P80),".")</f>
        <v>8.5289245689393995E-4</v>
      </c>
      <c r="R80" s="30">
        <f>IFERROR((($C80*s_DL)/ss_res!Q80),".")</f>
        <v>1.3388276586125958E-3</v>
      </c>
      <c r="S80" s="30">
        <f>IFERROR((($C80*s_DL)/ss_res!R80),".")</f>
        <v>2.7703692799943406E-4</v>
      </c>
    </row>
    <row r="81" spans="1:19">
      <c r="A81" s="34" t="s">
        <v>88</v>
      </c>
      <c r="B81" s="90" t="s">
        <v>9</v>
      </c>
      <c r="C81" s="28">
        <v>5</v>
      </c>
      <c r="D81" s="30">
        <f>IFERROR((($C81*s_DL)/ss_res!C81),".")</f>
        <v>487.35446567623944</v>
      </c>
      <c r="E81" s="30">
        <f>IFERROR((($C81*s_DL)/ss_res!D81),".")</f>
        <v>111.61930352824211</v>
      </c>
      <c r="F81" s="30">
        <f>IFERROR((($C81*s_DL)/ss_res!E81),".")</f>
        <v>22.742230631738245</v>
      </c>
      <c r="G81" s="30">
        <f>IFERROR((($C81*s_DL)/ss_res!F81),".")</f>
        <v>6.7840194439540192E-6</v>
      </c>
      <c r="H81" s="30">
        <f>IFERROR((($C81*s_DL)/ss_res!G81),".")</f>
        <v>510.0967030919972</v>
      </c>
      <c r="I81" s="30">
        <f>IFERROR((($C81*s_DL)/ss_res!H81),".")</f>
        <v>598.97377598850107</v>
      </c>
      <c r="J81" s="30">
        <f>IFERROR((($C81*s_DL)/ss_res!I81),".")</f>
        <v>4.4258513476260882E-5</v>
      </c>
      <c r="K81" s="30">
        <f>IFERROR((($C81*s_DL)/ss_res!J81),".")</f>
        <v>8.5879102308241322E-6</v>
      </c>
      <c r="L81" s="30">
        <f>IFERROR((($C81*s_DL)/ss_res!K81),".")</f>
        <v>2.4620630013284199E-5</v>
      </c>
      <c r="M81" s="30">
        <f>IFERROR((($C81*s_DL)/ss_res!L81),".")</f>
        <v>3.8689561449446595E-5</v>
      </c>
      <c r="N81" s="30">
        <f>IFERROR((($C81*s_DL)/ss_res!M81),".")</f>
        <v>8.4558727820873989E-6</v>
      </c>
      <c r="O81" s="30">
        <f>IFERROR((($C81*s_DL)/ss_res!N81),".")</f>
        <v>4.2624925734239025E-5</v>
      </c>
      <c r="P81" s="30">
        <f>IFERROR((($C81*s_DL)/ss_res!O81),".")</f>
        <v>8.2728392646104667E-6</v>
      </c>
      <c r="Q81" s="30">
        <f>IFERROR((($C81*s_DL)/ss_res!P81),".")</f>
        <v>2.3560093953086123E-5</v>
      </c>
      <c r="R81" s="30">
        <f>IFERROR((($C81*s_DL)/ss_res!Q81),".")</f>
        <v>3.7601478498421144E-5</v>
      </c>
      <c r="S81" s="30">
        <f>IFERROR((($C81*s_DL)/ss_res!R81),".")</f>
        <v>7.667318558076039E-6</v>
      </c>
    </row>
    <row r="82" spans="1:19">
      <c r="A82" s="34" t="s">
        <v>89</v>
      </c>
      <c r="B82" s="28" t="s">
        <v>9</v>
      </c>
      <c r="C82" s="28">
        <v>5</v>
      </c>
      <c r="D82" s="30" t="str">
        <f>IFERROR((($C82*s_DL)/ss_res!C82),".")</f>
        <v>.</v>
      </c>
      <c r="E82" s="30" t="str">
        <f>IFERROR((($C82*s_DL)/ss_res!D82),".")</f>
        <v>.</v>
      </c>
      <c r="F82" s="30" t="str">
        <f>IFERROR((($C82*s_DL)/ss_res!E82),".")</f>
        <v>.</v>
      </c>
      <c r="G82" s="30">
        <f>IFERROR((($C82*s_DL)/ss_res!F82),".")</f>
        <v>1.0977209061361703E-17</v>
      </c>
      <c r="H82" s="30">
        <f>IFERROR((($C82*s_DL)/ss_res!G82),".")</f>
        <v>1.0977209061361705E-17</v>
      </c>
      <c r="I82" s="30">
        <f>IFERROR((($C82*s_DL)/ss_res!H82),".")</f>
        <v>1.0977209061361705E-17</v>
      </c>
      <c r="J82" s="30" t="str">
        <f>IFERROR((($C82*s_DL)/ss_res!I82),".")</f>
        <v>.</v>
      </c>
      <c r="K82" s="30" t="str">
        <f>IFERROR((($C82*s_DL)/ss_res!J82),".")</f>
        <v>.</v>
      </c>
      <c r="L82" s="30" t="str">
        <f>IFERROR((($C82*s_DL)/ss_res!K82),".")</f>
        <v>.</v>
      </c>
      <c r="M82" s="30" t="str">
        <f>IFERROR((($C82*s_DL)/ss_res!L82),".")</f>
        <v>.</v>
      </c>
      <c r="N82" s="30" t="str">
        <f>IFERROR((($C82*s_DL)/ss_res!M82),".")</f>
        <v>.</v>
      </c>
      <c r="O82" s="30">
        <f>IFERROR((($C82*s_DL)/ss_res!N82),".")</f>
        <v>6.8606730622952133E-17</v>
      </c>
      <c r="P82" s="30">
        <f>IFERROR((($C82*s_DL)/ss_res!O82),".")</f>
        <v>1.3334943199822709E-17</v>
      </c>
      <c r="Q82" s="30">
        <f>IFERROR((($C82*s_DL)/ss_res!P82),".")</f>
        <v>3.8064304064901629E-17</v>
      </c>
      <c r="R82" s="30">
        <f>IFERROR((($C82*s_DL)/ss_res!Q82),".")</f>
        <v>6.107173023000467E-17</v>
      </c>
      <c r="S82" s="30">
        <f>IFERROR((($C82*s_DL)/ss_res!R82),".")</f>
        <v>1.2406473691207999E-17</v>
      </c>
    </row>
    <row r="83" spans="1:19">
      <c r="A83" s="34" t="s">
        <v>90</v>
      </c>
      <c r="B83" s="90" t="s">
        <v>9</v>
      </c>
      <c r="C83" s="28">
        <v>5</v>
      </c>
      <c r="D83" s="30" t="str">
        <f>IFERROR((($C83*s_DL)/ss_res!C83),".")</f>
        <v>.</v>
      </c>
      <c r="E83" s="30" t="str">
        <f>IFERROR((($C83*s_DL)/ss_res!D83),".")</f>
        <v>.</v>
      </c>
      <c r="F83" s="30" t="str">
        <f>IFERROR((($C83*s_DL)/ss_res!E83),".")</f>
        <v>.</v>
      </c>
      <c r="G83" s="30">
        <f>IFERROR((($C83*s_DL)/ss_res!F83),".")</f>
        <v>9.4588589335106103E-16</v>
      </c>
      <c r="H83" s="30">
        <f>IFERROR((($C83*s_DL)/ss_res!G83),".")</f>
        <v>9.4588589335106103E-16</v>
      </c>
      <c r="I83" s="30">
        <f>IFERROR((($C83*s_DL)/ss_res!H83),".")</f>
        <v>9.4588589335106103E-16</v>
      </c>
      <c r="J83" s="30">
        <f>IFERROR((($C83*s_DL)/ss_res!I83),".")</f>
        <v>6.1672364108337939E-15</v>
      </c>
      <c r="K83" s="30">
        <f>IFERROR((($C83*s_DL)/ss_res!J83),".")</f>
        <v>1.1998514417964579E-15</v>
      </c>
      <c r="L83" s="30">
        <f>IFERROR((($C83*s_DL)/ss_res!K83),".")</f>
        <v>3.4315751235378681E-15</v>
      </c>
      <c r="M83" s="30">
        <f>IFERROR((($C83*s_DL)/ss_res!L83),".")</f>
        <v>5.4233285169199888E-15</v>
      </c>
      <c r="N83" s="30">
        <f>IFERROR((($C83*s_DL)/ss_res!M83),".")</f>
        <v>1.1818703704572446E-15</v>
      </c>
      <c r="O83" s="30">
        <f>IFERROR((($C83*s_DL)/ss_res!N83),".")</f>
        <v>5.9197201559167888E-15</v>
      </c>
      <c r="P83" s="30">
        <f>IFERROR((($C83*s_DL)/ss_res!O83),".")</f>
        <v>1.155826526920328E-15</v>
      </c>
      <c r="Q83" s="30">
        <f>IFERROR((($C83*s_DL)/ss_res!P83),".")</f>
        <v>3.2866379994521393E-15</v>
      </c>
      <c r="R83" s="30">
        <f>IFERROR((($C83*s_DL)/ss_res!Q83),".")</f>
        <v>5.2695807491792279E-15</v>
      </c>
      <c r="S83" s="30">
        <f>IFERROR((($C83*s_DL)/ss_res!R83),".")</f>
        <v>1.0690429949130436E-15</v>
      </c>
    </row>
    <row r="84" spans="1:19">
      <c r="A84" s="34" t="s">
        <v>91</v>
      </c>
      <c r="B84" s="90" t="s">
        <v>9</v>
      </c>
      <c r="C84" s="28">
        <v>5</v>
      </c>
      <c r="D84" s="30" t="str">
        <f>IFERROR((($C84*s_DL)/ss_res!C84),".")</f>
        <v>.</v>
      </c>
      <c r="E84" s="30">
        <f>IFERROR((($C84*s_DL)/ss_res!D84),".")</f>
        <v>9.1052039175339522E-7</v>
      </c>
      <c r="F84" s="30">
        <f>IFERROR((($C84*s_DL)/ss_res!E84),".")</f>
        <v>1.855168782603718E-7</v>
      </c>
      <c r="G84" s="30">
        <f>IFERROR((($C84*s_DL)/ss_res!F84),".")</f>
        <v>9.2621531918522195E-14</v>
      </c>
      <c r="H84" s="30">
        <f>IFERROR((($C84*s_DL)/ss_res!G84),".")</f>
        <v>1.8551697088190374E-7</v>
      </c>
      <c r="I84" s="30">
        <f>IFERROR((($C84*s_DL)/ss_res!H84),".")</f>
        <v>9.1052048437492716E-7</v>
      </c>
      <c r="J84" s="30">
        <f>IFERROR((($C84*s_DL)/ss_res!I84),".")</f>
        <v>1.339261155089739E-13</v>
      </c>
      <c r="K84" s="30">
        <f>IFERROR((($C84*s_DL)/ss_res!J84),".")</f>
        <v>6.2896475299761047E-14</v>
      </c>
      <c r="L84" s="30">
        <f>IFERROR((($C84*s_DL)/ss_res!K84),".")</f>
        <v>1.1765978569007023E-13</v>
      </c>
      <c r="M84" s="30">
        <f>IFERROR((($C84*s_DL)/ss_res!L84),".")</f>
        <v>1.339261155089739E-13</v>
      </c>
      <c r="N84" s="30">
        <f>IFERROR((($C84*s_DL)/ss_res!M84),".")</f>
        <v>1.1282299077684215E-13</v>
      </c>
      <c r="O84" s="30">
        <f>IFERROR((($C84*s_DL)/ss_res!N84),".")</f>
        <v>1.2426134428667685E-13</v>
      </c>
      <c r="P84" s="30">
        <f>IFERROR((($C84*s_DL)/ss_res!O84),".")</f>
        <v>5.8357554401840156E-14</v>
      </c>
      <c r="Q84" s="30">
        <f>IFERROR((($C84*s_DL)/ss_res!P84),".")</f>
        <v>1.0916887332068371E-13</v>
      </c>
      <c r="R84" s="30">
        <f>IFERROR((($C84*s_DL)/ss_res!Q84),".")</f>
        <v>1.2426134428667685E-13</v>
      </c>
      <c r="S84" s="30">
        <f>IFERROR((($C84*s_DL)/ss_res!R84),".")</f>
        <v>1.0468112546304943E-13</v>
      </c>
    </row>
    <row r="85" spans="1:19">
      <c r="A85" s="88" t="s">
        <v>92</v>
      </c>
      <c r="B85" s="28"/>
      <c r="C85" s="28">
        <v>5</v>
      </c>
      <c r="D85" s="30">
        <f>IFERROR((($C85*s_DL)/ss_res!C85),".")</f>
        <v>2.2900978821279948E-6</v>
      </c>
      <c r="E85" s="30">
        <f>IFERROR((($C85*s_DL)/ss_res!D85),".")</f>
        <v>8.3859460007564756E-8</v>
      </c>
      <c r="F85" s="30">
        <f>IFERROR((($C85*s_DL)/ss_res!E85),".")</f>
        <v>1.7086212866957339E-8</v>
      </c>
      <c r="G85" s="30">
        <f>IFERROR((($C85*s_DL)/ss_res!F85),".")</f>
        <v>9.6405824301068751E-5</v>
      </c>
      <c r="H85" s="30">
        <f>IFERROR((($C85*s_DL)/ss_res!G85),".")</f>
        <v>9.8713008396063699E-5</v>
      </c>
      <c r="I85" s="30">
        <f>IFERROR((($C85*s_DL)/ss_res!H85),".")</f>
        <v>9.8779781643204315E-5</v>
      </c>
      <c r="J85" s="30" t="str">
        <f>IFERROR((($C85*s_DL)/ss_res!I85),".")</f>
        <v>.</v>
      </c>
      <c r="K85" s="30" t="str">
        <f>IFERROR((($C85*s_DL)/ss_res!J85),".")</f>
        <v>.</v>
      </c>
      <c r="L85" s="30" t="str">
        <f>IFERROR((($C85*s_DL)/ss_res!K85),".")</f>
        <v>.</v>
      </c>
      <c r="M85" s="30" t="str">
        <f>IFERROR((($C85*s_DL)/ss_res!L85),".")</f>
        <v>.</v>
      </c>
      <c r="N85" s="30" t="str">
        <f>IFERROR((($C85*s_DL)/ss_res!M85),".")</f>
        <v>.</v>
      </c>
      <c r="O85" s="30">
        <f>IFERROR((($C85*s_DL)/ss_res!N85),".")</f>
        <v>4.9570579125842774E-4</v>
      </c>
      <c r="P85" s="30">
        <f>IFERROR((($C85*s_DL)/ss_res!O85),".")</f>
        <v>1.0627422078709009E-4</v>
      </c>
      <c r="Q85" s="30">
        <f>IFERROR((($C85*s_DL)/ss_res!P85),".")</f>
        <v>2.9733367298127796E-4</v>
      </c>
      <c r="R85" s="30">
        <f>IFERROR((($C85*s_DL)/ss_res!Q85),".")</f>
        <v>4.4826622247860347E-4</v>
      </c>
      <c r="S85" s="30">
        <f>IFERROR((($C85*s_DL)/ss_res!R85),".")</f>
        <v>1.0895814374897779E-4</v>
      </c>
    </row>
    <row r="86" spans="1:19">
      <c r="A86" s="88" t="s">
        <v>93</v>
      </c>
      <c r="B86" s="28"/>
      <c r="C86" s="28">
        <v>5</v>
      </c>
      <c r="D86" s="30">
        <f>IFERROR((($C86*s_DL)/ss_res!C86),".")</f>
        <v>1.1206858433214618E-6</v>
      </c>
      <c r="E86" s="30">
        <f>IFERROR((($C86*s_DL)/ss_res!D86),".")</f>
        <v>7.5499185270075809E-8</v>
      </c>
      <c r="F86" s="30">
        <f>IFERROR((($C86*s_DL)/ss_res!E86),".")</f>
        <v>1.5382822053588213E-8</v>
      </c>
      <c r="G86" s="30">
        <f>IFERROR((($C86*s_DL)/ss_res!F86),".")</f>
        <v>5.3055190568929485E-5</v>
      </c>
      <c r="H86" s="30">
        <f>IFERROR((($C86*s_DL)/ss_res!G86),".")</f>
        <v>5.4191259234304538E-5</v>
      </c>
      <c r="I86" s="30">
        <f>IFERROR((($C86*s_DL)/ss_res!H86),".")</f>
        <v>5.4251375597521021E-5</v>
      </c>
      <c r="J86" s="30" t="str">
        <f>IFERROR((($C86*s_DL)/ss_res!I86),".")</f>
        <v>.</v>
      </c>
      <c r="K86" s="30" t="str">
        <f>IFERROR((($C86*s_DL)/ss_res!J86),".")</f>
        <v>.</v>
      </c>
      <c r="L86" s="30" t="str">
        <f>IFERROR((($C86*s_DL)/ss_res!K86),".")</f>
        <v>.</v>
      </c>
      <c r="M86" s="30" t="str">
        <f>IFERROR((($C86*s_DL)/ss_res!L86),".")</f>
        <v>.</v>
      </c>
      <c r="N86" s="30" t="str">
        <f>IFERROR((($C86*s_DL)/ss_res!M86),".")</f>
        <v>.</v>
      </c>
      <c r="O86" s="30">
        <f>IFERROR((($C86*s_DL)/ss_res!N86),".")</f>
        <v>2.5120174959054436E-4</v>
      </c>
      <c r="P86" s="30">
        <f>IFERROR((($C86*s_DL)/ss_res!O86),".")</f>
        <v>5.8715570376205701E-5</v>
      </c>
      <c r="Q86" s="30">
        <f>IFERROR((($C86*s_DL)/ss_res!P86),".")</f>
        <v>1.5831316841538669E-4</v>
      </c>
      <c r="R86" s="30">
        <f>IFERROR((($C86*s_DL)/ss_res!Q86),".")</f>
        <v>2.3059500645405536E-4</v>
      </c>
      <c r="S86" s="30">
        <f>IFERROR((($C86*s_DL)/ss_res!R86),".")</f>
        <v>5.9963131092430736E-5</v>
      </c>
    </row>
    <row r="87" spans="1:19">
      <c r="A87" s="88" t="s">
        <v>94</v>
      </c>
      <c r="B87" s="28"/>
      <c r="C87" s="28">
        <v>5</v>
      </c>
      <c r="D87" s="30">
        <f>IFERROR((($C87*s_DL)/ss_res!C87),".")</f>
        <v>158.89775704111187</v>
      </c>
      <c r="E87" s="30">
        <f>IFERROR((($C87*s_DL)/ss_res!D87),".")</f>
        <v>5691.6902557593794</v>
      </c>
      <c r="F87" s="30">
        <f>IFERROR((($C87*s_DL)/ss_res!E87),".")</f>
        <v>1159.6715656637787</v>
      </c>
      <c r="G87" s="30">
        <f>IFERROR((($C87*s_DL)/ss_res!F87),".")</f>
        <v>1.0848926589410251E-3</v>
      </c>
      <c r="H87" s="30">
        <f>IFERROR((($C87*s_DL)/ss_res!G87),".")</f>
        <v>1318.5704075975495</v>
      </c>
      <c r="I87" s="30">
        <f>IFERROR((($C87*s_DL)/ss_res!H87),".")</f>
        <v>5850.5890976931496</v>
      </c>
      <c r="J87" s="30">
        <f>IFERROR((($C87*s_DL)/ss_res!I87),".")</f>
        <v>2.3549466256133072E-4</v>
      </c>
      <c r="K87" s="30">
        <f>IFERROR((($C87*s_DL)/ss_res!J87),".")</f>
        <v>1.7731362828147257E-4</v>
      </c>
      <c r="L87" s="30">
        <f>IFERROR((($C87*s_DL)/ss_res!K87),".")</f>
        <v>2.1926729925878533E-4</v>
      </c>
      <c r="M87" s="30">
        <f>IFERROR((($C87*s_DL)/ss_res!L87),".")</f>
        <v>2.3509887321248818E-4</v>
      </c>
      <c r="N87" s="30">
        <f>IFERROR((($C87*s_DL)/ss_res!M87),".")</f>
        <v>1.4836401045470213E-3</v>
      </c>
      <c r="O87" s="30">
        <f>IFERROR((($C87*s_DL)/ss_res!N87),".")</f>
        <v>1.9462368806721551E-4</v>
      </c>
      <c r="P87" s="30">
        <f>IFERROR((($C87*s_DL)/ss_res!O87),".")</f>
        <v>1.4413789048758096E-4</v>
      </c>
      <c r="Q87" s="30">
        <f>IFERROR((($C87*s_DL)/ss_res!P87),".")</f>
        <v>1.7824194493330325E-4</v>
      </c>
      <c r="R87" s="30">
        <f>IFERROR((($C87*s_DL)/ss_res!Q87),".")</f>
        <v>1.9037140580692344E-4</v>
      </c>
      <c r="S87" s="30">
        <f>IFERROR((($C87*s_DL)/ss_res!R87),".")</f>
        <v>1.2261488467330752E-3</v>
      </c>
    </row>
    <row r="88" spans="1:19">
      <c r="A88" s="88" t="s">
        <v>95</v>
      </c>
      <c r="B88" s="28"/>
      <c r="C88" s="28">
        <v>5</v>
      </c>
      <c r="D88" s="30">
        <f>IFERROR((($C88*s_DL)/ss_res!C88),".")</f>
        <v>174.68797837191852</v>
      </c>
      <c r="E88" s="30">
        <f>IFERROR((($C88*s_DL)/ss_res!D88),".")</f>
        <v>6285.5379873760839</v>
      </c>
      <c r="F88" s="30">
        <f>IFERROR((($C88*s_DL)/ss_res!E88),".")</f>
        <v>1280.6669638221676</v>
      </c>
      <c r="G88" s="30">
        <f>IFERROR((($C88*s_DL)/ss_res!F88),".")</f>
        <v>5.5640354369075053E-4</v>
      </c>
      <c r="H88" s="30">
        <f>IFERROR((($C88*s_DL)/ss_res!G88),".")</f>
        <v>1455.3554985976298</v>
      </c>
      <c r="I88" s="30">
        <f>IFERROR((($C88*s_DL)/ss_res!H88),".")</f>
        <v>6460.2265221515463</v>
      </c>
      <c r="J88" s="30">
        <f>IFERROR((($C88*s_DL)/ss_res!I88),".")</f>
        <v>5.8759117065891315E-4</v>
      </c>
      <c r="K88" s="30">
        <f>IFERROR((($C88*s_DL)/ss_res!J88),".")</f>
        <v>2.0525988866936366E-4</v>
      </c>
      <c r="L88" s="30">
        <f>IFERROR((($C88*s_DL)/ss_res!K88),".")</f>
        <v>4.2878274615650432E-4</v>
      </c>
      <c r="M88" s="30">
        <f>IFERROR((($C88*s_DL)/ss_res!L88),".")</f>
        <v>5.6774011759611206E-4</v>
      </c>
      <c r="N88" s="30">
        <f>IFERROR((($C88*s_DL)/ss_res!M88),".")</f>
        <v>7.6027832926197465E-4</v>
      </c>
      <c r="O88" s="30">
        <f>IFERROR((($C88*s_DL)/ss_res!N88),".")</f>
        <v>4.8601420236469249E-4</v>
      </c>
      <c r="P88" s="30">
        <f>IFERROR((($C88*s_DL)/ss_res!O88),".")</f>
        <v>1.6714438777007837E-4</v>
      </c>
      <c r="Q88" s="30">
        <f>IFERROR((($C88*s_DL)/ss_res!P88),".")</f>
        <v>3.468577144603006E-4</v>
      </c>
      <c r="R88" s="30">
        <f>IFERROR((($C88*s_DL)/ss_res!Q88),".")</f>
        <v>4.5536465807142367E-4</v>
      </c>
      <c r="S88" s="30">
        <f>IFERROR((($C88*s_DL)/ss_res!R88),".")</f>
        <v>6.2884890757814262E-4</v>
      </c>
    </row>
    <row r="89" spans="1:19">
      <c r="A89" s="88" t="s">
        <v>96</v>
      </c>
      <c r="B89" s="28"/>
      <c r="C89" s="28">
        <v>5</v>
      </c>
      <c r="D89" s="30">
        <f>IFERROR((($C89*s_DL)/ss_res!C89),".")</f>
        <v>174.6812677095495</v>
      </c>
      <c r="E89" s="30">
        <f>IFERROR((($C89*s_DL)/ss_res!D89),".")</f>
        <v>6285.2965275822626</v>
      </c>
      <c r="F89" s="30">
        <f>IFERROR((($C89*s_DL)/ss_res!E89),".")</f>
        <v>1280.6177668271514</v>
      </c>
      <c r="G89" s="30">
        <f>IFERROR((($C89*s_DL)/ss_res!F89),".")</f>
        <v>1.0327616738692008E-3</v>
      </c>
      <c r="H89" s="30">
        <f>IFERROR((($C89*s_DL)/ss_res!G89),".")</f>
        <v>1455.3000672983746</v>
      </c>
      <c r="I89" s="30">
        <f>IFERROR((($C89*s_DL)/ss_res!H89),".")</f>
        <v>6459.9788280534849</v>
      </c>
      <c r="J89" s="30">
        <f>IFERROR((($C89*s_DL)/ss_res!I89),".")</f>
        <v>2.4038718192357112E-4</v>
      </c>
      <c r="K89" s="30">
        <f>IFERROR((($C89*s_DL)/ss_res!J89),".")</f>
        <v>1.7522437558395849E-4</v>
      </c>
      <c r="L89" s="30">
        <f>IFERROR((($C89*s_DL)/ss_res!K89),".")</f>
        <v>2.2091780685868688E-4</v>
      </c>
      <c r="M89" s="30">
        <f>IFERROR((($C89*s_DL)/ss_res!L89),".")</f>
        <v>2.3840051099858291E-4</v>
      </c>
      <c r="N89" s="30">
        <f>IFERROR((($C89*s_DL)/ss_res!M89),".")</f>
        <v>1.4123486090200847E-3</v>
      </c>
      <c r="O89" s="30">
        <f>IFERROR((($C89*s_DL)/ss_res!N89),".")</f>
        <v>1.986670924988191E-4</v>
      </c>
      <c r="P89" s="30">
        <f>IFERROR((($C89*s_DL)/ss_res!O89),".")</f>
        <v>1.4229260162196213E-4</v>
      </c>
      <c r="Q89" s="30">
        <f>IFERROR((($C89*s_DL)/ss_res!P89),".")</f>
        <v>1.7940145292872169E-4</v>
      </c>
      <c r="R89" s="30">
        <f>IFERROR((($C89*s_DL)/ss_res!Q89),".")</f>
        <v>1.9281077258470267E-4</v>
      </c>
      <c r="S89" s="30">
        <f>IFERROR((($C89*s_DL)/ss_res!R89),".")</f>
        <v>1.1672302553884998E-3</v>
      </c>
    </row>
    <row r="90" spans="1:19">
      <c r="A90" s="34" t="s">
        <v>97</v>
      </c>
      <c r="B90" s="28" t="s">
        <v>9</v>
      </c>
      <c r="C90" s="28">
        <v>5</v>
      </c>
      <c r="D90" s="30">
        <f>IFERROR((($C90*s_DL)/ss_res!C90),".")</f>
        <v>8.5038165081522248</v>
      </c>
      <c r="E90" s="30">
        <f>IFERROR((($C90*s_DL)/ss_res!D90),".")</f>
        <v>25.734721539329399</v>
      </c>
      <c r="F90" s="30">
        <f>IFERROR((($C90*s_DL)/ss_res!E90),".")</f>
        <v>5.2434028343753845</v>
      </c>
      <c r="G90" s="30">
        <f>IFERROR((($C90*s_DL)/ss_res!F90),".")</f>
        <v>1.163474841621933E-3</v>
      </c>
      <c r="H90" s="30">
        <f>IFERROR((($C90*s_DL)/ss_res!G90),".")</f>
        <v>13.748382817369231</v>
      </c>
      <c r="I90" s="30">
        <f>IFERROR((($C90*s_DL)/ss_res!H90),".")</f>
        <v>34.239701522323244</v>
      </c>
      <c r="J90" s="30">
        <f>IFERROR((($C90*s_DL)/ss_res!I90),".")</f>
        <v>1.0795875766713295E-3</v>
      </c>
      <c r="K90" s="30">
        <f>IFERROR((($C90*s_DL)/ss_res!J90),".")</f>
        <v>7.830970681934593E-4</v>
      </c>
      <c r="L90" s="30">
        <f>IFERROR((($C90*s_DL)/ss_res!K90),".")</f>
        <v>1.0750610040228125E-3</v>
      </c>
      <c r="M90" s="30">
        <f>IFERROR((($C90*s_DL)/ss_res!L90),".")</f>
        <v>1.0795875766713295E-3</v>
      </c>
      <c r="N90" s="30">
        <f>IFERROR((($C90*s_DL)/ss_res!M90),".")</f>
        <v>1.5580085034068911E-3</v>
      </c>
      <c r="O90" s="30">
        <f>IFERROR((($C90*s_DL)/ss_res!N90),".")</f>
        <v>8.012452985901317E-4</v>
      </c>
      <c r="P90" s="30">
        <f>IFERROR((($C90*s_DL)/ss_res!O90),".")</f>
        <v>6.6184926806932948E-4</v>
      </c>
      <c r="Q90" s="30">
        <f>IFERROR((($C90*s_DL)/ss_res!P90),".")</f>
        <v>8.7746566894908852E-4</v>
      </c>
      <c r="R90" s="30">
        <f>IFERROR((($C90*s_DL)/ss_res!Q90),".")</f>
        <v>8.8360643144657757E-4</v>
      </c>
      <c r="S90" s="30">
        <f>IFERROR((($C90*s_DL)/ss_res!R90),".")</f>
        <v>1.3149626587483714E-3</v>
      </c>
    </row>
    <row r="91" spans="1:19">
      <c r="A91" s="27" t="s">
        <v>98</v>
      </c>
      <c r="B91" s="90" t="s">
        <v>13</v>
      </c>
      <c r="C91" s="28">
        <v>5</v>
      </c>
      <c r="D91" s="30">
        <f>IFERROR((($C91*s_DL)/ss_res!C91),".")</f>
        <v>274.71408449044662</v>
      </c>
      <c r="E91" s="30">
        <f>IFERROR((($C91*s_DL)/ss_res!D91),".")</f>
        <v>534.94176073977462</v>
      </c>
      <c r="F91" s="30">
        <f>IFERROR((($C91*s_DL)/ss_res!E91),".")</f>
        <v>108.99341343958388</v>
      </c>
      <c r="G91" s="30">
        <f>IFERROR((($C91*s_DL)/ss_res!F91),".")</f>
        <v>1.1268636303934338E-2</v>
      </c>
      <c r="H91" s="30">
        <f>IFERROR((($C91*s_DL)/ss_res!G91),".")</f>
        <v>383.71876656633447</v>
      </c>
      <c r="I91" s="30">
        <f>IFERROR((($C91*s_DL)/ss_res!H91),".")</f>
        <v>809.66711386652503</v>
      </c>
      <c r="J91" s="30">
        <f>IFERROR((($C91*s_DL)/ss_res!I91),".")</f>
        <v>6.0558916682973037E-2</v>
      </c>
      <c r="K91" s="30">
        <f>IFERROR((($C91*s_DL)/ss_res!J91),".")</f>
        <v>1.5104106278576798E-2</v>
      </c>
      <c r="L91" s="30">
        <f>IFERROR((($C91*s_DL)/ss_res!K91),".")</f>
        <v>4.1678783834752021E-2</v>
      </c>
      <c r="M91" s="30">
        <f>IFERROR((($C91*s_DL)/ss_res!L91),".")</f>
        <v>5.9134000996314828E-2</v>
      </c>
      <c r="N91" s="30">
        <f>IFERROR((($C91*s_DL)/ss_res!M91),".")</f>
        <v>1.4891665690389272E-2</v>
      </c>
      <c r="O91" s="30">
        <f>IFERROR((($C91*s_DL)/ss_res!N91),".")</f>
        <v>4.6175367456562623E-2</v>
      </c>
      <c r="P91" s="30">
        <f>IFERROR((($C91*s_DL)/ss_res!O91),".")</f>
        <v>1.2270645079453921E-2</v>
      </c>
      <c r="Q91" s="30">
        <f>IFERROR((($C91*s_DL)/ss_res!P91),".")</f>
        <v>3.428735384475224E-2</v>
      </c>
      <c r="R91" s="30">
        <f>IFERROR((($C91*s_DL)/ss_res!Q91),".")</f>
        <v>4.8151707670033995E-2</v>
      </c>
      <c r="S91" s="30">
        <f>IFERROR((($C91*s_DL)/ss_res!R91),".")</f>
        <v>1.2735845610579111E-2</v>
      </c>
    </row>
    <row r="92" spans="1:19">
      <c r="A92" s="88" t="s">
        <v>99</v>
      </c>
      <c r="B92" s="28"/>
      <c r="C92" s="28">
        <v>5</v>
      </c>
      <c r="D92" s="30">
        <f>IFERROR((($C92*s_DL)/ss_res!C92),".")</f>
        <v>914.29976432256296</v>
      </c>
      <c r="E92" s="30">
        <f>IFERROR((($C92*s_DL)/ss_res!D92),".")</f>
        <v>836.85707012509192</v>
      </c>
      <c r="F92" s="30">
        <f>IFERROR((($C92*s_DL)/ss_res!E92),".")</f>
        <v>170.50811009378924</v>
      </c>
      <c r="G92" s="30">
        <f>IFERROR((($C92*s_DL)/ss_res!F92),".")</f>
        <v>1.2573686121989734E-3</v>
      </c>
      <c r="H92" s="30">
        <f>IFERROR((($C92*s_DL)/ss_res!G92),".")</f>
        <v>1084.8091317849646</v>
      </c>
      <c r="I92" s="30">
        <f>IFERROR((($C92*s_DL)/ss_res!H92),".")</f>
        <v>1751.1580918162672</v>
      </c>
      <c r="J92" s="30" t="str">
        <f>IFERROR((($C92*s_DL)/ss_res!I92),".")</f>
        <v>.</v>
      </c>
      <c r="K92" s="30" t="str">
        <f>IFERROR((($C92*s_DL)/ss_res!J92),".")</f>
        <v>.</v>
      </c>
      <c r="L92" s="30" t="str">
        <f>IFERROR((($C92*s_DL)/ss_res!K92),".")</f>
        <v>.</v>
      </c>
      <c r="M92" s="30" t="str">
        <f>IFERROR((($C92*s_DL)/ss_res!L92),".")</f>
        <v>.</v>
      </c>
      <c r="N92" s="30" t="str">
        <f>IFERROR((($C92*s_DL)/ss_res!M92),".")</f>
        <v>.</v>
      </c>
      <c r="O92" s="30">
        <f>IFERROR((($C92*s_DL)/ss_res!N92),".")</f>
        <v>1.0890003080431162E-4</v>
      </c>
      <c r="P92" s="30">
        <f>IFERROR((($C92*s_DL)/ss_res!O92),".")</f>
        <v>1.074885304050436E-4</v>
      </c>
      <c r="Q92" s="30">
        <f>IFERROR((($C92*s_DL)/ss_res!P92),".")</f>
        <v>1.0700061166237598E-4</v>
      </c>
      <c r="R92" s="30">
        <f>IFERROR((($C92*s_DL)/ss_res!Q92),".")</f>
        <v>1.0810222838083685E-4</v>
      </c>
      <c r="S92" s="30">
        <f>IFERROR((($C92*s_DL)/ss_res!R92),".")</f>
        <v>1.4210816720531864E-3</v>
      </c>
    </row>
    <row r="93" spans="1:19">
      <c r="A93" s="88" t="s">
        <v>100</v>
      </c>
      <c r="B93" s="28"/>
      <c r="C93" s="28">
        <v>5</v>
      </c>
      <c r="D93" s="30">
        <f>IFERROR((($C93*s_DL)/ss_res!C93),".")</f>
        <v>2.732087439492096E-6</v>
      </c>
      <c r="E93" s="30">
        <f>IFERROR((($C93*s_DL)/ss_res!D93),".")</f>
        <v>8.9411583779834147E-8</v>
      </c>
      <c r="F93" s="30">
        <f>IFERROR((($C93*s_DL)/ss_res!E93),".")</f>
        <v>1.8217448014764539E-8</v>
      </c>
      <c r="G93" s="30">
        <f>IFERROR((($C93*s_DL)/ss_res!F93),".")</f>
        <v>2.7475322538878498E-4</v>
      </c>
      <c r="H93" s="30">
        <f>IFERROR((($C93*s_DL)/ss_res!G93),".")</f>
        <v>2.7750353027629181E-4</v>
      </c>
      <c r="I93" s="30">
        <f>IFERROR((($C93*s_DL)/ss_res!H93),".")</f>
        <v>2.7757472441205692E-4</v>
      </c>
      <c r="J93" s="30" t="str">
        <f>IFERROR((($C93*s_DL)/ss_res!I93),".")</f>
        <v>.</v>
      </c>
      <c r="K93" s="30" t="str">
        <f>IFERROR((($C93*s_DL)/ss_res!J93),".")</f>
        <v>.</v>
      </c>
      <c r="L93" s="30" t="str">
        <f>IFERROR((($C93*s_DL)/ss_res!K93),".")</f>
        <v>.</v>
      </c>
      <c r="M93" s="30" t="str">
        <f>IFERROR((($C93*s_DL)/ss_res!L93),".")</f>
        <v>.</v>
      </c>
      <c r="N93" s="30" t="str">
        <f>IFERROR((($C93*s_DL)/ss_res!M93),".")</f>
        <v>.</v>
      </c>
      <c r="O93" s="30">
        <f>IFERROR((($C93*s_DL)/ss_res!N93),".")</f>
        <v>2.1240276401040298E-3</v>
      </c>
      <c r="P93" s="30">
        <f>IFERROR((($C93*s_DL)/ss_res!O93),".")</f>
        <v>3.521834922328227E-4</v>
      </c>
      <c r="Q93" s="30">
        <f>IFERROR((($C93*s_DL)/ss_res!P93),".")</f>
        <v>1.0359780760861609E-3</v>
      </c>
      <c r="R93" s="30">
        <f>IFERROR((($C93*s_DL)/ss_res!Q93),".")</f>
        <v>1.7097698741576029E-3</v>
      </c>
      <c r="S93" s="30">
        <f>IFERROR((($C93*s_DL)/ss_res!R93),".")</f>
        <v>3.1052689652770948E-4</v>
      </c>
    </row>
    <row r="94" spans="1:19">
      <c r="A94" s="88" t="s">
        <v>101</v>
      </c>
      <c r="B94" s="28"/>
      <c r="C94" s="28">
        <v>5</v>
      </c>
      <c r="D94" s="30">
        <f>IFERROR((($C94*s_DL)/ss_res!C94),".")</f>
        <v>0.11739922939040985</v>
      </c>
      <c r="E94" s="30">
        <f>IFERROR((($C94*s_DL)/ss_res!D94),".")</f>
        <v>2.0030657876499786E-2</v>
      </c>
      <c r="F94" s="30">
        <f>IFERROR((($C94*s_DL)/ss_res!E94),".")</f>
        <v>4.081210209464713E-3</v>
      </c>
      <c r="G94" s="30">
        <f>IFERROR((($C94*s_DL)/ss_res!F94),".")</f>
        <v>0.20249178961852074</v>
      </c>
      <c r="H94" s="30">
        <f>IFERROR((($C94*s_DL)/ss_res!G94),".")</f>
        <v>0.3239722292183953</v>
      </c>
      <c r="I94" s="30">
        <f>IFERROR((($C94*s_DL)/ss_res!H94),".")</f>
        <v>0.3399216768854304</v>
      </c>
      <c r="J94" s="30">
        <f>IFERROR((($C94*s_DL)/ss_res!I94),".")</f>
        <v>1.2660258173044845</v>
      </c>
      <c r="K94" s="30">
        <f>IFERROR((($C94*s_DL)/ss_res!J94),".")</f>
        <v>0.25272378482313856</v>
      </c>
      <c r="L94" s="30">
        <f>IFERROR((($C94*s_DL)/ss_res!K94),".")</f>
        <v>0.71244038388237152</v>
      </c>
      <c r="M94" s="30">
        <f>IFERROR((($C94*s_DL)/ss_res!L94),".")</f>
        <v>1.1119846532218094</v>
      </c>
      <c r="N94" s="30">
        <f>IFERROR((($C94*s_DL)/ss_res!M94),".")</f>
        <v>0.25154224250294471</v>
      </c>
      <c r="O94" s="30">
        <f>IFERROR((($C94*s_DL)/ss_res!N94),".")</f>
        <v>1.2173898382262742</v>
      </c>
      <c r="P94" s="30">
        <f>IFERROR((($C94*s_DL)/ss_res!O94),".")</f>
        <v>0.2409954593900385</v>
      </c>
      <c r="Q94" s="30">
        <f>IFERROR((($C94*s_DL)/ss_res!P94),".")</f>
        <v>0.67664114914919005</v>
      </c>
      <c r="R94" s="30">
        <f>IFERROR((($C94*s_DL)/ss_res!Q94),".")</f>
        <v>1.065513725075887</v>
      </c>
      <c r="S94" s="30">
        <f>IFERROR((($C94*s_DL)/ss_res!R94),".")</f>
        <v>0.2288568111024176</v>
      </c>
    </row>
    <row r="95" spans="1:19">
      <c r="A95" s="88" t="s">
        <v>102</v>
      </c>
      <c r="B95" s="28"/>
      <c r="C95" s="28">
        <v>5</v>
      </c>
      <c r="D95" s="30">
        <f>IFERROR((($C95*s_DL)/ss_res!C95),".")</f>
        <v>1.7623761991329178E-3</v>
      </c>
      <c r="E95" s="30">
        <f>IFERROR((($C95*s_DL)/ss_res!D95),".")</f>
        <v>7.3864781508704088E-5</v>
      </c>
      <c r="F95" s="30">
        <f>IFERROR((($C95*s_DL)/ss_res!E95),".")</f>
        <v>1.5049815251793472E-5</v>
      </c>
      <c r="G95" s="30">
        <f>IFERROR((($C95*s_DL)/ss_res!F95),".")</f>
        <v>1.3366496866439544E-2</v>
      </c>
      <c r="H95" s="30">
        <f>IFERROR((($C95*s_DL)/ss_res!G95),".")</f>
        <v>1.5143922880824254E-2</v>
      </c>
      <c r="I95" s="30">
        <f>IFERROR((($C95*s_DL)/ss_res!H95),".")</f>
        <v>1.5202737847081167E-2</v>
      </c>
      <c r="J95" s="30">
        <f>IFERROR((($C95*s_DL)/ss_res!I95),".")</f>
        <v>9.7266632639019357E-2</v>
      </c>
      <c r="K95" s="30">
        <f>IFERROR((($C95*s_DL)/ss_res!J95),".")</f>
        <v>1.7013635412105692E-2</v>
      </c>
      <c r="L95" s="30">
        <f>IFERROR((($C95*s_DL)/ss_res!K95),".")</f>
        <v>4.9328842295476252E-2</v>
      </c>
      <c r="M95" s="30">
        <f>IFERROR((($C95*s_DL)/ss_res!L95),".")</f>
        <v>8.0252997226913647E-2</v>
      </c>
      <c r="N95" s="30">
        <f>IFERROR((($C95*s_DL)/ss_res!M95),".")</f>
        <v>1.6473001730572777E-2</v>
      </c>
      <c r="O95" s="30">
        <f>IFERROR((($C95*s_DL)/ss_res!N95),".")</f>
        <v>9.7368910906778558E-2</v>
      </c>
      <c r="P95" s="30">
        <f>IFERROR((($C95*s_DL)/ss_res!O95),".")</f>
        <v>1.6963301680888627E-2</v>
      </c>
      <c r="Q95" s="30">
        <f>IFERROR((($C95*s_DL)/ss_res!P95),".")</f>
        <v>4.92104711621403E-2</v>
      </c>
      <c r="R95" s="30">
        <f>IFERROR((($C95*s_DL)/ss_res!Q95),".")</f>
        <v>7.9185139931206724E-2</v>
      </c>
      <c r="S95" s="30">
        <f>IFERROR((($C95*s_DL)/ss_res!R95),".")</f>
        <v>1.510685373578239E-2</v>
      </c>
    </row>
    <row r="96" spans="1:19">
      <c r="A96" s="34" t="s">
        <v>103</v>
      </c>
      <c r="B96" s="90" t="s">
        <v>9</v>
      </c>
      <c r="C96" s="28">
        <v>5</v>
      </c>
      <c r="D96" s="30" t="str">
        <f>IFERROR((($C96*s_DL)/ss_res!C96),".")</f>
        <v>.</v>
      </c>
      <c r="E96" s="30" t="str">
        <f>IFERROR((($C96*s_DL)/ss_res!D96),".")</f>
        <v>.</v>
      </c>
      <c r="F96" s="30" t="str">
        <f>IFERROR((($C96*s_DL)/ss_res!E96),".")</f>
        <v>.</v>
      </c>
      <c r="G96" s="30">
        <f>IFERROR((($C96*s_DL)/ss_res!F96),".")</f>
        <v>1.8681529070745853E-12</v>
      </c>
      <c r="H96" s="30">
        <f>IFERROR((($C96*s_DL)/ss_res!G96),".")</f>
        <v>1.8681529070745853E-12</v>
      </c>
      <c r="I96" s="30">
        <f>IFERROR((($C96*s_DL)/ss_res!H96),".")</f>
        <v>1.8681529070745853E-12</v>
      </c>
      <c r="J96" s="30">
        <f>IFERROR((($C96*s_DL)/ss_res!I96),".")</f>
        <v>1.1859129948947718E-11</v>
      </c>
      <c r="K96" s="30">
        <f>IFERROR((($C96*s_DL)/ss_res!J96),".")</f>
        <v>2.3874301081434216E-12</v>
      </c>
      <c r="L96" s="30">
        <f>IFERROR((($C96*s_DL)/ss_res!K96),".")</f>
        <v>6.8137983478603105E-12</v>
      </c>
      <c r="M96" s="30">
        <f>IFERROR((($C96*s_DL)/ss_res!L96),".")</f>
        <v>1.0610800480637432E-11</v>
      </c>
      <c r="N96" s="30">
        <f>IFERROR((($C96*s_DL)/ss_res!M96),".")</f>
        <v>2.3566451094780968E-12</v>
      </c>
      <c r="O96" s="30">
        <f>IFERROR((($C96*s_DL)/ss_res!N96),".")</f>
        <v>1.0952701767786156E-11</v>
      </c>
      <c r="P96" s="30">
        <f>IFERROR((($C96*s_DL)/ss_res!O96),".")</f>
        <v>2.254381687991097E-12</v>
      </c>
      <c r="Q96" s="30">
        <f>IFERROR((($C96*s_DL)/ss_res!P96),".")</f>
        <v>6.332474569647161E-12</v>
      </c>
      <c r="R96" s="30">
        <f>IFERROR((($C96*s_DL)/ss_res!Q96),".")</f>
        <v>1.0246020686560917E-11</v>
      </c>
      <c r="S96" s="30">
        <f>IFERROR((($C96*s_DL)/ss_res!R96),".")</f>
        <v>2.1113918631972824E-12</v>
      </c>
    </row>
    <row r="97" spans="1:19">
      <c r="A97" s="88" t="s">
        <v>104</v>
      </c>
      <c r="B97" s="28"/>
      <c r="C97" s="28">
        <v>5</v>
      </c>
      <c r="D97" s="30" t="str">
        <f>IFERROR((($C97*s_DL)/ss_res!C97),".")</f>
        <v>.</v>
      </c>
      <c r="E97" s="30">
        <f>IFERROR((($C97*s_DL)/ss_res!D97),".")</f>
        <v>2.9217957718269715E-8</v>
      </c>
      <c r="F97" s="30">
        <f>IFERROR((($C97*s_DL)/ss_res!E97),".")</f>
        <v>5.9531058877207407E-9</v>
      </c>
      <c r="G97" s="30">
        <f>IFERROR((($C97*s_DL)/ss_res!F97),".")</f>
        <v>2.4585119338658387E-9</v>
      </c>
      <c r="H97" s="30">
        <f>IFERROR((($C97*s_DL)/ss_res!G97),".")</f>
        <v>8.4116178215865785E-9</v>
      </c>
      <c r="I97" s="30">
        <f>IFERROR((($C97*s_DL)/ss_res!H97),".")</f>
        <v>3.1676469652135556E-8</v>
      </c>
      <c r="J97" s="30">
        <f>IFERROR((($C97*s_DL)/ss_res!I97),".")</f>
        <v>1.5461957014456976E-8</v>
      </c>
      <c r="K97" s="30">
        <f>IFERROR((($C97*s_DL)/ss_res!J97),".")</f>
        <v>3.1755202040443895E-9</v>
      </c>
      <c r="L97" s="30">
        <f>IFERROR((($C97*s_DL)/ss_res!K97),".")</f>
        <v>9.0610393256763994E-9</v>
      </c>
      <c r="M97" s="30">
        <f>IFERROR((($C97*s_DL)/ss_res!L97),".")</f>
        <v>1.3965638593703076E-8</v>
      </c>
      <c r="N97" s="30">
        <f>IFERROR((($C97*s_DL)/ss_res!M97),".")</f>
        <v>3.1265374034934793E-9</v>
      </c>
      <c r="O97" s="30">
        <f>IFERROR((($C97*s_DL)/ss_res!N97),".")</f>
        <v>1.4467954926021087E-8</v>
      </c>
      <c r="P97" s="30">
        <f>IFERROR((($C97*s_DL)/ss_res!O97),".")</f>
        <v>2.9892453485506683E-9</v>
      </c>
      <c r="Q97" s="30">
        <f>IFERROR((($C97*s_DL)/ss_res!P97),".")</f>
        <v>8.426535951895104E-9</v>
      </c>
      <c r="R97" s="30">
        <f>IFERROR((($C97*s_DL)/ss_res!Q97),".")</f>
        <v>1.3122243750141743E-8</v>
      </c>
      <c r="S97" s="30">
        <f>IFERROR((($C97*s_DL)/ss_res!R97),".")</f>
        <v>2.7786173567913973E-9</v>
      </c>
    </row>
    <row r="98" spans="1:19">
      <c r="A98" s="27" t="s">
        <v>105</v>
      </c>
      <c r="B98" s="90" t="s">
        <v>13</v>
      </c>
      <c r="C98" s="28">
        <v>5</v>
      </c>
      <c r="D98" s="30" t="str">
        <f>IFERROR((($C98*s_DL)/ss_res!C98),".")</f>
        <v>.</v>
      </c>
      <c r="E98" s="30">
        <f>IFERROR((($C98*s_DL)/ss_res!D98),".")</f>
        <v>1.3900739284963832E-3</v>
      </c>
      <c r="F98" s="30">
        <f>IFERROR((($C98*s_DL)/ss_res!E98),".")</f>
        <v>2.8322504152726851E-4</v>
      </c>
      <c r="G98" s="30">
        <f>IFERROR((($C98*s_DL)/ss_res!F98),".")</f>
        <v>9.0109454263685743E-6</v>
      </c>
      <c r="H98" s="30">
        <f>IFERROR((($C98*s_DL)/ss_res!G98),".")</f>
        <v>2.9223598695363704E-4</v>
      </c>
      <c r="I98" s="30">
        <f>IFERROR((($C98*s_DL)/ss_res!H98),".")</f>
        <v>1.399084873922752E-3</v>
      </c>
      <c r="J98" s="30">
        <f>IFERROR((($C98*s_DL)/ss_res!I98),".")</f>
        <v>5.6532582030399706E-5</v>
      </c>
      <c r="K98" s="30">
        <f>IFERROR((($C98*s_DL)/ss_res!J98),".")</f>
        <v>1.1703236279977481E-5</v>
      </c>
      <c r="L98" s="30">
        <f>IFERROR((($C98*s_DL)/ss_res!K98),".")</f>
        <v>3.3374059391630708E-5</v>
      </c>
      <c r="M98" s="30">
        <f>IFERROR((($C98*s_DL)/ss_res!L98),".")</f>
        <v>5.1573583606680441E-5</v>
      </c>
      <c r="N98" s="30">
        <f>IFERROR((($C98*s_DL)/ss_res!M98),".")</f>
        <v>1.154448461737662E-5</v>
      </c>
      <c r="O98" s="30">
        <f>IFERROR((($C98*s_DL)/ss_res!N98),".")</f>
        <v>5.3373877383328505E-5</v>
      </c>
      <c r="P98" s="30">
        <f>IFERROR((($C98*s_DL)/ss_res!O98),".")</f>
        <v>1.1006084755434922E-5</v>
      </c>
      <c r="Q98" s="30">
        <f>IFERROR((($C98*s_DL)/ss_res!P98),".")</f>
        <v>3.1133660213670553E-5</v>
      </c>
      <c r="R98" s="30">
        <f>IFERROR((($C98*s_DL)/ss_res!Q98),".")</f>
        <v>4.7485451504819396E-5</v>
      </c>
      <c r="S98" s="30">
        <f>IFERROR((($C98*s_DL)/ss_res!R98),".")</f>
        <v>1.018419679722169E-5</v>
      </c>
    </row>
    <row r="99" spans="1:19">
      <c r="A99" s="88" t="s">
        <v>106</v>
      </c>
      <c r="B99" s="28"/>
      <c r="C99" s="28">
        <v>5</v>
      </c>
      <c r="D99" s="30">
        <f>IFERROR((($C99*s_DL)/ss_res!C99),".")</f>
        <v>3.448549966309717E-2</v>
      </c>
      <c r="E99" s="30">
        <f>IFERROR((($C99*s_DL)/ss_res!D99),".")</f>
        <v>3.4626133258053887E-2</v>
      </c>
      <c r="F99" s="30">
        <f>IFERROR((($C99*s_DL)/ss_res!E99),".")</f>
        <v>7.0550118442614636E-3</v>
      </c>
      <c r="G99" s="30">
        <f>IFERROR((($C99*s_DL)/ss_res!F99),".")</f>
        <v>7.1117970519874912E-6</v>
      </c>
      <c r="H99" s="30">
        <f>IFERROR((($C99*s_DL)/ss_res!G99),".")</f>
        <v>4.1547623304410627E-2</v>
      </c>
      <c r="I99" s="30">
        <f>IFERROR((($C99*s_DL)/ss_res!H99),".")</f>
        <v>6.9118744718203048E-2</v>
      </c>
      <c r="J99" s="30">
        <f>IFERROR((($C99*s_DL)/ss_res!I99),".")</f>
        <v>7.5112454718526654E-6</v>
      </c>
      <c r="K99" s="30">
        <f>IFERROR((($C99*s_DL)/ss_res!J99),".")</f>
        <v>4.2904970306294703E-6</v>
      </c>
      <c r="L99" s="30">
        <f>IFERROR((($C99*s_DL)/ss_res!K99),".")</f>
        <v>6.9821225136517117E-6</v>
      </c>
      <c r="M99" s="30">
        <f>IFERROR((($C99*s_DL)/ss_res!L99),".")</f>
        <v>7.5112454718526654E-6</v>
      </c>
      <c r="N99" s="30">
        <f>IFERROR((($C99*s_DL)/ss_res!M99),".")</f>
        <v>9.5738816418640758E-6</v>
      </c>
      <c r="O99" s="30">
        <f>IFERROR((($C99*s_DL)/ss_res!N99),".")</f>
        <v>6.3060829521151106E-6</v>
      </c>
      <c r="P99" s="30">
        <f>IFERROR((($C99*s_DL)/ss_res!O99),".")</f>
        <v>3.6020963876553374E-6</v>
      </c>
      <c r="Q99" s="30">
        <f>IFERROR((($C99*s_DL)/ss_res!P99),".")</f>
        <v>5.8618565879538623E-6</v>
      </c>
      <c r="R99" s="30">
        <f>IFERROR((($C99*s_DL)/ss_res!Q99),".")</f>
        <v>6.3060829521151106E-6</v>
      </c>
      <c r="S99" s="30">
        <f>IFERROR((($C99*s_DL)/ss_res!R99),".")</f>
        <v>8.0377737664903637E-6</v>
      </c>
    </row>
    <row r="100" spans="1:19">
      <c r="A100" s="88" t="s">
        <v>107</v>
      </c>
      <c r="B100" s="28"/>
      <c r="C100" s="28">
        <v>5</v>
      </c>
      <c r="D100" s="30">
        <f>IFERROR((($C100*s_DL)/ss_res!C100),".")</f>
        <v>1.6838514205306365E-6</v>
      </c>
      <c r="E100" s="30">
        <f>IFERROR((($C100*s_DL)/ss_res!D100),".")</f>
        <v>7.4622083775099152E-8</v>
      </c>
      <c r="F100" s="30">
        <f>IFERROR((($C100*s_DL)/ss_res!E100),".")</f>
        <v>1.5204114214928792E-8</v>
      </c>
      <c r="G100" s="30">
        <f>IFERROR((($C100*s_DL)/ss_res!F100),".")</f>
        <v>1.2486245926387302E-4</v>
      </c>
      <c r="H100" s="30">
        <f>IFERROR((($C100*s_DL)/ss_res!G100),".")</f>
        <v>1.2656151479861858E-4</v>
      </c>
      <c r="I100" s="30">
        <f>IFERROR((($C100*s_DL)/ss_res!H100),".")</f>
        <v>1.2662093276817875E-4</v>
      </c>
      <c r="J100" s="30">
        <f>IFERROR((($C100*s_DL)/ss_res!I100),".")</f>
        <v>7.5556220262296765E-4</v>
      </c>
      <c r="K100" s="30">
        <f>IFERROR((($C100*s_DL)/ss_res!J100),".")</f>
        <v>1.5607172911323848E-4</v>
      </c>
      <c r="L100" s="30">
        <f>IFERROR((($C100*s_DL)/ss_res!K100),".")</f>
        <v>4.4341874439649063E-4</v>
      </c>
      <c r="M100" s="30">
        <f>IFERROR((($C100*s_DL)/ss_res!L100),".")</f>
        <v>6.8263148808407116E-4</v>
      </c>
      <c r="N100" s="30">
        <f>IFERROR((($C100*s_DL)/ss_res!M100),".")</f>
        <v>1.591932261629247E-4</v>
      </c>
      <c r="O100" s="30">
        <f>IFERROR((($C100*s_DL)/ss_res!N100),".")</f>
        <v>7.130014978294555E-4</v>
      </c>
      <c r="P100" s="30">
        <f>IFERROR((($C100*s_DL)/ss_res!O100),".")</f>
        <v>1.4582338195831023E-4</v>
      </c>
      <c r="Q100" s="30">
        <f>IFERROR((($C100*s_DL)/ss_res!P100),".")</f>
        <v>4.1068112784920684E-4</v>
      </c>
      <c r="R100" s="30">
        <f>IFERROR((($C100*s_DL)/ss_res!Q100),".")</f>
        <v>6.2230455262919399E-4</v>
      </c>
      <c r="S100" s="30">
        <f>IFERROR((($C100*s_DL)/ss_res!R100),".")</f>
        <v>1.4111991556482276E-4</v>
      </c>
    </row>
    <row r="101" spans="1:19">
      <c r="A101" s="88" t="s">
        <v>108</v>
      </c>
      <c r="B101" s="28"/>
      <c r="C101" s="28">
        <v>5</v>
      </c>
      <c r="D101" s="30">
        <f>IFERROR((($C101*s_DL)/ss_res!C101),".")</f>
        <v>1.8722849107533703E-4</v>
      </c>
      <c r="E101" s="30">
        <f>IFERROR((($C101*s_DL)/ss_res!D101),".")</f>
        <v>7.5756753611527794E-6</v>
      </c>
      <c r="F101" s="30">
        <f>IFERROR((($C101*s_DL)/ss_res!E101),".")</f>
        <v>1.5435301135965331E-6</v>
      </c>
      <c r="G101" s="30">
        <f>IFERROR((($C101*s_DL)/ss_res!F101),".")</f>
        <v>2.14113669316685E-3</v>
      </c>
      <c r="H101" s="30">
        <f>IFERROR((($C101*s_DL)/ss_res!G101),".")</f>
        <v>2.3299087143557832E-3</v>
      </c>
      <c r="I101" s="30">
        <f>IFERROR((($C101*s_DL)/ss_res!H101),".")</f>
        <v>2.3359408596033398E-3</v>
      </c>
      <c r="J101" s="30">
        <f>IFERROR((($C101*s_DL)/ss_res!I101),".")</f>
        <v>1.3888012912574811E-2</v>
      </c>
      <c r="K101" s="30">
        <f>IFERROR((($C101*s_DL)/ss_res!J101),".")</f>
        <v>2.6691676468612252E-3</v>
      </c>
      <c r="L101" s="30">
        <f>IFERROR((($C101*s_DL)/ss_res!K101),".")</f>
        <v>7.6738569847260218E-3</v>
      </c>
      <c r="M101" s="30">
        <f>IFERROR((($C101*s_DL)/ss_res!L101),".")</f>
        <v>1.2115518772081028E-2</v>
      </c>
      <c r="N101" s="30">
        <f>IFERROR((($C101*s_DL)/ss_res!M101),".")</f>
        <v>2.7143563121888401E-3</v>
      </c>
      <c r="O101" s="30">
        <f>IFERROR((($C101*s_DL)/ss_res!N101),".")</f>
        <v>1.354451052875953E-2</v>
      </c>
      <c r="P101" s="30">
        <f>IFERROR((($C101*s_DL)/ss_res!O101),".")</f>
        <v>2.5743025351884232E-3</v>
      </c>
      <c r="Q101" s="30">
        <f>IFERROR((($C101*s_DL)/ss_res!P101),".")</f>
        <v>7.4639872262468425E-3</v>
      </c>
      <c r="R101" s="30">
        <f>IFERROR((($C101*s_DL)/ss_res!Q101),".")</f>
        <v>1.1592144008413874E-2</v>
      </c>
      <c r="S101" s="30">
        <f>IFERROR((($C101*s_DL)/ss_res!R101),".")</f>
        <v>2.4199189342722963E-3</v>
      </c>
    </row>
    <row r="102" spans="1:19">
      <c r="A102" s="88" t="s">
        <v>109</v>
      </c>
      <c r="B102" s="28"/>
      <c r="C102" s="28">
        <v>5</v>
      </c>
      <c r="D102" s="30">
        <f>IFERROR((($C102*s_DL)/ss_res!C102),".")</f>
        <v>8.5553940295466705E-6</v>
      </c>
      <c r="E102" s="30">
        <f>IFERROR((($C102*s_DL)/ss_res!D102),".")</f>
        <v>4.76548495668499E-7</v>
      </c>
      <c r="F102" s="30">
        <f>IFERROR((($C102*s_DL)/ss_res!E102),".")</f>
        <v>9.7095891598702951E-8</v>
      </c>
      <c r="G102" s="30">
        <f>IFERROR((($C102*s_DL)/ss_res!F102),".")</f>
        <v>1.3232705594842716E-4</v>
      </c>
      <c r="H102" s="30">
        <f>IFERROR((($C102*s_DL)/ss_res!G102),".")</f>
        <v>1.409795458695725E-4</v>
      </c>
      <c r="I102" s="30">
        <f>IFERROR((($C102*s_DL)/ss_res!H102),".")</f>
        <v>1.4135899847364232E-4</v>
      </c>
      <c r="J102" s="30">
        <f>IFERROR((($C102*s_DL)/ss_res!I102),".")</f>
        <v>7.6722359776114422E-4</v>
      </c>
      <c r="K102" s="30">
        <f>IFERROR((($C102*s_DL)/ss_res!J102),".")</f>
        <v>1.6256024744642068E-4</v>
      </c>
      <c r="L102" s="30">
        <f>IFERROR((($C102*s_DL)/ss_res!K102),".")</f>
        <v>4.5957453133217051E-4</v>
      </c>
      <c r="M102" s="30">
        <f>IFERROR((($C102*s_DL)/ss_res!L102),".")</f>
        <v>6.9885713855470568E-4</v>
      </c>
      <c r="N102" s="30">
        <f>IFERROR((($C102*s_DL)/ss_res!M102),".")</f>
        <v>1.6543121581423804E-4</v>
      </c>
      <c r="O102" s="30">
        <f>IFERROR((($C102*s_DL)/ss_res!N102),".")</f>
        <v>7.0659422076733687E-4</v>
      </c>
      <c r="P102" s="30">
        <f>IFERROR((($C102*s_DL)/ss_res!O102),".")</f>
        <v>1.4840449664028213E-4</v>
      </c>
      <c r="Q102" s="30">
        <f>IFERROR((($C102*s_DL)/ss_res!P102),".")</f>
        <v>4.199478712963152E-4</v>
      </c>
      <c r="R102" s="30">
        <f>IFERROR((($C102*s_DL)/ss_res!Q102),".")</f>
        <v>6.0469173691485008E-4</v>
      </c>
      <c r="S102" s="30">
        <f>IFERROR((($C102*s_DL)/ss_res!R102),".")</f>
        <v>1.4955642450482023E-4</v>
      </c>
    </row>
    <row r="103" spans="1:19">
      <c r="A103" s="88" t="s">
        <v>110</v>
      </c>
      <c r="B103" s="28"/>
      <c r="C103" s="28">
        <v>5</v>
      </c>
      <c r="D103" s="30">
        <f>IFERROR((($C103*s_DL)/ss_res!C103),".")</f>
        <v>0.48337482478896393</v>
      </c>
      <c r="E103" s="30">
        <f>IFERROR((($C103*s_DL)/ss_res!D103),".")</f>
        <v>6.0101012934078861</v>
      </c>
      <c r="F103" s="30">
        <f>IFERROR((($C103*s_DL)/ss_res!E103),".")</f>
        <v>1.2245472370306156</v>
      </c>
      <c r="G103" s="30">
        <f>IFERROR((($C103*s_DL)/ss_res!F103),".")</f>
        <v>4.6844605322086822E-5</v>
      </c>
      <c r="H103" s="30">
        <f>IFERROR((($C103*s_DL)/ss_res!G103),".")</f>
        <v>1.707968906424902</v>
      </c>
      <c r="I103" s="30">
        <f>IFERROR((($C103*s_DL)/ss_res!H103),".")</f>
        <v>6.4935229628021727</v>
      </c>
      <c r="J103" s="30">
        <f>IFERROR((($C103*s_DL)/ss_res!I103),".")</f>
        <v>6.7413981320629791E-5</v>
      </c>
      <c r="K103" s="30">
        <f>IFERROR((($C103*s_DL)/ss_res!J103),".")</f>
        <v>3.3355876174269946E-5</v>
      </c>
      <c r="L103" s="30">
        <f>IFERROR((($C103*s_DL)/ss_res!K103),".")</f>
        <v>6.0391691599730852E-5</v>
      </c>
      <c r="M103" s="30">
        <f>IFERROR((($C103*s_DL)/ss_res!L103),".")</f>
        <v>6.7413981320629791E-5</v>
      </c>
      <c r="N103" s="30">
        <f>IFERROR((($C103*s_DL)/ss_res!M103),".")</f>
        <v>6.3062078914099485E-5</v>
      </c>
      <c r="O103" s="30">
        <f>IFERROR((($C103*s_DL)/ss_res!N103),".")</f>
        <v>5.6597558944558579E-5</v>
      </c>
      <c r="P103" s="30">
        <f>IFERROR((($C103*s_DL)/ss_res!O103),".")</f>
        <v>2.8004000519443048E-5</v>
      </c>
      <c r="Q103" s="30">
        <f>IFERROR((($C103*s_DL)/ss_res!P103),".")</f>
        <v>5.0701979887833731E-5</v>
      </c>
      <c r="R103" s="30">
        <f>IFERROR((($C103*s_DL)/ss_res!Q103),".")</f>
        <v>5.6597558944558579E-5</v>
      </c>
      <c r="S103" s="30">
        <f>IFERROR((($C103*s_DL)/ss_res!R103),".")</f>
        <v>5.2943909536090965E-5</v>
      </c>
    </row>
    <row r="104" spans="1:19">
      <c r="A104" s="88" t="s">
        <v>111</v>
      </c>
      <c r="B104" s="28"/>
      <c r="C104" s="28">
        <v>5</v>
      </c>
      <c r="D104" s="30" t="str">
        <f>IFERROR((($C104*s_DL)/ss_res!C104),".")</f>
        <v>.</v>
      </c>
      <c r="E104" s="30" t="str">
        <f>IFERROR((($C104*s_DL)/ss_res!D104),".")</f>
        <v>.</v>
      </c>
      <c r="F104" s="30" t="str">
        <f>IFERROR((($C104*s_DL)/ss_res!E104),".")</f>
        <v>.</v>
      </c>
      <c r="G104" s="30">
        <f>IFERROR((($C104*s_DL)/ss_res!F104),".")</f>
        <v>2.2770254308590019E-5</v>
      </c>
      <c r="H104" s="30">
        <f>IFERROR((($C104*s_DL)/ss_res!G104),".")</f>
        <v>2.2770254308590019E-5</v>
      </c>
      <c r="I104" s="30">
        <f>IFERROR((($C104*s_DL)/ss_res!H104),".")</f>
        <v>2.2770254308590019E-5</v>
      </c>
      <c r="J104" s="30" t="str">
        <f>IFERROR((($C104*s_DL)/ss_res!I104),".")</f>
        <v>.</v>
      </c>
      <c r="K104" s="30" t="str">
        <f>IFERROR((($C104*s_DL)/ss_res!J104),".")</f>
        <v>.</v>
      </c>
      <c r="L104" s="30" t="str">
        <f>IFERROR((($C104*s_DL)/ss_res!K104),".")</f>
        <v>.</v>
      </c>
      <c r="M104" s="30" t="str">
        <f>IFERROR((($C104*s_DL)/ss_res!L104),".")</f>
        <v>.</v>
      </c>
      <c r="N104" s="30" t="str">
        <f>IFERROR((($C104*s_DL)/ss_res!M104),".")</f>
        <v>.</v>
      </c>
      <c r="O104" s="30">
        <f>IFERROR((($C104*s_DL)/ss_res!N104),".")</f>
        <v>1.1155509251725141E-4</v>
      </c>
      <c r="P104" s="30">
        <f>IFERROR((($C104*s_DL)/ss_res!O104),".")</f>
        <v>2.4354945600443905E-5</v>
      </c>
      <c r="Q104" s="30">
        <f>IFERROR((($C104*s_DL)/ss_res!P104),".")</f>
        <v>6.7241796725187982E-5</v>
      </c>
      <c r="R104" s="30">
        <f>IFERROR((($C104*s_DL)/ss_res!Q104),".")</f>
        <v>1.0204871056811301E-4</v>
      </c>
      <c r="S104" s="30">
        <f>IFERROR((($C104*s_DL)/ss_res!R104),".")</f>
        <v>2.5735007818699057E-5</v>
      </c>
    </row>
    <row r="105" spans="1:19">
      <c r="A105" s="88" t="s">
        <v>112</v>
      </c>
      <c r="B105" s="28"/>
      <c r="C105" s="28">
        <v>5</v>
      </c>
      <c r="D105" s="30">
        <f>IFERROR((($C105*s_DL)/ss_res!C105),".")</f>
        <v>2.0163352648835589E-4</v>
      </c>
      <c r="E105" s="30">
        <f>IFERROR((($C105*s_DL)/ss_res!D105),".")</f>
        <v>7.1746046580349635E-6</v>
      </c>
      <c r="F105" s="30">
        <f>IFERROR((($C105*s_DL)/ss_res!E105),".")</f>
        <v>1.4618126853236457E-6</v>
      </c>
      <c r="G105" s="30">
        <f>IFERROR((($C105*s_DL)/ss_res!F105),".")</f>
        <v>3.0714686848744456E-4</v>
      </c>
      <c r="H105" s="30">
        <f>IFERROR((($C105*s_DL)/ss_res!G105),".")</f>
        <v>5.1024220766112403E-4</v>
      </c>
      <c r="I105" s="30">
        <f>IFERROR((($C105*s_DL)/ss_res!H105),".")</f>
        <v>5.1595499963383545E-4</v>
      </c>
      <c r="J105" s="30">
        <f>IFERROR((($C105*s_DL)/ss_res!I105),".")</f>
        <v>1.7523690823794344E-3</v>
      </c>
      <c r="K105" s="30">
        <f>IFERROR((($C105*s_DL)/ss_res!J105),".")</f>
        <v>3.9416431934279962E-4</v>
      </c>
      <c r="L105" s="30">
        <f>IFERROR((($C105*s_DL)/ss_res!K105),".")</f>
        <v>1.1183818940389072E-3</v>
      </c>
      <c r="M105" s="30">
        <f>IFERROR((($C105*s_DL)/ss_res!L105),".")</f>
        <v>1.6573897283209285E-3</v>
      </c>
      <c r="N105" s="30">
        <f>IFERROR((($C105*s_DL)/ss_res!M105),".")</f>
        <v>3.9823704218010491E-4</v>
      </c>
      <c r="O105" s="30">
        <f>IFERROR((($C105*s_DL)/ss_res!N105),".")</f>
        <v>1.4001450845478622E-3</v>
      </c>
      <c r="P105" s="30">
        <f>IFERROR((($C105*s_DL)/ss_res!O105),".")</f>
        <v>3.4006953715369931E-4</v>
      </c>
      <c r="Q105" s="30">
        <f>IFERROR((($C105*s_DL)/ss_res!P105),".")</f>
        <v>9.7873130919416749E-4</v>
      </c>
      <c r="R105" s="30">
        <f>IFERROR((($C105*s_DL)/ss_res!Q105),".")</f>
        <v>1.3629727906244163E-3</v>
      </c>
      <c r="S105" s="30">
        <f>IFERROR((($C105*s_DL)/ss_res!R105),".")</f>
        <v>3.4713828641919867E-4</v>
      </c>
    </row>
    <row r="106" spans="1:19">
      <c r="A106" s="88" t="s">
        <v>113</v>
      </c>
      <c r="B106" s="28"/>
      <c r="C106" s="28">
        <v>5</v>
      </c>
      <c r="D106" s="30" t="str">
        <f>IFERROR((($C106*s_DL)/ss_res!C106),".")</f>
        <v>.</v>
      </c>
      <c r="E106" s="30" t="str">
        <f>IFERROR((($C106*s_DL)/ss_res!D106),".")</f>
        <v>.</v>
      </c>
      <c r="F106" s="30" t="str">
        <f>IFERROR((($C106*s_DL)/ss_res!E106),".")</f>
        <v>.</v>
      </c>
      <c r="G106" s="30">
        <f>IFERROR((($C106*s_DL)/ss_res!F106),".")</f>
        <v>1.3482502079335422E-5</v>
      </c>
      <c r="H106" s="30">
        <f>IFERROR((($C106*s_DL)/ss_res!G106),".")</f>
        <v>1.348250207933542E-5</v>
      </c>
      <c r="I106" s="30">
        <f>IFERROR((($C106*s_DL)/ss_res!H106),".")</f>
        <v>1.348250207933542E-5</v>
      </c>
      <c r="J106" s="30" t="str">
        <f>IFERROR((($C106*s_DL)/ss_res!I106),".")</f>
        <v>.</v>
      </c>
      <c r="K106" s="30" t="str">
        <f>IFERROR((($C106*s_DL)/ss_res!J106),".")</f>
        <v>.</v>
      </c>
      <c r="L106" s="30" t="str">
        <f>IFERROR((($C106*s_DL)/ss_res!K106),".")</f>
        <v>.</v>
      </c>
      <c r="M106" s="30" t="str">
        <f>IFERROR((($C106*s_DL)/ss_res!L106),".")</f>
        <v>.</v>
      </c>
      <c r="N106" s="30" t="str">
        <f>IFERROR((($C106*s_DL)/ss_res!M106),".")</f>
        <v>.</v>
      </c>
      <c r="O106" s="30">
        <f>IFERROR((($C106*s_DL)/ss_res!N106),".")</f>
        <v>6.4139225292387749E-5</v>
      </c>
      <c r="P106" s="30">
        <f>IFERROR((($C106*s_DL)/ss_res!O106),".")</f>
        <v>1.4083293765672296E-5</v>
      </c>
      <c r="Q106" s="30">
        <f>IFERROR((($C106*s_DL)/ss_res!P106),".")</f>
        <v>3.8906804426812966E-5</v>
      </c>
      <c r="R106" s="30">
        <f>IFERROR((($C106*s_DL)/ss_res!Q106),".")</f>
        <v>5.7893014636892477E-5</v>
      </c>
      <c r="S106" s="30">
        <f>IFERROR((($C106*s_DL)/ss_res!R106),".")</f>
        <v>1.5237963165673957E-5</v>
      </c>
    </row>
    <row r="107" spans="1:19">
      <c r="A107" s="88" t="s">
        <v>114</v>
      </c>
      <c r="B107" s="28"/>
      <c r="C107" s="28">
        <v>5</v>
      </c>
      <c r="D107" s="30">
        <f>IFERROR((($C107*s_DL)/ss_res!C107),".")</f>
        <v>21.57559779923994</v>
      </c>
      <c r="E107" s="30">
        <f>IFERROR((($C107*s_DL)/ss_res!D107),".")</f>
        <v>8.4176475736806911</v>
      </c>
      <c r="F107" s="30">
        <f>IFERROR((($C107*s_DL)/ss_res!E107),".")</f>
        <v>1.7150804246767284</v>
      </c>
      <c r="G107" s="30">
        <f>IFERROR((($C107*s_DL)/ss_res!F107),".")</f>
        <v>2.651823555924668E-3</v>
      </c>
      <c r="H107" s="30">
        <f>IFERROR((($C107*s_DL)/ss_res!G107),".")</f>
        <v>23.293330047472597</v>
      </c>
      <c r="I107" s="30">
        <f>IFERROR((($C107*s_DL)/ss_res!H107),".")</f>
        <v>29.995897196476555</v>
      </c>
      <c r="J107" s="30">
        <f>IFERROR((($C107*s_DL)/ss_res!I107),".")</f>
        <v>1.2035050999639229E-3</v>
      </c>
      <c r="K107" s="30">
        <f>IFERROR((($C107*s_DL)/ss_res!J107),".")</f>
        <v>4.3827064333946313E-4</v>
      </c>
      <c r="L107" s="30">
        <f>IFERROR((($C107*s_DL)/ss_res!K107),".")</f>
        <v>9.4610805546296807E-4</v>
      </c>
      <c r="M107" s="30">
        <f>IFERROR((($C107*s_DL)/ss_res!L107),".")</f>
        <v>1.1895917462071144E-3</v>
      </c>
      <c r="N107" s="30">
        <f>IFERROR((($C107*s_DL)/ss_res!M107),".")</f>
        <v>3.5698775814243452E-3</v>
      </c>
      <c r="O107" s="30">
        <f>IFERROR((($C107*s_DL)/ss_res!N107),".")</f>
        <v>1.0104054010891144E-3</v>
      </c>
      <c r="P107" s="30">
        <f>IFERROR((($C107*s_DL)/ss_res!O107),".")</f>
        <v>3.6795109981857917E-4</v>
      </c>
      <c r="Q107" s="30">
        <f>IFERROR((($C107*s_DL)/ss_res!P107),".")</f>
        <v>7.9430713611629777E-4</v>
      </c>
      <c r="R107" s="30">
        <f>IFERROR((($C107*s_DL)/ss_res!Q107),".")</f>
        <v>9.9872441379328641E-4</v>
      </c>
      <c r="S107" s="30">
        <f>IFERROR((($C107*s_DL)/ss_res!R107),".")</f>
        <v>2.9970987157480504E-3</v>
      </c>
    </row>
    <row r="108" spans="1:19">
      <c r="A108" s="88" t="s">
        <v>115</v>
      </c>
      <c r="B108" s="28"/>
      <c r="C108" s="28">
        <v>5</v>
      </c>
      <c r="D108" s="30">
        <f>IFERROR((($C108*s_DL)/ss_res!C108),".")</f>
        <v>3.1893509772044329E-4</v>
      </c>
      <c r="E108" s="30">
        <f>IFERROR((($C108*s_DL)/ss_res!D108),".")</f>
        <v>1.6083046437165099E-5</v>
      </c>
      <c r="F108" s="30">
        <f>IFERROR((($C108*s_DL)/ss_res!E108),".")</f>
        <v>3.2768915391271776E-6</v>
      </c>
      <c r="G108" s="30">
        <f>IFERROR((($C108*s_DL)/ss_res!F108),".")</f>
        <v>2.805516566681781E-3</v>
      </c>
      <c r="H108" s="30">
        <f>IFERROR((($C108*s_DL)/ss_res!G108),".")</f>
        <v>3.1277285559413517E-3</v>
      </c>
      <c r="I108" s="30">
        <f>IFERROR((($C108*s_DL)/ss_res!H108),".")</f>
        <v>3.1405347108393895E-3</v>
      </c>
      <c r="J108" s="30">
        <f>IFERROR((($C108*s_DL)/ss_res!I108),".")</f>
        <v>1.8473963428619088E-2</v>
      </c>
      <c r="K108" s="30">
        <f>IFERROR((($C108*s_DL)/ss_res!J108),".")</f>
        <v>3.5133519734784511E-3</v>
      </c>
      <c r="L108" s="30">
        <f>IFERROR((($C108*s_DL)/ss_res!K108),".")</f>
        <v>9.9517481564882545E-3</v>
      </c>
      <c r="M108" s="30">
        <f>IFERROR((($C108*s_DL)/ss_res!L108),".")</f>
        <v>1.5724861727931718E-2</v>
      </c>
      <c r="N108" s="30">
        <f>IFERROR((($C108*s_DL)/ss_res!M108),".")</f>
        <v>3.4752000931312249E-3</v>
      </c>
      <c r="O108" s="30">
        <f>IFERROR((($C108*s_DL)/ss_res!N108),".")</f>
        <v>1.7800127667832687E-2</v>
      </c>
      <c r="P108" s="30">
        <f>IFERROR((($C108*s_DL)/ss_res!O108),".")</f>
        <v>3.3735429545175962E-3</v>
      </c>
      <c r="Q108" s="30">
        <f>IFERROR((($C108*s_DL)/ss_res!P108),".")</f>
        <v>9.6059345139848026E-3</v>
      </c>
      <c r="R108" s="30">
        <f>IFERROR((($C108*s_DL)/ss_res!Q108),".")</f>
        <v>1.4834562365293709E-2</v>
      </c>
      <c r="S108" s="30">
        <f>IFERROR((($C108*s_DL)/ss_res!R108),".")</f>
        <v>3.1708030046817756E-3</v>
      </c>
    </row>
    <row r="109" spans="1:19">
      <c r="A109" s="88" t="s">
        <v>116</v>
      </c>
      <c r="B109" s="28"/>
      <c r="C109" s="28">
        <v>5</v>
      </c>
      <c r="D109" s="30">
        <f>IFERROR((($C109*s_DL)/ss_res!C109),".")</f>
        <v>9.7706846290371809E-5</v>
      </c>
      <c r="E109" s="30">
        <f>IFERROR((($C109*s_DL)/ss_res!D109),".")</f>
        <v>3.8414478353669348E-6</v>
      </c>
      <c r="F109" s="30">
        <f>IFERROR((($C109*s_DL)/ss_res!E109),".")</f>
        <v>7.8268802859535608E-7</v>
      </c>
      <c r="G109" s="30">
        <f>IFERROR((($C109*s_DL)/ss_res!F109),".")</f>
        <v>1.9977361236702433E-3</v>
      </c>
      <c r="H109" s="30">
        <f>IFERROR((($C109*s_DL)/ss_res!G109),".")</f>
        <v>2.0962256579892102E-3</v>
      </c>
      <c r="I109" s="30">
        <f>IFERROR((($C109*s_DL)/ss_res!H109),".")</f>
        <v>2.0992844177959821E-3</v>
      </c>
      <c r="J109" s="30">
        <f>IFERROR((($C109*s_DL)/ss_res!I109),".")</f>
        <v>1.4693227397260264E-2</v>
      </c>
      <c r="K109" s="30">
        <f>IFERROR((($C109*s_DL)/ss_res!J109),".")</f>
        <v>2.5800063051229102E-3</v>
      </c>
      <c r="L109" s="30">
        <f>IFERROR((($C109*s_DL)/ss_res!K109),".")</f>
        <v>7.4472522424469841E-3</v>
      </c>
      <c r="M109" s="30">
        <f>IFERROR((($C109*s_DL)/ss_res!L109),".")</f>
        <v>1.2094923175079741E-2</v>
      </c>
      <c r="N109" s="30">
        <f>IFERROR((($C109*s_DL)/ss_res!M109),".")</f>
        <v>2.5306469881778925E-3</v>
      </c>
      <c r="O109" s="30">
        <f>IFERROR((($C109*s_DL)/ss_res!N109),".")</f>
        <v>1.4287989208913858E-2</v>
      </c>
      <c r="P109" s="30">
        <f>IFERROR((($C109*s_DL)/ss_res!O109),".")</f>
        <v>2.5011931970366922E-3</v>
      </c>
      <c r="Q109" s="30">
        <f>IFERROR((($C109*s_DL)/ss_res!P109),".")</f>
        <v>7.2517602229554287E-3</v>
      </c>
      <c r="R109" s="30">
        <f>IFERROR((($C109*s_DL)/ss_res!Q109),".")</f>
        <v>1.1820015471496572E-2</v>
      </c>
      <c r="S109" s="30">
        <f>IFERROR((($C109*s_DL)/ss_res!R109),".")</f>
        <v>2.2578471924644379E-3</v>
      </c>
    </row>
    <row r="110" spans="1:19">
      <c r="A110" s="88" t="s">
        <v>117</v>
      </c>
      <c r="B110" s="28"/>
      <c r="C110" s="28">
        <v>5</v>
      </c>
      <c r="D110" s="30" t="str">
        <f>IFERROR((($C110*s_DL)/ss_res!C110),".")</f>
        <v>.</v>
      </c>
      <c r="E110" s="30" t="str">
        <f>IFERROR((($C110*s_DL)/ss_res!D110),".")</f>
        <v>.</v>
      </c>
      <c r="F110" s="30" t="str">
        <f>IFERROR((($C110*s_DL)/ss_res!E110),".")</f>
        <v>.</v>
      </c>
      <c r="G110" s="30">
        <f>IFERROR((($C110*s_DL)/ss_res!F110),".")</f>
        <v>3.2449873030311706E-5</v>
      </c>
      <c r="H110" s="30">
        <f>IFERROR((($C110*s_DL)/ss_res!G110),".")</f>
        <v>3.2449873030311706E-5</v>
      </c>
      <c r="I110" s="30">
        <f>IFERROR((($C110*s_DL)/ss_res!H110),".")</f>
        <v>3.2449873030311706E-5</v>
      </c>
      <c r="J110" s="30" t="str">
        <f>IFERROR((($C110*s_DL)/ss_res!I110),".")</f>
        <v>.</v>
      </c>
      <c r="K110" s="30" t="str">
        <f>IFERROR((($C110*s_DL)/ss_res!J110),".")</f>
        <v>.</v>
      </c>
      <c r="L110" s="30" t="str">
        <f>IFERROR((($C110*s_DL)/ss_res!K110),".")</f>
        <v>.</v>
      </c>
      <c r="M110" s="30" t="str">
        <f>IFERROR((($C110*s_DL)/ss_res!L110),".")</f>
        <v>.</v>
      </c>
      <c r="N110" s="30" t="str">
        <f>IFERROR((($C110*s_DL)/ss_res!M110),".")</f>
        <v>.</v>
      </c>
      <c r="O110" s="30">
        <f>IFERROR((($C110*s_DL)/ss_res!N110),".")</f>
        <v>2.2183159674588792E-4</v>
      </c>
      <c r="P110" s="30">
        <f>IFERROR((($C110*s_DL)/ss_res!O110),".")</f>
        <v>3.9639064870805469E-5</v>
      </c>
      <c r="Q110" s="30">
        <f>IFERROR((($C110*s_DL)/ss_res!P110),".")</f>
        <v>1.1531087789693328E-4</v>
      </c>
      <c r="R110" s="30">
        <f>IFERROR((($C110*s_DL)/ss_res!Q110),".")</f>
        <v>1.8296926361330976E-4</v>
      </c>
      <c r="S110" s="30">
        <f>IFERROR((($C110*s_DL)/ss_res!R110),".")</f>
        <v>3.6674941124211556E-5</v>
      </c>
    </row>
    <row r="111" spans="1:19">
      <c r="A111" s="88" t="s">
        <v>118</v>
      </c>
      <c r="B111" s="28"/>
      <c r="C111" s="28">
        <v>5</v>
      </c>
      <c r="D111" s="30">
        <f>IFERROR((($C111*s_DL)/ss_res!C111),".")</f>
        <v>0.54590688187607583</v>
      </c>
      <c r="E111" s="30">
        <f>IFERROR((($C111*s_DL)/ss_res!D111),".")</f>
        <v>0.737651038496551</v>
      </c>
      <c r="F111" s="30">
        <f>IFERROR((($C111*s_DL)/ss_res!E111),".")</f>
        <v>0.1502950610956387</v>
      </c>
      <c r="G111" s="30">
        <f>IFERROR((($C111*s_DL)/ss_res!F111),".")</f>
        <v>1.1559799788316515E-4</v>
      </c>
      <c r="H111" s="30">
        <f>IFERROR((($C111*s_DL)/ss_res!G111),".")</f>
        <v>0.69631754096959764</v>
      </c>
      <c r="I111" s="30">
        <f>IFERROR((($C111*s_DL)/ss_res!H111),".")</f>
        <v>1.2836735183705099</v>
      </c>
      <c r="J111" s="30">
        <f>IFERROR((($C111*s_DL)/ss_res!I111),".")</f>
        <v>2.0805350661276187E-4</v>
      </c>
      <c r="K111" s="30">
        <f>IFERROR((($C111*s_DL)/ss_res!J111),".")</f>
        <v>8.9065206722552882E-5</v>
      </c>
      <c r="L111" s="30">
        <f>IFERROR((($C111*s_DL)/ss_res!K111),".")</f>
        <v>1.7707430427448261E-4</v>
      </c>
      <c r="M111" s="30">
        <f>IFERROR((($C111*s_DL)/ss_res!L111),".")</f>
        <v>2.0734943383234644E-4</v>
      </c>
      <c r="N111" s="30">
        <f>IFERROR((($C111*s_DL)/ss_res!M111),".")</f>
        <v>1.4430005556750498E-4</v>
      </c>
      <c r="O111" s="30">
        <f>IFERROR((($C111*s_DL)/ss_res!N111),".")</f>
        <v>1.9407976363130773E-4</v>
      </c>
      <c r="P111" s="30">
        <f>IFERROR((($C111*s_DL)/ss_res!O111),".")</f>
        <v>7.7309788761027753E-5</v>
      </c>
      <c r="Q111" s="30">
        <f>IFERROR((($C111*s_DL)/ss_res!P111),".")</f>
        <v>1.5163563862623773E-4</v>
      </c>
      <c r="R111" s="30">
        <f>IFERROR((($C111*s_DL)/ss_res!Q111),".")</f>
        <v>1.8078730730525968E-4</v>
      </c>
      <c r="S111" s="30">
        <f>IFERROR((($C111*s_DL)/ss_res!R111),".")</f>
        <v>1.3064919429674234E-4</v>
      </c>
    </row>
    <row r="112" spans="1:19">
      <c r="A112" s="88" t="s">
        <v>119</v>
      </c>
      <c r="B112" s="28"/>
      <c r="C112" s="28">
        <v>5</v>
      </c>
      <c r="D112" s="30">
        <f>IFERROR((($C112*s_DL)/ss_res!C112),".")</f>
        <v>2.2047021437659195E-6</v>
      </c>
      <c r="E112" s="30">
        <f>IFERROR((($C112*s_DL)/ss_res!D112),".")</f>
        <v>8.2809790576177517E-8</v>
      </c>
      <c r="F112" s="30">
        <f>IFERROR((($C112*s_DL)/ss_res!E112),".")</f>
        <v>1.6872344624268891E-8</v>
      </c>
      <c r="G112" s="30">
        <f>IFERROR((($C112*s_DL)/ss_res!F112),".")</f>
        <v>7.9305874041800742E-5</v>
      </c>
      <c r="H112" s="30">
        <f>IFERROR((($C112*s_DL)/ss_res!G112),".")</f>
        <v>8.1527448530190928E-5</v>
      </c>
      <c r="I112" s="30">
        <f>IFERROR((($C112*s_DL)/ss_res!H112),".")</f>
        <v>8.1593385976142828E-5</v>
      </c>
      <c r="J112" s="30" t="str">
        <f>IFERROR((($C112*s_DL)/ss_res!I112),".")</f>
        <v>.</v>
      </c>
      <c r="K112" s="30" t="str">
        <f>IFERROR((($C112*s_DL)/ss_res!J112),".")</f>
        <v>.</v>
      </c>
      <c r="L112" s="30" t="str">
        <f>IFERROR((($C112*s_DL)/ss_res!K112),".")</f>
        <v>.</v>
      </c>
      <c r="M112" s="30" t="str">
        <f>IFERROR((($C112*s_DL)/ss_res!L112),".")</f>
        <v>.</v>
      </c>
      <c r="N112" s="30" t="str">
        <f>IFERROR((($C112*s_DL)/ss_res!M112),".")</f>
        <v>.</v>
      </c>
      <c r="O112" s="30">
        <f>IFERROR((($C112*s_DL)/ss_res!N112),".")</f>
        <v>5.173234346380857E-4</v>
      </c>
      <c r="P112" s="30">
        <f>IFERROR((($C112*s_DL)/ss_res!O112),".")</f>
        <v>9.5517756459463605E-5</v>
      </c>
      <c r="Q112" s="30">
        <f>IFERROR((($C112*s_DL)/ss_res!P112),".")</f>
        <v>2.7587030111929611E-4</v>
      </c>
      <c r="R112" s="30">
        <f>IFERROR((($C112*s_DL)/ss_res!Q112),".")</f>
        <v>4.3439863224811694E-4</v>
      </c>
      <c r="S112" s="30">
        <f>IFERROR((($C112*s_DL)/ss_res!R112),".")</f>
        <v>8.9631730101695257E-5</v>
      </c>
    </row>
    <row r="113" spans="1:19">
      <c r="A113" s="88" t="s">
        <v>120</v>
      </c>
      <c r="B113" s="28"/>
      <c r="C113" s="28">
        <v>5</v>
      </c>
      <c r="D113" s="30">
        <f>IFERROR((($C113*s_DL)/ss_res!C113),".")</f>
        <v>59.018662113337506</v>
      </c>
      <c r="E113" s="30">
        <f>IFERROR((($C113*s_DL)/ss_res!D113),".")</f>
        <v>1895.4275206261195</v>
      </c>
      <c r="F113" s="30">
        <f>IFERROR((($C113*s_DL)/ss_res!E113),".")</f>
        <v>386.18991928144573</v>
      </c>
      <c r="G113" s="30">
        <f>IFERROR((($C113*s_DL)/ss_res!F113),".")</f>
        <v>3.2944509963256166E-3</v>
      </c>
      <c r="H113" s="30">
        <f>IFERROR((($C113*s_DL)/ss_res!G113),".")</f>
        <v>445.21187584577956</v>
      </c>
      <c r="I113" s="30">
        <f>IFERROR((($C113*s_DL)/ss_res!H113),".")</f>
        <v>1954.4494771904533</v>
      </c>
      <c r="J113" s="30">
        <f>IFERROR((($C113*s_DL)/ss_res!I113),".")</f>
        <v>1.2835796349546449E-2</v>
      </c>
      <c r="K113" s="30">
        <f>IFERROR((($C113*s_DL)/ss_res!J113),".")</f>
        <v>3.7713422264131326E-3</v>
      </c>
      <c r="L113" s="30">
        <f>IFERROR((($C113*s_DL)/ss_res!K113),".")</f>
        <v>9.5937653128053343E-3</v>
      </c>
      <c r="M113" s="30">
        <f>IFERROR((($C113*s_DL)/ss_res!L113),".")</f>
        <v>1.2604222704064945E-2</v>
      </c>
      <c r="N113" s="30">
        <f>IFERROR((($C113*s_DL)/ss_res!M113),".")</f>
        <v>4.4718011455080094E-3</v>
      </c>
      <c r="O113" s="30">
        <f>IFERROR((($C113*s_DL)/ss_res!N113),".")</f>
        <v>1.0282757653927275E-2</v>
      </c>
      <c r="P113" s="30">
        <f>IFERROR((($C113*s_DL)/ss_res!O113),".")</f>
        <v>2.9976733458849554E-3</v>
      </c>
      <c r="Q113" s="30">
        <f>IFERROR((($C113*s_DL)/ss_res!P113),".")</f>
        <v>7.4689180411931623E-3</v>
      </c>
      <c r="R113" s="30">
        <f>IFERROR((($C113*s_DL)/ss_res!Q113),".")</f>
        <v>9.7582979580677215E-3</v>
      </c>
      <c r="S113" s="30">
        <f>IFERROR((($C113*s_DL)/ss_res!R113),".")</f>
        <v>3.7233981228209901E-3</v>
      </c>
    </row>
    <row r="114" spans="1:19">
      <c r="A114" s="34" t="s">
        <v>121</v>
      </c>
      <c r="B114" s="28" t="s">
        <v>9</v>
      </c>
      <c r="C114" s="28">
        <v>5</v>
      </c>
      <c r="D114" s="30">
        <f>IFERROR((($C114*s_DL)/ss_res!C114),".")</f>
        <v>369.38015875919496</v>
      </c>
      <c r="E114" s="30">
        <f>IFERROR((($C114*s_DL)/ss_res!D114),".")</f>
        <v>3921.8391415827141</v>
      </c>
      <c r="F114" s="30">
        <f>IFERROR((($C114*s_DL)/ss_res!E114),".")</f>
        <v>799.06761141799359</v>
      </c>
      <c r="G114" s="30">
        <f>IFERROR((($C114*s_DL)/ss_res!F114),".")</f>
        <v>0.13744590476822349</v>
      </c>
      <c r="H114" s="30">
        <f>IFERROR((($C114*s_DL)/ss_res!G114),".")</f>
        <v>1168.5852160819568</v>
      </c>
      <c r="I114" s="30">
        <f>IFERROR((($C114*s_DL)/ss_res!H114),".")</f>
        <v>4291.3567462466772</v>
      </c>
      <c r="J114" s="30">
        <f>IFERROR((($C114*s_DL)/ss_res!I114),".")</f>
        <v>0.59167002470826868</v>
      </c>
      <c r="K114" s="30">
        <f>IFERROR((($C114*s_DL)/ss_res!J114),".")</f>
        <v>0.17634840346824374</v>
      </c>
      <c r="L114" s="30">
        <f>IFERROR((($C114*s_DL)/ss_res!K114),".")</f>
        <v>0.44951553825238605</v>
      </c>
      <c r="M114" s="30">
        <f>IFERROR((($C114*s_DL)/ss_res!L114),".")</f>
        <v>0.58398599841335619</v>
      </c>
      <c r="N114" s="30">
        <f>IFERROR((($C114*s_DL)/ss_res!M114),".")</f>
        <v>0.18633660927551995</v>
      </c>
      <c r="O114" s="30">
        <f>IFERROR((($C114*s_DL)/ss_res!N114),".")</f>
        <v>0.48115228961422579</v>
      </c>
      <c r="P114" s="30">
        <f>IFERROR((($C114*s_DL)/ss_res!O114),".")</f>
        <v>0.13861329027189487</v>
      </c>
      <c r="Q114" s="30">
        <f>IFERROR((($C114*s_DL)/ss_res!P114),".")</f>
        <v>0.34991012271915234</v>
      </c>
      <c r="R114" s="30">
        <f>IFERROR((($C114*s_DL)/ss_res!Q114),".")</f>
        <v>0.4589731788296349</v>
      </c>
      <c r="S114" s="30">
        <f>IFERROR((($C114*s_DL)/ss_res!R114),".")</f>
        <v>0.15534176236775751</v>
      </c>
    </row>
    <row r="115" spans="1:19">
      <c r="A115" s="88" t="s">
        <v>122</v>
      </c>
      <c r="B115" s="28"/>
      <c r="C115" s="28">
        <v>5</v>
      </c>
      <c r="D115" s="30">
        <f>IFERROR((($C115*s_DL)/ss_res!C115),".")</f>
        <v>153.46003660367708</v>
      </c>
      <c r="E115" s="30">
        <f>IFERROR((($C115*s_DL)/ss_res!D115),".")</f>
        <v>5402.498682024544</v>
      </c>
      <c r="F115" s="30">
        <f>IFERROR((($C115*s_DL)/ss_res!E115),".")</f>
        <v>1100.7493070692437</v>
      </c>
      <c r="G115" s="30">
        <f>IFERROR((($C115*s_DL)/ss_res!F115),".")</f>
        <v>1.1655495352396335E-3</v>
      </c>
      <c r="H115" s="30">
        <f>IFERROR((($C115*s_DL)/ss_res!G115),".")</f>
        <v>1254.210509222456</v>
      </c>
      <c r="I115" s="30">
        <f>IFERROR((($C115*s_DL)/ss_res!H115),".")</f>
        <v>5555.9598841777561</v>
      </c>
      <c r="J115" s="30">
        <f>IFERROR((($C115*s_DL)/ss_res!I115),".")</f>
        <v>2.3503876573063858E-3</v>
      </c>
      <c r="K115" s="30">
        <f>IFERROR((($C115*s_DL)/ss_res!J115),".")</f>
        <v>8.3772262785751267E-4</v>
      </c>
      <c r="L115" s="30">
        <f>IFERROR((($C115*s_DL)/ss_res!K115),".")</f>
        <v>1.8858684750346854E-3</v>
      </c>
      <c r="M115" s="30">
        <f>IFERROR((($C115*s_DL)/ss_res!L115),".")</f>
        <v>2.3186256619373816E-3</v>
      </c>
      <c r="N115" s="30">
        <f>IFERROR((($C115*s_DL)/ss_res!M115),".")</f>
        <v>1.5926247475817261E-3</v>
      </c>
      <c r="O115" s="30">
        <f>IFERROR((($C115*s_DL)/ss_res!N115),".")</f>
        <v>1.9440758124949428E-3</v>
      </c>
      <c r="P115" s="30">
        <f>IFERROR((($C115*s_DL)/ss_res!O115),".")</f>
        <v>6.7540778829026395E-4</v>
      </c>
      <c r="Q115" s="30">
        <f>IFERROR((($C115*s_DL)/ss_res!P115),".")</f>
        <v>1.4963201173502482E-3</v>
      </c>
      <c r="R115" s="30">
        <f>IFERROR((($C115*s_DL)/ss_res!Q115),".")</f>
        <v>1.8208368735765348E-3</v>
      </c>
      <c r="S115" s="30">
        <f>IFERROR((($C115*s_DL)/ss_res!R115),".")</f>
        <v>1.3173074835250006E-3</v>
      </c>
    </row>
    <row r="116" spans="1:19">
      <c r="A116" s="88" t="s">
        <v>123</v>
      </c>
      <c r="B116" s="28"/>
      <c r="C116" s="28">
        <v>5</v>
      </c>
      <c r="D116" s="30">
        <f>IFERROR((($C116*s_DL)/ss_res!C116),".")</f>
        <v>168.62496626711433</v>
      </c>
      <c r="E116" s="30">
        <f>IFERROR((($C116*s_DL)/ss_res!D116),".")</f>
        <v>1329.8528832694694</v>
      </c>
      <c r="F116" s="30">
        <f>IFERROR((($C116*s_DL)/ss_res!E116),".")</f>
        <v>270.95511279501943</v>
      </c>
      <c r="G116" s="30">
        <f>IFERROR((($C116*s_DL)/ss_res!F116),".")</f>
        <v>8.2370786284038824E-4</v>
      </c>
      <c r="H116" s="30">
        <f>IFERROR((($C116*s_DL)/ss_res!G116),".")</f>
        <v>439.58090276999667</v>
      </c>
      <c r="I116" s="30">
        <f>IFERROR((($C116*s_DL)/ss_res!H116),".")</f>
        <v>1498.4786732444466</v>
      </c>
      <c r="J116" s="30">
        <f>IFERROR((($C116*s_DL)/ss_res!I116),".")</f>
        <v>1.0172299288640032E-3</v>
      </c>
      <c r="K116" s="30">
        <f>IFERROR((($C116*s_DL)/ss_res!J116),".")</f>
        <v>4.3709098505875126E-4</v>
      </c>
      <c r="L116" s="30">
        <f>IFERROR((($C116*s_DL)/ss_res!K116),".")</f>
        <v>8.8212907893675248E-4</v>
      </c>
      <c r="M116" s="30">
        <f>IFERROR((($C116*s_DL)/ss_res!L116),".")</f>
        <v>1.013256374454378E-3</v>
      </c>
      <c r="N116" s="30">
        <f>IFERROR((($C116*s_DL)/ss_res!M116),".")</f>
        <v>1.1264580045491394E-3</v>
      </c>
      <c r="O116" s="30">
        <f>IFERROR((($C116*s_DL)/ss_res!N116),".")</f>
        <v>8.4068589162314303E-4</v>
      </c>
      <c r="P116" s="30">
        <f>IFERROR((($C116*s_DL)/ss_res!O116),".")</f>
        <v>3.5299900608686311E-4</v>
      </c>
      <c r="Q116" s="30">
        <f>IFERROR((($C116*s_DL)/ss_res!P116),".")</f>
        <v>7.0407764590114399E-4</v>
      </c>
      <c r="R116" s="30">
        <f>IFERROR((($C116*s_DL)/ss_res!Q116),".")</f>
        <v>8.0201878085086427E-4</v>
      </c>
      <c r="S116" s="30">
        <f>IFERROR((($C116*s_DL)/ss_res!R116),".")</f>
        <v>9.3095702855300777E-4</v>
      </c>
    </row>
    <row r="117" spans="1:19">
      <c r="A117" s="88" t="s">
        <v>124</v>
      </c>
      <c r="B117" s="28"/>
      <c r="C117" s="28">
        <v>5</v>
      </c>
      <c r="D117" s="30">
        <f>IFERROR((($C117*s_DL)/ss_res!C117),".")</f>
        <v>4.46878379964659</v>
      </c>
      <c r="E117" s="30">
        <f>IFERROR((($C117*s_DL)/ss_res!D117),".")</f>
        <v>6.869250135254827</v>
      </c>
      <c r="F117" s="30">
        <f>IFERROR((($C117*s_DL)/ss_res!E117),".")</f>
        <v>1.3995972551785079</v>
      </c>
      <c r="G117" s="30">
        <f>IFERROR((($C117*s_DL)/ss_res!F117),".")</f>
        <v>0.20727604999735888</v>
      </c>
      <c r="H117" s="30">
        <f>IFERROR((($C117*s_DL)/ss_res!G117),".")</f>
        <v>6.075657104822457</v>
      </c>
      <c r="I117" s="30">
        <f>IFERROR((($C117*s_DL)/ss_res!H117),".")</f>
        <v>11.545309984898777</v>
      </c>
      <c r="J117" s="30">
        <f>IFERROR((($C117*s_DL)/ss_res!I117),".")</f>
        <v>0.61072480913753757</v>
      </c>
      <c r="K117" s="30">
        <f>IFERROR((($C117*s_DL)/ss_res!J117),".")</f>
        <v>0.24288595857653802</v>
      </c>
      <c r="L117" s="30">
        <f>IFERROR((($C117*s_DL)/ss_res!K117),".")</f>
        <v>0.53350672982129743</v>
      </c>
      <c r="M117" s="30">
        <f>IFERROR((($C117*s_DL)/ss_res!L117),".")</f>
        <v>0.61072480913753757</v>
      </c>
      <c r="N117" s="30">
        <f>IFERROR((($C117*s_DL)/ss_res!M117),".")</f>
        <v>0.27017120816245521</v>
      </c>
      <c r="O117" s="30">
        <f>IFERROR((($C117*s_DL)/ss_res!N117),".")</f>
        <v>0.55494784751447279</v>
      </c>
      <c r="P117" s="30">
        <f>IFERROR((($C117*s_DL)/ss_res!O117),".")</f>
        <v>0.19918432343485981</v>
      </c>
      <c r="Q117" s="30">
        <f>IFERROR((($C117*s_DL)/ss_res!P117),".")</f>
        <v>0.43651173782629099</v>
      </c>
      <c r="R117" s="30">
        <f>IFERROR((($C117*s_DL)/ss_res!Q117),".")</f>
        <v>0.49968393474889478</v>
      </c>
      <c r="S117" s="30">
        <f>IFERROR((($C117*s_DL)/ss_res!R117),".")</f>
        <v>0.23426399613370835</v>
      </c>
    </row>
    <row r="118" spans="1:19">
      <c r="A118" s="88" t="s">
        <v>125</v>
      </c>
      <c r="B118" s="28"/>
      <c r="C118" s="28">
        <v>5</v>
      </c>
      <c r="D118" s="30">
        <f>IFERROR((($C118*s_DL)/ss_res!C118),".")</f>
        <v>6.4413499200325188E-4</v>
      </c>
      <c r="E118" s="30">
        <f>IFERROR((($C118*s_DL)/ss_res!D118),".")</f>
        <v>4.7794757951658363E-5</v>
      </c>
      <c r="F118" s="30">
        <f>IFERROR((($C118*s_DL)/ss_res!E118),".")</f>
        <v>9.7380952395003586E-6</v>
      </c>
      <c r="G118" s="30">
        <f>IFERROR((($C118*s_DL)/ss_res!F118),".")</f>
        <v>8.3673152635594956E-3</v>
      </c>
      <c r="H118" s="30">
        <f>IFERROR((($C118*s_DL)/ss_res!G118),".")</f>
        <v>9.0211883508022478E-3</v>
      </c>
      <c r="I118" s="30">
        <f>IFERROR((($C118*s_DL)/ss_res!H118),".")</f>
        <v>9.0592450135144054E-3</v>
      </c>
      <c r="J118" s="30">
        <f>IFERROR((($C118*s_DL)/ss_res!I118),".")</f>
        <v>5.4818356977544225E-2</v>
      </c>
      <c r="K118" s="30">
        <f>IFERROR((($C118*s_DL)/ss_res!J118),".")</f>
        <v>1.0673700237693118E-2</v>
      </c>
      <c r="L118" s="30">
        <f>IFERROR((($C118*s_DL)/ss_res!K118),".")</f>
        <v>3.0377930818790245E-2</v>
      </c>
      <c r="M118" s="30">
        <f>IFERROR((($C118*s_DL)/ss_res!L118),".")</f>
        <v>4.7776200287733758E-2</v>
      </c>
      <c r="N118" s="30">
        <f>IFERROR((($C118*s_DL)/ss_res!M118),".")</f>
        <v>1.0542241915306179E-2</v>
      </c>
      <c r="O118" s="30">
        <f>IFERROR((($C118*s_DL)/ss_res!N118),".")</f>
        <v>5.3067051029849113E-2</v>
      </c>
      <c r="P118" s="30">
        <f>IFERROR((($C118*s_DL)/ss_res!O118),".")</f>
        <v>1.0196916803522136E-2</v>
      </c>
      <c r="Q118" s="30">
        <f>IFERROR((($C118*s_DL)/ss_res!P118),".")</f>
        <v>2.9135783686126418E-2</v>
      </c>
      <c r="R118" s="30">
        <f>IFERROR((($C118*s_DL)/ss_res!Q118),".")</f>
        <v>4.4590665841383721E-2</v>
      </c>
      <c r="S118" s="30">
        <f>IFERROR((($C118*s_DL)/ss_res!R118),".")</f>
        <v>9.4567641103590928E-3</v>
      </c>
    </row>
    <row r="119" spans="1:19">
      <c r="A119" s="34" t="s">
        <v>126</v>
      </c>
      <c r="B119" s="90" t="s">
        <v>9</v>
      </c>
      <c r="C119" s="28">
        <v>5</v>
      </c>
      <c r="D119" s="30" t="str">
        <f>IFERROR((($C119*s_DL)/ss_res!C119),".")</f>
        <v>.</v>
      </c>
      <c r="E119" s="30" t="str">
        <f>IFERROR((($C119*s_DL)/ss_res!D119),".")</f>
        <v>.</v>
      </c>
      <c r="F119" s="30" t="str">
        <f>IFERROR((($C119*s_DL)/ss_res!E119),".")</f>
        <v>.</v>
      </c>
      <c r="G119" s="30">
        <f>IFERROR((($C119*s_DL)/ss_res!F119),".")</f>
        <v>1.2087906431826074E-6</v>
      </c>
      <c r="H119" s="30">
        <f>IFERROR((($C119*s_DL)/ss_res!G119),".")</f>
        <v>1.2087906431826074E-6</v>
      </c>
      <c r="I119" s="30">
        <f>IFERROR((($C119*s_DL)/ss_res!H119),".")</f>
        <v>1.2087906431826074E-6</v>
      </c>
      <c r="J119" s="30">
        <f>IFERROR((($C119*s_DL)/ss_res!I119),".")</f>
        <v>2.8179882821459101E-7</v>
      </c>
      <c r="K119" s="30">
        <f>IFERROR((($C119*s_DL)/ss_res!J119),".")</f>
        <v>1.6726655592854379E-7</v>
      </c>
      <c r="L119" s="30">
        <f>IFERROR((($C119*s_DL)/ss_res!K119),".")</f>
        <v>2.3318441048166448E-7</v>
      </c>
      <c r="M119" s="30">
        <f>IFERROR((($C119*s_DL)/ss_res!L119),".")</f>
        <v>2.7479505616832192E-7</v>
      </c>
      <c r="N119" s="30">
        <f>IFERROR((($C119*s_DL)/ss_res!M119),".")</f>
        <v>1.5778733554346238E-6</v>
      </c>
      <c r="O119" s="30">
        <f>IFERROR((($C119*s_DL)/ss_res!N119),".")</f>
        <v>2.506332282191923E-7</v>
      </c>
      <c r="P119" s="30">
        <f>IFERROR((($C119*s_DL)/ss_res!O119),".")</f>
        <v>1.404334241835023E-7</v>
      </c>
      <c r="Q119" s="30">
        <f>IFERROR((($C119*s_DL)/ss_res!P119),".")</f>
        <v>1.9353663815060442E-7</v>
      </c>
      <c r="R119" s="30">
        <f>IFERROR((($C119*s_DL)/ss_res!Q119),".")</f>
        <v>2.299132957241798E-7</v>
      </c>
      <c r="S119" s="30">
        <f>IFERROR((($C119*s_DL)/ss_res!R119),".")</f>
        <v>1.3661787098152509E-6</v>
      </c>
    </row>
    <row r="120" spans="1:19">
      <c r="A120" s="34" t="s">
        <v>127</v>
      </c>
      <c r="B120" s="28" t="s">
        <v>9</v>
      </c>
      <c r="C120" s="28">
        <v>5</v>
      </c>
      <c r="D120" s="30" t="str">
        <f>IFERROR((($C120*s_DL)/ss_res!C120),".")</f>
        <v>.</v>
      </c>
      <c r="E120" s="30" t="str">
        <f>IFERROR((($C120*s_DL)/ss_res!D120),".")</f>
        <v>.</v>
      </c>
      <c r="F120" s="30" t="str">
        <f>IFERROR((($C120*s_DL)/ss_res!E120),".")</f>
        <v>.</v>
      </c>
      <c r="G120" s="30">
        <f>IFERROR((($C120*s_DL)/ss_res!F120),".")</f>
        <v>1.8910202358265727E-5</v>
      </c>
      <c r="H120" s="30">
        <f>IFERROR((($C120*s_DL)/ss_res!G120),".")</f>
        <v>1.8910202358265727E-5</v>
      </c>
      <c r="I120" s="30">
        <f>IFERROR((($C120*s_DL)/ss_res!H120),".")</f>
        <v>1.8910202358265727E-5</v>
      </c>
      <c r="J120" s="30">
        <f>IFERROR((($C120*s_DL)/ss_res!I120),".")</f>
        <v>1.2766134071375094E-4</v>
      </c>
      <c r="K120" s="30">
        <f>IFERROR((($C120*s_DL)/ss_res!J120),".")</f>
        <v>2.3345905558683044E-5</v>
      </c>
      <c r="L120" s="30">
        <f>IFERROR((($C120*s_DL)/ss_res!K120),".")</f>
        <v>6.707315724002589E-5</v>
      </c>
      <c r="M120" s="30">
        <f>IFERROR((($C120*s_DL)/ss_res!L120),".")</f>
        <v>1.0727999459109114E-4</v>
      </c>
      <c r="N120" s="30">
        <f>IFERROR((($C120*s_DL)/ss_res!M120),".")</f>
        <v>2.3422281052718703E-5</v>
      </c>
      <c r="O120" s="30">
        <f>IFERROR((($C120*s_DL)/ss_res!N120),".")</f>
        <v>1.2645318922434635E-4</v>
      </c>
      <c r="P120" s="30">
        <f>IFERROR((($C120*s_DL)/ss_res!O120),".")</f>
        <v>2.2850452173383141E-5</v>
      </c>
      <c r="Q120" s="30">
        <f>IFERROR((($C120*s_DL)/ss_res!P120),".")</f>
        <v>6.6414885805493603E-5</v>
      </c>
      <c r="R120" s="30">
        <f>IFERROR((($C120*s_DL)/ss_res!Q120),".")</f>
        <v>1.0306132343619008E-4</v>
      </c>
      <c r="S120" s="30">
        <f>IFERROR((($C120*s_DL)/ss_res!R120),".")</f>
        <v>2.1372365848349836E-5</v>
      </c>
    </row>
    <row r="121" spans="1:19">
      <c r="A121" s="34" t="s">
        <v>128</v>
      </c>
      <c r="B121" s="90" t="s">
        <v>9</v>
      </c>
      <c r="C121" s="28">
        <v>5</v>
      </c>
      <c r="D121" s="30" t="str">
        <f>IFERROR((($C121*s_DL)/ss_res!C121),".")</f>
        <v>.</v>
      </c>
      <c r="E121" s="30" t="str">
        <f>IFERROR((($C121*s_DL)/ss_res!D121),".")</f>
        <v>.</v>
      </c>
      <c r="F121" s="30" t="str">
        <f>IFERROR((($C121*s_DL)/ss_res!E121),".")</f>
        <v>.</v>
      </c>
      <c r="G121" s="30">
        <f>IFERROR((($C121*s_DL)/ss_res!F121),".")</f>
        <v>1.4957380107497204E-5</v>
      </c>
      <c r="H121" s="30">
        <f>IFERROR((($C121*s_DL)/ss_res!G121),".")</f>
        <v>1.4957380107497206E-5</v>
      </c>
      <c r="I121" s="30">
        <f>IFERROR((($C121*s_DL)/ss_res!H121),".")</f>
        <v>1.4957380107497206E-5</v>
      </c>
      <c r="J121" s="30" t="str">
        <f>IFERROR((($C121*s_DL)/ss_res!I121),".")</f>
        <v>.</v>
      </c>
      <c r="K121" s="30" t="str">
        <f>IFERROR((($C121*s_DL)/ss_res!J121),".")</f>
        <v>.</v>
      </c>
      <c r="L121" s="30" t="str">
        <f>IFERROR((($C121*s_DL)/ss_res!K121),".")</f>
        <v>.</v>
      </c>
      <c r="M121" s="30" t="str">
        <f>IFERROR((($C121*s_DL)/ss_res!L121),".")</f>
        <v>.</v>
      </c>
      <c r="N121" s="30" t="str">
        <f>IFERROR((($C121*s_DL)/ss_res!M121),".")</f>
        <v>.</v>
      </c>
      <c r="O121" s="30">
        <f>IFERROR((($C121*s_DL)/ss_res!N121),".")</f>
        <v>9.8773640928933649E-5</v>
      </c>
      <c r="P121" s="30">
        <f>IFERROR((($C121*s_DL)/ss_res!O121),".")</f>
        <v>1.8079829361417265E-5</v>
      </c>
      <c r="Q121" s="30">
        <f>IFERROR((($C121*s_DL)/ss_res!P121),".")</f>
        <v>5.2062142029091766E-5</v>
      </c>
      <c r="R121" s="30">
        <f>IFERROR((($C121*s_DL)/ss_res!Q121),".")</f>
        <v>8.286063253119069E-5</v>
      </c>
      <c r="S121" s="30">
        <f>IFERROR((($C121*s_DL)/ss_res!R121),".")</f>
        <v>1.6904874613915972E-5</v>
      </c>
    </row>
    <row r="122" spans="1:19">
      <c r="A122" s="88" t="s">
        <v>129</v>
      </c>
      <c r="B122" s="28"/>
      <c r="C122" s="28">
        <v>5</v>
      </c>
      <c r="D122" s="30">
        <f>IFERROR((($C122*s_DL)/ss_res!C122),".")</f>
        <v>1.396629981963217E-3</v>
      </c>
      <c r="E122" s="30">
        <f>IFERROR((($C122*s_DL)/ss_res!D122),".")</f>
        <v>7.0479939875990553E-5</v>
      </c>
      <c r="F122" s="30">
        <f>IFERROR((($C122*s_DL)/ss_res!E122),".")</f>
        <v>1.4360159908767583E-5</v>
      </c>
      <c r="G122" s="30">
        <f>IFERROR((($C122*s_DL)/ss_res!F122),".")</f>
        <v>4.2641886968222851E-3</v>
      </c>
      <c r="H122" s="30">
        <f>IFERROR((($C122*s_DL)/ss_res!G122),".")</f>
        <v>5.6751788386942706E-3</v>
      </c>
      <c r="I122" s="30">
        <f>IFERROR((($C122*s_DL)/ss_res!H122),".")</f>
        <v>5.7312986186614937E-3</v>
      </c>
      <c r="J122" s="30" t="str">
        <f>IFERROR((($C122*s_DL)/ss_res!I122),".")</f>
        <v>.</v>
      </c>
      <c r="K122" s="30" t="str">
        <f>IFERROR((($C122*s_DL)/ss_res!J122),".")</f>
        <v>.</v>
      </c>
      <c r="L122" s="30" t="str">
        <f>IFERROR((($C122*s_DL)/ss_res!K122),".")</f>
        <v>.</v>
      </c>
      <c r="M122" s="30" t="str">
        <f>IFERROR((($C122*s_DL)/ss_res!L122),".")</f>
        <v>.</v>
      </c>
      <c r="N122" s="30" t="str">
        <f>IFERROR((($C122*s_DL)/ss_res!M122),".")</f>
        <v>.</v>
      </c>
      <c r="O122" s="30">
        <f>IFERROR((($C122*s_DL)/ss_res!N122),".")</f>
        <v>2.1823709437018085E-2</v>
      </c>
      <c r="P122" s="30">
        <f>IFERROR((($C122*s_DL)/ss_res!O122),".")</f>
        <v>4.8671815813858647E-3</v>
      </c>
      <c r="Q122" s="30">
        <f>IFERROR((($C122*s_DL)/ss_res!P122),".")</f>
        <v>1.3400573805317185E-2</v>
      </c>
      <c r="R122" s="30">
        <f>IFERROR((($C122*s_DL)/ss_res!Q122),".")</f>
        <v>1.984144990400857E-2</v>
      </c>
      <c r="S122" s="30">
        <f>IFERROR((($C122*s_DL)/ss_res!R122),".")</f>
        <v>4.8193984997229903E-3</v>
      </c>
    </row>
    <row r="123" spans="1:19">
      <c r="A123" s="34" t="s">
        <v>130</v>
      </c>
      <c r="B123" s="28" t="s">
        <v>9</v>
      </c>
      <c r="C123" s="28">
        <v>5</v>
      </c>
      <c r="D123" s="30">
        <f>IFERROR((($C123*s_DL)/ss_res!C123),".")</f>
        <v>36.51508522521172</v>
      </c>
      <c r="E123" s="30">
        <f>IFERROR((($C123*s_DL)/ss_res!D123),".")</f>
        <v>535.05645286699621</v>
      </c>
      <c r="F123" s="30">
        <f>IFERROR((($C123*s_DL)/ss_res!E123),".")</f>
        <v>109.01678175246946</v>
      </c>
      <c r="G123" s="30">
        <f>IFERROR((($C123*s_DL)/ss_res!F123),".")</f>
        <v>8.6552717862698391E-4</v>
      </c>
      <c r="H123" s="30">
        <f>IFERROR((($C123*s_DL)/ss_res!G123),".")</f>
        <v>145.53273250485978</v>
      </c>
      <c r="I123" s="30">
        <f>IFERROR((($C123*s_DL)/ss_res!H123),".")</f>
        <v>571.57240361938659</v>
      </c>
      <c r="J123" s="30">
        <f>IFERROR((($C123*s_DL)/ss_res!I123),".")</f>
        <v>1.951751754166619E-3</v>
      </c>
      <c r="K123" s="30">
        <f>IFERROR((($C123*s_DL)/ss_res!J123),".")</f>
        <v>5.752113909637392E-4</v>
      </c>
      <c r="L123" s="30">
        <f>IFERROR((($C123*s_DL)/ss_res!K123),".")</f>
        <v>1.3924082636432586E-3</v>
      </c>
      <c r="M123" s="30">
        <f>IFERROR((($C123*s_DL)/ss_res!L123),".")</f>
        <v>1.8882801524051029E-3</v>
      </c>
      <c r="N123" s="30">
        <f>IFERROR((($C123*s_DL)/ss_res!M123),".")</f>
        <v>1.1816913801721443E-3</v>
      </c>
      <c r="O123" s="30">
        <f>IFERROR((($C123*s_DL)/ss_res!N123),".")</f>
        <v>1.6156885382173998E-3</v>
      </c>
      <c r="P123" s="30">
        <f>IFERROR((($C123*s_DL)/ss_res!O123),".")</f>
        <v>4.6654880697272996E-4</v>
      </c>
      <c r="Q123" s="30">
        <f>IFERROR((($C123*s_DL)/ss_res!P123),".")</f>
        <v>1.1192685745659446E-3</v>
      </c>
      <c r="R123" s="30">
        <f>IFERROR((($C123*s_DL)/ss_res!Q123),".")</f>
        <v>1.5025587741813791E-3</v>
      </c>
      <c r="S123" s="30">
        <f>IFERROR((($C123*s_DL)/ss_res!R123),".")</f>
        <v>9.782213412021061E-4</v>
      </c>
    </row>
    <row r="124" spans="1:19">
      <c r="A124" s="88" t="s">
        <v>131</v>
      </c>
      <c r="B124" s="28"/>
      <c r="C124" s="28">
        <v>5</v>
      </c>
      <c r="D124" s="30">
        <f>IFERROR((($C124*s_DL)/ss_res!C124),".")</f>
        <v>35.241330145477392</v>
      </c>
      <c r="E124" s="30">
        <f>IFERROR((($C124*s_DL)/ss_res!D124),".")</f>
        <v>524.66740860126686</v>
      </c>
      <c r="F124" s="30">
        <f>IFERROR((($C124*s_DL)/ss_res!E124),".")</f>
        <v>106.90003282763161</v>
      </c>
      <c r="G124" s="30">
        <f>IFERROR((($C124*s_DL)/ss_res!F124),".")</f>
        <v>1.0546347640475119E-3</v>
      </c>
      <c r="H124" s="30">
        <f>IFERROR((($C124*s_DL)/ss_res!G124),".")</f>
        <v>142.14241760787306</v>
      </c>
      <c r="I124" s="30">
        <f>IFERROR((($C124*s_DL)/ss_res!H124),".")</f>
        <v>559.90979338150851</v>
      </c>
      <c r="J124" s="30">
        <f>IFERROR((($C124*s_DL)/ss_res!I124),".")</f>
        <v>7.3571353374429749E-4</v>
      </c>
      <c r="K124" s="30">
        <f>IFERROR((($C124*s_DL)/ss_res!J124),".")</f>
        <v>3.3365602962781934E-4</v>
      </c>
      <c r="L124" s="30">
        <f>IFERROR((($C124*s_DL)/ss_res!K124),".")</f>
        <v>6.2038546629248855E-4</v>
      </c>
      <c r="M124" s="30">
        <f>IFERROR((($C124*s_DL)/ss_res!L124),".")</f>
        <v>7.3173670383216603E-4</v>
      </c>
      <c r="N124" s="30">
        <f>IFERROR((($C124*s_DL)/ss_res!M124),".")</f>
        <v>1.4434530069717824E-3</v>
      </c>
      <c r="O124" s="30">
        <f>IFERROR((($C124*s_DL)/ss_res!N124),".")</f>
        <v>6.0752562654359818E-4</v>
      </c>
      <c r="P124" s="30">
        <f>IFERROR((($C124*s_DL)/ss_res!O124),".")</f>
        <v>2.7070614992291778E-4</v>
      </c>
      <c r="Q124" s="30">
        <f>IFERROR((($C124*s_DL)/ss_res!P124),".")</f>
        <v>4.9892774368835496E-4</v>
      </c>
      <c r="R124" s="30">
        <f>IFERROR((($C124*s_DL)/ss_res!Q124),".")</f>
        <v>5.9148726193214277E-4</v>
      </c>
      <c r="S124" s="30">
        <f>IFERROR((($C124*s_DL)/ss_res!R124),".")</f>
        <v>1.1919512856909849E-3</v>
      </c>
    </row>
    <row r="125" spans="1:19">
      <c r="A125" s="88" t="s">
        <v>132</v>
      </c>
      <c r="B125" s="28"/>
      <c r="C125" s="28">
        <v>5</v>
      </c>
      <c r="D125" s="30">
        <f>IFERROR((($C125*s_DL)/ss_res!C125),".")</f>
        <v>33.300375330634914</v>
      </c>
      <c r="E125" s="30">
        <f>IFERROR((($C125*s_DL)/ss_res!D125),".")</f>
        <v>474.27924037152997</v>
      </c>
      <c r="F125" s="30">
        <f>IFERROR((($C125*s_DL)/ss_res!E125),".")</f>
        <v>96.633534948064067</v>
      </c>
      <c r="G125" s="30">
        <f>IFERROR((($C125*s_DL)/ss_res!F125),".")</f>
        <v>0.25582817712981615</v>
      </c>
      <c r="H125" s="30">
        <f>IFERROR((($C125*s_DL)/ss_res!G125),".")</f>
        <v>130.1897384558288</v>
      </c>
      <c r="I125" s="30">
        <f>IFERROR((($C125*s_DL)/ss_res!H125),".")</f>
        <v>507.83544387929476</v>
      </c>
      <c r="J125" s="30">
        <f>IFERROR((($C125*s_DL)/ss_res!I125),".")</f>
        <v>1.3546198987053455</v>
      </c>
      <c r="K125" s="30">
        <f>IFERROR((($C125*s_DL)/ss_res!J125),".")</f>
        <v>0.33991928658179471</v>
      </c>
      <c r="L125" s="30">
        <f>IFERROR((($C125*s_DL)/ss_res!K125),".")</f>
        <v>0.93920312976903952</v>
      </c>
      <c r="M125" s="30">
        <f>IFERROR((($C125*s_DL)/ss_res!L125),".")</f>
        <v>1.3184967014065363</v>
      </c>
      <c r="N125" s="30">
        <f>IFERROR((($C125*s_DL)/ss_res!M125),".")</f>
        <v>0.33682947691134302</v>
      </c>
      <c r="O125" s="30">
        <f>IFERROR((($C125*s_DL)/ss_res!N125),".")</f>
        <v>1.02700170708021</v>
      </c>
      <c r="P125" s="30">
        <f>IFERROR((($C125*s_DL)/ss_res!O125),".")</f>
        <v>0.27468225178326844</v>
      </c>
      <c r="Q125" s="30">
        <f>IFERROR((($C125*s_DL)/ss_res!P125),".")</f>
        <v>0.76389423712297067</v>
      </c>
      <c r="R125" s="30">
        <f>IFERROR((($C125*s_DL)/ss_res!Q125),".")</f>
        <v>1.0628404782579919</v>
      </c>
      <c r="S125" s="30">
        <f>IFERROR((($C125*s_DL)/ss_res!R125),".")</f>
        <v>0.28913775179909379</v>
      </c>
    </row>
    <row r="126" spans="1:19">
      <c r="A126" s="88" t="s">
        <v>133</v>
      </c>
      <c r="B126" s="28"/>
      <c r="C126" s="28">
        <v>5</v>
      </c>
      <c r="D126" s="30">
        <f>IFERROR((($C126*s_DL)/ss_res!C126),".")</f>
        <v>31.783959073089108</v>
      </c>
      <c r="E126" s="30">
        <f>IFERROR((($C126*s_DL)/ss_res!D126),".")</f>
        <v>450.90285488713477</v>
      </c>
      <c r="F126" s="30">
        <f>IFERROR((($C126*s_DL)/ss_res!E126),".")</f>
        <v>91.870638807182658</v>
      </c>
      <c r="G126" s="30">
        <f>IFERROR((($C126*s_DL)/ss_res!F126),".")</f>
        <v>7.1097019201702414E-4</v>
      </c>
      <c r="H126" s="30">
        <f>IFERROR((($C126*s_DL)/ss_res!G126),".")</f>
        <v>123.65530885046377</v>
      </c>
      <c r="I126" s="30">
        <f>IFERROR((($C126*s_DL)/ss_res!H126),".")</f>
        <v>482.68752493041592</v>
      </c>
      <c r="J126" s="30">
        <f>IFERROR((($C126*s_DL)/ss_res!I126),".")</f>
        <v>3.6467576159401237E-4</v>
      </c>
      <c r="K126" s="30">
        <f>IFERROR((($C126*s_DL)/ss_res!J126),".")</f>
        <v>1.6941316732720752E-4</v>
      </c>
      <c r="L126" s="30">
        <f>IFERROR((($C126*s_DL)/ss_res!K126),".")</f>
        <v>2.843436963355714E-4</v>
      </c>
      <c r="M126" s="30">
        <f>IFERROR((($C126*s_DL)/ss_res!L126),".")</f>
        <v>3.4439390353371293E-4</v>
      </c>
      <c r="N126" s="30">
        <f>IFERROR((($C126*s_DL)/ss_res!M126),".")</f>
        <v>9.7308764751476173E-4</v>
      </c>
      <c r="O126" s="30">
        <f>IFERROR((($C126*s_DL)/ss_res!N126),".")</f>
        <v>3.0113605416516305E-4</v>
      </c>
      <c r="P126" s="30">
        <f>IFERROR((($C126*s_DL)/ss_res!O126),".")</f>
        <v>1.3763889090540561E-4</v>
      </c>
      <c r="Q126" s="30">
        <f>IFERROR((($C126*s_DL)/ss_res!P126),".")</f>
        <v>2.3047925414625345E-4</v>
      </c>
      <c r="R126" s="30">
        <f>IFERROR((($C126*s_DL)/ss_res!Q126),".")</f>
        <v>2.8009537984294606E-4</v>
      </c>
      <c r="S126" s="30">
        <f>IFERROR((($C126*s_DL)/ss_res!R126),".")</f>
        <v>8.0354058424010036E-4</v>
      </c>
    </row>
    <row r="127" spans="1:19">
      <c r="A127" s="88" t="s">
        <v>134</v>
      </c>
      <c r="B127" s="28"/>
      <c r="C127" s="28">
        <v>5</v>
      </c>
      <c r="D127" s="30" t="str">
        <f>IFERROR((($C127*s_DL)/ss_res!C127),".")</f>
        <v>.</v>
      </c>
      <c r="E127" s="30" t="str">
        <f>IFERROR((($C127*s_DL)/ss_res!D127),".")</f>
        <v>.</v>
      </c>
      <c r="F127" s="30" t="str">
        <f>IFERROR((($C127*s_DL)/ss_res!E127),".")</f>
        <v>.</v>
      </c>
      <c r="G127" s="30" t="str">
        <f>IFERROR((($C127*s_DL)/ss_res!F127),".")</f>
        <v>.</v>
      </c>
      <c r="H127" s="30" t="str">
        <f>IFERROR((($C127*s_DL)/ss_res!G127),".")</f>
        <v>.</v>
      </c>
      <c r="I127" s="30" t="str">
        <f>IFERROR((($C127*s_DL)/ss_res!H127),".")</f>
        <v>.</v>
      </c>
      <c r="J127" s="30" t="str">
        <f>IFERROR((($C127*s_DL)/ss_res!I127),".")</f>
        <v>.</v>
      </c>
      <c r="K127" s="30" t="str">
        <f>IFERROR((($C127*s_DL)/ss_res!J127),".")</f>
        <v>.</v>
      </c>
      <c r="L127" s="30" t="str">
        <f>IFERROR((($C127*s_DL)/ss_res!K127),".")</f>
        <v>.</v>
      </c>
      <c r="M127" s="30" t="str">
        <f>IFERROR((($C127*s_DL)/ss_res!L127),".")</f>
        <v>.</v>
      </c>
      <c r="N127" s="30" t="str">
        <f>IFERROR((($C127*s_DL)/ss_res!M127),".")</f>
        <v>.</v>
      </c>
      <c r="O127" s="30" t="str">
        <f>IFERROR((($C127*s_DL)/ss_res!N127),".")</f>
        <v>.</v>
      </c>
      <c r="P127" s="30" t="str">
        <f>IFERROR((($C127*s_DL)/ss_res!O127),".")</f>
        <v>.</v>
      </c>
      <c r="Q127" s="30" t="str">
        <f>IFERROR((($C127*s_DL)/ss_res!P127),".")</f>
        <v>.</v>
      </c>
      <c r="R127" s="30" t="str">
        <f>IFERROR((($C127*s_DL)/ss_res!Q127),".")</f>
        <v>.</v>
      </c>
      <c r="S127" s="30" t="str">
        <f>IFERROR((($C127*s_DL)/ss_res!R127),".")</f>
        <v>.</v>
      </c>
    </row>
    <row r="128" spans="1:19">
      <c r="A128" s="88" t="s">
        <v>135</v>
      </c>
      <c r="B128" s="28"/>
      <c r="C128" s="28">
        <v>5</v>
      </c>
      <c r="D128" s="30">
        <f>IFERROR((($C128*s_DL)/ss_res!C128),".")</f>
        <v>0.10537458528961911</v>
      </c>
      <c r="E128" s="30">
        <f>IFERROR((($C128*s_DL)/ss_res!D128),".")</f>
        <v>6.3141611955125118E-2</v>
      </c>
      <c r="F128" s="30">
        <f>IFERROR((($C128*s_DL)/ss_res!E128),".")</f>
        <v>1.2864988905613821E-2</v>
      </c>
      <c r="G128" s="30">
        <f>IFERROR((($C128*s_DL)/ss_res!F128),".")</f>
        <v>8.2502340113875883E-5</v>
      </c>
      <c r="H128" s="30">
        <f>IFERROR((($C128*s_DL)/ss_res!G128),".")</f>
        <v>0.11832207653534678</v>
      </c>
      <c r="I128" s="30">
        <f>IFERROR((($C128*s_DL)/ss_res!H128),".")</f>
        <v>0.1685986995848581</v>
      </c>
      <c r="J128" s="30">
        <f>IFERROR((($C128*s_DL)/ss_res!I128),".")</f>
        <v>2.0448044709697673E-4</v>
      </c>
      <c r="K128" s="30">
        <f>IFERROR((($C128*s_DL)/ss_res!J128),".")</f>
        <v>7.5079436888637413E-5</v>
      </c>
      <c r="L128" s="30">
        <f>IFERROR((($C128*s_DL)/ss_res!K128),".")</f>
        <v>1.6523672492684989E-4</v>
      </c>
      <c r="M128" s="30">
        <f>IFERROR((($C128*s_DL)/ss_res!L128),".")</f>
        <v>2.0241498803539112E-4</v>
      </c>
      <c r="N128" s="30">
        <f>IFERROR((($C128*s_DL)/ss_res!M128),".")</f>
        <v>1.0792963447000274E-4</v>
      </c>
      <c r="O128" s="30">
        <f>IFERROR((($C128*s_DL)/ss_res!N128),".")</f>
        <v>1.7308541556587442E-4</v>
      </c>
      <c r="P128" s="30">
        <f>IFERROR((($C128*s_DL)/ss_res!O128),".")</f>
        <v>6.0947183762043516E-5</v>
      </c>
      <c r="Q128" s="30">
        <f>IFERROR((($C128*s_DL)/ss_res!P128),".")</f>
        <v>1.3268309325931596E-4</v>
      </c>
      <c r="R128" s="30">
        <f>IFERROR((($C128*s_DL)/ss_res!Q128),".")</f>
        <v>1.6308908966300233E-4</v>
      </c>
      <c r="S128" s="30">
        <f>IFERROR((($C128*s_DL)/ss_res!R128),".")</f>
        <v>9.3244385377399755E-5</v>
      </c>
    </row>
    <row r="129" spans="1:19">
      <c r="A129" s="88" t="s">
        <v>136</v>
      </c>
      <c r="B129" s="28"/>
      <c r="C129" s="28">
        <v>5</v>
      </c>
      <c r="D129" s="30" t="str">
        <f>IFERROR((($C129*s_DL)/ss_res!C129),".")</f>
        <v>.</v>
      </c>
      <c r="E129" s="30" t="str">
        <f>IFERROR((($C129*s_DL)/ss_res!D129),".")</f>
        <v>.</v>
      </c>
      <c r="F129" s="30" t="str">
        <f>IFERROR((($C129*s_DL)/ss_res!E129),".")</f>
        <v>.</v>
      </c>
      <c r="G129" s="30">
        <f>IFERROR((($C129*s_DL)/ss_res!F129),".")</f>
        <v>6.8367626089831636E-5</v>
      </c>
      <c r="H129" s="30">
        <f>IFERROR((($C129*s_DL)/ss_res!G129),".")</f>
        <v>6.8367626089831636E-5</v>
      </c>
      <c r="I129" s="30">
        <f>IFERROR((($C129*s_DL)/ss_res!H129),".")</f>
        <v>6.8367626089831636E-5</v>
      </c>
      <c r="J129" s="30">
        <f>IFERROR((($C129*s_DL)/ss_res!I129),".")</f>
        <v>3.9381071194419536E-4</v>
      </c>
      <c r="K129" s="30">
        <f>IFERROR((($C129*s_DL)/ss_res!J129),".")</f>
        <v>8.326283623962986E-5</v>
      </c>
      <c r="L129" s="30">
        <f>IFERROR((($C129*s_DL)/ss_res!K129),".")</f>
        <v>2.3216079113662572E-4</v>
      </c>
      <c r="M129" s="30">
        <f>IFERROR((($C129*s_DL)/ss_res!L129),".")</f>
        <v>3.5517975639157428E-4</v>
      </c>
      <c r="N129" s="30">
        <f>IFERROR((($C129*s_DL)/ss_res!M129),".")</f>
        <v>8.7078266523649229E-5</v>
      </c>
      <c r="O129" s="30">
        <f>IFERROR((($C129*s_DL)/ss_res!N129),".")</f>
        <v>3.4969530432203141E-4</v>
      </c>
      <c r="P129" s="30">
        <f>IFERROR((($C129*s_DL)/ss_res!O129),".")</f>
        <v>7.5289979959609543E-5</v>
      </c>
      <c r="Q129" s="30">
        <f>IFERROR((($C129*s_DL)/ss_res!P129),".")</f>
        <v>2.0820633080854937E-4</v>
      </c>
      <c r="R129" s="30">
        <f>IFERROR((($C129*s_DL)/ss_res!Q129),".")</f>
        <v>3.1726157247773606E-4</v>
      </c>
      <c r="S129" s="30">
        <f>IFERROR((($C129*s_DL)/ss_res!R129),".")</f>
        <v>7.7269290369935231E-5</v>
      </c>
    </row>
    <row r="130" spans="1:19">
      <c r="A130" s="88" t="s">
        <v>137</v>
      </c>
      <c r="B130" s="28"/>
      <c r="C130" s="28">
        <v>5</v>
      </c>
      <c r="D130" s="30">
        <f>IFERROR((($C130*s_DL)/ss_res!C130),".")</f>
        <v>6.5069953959731071E-5</v>
      </c>
      <c r="E130" s="30">
        <f>IFERROR((($C130*s_DL)/ss_res!D130),".")</f>
        <v>2.6602274415460977E-6</v>
      </c>
      <c r="F130" s="30">
        <f>IFERROR((($C130*s_DL)/ss_res!E130),".")</f>
        <v>5.4201651592650046E-7</v>
      </c>
      <c r="G130" s="30">
        <f>IFERROR((($C130*s_DL)/ss_res!F130),".")</f>
        <v>7.8008421929223195E-4</v>
      </c>
      <c r="H130" s="30">
        <f>IFERROR((($C130*s_DL)/ss_res!G130),".")</f>
        <v>8.456961897678895E-4</v>
      </c>
      <c r="I130" s="30">
        <f>IFERROR((($C130*s_DL)/ss_res!H130),".")</f>
        <v>8.4781440069350898E-4</v>
      </c>
      <c r="J130" s="30" t="str">
        <f>IFERROR((($C130*s_DL)/ss_res!I130),".")</f>
        <v>.</v>
      </c>
      <c r="K130" s="30" t="str">
        <f>IFERROR((($C130*s_DL)/ss_res!J130),".")</f>
        <v>.</v>
      </c>
      <c r="L130" s="30" t="str">
        <f>IFERROR((($C130*s_DL)/ss_res!K130),".")</f>
        <v>.</v>
      </c>
      <c r="M130" s="30" t="str">
        <f>IFERROR((($C130*s_DL)/ss_res!L130),".")</f>
        <v>.</v>
      </c>
      <c r="N130" s="30" t="str">
        <f>IFERROR((($C130*s_DL)/ss_res!M130),".")</f>
        <v>.</v>
      </c>
      <c r="O130" s="30">
        <f>IFERROR((($C130*s_DL)/ss_res!N130),".")</f>
        <v>4.3705760523424899E-3</v>
      </c>
      <c r="P130" s="30">
        <f>IFERROR((($C130*s_DL)/ss_res!O130),".")</f>
        <v>8.9816245956249839E-4</v>
      </c>
      <c r="Q130" s="30">
        <f>IFERROR((($C130*s_DL)/ss_res!P130),".")</f>
        <v>2.529352691176896E-3</v>
      </c>
      <c r="R130" s="30">
        <f>IFERROR((($C130*s_DL)/ss_res!Q130),".")</f>
        <v>3.8786986077278146E-3</v>
      </c>
      <c r="S130" s="30">
        <f>IFERROR((($C130*s_DL)/ss_res!R130),".")</f>
        <v>8.8165345940628866E-4</v>
      </c>
    </row>
    <row r="131" spans="1:19">
      <c r="A131" s="88" t="s">
        <v>138</v>
      </c>
      <c r="B131" s="28"/>
      <c r="C131" s="28">
        <v>5</v>
      </c>
      <c r="D131" s="30">
        <f>IFERROR((($C131*s_DL)/ss_res!C131),".")</f>
        <v>1.5399875781534935E-5</v>
      </c>
      <c r="E131" s="30">
        <f>IFERROR((($C131*s_DL)/ss_res!D131),".")</f>
        <v>5.7403511792729275E-7</v>
      </c>
      <c r="F131" s="30">
        <f>IFERROR((($C131*s_DL)/ss_res!E131),".")</f>
        <v>1.1695861405654082E-7</v>
      </c>
      <c r="G131" s="30">
        <f>IFERROR((($C131*s_DL)/ss_res!F131),".")</f>
        <v>1.7216783913451604E-5</v>
      </c>
      <c r="H131" s="30">
        <f>IFERROR((($C131*s_DL)/ss_res!G131),".")</f>
        <v>3.2733618309043085E-5</v>
      </c>
      <c r="I131" s="30">
        <f>IFERROR((($C131*s_DL)/ss_res!H131),".")</f>
        <v>3.3190694812913827E-5</v>
      </c>
      <c r="J131" s="30" t="str">
        <f>IFERROR((($C131*s_DL)/ss_res!I131),".")</f>
        <v>.</v>
      </c>
      <c r="K131" s="30" t="str">
        <f>IFERROR((($C131*s_DL)/ss_res!J131),".")</f>
        <v>.</v>
      </c>
      <c r="L131" s="30" t="str">
        <f>IFERROR((($C131*s_DL)/ss_res!K131),".")</f>
        <v>.</v>
      </c>
      <c r="M131" s="30" t="str">
        <f>IFERROR((($C131*s_DL)/ss_res!L131),".")</f>
        <v>.</v>
      </c>
      <c r="N131" s="30" t="str">
        <f>IFERROR((($C131*s_DL)/ss_res!M131),".")</f>
        <v>.</v>
      </c>
      <c r="O131" s="30">
        <f>IFERROR((($C131*s_DL)/ss_res!N131),".")</f>
        <v>3.9170993412374815E-5</v>
      </c>
      <c r="P131" s="30">
        <f>IFERROR((($C131*s_DL)/ss_res!O131),".")</f>
        <v>1.4917644217313431E-5</v>
      </c>
      <c r="Q131" s="30">
        <f>IFERROR((($C131*s_DL)/ss_res!P131),".")</f>
        <v>2.9657628025205795E-5</v>
      </c>
      <c r="R131" s="30">
        <f>IFERROR((($C131*s_DL)/ss_res!Q131),".")</f>
        <v>3.6250180227872021E-5</v>
      </c>
      <c r="S131" s="30">
        <f>IFERROR((($C131*s_DL)/ss_res!R131),".")</f>
        <v>1.9458459383933212E-5</v>
      </c>
    </row>
    <row r="132" spans="1:19">
      <c r="A132" s="88" t="s">
        <v>139</v>
      </c>
      <c r="B132" s="28"/>
      <c r="C132" s="28">
        <v>5</v>
      </c>
      <c r="D132" s="30">
        <f>IFERROR((($C132*s_DL)/ss_res!C132),".")</f>
        <v>1.8013940299594169</v>
      </c>
      <c r="E132" s="30">
        <f>IFERROR((($C132*s_DL)/ss_res!D132),".")</f>
        <v>8.2797430523113461E-2</v>
      </c>
      <c r="F132" s="30">
        <f>IFERROR((($C132*s_DL)/ss_res!E132),".")</f>
        <v>1.6869826285876535E-2</v>
      </c>
      <c r="G132" s="30">
        <f>IFERROR((($C132*s_DL)/ss_res!F132),".")</f>
        <v>0.53505805930957784</v>
      </c>
      <c r="H132" s="30">
        <f>IFERROR((($C132*s_DL)/ss_res!G132),".")</f>
        <v>2.3533219155548712</v>
      </c>
      <c r="I132" s="30">
        <f>IFERROR((($C132*s_DL)/ss_res!H132),".")</f>
        <v>2.4192495197921078</v>
      </c>
      <c r="J132" s="30">
        <f>IFERROR((($C132*s_DL)/ss_res!I132),".")</f>
        <v>3.6436911786915362</v>
      </c>
      <c r="K132" s="30">
        <f>IFERROR((($C132*s_DL)/ss_res!J132),".")</f>
        <v>0.66833479908620141</v>
      </c>
      <c r="L132" s="30">
        <f>IFERROR((($C132*s_DL)/ss_res!K132),".")</f>
        <v>1.9309614749108621</v>
      </c>
      <c r="M132" s="30">
        <f>IFERROR((($C132*s_DL)/ss_res!L132),".")</f>
        <v>3.098111750866066</v>
      </c>
      <c r="N132" s="30">
        <f>IFERROR((($C132*s_DL)/ss_res!M132),".")</f>
        <v>0.65480483816863477</v>
      </c>
      <c r="O132" s="30">
        <f>IFERROR((($C132*s_DL)/ss_res!N132),".")</f>
        <v>3.6198640414867307</v>
      </c>
      <c r="P132" s="30">
        <f>IFERROR((($C132*s_DL)/ss_res!O132),".")</f>
        <v>0.65829171542771658</v>
      </c>
      <c r="Q132" s="30">
        <f>IFERROR((($C132*s_DL)/ss_res!P132),".")</f>
        <v>1.9065354847257985</v>
      </c>
      <c r="R132" s="30">
        <f>IFERROR((($C132*s_DL)/ss_res!Q132),".")</f>
        <v>3.025147011018225</v>
      </c>
      <c r="S132" s="30">
        <f>IFERROR((($C132*s_DL)/ss_res!R132),".")</f>
        <v>0.60472417888610663</v>
      </c>
    </row>
    <row r="133" spans="1:19">
      <c r="A133" s="88" t="s">
        <v>140</v>
      </c>
      <c r="B133" s="28"/>
      <c r="C133" s="28">
        <v>5</v>
      </c>
      <c r="D133" s="30">
        <f>IFERROR((($C133*s_DL)/ss_res!C133),".")</f>
        <v>0.60656406029105159</v>
      </c>
      <c r="E133" s="30">
        <f>IFERROR((($C133*s_DL)/ss_res!D133),".")</f>
        <v>1.1428412540739203</v>
      </c>
      <c r="F133" s="30">
        <f>IFERROR((($C133*s_DL)/ss_res!E133),".")</f>
        <v>0.23285183255992845</v>
      </c>
      <c r="G133" s="30" t="str">
        <f>IFERROR((($C133*s_DL)/ss_res!F133),".")</f>
        <v>.</v>
      </c>
      <c r="H133" s="30">
        <f>IFERROR((($C133*s_DL)/ss_res!G133),".")</f>
        <v>0.83941589285098006</v>
      </c>
      <c r="I133" s="30">
        <f>IFERROR((($C133*s_DL)/ss_res!H133),".")</f>
        <v>1.7494053143649719</v>
      </c>
      <c r="J133" s="30" t="str">
        <f>IFERROR((($C133*s_DL)/ss_res!I133),".")</f>
        <v>.</v>
      </c>
      <c r="K133" s="30" t="str">
        <f>IFERROR((($C133*s_DL)/ss_res!J133),".")</f>
        <v>.</v>
      </c>
      <c r="L133" s="30" t="str">
        <f>IFERROR((($C133*s_DL)/ss_res!K133),".")</f>
        <v>.</v>
      </c>
      <c r="M133" s="30" t="str">
        <f>IFERROR((($C133*s_DL)/ss_res!L133),".")</f>
        <v>.</v>
      </c>
      <c r="N133" s="30" t="str">
        <f>IFERROR((($C133*s_DL)/ss_res!M133),".")</f>
        <v>.</v>
      </c>
      <c r="O133" s="30" t="str">
        <f>IFERROR((($C133*s_DL)/ss_res!N133),".")</f>
        <v>.</v>
      </c>
      <c r="P133" s="30" t="str">
        <f>IFERROR((($C133*s_DL)/ss_res!O133),".")</f>
        <v>.</v>
      </c>
      <c r="Q133" s="30" t="str">
        <f>IFERROR((($C133*s_DL)/ss_res!P133),".")</f>
        <v>.</v>
      </c>
      <c r="R133" s="30" t="str">
        <f>IFERROR((($C133*s_DL)/ss_res!Q133),".")</f>
        <v>.</v>
      </c>
      <c r="S133" s="30" t="str">
        <f>IFERROR((($C133*s_DL)/ss_res!R133),".")</f>
        <v>.</v>
      </c>
    </row>
    <row r="134" spans="1:19">
      <c r="A134" s="88" t="s">
        <v>141</v>
      </c>
      <c r="B134" s="28"/>
      <c r="C134" s="28">
        <v>5</v>
      </c>
      <c r="D134" s="30">
        <f>IFERROR((($C134*s_DL)/ss_res!C134),".")</f>
        <v>4.6844291896764E-3</v>
      </c>
      <c r="E134" s="30">
        <f>IFERROR((($C134*s_DL)/ss_res!D134),".")</f>
        <v>1.6763745653969355E-4</v>
      </c>
      <c r="F134" s="30">
        <f>IFERROR((($C134*s_DL)/ss_res!E134),".")</f>
        <v>3.4155827698558192E-5</v>
      </c>
      <c r="G134" s="30">
        <f>IFERROR((($C134*s_DL)/ss_res!F134),".")</f>
        <v>4.0076925553273633E-3</v>
      </c>
      <c r="H134" s="30">
        <f>IFERROR((($C134*s_DL)/ss_res!G134),".")</f>
        <v>8.7262775727023206E-3</v>
      </c>
      <c r="I134" s="30">
        <f>IFERROR((($C134*s_DL)/ss_res!H134),".")</f>
        <v>8.8597592015434556E-3</v>
      </c>
      <c r="J134" s="30">
        <f>IFERROR((($C134*s_DL)/ss_res!I134),".")</f>
        <v>2.3812461742665887E-2</v>
      </c>
      <c r="K134" s="30">
        <f>IFERROR((($C134*s_DL)/ss_res!J134),".")</f>
        <v>4.6752672139446566E-3</v>
      </c>
      <c r="L134" s="30">
        <f>IFERROR((($C134*s_DL)/ss_res!K134),".")</f>
        <v>1.3345445592043519E-2</v>
      </c>
      <c r="M134" s="30">
        <f>IFERROR((($C134*s_DL)/ss_res!L134),".")</f>
        <v>2.0934032301244736E-2</v>
      </c>
      <c r="N134" s="30">
        <f>IFERROR((($C134*s_DL)/ss_res!M134),".")</f>
        <v>5.0109719155563854E-3</v>
      </c>
      <c r="O134" s="30">
        <f>IFERROR((($C134*s_DL)/ss_res!N134),".")</f>
        <v>2.1937731109766663E-2</v>
      </c>
      <c r="P134" s="30">
        <f>IFERROR((($C134*s_DL)/ss_res!O134),".")</f>
        <v>4.4826343934057629E-3</v>
      </c>
      <c r="Q134" s="30">
        <f>IFERROR((($C134*s_DL)/ss_res!P134),".")</f>
        <v>1.2318719347990227E-2</v>
      </c>
      <c r="R134" s="30">
        <f>IFERROR((($C134*s_DL)/ss_res!Q134),".")</f>
        <v>1.9538495362882321E-2</v>
      </c>
      <c r="S134" s="30">
        <f>IFERROR((($C134*s_DL)/ss_res!R134),".")</f>
        <v>4.5295058126506374E-3</v>
      </c>
    </row>
  </sheetData>
  <sheetProtection algorithmName="SHA-512" hashValue="kxPkK+Xh8Kj3WfjujYWjz0vHx6VWqkvQbSuFT133wH2iLGMY0Q7LN7tjT8EUmBewfHDVBwbsTWsQzYuUyCf+dw==" saltValue="yRNkF4f2b6148OzysxWaYg==" spinCount="100000" sheet="1" objects="1" scenarios="1"/>
  <autoFilter ref="A1:S134" xr:uid="{00000000-0009-0000-0000-000009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S134"/>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5.1328125" style="1" bestFit="1" customWidth="1"/>
    <col min="5" max="5" width="18" style="1" bestFit="1" customWidth="1"/>
    <col min="6" max="6" width="17.86328125" style="1" bestFit="1" customWidth="1"/>
    <col min="7" max="7" width="15.1328125" style="1" bestFit="1" customWidth="1"/>
    <col min="8" max="8" width="16.73046875" style="1" bestFit="1" customWidth="1"/>
    <col min="9" max="9" width="16.86328125" style="1" bestFit="1" customWidth="1"/>
    <col min="10" max="10" width="12.73046875" style="1" bestFit="1" customWidth="1"/>
    <col min="11" max="12" width="14.3984375" style="1" bestFit="1" customWidth="1"/>
    <col min="13" max="13" width="15.3984375" style="1" bestFit="1" customWidth="1"/>
    <col min="14" max="14" width="13.1328125" style="1" bestFit="1" customWidth="1"/>
    <col min="15" max="15" width="12.73046875" style="1" bestFit="1" customWidth="1"/>
    <col min="16" max="17" width="14.3984375" style="1" bestFit="1" customWidth="1"/>
    <col min="18" max="18" width="15.3984375" style="1" bestFit="1" customWidth="1"/>
    <col min="19" max="19" width="13.1328125" style="1" bestFit="1" customWidth="1"/>
    <col min="20" max="245" width="9.1328125" style="1"/>
    <col min="246" max="246" width="15.3984375" style="1" bestFit="1" customWidth="1"/>
    <col min="247" max="247" width="11.1328125" style="1" bestFit="1" customWidth="1"/>
    <col min="248" max="248" width="14.59765625" style="1" bestFit="1" customWidth="1"/>
    <col min="249" max="249" width="17.3984375" style="1" bestFit="1" customWidth="1"/>
    <col min="250" max="250" width="17.59765625" style="1" bestFit="1" customWidth="1"/>
    <col min="251" max="251" width="14.73046875" style="1" bestFit="1" customWidth="1"/>
    <col min="252" max="252" width="14.3984375" style="1" bestFit="1" customWidth="1"/>
    <col min="253" max="253" width="12.1328125" style="1" bestFit="1" customWidth="1"/>
    <col min="254" max="254" width="12.3984375" style="1" bestFit="1" customWidth="1"/>
    <col min="255" max="256" width="13.86328125" style="1" bestFit="1" customWidth="1"/>
    <col min="257" max="257" width="14.86328125" style="1" bestFit="1" customWidth="1"/>
    <col min="258" max="258" width="12.1328125" style="1" bestFit="1" customWidth="1"/>
    <col min="259" max="259" width="12.3984375" style="1" bestFit="1" customWidth="1"/>
    <col min="260" max="261" width="13.86328125" style="1" bestFit="1" customWidth="1"/>
    <col min="262" max="262" width="14.86328125" style="1" bestFit="1" customWidth="1"/>
    <col min="263" max="501" width="9.1328125" style="1"/>
    <col min="502" max="502" width="15.3984375" style="1" bestFit="1" customWidth="1"/>
    <col min="503" max="503" width="11.1328125" style="1" bestFit="1" customWidth="1"/>
    <col min="504" max="504" width="14.59765625" style="1" bestFit="1" customWidth="1"/>
    <col min="505" max="505" width="17.3984375" style="1" bestFit="1" customWidth="1"/>
    <col min="506" max="506" width="17.59765625" style="1" bestFit="1" customWidth="1"/>
    <col min="507" max="507" width="14.73046875" style="1" bestFit="1" customWidth="1"/>
    <col min="508" max="508" width="14.3984375" style="1" bestFit="1" customWidth="1"/>
    <col min="509" max="509" width="12.1328125" style="1" bestFit="1" customWidth="1"/>
    <col min="510" max="510" width="12.3984375" style="1" bestFit="1" customWidth="1"/>
    <col min="511" max="512" width="13.86328125" style="1" bestFit="1" customWidth="1"/>
    <col min="513" max="513" width="14.86328125" style="1" bestFit="1" customWidth="1"/>
    <col min="514" max="514" width="12.1328125" style="1" bestFit="1" customWidth="1"/>
    <col min="515" max="515" width="12.3984375" style="1" bestFit="1" customWidth="1"/>
    <col min="516" max="517" width="13.86328125" style="1" bestFit="1" customWidth="1"/>
    <col min="518" max="518" width="14.86328125" style="1" bestFit="1" customWidth="1"/>
    <col min="519" max="757" width="9.1328125" style="1"/>
    <col min="758" max="758" width="15.3984375" style="1" bestFit="1" customWidth="1"/>
    <col min="759" max="759" width="11.1328125" style="1" bestFit="1" customWidth="1"/>
    <col min="760" max="760" width="14.59765625" style="1" bestFit="1" customWidth="1"/>
    <col min="761" max="761" width="17.3984375" style="1" bestFit="1" customWidth="1"/>
    <col min="762" max="762" width="17.59765625" style="1" bestFit="1" customWidth="1"/>
    <col min="763" max="763" width="14.73046875" style="1" bestFit="1" customWidth="1"/>
    <col min="764" max="764" width="14.3984375" style="1" bestFit="1" customWidth="1"/>
    <col min="765" max="765" width="12.1328125" style="1" bestFit="1" customWidth="1"/>
    <col min="766" max="766" width="12.3984375" style="1" bestFit="1" customWidth="1"/>
    <col min="767" max="768" width="13.86328125" style="1" bestFit="1" customWidth="1"/>
    <col min="769" max="769" width="14.86328125" style="1" bestFit="1" customWidth="1"/>
    <col min="770" max="770" width="12.1328125" style="1" bestFit="1" customWidth="1"/>
    <col min="771" max="771" width="12.3984375" style="1" bestFit="1" customWidth="1"/>
    <col min="772" max="773" width="13.86328125" style="1" bestFit="1" customWidth="1"/>
    <col min="774" max="774" width="14.86328125" style="1" bestFit="1" customWidth="1"/>
    <col min="775" max="1013" width="9.1328125" style="1"/>
    <col min="1014" max="1014" width="15.3984375" style="1" bestFit="1" customWidth="1"/>
    <col min="1015" max="1015" width="11.1328125" style="1" bestFit="1" customWidth="1"/>
    <col min="1016" max="1016" width="14.59765625" style="1" bestFit="1" customWidth="1"/>
    <col min="1017" max="1017" width="17.3984375" style="1" bestFit="1" customWidth="1"/>
    <col min="1018" max="1018" width="17.59765625" style="1" bestFit="1" customWidth="1"/>
    <col min="1019" max="1019" width="14.73046875" style="1" bestFit="1" customWidth="1"/>
    <col min="1020" max="1020" width="14.3984375" style="1" bestFit="1" customWidth="1"/>
    <col min="1021" max="1021" width="12.1328125" style="1" bestFit="1" customWidth="1"/>
    <col min="1022" max="1022" width="12.3984375" style="1" bestFit="1" customWidth="1"/>
    <col min="1023" max="1024" width="13.86328125" style="1" bestFit="1" customWidth="1"/>
    <col min="1025" max="1025" width="14.86328125" style="1" bestFit="1" customWidth="1"/>
    <col min="1026" max="1026" width="12.1328125" style="1" bestFit="1" customWidth="1"/>
    <col min="1027" max="1027" width="12.3984375" style="1" bestFit="1" customWidth="1"/>
    <col min="1028" max="1029" width="13.86328125" style="1" bestFit="1" customWidth="1"/>
    <col min="1030" max="1030" width="14.86328125" style="1" bestFit="1" customWidth="1"/>
    <col min="1031" max="1269" width="9.1328125" style="1"/>
    <col min="1270" max="1270" width="15.3984375" style="1" bestFit="1" customWidth="1"/>
    <col min="1271" max="1271" width="11.1328125" style="1" bestFit="1" customWidth="1"/>
    <col min="1272" max="1272" width="14.59765625" style="1" bestFit="1" customWidth="1"/>
    <col min="1273" max="1273" width="17.3984375" style="1" bestFit="1" customWidth="1"/>
    <col min="1274" max="1274" width="17.59765625" style="1" bestFit="1" customWidth="1"/>
    <col min="1275" max="1275" width="14.73046875" style="1" bestFit="1" customWidth="1"/>
    <col min="1276" max="1276" width="14.3984375" style="1" bestFit="1" customWidth="1"/>
    <col min="1277" max="1277" width="12.1328125" style="1" bestFit="1" customWidth="1"/>
    <col min="1278" max="1278" width="12.3984375" style="1" bestFit="1" customWidth="1"/>
    <col min="1279" max="1280" width="13.86328125" style="1" bestFit="1" customWidth="1"/>
    <col min="1281" max="1281" width="14.86328125" style="1" bestFit="1" customWidth="1"/>
    <col min="1282" max="1282" width="12.1328125" style="1" bestFit="1" customWidth="1"/>
    <col min="1283" max="1283" width="12.3984375" style="1" bestFit="1" customWidth="1"/>
    <col min="1284" max="1285" width="13.86328125" style="1" bestFit="1" customWidth="1"/>
    <col min="1286" max="1286" width="14.86328125" style="1" bestFit="1" customWidth="1"/>
    <col min="1287" max="1525" width="9.1328125" style="1"/>
    <col min="1526" max="1526" width="15.3984375" style="1" bestFit="1" customWidth="1"/>
    <col min="1527" max="1527" width="11.1328125" style="1" bestFit="1" customWidth="1"/>
    <col min="1528" max="1528" width="14.59765625" style="1" bestFit="1" customWidth="1"/>
    <col min="1529" max="1529" width="17.3984375" style="1" bestFit="1" customWidth="1"/>
    <col min="1530" max="1530" width="17.59765625" style="1" bestFit="1" customWidth="1"/>
    <col min="1531" max="1531" width="14.73046875" style="1" bestFit="1" customWidth="1"/>
    <col min="1532" max="1532" width="14.3984375" style="1" bestFit="1" customWidth="1"/>
    <col min="1533" max="1533" width="12.1328125" style="1" bestFit="1" customWidth="1"/>
    <col min="1534" max="1534" width="12.3984375" style="1" bestFit="1" customWidth="1"/>
    <col min="1535" max="1536" width="13.86328125" style="1" bestFit="1" customWidth="1"/>
    <col min="1537" max="1537" width="14.86328125" style="1" bestFit="1" customWidth="1"/>
    <col min="1538" max="1538" width="12.1328125" style="1" bestFit="1" customWidth="1"/>
    <col min="1539" max="1539" width="12.3984375" style="1" bestFit="1" customWidth="1"/>
    <col min="1540" max="1541" width="13.86328125" style="1" bestFit="1" customWidth="1"/>
    <col min="1542" max="1542" width="14.86328125" style="1" bestFit="1" customWidth="1"/>
    <col min="1543" max="1781" width="9.1328125" style="1"/>
    <col min="1782" max="1782" width="15.3984375" style="1" bestFit="1" customWidth="1"/>
    <col min="1783" max="1783" width="11.1328125" style="1" bestFit="1" customWidth="1"/>
    <col min="1784" max="1784" width="14.59765625" style="1" bestFit="1" customWidth="1"/>
    <col min="1785" max="1785" width="17.3984375" style="1" bestFit="1" customWidth="1"/>
    <col min="1786" max="1786" width="17.59765625" style="1" bestFit="1" customWidth="1"/>
    <col min="1787" max="1787" width="14.73046875" style="1" bestFit="1" customWidth="1"/>
    <col min="1788" max="1788" width="14.3984375" style="1" bestFit="1" customWidth="1"/>
    <col min="1789" max="1789" width="12.1328125" style="1" bestFit="1" customWidth="1"/>
    <col min="1790" max="1790" width="12.3984375" style="1" bestFit="1" customWidth="1"/>
    <col min="1791" max="1792" width="13.86328125" style="1" bestFit="1" customWidth="1"/>
    <col min="1793" max="1793" width="14.86328125" style="1" bestFit="1" customWidth="1"/>
    <col min="1794" max="1794" width="12.1328125" style="1" bestFit="1" customWidth="1"/>
    <col min="1795" max="1795" width="12.3984375" style="1" bestFit="1" customWidth="1"/>
    <col min="1796" max="1797" width="13.86328125" style="1" bestFit="1" customWidth="1"/>
    <col min="1798" max="1798" width="14.86328125" style="1" bestFit="1" customWidth="1"/>
    <col min="1799" max="2037" width="9.1328125" style="1"/>
    <col min="2038" max="2038" width="15.3984375" style="1" bestFit="1" customWidth="1"/>
    <col min="2039" max="2039" width="11.1328125" style="1" bestFit="1" customWidth="1"/>
    <col min="2040" max="2040" width="14.59765625" style="1" bestFit="1" customWidth="1"/>
    <col min="2041" max="2041" width="17.3984375" style="1" bestFit="1" customWidth="1"/>
    <col min="2042" max="2042" width="17.59765625" style="1" bestFit="1" customWidth="1"/>
    <col min="2043" max="2043" width="14.73046875" style="1" bestFit="1" customWidth="1"/>
    <col min="2044" max="2044" width="14.3984375" style="1" bestFit="1" customWidth="1"/>
    <col min="2045" max="2045" width="12.1328125" style="1" bestFit="1" customWidth="1"/>
    <col min="2046" max="2046" width="12.3984375" style="1" bestFit="1" customWidth="1"/>
    <col min="2047" max="2048" width="13.86328125" style="1" bestFit="1" customWidth="1"/>
    <col min="2049" max="2049" width="14.86328125" style="1" bestFit="1" customWidth="1"/>
    <col min="2050" max="2050" width="12.1328125" style="1" bestFit="1" customWidth="1"/>
    <col min="2051" max="2051" width="12.3984375" style="1" bestFit="1" customWidth="1"/>
    <col min="2052" max="2053" width="13.86328125" style="1" bestFit="1" customWidth="1"/>
    <col min="2054" max="2054" width="14.86328125" style="1" bestFit="1" customWidth="1"/>
    <col min="2055" max="2293" width="9.1328125" style="1"/>
    <col min="2294" max="2294" width="15.3984375" style="1" bestFit="1" customWidth="1"/>
    <col min="2295" max="2295" width="11.1328125" style="1" bestFit="1" customWidth="1"/>
    <col min="2296" max="2296" width="14.59765625" style="1" bestFit="1" customWidth="1"/>
    <col min="2297" max="2297" width="17.3984375" style="1" bestFit="1" customWidth="1"/>
    <col min="2298" max="2298" width="17.59765625" style="1" bestFit="1" customWidth="1"/>
    <col min="2299" max="2299" width="14.73046875" style="1" bestFit="1" customWidth="1"/>
    <col min="2300" max="2300" width="14.3984375" style="1" bestFit="1" customWidth="1"/>
    <col min="2301" max="2301" width="12.1328125" style="1" bestFit="1" customWidth="1"/>
    <col min="2302" max="2302" width="12.3984375" style="1" bestFit="1" customWidth="1"/>
    <col min="2303" max="2304" width="13.86328125" style="1" bestFit="1" customWidth="1"/>
    <col min="2305" max="2305" width="14.86328125" style="1" bestFit="1" customWidth="1"/>
    <col min="2306" max="2306" width="12.1328125" style="1" bestFit="1" customWidth="1"/>
    <col min="2307" max="2307" width="12.3984375" style="1" bestFit="1" customWidth="1"/>
    <col min="2308" max="2309" width="13.86328125" style="1" bestFit="1" customWidth="1"/>
    <col min="2310" max="2310" width="14.86328125" style="1" bestFit="1" customWidth="1"/>
    <col min="2311" max="2549" width="9.1328125" style="1"/>
    <col min="2550" max="2550" width="15.3984375" style="1" bestFit="1" customWidth="1"/>
    <col min="2551" max="2551" width="11.1328125" style="1" bestFit="1" customWidth="1"/>
    <col min="2552" max="2552" width="14.59765625" style="1" bestFit="1" customWidth="1"/>
    <col min="2553" max="2553" width="17.3984375" style="1" bestFit="1" customWidth="1"/>
    <col min="2554" max="2554" width="17.59765625" style="1" bestFit="1" customWidth="1"/>
    <col min="2555" max="2555" width="14.73046875" style="1" bestFit="1" customWidth="1"/>
    <col min="2556" max="2556" width="14.3984375" style="1" bestFit="1" customWidth="1"/>
    <col min="2557" max="2557" width="12.1328125" style="1" bestFit="1" customWidth="1"/>
    <col min="2558" max="2558" width="12.3984375" style="1" bestFit="1" customWidth="1"/>
    <col min="2559" max="2560" width="13.86328125" style="1" bestFit="1" customWidth="1"/>
    <col min="2561" max="2561" width="14.86328125" style="1" bestFit="1" customWidth="1"/>
    <col min="2562" max="2562" width="12.1328125" style="1" bestFit="1" customWidth="1"/>
    <col min="2563" max="2563" width="12.3984375" style="1" bestFit="1" customWidth="1"/>
    <col min="2564" max="2565" width="13.86328125" style="1" bestFit="1" customWidth="1"/>
    <col min="2566" max="2566" width="14.86328125" style="1" bestFit="1" customWidth="1"/>
    <col min="2567" max="2805" width="9.1328125" style="1"/>
    <col min="2806" max="2806" width="15.3984375" style="1" bestFit="1" customWidth="1"/>
    <col min="2807" max="2807" width="11.1328125" style="1" bestFit="1" customWidth="1"/>
    <col min="2808" max="2808" width="14.59765625" style="1" bestFit="1" customWidth="1"/>
    <col min="2809" max="2809" width="17.3984375" style="1" bestFit="1" customWidth="1"/>
    <col min="2810" max="2810" width="17.59765625" style="1" bestFit="1" customWidth="1"/>
    <col min="2811" max="2811" width="14.73046875" style="1" bestFit="1" customWidth="1"/>
    <col min="2812" max="2812" width="14.3984375" style="1" bestFit="1" customWidth="1"/>
    <col min="2813" max="2813" width="12.1328125" style="1" bestFit="1" customWidth="1"/>
    <col min="2814" max="2814" width="12.3984375" style="1" bestFit="1" customWidth="1"/>
    <col min="2815" max="2816" width="13.86328125" style="1" bestFit="1" customWidth="1"/>
    <col min="2817" max="2817" width="14.86328125" style="1" bestFit="1" customWidth="1"/>
    <col min="2818" max="2818" width="12.1328125" style="1" bestFit="1" customWidth="1"/>
    <col min="2819" max="2819" width="12.3984375" style="1" bestFit="1" customWidth="1"/>
    <col min="2820" max="2821" width="13.86328125" style="1" bestFit="1" customWidth="1"/>
    <col min="2822" max="2822" width="14.86328125" style="1" bestFit="1" customWidth="1"/>
    <col min="2823" max="3061" width="9.1328125" style="1"/>
    <col min="3062" max="3062" width="15.3984375" style="1" bestFit="1" customWidth="1"/>
    <col min="3063" max="3063" width="11.1328125" style="1" bestFit="1" customWidth="1"/>
    <col min="3064" max="3064" width="14.59765625" style="1" bestFit="1" customWidth="1"/>
    <col min="3065" max="3065" width="17.3984375" style="1" bestFit="1" customWidth="1"/>
    <col min="3066" max="3066" width="17.59765625" style="1" bestFit="1" customWidth="1"/>
    <col min="3067" max="3067" width="14.73046875" style="1" bestFit="1" customWidth="1"/>
    <col min="3068" max="3068" width="14.3984375" style="1" bestFit="1" customWidth="1"/>
    <col min="3069" max="3069" width="12.1328125" style="1" bestFit="1" customWidth="1"/>
    <col min="3070" max="3070" width="12.3984375" style="1" bestFit="1" customWidth="1"/>
    <col min="3071" max="3072" width="13.86328125" style="1" bestFit="1" customWidth="1"/>
    <col min="3073" max="3073" width="14.86328125" style="1" bestFit="1" customWidth="1"/>
    <col min="3074" max="3074" width="12.1328125" style="1" bestFit="1" customWidth="1"/>
    <col min="3075" max="3075" width="12.3984375" style="1" bestFit="1" customWidth="1"/>
    <col min="3076" max="3077" width="13.86328125" style="1" bestFit="1" customWidth="1"/>
    <col min="3078" max="3078" width="14.86328125" style="1" bestFit="1" customWidth="1"/>
    <col min="3079" max="3317" width="9.1328125" style="1"/>
    <col min="3318" max="3318" width="15.3984375" style="1" bestFit="1" customWidth="1"/>
    <col min="3319" max="3319" width="11.1328125" style="1" bestFit="1" customWidth="1"/>
    <col min="3320" max="3320" width="14.59765625" style="1" bestFit="1" customWidth="1"/>
    <col min="3321" max="3321" width="17.3984375" style="1" bestFit="1" customWidth="1"/>
    <col min="3322" max="3322" width="17.59765625" style="1" bestFit="1" customWidth="1"/>
    <col min="3323" max="3323" width="14.73046875" style="1" bestFit="1" customWidth="1"/>
    <col min="3324" max="3324" width="14.3984375" style="1" bestFit="1" customWidth="1"/>
    <col min="3325" max="3325" width="12.1328125" style="1" bestFit="1" customWidth="1"/>
    <col min="3326" max="3326" width="12.3984375" style="1" bestFit="1" customWidth="1"/>
    <col min="3327" max="3328" width="13.86328125" style="1" bestFit="1" customWidth="1"/>
    <col min="3329" max="3329" width="14.86328125" style="1" bestFit="1" customWidth="1"/>
    <col min="3330" max="3330" width="12.1328125" style="1" bestFit="1" customWidth="1"/>
    <col min="3331" max="3331" width="12.3984375" style="1" bestFit="1" customWidth="1"/>
    <col min="3332" max="3333" width="13.86328125" style="1" bestFit="1" customWidth="1"/>
    <col min="3334" max="3334" width="14.86328125" style="1" bestFit="1" customWidth="1"/>
    <col min="3335" max="3573" width="9.1328125" style="1"/>
    <col min="3574" max="3574" width="15.3984375" style="1" bestFit="1" customWidth="1"/>
    <col min="3575" max="3575" width="11.1328125" style="1" bestFit="1" customWidth="1"/>
    <col min="3576" max="3576" width="14.59765625" style="1" bestFit="1" customWidth="1"/>
    <col min="3577" max="3577" width="17.3984375" style="1" bestFit="1" customWidth="1"/>
    <col min="3578" max="3578" width="17.59765625" style="1" bestFit="1" customWidth="1"/>
    <col min="3579" max="3579" width="14.73046875" style="1" bestFit="1" customWidth="1"/>
    <col min="3580" max="3580" width="14.3984375" style="1" bestFit="1" customWidth="1"/>
    <col min="3581" max="3581" width="12.1328125" style="1" bestFit="1" customWidth="1"/>
    <col min="3582" max="3582" width="12.3984375" style="1" bestFit="1" customWidth="1"/>
    <col min="3583" max="3584" width="13.86328125" style="1" bestFit="1" customWidth="1"/>
    <col min="3585" max="3585" width="14.86328125" style="1" bestFit="1" customWidth="1"/>
    <col min="3586" max="3586" width="12.1328125" style="1" bestFit="1" customWidth="1"/>
    <col min="3587" max="3587" width="12.3984375" style="1" bestFit="1" customWidth="1"/>
    <col min="3588" max="3589" width="13.86328125" style="1" bestFit="1" customWidth="1"/>
    <col min="3590" max="3590" width="14.86328125" style="1" bestFit="1" customWidth="1"/>
    <col min="3591" max="3829" width="9.1328125" style="1"/>
    <col min="3830" max="3830" width="15.3984375" style="1" bestFit="1" customWidth="1"/>
    <col min="3831" max="3831" width="11.1328125" style="1" bestFit="1" customWidth="1"/>
    <col min="3832" max="3832" width="14.59765625" style="1" bestFit="1" customWidth="1"/>
    <col min="3833" max="3833" width="17.3984375" style="1" bestFit="1" customWidth="1"/>
    <col min="3834" max="3834" width="17.59765625" style="1" bestFit="1" customWidth="1"/>
    <col min="3835" max="3835" width="14.73046875" style="1" bestFit="1" customWidth="1"/>
    <col min="3836" max="3836" width="14.3984375" style="1" bestFit="1" customWidth="1"/>
    <col min="3837" max="3837" width="12.1328125" style="1" bestFit="1" customWidth="1"/>
    <col min="3838" max="3838" width="12.3984375" style="1" bestFit="1" customWidth="1"/>
    <col min="3839" max="3840" width="13.86328125" style="1" bestFit="1" customWidth="1"/>
    <col min="3841" max="3841" width="14.86328125" style="1" bestFit="1" customWidth="1"/>
    <col min="3842" max="3842" width="12.1328125" style="1" bestFit="1" customWidth="1"/>
    <col min="3843" max="3843" width="12.3984375" style="1" bestFit="1" customWidth="1"/>
    <col min="3844" max="3845" width="13.86328125" style="1" bestFit="1" customWidth="1"/>
    <col min="3846" max="3846" width="14.86328125" style="1" bestFit="1" customWidth="1"/>
    <col min="3847" max="4085" width="9.1328125" style="1"/>
    <col min="4086" max="4086" width="15.3984375" style="1" bestFit="1" customWidth="1"/>
    <col min="4087" max="4087" width="11.1328125" style="1" bestFit="1" customWidth="1"/>
    <col min="4088" max="4088" width="14.59765625" style="1" bestFit="1" customWidth="1"/>
    <col min="4089" max="4089" width="17.3984375" style="1" bestFit="1" customWidth="1"/>
    <col min="4090" max="4090" width="17.59765625" style="1" bestFit="1" customWidth="1"/>
    <col min="4091" max="4091" width="14.73046875" style="1" bestFit="1" customWidth="1"/>
    <col min="4092" max="4092" width="14.3984375" style="1" bestFit="1" customWidth="1"/>
    <col min="4093" max="4093" width="12.1328125" style="1" bestFit="1" customWidth="1"/>
    <col min="4094" max="4094" width="12.3984375" style="1" bestFit="1" customWidth="1"/>
    <col min="4095" max="4096" width="13.86328125" style="1" bestFit="1" customWidth="1"/>
    <col min="4097" max="4097" width="14.86328125" style="1" bestFit="1" customWidth="1"/>
    <col min="4098" max="4098" width="12.1328125" style="1" bestFit="1" customWidth="1"/>
    <col min="4099" max="4099" width="12.3984375" style="1" bestFit="1" customWidth="1"/>
    <col min="4100" max="4101" width="13.86328125" style="1" bestFit="1" customWidth="1"/>
    <col min="4102" max="4102" width="14.86328125" style="1" bestFit="1" customWidth="1"/>
    <col min="4103" max="4341" width="9.1328125" style="1"/>
    <col min="4342" max="4342" width="15.3984375" style="1" bestFit="1" customWidth="1"/>
    <col min="4343" max="4343" width="11.1328125" style="1" bestFit="1" customWidth="1"/>
    <col min="4344" max="4344" width="14.59765625" style="1" bestFit="1" customWidth="1"/>
    <col min="4345" max="4345" width="17.3984375" style="1" bestFit="1" customWidth="1"/>
    <col min="4346" max="4346" width="17.59765625" style="1" bestFit="1" customWidth="1"/>
    <col min="4347" max="4347" width="14.73046875" style="1" bestFit="1" customWidth="1"/>
    <col min="4348" max="4348" width="14.3984375" style="1" bestFit="1" customWidth="1"/>
    <col min="4349" max="4349" width="12.1328125" style="1" bestFit="1" customWidth="1"/>
    <col min="4350" max="4350" width="12.3984375" style="1" bestFit="1" customWidth="1"/>
    <col min="4351" max="4352" width="13.86328125" style="1" bestFit="1" customWidth="1"/>
    <col min="4353" max="4353" width="14.86328125" style="1" bestFit="1" customWidth="1"/>
    <col min="4354" max="4354" width="12.1328125" style="1" bestFit="1" customWidth="1"/>
    <col min="4355" max="4355" width="12.3984375" style="1" bestFit="1" customWidth="1"/>
    <col min="4356" max="4357" width="13.86328125" style="1" bestFit="1" customWidth="1"/>
    <col min="4358" max="4358" width="14.86328125" style="1" bestFit="1" customWidth="1"/>
    <col min="4359" max="4597" width="9.1328125" style="1"/>
    <col min="4598" max="4598" width="15.3984375" style="1" bestFit="1" customWidth="1"/>
    <col min="4599" max="4599" width="11.1328125" style="1" bestFit="1" customWidth="1"/>
    <col min="4600" max="4600" width="14.59765625" style="1" bestFit="1" customWidth="1"/>
    <col min="4601" max="4601" width="17.3984375" style="1" bestFit="1" customWidth="1"/>
    <col min="4602" max="4602" width="17.59765625" style="1" bestFit="1" customWidth="1"/>
    <col min="4603" max="4603" width="14.73046875" style="1" bestFit="1" customWidth="1"/>
    <col min="4604" max="4604" width="14.3984375" style="1" bestFit="1" customWidth="1"/>
    <col min="4605" max="4605" width="12.1328125" style="1" bestFit="1" customWidth="1"/>
    <col min="4606" max="4606" width="12.3984375" style="1" bestFit="1" customWidth="1"/>
    <col min="4607" max="4608" width="13.86328125" style="1" bestFit="1" customWidth="1"/>
    <col min="4609" max="4609" width="14.86328125" style="1" bestFit="1" customWidth="1"/>
    <col min="4610" max="4610" width="12.1328125" style="1" bestFit="1" customWidth="1"/>
    <col min="4611" max="4611" width="12.3984375" style="1" bestFit="1" customWidth="1"/>
    <col min="4612" max="4613" width="13.86328125" style="1" bestFit="1" customWidth="1"/>
    <col min="4614" max="4614" width="14.86328125" style="1" bestFit="1" customWidth="1"/>
    <col min="4615" max="4853" width="9.1328125" style="1"/>
    <col min="4854" max="4854" width="15.3984375" style="1" bestFit="1" customWidth="1"/>
    <col min="4855" max="4855" width="11.1328125" style="1" bestFit="1" customWidth="1"/>
    <col min="4856" max="4856" width="14.59765625" style="1" bestFit="1" customWidth="1"/>
    <col min="4857" max="4857" width="17.3984375" style="1" bestFit="1" customWidth="1"/>
    <col min="4858" max="4858" width="17.59765625" style="1" bestFit="1" customWidth="1"/>
    <col min="4859" max="4859" width="14.73046875" style="1" bestFit="1" customWidth="1"/>
    <col min="4860" max="4860" width="14.3984375" style="1" bestFit="1" customWidth="1"/>
    <col min="4861" max="4861" width="12.1328125" style="1" bestFit="1" customWidth="1"/>
    <col min="4862" max="4862" width="12.3984375" style="1" bestFit="1" customWidth="1"/>
    <col min="4863" max="4864" width="13.86328125" style="1" bestFit="1" customWidth="1"/>
    <col min="4865" max="4865" width="14.86328125" style="1" bestFit="1" customWidth="1"/>
    <col min="4866" max="4866" width="12.1328125" style="1" bestFit="1" customWidth="1"/>
    <col min="4867" max="4867" width="12.3984375" style="1" bestFit="1" customWidth="1"/>
    <col min="4868" max="4869" width="13.86328125" style="1" bestFit="1" customWidth="1"/>
    <col min="4870" max="4870" width="14.86328125" style="1" bestFit="1" customWidth="1"/>
    <col min="4871" max="5109" width="9.1328125" style="1"/>
    <col min="5110" max="5110" width="15.3984375" style="1" bestFit="1" customWidth="1"/>
    <col min="5111" max="5111" width="11.1328125" style="1" bestFit="1" customWidth="1"/>
    <col min="5112" max="5112" width="14.59765625" style="1" bestFit="1" customWidth="1"/>
    <col min="5113" max="5113" width="17.3984375" style="1" bestFit="1" customWidth="1"/>
    <col min="5114" max="5114" width="17.59765625" style="1" bestFit="1" customWidth="1"/>
    <col min="5115" max="5115" width="14.73046875" style="1" bestFit="1" customWidth="1"/>
    <col min="5116" max="5116" width="14.3984375" style="1" bestFit="1" customWidth="1"/>
    <col min="5117" max="5117" width="12.1328125" style="1" bestFit="1" customWidth="1"/>
    <col min="5118" max="5118" width="12.3984375" style="1" bestFit="1" customWidth="1"/>
    <col min="5119" max="5120" width="13.86328125" style="1" bestFit="1" customWidth="1"/>
    <col min="5121" max="5121" width="14.86328125" style="1" bestFit="1" customWidth="1"/>
    <col min="5122" max="5122" width="12.1328125" style="1" bestFit="1" customWidth="1"/>
    <col min="5123" max="5123" width="12.3984375" style="1" bestFit="1" customWidth="1"/>
    <col min="5124" max="5125" width="13.86328125" style="1" bestFit="1" customWidth="1"/>
    <col min="5126" max="5126" width="14.86328125" style="1" bestFit="1" customWidth="1"/>
    <col min="5127" max="5365" width="9.1328125" style="1"/>
    <col min="5366" max="5366" width="15.3984375" style="1" bestFit="1" customWidth="1"/>
    <col min="5367" max="5367" width="11.1328125" style="1" bestFit="1" customWidth="1"/>
    <col min="5368" max="5368" width="14.59765625" style="1" bestFit="1" customWidth="1"/>
    <col min="5369" max="5369" width="17.3984375" style="1" bestFit="1" customWidth="1"/>
    <col min="5370" max="5370" width="17.59765625" style="1" bestFit="1" customWidth="1"/>
    <col min="5371" max="5371" width="14.73046875" style="1" bestFit="1" customWidth="1"/>
    <col min="5372" max="5372" width="14.3984375" style="1" bestFit="1" customWidth="1"/>
    <col min="5373" max="5373" width="12.1328125" style="1" bestFit="1" customWidth="1"/>
    <col min="5374" max="5374" width="12.3984375" style="1" bestFit="1" customWidth="1"/>
    <col min="5375" max="5376" width="13.86328125" style="1" bestFit="1" customWidth="1"/>
    <col min="5377" max="5377" width="14.86328125" style="1" bestFit="1" customWidth="1"/>
    <col min="5378" max="5378" width="12.1328125" style="1" bestFit="1" customWidth="1"/>
    <col min="5379" max="5379" width="12.3984375" style="1" bestFit="1" customWidth="1"/>
    <col min="5380" max="5381" width="13.86328125" style="1" bestFit="1" customWidth="1"/>
    <col min="5382" max="5382" width="14.86328125" style="1" bestFit="1" customWidth="1"/>
    <col min="5383" max="5621" width="9.1328125" style="1"/>
    <col min="5622" max="5622" width="15.3984375" style="1" bestFit="1" customWidth="1"/>
    <col min="5623" max="5623" width="11.1328125" style="1" bestFit="1" customWidth="1"/>
    <col min="5624" max="5624" width="14.59765625" style="1" bestFit="1" customWidth="1"/>
    <col min="5625" max="5625" width="17.3984375" style="1" bestFit="1" customWidth="1"/>
    <col min="5626" max="5626" width="17.59765625" style="1" bestFit="1" customWidth="1"/>
    <col min="5627" max="5627" width="14.73046875" style="1" bestFit="1" customWidth="1"/>
    <col min="5628" max="5628" width="14.3984375" style="1" bestFit="1" customWidth="1"/>
    <col min="5629" max="5629" width="12.1328125" style="1" bestFit="1" customWidth="1"/>
    <col min="5630" max="5630" width="12.3984375" style="1" bestFit="1" customWidth="1"/>
    <col min="5631" max="5632" width="13.86328125" style="1" bestFit="1" customWidth="1"/>
    <col min="5633" max="5633" width="14.86328125" style="1" bestFit="1" customWidth="1"/>
    <col min="5634" max="5634" width="12.1328125" style="1" bestFit="1" customWidth="1"/>
    <col min="5635" max="5635" width="12.3984375" style="1" bestFit="1" customWidth="1"/>
    <col min="5636" max="5637" width="13.86328125" style="1" bestFit="1" customWidth="1"/>
    <col min="5638" max="5638" width="14.86328125" style="1" bestFit="1" customWidth="1"/>
    <col min="5639" max="5877" width="9.1328125" style="1"/>
    <col min="5878" max="5878" width="15.3984375" style="1" bestFit="1" customWidth="1"/>
    <col min="5879" max="5879" width="11.1328125" style="1" bestFit="1" customWidth="1"/>
    <col min="5880" max="5880" width="14.59765625" style="1" bestFit="1" customWidth="1"/>
    <col min="5881" max="5881" width="17.3984375" style="1" bestFit="1" customWidth="1"/>
    <col min="5882" max="5882" width="17.59765625" style="1" bestFit="1" customWidth="1"/>
    <col min="5883" max="5883" width="14.73046875" style="1" bestFit="1" customWidth="1"/>
    <col min="5884" max="5884" width="14.3984375" style="1" bestFit="1" customWidth="1"/>
    <col min="5885" max="5885" width="12.1328125" style="1" bestFit="1" customWidth="1"/>
    <col min="5886" max="5886" width="12.3984375" style="1" bestFit="1" customWidth="1"/>
    <col min="5887" max="5888" width="13.86328125" style="1" bestFit="1" customWidth="1"/>
    <col min="5889" max="5889" width="14.86328125" style="1" bestFit="1" customWidth="1"/>
    <col min="5890" max="5890" width="12.1328125" style="1" bestFit="1" customWidth="1"/>
    <col min="5891" max="5891" width="12.3984375" style="1" bestFit="1" customWidth="1"/>
    <col min="5892" max="5893" width="13.86328125" style="1" bestFit="1" customWidth="1"/>
    <col min="5894" max="5894" width="14.86328125" style="1" bestFit="1" customWidth="1"/>
    <col min="5895" max="6133" width="9.1328125" style="1"/>
    <col min="6134" max="6134" width="15.3984375" style="1" bestFit="1" customWidth="1"/>
    <col min="6135" max="6135" width="11.1328125" style="1" bestFit="1" customWidth="1"/>
    <col min="6136" max="6136" width="14.59765625" style="1" bestFit="1" customWidth="1"/>
    <col min="6137" max="6137" width="17.3984375" style="1" bestFit="1" customWidth="1"/>
    <col min="6138" max="6138" width="17.59765625" style="1" bestFit="1" customWidth="1"/>
    <col min="6139" max="6139" width="14.73046875" style="1" bestFit="1" customWidth="1"/>
    <col min="6140" max="6140" width="14.3984375" style="1" bestFit="1" customWidth="1"/>
    <col min="6141" max="6141" width="12.1328125" style="1" bestFit="1" customWidth="1"/>
    <col min="6142" max="6142" width="12.3984375" style="1" bestFit="1" customWidth="1"/>
    <col min="6143" max="6144" width="13.86328125" style="1" bestFit="1" customWidth="1"/>
    <col min="6145" max="6145" width="14.86328125" style="1" bestFit="1" customWidth="1"/>
    <col min="6146" max="6146" width="12.1328125" style="1" bestFit="1" customWidth="1"/>
    <col min="6147" max="6147" width="12.3984375" style="1" bestFit="1" customWidth="1"/>
    <col min="6148" max="6149" width="13.86328125" style="1" bestFit="1" customWidth="1"/>
    <col min="6150" max="6150" width="14.86328125" style="1" bestFit="1" customWidth="1"/>
    <col min="6151" max="6389" width="9.1328125" style="1"/>
    <col min="6390" max="6390" width="15.3984375" style="1" bestFit="1" customWidth="1"/>
    <col min="6391" max="6391" width="11.1328125" style="1" bestFit="1" customWidth="1"/>
    <col min="6392" max="6392" width="14.59765625" style="1" bestFit="1" customWidth="1"/>
    <col min="6393" max="6393" width="17.3984375" style="1" bestFit="1" customWidth="1"/>
    <col min="6394" max="6394" width="17.59765625" style="1" bestFit="1" customWidth="1"/>
    <col min="6395" max="6395" width="14.73046875" style="1" bestFit="1" customWidth="1"/>
    <col min="6396" max="6396" width="14.3984375" style="1" bestFit="1" customWidth="1"/>
    <col min="6397" max="6397" width="12.1328125" style="1" bestFit="1" customWidth="1"/>
    <col min="6398" max="6398" width="12.3984375" style="1" bestFit="1" customWidth="1"/>
    <col min="6399" max="6400" width="13.86328125" style="1" bestFit="1" customWidth="1"/>
    <col min="6401" max="6401" width="14.86328125" style="1" bestFit="1" customWidth="1"/>
    <col min="6402" max="6402" width="12.1328125" style="1" bestFit="1" customWidth="1"/>
    <col min="6403" max="6403" width="12.3984375" style="1" bestFit="1" customWidth="1"/>
    <col min="6404" max="6405" width="13.86328125" style="1" bestFit="1" customWidth="1"/>
    <col min="6406" max="6406" width="14.86328125" style="1" bestFit="1" customWidth="1"/>
    <col min="6407" max="6645" width="9.1328125" style="1"/>
    <col min="6646" max="6646" width="15.3984375" style="1" bestFit="1" customWidth="1"/>
    <col min="6647" max="6647" width="11.1328125" style="1" bestFit="1" customWidth="1"/>
    <col min="6648" max="6648" width="14.59765625" style="1" bestFit="1" customWidth="1"/>
    <col min="6649" max="6649" width="17.3984375" style="1" bestFit="1" customWidth="1"/>
    <col min="6650" max="6650" width="17.59765625" style="1" bestFit="1" customWidth="1"/>
    <col min="6651" max="6651" width="14.73046875" style="1" bestFit="1" customWidth="1"/>
    <col min="6652" max="6652" width="14.3984375" style="1" bestFit="1" customWidth="1"/>
    <col min="6653" max="6653" width="12.1328125" style="1" bestFit="1" customWidth="1"/>
    <col min="6654" max="6654" width="12.3984375" style="1" bestFit="1" customWidth="1"/>
    <col min="6655" max="6656" width="13.86328125" style="1" bestFit="1" customWidth="1"/>
    <col min="6657" max="6657" width="14.86328125" style="1" bestFit="1" customWidth="1"/>
    <col min="6658" max="6658" width="12.1328125" style="1" bestFit="1" customWidth="1"/>
    <col min="6659" max="6659" width="12.3984375" style="1" bestFit="1" customWidth="1"/>
    <col min="6660" max="6661" width="13.86328125" style="1" bestFit="1" customWidth="1"/>
    <col min="6662" max="6662" width="14.86328125" style="1" bestFit="1" customWidth="1"/>
    <col min="6663" max="6901" width="9.1328125" style="1"/>
    <col min="6902" max="6902" width="15.3984375" style="1" bestFit="1" customWidth="1"/>
    <col min="6903" max="6903" width="11.1328125" style="1" bestFit="1" customWidth="1"/>
    <col min="6904" max="6904" width="14.59765625" style="1" bestFit="1" customWidth="1"/>
    <col min="6905" max="6905" width="17.3984375" style="1" bestFit="1" customWidth="1"/>
    <col min="6906" max="6906" width="17.59765625" style="1" bestFit="1" customWidth="1"/>
    <col min="6907" max="6907" width="14.73046875" style="1" bestFit="1" customWidth="1"/>
    <col min="6908" max="6908" width="14.3984375" style="1" bestFit="1" customWidth="1"/>
    <col min="6909" max="6909" width="12.1328125" style="1" bestFit="1" customWidth="1"/>
    <col min="6910" max="6910" width="12.3984375" style="1" bestFit="1" customWidth="1"/>
    <col min="6911" max="6912" width="13.86328125" style="1" bestFit="1" customWidth="1"/>
    <col min="6913" max="6913" width="14.86328125" style="1" bestFit="1" customWidth="1"/>
    <col min="6914" max="6914" width="12.1328125" style="1" bestFit="1" customWidth="1"/>
    <col min="6915" max="6915" width="12.3984375" style="1" bestFit="1" customWidth="1"/>
    <col min="6916" max="6917" width="13.86328125" style="1" bestFit="1" customWidth="1"/>
    <col min="6918" max="6918" width="14.86328125" style="1" bestFit="1" customWidth="1"/>
    <col min="6919" max="7157" width="9.1328125" style="1"/>
    <col min="7158" max="7158" width="15.3984375" style="1" bestFit="1" customWidth="1"/>
    <col min="7159" max="7159" width="11.1328125" style="1" bestFit="1" customWidth="1"/>
    <col min="7160" max="7160" width="14.59765625" style="1" bestFit="1" customWidth="1"/>
    <col min="7161" max="7161" width="17.3984375" style="1" bestFit="1" customWidth="1"/>
    <col min="7162" max="7162" width="17.59765625" style="1" bestFit="1" customWidth="1"/>
    <col min="7163" max="7163" width="14.73046875" style="1" bestFit="1" customWidth="1"/>
    <col min="7164" max="7164" width="14.3984375" style="1" bestFit="1" customWidth="1"/>
    <col min="7165" max="7165" width="12.1328125" style="1" bestFit="1" customWidth="1"/>
    <col min="7166" max="7166" width="12.3984375" style="1" bestFit="1" customWidth="1"/>
    <col min="7167" max="7168" width="13.86328125" style="1" bestFit="1" customWidth="1"/>
    <col min="7169" max="7169" width="14.86328125" style="1" bestFit="1" customWidth="1"/>
    <col min="7170" max="7170" width="12.1328125" style="1" bestFit="1" customWidth="1"/>
    <col min="7171" max="7171" width="12.3984375" style="1" bestFit="1" customWidth="1"/>
    <col min="7172" max="7173" width="13.86328125" style="1" bestFit="1" customWidth="1"/>
    <col min="7174" max="7174" width="14.86328125" style="1" bestFit="1" customWidth="1"/>
    <col min="7175" max="7413" width="9.1328125" style="1"/>
    <col min="7414" max="7414" width="15.3984375" style="1" bestFit="1" customWidth="1"/>
    <col min="7415" max="7415" width="11.1328125" style="1" bestFit="1" customWidth="1"/>
    <col min="7416" max="7416" width="14.59765625" style="1" bestFit="1" customWidth="1"/>
    <col min="7417" max="7417" width="17.3984375" style="1" bestFit="1" customWidth="1"/>
    <col min="7418" max="7418" width="17.59765625" style="1" bestFit="1" customWidth="1"/>
    <col min="7419" max="7419" width="14.73046875" style="1" bestFit="1" customWidth="1"/>
    <col min="7420" max="7420" width="14.3984375" style="1" bestFit="1" customWidth="1"/>
    <col min="7421" max="7421" width="12.1328125" style="1" bestFit="1" customWidth="1"/>
    <col min="7422" max="7422" width="12.3984375" style="1" bestFit="1" customWidth="1"/>
    <col min="7423" max="7424" width="13.86328125" style="1" bestFit="1" customWidth="1"/>
    <col min="7425" max="7425" width="14.86328125" style="1" bestFit="1" customWidth="1"/>
    <col min="7426" max="7426" width="12.1328125" style="1" bestFit="1" customWidth="1"/>
    <col min="7427" max="7427" width="12.3984375" style="1" bestFit="1" customWidth="1"/>
    <col min="7428" max="7429" width="13.86328125" style="1" bestFit="1" customWidth="1"/>
    <col min="7430" max="7430" width="14.86328125" style="1" bestFit="1" customWidth="1"/>
    <col min="7431" max="7669" width="9.1328125" style="1"/>
    <col min="7670" max="7670" width="15.3984375" style="1" bestFit="1" customWidth="1"/>
    <col min="7671" max="7671" width="11.1328125" style="1" bestFit="1" customWidth="1"/>
    <col min="7672" max="7672" width="14.59765625" style="1" bestFit="1" customWidth="1"/>
    <col min="7673" max="7673" width="17.3984375" style="1" bestFit="1" customWidth="1"/>
    <col min="7674" max="7674" width="17.59765625" style="1" bestFit="1" customWidth="1"/>
    <col min="7675" max="7675" width="14.73046875" style="1" bestFit="1" customWidth="1"/>
    <col min="7676" max="7676" width="14.3984375" style="1" bestFit="1" customWidth="1"/>
    <col min="7677" max="7677" width="12.1328125" style="1" bestFit="1" customWidth="1"/>
    <col min="7678" max="7678" width="12.3984375" style="1" bestFit="1" customWidth="1"/>
    <col min="7679" max="7680" width="13.86328125" style="1" bestFit="1" customWidth="1"/>
    <col min="7681" max="7681" width="14.86328125" style="1" bestFit="1" customWidth="1"/>
    <col min="7682" max="7682" width="12.1328125" style="1" bestFit="1" customWidth="1"/>
    <col min="7683" max="7683" width="12.3984375" style="1" bestFit="1" customWidth="1"/>
    <col min="7684" max="7685" width="13.86328125" style="1" bestFit="1" customWidth="1"/>
    <col min="7686" max="7686" width="14.86328125" style="1" bestFit="1" customWidth="1"/>
    <col min="7687" max="7925" width="9.1328125" style="1"/>
    <col min="7926" max="7926" width="15.3984375" style="1" bestFit="1" customWidth="1"/>
    <col min="7927" max="7927" width="11.1328125" style="1" bestFit="1" customWidth="1"/>
    <col min="7928" max="7928" width="14.59765625" style="1" bestFit="1" customWidth="1"/>
    <col min="7929" max="7929" width="17.3984375" style="1" bestFit="1" customWidth="1"/>
    <col min="7930" max="7930" width="17.59765625" style="1" bestFit="1" customWidth="1"/>
    <col min="7931" max="7931" width="14.73046875" style="1" bestFit="1" customWidth="1"/>
    <col min="7932" max="7932" width="14.3984375" style="1" bestFit="1" customWidth="1"/>
    <col min="7933" max="7933" width="12.1328125" style="1" bestFit="1" customWidth="1"/>
    <col min="7934" max="7934" width="12.3984375" style="1" bestFit="1" customWidth="1"/>
    <col min="7935" max="7936" width="13.86328125" style="1" bestFit="1" customWidth="1"/>
    <col min="7937" max="7937" width="14.86328125" style="1" bestFit="1" customWidth="1"/>
    <col min="7938" max="7938" width="12.1328125" style="1" bestFit="1" customWidth="1"/>
    <col min="7939" max="7939" width="12.3984375" style="1" bestFit="1" customWidth="1"/>
    <col min="7940" max="7941" width="13.86328125" style="1" bestFit="1" customWidth="1"/>
    <col min="7942" max="7942" width="14.86328125" style="1" bestFit="1" customWidth="1"/>
    <col min="7943" max="8181" width="9.1328125" style="1"/>
    <col min="8182" max="8182" width="15.3984375" style="1" bestFit="1" customWidth="1"/>
    <col min="8183" max="8183" width="11.1328125" style="1" bestFit="1" customWidth="1"/>
    <col min="8184" max="8184" width="14.59765625" style="1" bestFit="1" customWidth="1"/>
    <col min="8185" max="8185" width="17.3984375" style="1" bestFit="1" customWidth="1"/>
    <col min="8186" max="8186" width="17.59765625" style="1" bestFit="1" customWidth="1"/>
    <col min="8187" max="8187" width="14.73046875" style="1" bestFit="1" customWidth="1"/>
    <col min="8188" max="8188" width="14.3984375" style="1" bestFit="1" customWidth="1"/>
    <col min="8189" max="8189" width="12.1328125" style="1" bestFit="1" customWidth="1"/>
    <col min="8190" max="8190" width="12.3984375" style="1" bestFit="1" customWidth="1"/>
    <col min="8191" max="8192" width="13.86328125" style="1" bestFit="1" customWidth="1"/>
    <col min="8193" max="8193" width="14.86328125" style="1" bestFit="1" customWidth="1"/>
    <col min="8194" max="8194" width="12.1328125" style="1" bestFit="1" customWidth="1"/>
    <col min="8195" max="8195" width="12.3984375" style="1" bestFit="1" customWidth="1"/>
    <col min="8196" max="8197" width="13.86328125" style="1" bestFit="1" customWidth="1"/>
    <col min="8198" max="8198" width="14.86328125" style="1" bestFit="1" customWidth="1"/>
    <col min="8199" max="8437" width="9.1328125" style="1"/>
    <col min="8438" max="8438" width="15.3984375" style="1" bestFit="1" customWidth="1"/>
    <col min="8439" max="8439" width="11.1328125" style="1" bestFit="1" customWidth="1"/>
    <col min="8440" max="8440" width="14.59765625" style="1" bestFit="1" customWidth="1"/>
    <col min="8441" max="8441" width="17.3984375" style="1" bestFit="1" customWidth="1"/>
    <col min="8442" max="8442" width="17.59765625" style="1" bestFit="1" customWidth="1"/>
    <col min="8443" max="8443" width="14.73046875" style="1" bestFit="1" customWidth="1"/>
    <col min="8444" max="8444" width="14.3984375" style="1" bestFit="1" customWidth="1"/>
    <col min="8445" max="8445" width="12.1328125" style="1" bestFit="1" customWidth="1"/>
    <col min="8446" max="8446" width="12.3984375" style="1" bestFit="1" customWidth="1"/>
    <col min="8447" max="8448" width="13.86328125" style="1" bestFit="1" customWidth="1"/>
    <col min="8449" max="8449" width="14.86328125" style="1" bestFit="1" customWidth="1"/>
    <col min="8450" max="8450" width="12.1328125" style="1" bestFit="1" customWidth="1"/>
    <col min="8451" max="8451" width="12.3984375" style="1" bestFit="1" customWidth="1"/>
    <col min="8452" max="8453" width="13.86328125" style="1" bestFit="1" customWidth="1"/>
    <col min="8454" max="8454" width="14.86328125" style="1" bestFit="1" customWidth="1"/>
    <col min="8455" max="8693" width="9.1328125" style="1"/>
    <col min="8694" max="8694" width="15.3984375" style="1" bestFit="1" customWidth="1"/>
    <col min="8695" max="8695" width="11.1328125" style="1" bestFit="1" customWidth="1"/>
    <col min="8696" max="8696" width="14.59765625" style="1" bestFit="1" customWidth="1"/>
    <col min="8697" max="8697" width="17.3984375" style="1" bestFit="1" customWidth="1"/>
    <col min="8698" max="8698" width="17.59765625" style="1" bestFit="1" customWidth="1"/>
    <col min="8699" max="8699" width="14.73046875" style="1" bestFit="1" customWidth="1"/>
    <col min="8700" max="8700" width="14.3984375" style="1" bestFit="1" customWidth="1"/>
    <col min="8701" max="8701" width="12.1328125" style="1" bestFit="1" customWidth="1"/>
    <col min="8702" max="8702" width="12.3984375" style="1" bestFit="1" customWidth="1"/>
    <col min="8703" max="8704" width="13.86328125" style="1" bestFit="1" customWidth="1"/>
    <col min="8705" max="8705" width="14.86328125" style="1" bestFit="1" customWidth="1"/>
    <col min="8706" max="8706" width="12.1328125" style="1" bestFit="1" customWidth="1"/>
    <col min="8707" max="8707" width="12.3984375" style="1" bestFit="1" customWidth="1"/>
    <col min="8708" max="8709" width="13.86328125" style="1" bestFit="1" customWidth="1"/>
    <col min="8710" max="8710" width="14.86328125" style="1" bestFit="1" customWidth="1"/>
    <col min="8711" max="8949" width="9.1328125" style="1"/>
    <col min="8950" max="8950" width="15.3984375" style="1" bestFit="1" customWidth="1"/>
    <col min="8951" max="8951" width="11.1328125" style="1" bestFit="1" customWidth="1"/>
    <col min="8952" max="8952" width="14.59765625" style="1" bestFit="1" customWidth="1"/>
    <col min="8953" max="8953" width="17.3984375" style="1" bestFit="1" customWidth="1"/>
    <col min="8954" max="8954" width="17.59765625" style="1" bestFit="1" customWidth="1"/>
    <col min="8955" max="8955" width="14.73046875" style="1" bestFit="1" customWidth="1"/>
    <col min="8956" max="8956" width="14.3984375" style="1" bestFit="1" customWidth="1"/>
    <col min="8957" max="8957" width="12.1328125" style="1" bestFit="1" customWidth="1"/>
    <col min="8958" max="8958" width="12.3984375" style="1" bestFit="1" customWidth="1"/>
    <col min="8959" max="8960" width="13.86328125" style="1" bestFit="1" customWidth="1"/>
    <col min="8961" max="8961" width="14.86328125" style="1" bestFit="1" customWidth="1"/>
    <col min="8962" max="8962" width="12.1328125" style="1" bestFit="1" customWidth="1"/>
    <col min="8963" max="8963" width="12.3984375" style="1" bestFit="1" customWidth="1"/>
    <col min="8964" max="8965" width="13.86328125" style="1" bestFit="1" customWidth="1"/>
    <col min="8966" max="8966" width="14.86328125" style="1" bestFit="1" customWidth="1"/>
    <col min="8967" max="9205" width="9.1328125" style="1"/>
    <col min="9206" max="9206" width="15.3984375" style="1" bestFit="1" customWidth="1"/>
    <col min="9207" max="9207" width="11.1328125" style="1" bestFit="1" customWidth="1"/>
    <col min="9208" max="9208" width="14.59765625" style="1" bestFit="1" customWidth="1"/>
    <col min="9209" max="9209" width="17.3984375" style="1" bestFit="1" customWidth="1"/>
    <col min="9210" max="9210" width="17.59765625" style="1" bestFit="1" customWidth="1"/>
    <col min="9211" max="9211" width="14.73046875" style="1" bestFit="1" customWidth="1"/>
    <col min="9212" max="9212" width="14.3984375" style="1" bestFit="1" customWidth="1"/>
    <col min="9213" max="9213" width="12.1328125" style="1" bestFit="1" customWidth="1"/>
    <col min="9214" max="9214" width="12.3984375" style="1" bestFit="1" customWidth="1"/>
    <col min="9215" max="9216" width="13.86328125" style="1" bestFit="1" customWidth="1"/>
    <col min="9217" max="9217" width="14.86328125" style="1" bestFit="1" customWidth="1"/>
    <col min="9218" max="9218" width="12.1328125" style="1" bestFit="1" customWidth="1"/>
    <col min="9219" max="9219" width="12.3984375" style="1" bestFit="1" customWidth="1"/>
    <col min="9220" max="9221" width="13.86328125" style="1" bestFit="1" customWidth="1"/>
    <col min="9222" max="9222" width="14.86328125" style="1" bestFit="1" customWidth="1"/>
    <col min="9223" max="9461" width="9.1328125" style="1"/>
    <col min="9462" max="9462" width="15.3984375" style="1" bestFit="1" customWidth="1"/>
    <col min="9463" max="9463" width="11.1328125" style="1" bestFit="1" customWidth="1"/>
    <col min="9464" max="9464" width="14.59765625" style="1" bestFit="1" customWidth="1"/>
    <col min="9465" max="9465" width="17.3984375" style="1" bestFit="1" customWidth="1"/>
    <col min="9466" max="9466" width="17.59765625" style="1" bestFit="1" customWidth="1"/>
    <col min="9467" max="9467" width="14.73046875" style="1" bestFit="1" customWidth="1"/>
    <col min="9468" max="9468" width="14.3984375" style="1" bestFit="1" customWidth="1"/>
    <col min="9469" max="9469" width="12.1328125" style="1" bestFit="1" customWidth="1"/>
    <col min="9470" max="9470" width="12.3984375" style="1" bestFit="1" customWidth="1"/>
    <col min="9471" max="9472" width="13.86328125" style="1" bestFit="1" customWidth="1"/>
    <col min="9473" max="9473" width="14.86328125" style="1" bestFit="1" customWidth="1"/>
    <col min="9474" max="9474" width="12.1328125" style="1" bestFit="1" customWidth="1"/>
    <col min="9475" max="9475" width="12.3984375" style="1" bestFit="1" customWidth="1"/>
    <col min="9476" max="9477" width="13.86328125" style="1" bestFit="1" customWidth="1"/>
    <col min="9478" max="9478" width="14.86328125" style="1" bestFit="1" customWidth="1"/>
    <col min="9479" max="9717" width="9.1328125" style="1"/>
    <col min="9718" max="9718" width="15.3984375" style="1" bestFit="1" customWidth="1"/>
    <col min="9719" max="9719" width="11.1328125" style="1" bestFit="1" customWidth="1"/>
    <col min="9720" max="9720" width="14.59765625" style="1" bestFit="1" customWidth="1"/>
    <col min="9721" max="9721" width="17.3984375" style="1" bestFit="1" customWidth="1"/>
    <col min="9722" max="9722" width="17.59765625" style="1" bestFit="1" customWidth="1"/>
    <col min="9723" max="9723" width="14.73046875" style="1" bestFit="1" customWidth="1"/>
    <col min="9724" max="9724" width="14.3984375" style="1" bestFit="1" customWidth="1"/>
    <col min="9725" max="9725" width="12.1328125" style="1" bestFit="1" customWidth="1"/>
    <col min="9726" max="9726" width="12.3984375" style="1" bestFit="1" customWidth="1"/>
    <col min="9727" max="9728" width="13.86328125" style="1" bestFit="1" customWidth="1"/>
    <col min="9729" max="9729" width="14.86328125" style="1" bestFit="1" customWidth="1"/>
    <col min="9730" max="9730" width="12.1328125" style="1" bestFit="1" customWidth="1"/>
    <col min="9731" max="9731" width="12.3984375" style="1" bestFit="1" customWidth="1"/>
    <col min="9732" max="9733" width="13.86328125" style="1" bestFit="1" customWidth="1"/>
    <col min="9734" max="9734" width="14.86328125" style="1" bestFit="1" customWidth="1"/>
    <col min="9735" max="9973" width="9.1328125" style="1"/>
    <col min="9974" max="9974" width="15.3984375" style="1" bestFit="1" customWidth="1"/>
    <col min="9975" max="9975" width="11.1328125" style="1" bestFit="1" customWidth="1"/>
    <col min="9976" max="9976" width="14.59765625" style="1" bestFit="1" customWidth="1"/>
    <col min="9977" max="9977" width="17.3984375" style="1" bestFit="1" customWidth="1"/>
    <col min="9978" max="9978" width="17.59765625" style="1" bestFit="1" customWidth="1"/>
    <col min="9979" max="9979" width="14.73046875" style="1" bestFit="1" customWidth="1"/>
    <col min="9980" max="9980" width="14.3984375" style="1" bestFit="1" customWidth="1"/>
    <col min="9981" max="9981" width="12.1328125" style="1" bestFit="1" customWidth="1"/>
    <col min="9982" max="9982" width="12.3984375" style="1" bestFit="1" customWidth="1"/>
    <col min="9983" max="9984" width="13.86328125" style="1" bestFit="1" customWidth="1"/>
    <col min="9985" max="9985" width="14.86328125" style="1" bestFit="1" customWidth="1"/>
    <col min="9986" max="9986" width="12.1328125" style="1" bestFit="1" customWidth="1"/>
    <col min="9987" max="9987" width="12.3984375" style="1" bestFit="1" customWidth="1"/>
    <col min="9988" max="9989" width="13.86328125" style="1" bestFit="1" customWidth="1"/>
    <col min="9990" max="9990" width="14.86328125" style="1" bestFit="1" customWidth="1"/>
    <col min="9991" max="10229" width="9.1328125" style="1"/>
    <col min="10230" max="10230" width="15.3984375" style="1" bestFit="1" customWidth="1"/>
    <col min="10231" max="10231" width="11.1328125" style="1" bestFit="1" customWidth="1"/>
    <col min="10232" max="10232" width="14.59765625" style="1" bestFit="1" customWidth="1"/>
    <col min="10233" max="10233" width="17.3984375" style="1" bestFit="1" customWidth="1"/>
    <col min="10234" max="10234" width="17.59765625" style="1" bestFit="1" customWidth="1"/>
    <col min="10235" max="10235" width="14.73046875" style="1" bestFit="1" customWidth="1"/>
    <col min="10236" max="10236" width="14.3984375" style="1" bestFit="1" customWidth="1"/>
    <col min="10237" max="10237" width="12.1328125" style="1" bestFit="1" customWidth="1"/>
    <col min="10238" max="10238" width="12.3984375" style="1" bestFit="1" customWidth="1"/>
    <col min="10239" max="10240" width="13.86328125" style="1" bestFit="1" customWidth="1"/>
    <col min="10241" max="10241" width="14.86328125" style="1" bestFit="1" customWidth="1"/>
    <col min="10242" max="10242" width="12.1328125" style="1" bestFit="1" customWidth="1"/>
    <col min="10243" max="10243" width="12.3984375" style="1" bestFit="1" customWidth="1"/>
    <col min="10244" max="10245" width="13.86328125" style="1" bestFit="1" customWidth="1"/>
    <col min="10246" max="10246" width="14.86328125" style="1" bestFit="1" customWidth="1"/>
    <col min="10247" max="10485" width="9.1328125" style="1"/>
    <col min="10486" max="10486" width="15.3984375" style="1" bestFit="1" customWidth="1"/>
    <col min="10487" max="10487" width="11.1328125" style="1" bestFit="1" customWidth="1"/>
    <col min="10488" max="10488" width="14.59765625" style="1" bestFit="1" customWidth="1"/>
    <col min="10489" max="10489" width="17.3984375" style="1" bestFit="1" customWidth="1"/>
    <col min="10490" max="10490" width="17.59765625" style="1" bestFit="1" customWidth="1"/>
    <col min="10491" max="10491" width="14.73046875" style="1" bestFit="1" customWidth="1"/>
    <col min="10492" max="10492" width="14.3984375" style="1" bestFit="1" customWidth="1"/>
    <col min="10493" max="10493" width="12.1328125" style="1" bestFit="1" customWidth="1"/>
    <col min="10494" max="10494" width="12.3984375" style="1" bestFit="1" customWidth="1"/>
    <col min="10495" max="10496" width="13.86328125" style="1" bestFit="1" customWidth="1"/>
    <col min="10497" max="10497" width="14.86328125" style="1" bestFit="1" customWidth="1"/>
    <col min="10498" max="10498" width="12.1328125" style="1" bestFit="1" customWidth="1"/>
    <col min="10499" max="10499" width="12.3984375" style="1" bestFit="1" customWidth="1"/>
    <col min="10500" max="10501" width="13.86328125" style="1" bestFit="1" customWidth="1"/>
    <col min="10502" max="10502" width="14.86328125" style="1" bestFit="1" customWidth="1"/>
    <col min="10503" max="10741" width="9.1328125" style="1"/>
    <col min="10742" max="10742" width="15.3984375" style="1" bestFit="1" customWidth="1"/>
    <col min="10743" max="10743" width="11.1328125" style="1" bestFit="1" customWidth="1"/>
    <col min="10744" max="10744" width="14.59765625" style="1" bestFit="1" customWidth="1"/>
    <col min="10745" max="10745" width="17.3984375" style="1" bestFit="1" customWidth="1"/>
    <col min="10746" max="10746" width="17.59765625" style="1" bestFit="1" customWidth="1"/>
    <col min="10747" max="10747" width="14.73046875" style="1" bestFit="1" customWidth="1"/>
    <col min="10748" max="10748" width="14.3984375" style="1" bestFit="1" customWidth="1"/>
    <col min="10749" max="10749" width="12.1328125" style="1" bestFit="1" customWidth="1"/>
    <col min="10750" max="10750" width="12.3984375" style="1" bestFit="1" customWidth="1"/>
    <col min="10751" max="10752" width="13.86328125" style="1" bestFit="1" customWidth="1"/>
    <col min="10753" max="10753" width="14.86328125" style="1" bestFit="1" customWidth="1"/>
    <col min="10754" max="10754" width="12.1328125" style="1" bestFit="1" customWidth="1"/>
    <col min="10755" max="10755" width="12.3984375" style="1" bestFit="1" customWidth="1"/>
    <col min="10756" max="10757" width="13.86328125" style="1" bestFit="1" customWidth="1"/>
    <col min="10758" max="10758" width="14.86328125" style="1" bestFit="1" customWidth="1"/>
    <col min="10759" max="10997" width="9.1328125" style="1"/>
    <col min="10998" max="10998" width="15.3984375" style="1" bestFit="1" customWidth="1"/>
    <col min="10999" max="10999" width="11.1328125" style="1" bestFit="1" customWidth="1"/>
    <col min="11000" max="11000" width="14.59765625" style="1" bestFit="1" customWidth="1"/>
    <col min="11001" max="11001" width="17.3984375" style="1" bestFit="1" customWidth="1"/>
    <col min="11002" max="11002" width="17.59765625" style="1" bestFit="1" customWidth="1"/>
    <col min="11003" max="11003" width="14.73046875" style="1" bestFit="1" customWidth="1"/>
    <col min="11004" max="11004" width="14.3984375" style="1" bestFit="1" customWidth="1"/>
    <col min="11005" max="11005" width="12.1328125" style="1" bestFit="1" customWidth="1"/>
    <col min="11006" max="11006" width="12.3984375" style="1" bestFit="1" customWidth="1"/>
    <col min="11007" max="11008" width="13.86328125" style="1" bestFit="1" customWidth="1"/>
    <col min="11009" max="11009" width="14.86328125" style="1" bestFit="1" customWidth="1"/>
    <col min="11010" max="11010" width="12.1328125" style="1" bestFit="1" customWidth="1"/>
    <col min="11011" max="11011" width="12.3984375" style="1" bestFit="1" customWidth="1"/>
    <col min="11012" max="11013" width="13.86328125" style="1" bestFit="1" customWidth="1"/>
    <col min="11014" max="11014" width="14.86328125" style="1" bestFit="1" customWidth="1"/>
    <col min="11015" max="11253" width="9.1328125" style="1"/>
    <col min="11254" max="11254" width="15.3984375" style="1" bestFit="1" customWidth="1"/>
    <col min="11255" max="11255" width="11.1328125" style="1" bestFit="1" customWidth="1"/>
    <col min="11256" max="11256" width="14.59765625" style="1" bestFit="1" customWidth="1"/>
    <col min="11257" max="11257" width="17.3984375" style="1" bestFit="1" customWidth="1"/>
    <col min="11258" max="11258" width="17.59765625" style="1" bestFit="1" customWidth="1"/>
    <col min="11259" max="11259" width="14.73046875" style="1" bestFit="1" customWidth="1"/>
    <col min="11260" max="11260" width="14.3984375" style="1" bestFit="1" customWidth="1"/>
    <col min="11261" max="11261" width="12.1328125" style="1" bestFit="1" customWidth="1"/>
    <col min="11262" max="11262" width="12.3984375" style="1" bestFit="1" customWidth="1"/>
    <col min="11263" max="11264" width="13.86328125" style="1" bestFit="1" customWidth="1"/>
    <col min="11265" max="11265" width="14.86328125" style="1" bestFit="1" customWidth="1"/>
    <col min="11266" max="11266" width="12.1328125" style="1" bestFit="1" customWidth="1"/>
    <col min="11267" max="11267" width="12.3984375" style="1" bestFit="1" customWidth="1"/>
    <col min="11268" max="11269" width="13.86328125" style="1" bestFit="1" customWidth="1"/>
    <col min="11270" max="11270" width="14.86328125" style="1" bestFit="1" customWidth="1"/>
    <col min="11271" max="11509" width="9.1328125" style="1"/>
    <col min="11510" max="11510" width="15.3984375" style="1" bestFit="1" customWidth="1"/>
    <col min="11511" max="11511" width="11.1328125" style="1" bestFit="1" customWidth="1"/>
    <col min="11512" max="11512" width="14.59765625" style="1" bestFit="1" customWidth="1"/>
    <col min="11513" max="11513" width="17.3984375" style="1" bestFit="1" customWidth="1"/>
    <col min="11514" max="11514" width="17.59765625" style="1" bestFit="1" customWidth="1"/>
    <col min="11515" max="11515" width="14.73046875" style="1" bestFit="1" customWidth="1"/>
    <col min="11516" max="11516" width="14.3984375" style="1" bestFit="1" customWidth="1"/>
    <col min="11517" max="11517" width="12.1328125" style="1" bestFit="1" customWidth="1"/>
    <col min="11518" max="11518" width="12.3984375" style="1" bestFit="1" customWidth="1"/>
    <col min="11519" max="11520" width="13.86328125" style="1" bestFit="1" customWidth="1"/>
    <col min="11521" max="11521" width="14.86328125" style="1" bestFit="1" customWidth="1"/>
    <col min="11522" max="11522" width="12.1328125" style="1" bestFit="1" customWidth="1"/>
    <col min="11523" max="11523" width="12.3984375" style="1" bestFit="1" customWidth="1"/>
    <col min="11524" max="11525" width="13.86328125" style="1" bestFit="1" customWidth="1"/>
    <col min="11526" max="11526" width="14.86328125" style="1" bestFit="1" customWidth="1"/>
    <col min="11527" max="11765" width="9.1328125" style="1"/>
    <col min="11766" max="11766" width="15.3984375" style="1" bestFit="1" customWidth="1"/>
    <col min="11767" max="11767" width="11.1328125" style="1" bestFit="1" customWidth="1"/>
    <col min="11768" max="11768" width="14.59765625" style="1" bestFit="1" customWidth="1"/>
    <col min="11769" max="11769" width="17.3984375" style="1" bestFit="1" customWidth="1"/>
    <col min="11770" max="11770" width="17.59765625" style="1" bestFit="1" customWidth="1"/>
    <col min="11771" max="11771" width="14.73046875" style="1" bestFit="1" customWidth="1"/>
    <col min="11772" max="11772" width="14.3984375" style="1" bestFit="1" customWidth="1"/>
    <col min="11773" max="11773" width="12.1328125" style="1" bestFit="1" customWidth="1"/>
    <col min="11774" max="11774" width="12.3984375" style="1" bestFit="1" customWidth="1"/>
    <col min="11775" max="11776" width="13.86328125" style="1" bestFit="1" customWidth="1"/>
    <col min="11777" max="11777" width="14.86328125" style="1" bestFit="1" customWidth="1"/>
    <col min="11778" max="11778" width="12.1328125" style="1" bestFit="1" customWidth="1"/>
    <col min="11779" max="11779" width="12.3984375" style="1" bestFit="1" customWidth="1"/>
    <col min="11780" max="11781" width="13.86328125" style="1" bestFit="1" customWidth="1"/>
    <col min="11782" max="11782" width="14.86328125" style="1" bestFit="1" customWidth="1"/>
    <col min="11783" max="12021" width="9.1328125" style="1"/>
    <col min="12022" max="12022" width="15.3984375" style="1" bestFit="1" customWidth="1"/>
    <col min="12023" max="12023" width="11.1328125" style="1" bestFit="1" customWidth="1"/>
    <col min="12024" max="12024" width="14.59765625" style="1" bestFit="1" customWidth="1"/>
    <col min="12025" max="12025" width="17.3984375" style="1" bestFit="1" customWidth="1"/>
    <col min="12026" max="12026" width="17.59765625" style="1" bestFit="1" customWidth="1"/>
    <col min="12027" max="12027" width="14.73046875" style="1" bestFit="1" customWidth="1"/>
    <col min="12028" max="12028" width="14.3984375" style="1" bestFit="1" customWidth="1"/>
    <col min="12029" max="12029" width="12.1328125" style="1" bestFit="1" customWidth="1"/>
    <col min="12030" max="12030" width="12.3984375" style="1" bestFit="1" customWidth="1"/>
    <col min="12031" max="12032" width="13.86328125" style="1" bestFit="1" customWidth="1"/>
    <col min="12033" max="12033" width="14.86328125" style="1" bestFit="1" customWidth="1"/>
    <col min="12034" max="12034" width="12.1328125" style="1" bestFit="1" customWidth="1"/>
    <col min="12035" max="12035" width="12.3984375" style="1" bestFit="1" customWidth="1"/>
    <col min="12036" max="12037" width="13.86328125" style="1" bestFit="1" customWidth="1"/>
    <col min="12038" max="12038" width="14.86328125" style="1" bestFit="1" customWidth="1"/>
    <col min="12039" max="12277" width="9.1328125" style="1"/>
    <col min="12278" max="12278" width="15.3984375" style="1" bestFit="1" customWidth="1"/>
    <col min="12279" max="12279" width="11.1328125" style="1" bestFit="1" customWidth="1"/>
    <col min="12280" max="12280" width="14.59765625" style="1" bestFit="1" customWidth="1"/>
    <col min="12281" max="12281" width="17.3984375" style="1" bestFit="1" customWidth="1"/>
    <col min="12282" max="12282" width="17.59765625" style="1" bestFit="1" customWidth="1"/>
    <col min="12283" max="12283" width="14.73046875" style="1" bestFit="1" customWidth="1"/>
    <col min="12284" max="12284" width="14.3984375" style="1" bestFit="1" customWidth="1"/>
    <col min="12285" max="12285" width="12.1328125" style="1" bestFit="1" customWidth="1"/>
    <col min="12286" max="12286" width="12.3984375" style="1" bestFit="1" customWidth="1"/>
    <col min="12287" max="12288" width="13.86328125" style="1" bestFit="1" customWidth="1"/>
    <col min="12289" max="12289" width="14.86328125" style="1" bestFit="1" customWidth="1"/>
    <col min="12290" max="12290" width="12.1328125" style="1" bestFit="1" customWidth="1"/>
    <col min="12291" max="12291" width="12.3984375" style="1" bestFit="1" customWidth="1"/>
    <col min="12292" max="12293" width="13.86328125" style="1" bestFit="1" customWidth="1"/>
    <col min="12294" max="12294" width="14.86328125" style="1" bestFit="1" customWidth="1"/>
    <col min="12295" max="12533" width="9.1328125" style="1"/>
    <col min="12534" max="12534" width="15.3984375" style="1" bestFit="1" customWidth="1"/>
    <col min="12535" max="12535" width="11.1328125" style="1" bestFit="1" customWidth="1"/>
    <col min="12536" max="12536" width="14.59765625" style="1" bestFit="1" customWidth="1"/>
    <col min="12537" max="12537" width="17.3984375" style="1" bestFit="1" customWidth="1"/>
    <col min="12538" max="12538" width="17.59765625" style="1" bestFit="1" customWidth="1"/>
    <col min="12539" max="12539" width="14.73046875" style="1" bestFit="1" customWidth="1"/>
    <col min="12540" max="12540" width="14.3984375" style="1" bestFit="1" customWidth="1"/>
    <col min="12541" max="12541" width="12.1328125" style="1" bestFit="1" customWidth="1"/>
    <col min="12542" max="12542" width="12.3984375" style="1" bestFit="1" customWidth="1"/>
    <col min="12543" max="12544" width="13.86328125" style="1" bestFit="1" customWidth="1"/>
    <col min="12545" max="12545" width="14.86328125" style="1" bestFit="1" customWidth="1"/>
    <col min="12546" max="12546" width="12.1328125" style="1" bestFit="1" customWidth="1"/>
    <col min="12547" max="12547" width="12.3984375" style="1" bestFit="1" customWidth="1"/>
    <col min="12548" max="12549" width="13.86328125" style="1" bestFit="1" customWidth="1"/>
    <col min="12550" max="12550" width="14.86328125" style="1" bestFit="1" customWidth="1"/>
    <col min="12551" max="12789" width="9.1328125" style="1"/>
    <col min="12790" max="12790" width="15.3984375" style="1" bestFit="1" customWidth="1"/>
    <col min="12791" max="12791" width="11.1328125" style="1" bestFit="1" customWidth="1"/>
    <col min="12792" max="12792" width="14.59765625" style="1" bestFit="1" customWidth="1"/>
    <col min="12793" max="12793" width="17.3984375" style="1" bestFit="1" customWidth="1"/>
    <col min="12794" max="12794" width="17.59765625" style="1" bestFit="1" customWidth="1"/>
    <col min="12795" max="12795" width="14.73046875" style="1" bestFit="1" customWidth="1"/>
    <col min="12796" max="12796" width="14.3984375" style="1" bestFit="1" customWidth="1"/>
    <col min="12797" max="12797" width="12.1328125" style="1" bestFit="1" customWidth="1"/>
    <col min="12798" max="12798" width="12.3984375" style="1" bestFit="1" customWidth="1"/>
    <col min="12799" max="12800" width="13.86328125" style="1" bestFit="1" customWidth="1"/>
    <col min="12801" max="12801" width="14.86328125" style="1" bestFit="1" customWidth="1"/>
    <col min="12802" max="12802" width="12.1328125" style="1" bestFit="1" customWidth="1"/>
    <col min="12803" max="12803" width="12.3984375" style="1" bestFit="1" customWidth="1"/>
    <col min="12804" max="12805" width="13.86328125" style="1" bestFit="1" customWidth="1"/>
    <col min="12806" max="12806" width="14.86328125" style="1" bestFit="1" customWidth="1"/>
    <col min="12807" max="13045" width="9.1328125" style="1"/>
    <col min="13046" max="13046" width="15.3984375" style="1" bestFit="1" customWidth="1"/>
    <col min="13047" max="13047" width="11.1328125" style="1" bestFit="1" customWidth="1"/>
    <col min="13048" max="13048" width="14.59765625" style="1" bestFit="1" customWidth="1"/>
    <col min="13049" max="13049" width="17.3984375" style="1" bestFit="1" customWidth="1"/>
    <col min="13050" max="13050" width="17.59765625" style="1" bestFit="1" customWidth="1"/>
    <col min="13051" max="13051" width="14.73046875" style="1" bestFit="1" customWidth="1"/>
    <col min="13052" max="13052" width="14.3984375" style="1" bestFit="1" customWidth="1"/>
    <col min="13053" max="13053" width="12.1328125" style="1" bestFit="1" customWidth="1"/>
    <col min="13054" max="13054" width="12.3984375" style="1" bestFit="1" customWidth="1"/>
    <col min="13055" max="13056" width="13.86328125" style="1" bestFit="1" customWidth="1"/>
    <col min="13057" max="13057" width="14.86328125" style="1" bestFit="1" customWidth="1"/>
    <col min="13058" max="13058" width="12.1328125" style="1" bestFit="1" customWidth="1"/>
    <col min="13059" max="13059" width="12.3984375" style="1" bestFit="1" customWidth="1"/>
    <col min="13060" max="13061" width="13.86328125" style="1" bestFit="1" customWidth="1"/>
    <col min="13062" max="13062" width="14.86328125" style="1" bestFit="1" customWidth="1"/>
    <col min="13063" max="13301" width="9.1328125" style="1"/>
    <col min="13302" max="13302" width="15.3984375" style="1" bestFit="1" customWidth="1"/>
    <col min="13303" max="13303" width="11.1328125" style="1" bestFit="1" customWidth="1"/>
    <col min="13304" max="13304" width="14.59765625" style="1" bestFit="1" customWidth="1"/>
    <col min="13305" max="13305" width="17.3984375" style="1" bestFit="1" customWidth="1"/>
    <col min="13306" max="13306" width="17.59765625" style="1" bestFit="1" customWidth="1"/>
    <col min="13307" max="13307" width="14.73046875" style="1" bestFit="1" customWidth="1"/>
    <col min="13308" max="13308" width="14.3984375" style="1" bestFit="1" customWidth="1"/>
    <col min="13309" max="13309" width="12.1328125" style="1" bestFit="1" customWidth="1"/>
    <col min="13310" max="13310" width="12.3984375" style="1" bestFit="1" customWidth="1"/>
    <col min="13311" max="13312" width="13.86328125" style="1" bestFit="1" customWidth="1"/>
    <col min="13313" max="13313" width="14.86328125" style="1" bestFit="1" customWidth="1"/>
    <col min="13314" max="13314" width="12.1328125" style="1" bestFit="1" customWidth="1"/>
    <col min="13315" max="13315" width="12.3984375" style="1" bestFit="1" customWidth="1"/>
    <col min="13316" max="13317" width="13.86328125" style="1" bestFit="1" customWidth="1"/>
    <col min="13318" max="13318" width="14.86328125" style="1" bestFit="1" customWidth="1"/>
    <col min="13319" max="13557" width="9.1328125" style="1"/>
    <col min="13558" max="13558" width="15.3984375" style="1" bestFit="1" customWidth="1"/>
    <col min="13559" max="13559" width="11.1328125" style="1" bestFit="1" customWidth="1"/>
    <col min="13560" max="13560" width="14.59765625" style="1" bestFit="1" customWidth="1"/>
    <col min="13561" max="13561" width="17.3984375" style="1" bestFit="1" customWidth="1"/>
    <col min="13562" max="13562" width="17.59765625" style="1" bestFit="1" customWidth="1"/>
    <col min="13563" max="13563" width="14.73046875" style="1" bestFit="1" customWidth="1"/>
    <col min="13564" max="13564" width="14.3984375" style="1" bestFit="1" customWidth="1"/>
    <col min="13565" max="13565" width="12.1328125" style="1" bestFit="1" customWidth="1"/>
    <col min="13566" max="13566" width="12.3984375" style="1" bestFit="1" customWidth="1"/>
    <col min="13567" max="13568" width="13.86328125" style="1" bestFit="1" customWidth="1"/>
    <col min="13569" max="13569" width="14.86328125" style="1" bestFit="1" customWidth="1"/>
    <col min="13570" max="13570" width="12.1328125" style="1" bestFit="1" customWidth="1"/>
    <col min="13571" max="13571" width="12.3984375" style="1" bestFit="1" customWidth="1"/>
    <col min="13572" max="13573" width="13.86328125" style="1" bestFit="1" customWidth="1"/>
    <col min="13574" max="13574" width="14.86328125" style="1" bestFit="1" customWidth="1"/>
    <col min="13575" max="13813" width="9.1328125" style="1"/>
    <col min="13814" max="13814" width="15.3984375" style="1" bestFit="1" customWidth="1"/>
    <col min="13815" max="13815" width="11.1328125" style="1" bestFit="1" customWidth="1"/>
    <col min="13816" max="13816" width="14.59765625" style="1" bestFit="1" customWidth="1"/>
    <col min="13817" max="13817" width="17.3984375" style="1" bestFit="1" customWidth="1"/>
    <col min="13818" max="13818" width="17.59765625" style="1" bestFit="1" customWidth="1"/>
    <col min="13819" max="13819" width="14.73046875" style="1" bestFit="1" customWidth="1"/>
    <col min="13820" max="13820" width="14.3984375" style="1" bestFit="1" customWidth="1"/>
    <col min="13821" max="13821" width="12.1328125" style="1" bestFit="1" customWidth="1"/>
    <col min="13822" max="13822" width="12.3984375" style="1" bestFit="1" customWidth="1"/>
    <col min="13823" max="13824" width="13.86328125" style="1" bestFit="1" customWidth="1"/>
    <col min="13825" max="13825" width="14.86328125" style="1" bestFit="1" customWidth="1"/>
    <col min="13826" max="13826" width="12.1328125" style="1" bestFit="1" customWidth="1"/>
    <col min="13827" max="13827" width="12.3984375" style="1" bestFit="1" customWidth="1"/>
    <col min="13828" max="13829" width="13.86328125" style="1" bestFit="1" customWidth="1"/>
    <col min="13830" max="13830" width="14.86328125" style="1" bestFit="1" customWidth="1"/>
    <col min="13831" max="14069" width="9.1328125" style="1"/>
    <col min="14070" max="14070" width="15.3984375" style="1" bestFit="1" customWidth="1"/>
    <col min="14071" max="14071" width="11.1328125" style="1" bestFit="1" customWidth="1"/>
    <col min="14072" max="14072" width="14.59765625" style="1" bestFit="1" customWidth="1"/>
    <col min="14073" max="14073" width="17.3984375" style="1" bestFit="1" customWidth="1"/>
    <col min="14074" max="14074" width="17.59765625" style="1" bestFit="1" customWidth="1"/>
    <col min="14075" max="14075" width="14.73046875" style="1" bestFit="1" customWidth="1"/>
    <col min="14076" max="14076" width="14.3984375" style="1" bestFit="1" customWidth="1"/>
    <col min="14077" max="14077" width="12.1328125" style="1" bestFit="1" customWidth="1"/>
    <col min="14078" max="14078" width="12.3984375" style="1" bestFit="1" customWidth="1"/>
    <col min="14079" max="14080" width="13.86328125" style="1" bestFit="1" customWidth="1"/>
    <col min="14081" max="14081" width="14.86328125" style="1" bestFit="1" customWidth="1"/>
    <col min="14082" max="14082" width="12.1328125" style="1" bestFit="1" customWidth="1"/>
    <col min="14083" max="14083" width="12.3984375" style="1" bestFit="1" customWidth="1"/>
    <col min="14084" max="14085" width="13.86328125" style="1" bestFit="1" customWidth="1"/>
    <col min="14086" max="14086" width="14.86328125" style="1" bestFit="1" customWidth="1"/>
    <col min="14087" max="14325" width="9.1328125" style="1"/>
    <col min="14326" max="14326" width="15.3984375" style="1" bestFit="1" customWidth="1"/>
    <col min="14327" max="14327" width="11.1328125" style="1" bestFit="1" customWidth="1"/>
    <col min="14328" max="14328" width="14.59765625" style="1" bestFit="1" customWidth="1"/>
    <col min="14329" max="14329" width="17.3984375" style="1" bestFit="1" customWidth="1"/>
    <col min="14330" max="14330" width="17.59765625" style="1" bestFit="1" customWidth="1"/>
    <col min="14331" max="14331" width="14.73046875" style="1" bestFit="1" customWidth="1"/>
    <col min="14332" max="14332" width="14.3984375" style="1" bestFit="1" customWidth="1"/>
    <col min="14333" max="14333" width="12.1328125" style="1" bestFit="1" customWidth="1"/>
    <col min="14334" max="14334" width="12.3984375" style="1" bestFit="1" customWidth="1"/>
    <col min="14335" max="14336" width="13.86328125" style="1" bestFit="1" customWidth="1"/>
    <col min="14337" max="14337" width="14.86328125" style="1" bestFit="1" customWidth="1"/>
    <col min="14338" max="14338" width="12.1328125" style="1" bestFit="1" customWidth="1"/>
    <col min="14339" max="14339" width="12.3984375" style="1" bestFit="1" customWidth="1"/>
    <col min="14340" max="14341" width="13.86328125" style="1" bestFit="1" customWidth="1"/>
    <col min="14342" max="14342" width="14.86328125" style="1" bestFit="1" customWidth="1"/>
    <col min="14343" max="14581" width="9.1328125" style="1"/>
    <col min="14582" max="14582" width="15.3984375" style="1" bestFit="1" customWidth="1"/>
    <col min="14583" max="14583" width="11.1328125" style="1" bestFit="1" customWidth="1"/>
    <col min="14584" max="14584" width="14.59765625" style="1" bestFit="1" customWidth="1"/>
    <col min="14585" max="14585" width="17.3984375" style="1" bestFit="1" customWidth="1"/>
    <col min="14586" max="14586" width="17.59765625" style="1" bestFit="1" customWidth="1"/>
    <col min="14587" max="14587" width="14.73046875" style="1" bestFit="1" customWidth="1"/>
    <col min="14588" max="14588" width="14.3984375" style="1" bestFit="1" customWidth="1"/>
    <col min="14589" max="14589" width="12.1328125" style="1" bestFit="1" customWidth="1"/>
    <col min="14590" max="14590" width="12.3984375" style="1" bestFit="1" customWidth="1"/>
    <col min="14591" max="14592" width="13.86328125" style="1" bestFit="1" customWidth="1"/>
    <col min="14593" max="14593" width="14.86328125" style="1" bestFit="1" customWidth="1"/>
    <col min="14594" max="14594" width="12.1328125" style="1" bestFit="1" customWidth="1"/>
    <col min="14595" max="14595" width="12.3984375" style="1" bestFit="1" customWidth="1"/>
    <col min="14596" max="14597" width="13.86328125" style="1" bestFit="1" customWidth="1"/>
    <col min="14598" max="14598" width="14.86328125" style="1" bestFit="1" customWidth="1"/>
    <col min="14599" max="14837" width="9.1328125" style="1"/>
    <col min="14838" max="14838" width="15.3984375" style="1" bestFit="1" customWidth="1"/>
    <col min="14839" max="14839" width="11.1328125" style="1" bestFit="1" customWidth="1"/>
    <col min="14840" max="14840" width="14.59765625" style="1" bestFit="1" customWidth="1"/>
    <col min="14841" max="14841" width="17.3984375" style="1" bestFit="1" customWidth="1"/>
    <col min="14842" max="14842" width="17.59765625" style="1" bestFit="1" customWidth="1"/>
    <col min="14843" max="14843" width="14.73046875" style="1" bestFit="1" customWidth="1"/>
    <col min="14844" max="14844" width="14.3984375" style="1" bestFit="1" customWidth="1"/>
    <col min="14845" max="14845" width="12.1328125" style="1" bestFit="1" customWidth="1"/>
    <col min="14846" max="14846" width="12.3984375" style="1" bestFit="1" customWidth="1"/>
    <col min="14847" max="14848" width="13.86328125" style="1" bestFit="1" customWidth="1"/>
    <col min="14849" max="14849" width="14.86328125" style="1" bestFit="1" customWidth="1"/>
    <col min="14850" max="14850" width="12.1328125" style="1" bestFit="1" customWidth="1"/>
    <col min="14851" max="14851" width="12.3984375" style="1" bestFit="1" customWidth="1"/>
    <col min="14852" max="14853" width="13.86328125" style="1" bestFit="1" customWidth="1"/>
    <col min="14854" max="14854" width="14.86328125" style="1" bestFit="1" customWidth="1"/>
    <col min="14855" max="15093" width="9.1328125" style="1"/>
    <col min="15094" max="15094" width="15.3984375" style="1" bestFit="1" customWidth="1"/>
    <col min="15095" max="15095" width="11.1328125" style="1" bestFit="1" customWidth="1"/>
    <col min="15096" max="15096" width="14.59765625" style="1" bestFit="1" customWidth="1"/>
    <col min="15097" max="15097" width="17.3984375" style="1" bestFit="1" customWidth="1"/>
    <col min="15098" max="15098" width="17.59765625" style="1" bestFit="1" customWidth="1"/>
    <col min="15099" max="15099" width="14.73046875" style="1" bestFit="1" customWidth="1"/>
    <col min="15100" max="15100" width="14.3984375" style="1" bestFit="1" customWidth="1"/>
    <col min="15101" max="15101" width="12.1328125" style="1" bestFit="1" customWidth="1"/>
    <col min="15102" max="15102" width="12.3984375" style="1" bestFit="1" customWidth="1"/>
    <col min="15103" max="15104" width="13.86328125" style="1" bestFit="1" customWidth="1"/>
    <col min="15105" max="15105" width="14.86328125" style="1" bestFit="1" customWidth="1"/>
    <col min="15106" max="15106" width="12.1328125" style="1" bestFit="1" customWidth="1"/>
    <col min="15107" max="15107" width="12.3984375" style="1" bestFit="1" customWidth="1"/>
    <col min="15108" max="15109" width="13.86328125" style="1" bestFit="1" customWidth="1"/>
    <col min="15110" max="15110" width="14.86328125" style="1" bestFit="1" customWidth="1"/>
    <col min="15111" max="15349" width="9.1328125" style="1"/>
    <col min="15350" max="15350" width="15.3984375" style="1" bestFit="1" customWidth="1"/>
    <col min="15351" max="15351" width="11.1328125" style="1" bestFit="1" customWidth="1"/>
    <col min="15352" max="15352" width="14.59765625" style="1" bestFit="1" customWidth="1"/>
    <col min="15353" max="15353" width="17.3984375" style="1" bestFit="1" customWidth="1"/>
    <col min="15354" max="15354" width="17.59765625" style="1" bestFit="1" customWidth="1"/>
    <col min="15355" max="15355" width="14.73046875" style="1" bestFit="1" customWidth="1"/>
    <col min="15356" max="15356" width="14.3984375" style="1" bestFit="1" customWidth="1"/>
    <col min="15357" max="15357" width="12.1328125" style="1" bestFit="1" customWidth="1"/>
    <col min="15358" max="15358" width="12.3984375" style="1" bestFit="1" customWidth="1"/>
    <col min="15359" max="15360" width="13.86328125" style="1" bestFit="1" customWidth="1"/>
    <col min="15361" max="15361" width="14.86328125" style="1" bestFit="1" customWidth="1"/>
    <col min="15362" max="15362" width="12.1328125" style="1" bestFit="1" customWidth="1"/>
    <col min="15363" max="15363" width="12.3984375" style="1" bestFit="1" customWidth="1"/>
    <col min="15364" max="15365" width="13.86328125" style="1" bestFit="1" customWidth="1"/>
    <col min="15366" max="15366" width="14.86328125" style="1" bestFit="1" customWidth="1"/>
    <col min="15367" max="15605" width="9.1328125" style="1"/>
    <col min="15606" max="15606" width="15.3984375" style="1" bestFit="1" customWidth="1"/>
    <col min="15607" max="15607" width="11.1328125" style="1" bestFit="1" customWidth="1"/>
    <col min="15608" max="15608" width="14.59765625" style="1" bestFit="1" customWidth="1"/>
    <col min="15609" max="15609" width="17.3984375" style="1" bestFit="1" customWidth="1"/>
    <col min="15610" max="15610" width="17.59765625" style="1" bestFit="1" customWidth="1"/>
    <col min="15611" max="15611" width="14.73046875" style="1" bestFit="1" customWidth="1"/>
    <col min="15612" max="15612" width="14.3984375" style="1" bestFit="1" customWidth="1"/>
    <col min="15613" max="15613" width="12.1328125" style="1" bestFit="1" customWidth="1"/>
    <col min="15614" max="15614" width="12.3984375" style="1" bestFit="1" customWidth="1"/>
    <col min="15615" max="15616" width="13.86328125" style="1" bestFit="1" customWidth="1"/>
    <col min="15617" max="15617" width="14.86328125" style="1" bestFit="1" customWidth="1"/>
    <col min="15618" max="15618" width="12.1328125" style="1" bestFit="1" customWidth="1"/>
    <col min="15619" max="15619" width="12.3984375" style="1" bestFit="1" customWidth="1"/>
    <col min="15620" max="15621" width="13.86328125" style="1" bestFit="1" customWidth="1"/>
    <col min="15622" max="15622" width="14.86328125" style="1" bestFit="1" customWidth="1"/>
    <col min="15623" max="15861" width="9.1328125" style="1"/>
    <col min="15862" max="15862" width="15.3984375" style="1" bestFit="1" customWidth="1"/>
    <col min="15863" max="15863" width="11.1328125" style="1" bestFit="1" customWidth="1"/>
    <col min="15864" max="15864" width="14.59765625" style="1" bestFit="1" customWidth="1"/>
    <col min="15865" max="15865" width="17.3984375" style="1" bestFit="1" customWidth="1"/>
    <col min="15866" max="15866" width="17.59765625" style="1" bestFit="1" customWidth="1"/>
    <col min="15867" max="15867" width="14.73046875" style="1" bestFit="1" customWidth="1"/>
    <col min="15868" max="15868" width="14.3984375" style="1" bestFit="1" customWidth="1"/>
    <col min="15869" max="15869" width="12.1328125" style="1" bestFit="1" customWidth="1"/>
    <col min="15870" max="15870" width="12.3984375" style="1" bestFit="1" customWidth="1"/>
    <col min="15871" max="15872" width="13.86328125" style="1" bestFit="1" customWidth="1"/>
    <col min="15873" max="15873" width="14.86328125" style="1" bestFit="1" customWidth="1"/>
    <col min="15874" max="15874" width="12.1328125" style="1" bestFit="1" customWidth="1"/>
    <col min="15875" max="15875" width="12.3984375" style="1" bestFit="1" customWidth="1"/>
    <col min="15876" max="15877" width="13.86328125" style="1" bestFit="1" customWidth="1"/>
    <col min="15878" max="15878" width="14.86328125" style="1" bestFit="1" customWidth="1"/>
    <col min="15879" max="16117" width="9.1328125" style="1"/>
    <col min="16118" max="16118" width="15.3984375" style="1" bestFit="1" customWidth="1"/>
    <col min="16119" max="16119" width="11.1328125" style="1" bestFit="1" customWidth="1"/>
    <col min="16120" max="16120" width="14.59765625" style="1" bestFit="1" customWidth="1"/>
    <col min="16121" max="16121" width="17.3984375" style="1" bestFit="1" customWidth="1"/>
    <col min="16122" max="16122" width="17.59765625" style="1" bestFit="1" customWidth="1"/>
    <col min="16123" max="16123" width="14.73046875" style="1" bestFit="1" customWidth="1"/>
    <col min="16124" max="16124" width="14.3984375" style="1" bestFit="1" customWidth="1"/>
    <col min="16125" max="16125" width="12.1328125" style="1" bestFit="1" customWidth="1"/>
    <col min="16126" max="16126" width="12.3984375" style="1" bestFit="1" customWidth="1"/>
    <col min="16127" max="16128" width="13.86328125" style="1" bestFit="1" customWidth="1"/>
    <col min="16129" max="16129" width="14.86328125" style="1" bestFit="1" customWidth="1"/>
    <col min="16130" max="16130" width="12.1328125" style="1" bestFit="1" customWidth="1"/>
    <col min="16131" max="16131" width="12.3984375" style="1" bestFit="1" customWidth="1"/>
    <col min="16132" max="16133" width="13.86328125" style="1" bestFit="1" customWidth="1"/>
    <col min="16134" max="16134" width="14.86328125" style="1" bestFit="1" customWidth="1"/>
    <col min="16135" max="16384" width="9.1328125" style="1"/>
  </cols>
  <sheetData>
    <row r="1" spans="1:19">
      <c r="A1" s="87" t="s">
        <v>321</v>
      </c>
      <c r="B1" s="22" t="s">
        <v>322</v>
      </c>
      <c r="C1" s="28" t="s">
        <v>320</v>
      </c>
      <c r="D1" s="91" t="s">
        <v>269</v>
      </c>
      <c r="E1" s="91" t="s">
        <v>270</v>
      </c>
      <c r="F1" s="91" t="s">
        <v>271</v>
      </c>
      <c r="G1" s="91" t="s">
        <v>272</v>
      </c>
      <c r="H1" s="91" t="s">
        <v>274</v>
      </c>
      <c r="I1" s="91" t="s">
        <v>273</v>
      </c>
      <c r="J1" s="91" t="s">
        <v>275</v>
      </c>
      <c r="K1" s="91" t="s">
        <v>276</v>
      </c>
      <c r="L1" s="91" t="s">
        <v>277</v>
      </c>
      <c r="M1" s="91" t="s">
        <v>278</v>
      </c>
      <c r="N1" s="91" t="s">
        <v>279</v>
      </c>
      <c r="O1" s="91" t="s">
        <v>280</v>
      </c>
      <c r="P1" s="91" t="s">
        <v>281</v>
      </c>
      <c r="Q1" s="91" t="s">
        <v>282</v>
      </c>
      <c r="R1" s="91" t="s">
        <v>283</v>
      </c>
      <c r="S1" s="91" t="s">
        <v>284</v>
      </c>
    </row>
    <row r="2" spans="1:19">
      <c r="A2" s="88" t="s">
        <v>7</v>
      </c>
      <c r="B2" s="28"/>
      <c r="C2" s="28">
        <v>5</v>
      </c>
      <c r="D2" s="30">
        <f>IFERROR((($C2*s_DL)/ss_ind!C2),".")</f>
        <v>4.3332009141416579E-4</v>
      </c>
      <c r="E2" s="30">
        <f>IFERROR((($C2*s_DL)/ss_ind!D2),".")</f>
        <v>1.3484796759793688E-2</v>
      </c>
      <c r="F2" s="30">
        <f>IFERROR((($C2*s_DL)/ss_ind!E2),".")</f>
        <v>2.7475028802320849E-3</v>
      </c>
      <c r="G2" s="30">
        <f>IFERROR((($C2*s_DL)/ss_ind!F2),".")</f>
        <v>2.2978978294530477E-5</v>
      </c>
      <c r="H2" s="30">
        <f>IFERROR((($C2*s_DL)/ss_ind!G2),".")</f>
        <v>3.2038019499407806E-3</v>
      </c>
      <c r="I2" s="30">
        <f>IFERROR((($C2*s_DL)/ss_ind!H2),".")</f>
        <v>1.3941095829502384E-2</v>
      </c>
      <c r="J2" s="30">
        <f>IFERROR((($C2*s_DL)/ss_ind!I2),".")</f>
        <v>1.1593728628055265E-4</v>
      </c>
      <c r="K2" s="30">
        <f>IFERROR((($C2*s_DL)/ss_ind!J2),".")</f>
        <v>3.0661100503947799E-5</v>
      </c>
      <c r="L2" s="30">
        <f>IFERROR((($C2*s_DL)/ss_ind!K2),".")</f>
        <v>8.2401707604359722E-5</v>
      </c>
      <c r="M2" s="30">
        <f>IFERROR((($C2*s_DL)/ss_ind!L2),".")</f>
        <v>1.1306280810830753E-4</v>
      </c>
      <c r="N2" s="30">
        <f>IFERROR((($C2*s_DL)/ss_ind!M2),".")</f>
        <v>3.0730474731784379E-5</v>
      </c>
      <c r="O2" s="30">
        <f>IFERROR((($C2*s_DL)/ss_ind!N2),".")</f>
        <v>9.1801834569499904E-5</v>
      </c>
      <c r="P2" s="30">
        <f>IFERROR((($C2*s_DL)/ss_ind!O2),".")</f>
        <v>2.4736313857434808E-5</v>
      </c>
      <c r="Q2" s="30">
        <f>IFERROR((($C2*s_DL)/ss_ind!P2),".")</f>
        <v>6.6338015373023629E-5</v>
      </c>
      <c r="R2" s="30">
        <f>IFERROR((($C2*s_DL)/ss_ind!Q2),".")</f>
        <v>9.1417461954423129E-5</v>
      </c>
      <c r="S2" s="30">
        <f>IFERROR((($C2*s_DL)/ss_ind!R2),".")</f>
        <v>2.5970908276257903E-5</v>
      </c>
    </row>
    <row r="3" spans="1:19">
      <c r="A3" s="34" t="s">
        <v>8</v>
      </c>
      <c r="B3" s="28" t="s">
        <v>9</v>
      </c>
      <c r="C3" s="28">
        <v>5</v>
      </c>
      <c r="D3" s="30">
        <f>IFERROR((($C3*s_DL)/ss_ind!C3),".")</f>
        <v>0.92563118585577053</v>
      </c>
      <c r="E3" s="30">
        <f>IFERROR((($C3*s_DL)/ss_ind!D3),".")</f>
        <v>86.18503197049813</v>
      </c>
      <c r="F3" s="30">
        <f>IFERROR((($C3*s_DL)/ss_ind!E3),".")</f>
        <v>17.560043936135742</v>
      </c>
      <c r="G3" s="30">
        <f>IFERROR((($C3*s_DL)/ss_ind!F3),".")</f>
        <v>1.3300380710592308E-4</v>
      </c>
      <c r="H3" s="30">
        <f>IFERROR((($C3*s_DL)/ss_ind!G3),".")</f>
        <v>18.48580812579862</v>
      </c>
      <c r="I3" s="30">
        <f>IFERROR((($C3*s_DL)/ss_ind!H3),".")</f>
        <v>87.110796160161001</v>
      </c>
      <c r="J3" s="30">
        <f>IFERROR((($C3*s_DL)/ss_ind!I3),".")</f>
        <v>6.146284769009702E-4</v>
      </c>
      <c r="K3" s="30">
        <f>IFERROR((($C3*s_DL)/ss_ind!J3),".")</f>
        <v>1.6962008496807695E-4</v>
      </c>
      <c r="L3" s="30">
        <f>IFERROR((($C3*s_DL)/ss_ind!K3),".")</f>
        <v>4.4305374306642361E-4</v>
      </c>
      <c r="M3" s="30">
        <f>IFERROR((($C3*s_DL)/ss_ind!L3),".")</f>
        <v>5.9725382031012989E-4</v>
      </c>
      <c r="N3" s="30">
        <f>IFERROR((($C3*s_DL)/ss_ind!M3),".")</f>
        <v>1.7940635099165957E-4</v>
      </c>
      <c r="O3" s="30">
        <f>IFERROR((($C3*s_DL)/ss_ind!N3),".")</f>
        <v>4.9439347152399344E-4</v>
      </c>
      <c r="P3" s="30">
        <f>IFERROR((($C3*s_DL)/ss_ind!O3),".")</f>
        <v>1.3495838965613171E-4</v>
      </c>
      <c r="Q3" s="30">
        <f>IFERROR((($C3*s_DL)/ss_ind!P3),".")</f>
        <v>3.4601699554115748E-4</v>
      </c>
      <c r="R3" s="30">
        <f>IFERROR((($C3*s_DL)/ss_ind!Q3),".")</f>
        <v>4.6762981545885691E-4</v>
      </c>
      <c r="S3" s="30">
        <f>IFERROR((($C3*s_DL)/ss_ind!R3),".")</f>
        <v>1.5032129063646026E-4</v>
      </c>
    </row>
    <row r="4" spans="1:19">
      <c r="A4" s="88" t="s">
        <v>10</v>
      </c>
      <c r="B4" s="28"/>
      <c r="C4" s="28">
        <v>5</v>
      </c>
      <c r="D4" s="30" t="str">
        <f>IFERROR((($C4*s_DL)/ss_ind!C4),".")</f>
        <v>.</v>
      </c>
      <c r="E4" s="30" t="str">
        <f>IFERROR((($C4*s_DL)/ss_ind!D4),".")</f>
        <v>.</v>
      </c>
      <c r="F4" s="30" t="str">
        <f>IFERROR((($C4*s_DL)/ss_ind!E4),".")</f>
        <v>.</v>
      </c>
      <c r="G4" s="30">
        <f>IFERROR((($C4*s_DL)/ss_ind!F4),".")</f>
        <v>3.9145133373639302E-6</v>
      </c>
      <c r="H4" s="30">
        <f>IFERROR((($C4*s_DL)/ss_ind!G4),".")</f>
        <v>3.9145133373639302E-6</v>
      </c>
      <c r="I4" s="30">
        <f>IFERROR((($C4*s_DL)/ss_ind!H4),".")</f>
        <v>3.9145133373639302E-6</v>
      </c>
      <c r="J4" s="30" t="str">
        <f>IFERROR((($C4*s_DL)/ss_ind!I4),".")</f>
        <v>.</v>
      </c>
      <c r="K4" s="30" t="str">
        <f>IFERROR((($C4*s_DL)/ss_ind!J4),".")</f>
        <v>.</v>
      </c>
      <c r="L4" s="30" t="str">
        <f>IFERROR((($C4*s_DL)/ss_ind!K4),".")</f>
        <v>.</v>
      </c>
      <c r="M4" s="30" t="str">
        <f>IFERROR((($C4*s_DL)/ss_ind!L4),".")</f>
        <v>.</v>
      </c>
      <c r="N4" s="30" t="str">
        <f>IFERROR((($C4*s_DL)/ss_ind!M4),".")</f>
        <v>.</v>
      </c>
      <c r="O4" s="30">
        <f>IFERROR((($C4*s_DL)/ss_ind!N4),".")</f>
        <v>2.4223978335002175E-5</v>
      </c>
      <c r="P4" s="30">
        <f>IFERROR((($C4*s_DL)/ss_ind!O4),".")</f>
        <v>4.6363127371799724E-6</v>
      </c>
      <c r="Q4" s="30">
        <f>IFERROR((($C4*s_DL)/ss_ind!P4),".")</f>
        <v>1.3271276739511353E-5</v>
      </c>
      <c r="R4" s="30">
        <f>IFERROR((($C4*s_DL)/ss_ind!Q4),".")</f>
        <v>2.1093681826360463E-5</v>
      </c>
      <c r="S4" s="30">
        <f>IFERROR((($C4*s_DL)/ss_ind!R4),".")</f>
        <v>4.4241943887933898E-6</v>
      </c>
    </row>
    <row r="5" spans="1:19">
      <c r="A5" s="88" t="s">
        <v>11</v>
      </c>
      <c r="B5" s="28"/>
      <c r="C5" s="28">
        <v>5</v>
      </c>
      <c r="D5" s="30">
        <f>IFERROR((($C5*s_DL)/ss_ind!C5),".")</f>
        <v>2.1169080268609459</v>
      </c>
      <c r="E5" s="30">
        <f>IFERROR((($C5*s_DL)/ss_ind!D5),".")</f>
        <v>27.071972885540244</v>
      </c>
      <c r="F5" s="30">
        <f>IFERROR((($C5*s_DL)/ss_ind!E5),".")</f>
        <v>5.515865370574911</v>
      </c>
      <c r="G5" s="30">
        <f>IFERROR((($C5*s_DL)/ss_ind!F5),".")</f>
        <v>0.54946676956521723</v>
      </c>
      <c r="H5" s="30">
        <f>IFERROR((($C5*s_DL)/ss_ind!G5),".")</f>
        <v>8.1822401670010745</v>
      </c>
      <c r="I5" s="30">
        <f>IFERROR((($C5*s_DL)/ss_ind!H5),".")</f>
        <v>29.73834768196641</v>
      </c>
      <c r="J5" s="30">
        <f>IFERROR((($C5*s_DL)/ss_ind!I5),".")</f>
        <v>3.9190365169277106</v>
      </c>
      <c r="K5" s="30">
        <f>IFERROR((($C5*s_DL)/ss_ind!J5),".")</f>
        <v>0.69159467945783115</v>
      </c>
      <c r="L5" s="30">
        <f>IFERROR((($C5*s_DL)/ss_ind!K5),".")</f>
        <v>2.0082845499640865</v>
      </c>
      <c r="M5" s="30">
        <f>IFERROR((($C5*s_DL)/ss_ind!L5),".")</f>
        <v>3.2584749320609352</v>
      </c>
      <c r="N5" s="30">
        <f>IFERROR((($C5*s_DL)/ss_ind!M5),".")</f>
        <v>0.68526987087071223</v>
      </c>
      <c r="O5" s="30">
        <f>IFERROR((($C5*s_DL)/ss_ind!N5),".")</f>
        <v>3.9361763836408854</v>
      </c>
      <c r="P5" s="30">
        <f>IFERROR((($C5*s_DL)/ss_ind!O5),".")</f>
        <v>0.69053232203930914</v>
      </c>
      <c r="Q5" s="30">
        <f>IFERROR((($C5*s_DL)/ss_ind!P5),".")</f>
        <v>2.0326482929513254</v>
      </c>
      <c r="R5" s="30">
        <f>IFERROR((($C5*s_DL)/ss_ind!Q5),".")</f>
        <v>3.2130224197811059</v>
      </c>
      <c r="S5" s="30">
        <f>IFERROR((($C5*s_DL)/ss_ind!R5),".")</f>
        <v>0.62100894523350592</v>
      </c>
    </row>
    <row r="6" spans="1:19">
      <c r="A6" s="27" t="s">
        <v>12</v>
      </c>
      <c r="B6" s="28" t="s">
        <v>13</v>
      </c>
      <c r="C6" s="28">
        <v>5</v>
      </c>
      <c r="D6" s="30">
        <f>IFERROR((($C6*s_DL)/ss_ind!C6),".")</f>
        <v>123.63994618981556</v>
      </c>
      <c r="E6" s="30">
        <f>IFERROR((($C6*s_DL)/ss_ind!D6),".")</f>
        <v>23277.489513360764</v>
      </c>
      <c r="F6" s="30">
        <f>IFERROR((($C6*s_DL)/ss_ind!E6),".")</f>
        <v>4742.7462661668887</v>
      </c>
      <c r="G6" s="30">
        <f>IFERROR((($C6*s_DL)/ss_ind!F6),".")</f>
        <v>5.578028268680946E-3</v>
      </c>
      <c r="H6" s="30">
        <f>IFERROR((($C6*s_DL)/ss_ind!G6),".")</f>
        <v>4866.3917903849724</v>
      </c>
      <c r="I6" s="30">
        <f>IFERROR((($C6*s_DL)/ss_ind!H6),".")</f>
        <v>23401.13503757885</v>
      </c>
      <c r="J6" s="30">
        <f>IFERROR((($C6*s_DL)/ss_ind!I6),".")</f>
        <v>1.1128607721137636E-2</v>
      </c>
      <c r="K6" s="30">
        <f>IFERROR((($C6*s_DL)/ss_ind!J6),".")</f>
        <v>5.480419882771299E-3</v>
      </c>
      <c r="L6" s="30">
        <f>IFERROR((($C6*s_DL)/ss_ind!K6),".")</f>
        <v>1.0345690595027452E-2</v>
      </c>
      <c r="M6" s="30">
        <f>IFERROR((($C6*s_DL)/ss_ind!L6),".")</f>
        <v>1.1128607721137636E-2</v>
      </c>
      <c r="N6" s="30">
        <f>IFERROR((($C6*s_DL)/ss_ind!M6),".")</f>
        <v>7.6292507744024109E-3</v>
      </c>
      <c r="O6" s="30">
        <f>IFERROR((($C6*s_DL)/ss_ind!N6),".")</f>
        <v>8.9296112276557333E-3</v>
      </c>
      <c r="P6" s="30">
        <f>IFERROR((($C6*s_DL)/ss_ind!O6),".")</f>
        <v>4.2766676741122838E-3</v>
      </c>
      <c r="Q6" s="30">
        <f>IFERROR((($C6*s_DL)/ss_ind!P6),".")</f>
        <v>7.8091103480917648E-3</v>
      </c>
      <c r="R6" s="30">
        <f>IFERROR((($C6*s_DL)/ss_ind!Q6),".")</f>
        <v>8.1489422180950882E-3</v>
      </c>
      <c r="S6" s="30">
        <f>IFERROR((($C6*s_DL)/ss_ind!R6),".")</f>
        <v>6.3043038150555229E-3</v>
      </c>
    </row>
    <row r="7" spans="1:19">
      <c r="A7" s="88" t="s">
        <v>14</v>
      </c>
      <c r="B7" s="28"/>
      <c r="C7" s="28">
        <v>5</v>
      </c>
      <c r="D7" s="30" t="str">
        <f>IFERROR((($C7*s_DL)/ss_ind!C7),".")</f>
        <v>.</v>
      </c>
      <c r="E7" s="30" t="str">
        <f>IFERROR((($C7*s_DL)/ss_ind!D7),".")</f>
        <v>.</v>
      </c>
      <c r="F7" s="30" t="str">
        <f>IFERROR((($C7*s_DL)/ss_ind!E7),".")</f>
        <v>.</v>
      </c>
      <c r="G7" s="30">
        <f>IFERROR((($C7*s_DL)/ss_ind!F7),".")</f>
        <v>1.2999938352088265E-5</v>
      </c>
      <c r="H7" s="30">
        <f>IFERROR((($C7*s_DL)/ss_ind!G7),".")</f>
        <v>1.2999938352088265E-5</v>
      </c>
      <c r="I7" s="30">
        <f>IFERROR((($C7*s_DL)/ss_ind!H7),".")</f>
        <v>1.2999938352088265E-5</v>
      </c>
      <c r="J7" s="30" t="str">
        <f>IFERROR((($C7*s_DL)/ss_ind!I7),".")</f>
        <v>.</v>
      </c>
      <c r="K7" s="30" t="str">
        <f>IFERROR((($C7*s_DL)/ss_ind!J7),".")</f>
        <v>.</v>
      </c>
      <c r="L7" s="30" t="str">
        <f>IFERROR((($C7*s_DL)/ss_ind!K7),".")</f>
        <v>.</v>
      </c>
      <c r="M7" s="30" t="str">
        <f>IFERROR((($C7*s_DL)/ss_ind!L7),".")</f>
        <v>.</v>
      </c>
      <c r="N7" s="30" t="str">
        <f>IFERROR((($C7*s_DL)/ss_ind!M7),".")</f>
        <v>.</v>
      </c>
      <c r="O7" s="30">
        <f>IFERROR((($C7*s_DL)/ss_ind!N7),".")</f>
        <v>9.3708891380109879E-5</v>
      </c>
      <c r="P7" s="30">
        <f>IFERROR((($C7*s_DL)/ss_ind!O7),".")</f>
        <v>1.5981309917188363E-5</v>
      </c>
      <c r="Q7" s="30">
        <f>IFERROR((($C7*s_DL)/ss_ind!P7),".")</f>
        <v>4.7296213526014662E-5</v>
      </c>
      <c r="R7" s="30">
        <f>IFERROR((($C7*s_DL)/ss_ind!Q7),".")</f>
        <v>7.5456690470495304E-5</v>
      </c>
      <c r="S7" s="30">
        <f>IFERROR((($C7*s_DL)/ss_ind!R7),".")</f>
        <v>1.4692568233960735E-5</v>
      </c>
    </row>
    <row r="8" spans="1:19">
      <c r="A8" s="88" t="s">
        <v>15</v>
      </c>
      <c r="B8" s="28"/>
      <c r="C8" s="28">
        <v>5</v>
      </c>
      <c r="D8" s="30">
        <f>IFERROR((($C8*s_DL)/ss_ind!C8),".")</f>
        <v>1.3847798245103199E-6</v>
      </c>
      <c r="E8" s="30">
        <f>IFERROR((($C8*s_DL)/ss_ind!D8),".")</f>
        <v>2.5518767814204832E-7</v>
      </c>
      <c r="F8" s="30">
        <f>IFERROR((($C8*s_DL)/ss_ind!E8),".")</f>
        <v>5.1994026545917563E-8</v>
      </c>
      <c r="G8" s="30">
        <f>IFERROR((($C8*s_DL)/ss_ind!F8),".")</f>
        <v>1.1695695451225397E-5</v>
      </c>
      <c r="H8" s="30">
        <f>IFERROR((($C8*s_DL)/ss_ind!G8),".")</f>
        <v>1.3132469302281636E-5</v>
      </c>
      <c r="I8" s="30">
        <f>IFERROR((($C8*s_DL)/ss_ind!H8),".")</f>
        <v>1.3335662953877764E-5</v>
      </c>
      <c r="J8" s="30">
        <f>IFERROR((($C8*s_DL)/ss_ind!I8),".")</f>
        <v>6.7215025385208854E-5</v>
      </c>
      <c r="K8" s="30">
        <f>IFERROR((($C8*s_DL)/ss_ind!J8),".")</f>
        <v>1.3913314292565103E-5</v>
      </c>
      <c r="L8" s="30">
        <f>IFERROR((($C8*s_DL)/ss_ind!K8),".")</f>
        <v>3.9192434626943946E-5</v>
      </c>
      <c r="M8" s="30">
        <f>IFERROR((($C8*s_DL)/ss_ind!L8),".")</f>
        <v>6.0356349325493671E-5</v>
      </c>
      <c r="N8" s="30">
        <f>IFERROR((($C8*s_DL)/ss_ind!M8),".")</f>
        <v>1.496131328058215E-5</v>
      </c>
      <c r="O8" s="30">
        <f>IFERROR((($C8*s_DL)/ss_ind!N8),".")</f>
        <v>6.2041532294141935E-5</v>
      </c>
      <c r="P8" s="30">
        <f>IFERROR((($C8*s_DL)/ss_ind!O8),".")</f>
        <v>1.2998758765159247E-5</v>
      </c>
      <c r="Q8" s="30">
        <f>IFERROR((($C8*s_DL)/ss_ind!P8),".")</f>
        <v>3.6842405252236151E-5</v>
      </c>
      <c r="R8" s="30">
        <f>IFERROR((($C8*s_DL)/ss_ind!Q8),".")</f>
        <v>5.5609410510104299E-5</v>
      </c>
      <c r="S8" s="30">
        <f>IFERROR((($C8*s_DL)/ss_ind!R8),".")</f>
        <v>1.3218509104171988E-5</v>
      </c>
    </row>
    <row r="9" spans="1:19">
      <c r="A9" s="88" t="s">
        <v>16</v>
      </c>
      <c r="B9" s="28"/>
      <c r="C9" s="28">
        <v>5</v>
      </c>
      <c r="D9" s="30" t="str">
        <f>IFERROR((($C9*s_DL)/ss_ind!C9),".")</f>
        <v>.</v>
      </c>
      <c r="E9" s="30" t="str">
        <f>IFERROR((($C9*s_DL)/ss_ind!D9),".")</f>
        <v>.</v>
      </c>
      <c r="F9" s="30" t="str">
        <f>IFERROR((($C9*s_DL)/ss_ind!E9),".")</f>
        <v>.</v>
      </c>
      <c r="G9" s="30">
        <f>IFERROR((($C9*s_DL)/ss_ind!F9),".")</f>
        <v>1.3103747056967399E-5</v>
      </c>
      <c r="H9" s="30">
        <f>IFERROR((($C9*s_DL)/ss_ind!G9),".")</f>
        <v>1.3103747056967399E-5</v>
      </c>
      <c r="I9" s="30">
        <f>IFERROR((($C9*s_DL)/ss_ind!H9),".")</f>
        <v>1.3103747056967399E-5</v>
      </c>
      <c r="J9" s="30" t="str">
        <f>IFERROR((($C9*s_DL)/ss_ind!I9),".")</f>
        <v>.</v>
      </c>
      <c r="K9" s="30" t="str">
        <f>IFERROR((($C9*s_DL)/ss_ind!J9),".")</f>
        <v>.</v>
      </c>
      <c r="L9" s="30" t="str">
        <f>IFERROR((($C9*s_DL)/ss_ind!K9),".")</f>
        <v>.</v>
      </c>
      <c r="M9" s="30" t="str">
        <f>IFERROR((($C9*s_DL)/ss_ind!L9),".")</f>
        <v>.</v>
      </c>
      <c r="N9" s="30" t="str">
        <f>IFERROR((($C9*s_DL)/ss_ind!M9),".")</f>
        <v>.</v>
      </c>
      <c r="O9" s="30">
        <f>IFERROR((($C9*s_DL)/ss_ind!N9),".")</f>
        <v>7.6285248252841494E-5</v>
      </c>
      <c r="P9" s="30">
        <f>IFERROR((($C9*s_DL)/ss_ind!O9),".")</f>
        <v>1.5607089561713631E-5</v>
      </c>
      <c r="Q9" s="30">
        <f>IFERROR((($C9*s_DL)/ss_ind!P9),".")</f>
        <v>4.4065519301277109E-5</v>
      </c>
      <c r="R9" s="30">
        <f>IFERROR((($C9*s_DL)/ss_ind!Q9),".")</f>
        <v>6.8236481235654193E-5</v>
      </c>
      <c r="S9" s="30">
        <f>IFERROR((($C9*s_DL)/ss_ind!R9),".")</f>
        <v>1.4809893134926188E-5</v>
      </c>
    </row>
    <row r="10" spans="1:19">
      <c r="A10" s="34" t="s">
        <v>17</v>
      </c>
      <c r="B10" s="28" t="s">
        <v>9</v>
      </c>
      <c r="C10" s="28">
        <v>5</v>
      </c>
      <c r="D10" s="30" t="str">
        <f>IFERROR((($C10*s_DL)/ss_ind!C10),".")</f>
        <v>.</v>
      </c>
      <c r="E10" s="30" t="str">
        <f>IFERROR((($C10*s_DL)/ss_ind!D10),".")</f>
        <v>.</v>
      </c>
      <c r="F10" s="30" t="str">
        <f>IFERROR((($C10*s_DL)/ss_ind!E10),".")</f>
        <v>.</v>
      </c>
      <c r="G10" s="30">
        <f>IFERROR((($C10*s_DL)/ss_ind!F10),".")</f>
        <v>7.9672231165219999E-14</v>
      </c>
      <c r="H10" s="30">
        <f>IFERROR((($C10*s_DL)/ss_ind!G10),".")</f>
        <v>7.9672231165219999E-14</v>
      </c>
      <c r="I10" s="30">
        <f>IFERROR((($C10*s_DL)/ss_ind!H10),".")</f>
        <v>7.9672231165219999E-14</v>
      </c>
      <c r="J10" s="30">
        <f>IFERROR((($C10*s_DL)/ss_ind!I10),".")</f>
        <v>4.4292463233556888E-13</v>
      </c>
      <c r="K10" s="30">
        <f>IFERROR((($C10*s_DL)/ss_ind!J10),".")</f>
        <v>1.004427512697983E-13</v>
      </c>
      <c r="L10" s="30">
        <f>IFERROR((($C10*s_DL)/ss_ind!K10),".")</f>
        <v>2.8040268062818695E-13</v>
      </c>
      <c r="M10" s="30">
        <f>IFERROR((($C10*s_DL)/ss_ind!L10),".")</f>
        <v>4.1432634898791799E-13</v>
      </c>
      <c r="N10" s="30">
        <f>IFERROR((($C10*s_DL)/ss_ind!M10),".")</f>
        <v>9.9087667310579809E-14</v>
      </c>
      <c r="O10" s="30">
        <f>IFERROR((($C10*s_DL)/ss_ind!N10),".")</f>
        <v>3.7738537262331898E-13</v>
      </c>
      <c r="P10" s="30">
        <f>IFERROR((($C10*s_DL)/ss_ind!O10),".")</f>
        <v>9.0766990122716667E-14</v>
      </c>
      <c r="Q10" s="30">
        <f>IFERROR((($C10*s_DL)/ss_ind!P10),".")</f>
        <v>2.5439670131781935E-13</v>
      </c>
      <c r="R10" s="30">
        <f>IFERROR((($C10*s_DL)/ss_ind!Q10),".")</f>
        <v>3.701332708833785E-13</v>
      </c>
      <c r="S10" s="30">
        <f>IFERROR((($C10*s_DL)/ss_ind!R10),".")</f>
        <v>9.0045787990898331E-14</v>
      </c>
    </row>
    <row r="11" spans="1:19">
      <c r="A11" s="34" t="s">
        <v>18</v>
      </c>
      <c r="B11" s="90" t="s">
        <v>9</v>
      </c>
      <c r="C11" s="28">
        <v>5</v>
      </c>
      <c r="D11" s="30" t="str">
        <f>IFERROR((($C11*s_DL)/ss_ind!C11),".")</f>
        <v>.</v>
      </c>
      <c r="E11" s="30" t="str">
        <f>IFERROR((($C11*s_DL)/ss_ind!D11),".")</f>
        <v>.</v>
      </c>
      <c r="F11" s="30" t="str">
        <f>IFERROR((($C11*s_DL)/ss_ind!E11),".")</f>
        <v>.</v>
      </c>
      <c r="G11" s="30">
        <f>IFERROR((($C11*s_DL)/ss_ind!F11),".")</f>
        <v>2.0057675565322268E-12</v>
      </c>
      <c r="H11" s="30">
        <f>IFERROR((($C11*s_DL)/ss_ind!G11),".")</f>
        <v>2.0057675565322268E-12</v>
      </c>
      <c r="I11" s="30">
        <f>IFERROR((($C11*s_DL)/ss_ind!H11),".")</f>
        <v>2.0057675565322268E-12</v>
      </c>
      <c r="J11" s="30">
        <f>IFERROR((($C11*s_DL)/ss_ind!I11),".")</f>
        <v>1.1476099573407802E-12</v>
      </c>
      <c r="K11" s="30">
        <f>IFERROR((($C11*s_DL)/ss_ind!J11),".")</f>
        <v>6.5082578117648276E-13</v>
      </c>
      <c r="L11" s="30">
        <f>IFERROR((($C11*s_DL)/ss_ind!K11),".")</f>
        <v>9.126965096971978E-13</v>
      </c>
      <c r="M11" s="30">
        <f>IFERROR((($C11*s_DL)/ss_ind!L11),".")</f>
        <v>1.1013974758371246E-12</v>
      </c>
      <c r="N11" s="30">
        <f>IFERROR((($C11*s_DL)/ss_ind!M11),".")</f>
        <v>3.0124905691120946E-12</v>
      </c>
      <c r="O11" s="30">
        <f>IFERROR((($C11*s_DL)/ss_ind!N11),".")</f>
        <v>8.6358608829991821E-13</v>
      </c>
      <c r="P11" s="30">
        <f>IFERROR((($C11*s_DL)/ss_ind!O11),".")</f>
        <v>4.8975184202243699E-13</v>
      </c>
      <c r="Q11" s="30">
        <f>IFERROR((($C11*s_DL)/ss_ind!P11),".")</f>
        <v>6.8681175478886146E-13</v>
      </c>
      <c r="R11" s="30">
        <f>IFERROR((($C11*s_DL)/ss_ind!Q11),".")</f>
        <v>8.2881080957643175E-13</v>
      </c>
      <c r="S11" s="30">
        <f>IFERROR((($C11*s_DL)/ss_ind!R11),".")</f>
        <v>2.266924341305088E-12</v>
      </c>
    </row>
    <row r="12" spans="1:19">
      <c r="A12" s="88" t="s">
        <v>19</v>
      </c>
      <c r="B12" s="28"/>
      <c r="C12" s="28">
        <v>5</v>
      </c>
      <c r="D12" s="30">
        <f>IFERROR((($C12*s_DL)/ss_ind!C12),".")</f>
        <v>8.000521564214323E-7</v>
      </c>
      <c r="E12" s="30">
        <f>IFERROR((($C12*s_DL)/ss_ind!D12),".")</f>
        <v>1.6951835332607926E-7</v>
      </c>
      <c r="F12" s="30">
        <f>IFERROR((($C12*s_DL)/ss_ind!E12),".")</f>
        <v>3.4539057007094937E-8</v>
      </c>
      <c r="G12" s="30">
        <f>IFERROR((($C12*s_DL)/ss_ind!F12),".")</f>
        <v>1.0206236779883337E-5</v>
      </c>
      <c r="H12" s="30">
        <f>IFERROR((($C12*s_DL)/ss_ind!G12),".")</f>
        <v>1.1040827993311864E-5</v>
      </c>
      <c r="I12" s="30">
        <f>IFERROR((($C12*s_DL)/ss_ind!H12),".")</f>
        <v>1.1175807289630849E-5</v>
      </c>
      <c r="J12" s="30" t="str">
        <f>IFERROR((($C12*s_DL)/ss_ind!I12),".")</f>
        <v>.</v>
      </c>
      <c r="K12" s="30" t="str">
        <f>IFERROR((($C12*s_DL)/ss_ind!J12),".")</f>
        <v>.</v>
      </c>
      <c r="L12" s="30" t="str">
        <f>IFERROR((($C12*s_DL)/ss_ind!K12),".")</f>
        <v>.</v>
      </c>
      <c r="M12" s="30" t="str">
        <f>IFERROR((($C12*s_DL)/ss_ind!L12),".")</f>
        <v>.</v>
      </c>
      <c r="N12" s="30" t="str">
        <f>IFERROR((($C12*s_DL)/ss_ind!M12),".")</f>
        <v>.</v>
      </c>
      <c r="O12" s="30">
        <f>IFERROR((($C12*s_DL)/ss_ind!N12),".")</f>
        <v>5.6763401524665749E-5</v>
      </c>
      <c r="P12" s="30">
        <f>IFERROR((($C12*s_DL)/ss_ind!O12),".")</f>
        <v>1.1629622950636496E-5</v>
      </c>
      <c r="Q12" s="30">
        <f>IFERROR((($C12*s_DL)/ss_ind!P12),".")</f>
        <v>3.2959462693481308E-5</v>
      </c>
      <c r="R12" s="30">
        <f>IFERROR((($C12*s_DL)/ss_ind!Q12),".")</f>
        <v>5.002831535528504E-5</v>
      </c>
      <c r="S12" s="30">
        <f>IFERROR((($C12*s_DL)/ss_ind!R12),".")</f>
        <v>1.1535118570489777E-5</v>
      </c>
    </row>
    <row r="13" spans="1:19">
      <c r="A13" s="88" t="s">
        <v>20</v>
      </c>
      <c r="B13" s="28"/>
      <c r="C13" s="28">
        <v>5</v>
      </c>
      <c r="D13" s="30">
        <f>IFERROR((($C13*s_DL)/ss_ind!C13),".")</f>
        <v>4.2298201138780579E-5</v>
      </c>
      <c r="E13" s="30">
        <f>IFERROR((($C13*s_DL)/ss_ind!D13),".")</f>
        <v>8.6711822592856113E-6</v>
      </c>
      <c r="F13" s="30">
        <f>IFERROR((($C13*s_DL)/ss_ind!E13),".")</f>
        <v>1.7667376569915084E-6</v>
      </c>
      <c r="G13" s="30">
        <f>IFERROR((($C13*s_DL)/ss_ind!F13),".")</f>
        <v>3.4649889078124253E-5</v>
      </c>
      <c r="H13" s="30">
        <f>IFERROR((($C13*s_DL)/ss_ind!G13),".")</f>
        <v>7.8714827873896341E-5</v>
      </c>
      <c r="I13" s="30">
        <f>IFERROR((($C13*s_DL)/ss_ind!H13),".")</f>
        <v>8.5619272476190449E-5</v>
      </c>
      <c r="J13" s="30">
        <f>IFERROR((($C13*s_DL)/ss_ind!I13),".")</f>
        <v>2.2849676473245625E-4</v>
      </c>
      <c r="K13" s="30">
        <f>IFERROR((($C13*s_DL)/ss_ind!J13),".")</f>
        <v>4.5699352946491238E-5</v>
      </c>
      <c r="L13" s="30">
        <f>IFERROR((($C13*s_DL)/ss_ind!K13),".")</f>
        <v>1.300255399310882E-4</v>
      </c>
      <c r="M13" s="30">
        <f>IFERROR((($C13*s_DL)/ss_ind!L13),".")</f>
        <v>2.0265486872104749E-4</v>
      </c>
      <c r="N13" s="30">
        <f>IFERROR((($C13*s_DL)/ss_ind!M13),".")</f>
        <v>4.596234440482894E-5</v>
      </c>
      <c r="O13" s="30">
        <f>IFERROR((($C13*s_DL)/ss_ind!N13),".")</f>
        <v>1.9677991857380359E-4</v>
      </c>
      <c r="P13" s="30">
        <f>IFERROR((($C13*s_DL)/ss_ind!O13),".")</f>
        <v>4.0420585138942002E-5</v>
      </c>
      <c r="Q13" s="30">
        <f>IFERROR((($C13*s_DL)/ss_ind!P13),".")</f>
        <v>1.1480471348924672E-4</v>
      </c>
      <c r="R13" s="30">
        <f>IFERROR((($C13*s_DL)/ss_ind!Q13),".")</f>
        <v>1.7685641024007032E-4</v>
      </c>
      <c r="S13" s="30">
        <f>IFERROR((($C13*s_DL)/ss_ind!R13),".")</f>
        <v>3.916140567679937E-5</v>
      </c>
    </row>
    <row r="14" spans="1:19">
      <c r="A14" s="34" t="s">
        <v>21</v>
      </c>
      <c r="B14" s="28" t="s">
        <v>9</v>
      </c>
      <c r="C14" s="28">
        <v>5</v>
      </c>
      <c r="D14" s="30" t="str">
        <f>IFERROR((($C14*s_DL)/ss_ind!C14),".")</f>
        <v>.</v>
      </c>
      <c r="E14" s="30" t="str">
        <f>IFERROR((($C14*s_DL)/ss_ind!D14),".")</f>
        <v>.</v>
      </c>
      <c r="F14" s="30" t="str">
        <f>IFERROR((($C14*s_DL)/ss_ind!E14),".")</f>
        <v>.</v>
      </c>
      <c r="G14" s="30">
        <f>IFERROR((($C14*s_DL)/ss_ind!F14),".")</f>
        <v>9.3080023638378116E-7</v>
      </c>
      <c r="H14" s="30">
        <f>IFERROR((($C14*s_DL)/ss_ind!G14),".")</f>
        <v>9.3080023638378116E-7</v>
      </c>
      <c r="I14" s="30">
        <f>IFERROR((($C14*s_DL)/ss_ind!H14),".")</f>
        <v>9.3080023638378116E-7</v>
      </c>
      <c r="J14" s="30">
        <f>IFERROR((($C14*s_DL)/ss_ind!I14),".")</f>
        <v>5.8600636176063956E-6</v>
      </c>
      <c r="K14" s="30">
        <f>IFERROR((($C14*s_DL)/ss_ind!J14),".")</f>
        <v>1.1655375151040342E-6</v>
      </c>
      <c r="L14" s="30">
        <f>IFERROR((($C14*s_DL)/ss_ind!K14),".")</f>
        <v>3.3347323348809877E-6</v>
      </c>
      <c r="M14" s="30">
        <f>IFERROR((($C14*s_DL)/ss_ind!L14),".")</f>
        <v>5.212542775881931E-6</v>
      </c>
      <c r="N14" s="30">
        <f>IFERROR((($C14*s_DL)/ss_ind!M14),".")</f>
        <v>1.1690610961297996E-6</v>
      </c>
      <c r="O14" s="30">
        <f>IFERROR((($C14*s_DL)/ss_ind!N14),".")</f>
        <v>5.4447686210473605E-6</v>
      </c>
      <c r="P14" s="30">
        <f>IFERROR((($C14*s_DL)/ss_ind!O14),".")</f>
        <v>1.1062240204353017E-6</v>
      </c>
      <c r="Q14" s="30">
        <f>IFERROR((($C14*s_DL)/ss_ind!P14),".")</f>
        <v>3.1062973238202709E-6</v>
      </c>
      <c r="R14" s="30">
        <f>IFERROR((($C14*s_DL)/ss_ind!Q14),".")</f>
        <v>5.055976050840895E-6</v>
      </c>
      <c r="S14" s="30">
        <f>IFERROR((($C14*s_DL)/ss_ind!R14),".")</f>
        <v>1.0519931414181393E-6</v>
      </c>
    </row>
    <row r="15" spans="1:19">
      <c r="A15" s="88" t="s">
        <v>22</v>
      </c>
      <c r="B15" s="28"/>
      <c r="C15" s="28">
        <v>5</v>
      </c>
      <c r="D15" s="30">
        <f>IFERROR((($C15*s_DL)/ss_ind!C15),".")</f>
        <v>0.69148302662366889</v>
      </c>
      <c r="E15" s="30">
        <f>IFERROR((($C15*s_DL)/ss_ind!D15),".")</f>
        <v>8.6915303421473578</v>
      </c>
      <c r="F15" s="30">
        <f>IFERROR((($C15*s_DL)/ss_ind!E15),".")</f>
        <v>1.7708835419659521</v>
      </c>
      <c r="G15" s="30">
        <f>IFERROR((($C15*s_DL)/ss_ind!F15),".")</f>
        <v>8.0422489862318344E-4</v>
      </c>
      <c r="H15" s="30">
        <f>IFERROR((($C15*s_DL)/ss_ind!G15),".")</f>
        <v>2.4631707934882443</v>
      </c>
      <c r="I15" s="30">
        <f>IFERROR((($C15*s_DL)/ss_ind!H15),".")</f>
        <v>9.3838175936696491</v>
      </c>
      <c r="J15" s="30">
        <f>IFERROR((($C15*s_DL)/ss_ind!I15),".")</f>
        <v>2.7308004251438923E-4</v>
      </c>
      <c r="K15" s="30">
        <f>IFERROR((($C15*s_DL)/ss_ind!J15),".")</f>
        <v>9.9576148099169576E-5</v>
      </c>
      <c r="L15" s="30">
        <f>IFERROR((($C15*s_DL)/ss_ind!K15),".")</f>
        <v>2.1373668152599529E-4</v>
      </c>
      <c r="M15" s="30">
        <f>IFERROR((($C15*s_DL)/ss_ind!L15),".")</f>
        <v>2.6905676380331161E-4</v>
      </c>
      <c r="N15" s="30">
        <f>IFERROR((($C15*s_DL)/ss_ind!M15),".")</f>
        <v>1.0826453478037235E-3</v>
      </c>
      <c r="O15" s="30">
        <f>IFERROR((($C15*s_DL)/ss_ind!N15),".")</f>
        <v>2.2926496106618496E-4</v>
      </c>
      <c r="P15" s="30">
        <f>IFERROR((($C15*s_DL)/ss_ind!O15),".")</f>
        <v>8.3599378068332646E-5</v>
      </c>
      <c r="Q15" s="30">
        <f>IFERROR((($C15*s_DL)/ss_ind!P15),".")</f>
        <v>1.79443109490108E-4</v>
      </c>
      <c r="R15" s="30">
        <f>IFERROR((($C15*s_DL)/ss_ind!Q15),".")</f>
        <v>2.2588720841695942E-4</v>
      </c>
      <c r="S15" s="30">
        <f>IFERROR((($C15*s_DL)/ss_ind!R15),".")</f>
        <v>9.0893732558148437E-4</v>
      </c>
    </row>
    <row r="16" spans="1:19">
      <c r="A16" s="88" t="s">
        <v>23</v>
      </c>
      <c r="B16" s="28"/>
      <c r="C16" s="28">
        <v>5</v>
      </c>
      <c r="D16" s="30">
        <f>IFERROR((($C16*s_DL)/ss_ind!C16),".")</f>
        <v>3.4005755375368251E-6</v>
      </c>
      <c r="E16" s="30">
        <f>IFERROR((($C16*s_DL)/ss_ind!D16),".")</f>
        <v>1.0418197295524821E-6</v>
      </c>
      <c r="F16" s="30">
        <f>IFERROR((($C16*s_DL)/ss_ind!E16),".")</f>
        <v>2.1226888017790574E-7</v>
      </c>
      <c r="G16" s="30">
        <f>IFERROR((($C16*s_DL)/ss_ind!F16),".")</f>
        <v>5.3007043080925298E-5</v>
      </c>
      <c r="H16" s="30">
        <f>IFERROR((($C16*s_DL)/ss_ind!G16),".")</f>
        <v>5.6619887498640023E-5</v>
      </c>
      <c r="I16" s="30">
        <f>IFERROR((($C16*s_DL)/ss_ind!H16),".")</f>
        <v>5.7449438348014603E-5</v>
      </c>
      <c r="J16" s="30">
        <f>IFERROR((($C16*s_DL)/ss_ind!I16),".")</f>
        <v>3.3590787908694287E-4</v>
      </c>
      <c r="K16" s="30">
        <f>IFERROR((($C16*s_DL)/ss_ind!J16),".")</f>
        <v>6.783201984328306E-5</v>
      </c>
      <c r="L16" s="30">
        <f>IFERROR((($C16*s_DL)/ss_ind!K16),".")</f>
        <v>1.9234559051451502E-4</v>
      </c>
      <c r="M16" s="30">
        <f>IFERROR((($C16*s_DL)/ss_ind!L16),".")</f>
        <v>2.9827504616018985E-4</v>
      </c>
      <c r="N16" s="30">
        <f>IFERROR((($C16*s_DL)/ss_ind!M16),".")</f>
        <v>6.7163220521766436E-5</v>
      </c>
      <c r="O16" s="30">
        <f>IFERROR((($C16*s_DL)/ss_ind!N16),".")</f>
        <v>3.2120353629475583E-4</v>
      </c>
      <c r="P16" s="30">
        <f>IFERROR((($C16*s_DL)/ss_ind!O16),".")</f>
        <v>6.3959655441053688E-5</v>
      </c>
      <c r="Q16" s="30">
        <f>IFERROR((($C16*s_DL)/ss_ind!P16),".")</f>
        <v>1.817410863498306E-4</v>
      </c>
      <c r="R16" s="30">
        <f>IFERROR((($C16*s_DL)/ss_ind!Q16),".")</f>
        <v>2.750454512433474E-4</v>
      </c>
      <c r="S16" s="30">
        <f>IFERROR((($C16*s_DL)/ss_ind!R16),".")</f>
        <v>5.9908714661088063E-5</v>
      </c>
    </row>
    <row r="17" spans="1:19">
      <c r="A17" s="34" t="s">
        <v>24</v>
      </c>
      <c r="B17" s="90" t="s">
        <v>9</v>
      </c>
      <c r="C17" s="28">
        <v>5</v>
      </c>
      <c r="D17" s="30">
        <f>IFERROR((($C17*s_DL)/ss_ind!C17),".")</f>
        <v>1.5747792141226191E-2</v>
      </c>
      <c r="E17" s="30">
        <f>IFERROR((($C17*s_DL)/ss_ind!D17),".")</f>
        <v>0.6871312911742512</v>
      </c>
      <c r="F17" s="30">
        <f>IFERROR((($C17*s_DL)/ss_ind!E17),".")</f>
        <v>0.14000175421462793</v>
      </c>
      <c r="G17" s="30">
        <f>IFERROR((($C17*s_DL)/ss_ind!F17),".")</f>
        <v>1.6443155530419018E-4</v>
      </c>
      <c r="H17" s="30">
        <f>IFERROR((($C17*s_DL)/ss_ind!G17),".")</f>
        <v>0.1559139779111583</v>
      </c>
      <c r="I17" s="30">
        <f>IFERROR((($C17*s_DL)/ss_ind!H17),".")</f>
        <v>0.70304351487078154</v>
      </c>
      <c r="J17" s="30">
        <f>IFERROR((($C17*s_DL)/ss_ind!I17),".")</f>
        <v>2.9203133769044522E-5</v>
      </c>
      <c r="K17" s="30">
        <f>IFERROR((($C17*s_DL)/ss_ind!J17),".")</f>
        <v>1.6744458952899245E-5</v>
      </c>
      <c r="L17" s="30">
        <f>IFERROR((($C17*s_DL)/ss_ind!K17),".")</f>
        <v>2.4219663842586411E-5</v>
      </c>
      <c r="M17" s="30">
        <f>IFERROR((($C17*s_DL)/ss_ind!L17),".")</f>
        <v>2.8605117377869541E-5</v>
      </c>
      <c r="N17" s="30">
        <f>IFERROR((($C17*s_DL)/ss_ind!M17),".")</f>
        <v>2.1893066346406479E-4</v>
      </c>
      <c r="O17" s="30">
        <f>IFERROR((($C17*s_DL)/ss_ind!N17),".")</f>
        <v>2.3620993094411834E-5</v>
      </c>
      <c r="P17" s="30">
        <f>IFERROR((($C17*s_DL)/ss_ind!O17),".")</f>
        <v>1.4189006888707767E-5</v>
      </c>
      <c r="Q17" s="30">
        <f>IFERROR((($C17*s_DL)/ss_ind!P17),".")</f>
        <v>2.101002305956849E-5</v>
      </c>
      <c r="R17" s="30">
        <f>IFERROR((($C17*s_DL)/ss_ind!Q17),".")</f>
        <v>2.3329675734710683E-5</v>
      </c>
      <c r="S17" s="30">
        <f>IFERROR((($C17*s_DL)/ss_ind!R17),".")</f>
        <v>1.8584102329493102E-4</v>
      </c>
    </row>
    <row r="18" spans="1:19">
      <c r="A18" s="34" t="s">
        <v>25</v>
      </c>
      <c r="B18" s="28" t="s">
        <v>9</v>
      </c>
      <c r="C18" s="28">
        <v>5</v>
      </c>
      <c r="D18" s="30">
        <f>IFERROR((($C18*s_DL)/ss_ind!C18),".")</f>
        <v>1.5032214488329425E-5</v>
      </c>
      <c r="E18" s="30">
        <f>IFERROR((($C18*s_DL)/ss_ind!D18),".")</f>
        <v>1.0551753061375565E-3</v>
      </c>
      <c r="F18" s="30">
        <f>IFERROR((($C18*s_DL)/ss_ind!E18),".")</f>
        <v>2.1499005468192644E-4</v>
      </c>
      <c r="G18" s="30">
        <f>IFERROR((($C18*s_DL)/ss_ind!F18),".")</f>
        <v>4.7291000058427674E-6</v>
      </c>
      <c r="H18" s="30">
        <f>IFERROR((($C18*s_DL)/ss_ind!G18),".")</f>
        <v>2.3475136917609868E-4</v>
      </c>
      <c r="I18" s="30">
        <f>IFERROR((($C18*s_DL)/ss_ind!H18),".")</f>
        <v>1.0749366206317288E-3</v>
      </c>
      <c r="J18" s="30">
        <f>IFERROR((($C18*s_DL)/ss_ind!I18),".")</f>
        <v>2.1802958718332542E-5</v>
      </c>
      <c r="K18" s="30">
        <f>IFERROR((($C18*s_DL)/ss_ind!J18),".")</f>
        <v>4.7101500492049928E-6</v>
      </c>
      <c r="L18" s="30">
        <f>IFERROR((($C18*s_DL)/ss_ind!K18),".")</f>
        <v>1.3152871835515828E-5</v>
      </c>
      <c r="M18" s="30">
        <f>IFERROR((($C18*s_DL)/ss_ind!L18),".")</f>
        <v>1.9966296434994751E-5</v>
      </c>
      <c r="N18" s="30">
        <f>IFERROR((($C18*s_DL)/ss_ind!M18),".")</f>
        <v>6.0806373266627897E-6</v>
      </c>
      <c r="O18" s="30">
        <f>IFERROR((($C18*s_DL)/ss_ind!N18),".")</f>
        <v>2.1027609194764272E-5</v>
      </c>
      <c r="P18" s="30">
        <f>IFERROR((($C18*s_DL)/ss_ind!O18),".")</f>
        <v>4.3836027641853064E-6</v>
      </c>
      <c r="Q18" s="30">
        <f>IFERROR((($C18*s_DL)/ss_ind!P18),".")</f>
        <v>1.2228589133968655E-5</v>
      </c>
      <c r="R18" s="30">
        <f>IFERROR((($C18*s_DL)/ss_ind!Q18),".")</f>
        <v>1.7670028810824645E-5</v>
      </c>
      <c r="S18" s="30">
        <f>IFERROR((($C18*s_DL)/ss_ind!R18),".")</f>
        <v>5.3448426168811418E-6</v>
      </c>
    </row>
    <row r="19" spans="1:19">
      <c r="A19" s="34" t="s">
        <v>26</v>
      </c>
      <c r="B19" s="90" t="s">
        <v>9</v>
      </c>
      <c r="C19" s="28">
        <v>5</v>
      </c>
      <c r="D19" s="30">
        <f>IFERROR((($C19*s_DL)/ss_ind!C19),".")</f>
        <v>3.71158388575253E-6</v>
      </c>
      <c r="E19" s="30">
        <f>IFERROR((($C19*s_DL)/ss_ind!D19),".")</f>
        <v>1.2833913608470003E-4</v>
      </c>
      <c r="F19" s="30">
        <f>IFERROR((($C19*s_DL)/ss_ind!E19),".")</f>
        <v>2.614886618762846E-5</v>
      </c>
      <c r="G19" s="30">
        <f>IFERROR((($C19*s_DL)/ss_ind!F19),".")</f>
        <v>1.7449138438966411E-5</v>
      </c>
      <c r="H19" s="30">
        <f>IFERROR((($C19*s_DL)/ss_ind!G19),".")</f>
        <v>4.7309588512347393E-5</v>
      </c>
      <c r="I19" s="30">
        <f>IFERROR((($C19*s_DL)/ss_ind!H19),".")</f>
        <v>1.4949985840941897E-4</v>
      </c>
      <c r="J19" s="30">
        <f>IFERROR((($C19*s_DL)/ss_ind!I19),".")</f>
        <v>1.1844060017514245E-4</v>
      </c>
      <c r="K19" s="30">
        <f>IFERROR((($C19*s_DL)/ss_ind!J19),".")</f>
        <v>2.1120695982152191E-5</v>
      </c>
      <c r="L19" s="30">
        <f>IFERROR((($C19*s_DL)/ss_ind!K19),".")</f>
        <v>6.1036873709889339E-5</v>
      </c>
      <c r="M19" s="30">
        <f>IFERROR((($C19*s_DL)/ss_ind!L19),".")</f>
        <v>9.882160505410657E-5</v>
      </c>
      <c r="N19" s="30">
        <f>IFERROR((($C19*s_DL)/ss_ind!M19),".")</f>
        <v>2.1523739340297352E-5</v>
      </c>
      <c r="O19" s="30">
        <f>IFERROR((($C19*s_DL)/ss_ind!N19),".")</f>
        <v>1.1811010858689473E-4</v>
      </c>
      <c r="P19" s="30">
        <f>IFERROR((($C19*s_DL)/ss_ind!O19),".")</f>
        <v>2.0887797045099319E-5</v>
      </c>
      <c r="Q19" s="30">
        <f>IFERROR((($C19*s_DL)/ss_ind!P19),".")</f>
        <v>6.1006519731882441E-5</v>
      </c>
      <c r="R19" s="30">
        <f>IFERROR((($C19*s_DL)/ss_ind!Q19),".")</f>
        <v>9.8037306601296228E-5</v>
      </c>
      <c r="S19" s="30">
        <f>IFERROR((($C19*s_DL)/ss_ind!R19),".")</f>
        <v>1.9721067146226753E-5</v>
      </c>
    </row>
    <row r="20" spans="1:19">
      <c r="A20" s="88" t="s">
        <v>27</v>
      </c>
      <c r="B20" s="28"/>
      <c r="C20" s="28">
        <v>5</v>
      </c>
      <c r="D20" s="30">
        <f>IFERROR((($C20*s_DL)/ss_ind!C20),".")</f>
        <v>6.8589270872622104E-3</v>
      </c>
      <c r="E20" s="30">
        <f>IFERROR((($C20*s_DL)/ss_ind!D20),".")</f>
        <v>1.1501852545619706E-2</v>
      </c>
      <c r="F20" s="30">
        <f>IFERROR((($C20*s_DL)/ss_ind!E20),".")</f>
        <v>2.3434815933835685E-3</v>
      </c>
      <c r="G20" s="30">
        <f>IFERROR((($C20*s_DL)/ss_ind!F20),".")</f>
        <v>9.9158945768212979E-4</v>
      </c>
      <c r="H20" s="30">
        <f>IFERROR((($C20*s_DL)/ss_ind!G20),".")</f>
        <v>1.0193998138327909E-2</v>
      </c>
      <c r="I20" s="30">
        <f>IFERROR((($C20*s_DL)/ss_ind!H20),".")</f>
        <v>1.9352369090564044E-2</v>
      </c>
      <c r="J20" s="30">
        <f>IFERROR((($C20*s_DL)/ss_ind!I20),".")</f>
        <v>4.9843435556468961E-3</v>
      </c>
      <c r="K20" s="30">
        <f>IFERROR((($C20*s_DL)/ss_ind!J20),".")</f>
        <v>1.3078752718329665E-3</v>
      </c>
      <c r="L20" s="30">
        <f>IFERROR((($C20*s_DL)/ss_ind!K20),".")</f>
        <v>3.5322930569976971E-3</v>
      </c>
      <c r="M20" s="30">
        <f>IFERROR((($C20*s_DL)/ss_ind!L20),".")</f>
        <v>4.8504665593175379E-3</v>
      </c>
      <c r="N20" s="30">
        <f>IFERROR((($C20*s_DL)/ss_ind!M20),".")</f>
        <v>1.327600683332985E-3</v>
      </c>
      <c r="O20" s="30">
        <f>IFERROR((($C20*s_DL)/ss_ind!N20),".")</f>
        <v>4.0716491355575575E-3</v>
      </c>
      <c r="P20" s="30">
        <f>IFERROR((($C20*s_DL)/ss_ind!O20),".")</f>
        <v>1.0637111209980516E-3</v>
      </c>
      <c r="Q20" s="30">
        <f>IFERROR((($C20*s_DL)/ss_ind!P20),".")</f>
        <v>2.8725414790141974E-3</v>
      </c>
      <c r="R20" s="30">
        <f>IFERROR((($C20*s_DL)/ss_ind!Q20),".")</f>
        <v>3.9435766989250175E-3</v>
      </c>
      <c r="S20" s="30">
        <f>IFERROR((($C20*s_DL)/ss_ind!R20),".")</f>
        <v>1.1206972965937562E-3</v>
      </c>
    </row>
    <row r="21" spans="1:19">
      <c r="A21" s="88" t="s">
        <v>28</v>
      </c>
      <c r="B21" s="28"/>
      <c r="C21" s="28">
        <v>5</v>
      </c>
      <c r="D21" s="30">
        <f>IFERROR((($C21*s_DL)/ss_ind!C21),".")</f>
        <v>5.573491549011382E-4</v>
      </c>
      <c r="E21" s="30">
        <f>IFERROR((($C21*s_DL)/ss_ind!D21),".")</f>
        <v>2.3873206914336361E-4</v>
      </c>
      <c r="F21" s="30">
        <f>IFERROR((($C21*s_DL)/ss_ind!E21),".")</f>
        <v>4.8641226060658281E-5</v>
      </c>
      <c r="G21" s="30">
        <f>IFERROR((($C21*s_DL)/ss_ind!F21),".")</f>
        <v>6.6692132897874996E-4</v>
      </c>
      <c r="H21" s="30">
        <f>IFERROR((($C21*s_DL)/ss_ind!G21),".")</f>
        <v>1.2729117099405465E-3</v>
      </c>
      <c r="I21" s="30">
        <f>IFERROR((($C21*s_DL)/ss_ind!H21),".")</f>
        <v>1.4630025530232517E-3</v>
      </c>
      <c r="J21" s="30">
        <f>IFERROR((($C21*s_DL)/ss_ind!I21),".")</f>
        <v>4.1956955556389491E-3</v>
      </c>
      <c r="K21" s="30">
        <f>IFERROR((($C21*s_DL)/ss_ind!J21),".")</f>
        <v>8.818386676674784E-4</v>
      </c>
      <c r="L21" s="30">
        <f>IFERROR((($C21*s_DL)/ss_ind!K21),".")</f>
        <v>2.5155608309251217E-3</v>
      </c>
      <c r="M21" s="30">
        <f>IFERROR((($C21*s_DL)/ss_ind!L21),".")</f>
        <v>3.8336775762807212E-3</v>
      </c>
      <c r="N21" s="30">
        <f>IFERROR((($C21*s_DL)/ss_ind!M21),".")</f>
        <v>8.684490909176189E-4</v>
      </c>
      <c r="O21" s="30">
        <f>IFERROR((($C21*s_DL)/ss_ind!N21),".")</f>
        <v>3.5860645774691865E-3</v>
      </c>
      <c r="P21" s="30">
        <f>IFERROR((($C21*s_DL)/ss_ind!O21),".")</f>
        <v>7.76489568485334E-4</v>
      </c>
      <c r="Q21" s="30">
        <f>IFERROR((($C21*s_DL)/ss_ind!P21),".")</f>
        <v>2.2183076110450801E-3</v>
      </c>
      <c r="R21" s="30">
        <f>IFERROR((($C21*s_DL)/ss_ind!Q21),".")</f>
        <v>3.3276776087546615E-3</v>
      </c>
      <c r="S21" s="30">
        <f>IFERROR((($C21*s_DL)/ss_ind!R21),".")</f>
        <v>7.5375643078569028E-4</v>
      </c>
    </row>
    <row r="22" spans="1:19">
      <c r="A22" s="88" t="s">
        <v>29</v>
      </c>
      <c r="B22" s="28"/>
      <c r="C22" s="28">
        <v>5</v>
      </c>
      <c r="D22" s="30">
        <f>IFERROR((($C22*s_DL)/ss_ind!C22),".")</f>
        <v>0.352392376677232</v>
      </c>
      <c r="E22" s="30">
        <f>IFERROR((($C22*s_DL)/ss_ind!D22),".")</f>
        <v>1.4603736238245475</v>
      </c>
      <c r="F22" s="30">
        <f>IFERROR((($C22*s_DL)/ss_ind!E22),".")</f>
        <v>0.29754847693635561</v>
      </c>
      <c r="G22" s="30">
        <f>IFERROR((($C22*s_DL)/ss_ind!F22),".")</f>
        <v>2.9922835230176642E-6</v>
      </c>
      <c r="H22" s="30">
        <f>IFERROR((($C22*s_DL)/ss_ind!G22),".")</f>
        <v>0.64994384589711074</v>
      </c>
      <c r="I22" s="30">
        <f>IFERROR((($C22*s_DL)/ss_ind!H22),".")</f>
        <v>1.8127689927853026</v>
      </c>
      <c r="J22" s="30">
        <f>IFERROR((($C22*s_DL)/ss_ind!I22),".")</f>
        <v>2.977045952956378E-6</v>
      </c>
      <c r="K22" s="30">
        <f>IFERROR((($C22*s_DL)/ss_ind!J22),".")</f>
        <v>1.7449914622903087E-6</v>
      </c>
      <c r="L22" s="30">
        <f>IFERROR((($C22*s_DL)/ss_ind!K22),".")</f>
        <v>2.7859517870571508E-6</v>
      </c>
      <c r="M22" s="30">
        <f>IFERROR((($C22*s_DL)/ss_ind!L22),".")</f>
        <v>2.977045952956378E-6</v>
      </c>
      <c r="N22" s="30">
        <f>IFERROR((($C22*s_DL)/ss_ind!M22),".")</f>
        <v>4.028203853239198E-6</v>
      </c>
      <c r="O22" s="30">
        <f>IFERROR((($C22*s_DL)/ss_ind!N22),".")</f>
        <v>2.4993855948327797E-6</v>
      </c>
      <c r="P22" s="30">
        <f>IFERROR((($C22*s_DL)/ss_ind!O22),".")</f>
        <v>1.4650114888631326E-6</v>
      </c>
      <c r="Q22" s="30">
        <f>IFERROR((($C22*s_DL)/ss_ind!P22),".")</f>
        <v>2.3389520600293236E-6</v>
      </c>
      <c r="R22" s="30">
        <f>IFERROR((($C22*s_DL)/ss_ind!Q22),".")</f>
        <v>2.4993855948327797E-6</v>
      </c>
      <c r="S22" s="30">
        <f>IFERROR((($C22*s_DL)/ss_ind!R22),".")</f>
        <v>3.3818875633538036E-6</v>
      </c>
    </row>
    <row r="23" spans="1:19">
      <c r="A23" s="88" t="s">
        <v>30</v>
      </c>
      <c r="B23" s="28"/>
      <c r="C23" s="28">
        <v>5</v>
      </c>
      <c r="D23" s="30">
        <f>IFERROR((($C23*s_DL)/ss_ind!C23),".")</f>
        <v>0.21815854404287977</v>
      </c>
      <c r="E23" s="30">
        <f>IFERROR((($C23*s_DL)/ss_ind!D23),".")</f>
        <v>0.4806593328964619</v>
      </c>
      <c r="F23" s="30">
        <f>IFERROR((($C23*s_DL)/ss_ind!E23),".")</f>
        <v>9.7933467227404231E-2</v>
      </c>
      <c r="G23" s="30">
        <f>IFERROR((($C23*s_DL)/ss_ind!F23),".")</f>
        <v>4.9810130653961545E-6</v>
      </c>
      <c r="H23" s="30">
        <f>IFERROR((($C23*s_DL)/ss_ind!G23),".")</f>
        <v>0.31609699228334937</v>
      </c>
      <c r="I23" s="30">
        <f>IFERROR((($C23*s_DL)/ss_ind!H23),".")</f>
        <v>0.69882285795240706</v>
      </c>
      <c r="J23" s="30">
        <f>IFERROR((($C23*s_DL)/ss_ind!I23),".")</f>
        <v>8.2151967401360658E-6</v>
      </c>
      <c r="K23" s="30">
        <f>IFERROR((($C23*s_DL)/ss_ind!J23),".")</f>
        <v>3.8203537288045337E-6</v>
      </c>
      <c r="L23" s="30">
        <f>IFERROR((($C23*s_DL)/ss_ind!K23),".")</f>
        <v>7.2098404957138201E-6</v>
      </c>
      <c r="M23" s="30">
        <f>IFERROR((($C23*s_DL)/ss_ind!L23),".")</f>
        <v>8.2151967401360658E-6</v>
      </c>
      <c r="N23" s="30">
        <f>IFERROR((($C23*s_DL)/ss_ind!M23),".")</f>
        <v>6.7948734780940779E-6</v>
      </c>
      <c r="O23" s="30">
        <f>IFERROR((($C23*s_DL)/ss_ind!N23),".")</f>
        <v>6.3368943228772913E-6</v>
      </c>
      <c r="P23" s="30">
        <f>IFERROR((($C23*s_DL)/ss_ind!O23),".")</f>
        <v>3.1651646468968805E-6</v>
      </c>
      <c r="Q23" s="30">
        <f>IFERROR((($C23*s_DL)/ss_ind!P23),".")</f>
        <v>5.8535893042965821E-6</v>
      </c>
      <c r="R23" s="30">
        <f>IFERROR((($C23*s_DL)/ss_ind!Q23),".")</f>
        <v>6.5465116923363326E-6</v>
      </c>
      <c r="S23" s="30">
        <f>IFERROR((($C23*s_DL)/ss_ind!R23),".")</f>
        <v>5.6295554913786897E-6</v>
      </c>
    </row>
    <row r="24" spans="1:19">
      <c r="A24" s="88" t="s">
        <v>31</v>
      </c>
      <c r="B24" s="28"/>
      <c r="C24" s="28">
        <v>5</v>
      </c>
      <c r="D24" s="30">
        <f>IFERROR((($C24*s_DL)/ss_ind!C24),".")</f>
        <v>3.9095028308448102E-6</v>
      </c>
      <c r="E24" s="30">
        <f>IFERROR((($C24*s_DL)/ss_ind!D24),".")</f>
        <v>1.0348697443732364E-6</v>
      </c>
      <c r="F24" s="30">
        <f>IFERROR((($C24*s_DL)/ss_ind!E24),".")</f>
        <v>2.1085283330395634E-7</v>
      </c>
      <c r="G24" s="30">
        <f>IFERROR((($C24*s_DL)/ss_ind!F24),".")</f>
        <v>4.1458875432918297E-5</v>
      </c>
      <c r="H24" s="30">
        <f>IFERROR((($C24*s_DL)/ss_ind!G24),".")</f>
        <v>4.5579231097067066E-5</v>
      </c>
      <c r="I24" s="30">
        <f>IFERROR((($C24*s_DL)/ss_ind!H24),".")</f>
        <v>4.6403248008136342E-5</v>
      </c>
      <c r="J24" s="30" t="str">
        <f>IFERROR((($C24*s_DL)/ss_ind!I24),".")</f>
        <v>.</v>
      </c>
      <c r="K24" s="30" t="str">
        <f>IFERROR((($C24*s_DL)/ss_ind!J24),".")</f>
        <v>.</v>
      </c>
      <c r="L24" s="30" t="str">
        <f>IFERROR((($C24*s_DL)/ss_ind!K24),".")</f>
        <v>.</v>
      </c>
      <c r="M24" s="30" t="str">
        <f>IFERROR((($C24*s_DL)/ss_ind!L24),".")</f>
        <v>.</v>
      </c>
      <c r="N24" s="30" t="str">
        <f>IFERROR((($C24*s_DL)/ss_ind!M24),".")</f>
        <v>.</v>
      </c>
      <c r="O24" s="30">
        <f>IFERROR((($C24*s_DL)/ss_ind!N24),".")</f>
        <v>2.8435836087692732E-4</v>
      </c>
      <c r="P24" s="30">
        <f>IFERROR((($C24*s_DL)/ss_ind!O24),".")</f>
        <v>5.1041028954411685E-5</v>
      </c>
      <c r="Q24" s="30">
        <f>IFERROR((($C24*s_DL)/ss_ind!P24),".")</f>
        <v>1.487015474791241E-4</v>
      </c>
      <c r="R24" s="30">
        <f>IFERROR((($C24*s_DL)/ss_ind!Q24),".")</f>
        <v>2.3611909926358294E-4</v>
      </c>
      <c r="S24" s="30">
        <f>IFERROR((($C24*s_DL)/ss_ind!R24),".")</f>
        <v>4.6856941910311513E-5</v>
      </c>
    </row>
    <row r="25" spans="1:19">
      <c r="A25" s="88" t="s">
        <v>32</v>
      </c>
      <c r="B25" s="28"/>
      <c r="C25" s="28">
        <v>5</v>
      </c>
      <c r="D25" s="30">
        <f>IFERROR((($C25*s_DL)/ss_ind!C25),".")</f>
        <v>2.7190249556443627E-6</v>
      </c>
      <c r="E25" s="30">
        <f>IFERROR((($C25*s_DL)/ss_ind!D25),".")</f>
        <v>6.3751444726295157E-7</v>
      </c>
      <c r="F25" s="30">
        <f>IFERROR((($C25*s_DL)/ss_ind!E25),".")</f>
        <v>1.2989241226586529E-7</v>
      </c>
      <c r="G25" s="30">
        <f>IFERROR((($C25*s_DL)/ss_ind!F25),".")</f>
        <v>6.9089211426265535E-6</v>
      </c>
      <c r="H25" s="30">
        <f>IFERROR((($C25*s_DL)/ss_ind!G25),".")</f>
        <v>9.7578385105367819E-6</v>
      </c>
      <c r="I25" s="30">
        <f>IFERROR((($C25*s_DL)/ss_ind!H25),".")</f>
        <v>1.0265460545533868E-5</v>
      </c>
      <c r="J25" s="30" t="str">
        <f>IFERROR((($C25*s_DL)/ss_ind!I25),".")</f>
        <v>.</v>
      </c>
      <c r="K25" s="30" t="str">
        <f>IFERROR((($C25*s_DL)/ss_ind!J25),".")</f>
        <v>.</v>
      </c>
      <c r="L25" s="30" t="str">
        <f>IFERROR((($C25*s_DL)/ss_ind!K25),".")</f>
        <v>.</v>
      </c>
      <c r="M25" s="30" t="str">
        <f>IFERROR((($C25*s_DL)/ss_ind!L25),".")</f>
        <v>.</v>
      </c>
      <c r="N25" s="30" t="str">
        <f>IFERROR((($C25*s_DL)/ss_ind!M25),".")</f>
        <v>.</v>
      </c>
      <c r="O25" s="30">
        <f>IFERROR((($C25*s_DL)/ss_ind!N25),".")</f>
        <v>3.629892116802269E-5</v>
      </c>
      <c r="P25" s="30">
        <f>IFERROR((($C25*s_DL)/ss_ind!O25),".")</f>
        <v>7.8001953340249101E-6</v>
      </c>
      <c r="Q25" s="30">
        <f>IFERROR((($C25*s_DL)/ss_ind!P25),".")</f>
        <v>2.1737384954521427E-5</v>
      </c>
      <c r="R25" s="30">
        <f>IFERROR((($C25*s_DL)/ss_ind!Q25),".")</f>
        <v>3.2786951638316002E-5</v>
      </c>
      <c r="S25" s="30">
        <f>IFERROR((($C25*s_DL)/ss_ind!R25),".")</f>
        <v>7.8084828221349514E-6</v>
      </c>
    </row>
    <row r="26" spans="1:19">
      <c r="A26" s="88" t="s">
        <v>33</v>
      </c>
      <c r="B26" s="28"/>
      <c r="C26" s="28">
        <v>5</v>
      </c>
      <c r="D26" s="30">
        <f>IFERROR((($C26*s_DL)/ss_ind!C26),".")</f>
        <v>95.114914837008897</v>
      </c>
      <c r="E26" s="30">
        <f>IFERROR((($C26*s_DL)/ss_ind!D26),".")</f>
        <v>3608.1604189351679</v>
      </c>
      <c r="F26" s="30">
        <f>IFERROR((($C26*s_DL)/ss_ind!E26),".")</f>
        <v>735.15614064883073</v>
      </c>
      <c r="G26" s="30">
        <f>IFERROR((($C26*s_DL)/ss_ind!F26),".")</f>
        <v>2.3462059796804753E-3</v>
      </c>
      <c r="H26" s="30">
        <f>IFERROR((($C26*s_DL)/ss_ind!G26),".")</f>
        <v>830.27340169181946</v>
      </c>
      <c r="I26" s="30">
        <f>IFERROR((($C26*s_DL)/ss_ind!H26),".")</f>
        <v>3703.2776799781568</v>
      </c>
      <c r="J26" s="30">
        <f>IFERROR((($C26*s_DL)/ss_ind!I26),".")</f>
        <v>1.7989357845225304E-2</v>
      </c>
      <c r="K26" s="30">
        <f>IFERROR((($C26*s_DL)/ss_ind!J26),".")</f>
        <v>3.1852716184664984E-3</v>
      </c>
      <c r="L26" s="30">
        <f>IFERROR((($C26*s_DL)/ss_ind!K26),".")</f>
        <v>9.1322122394721737E-3</v>
      </c>
      <c r="M26" s="30">
        <f>IFERROR((($C26*s_DL)/ss_ind!L26),".")</f>
        <v>1.4798584894084423E-2</v>
      </c>
      <c r="N26" s="30">
        <f>IFERROR((($C26*s_DL)/ss_ind!M26),".")</f>
        <v>3.3566817178492542E-3</v>
      </c>
      <c r="O26" s="30">
        <f>IFERROR((($C26*s_DL)/ss_ind!N26),".")</f>
        <v>1.4251265821562034E-2</v>
      </c>
      <c r="P26" s="30">
        <f>IFERROR((($C26*s_DL)/ss_ind!O26),".")</f>
        <v>2.5195946989926415E-3</v>
      </c>
      <c r="Q26" s="30">
        <f>IFERROR((($C26*s_DL)/ss_ind!P26),".")</f>
        <v>7.2272564538375782E-3</v>
      </c>
      <c r="R26" s="30">
        <f>IFERROR((($C26*s_DL)/ss_ind!Q26),".")</f>
        <v>1.1562817039182492E-2</v>
      </c>
      <c r="S26" s="30">
        <f>IFERROR((($C26*s_DL)/ss_ind!R26),".")</f>
        <v>2.6516888398816631E-3</v>
      </c>
    </row>
    <row r="27" spans="1:19">
      <c r="A27" s="88" t="s">
        <v>34</v>
      </c>
      <c r="B27" s="28"/>
      <c r="C27" s="28">
        <v>5</v>
      </c>
      <c r="D27" s="30">
        <f>IFERROR((($C27*s_DL)/ss_ind!C27),".")</f>
        <v>5.5420635192858967E-6</v>
      </c>
      <c r="E27" s="30">
        <f>IFERROR((($C27*s_DL)/ss_ind!D27),".")</f>
        <v>1.147464720025765E-6</v>
      </c>
      <c r="F27" s="30">
        <f>IFERROR((($C27*s_DL)/ss_ind!E27),".")</f>
        <v>2.337938553612823E-7</v>
      </c>
      <c r="G27" s="30">
        <f>IFERROR((($C27*s_DL)/ss_ind!F27),".")</f>
        <v>3.7237814120093506E-5</v>
      </c>
      <c r="H27" s="30">
        <f>IFERROR((($C27*s_DL)/ss_ind!G27),".")</f>
        <v>4.3013671494740688E-5</v>
      </c>
      <c r="I27" s="30">
        <f>IFERROR((($C27*s_DL)/ss_ind!H27),".")</f>
        <v>4.3927342359405163E-5</v>
      </c>
      <c r="J27" s="30" t="str">
        <f>IFERROR((($C27*s_DL)/ss_ind!I27),".")</f>
        <v>.</v>
      </c>
      <c r="K27" s="30" t="str">
        <f>IFERROR((($C27*s_DL)/ss_ind!J27),".")</f>
        <v>.</v>
      </c>
      <c r="L27" s="30" t="str">
        <f>IFERROR((($C27*s_DL)/ss_ind!K27),".")</f>
        <v>.</v>
      </c>
      <c r="M27" s="30" t="str">
        <f>IFERROR((($C27*s_DL)/ss_ind!L27),".")</f>
        <v>.</v>
      </c>
      <c r="N27" s="30" t="str">
        <f>IFERROR((($C27*s_DL)/ss_ind!M27),".")</f>
        <v>.</v>
      </c>
      <c r="O27" s="30">
        <f>IFERROR((($C27*s_DL)/ss_ind!N27),".")</f>
        <v>2.7934331025289411E-4</v>
      </c>
      <c r="P27" s="30">
        <f>IFERROR((($C27*s_DL)/ss_ind!O27),".")</f>
        <v>4.7277068702977242E-5</v>
      </c>
      <c r="Q27" s="30">
        <f>IFERROR((($C27*s_DL)/ss_ind!P27),".")</f>
        <v>1.396229518124257E-4</v>
      </c>
      <c r="R27" s="30">
        <f>IFERROR((($C27*s_DL)/ss_ind!Q27),".")</f>
        <v>2.2556215506200675E-4</v>
      </c>
      <c r="S27" s="30">
        <f>IFERROR((($C27*s_DL)/ss_ind!R27),".")</f>
        <v>4.2086286105743958E-5</v>
      </c>
    </row>
    <row r="28" spans="1:19">
      <c r="A28" s="88" t="s">
        <v>35</v>
      </c>
      <c r="B28" s="28"/>
      <c r="C28" s="28">
        <v>5</v>
      </c>
      <c r="D28" s="30">
        <f>IFERROR((($C28*s_DL)/ss_ind!C28),".")</f>
        <v>3214.6560436864647</v>
      </c>
      <c r="E28" s="30">
        <f>IFERROR((($C28*s_DL)/ss_ind!D28),".")</f>
        <v>596033.7554832116</v>
      </c>
      <c r="F28" s="30">
        <f>IFERROR((($C28*s_DL)/ss_ind!E28),".")</f>
        <v>121440.7965560413</v>
      </c>
      <c r="G28" s="30">
        <f>IFERROR((($C28*s_DL)/ss_ind!F28),".")</f>
        <v>2.8406743250175808</v>
      </c>
      <c r="H28" s="30">
        <f>IFERROR((($C28*s_DL)/ss_ind!G28),".")</f>
        <v>124658.29327405278</v>
      </c>
      <c r="I28" s="30">
        <f>IFERROR((($C28*s_DL)/ss_ind!H28),".")</f>
        <v>599251.25220122316</v>
      </c>
      <c r="J28" s="30" t="str">
        <f>IFERROR((($C28*s_DL)/ss_ind!I28),".")</f>
        <v>.</v>
      </c>
      <c r="K28" s="30" t="str">
        <f>IFERROR((($C28*s_DL)/ss_ind!J28),".")</f>
        <v>.</v>
      </c>
      <c r="L28" s="30" t="str">
        <f>IFERROR((($C28*s_DL)/ss_ind!K28),".")</f>
        <v>.</v>
      </c>
      <c r="M28" s="30" t="str">
        <f>IFERROR((($C28*s_DL)/ss_ind!L28),".")</f>
        <v>.</v>
      </c>
      <c r="N28" s="30" t="str">
        <f>IFERROR((($C28*s_DL)/ss_ind!M28),".")</f>
        <v>.</v>
      </c>
      <c r="O28" s="30">
        <f>IFERROR((($C28*s_DL)/ss_ind!N28),".")</f>
        <v>19.725328805538769</v>
      </c>
      <c r="P28" s="30">
        <f>IFERROR((($C28*s_DL)/ss_ind!O28),".")</f>
        <v>3.4497065993541107</v>
      </c>
      <c r="Q28" s="30">
        <f>IFERROR((($C28*s_DL)/ss_ind!P28),".")</f>
        <v>10.001452853539051</v>
      </c>
      <c r="R28" s="30">
        <f>IFERROR((($C28*s_DL)/ss_ind!Q28),".")</f>
        <v>16.075363551159576</v>
      </c>
      <c r="S28" s="30">
        <f>IFERROR((($C28*s_DL)/ss_ind!R28),".")</f>
        <v>3.2105384056745701</v>
      </c>
    </row>
    <row r="29" spans="1:19">
      <c r="A29" s="88" t="s">
        <v>36</v>
      </c>
      <c r="B29" s="28"/>
      <c r="C29" s="28">
        <v>5</v>
      </c>
      <c r="D29" s="30">
        <f>IFERROR((($C29*s_DL)/ss_ind!C29),".")</f>
        <v>1.9438733888962596</v>
      </c>
      <c r="E29" s="30">
        <f>IFERROR((($C29*s_DL)/ss_ind!D29),".")</f>
        <v>7.3433512253519204</v>
      </c>
      <c r="F29" s="30">
        <f>IFERROR((($C29*s_DL)/ss_ind!E29),".")</f>
        <v>1.496194492331296</v>
      </c>
      <c r="G29" s="30">
        <f>IFERROR((($C29*s_DL)/ss_ind!F29),".")</f>
        <v>0.48386803032012971</v>
      </c>
      <c r="H29" s="30">
        <f>IFERROR((($C29*s_DL)/ss_ind!G29),".")</f>
        <v>3.9239359115476851</v>
      </c>
      <c r="I29" s="30">
        <f>IFERROR((($C29*s_DL)/ss_ind!H29),".")</f>
        <v>9.7710926445683111</v>
      </c>
      <c r="J29" s="30">
        <f>IFERROR((($C29*s_DL)/ss_ind!I29),".")</f>
        <v>3.4230998111107636</v>
      </c>
      <c r="K29" s="30">
        <f>IFERROR((($C29*s_DL)/ss_ind!J29),".")</f>
        <v>0.61067435950641036</v>
      </c>
      <c r="L29" s="30">
        <f>IFERROR((($C29*s_DL)/ss_ind!K29),".")</f>
        <v>1.7738636157090968</v>
      </c>
      <c r="M29" s="30">
        <f>IFERROR((($C29*s_DL)/ss_ind!L29),".")</f>
        <v>2.8705849144144868</v>
      </c>
      <c r="N29" s="30">
        <f>IFERROR((($C29*s_DL)/ss_ind!M29),".")</f>
        <v>0.59794030153566902</v>
      </c>
      <c r="O29" s="30">
        <f>IFERROR((($C29*s_DL)/ss_ind!N29),".")</f>
        <v>3.4365674402685729</v>
      </c>
      <c r="P29" s="30">
        <f>IFERROR((($C29*s_DL)/ss_ind!O29),".")</f>
        <v>0.6038414171544001</v>
      </c>
      <c r="Q29" s="30">
        <f>IFERROR((($C29*s_DL)/ss_ind!P29),".")</f>
        <v>1.7747168449614814</v>
      </c>
      <c r="R29" s="30">
        <f>IFERROR((($C29*s_DL)/ss_ind!Q29),".")</f>
        <v>2.8103154977164717</v>
      </c>
      <c r="S29" s="30">
        <f>IFERROR((($C29*s_DL)/ss_ind!R29),".")</f>
        <v>0.5468690588497046</v>
      </c>
    </row>
    <row r="30" spans="1:19">
      <c r="A30" s="88" t="s">
        <v>37</v>
      </c>
      <c r="B30" s="28"/>
      <c r="C30" s="28">
        <v>5</v>
      </c>
      <c r="D30" s="30">
        <f>IFERROR((($C30*s_DL)/ss_ind!C30),".")</f>
        <v>4.2437951730889435E-4</v>
      </c>
      <c r="E30" s="30">
        <f>IFERROR((($C30*s_DL)/ss_ind!D30),".")</f>
        <v>2.0494293632020139E-4</v>
      </c>
      <c r="F30" s="30">
        <f>IFERROR((($C30*s_DL)/ss_ind!E30),".")</f>
        <v>4.1756751536801763E-5</v>
      </c>
      <c r="G30" s="30">
        <f>IFERROR((($C30*s_DL)/ss_ind!F30),".")</f>
        <v>3.3714639137461748E-4</v>
      </c>
      <c r="H30" s="30">
        <f>IFERROR((($C30*s_DL)/ss_ind!G30),".")</f>
        <v>8.0328266022031353E-4</v>
      </c>
      <c r="I30" s="30">
        <f>IFERROR((($C30*s_DL)/ss_ind!H30),".")</f>
        <v>9.6646884500371322E-4</v>
      </c>
      <c r="J30" s="30">
        <f>IFERROR((($C30*s_DL)/ss_ind!I30),".")</f>
        <v>1.8877165011386542E-3</v>
      </c>
      <c r="K30" s="30">
        <f>IFERROR((($C30*s_DL)/ss_ind!J30),".")</f>
        <v>4.427553248125206E-4</v>
      </c>
      <c r="L30" s="30">
        <f>IFERROR((($C30*s_DL)/ss_ind!K30),".")</f>
        <v>1.2355962552907549E-3</v>
      </c>
      <c r="M30" s="30">
        <f>IFERROR((($C30*s_DL)/ss_ind!L30),".")</f>
        <v>1.8019112056323514E-3</v>
      </c>
      <c r="N30" s="30">
        <f>IFERROR((($C30*s_DL)/ss_ind!M30),".")</f>
        <v>4.349474103959461E-4</v>
      </c>
      <c r="O30" s="30">
        <f>IFERROR((($C30*s_DL)/ss_ind!N30),".")</f>
        <v>1.6594909105310091E-3</v>
      </c>
      <c r="P30" s="30">
        <f>IFERROR((($C30*s_DL)/ss_ind!O30),".")</f>
        <v>3.9353338045691023E-4</v>
      </c>
      <c r="Q30" s="30">
        <f>IFERROR((($C30*s_DL)/ss_ind!P30),".")</f>
        <v>1.1107481618938832E-3</v>
      </c>
      <c r="R30" s="30">
        <f>IFERROR((($C30*s_DL)/ss_ind!Q30),".")</f>
        <v>1.5583143330099465E-3</v>
      </c>
      <c r="S30" s="30">
        <f>IFERROR((($C30*s_DL)/ss_ind!R30),".")</f>
        <v>3.8104383466629871E-4</v>
      </c>
    </row>
    <row r="31" spans="1:19">
      <c r="A31" s="27" t="s">
        <v>38</v>
      </c>
      <c r="B31" s="28" t="s">
        <v>13</v>
      </c>
      <c r="C31" s="28">
        <v>5</v>
      </c>
      <c r="D31" s="30">
        <f>IFERROR((($C31*s_DL)/ss_ind!C31),".")</f>
        <v>8.1552431456781687</v>
      </c>
      <c r="E31" s="30">
        <f>IFERROR((($C31*s_DL)/ss_ind!D31),".")</f>
        <v>9.7897714471233996</v>
      </c>
      <c r="F31" s="30">
        <f>IFERROR((($C31*s_DL)/ss_ind!E31),".")</f>
        <v>1.9946481750457541</v>
      </c>
      <c r="G31" s="30">
        <f>IFERROR((($C31*s_DL)/ss_ind!F31),".")</f>
        <v>7.2760076122375028E-4</v>
      </c>
      <c r="H31" s="30">
        <f>IFERROR((($C31*s_DL)/ss_ind!G31),".")</f>
        <v>10.150618921485146</v>
      </c>
      <c r="I31" s="30">
        <f>IFERROR((($C31*s_DL)/ss_ind!H31),".")</f>
        <v>17.94574219356279</v>
      </c>
      <c r="J31" s="30">
        <f>IFERROR((($C31*s_DL)/ss_ind!I31),".")</f>
        <v>2.3118753676729396E-4</v>
      </c>
      <c r="K31" s="30">
        <f>IFERROR((($C31*s_DL)/ss_ind!J31),".")</f>
        <v>1.0689316216122192E-4</v>
      </c>
      <c r="L31" s="30">
        <f>IFERROR((($C31*s_DL)/ss_ind!K31),".")</f>
        <v>1.8644156190910806E-4</v>
      </c>
      <c r="M31" s="30">
        <f>IFERROR((($C31*s_DL)/ss_ind!L31),".")</f>
        <v>2.272101167798997E-4</v>
      </c>
      <c r="N31" s="30">
        <f>IFERROR((($C31*s_DL)/ss_ind!M31),".")</f>
        <v>9.7385307891301805E-4</v>
      </c>
      <c r="O31" s="30">
        <f>IFERROR((($C31*s_DL)/ss_ind!N31),".")</f>
        <v>1.8410001335218622E-4</v>
      </c>
      <c r="P31" s="30">
        <f>IFERROR((($C31*s_DL)/ss_ind!O31),".")</f>
        <v>9.1043008005583273E-5</v>
      </c>
      <c r="Q31" s="30">
        <f>IFERROR((($C31*s_DL)/ss_ind!P31),".")</f>
        <v>1.6139216211380873E-4</v>
      </c>
      <c r="R31" s="30">
        <f>IFERROR((($C31*s_DL)/ss_ind!Q31),".")</f>
        <v>1.8517713759555847E-4</v>
      </c>
      <c r="S31" s="30">
        <f>IFERROR((($C31*s_DL)/ss_ind!R31),".")</f>
        <v>8.2233650205306287E-4</v>
      </c>
    </row>
    <row r="32" spans="1:19">
      <c r="A32" s="88" t="s">
        <v>39</v>
      </c>
      <c r="B32" s="28"/>
      <c r="C32" s="28">
        <v>5</v>
      </c>
      <c r="D32" s="30">
        <f>IFERROR((($C32*s_DL)/ss_ind!C32),".")</f>
        <v>2.8376930585242592E-6</v>
      </c>
      <c r="E32" s="30">
        <f>IFERROR((($C32*s_DL)/ss_ind!D32),".")</f>
        <v>6.5205986652645847E-7</v>
      </c>
      <c r="F32" s="30">
        <f>IFERROR((($C32*s_DL)/ss_ind!E32),".")</f>
        <v>1.3285601505740484E-7</v>
      </c>
      <c r="G32" s="30">
        <f>IFERROR((($C32*s_DL)/ss_ind!F32),".")</f>
        <v>5.3019694877141506E-5</v>
      </c>
      <c r="H32" s="30">
        <f>IFERROR((($C32*s_DL)/ss_ind!G32),".")</f>
        <v>5.5990243950723172E-5</v>
      </c>
      <c r="I32" s="30">
        <f>IFERROR((($C32*s_DL)/ss_ind!H32),".")</f>
        <v>5.6509447802192216E-5</v>
      </c>
      <c r="J32" s="30">
        <f>IFERROR((($C32*s_DL)/ss_ind!I32),".")</f>
        <v>3.7290215289009559E-4</v>
      </c>
      <c r="K32" s="30">
        <f>IFERROR((($C32*s_DL)/ss_ind!J32),".")</f>
        <v>6.6486430360249621E-5</v>
      </c>
      <c r="L32" s="30">
        <f>IFERROR((($C32*s_DL)/ss_ind!K32),".")</f>
        <v>1.9194343373567712E-4</v>
      </c>
      <c r="M32" s="30">
        <f>IFERROR((($C32*s_DL)/ss_ind!L32),".")</f>
        <v>3.0930643689333517E-4</v>
      </c>
      <c r="N32" s="30">
        <f>IFERROR((($C32*s_DL)/ss_ind!M32),".")</f>
        <v>6.6029146583798309E-5</v>
      </c>
      <c r="O32" s="30">
        <f>IFERROR((($C32*s_DL)/ss_ind!N32),".")</f>
        <v>3.7394182447784838E-4</v>
      </c>
      <c r="P32" s="30">
        <f>IFERROR((($C32*s_DL)/ss_ind!O32),".")</f>
        <v>6.6097720964937654E-5</v>
      </c>
      <c r="Q32" s="30">
        <f>IFERROR((($C32*s_DL)/ss_ind!P32),".")</f>
        <v>1.9295686263607673E-4</v>
      </c>
      <c r="R32" s="30">
        <f>IFERROR((($C32*s_DL)/ss_ind!Q32),".")</f>
        <v>3.0529630416111479E-4</v>
      </c>
      <c r="S32" s="30">
        <f>IFERROR((($C32*s_DL)/ss_ind!R32),".")</f>
        <v>5.9923013758064832E-5</v>
      </c>
    </row>
    <row r="33" spans="1:19">
      <c r="A33" s="88" t="s">
        <v>40</v>
      </c>
      <c r="B33" s="28"/>
      <c r="C33" s="28">
        <v>5</v>
      </c>
      <c r="D33" s="30">
        <f>IFERROR((($C33*s_DL)/ss_ind!C33),".")</f>
        <v>5.8722892392000871E-7</v>
      </c>
      <c r="E33" s="30">
        <f>IFERROR((($C33*s_DL)/ss_ind!D33),".")</f>
        <v>1.7622059044077531E-6</v>
      </c>
      <c r="F33" s="30">
        <f>IFERROR((($C33*s_DL)/ss_ind!E33),".")</f>
        <v>3.5904625662273354E-7</v>
      </c>
      <c r="G33" s="30">
        <f>IFERROR((($C33*s_DL)/ss_ind!F33),".")</f>
        <v>1.4345435418605235E-5</v>
      </c>
      <c r="H33" s="30">
        <f>IFERROR((($C33*s_DL)/ss_ind!G33),".")</f>
        <v>1.5291710599147975E-5</v>
      </c>
      <c r="I33" s="30">
        <f>IFERROR((($C33*s_DL)/ss_ind!H33),".")</f>
        <v>1.6694870246932997E-5</v>
      </c>
      <c r="J33" s="30" t="str">
        <f>IFERROR((($C33*s_DL)/ss_ind!I33),".")</f>
        <v>.</v>
      </c>
      <c r="K33" s="30" t="str">
        <f>IFERROR((($C33*s_DL)/ss_ind!J33),".")</f>
        <v>.</v>
      </c>
      <c r="L33" s="30" t="str">
        <f>IFERROR((($C33*s_DL)/ss_ind!K33),".")</f>
        <v>.</v>
      </c>
      <c r="M33" s="30" t="str">
        <f>IFERROR((($C33*s_DL)/ss_ind!L33),".")</f>
        <v>.</v>
      </c>
      <c r="N33" s="30" t="str">
        <f>IFERROR((($C33*s_DL)/ss_ind!M33),".")</f>
        <v>.</v>
      </c>
      <c r="O33" s="30">
        <f>IFERROR((($C33*s_DL)/ss_ind!N33),".")</f>
        <v>9.1592167723577174E-5</v>
      </c>
      <c r="P33" s="30">
        <f>IFERROR((($C33*s_DL)/ss_ind!O33),".")</f>
        <v>1.7300263254017374E-5</v>
      </c>
      <c r="Q33" s="30">
        <f>IFERROR((($C33*s_DL)/ss_ind!P33),".")</f>
        <v>4.9722332156074498E-5</v>
      </c>
      <c r="R33" s="30">
        <f>IFERROR((($C33*s_DL)/ss_ind!Q33),".")</f>
        <v>7.7408215987963722E-5</v>
      </c>
      <c r="S33" s="30">
        <f>IFERROR((($C33*s_DL)/ss_ind!R33),".")</f>
        <v>1.6213252942070828E-5</v>
      </c>
    </row>
    <row r="34" spans="1:19">
      <c r="A34" s="88" t="s">
        <v>41</v>
      </c>
      <c r="B34" s="28"/>
      <c r="C34" s="28">
        <v>5</v>
      </c>
      <c r="D34" s="30" t="str">
        <f>IFERROR((($C34*s_DL)/ss_ind!C34),".")</f>
        <v>.</v>
      </c>
      <c r="E34" s="30" t="str">
        <f>IFERROR((($C34*s_DL)/ss_ind!D34),".")</f>
        <v>.</v>
      </c>
      <c r="F34" s="30" t="str">
        <f>IFERROR((($C34*s_DL)/ss_ind!E34),".")</f>
        <v>.</v>
      </c>
      <c r="G34" s="30">
        <f>IFERROR((($C34*s_DL)/ss_ind!F34),".")</f>
        <v>1.7469559534509976E-7</v>
      </c>
      <c r="H34" s="30">
        <f>IFERROR((($C34*s_DL)/ss_ind!G34),".")</f>
        <v>1.7469559534509976E-7</v>
      </c>
      <c r="I34" s="30">
        <f>IFERROR((($C34*s_DL)/ss_ind!H34),".")</f>
        <v>1.7469559534509976E-7</v>
      </c>
      <c r="J34" s="30" t="str">
        <f>IFERROR((($C34*s_DL)/ss_ind!I34),".")</f>
        <v>.</v>
      </c>
      <c r="K34" s="30" t="str">
        <f>IFERROR((($C34*s_DL)/ss_ind!J34),".")</f>
        <v>.</v>
      </c>
      <c r="L34" s="30" t="str">
        <f>IFERROR((($C34*s_DL)/ss_ind!K34),".")</f>
        <v>.</v>
      </c>
      <c r="M34" s="30" t="str">
        <f>IFERROR((($C34*s_DL)/ss_ind!L34),".")</f>
        <v>.</v>
      </c>
      <c r="N34" s="30" t="str">
        <f>IFERROR((($C34*s_DL)/ss_ind!M34),".")</f>
        <v>.</v>
      </c>
      <c r="O34" s="30">
        <f>IFERROR((($C34*s_DL)/ss_ind!N34),".")</f>
        <v>4.5847080001392892E-7</v>
      </c>
      <c r="P34" s="30">
        <f>IFERROR((($C34*s_DL)/ss_ind!O34),".")</f>
        <v>1.4684037474701005E-7</v>
      </c>
      <c r="Q34" s="30">
        <f>IFERROR((($C34*s_DL)/ss_ind!P34),".")</f>
        <v>3.2084205178568381E-7</v>
      </c>
      <c r="R34" s="30">
        <f>IFERROR((($C34*s_DL)/ss_ind!Q34),".")</f>
        <v>4.3428103547049328E-7</v>
      </c>
      <c r="S34" s="30">
        <f>IFERROR((($C34*s_DL)/ss_ind!R34),".")</f>
        <v>1.9744147127958966E-7</v>
      </c>
    </row>
    <row r="35" spans="1:19">
      <c r="A35" s="88" t="s">
        <v>42</v>
      </c>
      <c r="B35" s="28"/>
      <c r="C35" s="28">
        <v>5</v>
      </c>
      <c r="D35" s="30">
        <f>IFERROR((($C35*s_DL)/ss_ind!C35),".")</f>
        <v>4.0042741153648113E-4</v>
      </c>
      <c r="E35" s="30">
        <f>IFERROR((($C35*s_DL)/ss_ind!D35),".")</f>
        <v>4.9789537351663401E-4</v>
      </c>
      <c r="F35" s="30">
        <f>IFERROR((($C35*s_DL)/ss_ind!E35),".")</f>
        <v>1.0144527923994549E-4</v>
      </c>
      <c r="G35" s="30">
        <f>IFERROR((($C35*s_DL)/ss_ind!F35),".")</f>
        <v>3.8059827742745037E-4</v>
      </c>
      <c r="H35" s="30">
        <f>IFERROR((($C35*s_DL)/ss_ind!G35),".")</f>
        <v>8.824709682038771E-4</v>
      </c>
      <c r="I35" s="30">
        <f>IFERROR((($C35*s_DL)/ss_ind!H35),".")</f>
        <v>1.2789210624805658E-3</v>
      </c>
      <c r="J35" s="30">
        <f>IFERROR((($C35*s_DL)/ss_ind!I35),".")</f>
        <v>2.2775976065870975E-3</v>
      </c>
      <c r="K35" s="30">
        <f>IFERROR((($C35*s_DL)/ss_ind!J35),".")</f>
        <v>4.7523603791175558E-4</v>
      </c>
      <c r="L35" s="30">
        <f>IFERROR((($C35*s_DL)/ss_ind!K35),".")</f>
        <v>1.3393633686497261E-3</v>
      </c>
      <c r="M35" s="30">
        <f>IFERROR((($C35*s_DL)/ss_ind!L35),".")</f>
        <v>2.0464384465155713E-3</v>
      </c>
      <c r="N35" s="30">
        <f>IFERROR((($C35*s_DL)/ss_ind!M35),".")</f>
        <v>4.7652737293495405E-4</v>
      </c>
      <c r="O35" s="30">
        <f>IFERROR((($C35*s_DL)/ss_ind!N35),".")</f>
        <v>2.0904888607714703E-3</v>
      </c>
      <c r="P35" s="30">
        <f>IFERROR((($C35*s_DL)/ss_ind!O35),".")</f>
        <v>4.3471778334094771E-4</v>
      </c>
      <c r="Q35" s="30">
        <f>IFERROR((($C35*s_DL)/ss_ind!P35),".")</f>
        <v>1.2166555784185692E-3</v>
      </c>
      <c r="R35" s="30">
        <f>IFERROR((($C35*s_DL)/ss_ind!Q35),".")</f>
        <v>1.8584228558017055E-3</v>
      </c>
      <c r="S35" s="30">
        <f>IFERROR((($C35*s_DL)/ss_ind!R35),".")</f>
        <v>4.3015328299095046E-4</v>
      </c>
    </row>
    <row r="36" spans="1:19">
      <c r="A36" s="88" t="s">
        <v>43</v>
      </c>
      <c r="B36" s="28"/>
      <c r="C36" s="28">
        <v>5</v>
      </c>
      <c r="D36" s="30" t="str">
        <f>IFERROR((($C36*s_DL)/ss_ind!C36),".")</f>
        <v>.</v>
      </c>
      <c r="E36" s="30" t="str">
        <f>IFERROR((($C36*s_DL)/ss_ind!D36),".")</f>
        <v>.</v>
      </c>
      <c r="F36" s="30" t="str">
        <f>IFERROR((($C36*s_DL)/ss_ind!E36),".")</f>
        <v>.</v>
      </c>
      <c r="G36" s="30">
        <f>IFERROR((($C36*s_DL)/ss_ind!F36),".")</f>
        <v>1.2718259249838186E-7</v>
      </c>
      <c r="H36" s="30">
        <f>IFERROR((($C36*s_DL)/ss_ind!G36),".")</f>
        <v>1.2718259249838186E-7</v>
      </c>
      <c r="I36" s="30">
        <f>IFERROR((($C36*s_DL)/ss_ind!H36),".")</f>
        <v>1.2718259249838186E-7</v>
      </c>
      <c r="J36" s="30" t="str">
        <f>IFERROR((($C36*s_DL)/ss_ind!I36),".")</f>
        <v>.</v>
      </c>
      <c r="K36" s="30" t="str">
        <f>IFERROR((($C36*s_DL)/ss_ind!J36),".")</f>
        <v>.</v>
      </c>
      <c r="L36" s="30" t="str">
        <f>IFERROR((($C36*s_DL)/ss_ind!K36),".")</f>
        <v>.</v>
      </c>
      <c r="M36" s="30" t="str">
        <f>IFERROR((($C36*s_DL)/ss_ind!L36),".")</f>
        <v>.</v>
      </c>
      <c r="N36" s="30" t="str">
        <f>IFERROR((($C36*s_DL)/ss_ind!M36),".")</f>
        <v>.</v>
      </c>
      <c r="O36" s="30">
        <f>IFERROR((($C36*s_DL)/ss_ind!N36),".")</f>
        <v>7.0125797836546845E-7</v>
      </c>
      <c r="P36" s="30">
        <f>IFERROR((($C36*s_DL)/ss_ind!O36),".")</f>
        <v>1.4546043764267148E-7</v>
      </c>
      <c r="Q36" s="30">
        <f>IFERROR((($C36*s_DL)/ss_ind!P36),".")</f>
        <v>4.0653666951112983E-7</v>
      </c>
      <c r="R36" s="30">
        <f>IFERROR((($C36*s_DL)/ss_ind!Q36),".")</f>
        <v>6.138200916649236E-7</v>
      </c>
      <c r="S36" s="30">
        <f>IFERROR((($C36*s_DL)/ss_ind!R36),".")</f>
        <v>1.4374213691208204E-7</v>
      </c>
    </row>
    <row r="37" spans="1:19">
      <c r="A37" s="88" t="s">
        <v>44</v>
      </c>
      <c r="B37" s="28"/>
      <c r="C37" s="28">
        <v>5</v>
      </c>
      <c r="D37" s="30">
        <f>IFERROR((($C37*s_DL)/ss_ind!C37),".")</f>
        <v>8.737752565527097E-6</v>
      </c>
      <c r="E37" s="30">
        <f>IFERROR((($C37*s_DL)/ss_ind!D37),".")</f>
        <v>4.7520217237863317E-6</v>
      </c>
      <c r="F37" s="30">
        <f>IFERROR((($C37*s_DL)/ss_ind!E37),".")</f>
        <v>9.6821580670439011E-7</v>
      </c>
      <c r="G37" s="30">
        <f>IFERROR((($C37*s_DL)/ss_ind!F37),".")</f>
        <v>6.6862168429387094E-5</v>
      </c>
      <c r="H37" s="30">
        <f>IFERROR((($C37*s_DL)/ss_ind!G37),".")</f>
        <v>7.6568136801618566E-5</v>
      </c>
      <c r="I37" s="30">
        <f>IFERROR((($C37*s_DL)/ss_ind!H37),".")</f>
        <v>8.0351942718700524E-5</v>
      </c>
      <c r="J37" s="30">
        <f>IFERROR((($C37*s_DL)/ss_ind!I37),".")</f>
        <v>4.1059537192917613E-4</v>
      </c>
      <c r="K37" s="30">
        <f>IFERROR((($C37*s_DL)/ss_ind!J37),".")</f>
        <v>8.479993763898101E-5</v>
      </c>
      <c r="L37" s="30">
        <f>IFERROR((($C37*s_DL)/ss_ind!K37),".")</f>
        <v>2.4127769278312405E-4</v>
      </c>
      <c r="M37" s="30">
        <f>IFERROR((($C37*s_DL)/ss_ind!L37),".")</f>
        <v>3.7249889412131439E-4</v>
      </c>
      <c r="N37" s="30">
        <f>IFERROR((($C37*s_DL)/ss_ind!M37),".")</f>
        <v>8.3796313440723716E-5</v>
      </c>
      <c r="O37" s="30">
        <f>IFERROR((($C37*s_DL)/ss_ind!N37),".")</f>
        <v>3.7027638751128104E-4</v>
      </c>
      <c r="P37" s="30">
        <f>IFERROR((($C37*s_DL)/ss_ind!O37),".")</f>
        <v>7.647288965439171E-5</v>
      </c>
      <c r="Q37" s="30">
        <f>IFERROR((($C37*s_DL)/ss_ind!P37),".")</f>
        <v>2.175850936921961E-4</v>
      </c>
      <c r="R37" s="30">
        <f>IFERROR((($C37*s_DL)/ss_ind!Q37),".")</f>
        <v>3.3592084640198688E-4</v>
      </c>
      <c r="S37" s="30">
        <f>IFERROR((($C37*s_DL)/ss_ind!R37),".")</f>
        <v>7.5567817732115572E-5</v>
      </c>
    </row>
    <row r="38" spans="1:19">
      <c r="A38" s="88" t="s">
        <v>45</v>
      </c>
      <c r="B38" s="28"/>
      <c r="C38" s="28">
        <v>5</v>
      </c>
      <c r="D38" s="30">
        <f>IFERROR((($C38*s_DL)/ss_ind!C38),".")</f>
        <v>0.17737124630762163</v>
      </c>
      <c r="E38" s="30">
        <f>IFERROR((($C38*s_DL)/ss_ind!D38),".")</f>
        <v>0.18944426673611542</v>
      </c>
      <c r="F38" s="30">
        <f>IFERROR((($C38*s_DL)/ss_ind!E38),".")</f>
        <v>3.8598925721509816E-2</v>
      </c>
      <c r="G38" s="30">
        <f>IFERROR((($C38*s_DL)/ss_ind!F38),".")</f>
        <v>3.3275387053157696E-11</v>
      </c>
      <c r="H38" s="30">
        <f>IFERROR((($C38*s_DL)/ss_ind!G38),".")</f>
        <v>0.21597017206240682</v>
      </c>
      <c r="I38" s="30">
        <f>IFERROR((($C38*s_DL)/ss_ind!H38),".")</f>
        <v>0.36681551307701243</v>
      </c>
      <c r="J38" s="30" t="str">
        <f>IFERROR((($C38*s_DL)/ss_ind!I38),".")</f>
        <v>.</v>
      </c>
      <c r="K38" s="30" t="str">
        <f>IFERROR((($C38*s_DL)/ss_ind!J38),".")</f>
        <v>.</v>
      </c>
      <c r="L38" s="30" t="str">
        <f>IFERROR((($C38*s_DL)/ss_ind!K38),".")</f>
        <v>.</v>
      </c>
      <c r="M38" s="30" t="str">
        <f>IFERROR((($C38*s_DL)/ss_ind!L38),".")</f>
        <v>.</v>
      </c>
      <c r="N38" s="30" t="str">
        <f>IFERROR((($C38*s_DL)/ss_ind!M38),".")</f>
        <v>.</v>
      </c>
      <c r="O38" s="30">
        <f>IFERROR((($C38*s_DL)/ss_ind!N38),".")</f>
        <v>1.2643790241525898E-10</v>
      </c>
      <c r="P38" s="30">
        <f>IFERROR((($C38*s_DL)/ss_ind!O38),".")</f>
        <v>3.8212444314189083E-11</v>
      </c>
      <c r="Q38" s="30">
        <f>IFERROR((($C38*s_DL)/ss_ind!P38),".")</f>
        <v>9.9592118603044054E-11</v>
      </c>
      <c r="R38" s="30">
        <f>IFERROR((($C38*s_DL)/ss_ind!Q38),".")</f>
        <v>1.2896982536725428E-10</v>
      </c>
      <c r="S38" s="30">
        <f>IFERROR((($C38*s_DL)/ss_ind!R38),".")</f>
        <v>3.7607939480069739E-11</v>
      </c>
    </row>
    <row r="39" spans="1:19">
      <c r="A39" s="88" t="s">
        <v>46</v>
      </c>
      <c r="B39" s="28"/>
      <c r="C39" s="28">
        <v>5</v>
      </c>
      <c r="D39" s="30">
        <f>IFERROR((($C39*s_DL)/ss_ind!C39),".")</f>
        <v>5.1136027251521606E-3</v>
      </c>
      <c r="E39" s="30">
        <f>IFERROR((($C39*s_DL)/ss_ind!D39),".")</f>
        <v>0.25044708412372341</v>
      </c>
      <c r="F39" s="30">
        <f>IFERROR((($C39*s_DL)/ss_ind!E39),".")</f>
        <v>5.1028139113472662E-2</v>
      </c>
      <c r="G39" s="30">
        <f>IFERROR((($C39*s_DL)/ss_ind!F39),".")</f>
        <v>6.1489323689546402E-6</v>
      </c>
      <c r="H39" s="30">
        <f>IFERROR((($C39*s_DL)/ss_ind!G39),".")</f>
        <v>5.6147890770993775E-2</v>
      </c>
      <c r="I39" s="30">
        <f>IFERROR((($C39*s_DL)/ss_ind!H39),".")</f>
        <v>0.25556683578124451</v>
      </c>
      <c r="J39" s="30">
        <f>IFERROR((($C39*s_DL)/ss_ind!I39),".")</f>
        <v>5.3914457067796127E-6</v>
      </c>
      <c r="K39" s="30">
        <f>IFERROR((($C39*s_DL)/ss_ind!J39),".")</f>
        <v>2.5085198774599599E-6</v>
      </c>
      <c r="L39" s="30">
        <f>IFERROR((($C39*s_DL)/ss_ind!K39),".")</f>
        <v>4.5677526126882839E-6</v>
      </c>
      <c r="M39" s="30">
        <f>IFERROR((($C39*s_DL)/ss_ind!L39),".")</f>
        <v>5.3540051115936468E-6</v>
      </c>
      <c r="N39" s="30">
        <f>IFERROR((($C39*s_DL)/ss_ind!M39),".")</f>
        <v>8.3880963418193946E-6</v>
      </c>
      <c r="O39" s="30">
        <f>IFERROR((($C39*s_DL)/ss_ind!N39),".")</f>
        <v>4.466815001474412E-6</v>
      </c>
      <c r="P39" s="30">
        <f>IFERROR((($C39*s_DL)/ss_ind!O39),".")</f>
        <v>2.0310754449570352E-6</v>
      </c>
      <c r="Q39" s="30">
        <f>IFERROR((($C39*s_DL)/ss_ind!P39),".")</f>
        <v>3.6821042579721503E-6</v>
      </c>
      <c r="R39" s="30">
        <f>IFERROR((($C39*s_DL)/ss_ind!Q39),".")</f>
        <v>4.2485323202787903E-6</v>
      </c>
      <c r="S39" s="30">
        <f>IFERROR((($C39*s_DL)/ss_ind!R39),".")</f>
        <v>6.9495412939680154E-6</v>
      </c>
    </row>
    <row r="40" spans="1:19">
      <c r="A40" s="88" t="s">
        <v>47</v>
      </c>
      <c r="B40" s="28"/>
      <c r="C40" s="28">
        <v>5</v>
      </c>
      <c r="D40" s="30" t="str">
        <f>IFERROR((($C40*s_DL)/ss_ind!C40),".")</f>
        <v>.</v>
      </c>
      <c r="E40" s="30" t="str">
        <f>IFERROR((($C40*s_DL)/ss_ind!D40),".")</f>
        <v>.</v>
      </c>
      <c r="F40" s="30" t="str">
        <f>IFERROR((($C40*s_DL)/ss_ind!E40),".")</f>
        <v>.</v>
      </c>
      <c r="G40" s="30">
        <f>IFERROR((($C40*s_DL)/ss_ind!F40),".")</f>
        <v>2.6824001787811181E-9</v>
      </c>
      <c r="H40" s="30">
        <f>IFERROR((($C40*s_DL)/ss_ind!G40),".")</f>
        <v>2.6824001787811181E-9</v>
      </c>
      <c r="I40" s="30">
        <f>IFERROR((($C40*s_DL)/ss_ind!H40),".")</f>
        <v>2.6824001787811181E-9</v>
      </c>
      <c r="J40" s="30">
        <f>IFERROR((($C40*s_DL)/ss_ind!I40),".")</f>
        <v>1.082264546807891E-8</v>
      </c>
      <c r="K40" s="30">
        <f>IFERROR((($C40*s_DL)/ss_ind!J40),".")</f>
        <v>3.3708749260449598E-9</v>
      </c>
      <c r="L40" s="30">
        <f>IFERROR((($C40*s_DL)/ss_ind!K40),".")</f>
        <v>8.3410197556531712E-9</v>
      </c>
      <c r="M40" s="30">
        <f>IFERROR((($C40*s_DL)/ss_ind!L40),".")</f>
        <v>1.0684777372944143E-8</v>
      </c>
      <c r="N40" s="30">
        <f>IFERROR((($C40*s_DL)/ss_ind!M40),".")</f>
        <v>3.6452567910758756E-9</v>
      </c>
      <c r="O40" s="30">
        <f>IFERROR((($C40*s_DL)/ss_ind!N40),".")</f>
        <v>8.8310001857926881E-9</v>
      </c>
      <c r="P40" s="30">
        <f>IFERROR((($C40*s_DL)/ss_ind!O40),".")</f>
        <v>2.6604601592078393E-9</v>
      </c>
      <c r="Q40" s="30">
        <f>IFERROR((($C40*s_DL)/ss_ind!P40),".")</f>
        <v>6.4419294734534057E-9</v>
      </c>
      <c r="R40" s="30">
        <f>IFERROR((($C40*s_DL)/ss_ind!Q40),".")</f>
        <v>8.3169933446065455E-9</v>
      </c>
      <c r="S40" s="30">
        <f>IFERROR((($C40*s_DL)/ss_ind!R40),".")</f>
        <v>3.0316565040632774E-9</v>
      </c>
    </row>
    <row r="41" spans="1:19">
      <c r="A41" s="34" t="s">
        <v>48</v>
      </c>
      <c r="B41" s="28" t="s">
        <v>9</v>
      </c>
      <c r="C41" s="28">
        <v>5</v>
      </c>
      <c r="D41" s="30" t="str">
        <f>IFERROR((($C41*s_DL)/ss_ind!C41),".")</f>
        <v>.</v>
      </c>
      <c r="E41" s="30" t="str">
        <f>IFERROR((($C41*s_DL)/ss_ind!D41),".")</f>
        <v>.</v>
      </c>
      <c r="F41" s="30" t="str">
        <f>IFERROR((($C41*s_DL)/ss_ind!E41),".")</f>
        <v>.</v>
      </c>
      <c r="G41" s="30">
        <f>IFERROR((($C41*s_DL)/ss_ind!F41),".")</f>
        <v>8.7190127840756631E-8</v>
      </c>
      <c r="H41" s="30">
        <f>IFERROR((($C41*s_DL)/ss_ind!G41),".")</f>
        <v>8.7190127840756631E-8</v>
      </c>
      <c r="I41" s="30">
        <f>IFERROR((($C41*s_DL)/ss_ind!H41),".")</f>
        <v>8.7190127840756631E-8</v>
      </c>
      <c r="J41" s="30">
        <f>IFERROR((($C41*s_DL)/ss_ind!I41),".")</f>
        <v>4.7877789747379661E-7</v>
      </c>
      <c r="K41" s="30">
        <f>IFERROR((($C41*s_DL)/ss_ind!J41),".")</f>
        <v>1.1482611566342108E-7</v>
      </c>
      <c r="L41" s="30">
        <f>IFERROR((($C41*s_DL)/ss_ind!K41),".")</f>
        <v>3.2097592565564479E-7</v>
      </c>
      <c r="M41" s="30">
        <f>IFERROR((($C41*s_DL)/ss_ind!L41),".")</f>
        <v>4.6064745815851949E-7</v>
      </c>
      <c r="N41" s="30">
        <f>IFERROR((($C41*s_DL)/ss_ind!M41),".")</f>
        <v>1.1304060745343252E-7</v>
      </c>
      <c r="O41" s="30">
        <f>IFERROR((($C41*s_DL)/ss_ind!N41),".")</f>
        <v>3.7057112807569397E-7</v>
      </c>
      <c r="P41" s="30">
        <f>IFERROR((($C41*s_DL)/ss_ind!O41),".")</f>
        <v>9.6115610209336781E-8</v>
      </c>
      <c r="Q41" s="30">
        <f>IFERROR((($C41*s_DL)/ss_ind!P41),".")</f>
        <v>2.7406539428310137E-7</v>
      </c>
      <c r="R41" s="30">
        <f>IFERROR((($C41*s_DL)/ss_ind!Q41),".")</f>
        <v>3.8115233793740141E-7</v>
      </c>
      <c r="S41" s="30">
        <f>IFERROR((($C41*s_DL)/ss_ind!R41),".")</f>
        <v>9.8542536736129476E-8</v>
      </c>
    </row>
    <row r="42" spans="1:19">
      <c r="A42" s="88" t="s">
        <v>49</v>
      </c>
      <c r="B42" s="28"/>
      <c r="C42" s="28">
        <v>5</v>
      </c>
      <c r="D42" s="30" t="str">
        <f>IFERROR((($C42*s_DL)/ss_ind!C42),".")</f>
        <v>.</v>
      </c>
      <c r="E42" s="30" t="str">
        <f>IFERROR((($C42*s_DL)/ss_ind!D42),".")</f>
        <v>.</v>
      </c>
      <c r="F42" s="30" t="str">
        <f>IFERROR((($C42*s_DL)/ss_ind!E42),".")</f>
        <v>.</v>
      </c>
      <c r="G42" s="30">
        <f>IFERROR((($C42*s_DL)/ss_ind!F42),".")</f>
        <v>5.1171549381003401E-6</v>
      </c>
      <c r="H42" s="30">
        <f>IFERROR((($C42*s_DL)/ss_ind!G42),".")</f>
        <v>5.1171549381003401E-6</v>
      </c>
      <c r="I42" s="30">
        <f>IFERROR((($C42*s_DL)/ss_ind!H42),".")</f>
        <v>5.1171549381003401E-6</v>
      </c>
      <c r="J42" s="30" t="str">
        <f>IFERROR((($C42*s_DL)/ss_ind!I42),".")</f>
        <v>.</v>
      </c>
      <c r="K42" s="30" t="str">
        <f>IFERROR((($C42*s_DL)/ss_ind!J42),".")</f>
        <v>.</v>
      </c>
      <c r="L42" s="30" t="str">
        <f>IFERROR((($C42*s_DL)/ss_ind!K42),".")</f>
        <v>.</v>
      </c>
      <c r="M42" s="30" t="str">
        <f>IFERROR((($C42*s_DL)/ss_ind!L42),".")</f>
        <v>.</v>
      </c>
      <c r="N42" s="30" t="str">
        <f>IFERROR((($C42*s_DL)/ss_ind!M42),".")</f>
        <v>.</v>
      </c>
      <c r="O42" s="30">
        <f>IFERROR((($C42*s_DL)/ss_ind!N42),".")</f>
        <v>3.6188271283174682E-5</v>
      </c>
      <c r="P42" s="30">
        <f>IFERROR((($C42*s_DL)/ss_ind!O42),".")</f>
        <v>6.3496412115163359E-6</v>
      </c>
      <c r="Q42" s="30">
        <f>IFERROR((($C42*s_DL)/ss_ind!P42),".")</f>
        <v>1.851306029645395E-5</v>
      </c>
      <c r="R42" s="30">
        <f>IFERROR((($C42*s_DL)/ss_ind!Q42),".")</f>
        <v>2.9767493168003337E-5</v>
      </c>
      <c r="S42" s="30">
        <f>IFERROR((($C42*s_DL)/ss_ind!R42),".")</f>
        <v>5.7834234329050512E-6</v>
      </c>
    </row>
    <row r="43" spans="1:19">
      <c r="A43" s="88" t="s">
        <v>50</v>
      </c>
      <c r="B43" s="28"/>
      <c r="C43" s="28">
        <v>5</v>
      </c>
      <c r="D43" s="30" t="str">
        <f>IFERROR((($C43*s_DL)/ss_ind!C43),".")</f>
        <v>.</v>
      </c>
      <c r="E43" s="30" t="str">
        <f>IFERROR((($C43*s_DL)/ss_ind!D43),".")</f>
        <v>.</v>
      </c>
      <c r="F43" s="30" t="str">
        <f>IFERROR((($C43*s_DL)/ss_ind!E43),".")</f>
        <v>.</v>
      </c>
      <c r="G43" s="30">
        <f>IFERROR((($C43*s_DL)/ss_ind!F43),".")</f>
        <v>7.8074770009254112E-7</v>
      </c>
      <c r="H43" s="30">
        <f>IFERROR((($C43*s_DL)/ss_ind!G43),".")</f>
        <v>7.8074770009254123E-7</v>
      </c>
      <c r="I43" s="30">
        <f>IFERROR((($C43*s_DL)/ss_ind!H43),".")</f>
        <v>7.8074770009254123E-7</v>
      </c>
      <c r="J43" s="30" t="str">
        <f>IFERROR((($C43*s_DL)/ss_ind!I43),".")</f>
        <v>.</v>
      </c>
      <c r="K43" s="30" t="str">
        <f>IFERROR((($C43*s_DL)/ss_ind!J43),".")</f>
        <v>.</v>
      </c>
      <c r="L43" s="30" t="str">
        <f>IFERROR((($C43*s_DL)/ss_ind!K43),".")</f>
        <v>.</v>
      </c>
      <c r="M43" s="30" t="str">
        <f>IFERROR((($C43*s_DL)/ss_ind!L43),".")</f>
        <v>.</v>
      </c>
      <c r="N43" s="30" t="str">
        <f>IFERROR((($C43*s_DL)/ss_ind!M43),".")</f>
        <v>.</v>
      </c>
      <c r="O43" s="30">
        <f>IFERROR((($C43*s_DL)/ss_ind!N43),".")</f>
        <v>4.4047527207125641E-6</v>
      </c>
      <c r="P43" s="30">
        <f>IFERROR((($C43*s_DL)/ss_ind!O43),".")</f>
        <v>8.9093911041057837E-7</v>
      </c>
      <c r="Q43" s="30">
        <f>IFERROR((($C43*s_DL)/ss_ind!P43),".")</f>
        <v>2.525957381820807E-6</v>
      </c>
      <c r="R43" s="30">
        <f>IFERROR((($C43*s_DL)/ss_ind!Q43),".")</f>
        <v>3.9132621147539541E-6</v>
      </c>
      <c r="S43" s="30">
        <f>IFERROR((($C43*s_DL)/ss_ind!R43),".")</f>
        <v>8.8240332734153915E-7</v>
      </c>
    </row>
    <row r="44" spans="1:19">
      <c r="A44" s="88" t="s">
        <v>51</v>
      </c>
      <c r="B44" s="28"/>
      <c r="C44" s="28">
        <v>5</v>
      </c>
      <c r="D44" s="30">
        <f>IFERROR((($C44*s_DL)/ss_ind!C44),".")</f>
        <v>5.8721248862391051E-2</v>
      </c>
      <c r="E44" s="30">
        <f>IFERROR((($C44*s_DL)/ss_ind!D44),".")</f>
        <v>0.13267198110403708</v>
      </c>
      <c r="F44" s="30">
        <f>IFERROR((($C44*s_DL)/ss_ind!E44),".")</f>
        <v>2.7031675501130489E-2</v>
      </c>
      <c r="G44" s="30">
        <f>IFERROR((($C44*s_DL)/ss_ind!F44),".")</f>
        <v>6.5633946209415163E-3</v>
      </c>
      <c r="H44" s="30">
        <f>IFERROR((($C44*s_DL)/ss_ind!G44),".")</f>
        <v>9.2316318984463061E-2</v>
      </c>
      <c r="I44" s="30">
        <f>IFERROR((($C44*s_DL)/ss_ind!H44),".")</f>
        <v>0.19795662458736968</v>
      </c>
      <c r="J44" s="30">
        <f>IFERROR((($C44*s_DL)/ss_ind!I44),".")</f>
        <v>2.139574768501773E-2</v>
      </c>
      <c r="K44" s="30">
        <f>IFERROR((($C44*s_DL)/ss_ind!J44),".")</f>
        <v>6.6671067124393323E-3</v>
      </c>
      <c r="L44" s="30">
        <f>IFERROR((($C44*s_DL)/ss_ind!K44),".")</f>
        <v>1.5447642676861068E-2</v>
      </c>
      <c r="M44" s="30">
        <f>IFERROR((($C44*s_DL)/ss_ind!L44),".")</f>
        <v>2.0720321841600671E-2</v>
      </c>
      <c r="N44" s="30">
        <f>IFERROR((($C44*s_DL)/ss_ind!M44),".")</f>
        <v>8.4127654962863618E-3</v>
      </c>
      <c r="O44" s="30">
        <f>IFERROR((($C44*s_DL)/ss_ind!N44),".")</f>
        <v>1.6573853827444973E-2</v>
      </c>
      <c r="P44" s="30">
        <f>IFERROR((($C44*s_DL)/ss_ind!O44),".")</f>
        <v>5.8025120148053784E-3</v>
      </c>
      <c r="Q44" s="30">
        <f>IFERROR((($C44*s_DL)/ss_ind!P44),".")</f>
        <v>1.3110529583556289E-2</v>
      </c>
      <c r="R44" s="30">
        <f>IFERROR((($C44*s_DL)/ss_ind!Q44),".")</f>
        <v>1.7254809866472764E-2</v>
      </c>
      <c r="S44" s="30">
        <f>IFERROR((($C44*s_DL)/ss_ind!R44),".")</f>
        <v>7.4179677397549649E-3</v>
      </c>
    </row>
    <row r="45" spans="1:19">
      <c r="A45" s="88" t="s">
        <v>52</v>
      </c>
      <c r="B45" s="28"/>
      <c r="C45" s="28">
        <v>5</v>
      </c>
      <c r="D45" s="30">
        <f>IFERROR((($C45*s_DL)/ss_ind!C45),".")</f>
        <v>3.6920334573521592E-4</v>
      </c>
      <c r="E45" s="30">
        <f>IFERROR((($C45*s_DL)/ss_ind!D45),".")</f>
        <v>1.9891561709082999E-4</v>
      </c>
      <c r="F45" s="30">
        <f>IFERROR((($C45*s_DL)/ss_ind!E45),".")</f>
        <v>4.052869617654955E-5</v>
      </c>
      <c r="G45" s="30">
        <f>IFERROR((($C45*s_DL)/ss_ind!F45),".")</f>
        <v>4.6241106111359002E-4</v>
      </c>
      <c r="H45" s="30">
        <f>IFERROR((($C45*s_DL)/ss_ind!G45),".")</f>
        <v>8.7214310302535553E-4</v>
      </c>
      <c r="I45" s="30">
        <f>IFERROR((($C45*s_DL)/ss_ind!H45),".")</f>
        <v>1.0305300239396361E-3</v>
      </c>
      <c r="J45" s="30">
        <f>IFERROR((($C45*s_DL)/ss_ind!I45),".")</f>
        <v>2.7724858345553895E-3</v>
      </c>
      <c r="K45" s="30">
        <f>IFERROR((($C45*s_DL)/ss_ind!J45),".")</f>
        <v>5.605243100296767E-4</v>
      </c>
      <c r="L45" s="30">
        <f>IFERROR((($C45*s_DL)/ss_ind!K45),".")</f>
        <v>1.5928878242010781E-3</v>
      </c>
      <c r="M45" s="30">
        <f>IFERROR((($C45*s_DL)/ss_ind!L45),".")</f>
        <v>2.4711286786254566E-3</v>
      </c>
      <c r="N45" s="30">
        <f>IFERROR((($C45*s_DL)/ss_ind!M45),".")</f>
        <v>5.8193551010195764E-4</v>
      </c>
      <c r="O45" s="30">
        <f>IFERROR((($C45*s_DL)/ss_ind!N45),".")</f>
        <v>2.5567223524626398E-3</v>
      </c>
      <c r="P45" s="30">
        <f>IFERROR((($C45*s_DL)/ss_ind!O45),".")</f>
        <v>5.2619920811462794E-4</v>
      </c>
      <c r="Q45" s="30">
        <f>IFERROR((($C45*s_DL)/ss_ind!P45),".")</f>
        <v>1.5054996957252038E-3</v>
      </c>
      <c r="R45" s="30">
        <f>IFERROR((($C45*s_DL)/ss_ind!Q45),".")</f>
        <v>2.2886622523611627E-3</v>
      </c>
      <c r="S45" s="30">
        <f>IFERROR((($C45*s_DL)/ss_ind!R45),".")</f>
        <v>5.2261832968294368E-4</v>
      </c>
    </row>
    <row r="46" spans="1:19">
      <c r="A46" s="88" t="s">
        <v>53</v>
      </c>
      <c r="B46" s="28"/>
      <c r="C46" s="28">
        <v>5</v>
      </c>
      <c r="D46" s="30">
        <f>IFERROR((($C46*s_DL)/ss_ind!C46),".")</f>
        <v>2.4713457977437233E-2</v>
      </c>
      <c r="E46" s="30">
        <f>IFERROR((($C46*s_DL)/ss_ind!D46),".")</f>
        <v>6.6735332634639877E-2</v>
      </c>
      <c r="F46" s="30">
        <f>IFERROR((($C46*s_DL)/ss_ind!E46),".")</f>
        <v>1.3597202975547453E-2</v>
      </c>
      <c r="G46" s="30" t="str">
        <f>IFERROR((($C46*s_DL)/ss_ind!F46),".")</f>
        <v>.</v>
      </c>
      <c r="H46" s="30">
        <f>IFERROR((($C46*s_DL)/ss_ind!G46),".")</f>
        <v>3.8310660952984688E-2</v>
      </c>
      <c r="I46" s="30">
        <f>IFERROR((($C46*s_DL)/ss_ind!H46),".")</f>
        <v>9.1448790612077113E-2</v>
      </c>
      <c r="J46" s="30" t="str">
        <f>IFERROR((($C46*s_DL)/ss_ind!I46),".")</f>
        <v>.</v>
      </c>
      <c r="K46" s="30" t="str">
        <f>IFERROR((($C46*s_DL)/ss_ind!J46),".")</f>
        <v>.</v>
      </c>
      <c r="L46" s="30" t="str">
        <f>IFERROR((($C46*s_DL)/ss_ind!K46),".")</f>
        <v>.</v>
      </c>
      <c r="M46" s="30" t="str">
        <f>IFERROR((($C46*s_DL)/ss_ind!L46),".")</f>
        <v>.</v>
      </c>
      <c r="N46" s="30" t="str">
        <f>IFERROR((($C46*s_DL)/ss_ind!M46),".")</f>
        <v>.</v>
      </c>
      <c r="O46" s="30" t="str">
        <f>IFERROR((($C46*s_DL)/ss_ind!N46),".")</f>
        <v>.</v>
      </c>
      <c r="P46" s="30" t="str">
        <f>IFERROR((($C46*s_DL)/ss_ind!O46),".")</f>
        <v>.</v>
      </c>
      <c r="Q46" s="30" t="str">
        <f>IFERROR((($C46*s_DL)/ss_ind!P46),".")</f>
        <v>.</v>
      </c>
      <c r="R46" s="30" t="str">
        <f>IFERROR((($C46*s_DL)/ss_ind!Q46),".")</f>
        <v>.</v>
      </c>
      <c r="S46" s="30" t="str">
        <f>IFERROR((($C46*s_DL)/ss_ind!R46),".")</f>
        <v>.</v>
      </c>
    </row>
    <row r="47" spans="1:19">
      <c r="A47" s="88" t="s">
        <v>54</v>
      </c>
      <c r="B47" s="28"/>
      <c r="C47" s="28">
        <v>5</v>
      </c>
      <c r="D47" s="30" t="str">
        <f>IFERROR((($C47*s_DL)/ss_ind!C47),".")</f>
        <v>.</v>
      </c>
      <c r="E47" s="30" t="str">
        <f>IFERROR((($C47*s_DL)/ss_ind!D47),".")</f>
        <v>.</v>
      </c>
      <c r="F47" s="30" t="str">
        <f>IFERROR((($C47*s_DL)/ss_ind!E47),".")</f>
        <v>.</v>
      </c>
      <c r="G47" s="30">
        <f>IFERROR((($C47*s_DL)/ss_ind!F47),".")</f>
        <v>8.4953503152950433E-7</v>
      </c>
      <c r="H47" s="30">
        <f>IFERROR((($C47*s_DL)/ss_ind!G47),".")</f>
        <v>8.4953503152950433E-7</v>
      </c>
      <c r="I47" s="30">
        <f>IFERROR((($C47*s_DL)/ss_ind!H47),".")</f>
        <v>8.4953503152950433E-7</v>
      </c>
      <c r="J47" s="30" t="str">
        <f>IFERROR((($C47*s_DL)/ss_ind!I47),".")</f>
        <v>.</v>
      </c>
      <c r="K47" s="30" t="str">
        <f>IFERROR((($C47*s_DL)/ss_ind!J47),".")</f>
        <v>.</v>
      </c>
      <c r="L47" s="30" t="str">
        <f>IFERROR((($C47*s_DL)/ss_ind!K47),".")</f>
        <v>.</v>
      </c>
      <c r="M47" s="30" t="str">
        <f>IFERROR((($C47*s_DL)/ss_ind!L47),".")</f>
        <v>.</v>
      </c>
      <c r="N47" s="30" t="str">
        <f>IFERROR((($C47*s_DL)/ss_ind!M47),".")</f>
        <v>.</v>
      </c>
      <c r="O47" s="30">
        <f>IFERROR((($C47*s_DL)/ss_ind!N47),".")</f>
        <v>4.070740266670297E-6</v>
      </c>
      <c r="P47" s="30">
        <f>IFERROR((($C47*s_DL)/ss_ind!O47),".")</f>
        <v>9.1490551015467382E-7</v>
      </c>
      <c r="Q47" s="30">
        <f>IFERROR((($C47*s_DL)/ss_ind!P47),".")</f>
        <v>2.5661537173731788E-6</v>
      </c>
      <c r="R47" s="30">
        <f>IFERROR((($C47*s_DL)/ss_ind!Q47),".")</f>
        <v>3.6369063102589694E-6</v>
      </c>
      <c r="S47" s="30">
        <f>IFERROR((($C47*s_DL)/ss_ind!R47),".")</f>
        <v>9.6014696991868319E-7</v>
      </c>
    </row>
    <row r="48" spans="1:19">
      <c r="A48" s="88" t="s">
        <v>55</v>
      </c>
      <c r="B48" s="28"/>
      <c r="C48" s="28">
        <v>5</v>
      </c>
      <c r="D48" s="30" t="str">
        <f>IFERROR((($C48*s_DL)/ss_ind!C48),".")</f>
        <v>.</v>
      </c>
      <c r="E48" s="30" t="str">
        <f>IFERROR((($C48*s_DL)/ss_ind!D48),".")</f>
        <v>.</v>
      </c>
      <c r="F48" s="30" t="str">
        <f>IFERROR((($C48*s_DL)/ss_ind!E48),".")</f>
        <v>.</v>
      </c>
      <c r="G48" s="30">
        <f>IFERROR((($C48*s_DL)/ss_ind!F48),".")</f>
        <v>2.2425234797633597E-7</v>
      </c>
      <c r="H48" s="30">
        <f>IFERROR((($C48*s_DL)/ss_ind!G48),".")</f>
        <v>2.2425234797633597E-7</v>
      </c>
      <c r="I48" s="30">
        <f>IFERROR((($C48*s_DL)/ss_ind!H48),".")</f>
        <v>2.2425234797633597E-7</v>
      </c>
      <c r="J48" s="30" t="str">
        <f>IFERROR((($C48*s_DL)/ss_ind!I48),".")</f>
        <v>.</v>
      </c>
      <c r="K48" s="30" t="str">
        <f>IFERROR((($C48*s_DL)/ss_ind!J48),".")</f>
        <v>.</v>
      </c>
      <c r="L48" s="30" t="str">
        <f>IFERROR((($C48*s_DL)/ss_ind!K48),".")</f>
        <v>.</v>
      </c>
      <c r="M48" s="30" t="str">
        <f>IFERROR((($C48*s_DL)/ss_ind!L48),".")</f>
        <v>.</v>
      </c>
      <c r="N48" s="30" t="str">
        <f>IFERROR((($C48*s_DL)/ss_ind!M48),".")</f>
        <v>.</v>
      </c>
      <c r="O48" s="30">
        <f>IFERROR((($C48*s_DL)/ss_ind!N48),".")</f>
        <v>1.0779439593252054E-7</v>
      </c>
      <c r="P48" s="30">
        <f>IFERROR((($C48*s_DL)/ss_ind!O48),".")</f>
        <v>4.1942417034881727E-8</v>
      </c>
      <c r="Q48" s="30">
        <f>IFERROR((($C48*s_DL)/ss_ind!P48),".")</f>
        <v>8.4388009702327579E-8</v>
      </c>
      <c r="R48" s="30">
        <f>IFERROR((($C48*s_DL)/ss_ind!Q48),".")</f>
        <v>1.1031295013700143E-7</v>
      </c>
      <c r="S48" s="30">
        <f>IFERROR((($C48*s_DL)/ss_ind!R48),".")</f>
        <v>2.5345065761323019E-7</v>
      </c>
    </row>
    <row r="49" spans="1:19">
      <c r="A49" s="34" t="s">
        <v>56</v>
      </c>
      <c r="B49" s="90" t="s">
        <v>9</v>
      </c>
      <c r="C49" s="28">
        <v>5</v>
      </c>
      <c r="D49" s="30" t="str">
        <f>IFERROR((($C49*s_DL)/ss_ind!C49),".")</f>
        <v>.</v>
      </c>
      <c r="E49" s="30" t="str">
        <f>IFERROR((($C49*s_DL)/ss_ind!D49),".")</f>
        <v>.</v>
      </c>
      <c r="F49" s="30" t="str">
        <f>IFERROR((($C49*s_DL)/ss_ind!E49),".")</f>
        <v>.</v>
      </c>
      <c r="G49" s="30">
        <f>IFERROR((($C49*s_DL)/ss_ind!F49),".")</f>
        <v>7.8101914294622908E-7</v>
      </c>
      <c r="H49" s="30">
        <f>IFERROR((($C49*s_DL)/ss_ind!G49),".")</f>
        <v>7.8101914294622908E-7</v>
      </c>
      <c r="I49" s="30">
        <f>IFERROR((($C49*s_DL)/ss_ind!H49),".")</f>
        <v>7.8101914294622908E-7</v>
      </c>
      <c r="J49" s="30" t="str">
        <f>IFERROR((($C49*s_DL)/ss_ind!I49),".")</f>
        <v>.</v>
      </c>
      <c r="K49" s="30" t="str">
        <f>IFERROR((($C49*s_DL)/ss_ind!J49),".")</f>
        <v>.</v>
      </c>
      <c r="L49" s="30" t="str">
        <f>IFERROR((($C49*s_DL)/ss_ind!K49),".")</f>
        <v>.</v>
      </c>
      <c r="M49" s="30" t="str">
        <f>IFERROR((($C49*s_DL)/ss_ind!L49),".")</f>
        <v>.</v>
      </c>
      <c r="N49" s="30" t="str">
        <f>IFERROR((($C49*s_DL)/ss_ind!M49),".")</f>
        <v>.</v>
      </c>
      <c r="O49" s="30">
        <f>IFERROR((($C49*s_DL)/ss_ind!N49),".")</f>
        <v>3.0772266438274302E-6</v>
      </c>
      <c r="P49" s="30">
        <f>IFERROR((($C49*s_DL)/ss_ind!O49),".")</f>
        <v>7.1855136886743964E-7</v>
      </c>
      <c r="Q49" s="30">
        <f>IFERROR((($C49*s_DL)/ss_ind!P49),".")</f>
        <v>2.0174175848919979E-6</v>
      </c>
      <c r="R49" s="30">
        <f>IFERROR((($C49*s_DL)/ss_ind!Q49),".")</f>
        <v>2.8489418432292471E-6</v>
      </c>
      <c r="S49" s="30">
        <f>IFERROR((($C49*s_DL)/ss_ind!R49),".")</f>
        <v>8.8271011284631729E-7</v>
      </c>
    </row>
    <row r="50" spans="1:19">
      <c r="A50" s="88" t="s">
        <v>57</v>
      </c>
      <c r="B50" s="28"/>
      <c r="C50" s="28">
        <v>5</v>
      </c>
      <c r="D50" s="30" t="str">
        <f>IFERROR((($C50*s_DL)/ss_ind!C50),".")</f>
        <v>.</v>
      </c>
      <c r="E50" s="30" t="str">
        <f>IFERROR((($C50*s_DL)/ss_ind!D50),".")</f>
        <v>.</v>
      </c>
      <c r="F50" s="30" t="str">
        <f>IFERROR((($C50*s_DL)/ss_ind!E50),".")</f>
        <v>.</v>
      </c>
      <c r="G50" s="30">
        <f>IFERROR((($C50*s_DL)/ss_ind!F50),".")</f>
        <v>1.5769784769720063E-6</v>
      </c>
      <c r="H50" s="30">
        <f>IFERROR((($C50*s_DL)/ss_ind!G50),".")</f>
        <v>1.5769784769720065E-6</v>
      </c>
      <c r="I50" s="30">
        <f>IFERROR((($C50*s_DL)/ss_ind!H50),".")</f>
        <v>1.5769784769720065E-6</v>
      </c>
      <c r="J50" s="30" t="str">
        <f>IFERROR((($C50*s_DL)/ss_ind!I50),".")</f>
        <v>.</v>
      </c>
      <c r="K50" s="30" t="str">
        <f>IFERROR((($C50*s_DL)/ss_ind!J50),".")</f>
        <v>.</v>
      </c>
      <c r="L50" s="30" t="str">
        <f>IFERROR((($C50*s_DL)/ss_ind!K50),".")</f>
        <v>.</v>
      </c>
      <c r="M50" s="30" t="str">
        <f>IFERROR((($C50*s_DL)/ss_ind!L50),".")</f>
        <v>.</v>
      </c>
      <c r="N50" s="30" t="str">
        <f>IFERROR((($C50*s_DL)/ss_ind!M50),".")</f>
        <v>.</v>
      </c>
      <c r="O50" s="30">
        <f>IFERROR((($C50*s_DL)/ss_ind!N50),".")</f>
        <v>8.9051855213080754E-6</v>
      </c>
      <c r="P50" s="30">
        <f>IFERROR((($C50*s_DL)/ss_ind!O50),".")</f>
        <v>1.8203805396010177E-6</v>
      </c>
      <c r="Q50" s="30">
        <f>IFERROR((($C50*s_DL)/ss_ind!P50),".")</f>
        <v>5.1055673210674156E-6</v>
      </c>
      <c r="R50" s="30">
        <f>IFERROR((($C50*s_DL)/ss_ind!Q50),".")</f>
        <v>8.0721516406258442E-6</v>
      </c>
      <c r="S50" s="30">
        <f>IFERROR((($C50*s_DL)/ss_ind!R50),".")</f>
        <v>1.7823056732170391E-6</v>
      </c>
    </row>
    <row r="51" spans="1:19">
      <c r="A51" s="88" t="s">
        <v>58</v>
      </c>
      <c r="B51" s="28"/>
      <c r="C51" s="28">
        <v>5</v>
      </c>
      <c r="D51" s="30">
        <f>IFERROR((($C51*s_DL)/ss_ind!C51),".")</f>
        <v>65.50893194708533</v>
      </c>
      <c r="E51" s="30">
        <f>IFERROR((($C51*s_DL)/ss_ind!D51),".")</f>
        <v>25.647144052862963</v>
      </c>
      <c r="F51" s="30">
        <f>IFERROR((($C51*s_DL)/ss_ind!E51),".")</f>
        <v>5.2255590803614238</v>
      </c>
      <c r="G51" s="30">
        <f>IFERROR((($C51*s_DL)/ss_ind!F51),".")</f>
        <v>5.1279218938188797E-3</v>
      </c>
      <c r="H51" s="30">
        <f>IFERROR((($C51*s_DL)/ss_ind!G51),".")</f>
        <v>70.739618949340567</v>
      </c>
      <c r="I51" s="30">
        <f>IFERROR((($C51*s_DL)/ss_ind!H51),".")</f>
        <v>91.161203921842102</v>
      </c>
      <c r="J51" s="30">
        <f>IFERROR((($C51*s_DL)/ss_ind!I51),".")</f>
        <v>2.768364425618904E-3</v>
      </c>
      <c r="K51" s="30">
        <f>IFERROR((($C51*s_DL)/ss_ind!J51),".")</f>
        <v>2.3843138694636806E-3</v>
      </c>
      <c r="L51" s="30">
        <f>IFERROR((($C51*s_DL)/ss_ind!K51),".")</f>
        <v>2.768364425618904E-3</v>
      </c>
      <c r="M51" s="30">
        <f>IFERROR((($C51*s_DL)/ss_ind!L51),".")</f>
        <v>2.768364425618904E-3</v>
      </c>
      <c r="N51" s="30">
        <f>IFERROR((($C51*s_DL)/ss_ind!M51),".")</f>
        <v>6.6427302617881453E-3</v>
      </c>
      <c r="O51" s="30">
        <f>IFERROR((($C51*s_DL)/ss_ind!N51),".")</f>
        <v>2.1304475570945833E-3</v>
      </c>
      <c r="P51" s="30">
        <f>IFERROR((($C51*s_DL)/ss_ind!O51),".")</f>
        <v>2.0564819069711911E-3</v>
      </c>
      <c r="Q51" s="30">
        <f>IFERROR((($C51*s_DL)/ss_ind!P51),".")</f>
        <v>2.342043028751596E-3</v>
      </c>
      <c r="R51" s="30">
        <f>IFERROR((($C51*s_DL)/ss_ind!Q51),".")</f>
        <v>2.306476814707803E-3</v>
      </c>
      <c r="S51" s="30">
        <f>IFERROR((($C51*s_DL)/ss_ind!R51),".")</f>
        <v>5.7955922776550929E-3</v>
      </c>
    </row>
    <row r="52" spans="1:19">
      <c r="A52" s="88" t="s">
        <v>59</v>
      </c>
      <c r="B52" s="28"/>
      <c r="C52" s="28">
        <v>5</v>
      </c>
      <c r="D52" s="30">
        <f>IFERROR((($C52*s_DL)/ss_ind!C52),".")</f>
        <v>0.41737139414145003</v>
      </c>
      <c r="E52" s="30">
        <f>IFERROR((($C52*s_DL)/ss_ind!D52),".")</f>
        <v>0.19653592443190621</v>
      </c>
      <c r="F52" s="30">
        <f>IFERROR((($C52*s_DL)/ss_ind!E52),".")</f>
        <v>4.0043838113730655E-2</v>
      </c>
      <c r="G52" s="30">
        <f>IFERROR((($C52*s_DL)/ss_ind!F52),".")</f>
        <v>2.6570133970388768E-3</v>
      </c>
      <c r="H52" s="30">
        <f>IFERROR((($C52*s_DL)/ss_ind!G52),".")</f>
        <v>0.46007224565221949</v>
      </c>
      <c r="I52" s="30">
        <f>IFERROR((($C52*s_DL)/ss_ind!H52),".")</f>
        <v>0.61656433197039506</v>
      </c>
      <c r="J52" s="30">
        <f>IFERROR((($C52*s_DL)/ss_ind!I52),".")</f>
        <v>1.6258702636463226E-2</v>
      </c>
      <c r="K52" s="30">
        <f>IFERROR((($C52*s_DL)/ss_ind!J52),".")</f>
        <v>3.4775558416879678E-3</v>
      </c>
      <c r="L52" s="30">
        <f>IFERROR((($C52*s_DL)/ss_ind!K52),".")</f>
        <v>9.9057651248081503E-3</v>
      </c>
      <c r="M52" s="30">
        <f>IFERROR((($C52*s_DL)/ss_ind!L52),".")</f>
        <v>1.5009191230142441E-2</v>
      </c>
      <c r="N52" s="30">
        <f>IFERROR((($C52*s_DL)/ss_ind!M52),".")</f>
        <v>3.4386869173007924E-3</v>
      </c>
      <c r="O52" s="30">
        <f>IFERROR((($C52*s_DL)/ss_ind!N52),".")</f>
        <v>1.5230112821745813E-2</v>
      </c>
      <c r="P52" s="30">
        <f>IFERROR((($C52*s_DL)/ss_ind!O52),".")</f>
        <v>3.2188313939674499E-3</v>
      </c>
      <c r="Q52" s="30">
        <f>IFERROR((($C52*s_DL)/ss_ind!P52),".")</f>
        <v>9.1700966934462821E-3</v>
      </c>
      <c r="R52" s="30">
        <f>IFERROR((($C52*s_DL)/ss_ind!Q52),".")</f>
        <v>1.3073442807692516E-2</v>
      </c>
      <c r="S52" s="30">
        <f>IFERROR((($C52*s_DL)/ss_ind!R52),".")</f>
        <v>3.0029642893091503E-3</v>
      </c>
    </row>
    <row r="53" spans="1:19">
      <c r="A53" s="88" t="s">
        <v>60</v>
      </c>
      <c r="B53" s="28"/>
      <c r="C53" s="28">
        <v>5</v>
      </c>
      <c r="D53" s="30" t="str">
        <f>IFERROR((($C53*s_DL)/ss_ind!C53),".")</f>
        <v>.</v>
      </c>
      <c r="E53" s="30" t="str">
        <f>IFERROR((($C53*s_DL)/ss_ind!D53),".")</f>
        <v>.</v>
      </c>
      <c r="F53" s="30" t="str">
        <f>IFERROR((($C53*s_DL)/ss_ind!E53),".")</f>
        <v>.</v>
      </c>
      <c r="G53" s="30">
        <f>IFERROR((($C53*s_DL)/ss_ind!F53),".")</f>
        <v>1.6521232061726625E-6</v>
      </c>
      <c r="H53" s="30">
        <f>IFERROR((($C53*s_DL)/ss_ind!G53),".")</f>
        <v>1.6521232061726625E-6</v>
      </c>
      <c r="I53" s="30">
        <f>IFERROR((($C53*s_DL)/ss_ind!H53),".")</f>
        <v>1.6521232061726625E-6</v>
      </c>
      <c r="J53" s="30" t="str">
        <f>IFERROR((($C53*s_DL)/ss_ind!I53),".")</f>
        <v>.</v>
      </c>
      <c r="K53" s="30" t="str">
        <f>IFERROR((($C53*s_DL)/ss_ind!J53),".")</f>
        <v>.</v>
      </c>
      <c r="L53" s="30" t="str">
        <f>IFERROR((($C53*s_DL)/ss_ind!K53),".")</f>
        <v>.</v>
      </c>
      <c r="M53" s="30" t="str">
        <f>IFERROR((($C53*s_DL)/ss_ind!L53),".")</f>
        <v>.</v>
      </c>
      <c r="N53" s="30" t="str">
        <f>IFERROR((($C53*s_DL)/ss_ind!M53),".")</f>
        <v>.</v>
      </c>
      <c r="O53" s="30">
        <f>IFERROR((($C53*s_DL)/ss_ind!N53),".")</f>
        <v>1.0618709837141273E-5</v>
      </c>
      <c r="P53" s="30">
        <f>IFERROR((($C53*s_DL)/ss_ind!O53),".")</f>
        <v>1.9813483783974841E-6</v>
      </c>
      <c r="Q53" s="30">
        <f>IFERROR((($C53*s_DL)/ss_ind!P53),".")</f>
        <v>5.7276619465757021E-6</v>
      </c>
      <c r="R53" s="30">
        <f>IFERROR((($C53*s_DL)/ss_ind!Q53),".")</f>
        <v>9.0769705960558764E-6</v>
      </c>
      <c r="S53" s="30">
        <f>IFERROR((($C53*s_DL)/ss_ind!R53),".")</f>
        <v>1.8672344652851785E-6</v>
      </c>
    </row>
    <row r="54" spans="1:19">
      <c r="A54" s="88" t="s">
        <v>61</v>
      </c>
      <c r="B54" s="28"/>
      <c r="C54" s="28">
        <v>5</v>
      </c>
      <c r="D54" s="30">
        <f>IFERROR((($C54*s_DL)/ss_ind!C54),".")</f>
        <v>7.6918512374136265E-3</v>
      </c>
      <c r="E54" s="30">
        <f>IFERROR((($C54*s_DL)/ss_ind!D54),".")</f>
        <v>7.7577794422040219E-3</v>
      </c>
      <c r="F54" s="30">
        <f>IFERROR((($C54*s_DL)/ss_ind!E54),".")</f>
        <v>1.5806334897988422E-3</v>
      </c>
      <c r="G54" s="30">
        <f>IFERROR((($C54*s_DL)/ss_ind!F54),".")</f>
        <v>8.8102883332240951E-4</v>
      </c>
      <c r="H54" s="30">
        <f>IFERROR((($C54*s_DL)/ss_ind!G54),".")</f>
        <v>1.0153513560534878E-2</v>
      </c>
      <c r="I54" s="30">
        <f>IFERROR((($C54*s_DL)/ss_ind!H54),".")</f>
        <v>1.6330659512940059E-2</v>
      </c>
      <c r="J54" s="30">
        <f>IFERROR((($C54*s_DL)/ss_ind!I54),".")</f>
        <v>3.0327069742708771E-3</v>
      </c>
      <c r="K54" s="30">
        <f>IFERROR((($C54*s_DL)/ss_ind!J54),".")</f>
        <v>1.0300275038739827E-3</v>
      </c>
      <c r="L54" s="30">
        <f>IFERROR((($C54*s_DL)/ss_ind!K54),".")</f>
        <v>2.3687900420656313E-3</v>
      </c>
      <c r="M54" s="30">
        <f>IFERROR((($C54*s_DL)/ss_ind!L54),".")</f>
        <v>2.9780636053650957E-3</v>
      </c>
      <c r="N54" s="30">
        <f>IFERROR((($C54*s_DL)/ss_ind!M54),".")</f>
        <v>1.1524046633051054E-3</v>
      </c>
      <c r="O54" s="30">
        <f>IFERROR((($C54*s_DL)/ss_ind!N54),".")</f>
        <v>2.4510598217805267E-3</v>
      </c>
      <c r="P54" s="30">
        <f>IFERROR((($C54*s_DL)/ss_ind!O54),".")</f>
        <v>8.2508956796876218E-4</v>
      </c>
      <c r="Q54" s="30">
        <f>IFERROR((($C54*s_DL)/ss_ind!P54),".")</f>
        <v>1.8713285388273573E-3</v>
      </c>
      <c r="R54" s="30">
        <f>IFERROR((($C54*s_DL)/ss_ind!Q54),".")</f>
        <v>2.2857368732053314E-3</v>
      </c>
      <c r="S54" s="30">
        <f>IFERROR((($C54*s_DL)/ss_ind!R54),".")</f>
        <v>9.9574135654242934E-4</v>
      </c>
    </row>
    <row r="55" spans="1:19">
      <c r="A55" s="88" t="s">
        <v>62</v>
      </c>
      <c r="B55" s="28"/>
      <c r="C55" s="28">
        <v>5</v>
      </c>
      <c r="D55" s="30">
        <f>IFERROR((($C55*s_DL)/ss_ind!C55),".")</f>
        <v>3.7303701244515786</v>
      </c>
      <c r="E55" s="30">
        <f>IFERROR((($C55*s_DL)/ss_ind!D55),".")</f>
        <v>21.063906615326392</v>
      </c>
      <c r="F55" s="30">
        <f>IFERROR((($C55*s_DL)/ss_ind!E55),".")</f>
        <v>4.2917327658288258</v>
      </c>
      <c r="G55" s="30">
        <f>IFERROR((($C55*s_DL)/ss_ind!F55),".")</f>
        <v>4.5466148209612291E-2</v>
      </c>
      <c r="H55" s="30">
        <f>IFERROR((($C55*s_DL)/ss_ind!G55),".")</f>
        <v>8.0675690384900154</v>
      </c>
      <c r="I55" s="30">
        <f>IFERROR((($C55*s_DL)/ss_ind!H55),".")</f>
        <v>24.839742887987583</v>
      </c>
      <c r="J55" s="30">
        <f>IFERROR((($C55*s_DL)/ss_ind!I55),".")</f>
        <v>0.23398262867487646</v>
      </c>
      <c r="K55" s="30">
        <f>IFERROR((($C55*s_DL)/ss_ind!J55),".")</f>
        <v>4.1713757022187714E-2</v>
      </c>
      <c r="L55" s="30">
        <f>IFERROR((($C55*s_DL)/ss_ind!K55),".")</f>
        <v>0.11874399320391672</v>
      </c>
      <c r="M55" s="30">
        <f>IFERROR((($C55*s_DL)/ss_ind!L55),".")</f>
        <v>0.19279467531263231</v>
      </c>
      <c r="N55" s="30">
        <f>IFERROR((($C55*s_DL)/ss_ind!M55),".")</f>
        <v>5.5938416135214247E-2</v>
      </c>
      <c r="O55" s="30">
        <f>IFERROR((($C55*s_DL)/ss_ind!N55),".")</f>
        <v>0.23490186893655304</v>
      </c>
      <c r="P55" s="30">
        <f>IFERROR((($C55*s_DL)/ss_ind!O55),".")</f>
        <v>4.1844924767130837E-2</v>
      </c>
      <c r="Q55" s="30">
        <f>IFERROR((($C55*s_DL)/ss_ind!P55),".")</f>
        <v>0.12049352118074583</v>
      </c>
      <c r="R55" s="30">
        <f>IFERROR((($C55*s_DL)/ss_ind!Q55),".")</f>
        <v>0.18979758908944014</v>
      </c>
      <c r="S55" s="30">
        <f>IFERROR((($C55*s_DL)/ss_ind!R55),".")</f>
        <v>5.1385973287926601E-2</v>
      </c>
    </row>
    <row r="56" spans="1:19">
      <c r="A56" s="88" t="s">
        <v>63</v>
      </c>
      <c r="B56" s="28"/>
      <c r="C56" s="28">
        <v>5</v>
      </c>
      <c r="D56" s="30" t="str">
        <f>IFERROR((($C56*s_DL)/ss_ind!C56),".")</f>
        <v>.</v>
      </c>
      <c r="E56" s="30" t="str">
        <f>IFERROR((($C56*s_DL)/ss_ind!D56),".")</f>
        <v>.</v>
      </c>
      <c r="F56" s="30" t="str">
        <f>IFERROR((($C56*s_DL)/ss_ind!E56),".")</f>
        <v>.</v>
      </c>
      <c r="G56" s="30">
        <f>IFERROR((($C56*s_DL)/ss_ind!F56),".")</f>
        <v>3.2918581140135546E-4</v>
      </c>
      <c r="H56" s="30">
        <f>IFERROR((($C56*s_DL)/ss_ind!G56),".")</f>
        <v>3.2918581140135546E-4</v>
      </c>
      <c r="I56" s="30">
        <f>IFERROR((($C56*s_DL)/ss_ind!H56),".")</f>
        <v>3.2918581140135546E-4</v>
      </c>
      <c r="J56" s="30">
        <f>IFERROR((($C56*s_DL)/ss_ind!I56),".")</f>
        <v>2.0733947031963463E-3</v>
      </c>
      <c r="K56" s="30">
        <f>IFERROR((($C56*s_DL)/ss_ind!J56),".")</f>
        <v>4.3135812133072418E-4</v>
      </c>
      <c r="L56" s="30">
        <f>IFERROR((($C56*s_DL)/ss_ind!K56),".")</f>
        <v>1.2336842270058708E-3</v>
      </c>
      <c r="M56" s="30">
        <f>IFERROR((($C56*s_DL)/ss_ind!L56),".")</f>
        <v>1.8864728506197005E-3</v>
      </c>
      <c r="N56" s="30">
        <f>IFERROR((($C56*s_DL)/ss_ind!M56),".")</f>
        <v>4.2651342465753429E-4</v>
      </c>
      <c r="O56" s="30">
        <f>IFERROR((($C56*s_DL)/ss_ind!N56),".")</f>
        <v>1.7808131901003853E-3</v>
      </c>
      <c r="P56" s="30">
        <f>IFERROR((($C56*s_DL)/ss_ind!O56),".")</f>
        <v>3.7789723137390905E-4</v>
      </c>
      <c r="Q56" s="30">
        <f>IFERROR((($C56*s_DL)/ss_ind!P56),".")</f>
        <v>1.0819015448733744E-3</v>
      </c>
      <c r="R56" s="30">
        <f>IFERROR((($C56*s_DL)/ss_ind!Q56),".")</f>
        <v>1.6093638443139817E-3</v>
      </c>
      <c r="S56" s="30">
        <f>IFERROR((($C56*s_DL)/ss_ind!R56),".")</f>
        <v>3.7204676396709321E-4</v>
      </c>
    </row>
    <row r="57" spans="1:19">
      <c r="A57" s="88" t="s">
        <v>64</v>
      </c>
      <c r="B57" s="28"/>
      <c r="C57" s="28">
        <v>5</v>
      </c>
      <c r="D57" s="30" t="str">
        <f>IFERROR((($C57*s_DL)/ss_ind!C57),".")</f>
        <v>.</v>
      </c>
      <c r="E57" s="30" t="str">
        <f>IFERROR((($C57*s_DL)/ss_ind!D57),".")</f>
        <v>.</v>
      </c>
      <c r="F57" s="30" t="str">
        <f>IFERROR((($C57*s_DL)/ss_ind!E57),".")</f>
        <v>.</v>
      </c>
      <c r="G57" s="30">
        <f>IFERROR((($C57*s_DL)/ss_ind!F57),".")</f>
        <v>1.1981593645551077E-5</v>
      </c>
      <c r="H57" s="30">
        <f>IFERROR((($C57*s_DL)/ss_ind!G57),".")</f>
        <v>1.1981593645551075E-5</v>
      </c>
      <c r="I57" s="30">
        <f>IFERROR((($C57*s_DL)/ss_ind!H57),".")</f>
        <v>1.1981593645551075E-5</v>
      </c>
      <c r="J57" s="30" t="str">
        <f>IFERROR((($C57*s_DL)/ss_ind!I57),".")</f>
        <v>.</v>
      </c>
      <c r="K57" s="30" t="str">
        <f>IFERROR((($C57*s_DL)/ss_ind!J57),".")</f>
        <v>.</v>
      </c>
      <c r="L57" s="30" t="str">
        <f>IFERROR((($C57*s_DL)/ss_ind!K57),".")</f>
        <v>.</v>
      </c>
      <c r="M57" s="30" t="str">
        <f>IFERROR((($C57*s_DL)/ss_ind!L57),".")</f>
        <v>.</v>
      </c>
      <c r="N57" s="30" t="str">
        <f>IFERROR((($C57*s_DL)/ss_ind!M57),".")</f>
        <v>.</v>
      </c>
      <c r="O57" s="30">
        <f>IFERROR((($C57*s_DL)/ss_ind!N57),".")</f>
        <v>7.2889871187465632E-5</v>
      </c>
      <c r="P57" s="30">
        <f>IFERROR((($C57*s_DL)/ss_ind!O57),".")</f>
        <v>1.4206457342864362E-5</v>
      </c>
      <c r="Q57" s="30">
        <f>IFERROR((($C57*s_DL)/ss_ind!P57),".")</f>
        <v>4.0595676333143719E-5</v>
      </c>
      <c r="R57" s="30">
        <f>IFERROR((($C57*s_DL)/ss_ind!Q57),".")</f>
        <v>6.2224949816490168E-5</v>
      </c>
      <c r="S57" s="30">
        <f>IFERROR((($C57*s_DL)/ss_ind!R57),".")</f>
        <v>1.3541632077091433E-5</v>
      </c>
    </row>
    <row r="58" spans="1:19">
      <c r="A58" s="88" t="s">
        <v>65</v>
      </c>
      <c r="B58" s="28"/>
      <c r="C58" s="28">
        <v>5</v>
      </c>
      <c r="D58" s="30">
        <f>IFERROR((($C58*s_DL)/ss_ind!C58),".")</f>
        <v>0.52184624852689399</v>
      </c>
      <c r="E58" s="30">
        <f>IFERROR((($C58*s_DL)/ss_ind!D58),".")</f>
        <v>2.1027982915375119</v>
      </c>
      <c r="F58" s="30">
        <f>IFERROR((($C58*s_DL)/ss_ind!E58),".")</f>
        <v>0.42844133771244292</v>
      </c>
      <c r="G58" s="30">
        <f>IFERROR((($C58*s_DL)/ss_ind!F58),".")</f>
        <v>0.1098200972801163</v>
      </c>
      <c r="H58" s="30">
        <f>IFERROR((($C58*s_DL)/ss_ind!G58),".")</f>
        <v>1.0601076835194532</v>
      </c>
      <c r="I58" s="30">
        <f>IFERROR((($C58*s_DL)/ss_ind!H58),".")</f>
        <v>2.7344646373445216</v>
      </c>
      <c r="J58" s="30">
        <f>IFERROR((($C58*s_DL)/ss_ind!I58),".")</f>
        <v>0.602230025014865</v>
      </c>
      <c r="K58" s="30">
        <f>IFERROR((($C58*s_DL)/ss_ind!J58),".")</f>
        <v>0.14190197350552694</v>
      </c>
      <c r="L58" s="30">
        <f>IFERROR((($C58*s_DL)/ss_ind!K58),".")</f>
        <v>0.39254669646717921</v>
      </c>
      <c r="M58" s="30">
        <f>IFERROR((($C58*s_DL)/ss_ind!L58),".")</f>
        <v>0.57053370790881963</v>
      </c>
      <c r="N58" s="30">
        <f>IFERROR((($C58*s_DL)/ss_ind!M58),".")</f>
        <v>0.14144344458939478</v>
      </c>
      <c r="O58" s="30">
        <f>IFERROR((($C58*s_DL)/ss_ind!N58),".")</f>
        <v>0.51807841357327511</v>
      </c>
      <c r="P58" s="30">
        <f>IFERROR((($C58*s_DL)/ss_ind!O58),".")</f>
        <v>0.12510934461445022</v>
      </c>
      <c r="Q58" s="30">
        <f>IFERROR((($C58*s_DL)/ss_ind!P58),".")</f>
        <v>0.34809754126099418</v>
      </c>
      <c r="R58" s="30">
        <f>IFERROR((($C58*s_DL)/ss_ind!Q58),".")</f>
        <v>0.48471747265116127</v>
      </c>
      <c r="S58" s="30">
        <f>IFERROR((($C58*s_DL)/ss_ind!R58),".")</f>
        <v>0.12411899418654714</v>
      </c>
    </row>
    <row r="59" spans="1:19">
      <c r="A59" s="88" t="s">
        <v>66</v>
      </c>
      <c r="B59" s="28"/>
      <c r="C59" s="28">
        <v>5</v>
      </c>
      <c r="D59" s="30">
        <f>IFERROR((($C59*s_DL)/ss_ind!C59),".")</f>
        <v>4.513890836045688E-3</v>
      </c>
      <c r="E59" s="30">
        <f>IFERROR((($C59*s_DL)/ss_ind!D59),".")</f>
        <v>1.2272330771252841E-3</v>
      </c>
      <c r="F59" s="30">
        <f>IFERROR((($C59*s_DL)/ss_ind!E59),".")</f>
        <v>2.500465134314262E-4</v>
      </c>
      <c r="G59" s="30">
        <f>IFERROR((($C59*s_DL)/ss_ind!F59),".")</f>
        <v>9.8411597899474685E-4</v>
      </c>
      <c r="H59" s="30">
        <f>IFERROR((($C59*s_DL)/ss_ind!G59),".")</f>
        <v>5.7480533284718621E-3</v>
      </c>
      <c r="I59" s="30">
        <f>IFERROR((($C59*s_DL)/ss_ind!H59),".")</f>
        <v>6.7252398921657198E-3</v>
      </c>
      <c r="J59" s="30">
        <f>IFERROR((($C59*s_DL)/ss_ind!I59),".")</f>
        <v>6.7947343760621668E-3</v>
      </c>
      <c r="K59" s="30">
        <f>IFERROR((($C59*s_DL)/ss_ind!J59),".")</f>
        <v>1.2454421590905708E-3</v>
      </c>
      <c r="L59" s="30">
        <f>IFERROR((($C59*s_DL)/ss_ind!K59),".")</f>
        <v>3.5917245786507104E-3</v>
      </c>
      <c r="M59" s="30">
        <f>IFERROR((($C59*s_DL)/ss_ind!L59),".")</f>
        <v>5.7529787623409661E-3</v>
      </c>
      <c r="N59" s="30">
        <f>IFERROR((($C59*s_DL)/ss_ind!M59),".")</f>
        <v>1.2260247320739772E-3</v>
      </c>
      <c r="O59" s="30">
        <f>IFERROR((($C59*s_DL)/ss_ind!N59),".")</f>
        <v>6.6960729686994349E-3</v>
      </c>
      <c r="P59" s="30">
        <f>IFERROR((($C59*s_DL)/ss_ind!O59),".")</f>
        <v>1.2144941359313063E-3</v>
      </c>
      <c r="Q59" s="30">
        <f>IFERROR((($C59*s_DL)/ss_ind!P59),".")</f>
        <v>3.5291852515859775E-3</v>
      </c>
      <c r="R59" s="30">
        <f>IFERROR((($C59*s_DL)/ss_ind!Q59),".")</f>
        <v>5.5018092113863709E-3</v>
      </c>
      <c r="S59" s="30">
        <f>IFERROR((($C59*s_DL)/ss_ind!R59),".")</f>
        <v>1.1122507491882617E-3</v>
      </c>
    </row>
    <row r="60" spans="1:19">
      <c r="A60" s="88" t="s">
        <v>67</v>
      </c>
      <c r="B60" s="28"/>
      <c r="C60" s="28">
        <v>5</v>
      </c>
      <c r="D60" s="30">
        <f>IFERROR((($C60*s_DL)/ss_ind!C60),".")</f>
        <v>7.1242826872377936E-6</v>
      </c>
      <c r="E60" s="30">
        <f>IFERROR((($C60*s_DL)/ss_ind!D60),".")</f>
        <v>1.5572530581649661E-6</v>
      </c>
      <c r="F60" s="30">
        <f>IFERROR((($C60*s_DL)/ss_ind!E60),".")</f>
        <v>3.1728748595718015E-7</v>
      </c>
      <c r="G60" s="30">
        <f>IFERROR((($C60*s_DL)/ss_ind!F60),".")</f>
        <v>3.117878247627173E-5</v>
      </c>
      <c r="H60" s="30">
        <f>IFERROR((($C60*s_DL)/ss_ind!G60),".")</f>
        <v>3.8620352649466709E-5</v>
      </c>
      <c r="I60" s="30">
        <f>IFERROR((($C60*s_DL)/ss_ind!H60),".")</f>
        <v>3.986031822167449E-5</v>
      </c>
      <c r="J60" s="30">
        <f>IFERROR((($C60*s_DL)/ss_ind!I60),".")</f>
        <v>1.7518680339813131E-4</v>
      </c>
      <c r="K60" s="30">
        <f>IFERROR((($C60*s_DL)/ss_ind!J60),".")</f>
        <v>3.6700150677981415E-5</v>
      </c>
      <c r="L60" s="30">
        <f>IFERROR((($C60*s_DL)/ss_ind!K60),".")</f>
        <v>1.0392437489719658E-4</v>
      </c>
      <c r="M60" s="30">
        <f>IFERROR((($C60*s_DL)/ss_ind!L60),".")</f>
        <v>1.5915275698542104E-4</v>
      </c>
      <c r="N60" s="30">
        <f>IFERROR((($C60*s_DL)/ss_ind!M60),".")</f>
        <v>3.9764981906595421E-5</v>
      </c>
      <c r="O60" s="30">
        <f>IFERROR((($C60*s_DL)/ss_ind!N60),".")</f>
        <v>1.6590050539883549E-4</v>
      </c>
      <c r="P60" s="30">
        <f>IFERROR((($C60*s_DL)/ss_ind!O60),".")</f>
        <v>3.4509307798629078E-5</v>
      </c>
      <c r="Q60" s="30">
        <f>IFERROR((($C60*s_DL)/ss_ind!P60),".")</f>
        <v>9.8157816560806888E-5</v>
      </c>
      <c r="R60" s="30">
        <f>IFERROR((($C60*s_DL)/ss_ind!Q60),".")</f>
        <v>1.5015948430524776E-4</v>
      </c>
      <c r="S60" s="30">
        <f>IFERROR((($C60*s_DL)/ss_ind!R60),".")</f>
        <v>3.523835087347584E-5</v>
      </c>
    </row>
    <row r="61" spans="1:19">
      <c r="A61" s="88" t="s">
        <v>68</v>
      </c>
      <c r="B61" s="28"/>
      <c r="C61" s="28">
        <v>5</v>
      </c>
      <c r="D61" s="30">
        <f>IFERROR((($C61*s_DL)/ss_ind!C61),".")</f>
        <v>9.8049062051553563E-7</v>
      </c>
      <c r="E61" s="30">
        <f>IFERROR((($C61*s_DL)/ss_ind!D61),".")</f>
        <v>2.9433056840392652E-7</v>
      </c>
      <c r="F61" s="30">
        <f>IFERROR((($C61*s_DL)/ss_ind!E61),".")</f>
        <v>5.9969319436929166E-8</v>
      </c>
      <c r="G61" s="30">
        <f>IFERROR((($C61*s_DL)/ss_ind!F61),".")</f>
        <v>1.268811051969511E-5</v>
      </c>
      <c r="H61" s="30">
        <f>IFERROR((($C61*s_DL)/ss_ind!G61),".")</f>
        <v>1.3728570459647578E-5</v>
      </c>
      <c r="I61" s="30">
        <f>IFERROR((($C61*s_DL)/ss_ind!H61),".")</f>
        <v>1.3962931708614573E-5</v>
      </c>
      <c r="J61" s="30">
        <f>IFERROR((($C61*s_DL)/ss_ind!I61),".")</f>
        <v>8.5359930443650655E-5</v>
      </c>
      <c r="K61" s="30">
        <f>IFERROR((($C61*s_DL)/ss_ind!J61),".")</f>
        <v>1.5634345154942326E-5</v>
      </c>
      <c r="L61" s="30">
        <f>IFERROR((($C61*s_DL)/ss_ind!K61),".")</f>
        <v>4.5105984297592247E-5</v>
      </c>
      <c r="M61" s="30">
        <f>IFERROR((($C61*s_DL)/ss_ind!L61),".")</f>
        <v>7.2241456922836998E-5</v>
      </c>
      <c r="N61" s="30">
        <f>IFERROR((($C61*s_DL)/ss_ind!M61),".")</f>
        <v>1.5744400108653071E-5</v>
      </c>
      <c r="O61" s="30">
        <f>IFERROR((($C61*s_DL)/ss_ind!N61),".")</f>
        <v>8.392565911755499E-5</v>
      </c>
      <c r="P61" s="30">
        <f>IFERROR((($C61*s_DL)/ss_ind!O61),".")</f>
        <v>1.5319690722936899E-5</v>
      </c>
      <c r="Q61" s="30">
        <f>IFERROR((($C61*s_DL)/ss_ind!P61),".")</f>
        <v>4.4436215850618032E-5</v>
      </c>
      <c r="R61" s="30">
        <f>IFERROR((($C61*s_DL)/ss_ind!Q61),".")</f>
        <v>7.0561801363014227E-5</v>
      </c>
      <c r="S61" s="30">
        <f>IFERROR((($C61*s_DL)/ss_ind!R61),".")</f>
        <v>1.4340139508485391E-5</v>
      </c>
    </row>
    <row r="62" spans="1:19">
      <c r="A62" s="88" t="s">
        <v>69</v>
      </c>
      <c r="B62" s="28"/>
      <c r="C62" s="28">
        <v>5</v>
      </c>
      <c r="D62" s="30" t="str">
        <f>IFERROR((($C62*s_DL)/ss_ind!C62),".")</f>
        <v>.</v>
      </c>
      <c r="E62" s="30" t="str">
        <f>IFERROR((($C62*s_DL)/ss_ind!D62),".")</f>
        <v>.</v>
      </c>
      <c r="F62" s="30" t="str">
        <f>IFERROR((($C62*s_DL)/ss_ind!E62),".")</f>
        <v>.</v>
      </c>
      <c r="G62" s="30">
        <f>IFERROR((($C62*s_DL)/ss_ind!F62),".")</f>
        <v>6.5878713317980689E-6</v>
      </c>
      <c r="H62" s="30">
        <f>IFERROR((($C62*s_DL)/ss_ind!G62),".")</f>
        <v>6.5878713317980689E-6</v>
      </c>
      <c r="I62" s="30">
        <f>IFERROR((($C62*s_DL)/ss_ind!H62),".")</f>
        <v>6.5878713317980689E-6</v>
      </c>
      <c r="J62" s="30">
        <f>IFERROR((($C62*s_DL)/ss_ind!I62),".")</f>
        <v>3.8426953463842819E-5</v>
      </c>
      <c r="K62" s="30">
        <f>IFERROR((($C62*s_DL)/ss_ind!J62),".")</f>
        <v>7.9799973359913631E-6</v>
      </c>
      <c r="L62" s="30">
        <f>IFERROR((($C62*s_DL)/ss_ind!K62),".")</f>
        <v>2.2671902543667272E-5</v>
      </c>
      <c r="M62" s="30">
        <f>IFERROR((($C62*s_DL)/ss_ind!L62),".")</f>
        <v>3.48404378072175E-5</v>
      </c>
      <c r="N62" s="30">
        <f>IFERROR((($C62*s_DL)/ss_ind!M62),".")</f>
        <v>8.2563779188453287E-6</v>
      </c>
      <c r="O62" s="30">
        <f>IFERROR((($C62*s_DL)/ss_ind!N62),".")</f>
        <v>3.4653565247954463E-5</v>
      </c>
      <c r="P62" s="30">
        <f>IFERROR((($C62*s_DL)/ss_ind!O62),".")</f>
        <v>7.1963903831585406E-6</v>
      </c>
      <c r="Q62" s="30">
        <f>IFERROR((($C62*s_DL)/ss_ind!P62),".")</f>
        <v>2.0445603496293132E-5</v>
      </c>
      <c r="R62" s="30">
        <f>IFERROR((($C62*s_DL)/ss_ind!Q62),".")</f>
        <v>3.1419232491478704E-5</v>
      </c>
      <c r="S62" s="30">
        <f>IFERROR((($C62*s_DL)/ss_ind!R62),".")</f>
        <v>7.4456313897402786E-6</v>
      </c>
    </row>
    <row r="63" spans="1:19">
      <c r="A63" s="88" t="s">
        <v>70</v>
      </c>
      <c r="B63" s="28"/>
      <c r="C63" s="28">
        <v>5</v>
      </c>
      <c r="D63" s="30">
        <f>IFERROR((($C63*s_DL)/ss_ind!C63),".")</f>
        <v>6.4868181548597911E-4</v>
      </c>
      <c r="E63" s="30">
        <f>IFERROR((($C63*s_DL)/ss_ind!D63),".")</f>
        <v>3.4115287934394982E-4</v>
      </c>
      <c r="F63" s="30">
        <f>IFERROR((($C63*s_DL)/ss_ind!E63),".")</f>
        <v>6.9509280361694704E-5</v>
      </c>
      <c r="G63" s="30">
        <f>IFERROR((($C63*s_DL)/ss_ind!F63),".")</f>
        <v>1.964728056825286E-3</v>
      </c>
      <c r="H63" s="30">
        <f>IFERROR((($C63*s_DL)/ss_ind!G63),".")</f>
        <v>2.6829191526729595E-3</v>
      </c>
      <c r="I63" s="30">
        <f>IFERROR((($C63*s_DL)/ss_ind!H63),".")</f>
        <v>2.9545627516552151E-3</v>
      </c>
      <c r="J63" s="30">
        <f>IFERROR((($C63*s_DL)/ss_ind!I63),".")</f>
        <v>1.5341838508371373E-2</v>
      </c>
      <c r="K63" s="30">
        <f>IFERROR((($C63*s_DL)/ss_ind!J63),".")</f>
        <v>2.4273730790642374E-3</v>
      </c>
      <c r="L63" s="30">
        <f>IFERROR((($C63*s_DL)/ss_ind!K63),".")</f>
        <v>7.1350057172494255E-3</v>
      </c>
      <c r="M63" s="30">
        <f>IFERROR((($C63*s_DL)/ss_ind!L63),".")</f>
        <v>1.1979243766810525E-2</v>
      </c>
      <c r="N63" s="30">
        <f>IFERROR((($C63*s_DL)/ss_ind!M63),".")</f>
        <v>2.3607860977408707E-3</v>
      </c>
      <c r="O63" s="30">
        <f>IFERROR((($C63*s_DL)/ss_ind!N63),".")</f>
        <v>1.6262376948390545E-2</v>
      </c>
      <c r="P63" s="30">
        <f>IFERROR((($C63*s_DL)/ss_ind!O63),".")</f>
        <v>2.5388815666780172E-3</v>
      </c>
      <c r="Q63" s="30">
        <f>IFERROR((($C63*s_DL)/ss_ind!P63),".")</f>
        <v>7.5603602530128862E-3</v>
      </c>
      <c r="R63" s="30">
        <f>IFERROR((($C63*s_DL)/ss_ind!Q63),".")</f>
        <v>1.2543045367734205E-2</v>
      </c>
      <c r="S63" s="30">
        <f>IFERROR((($C63*s_DL)/ss_ind!R63),".")</f>
        <v>2.2205413790631953E-3</v>
      </c>
    </row>
    <row r="64" spans="1:19">
      <c r="A64" s="88" t="s">
        <v>71</v>
      </c>
      <c r="B64" s="28"/>
      <c r="C64" s="28">
        <v>5</v>
      </c>
      <c r="D64" s="30">
        <f>IFERROR((($C64*s_DL)/ss_ind!C64),".")</f>
        <v>1.7385559838144453E-6</v>
      </c>
      <c r="E64" s="30">
        <f>IFERROR((($C64*s_DL)/ss_ind!D64),".")</f>
        <v>3.4694508566006284E-7</v>
      </c>
      <c r="F64" s="30">
        <f>IFERROR((($C64*s_DL)/ss_ind!E64),".")</f>
        <v>7.068943189233315E-8</v>
      </c>
      <c r="G64" s="30">
        <f>IFERROR((($C64*s_DL)/ss_ind!F64),".")</f>
        <v>3.7281471354865659E-5</v>
      </c>
      <c r="H64" s="30">
        <f>IFERROR((($C64*s_DL)/ss_ind!G64),".")</f>
        <v>3.9090716770572441E-5</v>
      </c>
      <c r="I64" s="30">
        <f>IFERROR((($C64*s_DL)/ss_ind!H64),".")</f>
        <v>3.936697242434017E-5</v>
      </c>
      <c r="J64" s="30">
        <f>IFERROR((($C64*s_DL)/ss_ind!I64),".")</f>
        <v>2.4000216569812179E-4</v>
      </c>
      <c r="K64" s="30">
        <f>IFERROR((($C64*s_DL)/ss_ind!J64),".")</f>
        <v>4.6717978819100039E-5</v>
      </c>
      <c r="L64" s="30">
        <f>IFERROR((($C64*s_DL)/ss_ind!K64),".")</f>
        <v>1.3337524933452875E-4</v>
      </c>
      <c r="M64" s="30">
        <f>IFERROR((($C64*s_DL)/ss_ind!L64),".")</f>
        <v>2.088568464853884E-4</v>
      </c>
      <c r="N64" s="30">
        <f>IFERROR((($C64*s_DL)/ss_ind!M64),".")</f>
        <v>4.7121957814682756E-5</v>
      </c>
      <c r="O64" s="30">
        <f>IFERROR((($C64*s_DL)/ss_ind!N64),".")</f>
        <v>2.3168890843126299E-4</v>
      </c>
      <c r="P64" s="30">
        <f>IFERROR((($C64*s_DL)/ss_ind!O64),".")</f>
        <v>4.4599141632718524E-5</v>
      </c>
      <c r="Q64" s="30">
        <f>IFERROR((($C64*s_DL)/ss_ind!P64),".")</f>
        <v>1.2785497570058307E-4</v>
      </c>
      <c r="R64" s="30">
        <f>IFERROR((($C64*s_DL)/ss_ind!Q64),".")</f>
        <v>1.9807173971393428E-4</v>
      </c>
      <c r="S64" s="30">
        <f>IFERROR((($C64*s_DL)/ss_ind!R64),".")</f>
        <v>4.213562763978999E-5</v>
      </c>
    </row>
    <row r="65" spans="1:19">
      <c r="A65" s="88" t="s">
        <v>72</v>
      </c>
      <c r="B65" s="28"/>
      <c r="C65" s="28">
        <v>5</v>
      </c>
      <c r="D65" s="30" t="str">
        <f>IFERROR((($C65*s_DL)/ss_ind!C65),".")</f>
        <v>.</v>
      </c>
      <c r="E65" s="30" t="str">
        <f>IFERROR((($C65*s_DL)/ss_ind!D65),".")</f>
        <v>.</v>
      </c>
      <c r="F65" s="30" t="str">
        <f>IFERROR((($C65*s_DL)/ss_ind!E65),".")</f>
        <v>.</v>
      </c>
      <c r="G65" s="30">
        <f>IFERROR((($C65*s_DL)/ss_ind!F65),".")</f>
        <v>2.9151036512190923E-6</v>
      </c>
      <c r="H65" s="30">
        <f>IFERROR((($C65*s_DL)/ss_ind!G65),".")</f>
        <v>2.9151036512190923E-6</v>
      </c>
      <c r="I65" s="30">
        <f>IFERROR((($C65*s_DL)/ss_ind!H65),".")</f>
        <v>2.9151036512190923E-6</v>
      </c>
      <c r="J65" s="30" t="str">
        <f>IFERROR((($C65*s_DL)/ss_ind!I65),".")</f>
        <v>.</v>
      </c>
      <c r="K65" s="30" t="str">
        <f>IFERROR((($C65*s_DL)/ss_ind!J65),".")</f>
        <v>.</v>
      </c>
      <c r="L65" s="30" t="str">
        <f>IFERROR((($C65*s_DL)/ss_ind!K65),".")</f>
        <v>.</v>
      </c>
      <c r="M65" s="30" t="str">
        <f>IFERROR((($C65*s_DL)/ss_ind!L65),".")</f>
        <v>.</v>
      </c>
      <c r="N65" s="30" t="str">
        <f>IFERROR((($C65*s_DL)/ss_ind!M65),".")</f>
        <v>.</v>
      </c>
      <c r="O65" s="30">
        <f>IFERROR((($C65*s_DL)/ss_ind!N65),".")</f>
        <v>1.3686093242691179E-5</v>
      </c>
      <c r="P65" s="30">
        <f>IFERROR((($C65*s_DL)/ss_ind!O65),".")</f>
        <v>3.1768576641262555E-6</v>
      </c>
      <c r="Q65" s="30">
        <f>IFERROR((($C65*s_DL)/ss_ind!P65),".")</f>
        <v>8.8175960966671175E-6</v>
      </c>
      <c r="R65" s="30">
        <f>IFERROR((($C65*s_DL)/ss_ind!Q65),".")</f>
        <v>1.3020106532293016E-5</v>
      </c>
      <c r="S65" s="30">
        <f>IFERROR((($C65*s_DL)/ss_ind!R65),".")</f>
        <v>3.2946586471869279E-6</v>
      </c>
    </row>
    <row r="66" spans="1:19">
      <c r="A66" s="88" t="s">
        <v>73</v>
      </c>
      <c r="B66" s="28"/>
      <c r="C66" s="28">
        <v>5</v>
      </c>
      <c r="D66" s="30" t="str">
        <f>IFERROR((($C66*s_DL)/ss_ind!C66),".")</f>
        <v>.</v>
      </c>
      <c r="E66" s="30" t="str">
        <f>IFERROR((($C66*s_DL)/ss_ind!D66),".")</f>
        <v>.</v>
      </c>
      <c r="F66" s="30" t="str">
        <f>IFERROR((($C66*s_DL)/ss_ind!E66),".")</f>
        <v>.</v>
      </c>
      <c r="G66" s="30">
        <f>IFERROR((($C66*s_DL)/ss_ind!F66),".")</f>
        <v>1.3019773248189137E-6</v>
      </c>
      <c r="H66" s="30">
        <f>IFERROR((($C66*s_DL)/ss_ind!G66),".")</f>
        <v>1.3019773248189137E-6</v>
      </c>
      <c r="I66" s="30">
        <f>IFERROR((($C66*s_DL)/ss_ind!H66),".")</f>
        <v>1.3019773248189137E-6</v>
      </c>
      <c r="J66" s="30" t="str">
        <f>IFERROR((($C66*s_DL)/ss_ind!I66),".")</f>
        <v>.</v>
      </c>
      <c r="K66" s="30" t="str">
        <f>IFERROR((($C66*s_DL)/ss_ind!J66),".")</f>
        <v>.</v>
      </c>
      <c r="L66" s="30" t="str">
        <f>IFERROR((($C66*s_DL)/ss_ind!K66),".")</f>
        <v>.</v>
      </c>
      <c r="M66" s="30" t="str">
        <f>IFERROR((($C66*s_DL)/ss_ind!L66),".")</f>
        <v>.</v>
      </c>
      <c r="N66" s="30" t="str">
        <f>IFERROR((($C66*s_DL)/ss_ind!M66),".")</f>
        <v>.</v>
      </c>
      <c r="O66" s="30">
        <f>IFERROR((($C66*s_DL)/ss_ind!N66),".")</f>
        <v>6.7192693492092034E-6</v>
      </c>
      <c r="P66" s="30">
        <f>IFERROR((($C66*s_DL)/ss_ind!O66),".")</f>
        <v>1.3870610884826278E-6</v>
      </c>
      <c r="Q66" s="30">
        <f>IFERROR((($C66*s_DL)/ss_ind!P66),".")</f>
        <v>3.8693693511974689E-6</v>
      </c>
      <c r="R66" s="30">
        <f>IFERROR((($C66*s_DL)/ss_ind!Q66),".")</f>
        <v>5.7976028866439795E-6</v>
      </c>
      <c r="S66" s="30">
        <f>IFERROR((($C66*s_DL)/ss_ind!R66),".")</f>
        <v>1.4714985691373428E-6</v>
      </c>
    </row>
    <row r="67" spans="1:19">
      <c r="A67" s="88" t="s">
        <v>74</v>
      </c>
      <c r="B67" s="28"/>
      <c r="C67" s="28">
        <v>5</v>
      </c>
      <c r="D67" s="30">
        <f>IFERROR((($C67*s_DL)/ss_ind!C67),".")</f>
        <v>1.2688641022147559E-2</v>
      </c>
      <c r="E67" s="30">
        <f>IFERROR((($C67*s_DL)/ss_ind!D67),".")</f>
        <v>8.3269950007651607E-3</v>
      </c>
      <c r="F67" s="30">
        <f>IFERROR((($C67*s_DL)/ss_ind!E67),".")</f>
        <v>1.6966101273765502E-3</v>
      </c>
      <c r="G67" s="30">
        <f>IFERROR((($C67*s_DL)/ss_ind!F67),".")</f>
        <v>8.8598927996119802E-3</v>
      </c>
      <c r="H67" s="30">
        <f>IFERROR((($C67*s_DL)/ss_ind!G67),".")</f>
        <v>2.3245143949136092E-2</v>
      </c>
      <c r="I67" s="30">
        <f>IFERROR((($C67*s_DL)/ss_ind!H67),".")</f>
        <v>2.9875528822524696E-2</v>
      </c>
      <c r="J67" s="30">
        <f>IFERROR((($C67*s_DL)/ss_ind!I67),".")</f>
        <v>5.7248706618770663E-2</v>
      </c>
      <c r="K67" s="30">
        <f>IFERROR((($C67*s_DL)/ss_ind!J67),".")</f>
        <v>1.1361496689274334E-2</v>
      </c>
      <c r="L67" s="30">
        <f>IFERROR((($C67*s_DL)/ss_ind!K67),".")</f>
        <v>3.2429903171326734E-2</v>
      </c>
      <c r="M67" s="30">
        <f>IFERROR((($C67*s_DL)/ss_ind!L67),".")</f>
        <v>5.0520053239685864E-2</v>
      </c>
      <c r="N67" s="30">
        <f>IFERROR((($C67*s_DL)/ss_ind!M67),".")</f>
        <v>1.1113781056483404E-2</v>
      </c>
      <c r="O67" s="30">
        <f>IFERROR((($C67*s_DL)/ss_ind!N67),".")</f>
        <v>5.3688301601485168E-2</v>
      </c>
      <c r="P67" s="30">
        <f>IFERROR((($C67*s_DL)/ss_ind!O67),".")</f>
        <v>1.0745561125557385E-2</v>
      </c>
      <c r="Q67" s="30">
        <f>IFERROR((($C67*s_DL)/ss_ind!P67),".")</f>
        <v>3.0655297557627473E-2</v>
      </c>
      <c r="R67" s="30">
        <f>IFERROR((($C67*s_DL)/ss_ind!Q67),".")</f>
        <v>4.7942269494027315E-2</v>
      </c>
      <c r="S67" s="30">
        <f>IFERROR((($C67*s_DL)/ss_ind!R67),".")</f>
        <v>1.001347667798483E-2</v>
      </c>
    </row>
    <row r="68" spans="1:19">
      <c r="A68" s="88" t="s">
        <v>75</v>
      </c>
      <c r="B68" s="28"/>
      <c r="C68" s="28">
        <v>5</v>
      </c>
      <c r="D68" s="30">
        <f>IFERROR((($C68*s_DL)/ss_ind!C68),".")</f>
        <v>6.8160986598540434E-3</v>
      </c>
      <c r="E68" s="30">
        <f>IFERROR((($C68*s_DL)/ss_ind!D68),".")</f>
        <v>2.2017553047854383E-3</v>
      </c>
      <c r="F68" s="30">
        <f>IFERROR((($C68*s_DL)/ss_ind!E68),".")</f>
        <v>4.486036496672286E-4</v>
      </c>
      <c r="G68" s="30">
        <f>IFERROR((($C68*s_DL)/ss_ind!F68),".")</f>
        <v>3.983006963121572E-3</v>
      </c>
      <c r="H68" s="30">
        <f>IFERROR((($C68*s_DL)/ss_ind!G68),".")</f>
        <v>1.1247709272642842E-2</v>
      </c>
      <c r="I68" s="30">
        <f>IFERROR((($C68*s_DL)/ss_ind!H68),".")</f>
        <v>1.3000860927761052E-2</v>
      </c>
      <c r="J68" s="30">
        <f>IFERROR((($C68*s_DL)/ss_ind!I68),".")</f>
        <v>2.8113670690769588E-2</v>
      </c>
      <c r="K68" s="30">
        <f>IFERROR((($C68*s_DL)/ss_ind!J68),".")</f>
        <v>5.0321108043142196E-3</v>
      </c>
      <c r="L68" s="30">
        <f>IFERROR((($C68*s_DL)/ss_ind!K68),".")</f>
        <v>1.4489959123533905E-2</v>
      </c>
      <c r="M68" s="30">
        <f>IFERROR((($C68*s_DL)/ss_ind!L68),".")</f>
        <v>2.3388684020052005E-2</v>
      </c>
      <c r="N68" s="30">
        <f>IFERROR((($C68*s_DL)/ss_ind!M68),".")</f>
        <v>4.9232565209232507E-3</v>
      </c>
      <c r="O68" s="30">
        <f>IFERROR((($C68*s_DL)/ss_ind!N68),".")</f>
        <v>2.7452568032038844E-2</v>
      </c>
      <c r="P68" s="30">
        <f>IFERROR((($C68*s_DL)/ss_ind!O68),".")</f>
        <v>4.8686584905207045E-3</v>
      </c>
      <c r="Q68" s="30">
        <f>IFERROR((($C68*s_DL)/ss_ind!P68),".")</f>
        <v>1.4160960936264653E-2</v>
      </c>
      <c r="R68" s="30">
        <f>IFERROR((($C68*s_DL)/ss_ind!Q68),".")</f>
        <v>2.239286034810116E-2</v>
      </c>
      <c r="S68" s="30">
        <f>IFERROR((($C68*s_DL)/ss_ind!R68),".")</f>
        <v>4.5016060843553057E-3</v>
      </c>
    </row>
    <row r="69" spans="1:19">
      <c r="A69" s="34" t="s">
        <v>76</v>
      </c>
      <c r="B69" s="28" t="s">
        <v>9</v>
      </c>
      <c r="C69" s="28">
        <v>5</v>
      </c>
      <c r="D69" s="30">
        <f>IFERROR((($C69*s_DL)/ss_ind!C69),".")</f>
        <v>64.902358666892596</v>
      </c>
      <c r="E69" s="30">
        <f>IFERROR((($C69*s_DL)/ss_ind!D69),".")</f>
        <v>2992.1663868414157</v>
      </c>
      <c r="F69" s="30">
        <f>IFERROR((($C69*s_DL)/ss_ind!E69),".")</f>
        <v>609.64847393860191</v>
      </c>
      <c r="G69" s="30">
        <f>IFERROR((($C69*s_DL)/ss_ind!F69),".")</f>
        <v>6.2728646562307186E-3</v>
      </c>
      <c r="H69" s="30">
        <f>IFERROR((($C69*s_DL)/ss_ind!G69),".")</f>
        <v>674.55710547015076</v>
      </c>
      <c r="I69" s="30">
        <f>IFERROR((($C69*s_DL)/ss_ind!H69),".")</f>
        <v>3057.0750183729647</v>
      </c>
      <c r="J69" s="30">
        <f>IFERROR((($C69*s_DL)/ss_ind!I69),".")</f>
        <v>2.004180288063967E-2</v>
      </c>
      <c r="K69" s="30">
        <f>IFERROR((($C69*s_DL)/ss_ind!J69),".")</f>
        <v>6.6992098765369344E-3</v>
      </c>
      <c r="L69" s="30">
        <f>IFERROR((($C69*s_DL)/ss_ind!K69),".")</f>
        <v>1.5966450205746361E-2</v>
      </c>
      <c r="M69" s="30">
        <f>IFERROR((($C69*s_DL)/ss_ind!L69),".")</f>
        <v>1.9985976131668526E-2</v>
      </c>
      <c r="N69" s="30">
        <f>IFERROR((($C69*s_DL)/ss_ind!M69),".")</f>
        <v>8.5245174355098562E-3</v>
      </c>
      <c r="O69" s="30">
        <f>IFERROR((($C69*s_DL)/ss_ind!N69),".")</f>
        <v>1.6595984719906476E-2</v>
      </c>
      <c r="P69" s="30">
        <f>IFERROR((($C69*s_DL)/ss_ind!O69),".")</f>
        <v>5.3600865720548514E-3</v>
      </c>
      <c r="Q69" s="30">
        <f>IFERROR((($C69*s_DL)/ss_ind!P69),".")</f>
        <v>1.2543507881004577E-2</v>
      </c>
      <c r="R69" s="30">
        <f>IFERROR((($C69*s_DL)/ss_ind!Q69),".")</f>
        <v>1.5740630148493237E-2</v>
      </c>
      <c r="S69" s="30">
        <f>IFERROR((($C69*s_DL)/ss_ind!R69),".")</f>
        <v>7.0896099264398044E-3</v>
      </c>
    </row>
    <row r="70" spans="1:19">
      <c r="A70" s="88" t="s">
        <v>77</v>
      </c>
      <c r="B70" s="28"/>
      <c r="C70" s="28">
        <v>5</v>
      </c>
      <c r="D70" s="30" t="str">
        <f>IFERROR((($C70*s_DL)/ss_ind!C70),".")</f>
        <v>.</v>
      </c>
      <c r="E70" s="30" t="str">
        <f>IFERROR((($C70*s_DL)/ss_ind!D70),".")</f>
        <v>.</v>
      </c>
      <c r="F70" s="30" t="str">
        <f>IFERROR((($C70*s_DL)/ss_ind!E70),".")</f>
        <v>.</v>
      </c>
      <c r="G70" s="30">
        <f>IFERROR((($C70*s_DL)/ss_ind!F70),".")</f>
        <v>1.3991892156705846E-6</v>
      </c>
      <c r="H70" s="30">
        <f>IFERROR((($C70*s_DL)/ss_ind!G70),".")</f>
        <v>1.3991892156705846E-6</v>
      </c>
      <c r="I70" s="30">
        <f>IFERROR((($C70*s_DL)/ss_ind!H70),".")</f>
        <v>1.3991892156705846E-6</v>
      </c>
      <c r="J70" s="30">
        <f>IFERROR((($C70*s_DL)/ss_ind!I70),".")</f>
        <v>7.8825363673828629E-6</v>
      </c>
      <c r="K70" s="30">
        <f>IFERROR((($C70*s_DL)/ss_ind!J70),".")</f>
        <v>1.6445956274805445E-6</v>
      </c>
      <c r="L70" s="30">
        <f>IFERROR((($C70*s_DL)/ss_ind!K70),".")</f>
        <v>4.6614334664257459E-6</v>
      </c>
      <c r="M70" s="30">
        <f>IFERROR((($C70*s_DL)/ss_ind!L70),".")</f>
        <v>7.1492771704170158E-6</v>
      </c>
      <c r="N70" s="30">
        <f>IFERROR((($C70*s_DL)/ss_ind!M70),".")</f>
        <v>1.7535611068767047E-6</v>
      </c>
      <c r="O70" s="30">
        <f>IFERROR((($C70*s_DL)/ss_ind!N70),".")</f>
        <v>7.1084997301047867E-6</v>
      </c>
      <c r="P70" s="30">
        <f>IFERROR((($C70*s_DL)/ss_ind!O70),".")</f>
        <v>1.483102269271032E-6</v>
      </c>
      <c r="Q70" s="30">
        <f>IFERROR((($C70*s_DL)/ss_ind!P70),".")</f>
        <v>4.2036975148127969E-6</v>
      </c>
      <c r="R70" s="30">
        <f>IFERROR((($C70*s_DL)/ss_ind!Q70),".")</f>
        <v>6.4472439412578308E-6</v>
      </c>
      <c r="S70" s="30">
        <f>IFERROR((($C70*s_DL)/ss_ind!R70),".")</f>
        <v>1.5813677316523388E-6</v>
      </c>
    </row>
    <row r="71" spans="1:19">
      <c r="A71" s="88" t="s">
        <v>78</v>
      </c>
      <c r="B71" s="28"/>
      <c r="C71" s="28">
        <v>5</v>
      </c>
      <c r="D71" s="30">
        <f>IFERROR((($C71*s_DL)/ss_ind!C71),".")</f>
        <v>6.6594687540938537E-7</v>
      </c>
      <c r="E71" s="30">
        <f>IFERROR((($C71*s_DL)/ss_ind!D71),".")</f>
        <v>2.4810664727602599E-7</v>
      </c>
      <c r="F71" s="30">
        <f>IFERROR((($C71*s_DL)/ss_ind!E71),".")</f>
        <v>5.0551279350986465E-8</v>
      </c>
      <c r="G71" s="30">
        <f>IFERROR((($C71*s_DL)/ss_ind!F71),".")</f>
        <v>1.62529573736425E-6</v>
      </c>
      <c r="H71" s="30">
        <f>IFERROR((($C71*s_DL)/ss_ind!G71),".")</f>
        <v>2.3417938921246219E-6</v>
      </c>
      <c r="I71" s="30">
        <f>IFERROR((($C71*s_DL)/ss_ind!H71),".")</f>
        <v>2.5393492600496615E-6</v>
      </c>
      <c r="J71" s="30">
        <f>IFERROR((($C71*s_DL)/ss_ind!I71),".")</f>
        <v>7.794582492013757E-6</v>
      </c>
      <c r="K71" s="30">
        <f>IFERROR((($C71*s_DL)/ss_ind!J71),".")</f>
        <v>2.033505996908427E-6</v>
      </c>
      <c r="L71" s="30">
        <f>IFERROR((($C71*s_DL)/ss_ind!K71),".")</f>
        <v>5.1230522024122664E-6</v>
      </c>
      <c r="M71" s="30">
        <f>IFERROR((($C71*s_DL)/ss_ind!L71),".")</f>
        <v>7.2288466659804994E-6</v>
      </c>
      <c r="N71" s="30">
        <f>IFERROR((($C71*s_DL)/ss_ind!M71),".")</f>
        <v>2.2029104279943556E-6</v>
      </c>
      <c r="O71" s="30">
        <f>IFERROR((($C71*s_DL)/ss_ind!N71),".")</f>
        <v>6.3989565139792939E-6</v>
      </c>
      <c r="P71" s="30">
        <f>IFERROR((($C71*s_DL)/ss_ind!O71),".")</f>
        <v>1.6411925858628055E-6</v>
      </c>
      <c r="Q71" s="30">
        <f>IFERROR((($C71*s_DL)/ss_ind!P71),".")</f>
        <v>4.0642050484342472E-6</v>
      </c>
      <c r="R71" s="30">
        <f>IFERROR((($C71*s_DL)/ss_ind!Q71),".")</f>
        <v>5.6710522393184732E-6</v>
      </c>
      <c r="S71" s="30">
        <f>IFERROR((($C71*s_DL)/ss_ind!R71),".")</f>
        <v>1.8369139818077526E-6</v>
      </c>
    </row>
    <row r="72" spans="1:19">
      <c r="A72" s="88" t="s">
        <v>79</v>
      </c>
      <c r="B72" s="28"/>
      <c r="C72" s="28">
        <v>5</v>
      </c>
      <c r="D72" s="30">
        <f>IFERROR((($C72*s_DL)/ss_ind!C72),".")</f>
        <v>1.4886866500669883E-2</v>
      </c>
      <c r="E72" s="30">
        <f>IFERROR((($C72*s_DL)/ss_ind!D72),".")</f>
        <v>4.6626387979803778E-2</v>
      </c>
      <c r="F72" s="30">
        <f>IFERROR((($C72*s_DL)/ss_ind!E72),".")</f>
        <v>9.5000419769982174E-3</v>
      </c>
      <c r="G72" s="30">
        <f>IFERROR((($C72*s_DL)/ss_ind!F72),".")</f>
        <v>8.5247370584346609E-7</v>
      </c>
      <c r="H72" s="30">
        <f>IFERROR((($C72*s_DL)/ss_ind!G72),".")</f>
        <v>2.4387760951373943E-2</v>
      </c>
      <c r="I72" s="30">
        <f>IFERROR((($C72*s_DL)/ss_ind!H72),".")</f>
        <v>6.1514106954179498E-2</v>
      </c>
      <c r="J72" s="30">
        <f>IFERROR((($C72*s_DL)/ss_ind!I72),".")</f>
        <v>1.3551986137845553E-6</v>
      </c>
      <c r="K72" s="30">
        <f>IFERROR((($C72*s_DL)/ss_ind!J72),".")</f>
        <v>6.3981495892430686E-7</v>
      </c>
      <c r="L72" s="30">
        <f>IFERROR((($C72*s_DL)/ss_ind!K72),".")</f>
        <v>1.188947482725484E-6</v>
      </c>
      <c r="M72" s="30">
        <f>IFERROR((($C72*s_DL)/ss_ind!L72),".")</f>
        <v>1.3501607007221593E-6</v>
      </c>
      <c r="N72" s="30">
        <f>IFERROR((($C72*s_DL)/ss_ind!M72),".")</f>
        <v>1.147597759453183E-6</v>
      </c>
      <c r="O72" s="30">
        <f>IFERROR((($C72*s_DL)/ss_ind!N72),".")</f>
        <v>1.1377600302295709E-6</v>
      </c>
      <c r="P72" s="30">
        <f>IFERROR((($C72*s_DL)/ss_ind!O72),".")</f>
        <v>5.3715808118645165E-7</v>
      </c>
      <c r="Q72" s="30">
        <f>IFERROR((($C72*s_DL)/ss_ind!P72),".")</f>
        <v>9.9818352094490228E-7</v>
      </c>
      <c r="R72" s="30">
        <f>IFERROR((($C72*s_DL)/ss_ind!Q72),".")</f>
        <v>1.133530439039126E-6</v>
      </c>
      <c r="S72" s="30">
        <f>IFERROR((($C72*s_DL)/ss_ind!R72),".")</f>
        <v>9.6346826819763508E-7</v>
      </c>
    </row>
    <row r="73" spans="1:19">
      <c r="A73" s="34" t="s">
        <v>80</v>
      </c>
      <c r="B73" s="28" t="s">
        <v>9</v>
      </c>
      <c r="C73" s="28">
        <v>5</v>
      </c>
      <c r="D73" s="30">
        <f>IFERROR((($C73*s_DL)/ss_ind!C73),".")</f>
        <v>6.2463134460206897E-2</v>
      </c>
      <c r="E73" s="30">
        <f>IFERROR((($C73*s_DL)/ss_ind!D73),".")</f>
        <v>0.11543831590517602</v>
      </c>
      <c r="F73" s="30">
        <f>IFERROR((($C73*s_DL)/ss_ind!E73),".")</f>
        <v>2.3520347476372733E-2</v>
      </c>
      <c r="G73" s="30">
        <f>IFERROR((($C73*s_DL)/ss_ind!F73),".")</f>
        <v>5.2135304551981726E-3</v>
      </c>
      <c r="H73" s="30">
        <f>IFERROR((($C73*s_DL)/ss_ind!G73),".")</f>
        <v>9.1197012391777812E-2</v>
      </c>
      <c r="I73" s="30">
        <f>IFERROR((($C73*s_DL)/ss_ind!H73),".")</f>
        <v>0.18311498082058109</v>
      </c>
      <c r="J73" s="30">
        <f>IFERROR((($C73*s_DL)/ss_ind!I73),".")</f>
        <v>2.9736275664592998E-2</v>
      </c>
      <c r="K73" s="30">
        <f>IFERROR((($C73*s_DL)/ss_ind!J73),".")</f>
        <v>6.9293706594556167E-3</v>
      </c>
      <c r="L73" s="30">
        <f>IFERROR((($C73*s_DL)/ss_ind!K73),".")</f>
        <v>1.9260376714864826E-2</v>
      </c>
      <c r="M73" s="30">
        <f>IFERROR((($C73*s_DL)/ss_ind!L73),".")</f>
        <v>2.8153978427394481E-2</v>
      </c>
      <c r="N73" s="30">
        <f>IFERROR((($C73*s_DL)/ss_ind!M73),".")</f>
        <v>6.8972994350879734E-3</v>
      </c>
      <c r="O73" s="30">
        <f>IFERROR((($C73*s_DL)/ss_ind!N73),".")</f>
        <v>2.5133159735550224E-2</v>
      </c>
      <c r="P73" s="30">
        <f>IFERROR((($C73*s_DL)/ss_ind!O73),".")</f>
        <v>5.8889136890357208E-3</v>
      </c>
      <c r="Q73" s="30">
        <f>IFERROR((($C73*s_DL)/ss_ind!P73),".")</f>
        <v>1.6425778571637788E-2</v>
      </c>
      <c r="R73" s="30">
        <f>IFERROR((($C73*s_DL)/ss_ind!Q73),".")</f>
        <v>2.2956717881769131E-2</v>
      </c>
      <c r="S73" s="30">
        <f>IFERROR((($C73*s_DL)/ss_ind!R73),".")</f>
        <v>5.8923473233645574E-3</v>
      </c>
    </row>
    <row r="74" spans="1:19">
      <c r="A74" s="88" t="s">
        <v>81</v>
      </c>
      <c r="B74" s="28"/>
      <c r="C74" s="28">
        <v>5</v>
      </c>
      <c r="D74" s="30" t="str">
        <f>IFERROR((($C74*s_DL)/ss_ind!C74),".")</f>
        <v>.</v>
      </c>
      <c r="E74" s="30" t="str">
        <f>IFERROR((($C74*s_DL)/ss_ind!D74),".")</f>
        <v>.</v>
      </c>
      <c r="F74" s="30" t="str">
        <f>IFERROR((($C74*s_DL)/ss_ind!E74),".")</f>
        <v>.</v>
      </c>
      <c r="G74" s="30">
        <f>IFERROR((($C74*s_DL)/ss_ind!F74),".")</f>
        <v>5.2551954853004033E-6</v>
      </c>
      <c r="H74" s="30">
        <f>IFERROR((($C74*s_DL)/ss_ind!G74),".")</f>
        <v>5.2551954853004033E-6</v>
      </c>
      <c r="I74" s="30">
        <f>IFERROR((($C74*s_DL)/ss_ind!H74),".")</f>
        <v>5.2551954853004033E-6</v>
      </c>
      <c r="J74" s="30" t="str">
        <f>IFERROR((($C74*s_DL)/ss_ind!I74),".")</f>
        <v>.</v>
      </c>
      <c r="K74" s="30" t="str">
        <f>IFERROR((($C74*s_DL)/ss_ind!J74),".")</f>
        <v>.</v>
      </c>
      <c r="L74" s="30" t="str">
        <f>IFERROR((($C74*s_DL)/ss_ind!K74),".")</f>
        <v>.</v>
      </c>
      <c r="M74" s="30" t="str">
        <f>IFERROR((($C74*s_DL)/ss_ind!L74),".")</f>
        <v>.</v>
      </c>
      <c r="N74" s="30" t="str">
        <f>IFERROR((($C74*s_DL)/ss_ind!M74),".")</f>
        <v>.</v>
      </c>
      <c r="O74" s="30">
        <f>IFERROR((($C74*s_DL)/ss_ind!N74),".")</f>
        <v>3.2509382447874161E-5</v>
      </c>
      <c r="P74" s="30">
        <f>IFERROR((($C74*s_DL)/ss_ind!O74),".")</f>
        <v>5.9729021923339177E-6</v>
      </c>
      <c r="Q74" s="30">
        <f>IFERROR((($C74*s_DL)/ss_ind!P74),".")</f>
        <v>1.7171899135696692E-5</v>
      </c>
      <c r="R74" s="30">
        <f>IFERROR((($C74*s_DL)/ss_ind!Q74),".")</f>
        <v>2.7517829250759024E-5</v>
      </c>
      <c r="S74" s="30">
        <f>IFERROR((($C74*s_DL)/ss_ind!R74),".")</f>
        <v>5.9394372618832807E-6</v>
      </c>
    </row>
    <row r="75" spans="1:19">
      <c r="A75" s="34" t="s">
        <v>82</v>
      </c>
      <c r="B75" s="28" t="s">
        <v>9</v>
      </c>
      <c r="C75" s="28">
        <v>5</v>
      </c>
      <c r="D75" s="30">
        <f>IFERROR((($C75*s_DL)/ss_ind!C75),".")</f>
        <v>1.8429203005186974E-5</v>
      </c>
      <c r="E75" s="30">
        <f>IFERROR((($C75*s_DL)/ss_ind!D75),".")</f>
        <v>8.8821358244392412E-6</v>
      </c>
      <c r="F75" s="30">
        <f>IFERROR((($C75*s_DL)/ss_ind!E75),".")</f>
        <v>1.8097190632506631E-6</v>
      </c>
      <c r="G75" s="30">
        <f>IFERROR((($C75*s_DL)/ss_ind!F75),".")</f>
        <v>3.9962861448698586E-7</v>
      </c>
      <c r="H75" s="30">
        <f>IFERROR((($C75*s_DL)/ss_ind!G75),".")</f>
        <v>2.0638550682924623E-5</v>
      </c>
      <c r="I75" s="30">
        <f>IFERROR((($C75*s_DL)/ss_ind!H75),".")</f>
        <v>2.77109674441132E-5</v>
      </c>
      <c r="J75" s="30">
        <f>IFERROR((($C75*s_DL)/ss_ind!I75),".")</f>
        <v>1.086030446060174E-7</v>
      </c>
      <c r="K75" s="30">
        <f>IFERROR((($C75*s_DL)/ss_ind!J75),".")</f>
        <v>4.2578861160671826E-8</v>
      </c>
      <c r="L75" s="30">
        <f>IFERROR((($C75*s_DL)/ss_ind!K75),".")</f>
        <v>8.5966181710470337E-8</v>
      </c>
      <c r="M75" s="30">
        <f>IFERROR((($C75*s_DL)/ss_ind!L75),".")</f>
        <v>1.0698612582776403E-7</v>
      </c>
      <c r="N75" s="30">
        <f>IFERROR((($C75*s_DL)/ss_ind!M75),".")</f>
        <v>5.3797894228875695E-7</v>
      </c>
      <c r="O75" s="30">
        <f>IFERROR((($C75*s_DL)/ss_ind!N75),".")</f>
        <v>9.1177929240126526E-8</v>
      </c>
      <c r="P75" s="30">
        <f>IFERROR((($C75*s_DL)/ss_ind!O75),".")</f>
        <v>3.5747178213250596E-8</v>
      </c>
      <c r="Q75" s="30">
        <f>IFERROR((($C75*s_DL)/ss_ind!P75),".")</f>
        <v>7.2173100316626196E-8</v>
      </c>
      <c r="R75" s="30">
        <f>IFERROR((($C75*s_DL)/ss_ind!Q75),".")</f>
        <v>8.9820441459876506E-8</v>
      </c>
      <c r="S75" s="30">
        <f>IFERROR((($C75*s_DL)/ss_ind!R75),".")</f>
        <v>4.516614254289937E-7</v>
      </c>
    </row>
    <row r="76" spans="1:19">
      <c r="A76" s="27" t="s">
        <v>83</v>
      </c>
      <c r="B76" s="90" t="s">
        <v>9</v>
      </c>
      <c r="C76" s="28">
        <v>5</v>
      </c>
      <c r="D76" s="30">
        <f>IFERROR((($C76*s_DL)/ss_ind!C76),".")</f>
        <v>415.64745928153974</v>
      </c>
      <c r="E76" s="30">
        <f>IFERROR((($C76*s_DL)/ss_ind!D76),".")</f>
        <v>1409.8460601408078</v>
      </c>
      <c r="F76" s="30">
        <f>IFERROR((($C76*s_DL)/ss_ind!E76),".")</f>
        <v>287.25357748587913</v>
      </c>
      <c r="G76" s="30">
        <f>IFERROR((($C76*s_DL)/ss_ind!F76),".")</f>
        <v>5.5497767618622139E-4</v>
      </c>
      <c r="H76" s="30">
        <f>IFERROR((($C76*s_DL)/ss_ind!G76),".")</f>
        <v>702.90159174509506</v>
      </c>
      <c r="I76" s="30">
        <f>IFERROR((($C76*s_DL)/ss_ind!H76),".")</f>
        <v>1825.4940744000237</v>
      </c>
      <c r="J76" s="30">
        <f>IFERROR((($C76*s_DL)/ss_ind!I76),".")</f>
        <v>6.2025713708447586E-4</v>
      </c>
      <c r="K76" s="30">
        <f>IFERROR((($C76*s_DL)/ss_ind!J76),".")</f>
        <v>3.9430632286084529E-4</v>
      </c>
      <c r="L76" s="30">
        <f>IFERROR((($C76*s_DL)/ss_ind!K76),".")</f>
        <v>6.0918111677939592E-4</v>
      </c>
      <c r="M76" s="30">
        <f>IFERROR((($C76*s_DL)/ss_ind!L76),".")</f>
        <v>6.2025713708447586E-4</v>
      </c>
      <c r="N76" s="30">
        <f>IFERROR((($C76*s_DL)/ss_ind!M76),".")</f>
        <v>7.5205762817198609E-4</v>
      </c>
      <c r="O76" s="30">
        <f>IFERROR((($C76*s_DL)/ss_ind!N76),".")</f>
        <v>4.8959889588760265E-4</v>
      </c>
      <c r="P76" s="30">
        <f>IFERROR((($C76*s_DL)/ss_ind!O76),".")</f>
        <v>3.2039688328976427E-4</v>
      </c>
      <c r="Q76" s="30">
        <f>IFERROR((($C76*s_DL)/ss_ind!P76),".")</f>
        <v>4.8232731616158216E-4</v>
      </c>
      <c r="R76" s="30">
        <f>IFERROR((($C76*s_DL)/ss_ind!Q76),".")</f>
        <v>4.8857248310796417E-4</v>
      </c>
      <c r="S76" s="30">
        <f>IFERROR((($C76*s_DL)/ss_ind!R76),".")</f>
        <v>6.2723738796662703E-4</v>
      </c>
    </row>
    <row r="77" spans="1:19">
      <c r="A77" s="34" t="s">
        <v>84</v>
      </c>
      <c r="B77" s="90" t="s">
        <v>9</v>
      </c>
      <c r="C77" s="28">
        <v>5</v>
      </c>
      <c r="D77" s="30">
        <f>IFERROR((($C77*s_DL)/ss_ind!C77),".")</f>
        <v>6.2035141292198854E-6</v>
      </c>
      <c r="E77" s="30">
        <f>IFERROR((($C77*s_DL)/ss_ind!D77),".")</f>
        <v>2.2006230644130441E-4</v>
      </c>
      <c r="F77" s="30">
        <f>IFERROR((($C77*s_DL)/ss_ind!E77),".")</f>
        <v>4.4837295774508229E-5</v>
      </c>
      <c r="G77" s="30">
        <f>IFERROR((($C77*s_DL)/ss_ind!F77),".")</f>
        <v>4.1877830350926395E-6</v>
      </c>
      <c r="H77" s="30">
        <f>IFERROR((($C77*s_DL)/ss_ind!G77),".")</f>
        <v>5.5228592938820751E-5</v>
      </c>
      <c r="I77" s="30">
        <f>IFERROR((($C77*s_DL)/ss_ind!H77),".")</f>
        <v>2.3045360360561694E-4</v>
      </c>
      <c r="J77" s="30">
        <f>IFERROR((($C77*s_DL)/ss_ind!I77),".")</f>
        <v>2.4113156628914389E-5</v>
      </c>
      <c r="K77" s="30">
        <f>IFERROR((($C77*s_DL)/ss_ind!J77),".")</f>
        <v>5.3744034091191044E-6</v>
      </c>
      <c r="L77" s="30">
        <f>IFERROR((($C77*s_DL)/ss_ind!K77),".")</f>
        <v>1.5155817613715875E-5</v>
      </c>
      <c r="M77" s="30">
        <f>IFERROR((($C77*s_DL)/ss_ind!L77),".")</f>
        <v>2.2536664962239442E-5</v>
      </c>
      <c r="N77" s="30">
        <f>IFERROR((($C77*s_DL)/ss_ind!M77),".")</f>
        <v>5.44857477950834E-6</v>
      </c>
      <c r="O77" s="30">
        <f>IFERROR((($C77*s_DL)/ss_ind!N77),".")</f>
        <v>2.1473480264087233E-5</v>
      </c>
      <c r="P77" s="30">
        <f>IFERROR((($C77*s_DL)/ss_ind!O77),".")</f>
        <v>4.7923389273410469E-6</v>
      </c>
      <c r="Q77" s="30">
        <f>IFERROR((($C77*s_DL)/ss_ind!P77),".")</f>
        <v>1.357434892846963E-5</v>
      </c>
      <c r="R77" s="30">
        <f>IFERROR((($C77*s_DL)/ss_ind!Q77),".")</f>
        <v>1.908813546496678E-5</v>
      </c>
      <c r="S77" s="30">
        <f>IFERROR((($C77*s_DL)/ss_ind!R77),".")</f>
        <v>4.7330445980336463E-6</v>
      </c>
    </row>
    <row r="78" spans="1:19">
      <c r="A78" s="88" t="s">
        <v>85</v>
      </c>
      <c r="B78" s="28"/>
      <c r="C78" s="28">
        <v>5</v>
      </c>
      <c r="D78" s="30" t="str">
        <f>IFERROR((($C78*s_DL)/ss_ind!C78),".")</f>
        <v>.</v>
      </c>
      <c r="E78" s="30" t="str">
        <f>IFERROR((($C78*s_DL)/ss_ind!D78),".")</f>
        <v>.</v>
      </c>
      <c r="F78" s="30" t="str">
        <f>IFERROR((($C78*s_DL)/ss_ind!E78),".")</f>
        <v>.</v>
      </c>
      <c r="G78" s="30">
        <f>IFERROR((($C78*s_DL)/ss_ind!F78),".")</f>
        <v>1.3155049644770314E-7</v>
      </c>
      <c r="H78" s="30">
        <f>IFERROR((($C78*s_DL)/ss_ind!G78),".")</f>
        <v>1.3155049644770314E-7</v>
      </c>
      <c r="I78" s="30">
        <f>IFERROR((($C78*s_DL)/ss_ind!H78),".")</f>
        <v>1.3155049644770314E-7</v>
      </c>
      <c r="J78" s="30" t="str">
        <f>IFERROR((($C78*s_DL)/ss_ind!I78),".")</f>
        <v>.</v>
      </c>
      <c r="K78" s="30" t="str">
        <f>IFERROR((($C78*s_DL)/ss_ind!J78),".")</f>
        <v>.</v>
      </c>
      <c r="L78" s="30" t="str">
        <f>IFERROR((($C78*s_DL)/ss_ind!K78),".")</f>
        <v>.</v>
      </c>
      <c r="M78" s="30" t="str">
        <f>IFERROR((($C78*s_DL)/ss_ind!L78),".")</f>
        <v>.</v>
      </c>
      <c r="N78" s="30" t="str">
        <f>IFERROR((($C78*s_DL)/ss_ind!M78),".")</f>
        <v>.</v>
      </c>
      <c r="O78" s="30">
        <f>IFERROR((($C78*s_DL)/ss_ind!N78),".")</f>
        <v>1.8750073603398466E-7</v>
      </c>
      <c r="P78" s="30">
        <f>IFERROR((($C78*s_DL)/ss_ind!O78),".")</f>
        <v>5.2860597114620048E-8</v>
      </c>
      <c r="Q78" s="30">
        <f>IFERROR((($C78*s_DL)/ss_ind!P78),".")</f>
        <v>1.351762882101655E-7</v>
      </c>
      <c r="R78" s="30">
        <f>IFERROR((($C78*s_DL)/ss_ind!Q78),".")</f>
        <v>1.8541950580748522E-7</v>
      </c>
      <c r="S78" s="30">
        <f>IFERROR((($C78*s_DL)/ss_ind!R78),".")</f>
        <v>1.4867875469261795E-7</v>
      </c>
    </row>
    <row r="79" spans="1:19">
      <c r="A79" s="88" t="s">
        <v>86</v>
      </c>
      <c r="B79" s="28"/>
      <c r="C79" s="28">
        <v>5</v>
      </c>
      <c r="D79" s="30">
        <f>IFERROR((($C79*s_DL)/ss_ind!C79),".")</f>
        <v>1.2216353296613413E-6</v>
      </c>
      <c r="E79" s="30">
        <f>IFERROR((($C79*s_DL)/ss_ind!D79),".")</f>
        <v>2.3573228342029323E-7</v>
      </c>
      <c r="F79" s="30">
        <f>IFERROR((($C79*s_DL)/ss_ind!E79),".")</f>
        <v>4.8030025160783462E-8</v>
      </c>
      <c r="G79" s="30">
        <f>IFERROR((($C79*s_DL)/ss_ind!F79),".")</f>
        <v>1.0037856360770608E-5</v>
      </c>
      <c r="H79" s="30">
        <f>IFERROR((($C79*s_DL)/ss_ind!G79),".")</f>
        <v>1.1307521715592731E-5</v>
      </c>
      <c r="I79" s="30">
        <f>IFERROR((($C79*s_DL)/ss_ind!H79),".")</f>
        <v>1.1495223973852242E-5</v>
      </c>
      <c r="J79" s="30">
        <f>IFERROR((($C79*s_DL)/ss_ind!I79),".")</f>
        <v>5.8716825534172473E-5</v>
      </c>
      <c r="K79" s="30">
        <f>IFERROR((($C79*s_DL)/ss_ind!J79),".")</f>
        <v>1.1849639904181417E-5</v>
      </c>
      <c r="L79" s="30">
        <f>IFERROR((($C79*s_DL)/ss_ind!K79),".")</f>
        <v>3.347656116427934E-5</v>
      </c>
      <c r="M79" s="30">
        <f>IFERROR((($C79*s_DL)/ss_ind!L79),".")</f>
        <v>5.2074650699990075E-5</v>
      </c>
      <c r="N79" s="30">
        <f>IFERROR((($C79*s_DL)/ss_ind!M79),".")</f>
        <v>1.2636346487539653E-5</v>
      </c>
      <c r="O79" s="30">
        <f>IFERROR((($C79*s_DL)/ss_ind!N79),".")</f>
        <v>5.5467527570757794E-5</v>
      </c>
      <c r="P79" s="30">
        <f>IFERROR((($C79*s_DL)/ss_ind!O79),".")</f>
        <v>1.1388277458932498E-5</v>
      </c>
      <c r="Q79" s="30">
        <f>IFERROR((($C79*s_DL)/ss_ind!P79),".")</f>
        <v>3.2055351890622466E-5</v>
      </c>
      <c r="R79" s="30">
        <f>IFERROR((($C79*s_DL)/ss_ind!Q79),".")</f>
        <v>4.9154601660789655E-5</v>
      </c>
      <c r="S79" s="30">
        <f>IFERROR((($C79*s_DL)/ss_ind!R79),".")</f>
        <v>1.1344814529803361E-5</v>
      </c>
    </row>
    <row r="80" spans="1:19">
      <c r="A80" s="88" t="s">
        <v>87</v>
      </c>
      <c r="B80" s="28"/>
      <c r="C80" s="28">
        <v>5</v>
      </c>
      <c r="D80" s="30">
        <f>IFERROR((($C80*s_DL)/ss_ind!C80),".")</f>
        <v>2.8907822968039597E-6</v>
      </c>
      <c r="E80" s="30">
        <f>IFERROR((($C80*s_DL)/ss_ind!D80),".")</f>
        <v>1.2968568029500282E-6</v>
      </c>
      <c r="F80" s="30">
        <f>IFERROR((($C80*s_DL)/ss_ind!E80),".")</f>
        <v>2.6423222128030733E-7</v>
      </c>
      <c r="G80" s="30">
        <f>IFERROR((($C80*s_DL)/ss_ind!F80),".")</f>
        <v>3.5017343733587668E-5</v>
      </c>
      <c r="H80" s="30">
        <f>IFERROR((($C80*s_DL)/ss_ind!G80),".")</f>
        <v>3.8172358251671933E-5</v>
      </c>
      <c r="I80" s="30">
        <f>IFERROR((($C80*s_DL)/ss_ind!H80),".")</f>
        <v>3.9204982833341655E-5</v>
      </c>
      <c r="J80" s="30">
        <f>IFERROR((($C80*s_DL)/ss_ind!I80),".")</f>
        <v>2.3342095192754159E-4</v>
      </c>
      <c r="K80" s="30">
        <f>IFERROR((($C80*s_DL)/ss_ind!J80),".")</f>
        <v>4.4244089704608967E-5</v>
      </c>
      <c r="L80" s="30">
        <f>IFERROR((($C80*s_DL)/ss_ind!K80),".")</f>
        <v>1.2660899759383415E-4</v>
      </c>
      <c r="M80" s="30">
        <f>IFERROR((($C80*s_DL)/ss_ind!L80),".")</f>
        <v>2.0027241437570138E-4</v>
      </c>
      <c r="N80" s="30">
        <f>IFERROR((($C80*s_DL)/ss_ind!M80),".")</f>
        <v>4.3793847701875043E-5</v>
      </c>
      <c r="O80" s="30">
        <f>IFERROR((($C80*s_DL)/ss_ind!N80),".")</f>
        <v>2.2642972749467686E-4</v>
      </c>
      <c r="P80" s="30">
        <f>IFERROR((($C80*s_DL)/ss_ind!O80),".")</f>
        <v>4.2396800538297428E-5</v>
      </c>
      <c r="Q80" s="30">
        <f>IFERROR((($C80*s_DL)/ss_ind!P80),".")</f>
        <v>1.2184177955627712E-4</v>
      </c>
      <c r="R80" s="30">
        <f>IFERROR((($C80*s_DL)/ss_ind!Q80),".")</f>
        <v>1.9126109408751368E-4</v>
      </c>
      <c r="S80" s="30">
        <f>IFERROR((($C80*s_DL)/ss_ind!R80),".")</f>
        <v>3.9576703999919153E-5</v>
      </c>
    </row>
    <row r="81" spans="1:19">
      <c r="A81" s="34" t="s">
        <v>88</v>
      </c>
      <c r="B81" s="90" t="s">
        <v>9</v>
      </c>
      <c r="C81" s="28">
        <v>5</v>
      </c>
      <c r="D81" s="30">
        <f>IFERROR((($C81*s_DL)/ss_ind!C81),".")</f>
        <v>336.97080198185699</v>
      </c>
      <c r="E81" s="30">
        <f>IFERROR((($C81*s_DL)/ss_ind!D81),".")</f>
        <v>510.25967327196389</v>
      </c>
      <c r="F81" s="30">
        <f>IFERROR((($C81*s_DL)/ss_ind!E81),".")</f>
        <v>103.96448288794626</v>
      </c>
      <c r="G81" s="30">
        <f>IFERROR((($C81*s_DL)/ss_ind!F81),".")</f>
        <v>9.691456348505743E-7</v>
      </c>
      <c r="H81" s="30">
        <f>IFERROR((($C81*s_DL)/ss_ind!G81),".")</f>
        <v>440.93528583894886</v>
      </c>
      <c r="I81" s="30">
        <f>IFERROR((($C81*s_DL)/ss_ind!H81),".")</f>
        <v>847.23047622296656</v>
      </c>
      <c r="J81" s="30">
        <f>IFERROR((($C81*s_DL)/ss_ind!I81),".")</f>
        <v>6.3226447823229833E-6</v>
      </c>
      <c r="K81" s="30">
        <f>IFERROR((($C81*s_DL)/ss_ind!J81),".")</f>
        <v>1.2268443186891618E-6</v>
      </c>
      <c r="L81" s="30">
        <f>IFERROR((($C81*s_DL)/ss_ind!K81),".")</f>
        <v>3.5172328590406007E-6</v>
      </c>
      <c r="M81" s="30">
        <f>IFERROR((($C81*s_DL)/ss_ind!L81),".")</f>
        <v>5.5270802070637992E-6</v>
      </c>
      <c r="N81" s="30">
        <f>IFERROR((($C81*s_DL)/ss_ind!M81),".")</f>
        <v>1.2079818260124851E-6</v>
      </c>
      <c r="O81" s="30">
        <f>IFERROR((($C81*s_DL)/ss_ind!N81),".")</f>
        <v>6.0892751048912893E-6</v>
      </c>
      <c r="P81" s="30">
        <f>IFERROR((($C81*s_DL)/ss_ind!O81),".")</f>
        <v>1.1818341806586382E-6</v>
      </c>
      <c r="Q81" s="30">
        <f>IFERROR((($C81*s_DL)/ss_ind!P81),".")</f>
        <v>3.3657277075837315E-6</v>
      </c>
      <c r="R81" s="30">
        <f>IFERROR((($C81*s_DL)/ss_ind!Q81),".")</f>
        <v>5.3716397854887348E-6</v>
      </c>
      <c r="S81" s="30">
        <f>IFERROR((($C81*s_DL)/ss_ind!R81),".")</f>
        <v>1.0953312225822914E-6</v>
      </c>
    </row>
    <row r="82" spans="1:19">
      <c r="A82" s="34" t="s">
        <v>89</v>
      </c>
      <c r="B82" s="28" t="s">
        <v>9</v>
      </c>
      <c r="C82" s="28">
        <v>5</v>
      </c>
      <c r="D82" s="30" t="str">
        <f>IFERROR((($C82*s_DL)/ss_ind!C82),".")</f>
        <v>.</v>
      </c>
      <c r="E82" s="30" t="str">
        <f>IFERROR((($C82*s_DL)/ss_ind!D82),".")</f>
        <v>.</v>
      </c>
      <c r="F82" s="30" t="str">
        <f>IFERROR((($C82*s_DL)/ss_ind!E82),".")</f>
        <v>.</v>
      </c>
      <c r="G82" s="30">
        <f>IFERROR((($C82*s_DL)/ss_ind!F82),".")</f>
        <v>1.568172723051672E-18</v>
      </c>
      <c r="H82" s="30">
        <f>IFERROR((($C82*s_DL)/ss_ind!G82),".")</f>
        <v>1.568172723051672E-18</v>
      </c>
      <c r="I82" s="30">
        <f>IFERROR((($C82*s_DL)/ss_ind!H82),".")</f>
        <v>1.568172723051672E-18</v>
      </c>
      <c r="J82" s="30" t="str">
        <f>IFERROR((($C82*s_DL)/ss_ind!I82),".")</f>
        <v>.</v>
      </c>
      <c r="K82" s="30" t="str">
        <f>IFERROR((($C82*s_DL)/ss_ind!J82),".")</f>
        <v>.</v>
      </c>
      <c r="L82" s="30" t="str">
        <f>IFERROR((($C82*s_DL)/ss_ind!K82),".")</f>
        <v>.</v>
      </c>
      <c r="M82" s="30" t="str">
        <f>IFERROR((($C82*s_DL)/ss_ind!L82),".")</f>
        <v>.</v>
      </c>
      <c r="N82" s="30" t="str">
        <f>IFERROR((($C82*s_DL)/ss_ind!M82),".")</f>
        <v>.</v>
      </c>
      <c r="O82" s="30">
        <f>IFERROR((($C82*s_DL)/ss_ind!N82),".")</f>
        <v>9.8009615175645889E-18</v>
      </c>
      <c r="P82" s="30">
        <f>IFERROR((($C82*s_DL)/ss_ind!O82),".")</f>
        <v>1.9049918856889591E-18</v>
      </c>
      <c r="Q82" s="30">
        <f>IFERROR((($C82*s_DL)/ss_ind!P82),".")</f>
        <v>5.4377577235573785E-18</v>
      </c>
      <c r="R82" s="30">
        <f>IFERROR((($C82*s_DL)/ss_ind!Q82),".")</f>
        <v>8.7245328900006693E-18</v>
      </c>
      <c r="S82" s="30">
        <f>IFERROR((($C82*s_DL)/ss_ind!R82),".")</f>
        <v>1.7723533844582856E-18</v>
      </c>
    </row>
    <row r="83" spans="1:19">
      <c r="A83" s="34" t="s">
        <v>90</v>
      </c>
      <c r="B83" s="90" t="s">
        <v>9</v>
      </c>
      <c r="C83" s="28">
        <v>5</v>
      </c>
      <c r="D83" s="30" t="str">
        <f>IFERROR((($C83*s_DL)/ss_ind!C83),".")</f>
        <v>.</v>
      </c>
      <c r="E83" s="30" t="str">
        <f>IFERROR((($C83*s_DL)/ss_ind!D83),".")</f>
        <v>.</v>
      </c>
      <c r="F83" s="30" t="str">
        <f>IFERROR((($C83*s_DL)/ss_ind!E83),".")</f>
        <v>.</v>
      </c>
      <c r="G83" s="30">
        <f>IFERROR((($C83*s_DL)/ss_ind!F83),".")</f>
        <v>1.3512655619300876E-16</v>
      </c>
      <c r="H83" s="30">
        <f>IFERROR((($C83*s_DL)/ss_ind!G83),".")</f>
        <v>1.3512655619300876E-16</v>
      </c>
      <c r="I83" s="30">
        <f>IFERROR((($C83*s_DL)/ss_ind!H83),".")</f>
        <v>1.3512655619300876E-16</v>
      </c>
      <c r="J83" s="30">
        <f>IFERROR((($C83*s_DL)/ss_ind!I83),".")</f>
        <v>8.8103377297625619E-16</v>
      </c>
      <c r="K83" s="30">
        <f>IFERROR((($C83*s_DL)/ss_ind!J83),".")</f>
        <v>1.7140734882806542E-16</v>
      </c>
      <c r="L83" s="30">
        <f>IFERROR((($C83*s_DL)/ss_ind!K83),".")</f>
        <v>4.9022501764826709E-16</v>
      </c>
      <c r="M83" s="30">
        <f>IFERROR((($C83*s_DL)/ss_ind!L83),".")</f>
        <v>7.7476121670285583E-16</v>
      </c>
      <c r="N83" s="30">
        <f>IFERROR((($C83*s_DL)/ss_ind!M83),".")</f>
        <v>1.6883862435103497E-16</v>
      </c>
      <c r="O83" s="30">
        <f>IFERROR((($C83*s_DL)/ss_ind!N83),".")</f>
        <v>8.4567430798811282E-16</v>
      </c>
      <c r="P83" s="30">
        <f>IFERROR((($C83*s_DL)/ss_ind!O83),".")</f>
        <v>1.651180752743326E-16</v>
      </c>
      <c r="Q83" s="30">
        <f>IFERROR((($C83*s_DL)/ss_ind!P83),".")</f>
        <v>4.6951971420744835E-16</v>
      </c>
      <c r="R83" s="30">
        <f>IFERROR((($C83*s_DL)/ss_ind!Q83),".")</f>
        <v>7.5279724988274709E-16</v>
      </c>
      <c r="S83" s="30">
        <f>IFERROR((($C83*s_DL)/ss_ind!R83),".")</f>
        <v>1.527204278447205E-16</v>
      </c>
    </row>
    <row r="84" spans="1:19">
      <c r="A84" s="34" t="s">
        <v>91</v>
      </c>
      <c r="B84" s="90" t="s">
        <v>9</v>
      </c>
      <c r="C84" s="28">
        <v>5</v>
      </c>
      <c r="D84" s="30" t="str">
        <f>IFERROR((($C84*s_DL)/ss_ind!C84),".")</f>
        <v>.</v>
      </c>
      <c r="E84" s="30">
        <f>IFERROR((($C84*s_DL)/ss_ind!D84),".")</f>
        <v>4.1623789337298068E-6</v>
      </c>
      <c r="F84" s="30">
        <f>IFERROR((($C84*s_DL)/ss_ind!E84),".")</f>
        <v>8.4807715776169948E-7</v>
      </c>
      <c r="G84" s="30">
        <f>IFERROR((($C84*s_DL)/ss_ind!F84),".")</f>
        <v>1.3231647416931744E-14</v>
      </c>
      <c r="H84" s="30">
        <f>IFERROR((($C84*s_DL)/ss_ind!G84),".")</f>
        <v>8.4807717099334694E-7</v>
      </c>
      <c r="I84" s="30">
        <f>IFERROR((($C84*s_DL)/ss_ind!H84),".")</f>
        <v>4.1623789469614542E-6</v>
      </c>
      <c r="J84" s="30">
        <f>IFERROR((($C84*s_DL)/ss_ind!I84),".")</f>
        <v>1.9132302215567711E-14</v>
      </c>
      <c r="K84" s="30">
        <f>IFERROR((($C84*s_DL)/ss_ind!J84),".")</f>
        <v>8.9852107571087181E-15</v>
      </c>
      <c r="L84" s="30">
        <f>IFERROR((($C84*s_DL)/ss_ind!K84),".")</f>
        <v>1.6808540812867177E-14</v>
      </c>
      <c r="M84" s="30">
        <f>IFERROR((($C84*s_DL)/ss_ind!L84),".")</f>
        <v>1.9132302215567711E-14</v>
      </c>
      <c r="N84" s="30">
        <f>IFERROR((($C84*s_DL)/ss_ind!M84),".")</f>
        <v>1.6117570110977451E-14</v>
      </c>
      <c r="O84" s="30">
        <f>IFERROR((($C84*s_DL)/ss_ind!N84),".")</f>
        <v>1.7751620612382407E-14</v>
      </c>
      <c r="P84" s="30">
        <f>IFERROR((($C84*s_DL)/ss_ind!O84),".")</f>
        <v>8.3367934859771617E-15</v>
      </c>
      <c r="Q84" s="30">
        <f>IFERROR((($C84*s_DL)/ss_ind!P84),".")</f>
        <v>1.5595553331526249E-14</v>
      </c>
      <c r="R84" s="30">
        <f>IFERROR((($C84*s_DL)/ss_ind!Q84),".")</f>
        <v>1.7751620612382407E-14</v>
      </c>
      <c r="S84" s="30">
        <f>IFERROR((($C84*s_DL)/ss_ind!R84),".")</f>
        <v>1.4954446494721346E-14</v>
      </c>
    </row>
    <row r="85" spans="1:19">
      <c r="A85" s="88" t="s">
        <v>92</v>
      </c>
      <c r="B85" s="28"/>
      <c r="C85" s="28">
        <v>5</v>
      </c>
      <c r="D85" s="30">
        <f>IFERROR((($C85*s_DL)/ss_ind!C85),".")</f>
        <v>1.7385559838144455E-6</v>
      </c>
      <c r="E85" s="30">
        <f>IFERROR((($C85*s_DL)/ss_ind!D85),".")</f>
        <v>3.8335753146315317E-7</v>
      </c>
      <c r="F85" s="30">
        <f>IFERROR((($C85*s_DL)/ss_ind!E85),".")</f>
        <v>7.81084016775193E-8</v>
      </c>
      <c r="G85" s="30">
        <f>IFERROR((($C85*s_DL)/ss_ind!F85),".")</f>
        <v>1.3772260614438392E-5</v>
      </c>
      <c r="H85" s="30">
        <f>IFERROR((($C85*s_DL)/ss_ind!G85),".")</f>
        <v>1.5588924999930354E-5</v>
      </c>
      <c r="I85" s="30">
        <f>IFERROR((($C85*s_DL)/ss_ind!H85),".")</f>
        <v>1.5894174129715987E-5</v>
      </c>
      <c r="J85" s="30" t="str">
        <f>IFERROR((($C85*s_DL)/ss_ind!I85),".")</f>
        <v>.</v>
      </c>
      <c r="K85" s="30" t="str">
        <f>IFERROR((($C85*s_DL)/ss_ind!J85),".")</f>
        <v>.</v>
      </c>
      <c r="L85" s="30" t="str">
        <f>IFERROR((($C85*s_DL)/ss_ind!K85),".")</f>
        <v>.</v>
      </c>
      <c r="M85" s="30" t="str">
        <f>IFERROR((($C85*s_DL)/ss_ind!L85),".")</f>
        <v>.</v>
      </c>
      <c r="N85" s="30" t="str">
        <f>IFERROR((($C85*s_DL)/ss_ind!M85),".")</f>
        <v>.</v>
      </c>
      <c r="O85" s="30">
        <f>IFERROR((($C85*s_DL)/ss_ind!N85),".")</f>
        <v>7.0815113036918237E-5</v>
      </c>
      <c r="P85" s="30">
        <f>IFERROR((($C85*s_DL)/ss_ind!O85),".")</f>
        <v>1.518203154101287E-5</v>
      </c>
      <c r="Q85" s="30">
        <f>IFERROR((($C85*s_DL)/ss_ind!P85),".")</f>
        <v>4.2476238997325414E-5</v>
      </c>
      <c r="R85" s="30">
        <f>IFERROR((($C85*s_DL)/ss_ind!Q85),".")</f>
        <v>6.4038031782657654E-5</v>
      </c>
      <c r="S85" s="30">
        <f>IFERROR((($C85*s_DL)/ss_ind!R85),".")</f>
        <v>1.5565449106996825E-5</v>
      </c>
    </row>
    <row r="86" spans="1:19">
      <c r="A86" s="88" t="s">
        <v>93</v>
      </c>
      <c r="B86" s="28"/>
      <c r="C86" s="28">
        <v>5</v>
      </c>
      <c r="D86" s="30">
        <f>IFERROR((($C86*s_DL)/ss_ind!C86),".")</f>
        <v>8.6140120090775614E-7</v>
      </c>
      <c r="E86" s="30">
        <f>IFERROR((($C86*s_DL)/ss_ind!D86),".")</f>
        <v>3.4513913266320388E-7</v>
      </c>
      <c r="F86" s="30">
        <f>IFERROR((($C86*s_DL)/ss_ind!E86),".")</f>
        <v>7.032147224497469E-8</v>
      </c>
      <c r="G86" s="30">
        <f>IFERROR((($C86*s_DL)/ss_ind!F86),".")</f>
        <v>7.5793129384184975E-6</v>
      </c>
      <c r="H86" s="30">
        <f>IFERROR((($C86*s_DL)/ss_ind!G86),".")</f>
        <v>8.5110356115712297E-6</v>
      </c>
      <c r="I86" s="30">
        <f>IFERROR((($C86*s_DL)/ss_ind!H86),".")</f>
        <v>8.7858532719894569E-6</v>
      </c>
      <c r="J86" s="30" t="str">
        <f>IFERROR((($C86*s_DL)/ss_ind!I86),".")</f>
        <v>.</v>
      </c>
      <c r="K86" s="30" t="str">
        <f>IFERROR((($C86*s_DL)/ss_ind!J86),".")</f>
        <v>.</v>
      </c>
      <c r="L86" s="30" t="str">
        <f>IFERROR((($C86*s_DL)/ss_ind!K86),".")</f>
        <v>.</v>
      </c>
      <c r="M86" s="30" t="str">
        <f>IFERROR((($C86*s_DL)/ss_ind!L86),".")</f>
        <v>.</v>
      </c>
      <c r="N86" s="30" t="str">
        <f>IFERROR((($C86*s_DL)/ss_ind!M86),".")</f>
        <v>.</v>
      </c>
      <c r="O86" s="30">
        <f>IFERROR((($C86*s_DL)/ss_ind!N86),".")</f>
        <v>3.5885964227220637E-5</v>
      </c>
      <c r="P86" s="30">
        <f>IFERROR((($C86*s_DL)/ss_ind!O86),".")</f>
        <v>8.3879386251722437E-6</v>
      </c>
      <c r="Q86" s="30">
        <f>IFERROR((($C86*s_DL)/ss_ind!P86),".")</f>
        <v>2.261616691648381E-5</v>
      </c>
      <c r="R86" s="30">
        <f>IFERROR((($C86*s_DL)/ss_ind!Q86),".")</f>
        <v>3.294214377915076E-5</v>
      </c>
      <c r="S86" s="30">
        <f>IFERROR((($C86*s_DL)/ss_ind!R86),".")</f>
        <v>8.5661615846329596E-6</v>
      </c>
    </row>
    <row r="87" spans="1:19">
      <c r="A87" s="88" t="s">
        <v>94</v>
      </c>
      <c r="B87" s="28"/>
      <c r="C87" s="28">
        <v>5</v>
      </c>
      <c r="D87" s="30">
        <f>IFERROR((($C87*s_DL)/ss_ind!C87),".")</f>
        <v>137.75166770103996</v>
      </c>
      <c r="E87" s="30">
        <f>IFERROR((($C87*s_DL)/ss_ind!D87),".")</f>
        <v>26019.155454900014</v>
      </c>
      <c r="F87" s="30">
        <f>IFERROR((($C87*s_DL)/ss_ind!E87),".")</f>
        <v>5301.3557287487019</v>
      </c>
      <c r="G87" s="30">
        <f>IFERROR((($C87*s_DL)/ss_ind!F87),".")</f>
        <v>1.5498466556300357E-4</v>
      </c>
      <c r="H87" s="30">
        <f>IFERROR((($C87*s_DL)/ss_ind!G87),".")</f>
        <v>5439.1075514344075</v>
      </c>
      <c r="I87" s="30">
        <f>IFERROR((($C87*s_DL)/ss_ind!H87),".")</f>
        <v>26156.907277585724</v>
      </c>
      <c r="J87" s="30">
        <f>IFERROR((($C87*s_DL)/ss_ind!I87),".")</f>
        <v>3.3642094651618683E-5</v>
      </c>
      <c r="K87" s="30">
        <f>IFERROR((($C87*s_DL)/ss_ind!J87),".")</f>
        <v>2.5330518325924654E-5</v>
      </c>
      <c r="L87" s="30">
        <f>IFERROR((($C87*s_DL)/ss_ind!K87),".")</f>
        <v>3.1323899894112181E-5</v>
      </c>
      <c r="M87" s="30">
        <f>IFERROR((($C87*s_DL)/ss_ind!L87),".")</f>
        <v>3.3585553316069738E-5</v>
      </c>
      <c r="N87" s="30">
        <f>IFERROR((($C87*s_DL)/ss_ind!M87),".")</f>
        <v>2.1194858636386021E-4</v>
      </c>
      <c r="O87" s="30">
        <f>IFERROR((($C87*s_DL)/ss_ind!N87),".")</f>
        <v>2.7803384009602218E-5</v>
      </c>
      <c r="P87" s="30">
        <f>IFERROR((($C87*s_DL)/ss_ind!O87),".")</f>
        <v>2.0591127212511572E-5</v>
      </c>
      <c r="Q87" s="30">
        <f>IFERROR((($C87*s_DL)/ss_ind!P87),".")</f>
        <v>2.5463134990471892E-5</v>
      </c>
      <c r="R87" s="30">
        <f>IFERROR((($C87*s_DL)/ss_ind!Q87),".")</f>
        <v>2.7195915115274783E-5</v>
      </c>
      <c r="S87" s="30">
        <f>IFERROR((($C87*s_DL)/ss_ind!R87),".")</f>
        <v>1.7516412096186794E-4</v>
      </c>
    </row>
    <row r="88" spans="1:19">
      <c r="A88" s="88" t="s">
        <v>95</v>
      </c>
      <c r="B88" s="28"/>
      <c r="C88" s="28">
        <v>5</v>
      </c>
      <c r="D88" s="30">
        <f>IFERROR((($C88*s_DL)/ss_ind!C88),".")</f>
        <v>152.24542559497064</v>
      </c>
      <c r="E88" s="30">
        <f>IFERROR((($C88*s_DL)/ss_ind!D88),".")</f>
        <v>28733.887942290676</v>
      </c>
      <c r="F88" s="30">
        <f>IFERROR((($C88*s_DL)/ss_ind!E88),".")</f>
        <v>5854.4775489013364</v>
      </c>
      <c r="G88" s="30">
        <f>IFERROR((($C88*s_DL)/ss_ind!F88),".")</f>
        <v>7.9486220527250084E-5</v>
      </c>
      <c r="H88" s="30">
        <f>IFERROR((($C88*s_DL)/ss_ind!G88),".")</f>
        <v>6006.7230539825268</v>
      </c>
      <c r="I88" s="30">
        <f>IFERROR((($C88*s_DL)/ss_ind!H88),".")</f>
        <v>28886.133447371867</v>
      </c>
      <c r="J88" s="30">
        <f>IFERROR((($C88*s_DL)/ss_ind!I88),".")</f>
        <v>8.3941595808416182E-5</v>
      </c>
      <c r="K88" s="30">
        <f>IFERROR((($C88*s_DL)/ss_ind!J88),".")</f>
        <v>2.9322841238480519E-5</v>
      </c>
      <c r="L88" s="30">
        <f>IFERROR((($C88*s_DL)/ss_ind!K88),".")</f>
        <v>6.1254678022357761E-5</v>
      </c>
      <c r="M88" s="30">
        <f>IFERROR((($C88*s_DL)/ss_ind!L88),".")</f>
        <v>8.1105731085158859E-5</v>
      </c>
      <c r="N88" s="30">
        <f>IFERROR((($C88*s_DL)/ss_ind!M88),".")</f>
        <v>1.0861118989456776E-4</v>
      </c>
      <c r="O88" s="30">
        <f>IFERROR((($C88*s_DL)/ss_ind!N88),".")</f>
        <v>6.9430600337813225E-5</v>
      </c>
      <c r="P88" s="30">
        <f>IFERROR((($C88*s_DL)/ss_ind!O88),".")</f>
        <v>2.3877769681439763E-5</v>
      </c>
      <c r="Q88" s="30">
        <f>IFERROR((($C88*s_DL)/ss_ind!P88),".")</f>
        <v>4.9551102065757227E-5</v>
      </c>
      <c r="R88" s="30">
        <f>IFERROR((($C88*s_DL)/ss_ind!Q88),".")</f>
        <v>6.5052094010203376E-5</v>
      </c>
      <c r="S88" s="30">
        <f>IFERROR((($C88*s_DL)/ss_ind!R88),".")</f>
        <v>8.9835558225448948E-5</v>
      </c>
    </row>
    <row r="89" spans="1:19">
      <c r="A89" s="88" t="s">
        <v>96</v>
      </c>
      <c r="B89" s="28"/>
      <c r="C89" s="28">
        <v>5</v>
      </c>
      <c r="D89" s="30">
        <f>IFERROR((($C89*s_DL)/ss_ind!C89),".")</f>
        <v>152.23957706630878</v>
      </c>
      <c r="E89" s="30">
        <f>IFERROR((($C89*s_DL)/ss_ind!D89),".")</f>
        <v>28732.784126090348</v>
      </c>
      <c r="F89" s="30">
        <f>IFERROR((($C89*s_DL)/ss_ind!E89),".")</f>
        <v>5854.2526483526908</v>
      </c>
      <c r="G89" s="30">
        <f>IFERROR((($C89*s_DL)/ss_ind!F89),".")</f>
        <v>1.4753738198131441E-4</v>
      </c>
      <c r="H89" s="30">
        <f>IFERROR((($C89*s_DL)/ss_ind!G89),".")</f>
        <v>6006.4923729563816</v>
      </c>
      <c r="I89" s="30">
        <f>IFERROR((($C89*s_DL)/ss_ind!H89),".")</f>
        <v>28885.02385069404</v>
      </c>
      <c r="J89" s="30">
        <f>IFERROR((($C89*s_DL)/ss_ind!I89),".")</f>
        <v>3.4341025989081589E-5</v>
      </c>
      <c r="K89" s="30">
        <f>IFERROR((($C89*s_DL)/ss_ind!J89),".")</f>
        <v>2.5032053654851216E-5</v>
      </c>
      <c r="L89" s="30">
        <f>IFERROR((($C89*s_DL)/ss_ind!K89),".")</f>
        <v>3.1559686694098123E-5</v>
      </c>
      <c r="M89" s="30">
        <f>IFERROR((($C89*s_DL)/ss_ind!L89),".")</f>
        <v>3.4057215856940418E-5</v>
      </c>
      <c r="N89" s="30">
        <f>IFERROR((($C89*s_DL)/ss_ind!M89),".")</f>
        <v>2.0176408700286924E-4</v>
      </c>
      <c r="O89" s="30">
        <f>IFERROR((($C89*s_DL)/ss_ind!N89),".")</f>
        <v>2.8381013214117021E-5</v>
      </c>
      <c r="P89" s="30">
        <f>IFERROR((($C89*s_DL)/ss_ind!O89),".")</f>
        <v>2.0327514517423171E-5</v>
      </c>
      <c r="Q89" s="30">
        <f>IFERROR((($C89*s_DL)/ss_ind!P89),".")</f>
        <v>2.5628778989817377E-5</v>
      </c>
      <c r="R89" s="30">
        <f>IFERROR((($C89*s_DL)/ss_ind!Q89),".")</f>
        <v>2.754439608352895E-5</v>
      </c>
      <c r="S89" s="30">
        <f>IFERROR((($C89*s_DL)/ss_ind!R89),".")</f>
        <v>1.6674717934121426E-4</v>
      </c>
    </row>
    <row r="90" spans="1:19">
      <c r="A90" s="34" t="s">
        <v>97</v>
      </c>
      <c r="B90" s="28" t="s">
        <v>9</v>
      </c>
      <c r="C90" s="28">
        <v>5</v>
      </c>
      <c r="D90" s="30">
        <f>IFERROR((($C90*s_DL)/ss_ind!C90),".")</f>
        <v>3.5587400176973158</v>
      </c>
      <c r="E90" s="30">
        <f>IFERROR((($C90*s_DL)/ss_ind!D90),".")</f>
        <v>117.64444132264867</v>
      </c>
      <c r="F90" s="30">
        <f>IFERROR((($C90*s_DL)/ss_ind!E90),".")</f>
        <v>23.969841528573191</v>
      </c>
      <c r="G90" s="30">
        <f>IFERROR((($C90*s_DL)/ss_ind!F90),".")</f>
        <v>1.6621069166027611E-4</v>
      </c>
      <c r="H90" s="30">
        <f>IFERROR((($C90*s_DL)/ss_ind!G90),".")</f>
        <v>27.528747756962169</v>
      </c>
      <c r="I90" s="30">
        <f>IFERROR((($C90*s_DL)/ss_ind!H90),".")</f>
        <v>121.20334755103762</v>
      </c>
      <c r="J90" s="30">
        <f>IFERROR((($C90*s_DL)/ss_ind!I90),".")</f>
        <v>1.5422679666733284E-4</v>
      </c>
      <c r="K90" s="30">
        <f>IFERROR((($C90*s_DL)/ss_ind!J90),".")</f>
        <v>1.1187100974192275E-4</v>
      </c>
      <c r="L90" s="30">
        <f>IFERROR((($C90*s_DL)/ss_ind!K90),".")</f>
        <v>1.5358014343183033E-4</v>
      </c>
      <c r="M90" s="30">
        <f>IFERROR((($C90*s_DL)/ss_ind!L90),".")</f>
        <v>1.5422679666733284E-4</v>
      </c>
      <c r="N90" s="30">
        <f>IFERROR((($C90*s_DL)/ss_ind!M90),".")</f>
        <v>2.2257264334384164E-4</v>
      </c>
      <c r="O90" s="30">
        <f>IFERROR((($C90*s_DL)/ss_ind!N90),".")</f>
        <v>1.1446361408430453E-4</v>
      </c>
      <c r="P90" s="30">
        <f>IFERROR((($C90*s_DL)/ss_ind!O90),".")</f>
        <v>9.4549895438475611E-5</v>
      </c>
      <c r="Q90" s="30">
        <f>IFERROR((($C90*s_DL)/ss_ind!P90),".")</f>
        <v>1.253522384212984E-4</v>
      </c>
      <c r="R90" s="30">
        <f>IFERROR((($C90*s_DL)/ss_ind!Q90),".")</f>
        <v>1.2622949020665394E-4</v>
      </c>
      <c r="S90" s="30">
        <f>IFERROR((($C90*s_DL)/ss_ind!R90),".")</f>
        <v>1.8785180839262454E-4</v>
      </c>
    </row>
    <row r="91" spans="1:19">
      <c r="A91" s="27" t="s">
        <v>98</v>
      </c>
      <c r="B91" s="90" t="s">
        <v>13</v>
      </c>
      <c r="C91" s="28">
        <v>5</v>
      </c>
      <c r="D91" s="30">
        <f>IFERROR((($C91*s_DL)/ss_ind!C91),".")</f>
        <v>169.80120012654535</v>
      </c>
      <c r="E91" s="30">
        <f>IFERROR((($C91*s_DL)/ss_ind!D91),".")</f>
        <v>2445.4480490961128</v>
      </c>
      <c r="F91" s="30">
        <f>IFERROR((($C91*s_DL)/ss_ind!E91),".")</f>
        <v>498.25560429524063</v>
      </c>
      <c r="G91" s="30">
        <f>IFERROR((($C91*s_DL)/ss_ind!F91),".")</f>
        <v>1.6098051862763342E-3</v>
      </c>
      <c r="H91" s="30">
        <f>IFERROR((($C91*s_DL)/ss_ind!G91),".")</f>
        <v>668.05841422697233</v>
      </c>
      <c r="I91" s="30">
        <f>IFERROR((($C91*s_DL)/ss_ind!H91),".")</f>
        <v>2615.2508590278444</v>
      </c>
      <c r="J91" s="30">
        <f>IFERROR((($C91*s_DL)/ss_ind!I91),".")</f>
        <v>8.651273811853287E-3</v>
      </c>
      <c r="K91" s="30">
        <f>IFERROR((($C91*s_DL)/ss_ind!J91),".")</f>
        <v>2.1577294683681148E-3</v>
      </c>
      <c r="L91" s="30">
        <f>IFERROR((($C91*s_DL)/ss_ind!K91),".")</f>
        <v>5.9541119763931458E-3</v>
      </c>
      <c r="M91" s="30">
        <f>IFERROR((($C91*s_DL)/ss_ind!L91),".")</f>
        <v>8.4477144280449765E-3</v>
      </c>
      <c r="N91" s="30">
        <f>IFERROR((($C91*s_DL)/ss_ind!M91),".")</f>
        <v>2.1273808129127531E-3</v>
      </c>
      <c r="O91" s="30">
        <f>IFERROR((($C91*s_DL)/ss_ind!N91),".")</f>
        <v>6.5964810652232335E-3</v>
      </c>
      <c r="P91" s="30">
        <f>IFERROR((($C91*s_DL)/ss_ind!O91),".")</f>
        <v>1.7529492970648462E-3</v>
      </c>
      <c r="Q91" s="30">
        <f>IFERROR((($C91*s_DL)/ss_ind!P91),".")</f>
        <v>4.8981934063931755E-3</v>
      </c>
      <c r="R91" s="30">
        <f>IFERROR((($C91*s_DL)/ss_ind!Q91),".")</f>
        <v>6.878815381433429E-3</v>
      </c>
      <c r="S91" s="30">
        <f>IFERROR((($C91*s_DL)/ss_ind!R91),".")</f>
        <v>1.8194065157970153E-3</v>
      </c>
    </row>
    <row r="92" spans="1:19">
      <c r="A92" s="88" t="s">
        <v>99</v>
      </c>
      <c r="B92" s="28"/>
      <c r="C92" s="28">
        <v>5</v>
      </c>
      <c r="D92" s="30">
        <f>IFERROR((($C92*s_DL)/ss_ind!C92),".")</f>
        <v>397.72039748031477</v>
      </c>
      <c r="E92" s="30">
        <f>IFERROR((($C92*s_DL)/ss_ind!D92),".")</f>
        <v>3825.6323205718486</v>
      </c>
      <c r="F92" s="30">
        <f>IFERROR((($C92*s_DL)/ss_ind!E92),".")</f>
        <v>779.46564614303645</v>
      </c>
      <c r="G92" s="30">
        <f>IFERROR((($C92*s_DL)/ss_ind!F92),".")</f>
        <v>1.7962408745699621E-4</v>
      </c>
      <c r="H92" s="30">
        <f>IFERROR((($C92*s_DL)/ss_ind!G92),".")</f>
        <v>1177.1862232474389</v>
      </c>
      <c r="I92" s="30">
        <f>IFERROR((($C92*s_DL)/ss_ind!H92),".")</f>
        <v>4223.3528976762509</v>
      </c>
      <c r="J92" s="30" t="str">
        <f>IFERROR((($C92*s_DL)/ss_ind!I92),".")</f>
        <v>.</v>
      </c>
      <c r="K92" s="30" t="str">
        <f>IFERROR((($C92*s_DL)/ss_ind!J92),".")</f>
        <v>.</v>
      </c>
      <c r="L92" s="30" t="str">
        <f>IFERROR((($C92*s_DL)/ss_ind!K92),".")</f>
        <v>.</v>
      </c>
      <c r="M92" s="30" t="str">
        <f>IFERROR((($C92*s_DL)/ss_ind!L92),".")</f>
        <v>.</v>
      </c>
      <c r="N92" s="30" t="str">
        <f>IFERROR((($C92*s_DL)/ss_ind!M92),".")</f>
        <v>.</v>
      </c>
      <c r="O92" s="30">
        <f>IFERROR((($C92*s_DL)/ss_ind!N92),".")</f>
        <v>1.5557147257758803E-5</v>
      </c>
      <c r="P92" s="30">
        <f>IFERROR((($C92*s_DL)/ss_ind!O92),".")</f>
        <v>1.5355504343577658E-5</v>
      </c>
      <c r="Q92" s="30">
        <f>IFERROR((($C92*s_DL)/ss_ind!P92),".")</f>
        <v>1.5285801666053714E-5</v>
      </c>
      <c r="R92" s="30">
        <f>IFERROR((($C92*s_DL)/ss_ind!Q92),".")</f>
        <v>1.5443175482976692E-5</v>
      </c>
      <c r="S92" s="30">
        <f>IFERROR((($C92*s_DL)/ss_ind!R92),".")</f>
        <v>2.0301166743616947E-4</v>
      </c>
    </row>
    <row r="93" spans="1:19">
      <c r="A93" s="88" t="s">
        <v>100</v>
      </c>
      <c r="B93" s="28"/>
      <c r="C93" s="28">
        <v>5</v>
      </c>
      <c r="D93" s="30">
        <f>IFERROR((($C93*s_DL)/ss_ind!C93),".")</f>
        <v>2.07920970906449E-6</v>
      </c>
      <c r="E93" s="30">
        <f>IFERROR((($C93*s_DL)/ss_ind!D93),".")</f>
        <v>4.0873866870781321E-7</v>
      </c>
      <c r="F93" s="30">
        <f>IFERROR((($C93*s_DL)/ss_ind!E93),".")</f>
        <v>8.3279762353209323E-8</v>
      </c>
      <c r="G93" s="30">
        <f>IFERROR((($C93*s_DL)/ss_ind!F93),".")</f>
        <v>3.9250460769826413E-5</v>
      </c>
      <c r="H93" s="30">
        <f>IFERROR((($C93*s_DL)/ss_ind!G93),".")</f>
        <v>4.1412950241244112E-5</v>
      </c>
      <c r="I93" s="30">
        <f>IFERROR((($C93*s_DL)/ss_ind!H93),".")</f>
        <v>4.1738409147598715E-5</v>
      </c>
      <c r="J93" s="30" t="str">
        <f>IFERROR((($C93*s_DL)/ss_ind!I93),".")</f>
        <v>.</v>
      </c>
      <c r="K93" s="30" t="str">
        <f>IFERROR((($C93*s_DL)/ss_ind!J93),".")</f>
        <v>.</v>
      </c>
      <c r="L93" s="30" t="str">
        <f>IFERROR((($C93*s_DL)/ss_ind!K93),".")</f>
        <v>.</v>
      </c>
      <c r="M93" s="30" t="str">
        <f>IFERROR((($C93*s_DL)/ss_ind!L93),".")</f>
        <v>.</v>
      </c>
      <c r="N93" s="30" t="str">
        <f>IFERROR((($C93*s_DL)/ss_ind!M93),".")</f>
        <v>.</v>
      </c>
      <c r="O93" s="30">
        <f>IFERROR((($C93*s_DL)/ss_ind!N93),".")</f>
        <v>3.0343252001486143E-4</v>
      </c>
      <c r="P93" s="30">
        <f>IFERROR((($C93*s_DL)/ss_ind!O93),".")</f>
        <v>5.0311927461831808E-5</v>
      </c>
      <c r="Q93" s="30">
        <f>IFERROR((($C93*s_DL)/ss_ind!P93),".")</f>
        <v>1.4799686801230877E-4</v>
      </c>
      <c r="R93" s="30">
        <f>IFERROR((($C93*s_DL)/ss_ind!Q93),".")</f>
        <v>2.4425283916537183E-4</v>
      </c>
      <c r="S93" s="30">
        <f>IFERROR((($C93*s_DL)/ss_ind!R93),".")</f>
        <v>4.4360985218244215E-5</v>
      </c>
    </row>
    <row r="94" spans="1:19">
      <c r="A94" s="88" t="s">
        <v>101</v>
      </c>
      <c r="B94" s="28"/>
      <c r="C94" s="28">
        <v>5</v>
      </c>
      <c r="D94" s="30">
        <f>IFERROR((($C94*s_DL)/ss_ind!C94),".")</f>
        <v>9.1917226111871267E-2</v>
      </c>
      <c r="E94" s="30">
        <f>IFERROR((($C94*s_DL)/ss_ind!D94),".")</f>
        <v>9.1568721721141916E-2</v>
      </c>
      <c r="F94" s="30">
        <f>IFERROR((($C94*s_DL)/ss_ind!E94),".")</f>
        <v>1.8656960957552978E-2</v>
      </c>
      <c r="G94" s="30">
        <f>IFERROR((($C94*s_DL)/ss_ind!F94),".")</f>
        <v>2.8927398516931543E-2</v>
      </c>
      <c r="H94" s="30">
        <f>IFERROR((($C94*s_DL)/ss_ind!G94),".")</f>
        <v>0.13950158558635578</v>
      </c>
      <c r="I94" s="30">
        <f>IFERROR((($C94*s_DL)/ss_ind!H94),".")</f>
        <v>0.21241334634994474</v>
      </c>
      <c r="J94" s="30">
        <f>IFERROR((($C94*s_DL)/ss_ind!I94),".")</f>
        <v>0.18086083104349779</v>
      </c>
      <c r="K94" s="30">
        <f>IFERROR((($C94*s_DL)/ss_ind!J94),".")</f>
        <v>3.6103397831876931E-2</v>
      </c>
      <c r="L94" s="30">
        <f>IFERROR((($C94*s_DL)/ss_ind!K94),".")</f>
        <v>0.10177719769748163</v>
      </c>
      <c r="M94" s="30">
        <f>IFERROR((($C94*s_DL)/ss_ind!L94),".")</f>
        <v>0.15885495046025855</v>
      </c>
      <c r="N94" s="30">
        <f>IFERROR((($C94*s_DL)/ss_ind!M94),".")</f>
        <v>3.5934606071849257E-2</v>
      </c>
      <c r="O94" s="30">
        <f>IFERROR((($C94*s_DL)/ss_ind!N94),".")</f>
        <v>0.17391283403232491</v>
      </c>
      <c r="P94" s="30">
        <f>IFERROR((($C94*s_DL)/ss_ind!O94),".")</f>
        <v>3.4427922770005497E-2</v>
      </c>
      <c r="Q94" s="30">
        <f>IFERROR((($C94*s_DL)/ss_ind!P94),".")</f>
        <v>9.6663021307027128E-2</v>
      </c>
      <c r="R94" s="30">
        <f>IFERROR((($C94*s_DL)/ss_ind!Q94),".")</f>
        <v>0.15221624643941242</v>
      </c>
      <c r="S94" s="30">
        <f>IFERROR((($C94*s_DL)/ss_ind!R94),".")</f>
        <v>3.2693830157488231E-2</v>
      </c>
    </row>
    <row r="95" spans="1:19">
      <c r="A95" s="88" t="s">
        <v>102</v>
      </c>
      <c r="B95" s="28"/>
      <c r="C95" s="28">
        <v>5</v>
      </c>
      <c r="D95" s="30">
        <f>IFERROR((($C95*s_DL)/ss_ind!C95),".")</f>
        <v>1.4090696497784409E-3</v>
      </c>
      <c r="E95" s="30">
        <f>IFERROR((($C95*s_DL)/ss_ind!D95),".")</f>
        <v>3.3766757261121874E-4</v>
      </c>
      <c r="F95" s="30">
        <f>IFERROR((($C95*s_DL)/ss_ind!E95),".")</f>
        <v>6.8799155436770161E-5</v>
      </c>
      <c r="G95" s="30">
        <f>IFERROR((($C95*s_DL)/ss_ind!F95),".")</f>
        <v>1.9094995523485062E-3</v>
      </c>
      <c r="H95" s="30">
        <f>IFERROR((($C95*s_DL)/ss_ind!G95),".")</f>
        <v>3.3873683575637173E-3</v>
      </c>
      <c r="I95" s="30">
        <f>IFERROR((($C95*s_DL)/ss_ind!H95),".")</f>
        <v>3.6562367747381662E-3</v>
      </c>
      <c r="J95" s="30">
        <f>IFERROR((($C95*s_DL)/ss_ind!I95),".")</f>
        <v>1.3895233234145619E-2</v>
      </c>
      <c r="K95" s="30">
        <f>IFERROR((($C95*s_DL)/ss_ind!J95),".")</f>
        <v>2.4305193445865272E-3</v>
      </c>
      <c r="L95" s="30">
        <f>IFERROR((($C95*s_DL)/ss_ind!K95),".")</f>
        <v>7.0469774707823205E-3</v>
      </c>
      <c r="M95" s="30">
        <f>IFERROR((($C95*s_DL)/ss_ind!L95),".")</f>
        <v>1.1464713889559093E-2</v>
      </c>
      <c r="N95" s="30">
        <f>IFERROR((($C95*s_DL)/ss_ind!M95),".")</f>
        <v>2.3532859615103966E-3</v>
      </c>
      <c r="O95" s="30">
        <f>IFERROR((($C95*s_DL)/ss_ind!N95),".")</f>
        <v>1.390984441525408E-2</v>
      </c>
      <c r="P95" s="30">
        <f>IFERROR((($C95*s_DL)/ss_ind!O95),".")</f>
        <v>2.4233288115555183E-3</v>
      </c>
      <c r="Q95" s="30">
        <f>IFERROR((($C95*s_DL)/ss_ind!P95),".")</f>
        <v>7.0300673088771869E-3</v>
      </c>
      <c r="R95" s="30">
        <f>IFERROR((($C95*s_DL)/ss_ind!Q95),".")</f>
        <v>1.1312162847315248E-2</v>
      </c>
      <c r="S95" s="30">
        <f>IFERROR((($C95*s_DL)/ss_ind!R95),".")</f>
        <v>2.1581219622546269E-3</v>
      </c>
    </row>
    <row r="96" spans="1:19">
      <c r="A96" s="34" t="s">
        <v>103</v>
      </c>
      <c r="B96" s="90" t="s">
        <v>9</v>
      </c>
      <c r="C96" s="28">
        <v>5</v>
      </c>
      <c r="D96" s="30" t="str">
        <f>IFERROR((($C96*s_DL)/ss_ind!C96),".")</f>
        <v>.</v>
      </c>
      <c r="E96" s="30" t="str">
        <f>IFERROR((($C96*s_DL)/ss_ind!D96),".")</f>
        <v>.</v>
      </c>
      <c r="F96" s="30" t="str">
        <f>IFERROR((($C96*s_DL)/ss_ind!E96),".")</f>
        <v>.</v>
      </c>
      <c r="G96" s="30">
        <f>IFERROR((($C96*s_DL)/ss_ind!F96),".")</f>
        <v>2.6687898672494074E-13</v>
      </c>
      <c r="H96" s="30">
        <f>IFERROR((($C96*s_DL)/ss_ind!G96),".")</f>
        <v>2.6687898672494074E-13</v>
      </c>
      <c r="I96" s="30">
        <f>IFERROR((($C96*s_DL)/ss_ind!H96),".")</f>
        <v>2.6687898672494074E-13</v>
      </c>
      <c r="J96" s="30">
        <f>IFERROR((($C96*s_DL)/ss_ind!I96),".")</f>
        <v>1.6941614212782452E-12</v>
      </c>
      <c r="K96" s="30">
        <f>IFERROR((($C96*s_DL)/ss_ind!J96),".")</f>
        <v>3.4106144402048886E-13</v>
      </c>
      <c r="L96" s="30">
        <f>IFERROR((($C96*s_DL)/ss_ind!K96),".")</f>
        <v>9.7339976398004476E-13</v>
      </c>
      <c r="M96" s="30">
        <f>IFERROR((($C96*s_DL)/ss_ind!L96),".")</f>
        <v>1.5158286400910619E-12</v>
      </c>
      <c r="N96" s="30">
        <f>IFERROR((($C96*s_DL)/ss_ind!M96),".")</f>
        <v>3.3666358706829957E-13</v>
      </c>
      <c r="O96" s="30">
        <f>IFERROR((($C96*s_DL)/ss_ind!N96),".")</f>
        <v>1.5646716811123082E-12</v>
      </c>
      <c r="P96" s="30">
        <f>IFERROR((($C96*s_DL)/ss_ind!O96),".")</f>
        <v>3.220545268558711E-13</v>
      </c>
      <c r="Q96" s="30">
        <f>IFERROR((($C96*s_DL)/ss_ind!P96),".")</f>
        <v>9.0463922423530891E-13</v>
      </c>
      <c r="R96" s="30">
        <f>IFERROR((($C96*s_DL)/ss_ind!Q96),".")</f>
        <v>1.4637172409372739E-12</v>
      </c>
      <c r="S96" s="30">
        <f>IFERROR((($C96*s_DL)/ss_ind!R96),".")</f>
        <v>3.0162740902818309E-13</v>
      </c>
    </row>
    <row r="97" spans="1:19">
      <c r="A97" s="88" t="s">
        <v>104</v>
      </c>
      <c r="B97" s="28"/>
      <c r="C97" s="28">
        <v>5</v>
      </c>
      <c r="D97" s="30" t="str">
        <f>IFERROR((($C97*s_DL)/ss_ind!C97),".")</f>
        <v>.</v>
      </c>
      <c r="E97" s="30">
        <f>IFERROR((($C97*s_DL)/ss_ind!D97),".")</f>
        <v>1.3356780671209015E-7</v>
      </c>
      <c r="F97" s="30">
        <f>IFERROR((($C97*s_DL)/ss_ind!E97),".")</f>
        <v>2.7214198343866242E-8</v>
      </c>
      <c r="G97" s="30">
        <f>IFERROR((($C97*s_DL)/ss_ind!F97),".")</f>
        <v>3.5121599055226272E-10</v>
      </c>
      <c r="H97" s="30">
        <f>IFERROR((($C97*s_DL)/ss_ind!G97),".")</f>
        <v>2.7565414334418506E-8</v>
      </c>
      <c r="I97" s="30">
        <f>IFERROR((($C97*s_DL)/ss_ind!H97),".")</f>
        <v>1.3391902270264239E-7</v>
      </c>
      <c r="J97" s="30">
        <f>IFERROR((($C97*s_DL)/ss_ind!I97),".")</f>
        <v>2.2088510020652824E-9</v>
      </c>
      <c r="K97" s="30">
        <f>IFERROR((($C97*s_DL)/ss_ind!J97),".")</f>
        <v>4.5364574343491281E-10</v>
      </c>
      <c r="L97" s="30">
        <f>IFERROR((($C97*s_DL)/ss_ind!K97),".")</f>
        <v>1.2944341893823429E-9</v>
      </c>
      <c r="M97" s="30">
        <f>IFERROR((($C97*s_DL)/ss_ind!L97),".")</f>
        <v>1.9950912276718682E-9</v>
      </c>
      <c r="N97" s="30">
        <f>IFERROR((($C97*s_DL)/ss_ind!M97),".")</f>
        <v>4.4664820049906851E-10</v>
      </c>
      <c r="O97" s="30">
        <f>IFERROR((($C97*s_DL)/ss_ind!N97),".")</f>
        <v>2.0668507037172979E-9</v>
      </c>
      <c r="P97" s="30">
        <f>IFERROR((($C97*s_DL)/ss_ind!O97),".")</f>
        <v>4.2703504979295269E-10</v>
      </c>
      <c r="Q97" s="30">
        <f>IFERROR((($C97*s_DL)/ss_ind!P97),".")</f>
        <v>1.2037908502707291E-9</v>
      </c>
      <c r="R97" s="30">
        <f>IFERROR((($C97*s_DL)/ss_ind!Q97),".")</f>
        <v>1.8746062500202494E-9</v>
      </c>
      <c r="S97" s="30">
        <f>IFERROR((($C97*s_DL)/ss_ind!R97),".")</f>
        <v>3.9694533668448535E-10</v>
      </c>
    </row>
    <row r="98" spans="1:19">
      <c r="A98" s="27" t="s">
        <v>105</v>
      </c>
      <c r="B98" s="90" t="s">
        <v>13</v>
      </c>
      <c r="C98" s="28">
        <v>5</v>
      </c>
      <c r="D98" s="30" t="str">
        <f>IFERROR((($C98*s_DL)/ss_ind!C98),".")</f>
        <v>.</v>
      </c>
      <c r="E98" s="30">
        <f>IFERROR((($C98*s_DL)/ss_ind!D98),".")</f>
        <v>6.3546236731263223E-3</v>
      </c>
      <c r="F98" s="30">
        <f>IFERROR((($C98*s_DL)/ss_ind!E98),".")</f>
        <v>1.2947430469817992E-3</v>
      </c>
      <c r="G98" s="30">
        <f>IFERROR((($C98*s_DL)/ss_ind!F98),".")</f>
        <v>1.2872779180526544E-6</v>
      </c>
      <c r="H98" s="30">
        <f>IFERROR((($C98*s_DL)/ss_ind!G98),".")</f>
        <v>1.2960303248998521E-3</v>
      </c>
      <c r="I98" s="30">
        <f>IFERROR((($C98*s_DL)/ss_ind!H98),".")</f>
        <v>6.3559109510443745E-3</v>
      </c>
      <c r="J98" s="30">
        <f>IFERROR((($C98*s_DL)/ss_ind!I98),".")</f>
        <v>8.0760831471999612E-6</v>
      </c>
      <c r="K98" s="30">
        <f>IFERROR((($C98*s_DL)/ss_ind!J98),".")</f>
        <v>1.6718908971396407E-6</v>
      </c>
      <c r="L98" s="30">
        <f>IFERROR((($C98*s_DL)/ss_ind!K98),".")</f>
        <v>4.767722770232959E-6</v>
      </c>
      <c r="M98" s="30">
        <f>IFERROR((($C98*s_DL)/ss_ind!L98),".")</f>
        <v>7.3676548009543479E-6</v>
      </c>
      <c r="N98" s="30">
        <f>IFERROR((($C98*s_DL)/ss_ind!M98),".")</f>
        <v>1.6492120881966597E-6</v>
      </c>
      <c r="O98" s="30">
        <f>IFERROR((($C98*s_DL)/ss_ind!N98),".")</f>
        <v>7.6248396261897885E-6</v>
      </c>
      <c r="P98" s="30">
        <f>IFERROR((($C98*s_DL)/ss_ind!O98),".")</f>
        <v>1.5722978222049891E-6</v>
      </c>
      <c r="Q98" s="30">
        <f>IFERROR((($C98*s_DL)/ss_ind!P98),".")</f>
        <v>4.4476657448100778E-6</v>
      </c>
      <c r="R98" s="30">
        <f>IFERROR((($C98*s_DL)/ss_ind!Q98),".")</f>
        <v>6.783635929259912E-6</v>
      </c>
      <c r="S98" s="30">
        <f>IFERROR((($C98*s_DL)/ss_ind!R98),".")</f>
        <v>1.4548852567459552E-6</v>
      </c>
    </row>
    <row r="99" spans="1:19">
      <c r="A99" s="88" t="s">
        <v>106</v>
      </c>
      <c r="B99" s="28"/>
      <c r="C99" s="28">
        <v>5</v>
      </c>
      <c r="D99" s="30">
        <f>IFERROR((($C99*s_DL)/ss_ind!C99),".")</f>
        <v>2.596322101072257E-2</v>
      </c>
      <c r="E99" s="30">
        <f>IFERROR((($C99*s_DL)/ss_ind!D99),".")</f>
        <v>0.15829089489396062</v>
      </c>
      <c r="F99" s="30">
        <f>IFERROR((($C99*s_DL)/ss_ind!E99),".")</f>
        <v>3.2251482716623842E-2</v>
      </c>
      <c r="G99" s="30">
        <f>IFERROR((($C99*s_DL)/ss_ind!F99),".")</f>
        <v>1.0159710074267846E-6</v>
      </c>
      <c r="H99" s="30">
        <f>IFERROR((($C99*s_DL)/ss_ind!G99),".")</f>
        <v>5.8215719698353839E-2</v>
      </c>
      <c r="I99" s="30">
        <f>IFERROR((($C99*s_DL)/ss_ind!H99),".")</f>
        <v>0.18425513187569062</v>
      </c>
      <c r="J99" s="30">
        <f>IFERROR((($C99*s_DL)/ss_ind!I99),".")</f>
        <v>1.0730350674075232E-6</v>
      </c>
      <c r="K99" s="30">
        <f>IFERROR((($C99*s_DL)/ss_ind!J99),".")</f>
        <v>6.1292814723278151E-7</v>
      </c>
      <c r="L99" s="30">
        <f>IFERROR((($C99*s_DL)/ss_ind!K99),".")</f>
        <v>9.9744607337881592E-7</v>
      </c>
      <c r="M99" s="30">
        <f>IFERROR((($C99*s_DL)/ss_ind!L99),".")</f>
        <v>1.0730350674075232E-6</v>
      </c>
      <c r="N99" s="30">
        <f>IFERROR((($C99*s_DL)/ss_ind!M99),".")</f>
        <v>1.3676973774091541E-6</v>
      </c>
      <c r="O99" s="30">
        <f>IFERROR((($C99*s_DL)/ss_ind!N99),".")</f>
        <v>9.0086899315930148E-7</v>
      </c>
      <c r="P99" s="30">
        <f>IFERROR((($C99*s_DL)/ss_ind!O99),".")</f>
        <v>5.1458519823647699E-7</v>
      </c>
      <c r="Q99" s="30">
        <f>IFERROR((($C99*s_DL)/ss_ind!P99),".")</f>
        <v>8.3740808399340883E-7</v>
      </c>
      <c r="R99" s="30">
        <f>IFERROR((($C99*s_DL)/ss_ind!Q99),".")</f>
        <v>9.0086899315930148E-7</v>
      </c>
      <c r="S99" s="30">
        <f>IFERROR((($C99*s_DL)/ss_ind!R99),".")</f>
        <v>1.1482533952129088E-6</v>
      </c>
    </row>
    <row r="100" spans="1:19">
      <c r="A100" s="88" t="s">
        <v>107</v>
      </c>
      <c r="B100" s="28"/>
      <c r="C100" s="28">
        <v>5</v>
      </c>
      <c r="D100" s="30">
        <f>IFERROR((($C100*s_DL)/ss_ind!C100),".")</f>
        <v>1.2936255357727426E-6</v>
      </c>
      <c r="E100" s="30">
        <f>IFERROR((($C100*s_DL)/ss_ind!D100),".")</f>
        <v>3.4112952582902477E-7</v>
      </c>
      <c r="F100" s="30">
        <f>IFERROR((($C100*s_DL)/ss_ind!E100),".")</f>
        <v>6.9504522125388775E-8</v>
      </c>
      <c r="G100" s="30">
        <f>IFERROR((($C100*s_DL)/ss_ind!F100),".")</f>
        <v>1.7837494180553289E-5</v>
      </c>
      <c r="H100" s="30">
        <f>IFERROR((($C100*s_DL)/ss_ind!G100),".")</f>
        <v>1.9200624238451422E-5</v>
      </c>
      <c r="I100" s="30">
        <f>IFERROR((($C100*s_DL)/ss_ind!H100),".")</f>
        <v>1.9472249242155055E-5</v>
      </c>
      <c r="J100" s="30">
        <f>IFERROR((($C100*s_DL)/ss_ind!I100),".")</f>
        <v>1.0793745751756681E-4</v>
      </c>
      <c r="K100" s="30">
        <f>IFERROR((($C100*s_DL)/ss_ind!J100),".")</f>
        <v>2.2295961301891217E-5</v>
      </c>
      <c r="L100" s="30">
        <f>IFERROR((($C100*s_DL)/ss_ind!K100),".")</f>
        <v>6.334553491378438E-5</v>
      </c>
      <c r="M100" s="30">
        <f>IFERROR((($C100*s_DL)/ss_ind!L100),".")</f>
        <v>9.751878401201015E-5</v>
      </c>
      <c r="N100" s="30">
        <f>IFERROR((($C100*s_DL)/ss_ind!M100),".")</f>
        <v>2.2741889451846388E-5</v>
      </c>
      <c r="O100" s="30">
        <f>IFERROR((($C100*s_DL)/ss_ind!N100),".")</f>
        <v>1.0185735683277936E-4</v>
      </c>
      <c r="P100" s="30">
        <f>IFERROR((($C100*s_DL)/ss_ind!O100),".")</f>
        <v>2.0831911708330035E-5</v>
      </c>
      <c r="Q100" s="30">
        <f>IFERROR((($C100*s_DL)/ss_ind!P100),".")</f>
        <v>5.8668732549886692E-5</v>
      </c>
      <c r="R100" s="30">
        <f>IFERROR((($C100*s_DL)/ss_ind!Q100),".")</f>
        <v>8.8900650375599139E-5</v>
      </c>
      <c r="S100" s="30">
        <f>IFERROR((($C100*s_DL)/ss_ind!R100),".")</f>
        <v>2.0159987937831824E-5</v>
      </c>
    </row>
    <row r="101" spans="1:19">
      <c r="A101" s="88" t="s">
        <v>108</v>
      </c>
      <c r="B101" s="28"/>
      <c r="C101" s="28">
        <v>5</v>
      </c>
      <c r="D101" s="30">
        <f>IFERROR((($C101*s_DL)/ss_ind!C101),".")</f>
        <v>1.4200805043425985E-4</v>
      </c>
      <c r="E101" s="30">
        <f>IFERROR((($C101*s_DL)/ss_ind!D101),".")</f>
        <v>3.4631658793841271E-5</v>
      </c>
      <c r="F101" s="30">
        <f>IFERROR((($C101*s_DL)/ss_ind!E101),".")</f>
        <v>7.0561376621555802E-6</v>
      </c>
      <c r="G101" s="30">
        <f>IFERROR((($C101*s_DL)/ss_ind!F101),".")</f>
        <v>3.0587667045240704E-4</v>
      </c>
      <c r="H101" s="30">
        <f>IFERROR((($C101*s_DL)/ss_ind!G101),".")</f>
        <v>4.5494085854882251E-4</v>
      </c>
      <c r="I101" s="30">
        <f>IFERROR((($C101*s_DL)/ss_ind!H101),".")</f>
        <v>4.8251637968050812E-4</v>
      </c>
      <c r="J101" s="30">
        <f>IFERROR((($C101*s_DL)/ss_ind!I101),".")</f>
        <v>1.9840018446535441E-3</v>
      </c>
      <c r="K101" s="30">
        <f>IFERROR((($C101*s_DL)/ss_ind!J101),".")</f>
        <v>3.8130966383731778E-4</v>
      </c>
      <c r="L101" s="30">
        <f>IFERROR((($C101*s_DL)/ss_ind!K101),".")</f>
        <v>1.0962652835322887E-3</v>
      </c>
      <c r="M101" s="30">
        <f>IFERROR((($C101*s_DL)/ss_ind!L101),".")</f>
        <v>1.7307883960115756E-3</v>
      </c>
      <c r="N101" s="30">
        <f>IFERROR((($C101*s_DL)/ss_ind!M101),".")</f>
        <v>3.8776518745554874E-4</v>
      </c>
      <c r="O101" s="30">
        <f>IFERROR((($C101*s_DL)/ss_ind!N101),".")</f>
        <v>1.9349300755370762E-3</v>
      </c>
      <c r="P101" s="30">
        <f>IFERROR((($C101*s_DL)/ss_ind!O101),".")</f>
        <v>3.6775750502691766E-4</v>
      </c>
      <c r="Q101" s="30">
        <f>IFERROR((($C101*s_DL)/ss_ind!P101),".")</f>
        <v>1.0662838894638345E-3</v>
      </c>
      <c r="R101" s="30">
        <f>IFERROR((($C101*s_DL)/ss_ind!Q101),".")</f>
        <v>1.6560205726305541E-3</v>
      </c>
      <c r="S101" s="30">
        <f>IFERROR((($C101*s_DL)/ss_ind!R101),".")</f>
        <v>3.4570270489604234E-4</v>
      </c>
    </row>
    <row r="102" spans="1:19">
      <c r="A102" s="88" t="s">
        <v>109</v>
      </c>
      <c r="B102" s="28"/>
      <c r="C102" s="28">
        <v>5</v>
      </c>
      <c r="D102" s="30">
        <f>IFERROR((($C102*s_DL)/ss_ind!C102),".")</f>
        <v>6.6321414517045765E-6</v>
      </c>
      <c r="E102" s="30">
        <f>IFERROR((($C102*s_DL)/ss_ind!D102),".")</f>
        <v>2.1785074087702809E-6</v>
      </c>
      <c r="F102" s="30">
        <f>IFERROR((($C102*s_DL)/ss_ind!E102),".")</f>
        <v>4.438669330226421E-7</v>
      </c>
      <c r="G102" s="30">
        <f>IFERROR((($C102*s_DL)/ss_ind!F102),".")</f>
        <v>1.8903865135489596E-5</v>
      </c>
      <c r="H102" s="30">
        <f>IFERROR((($C102*s_DL)/ss_ind!G102),".")</f>
        <v>2.5979873520216812E-5</v>
      </c>
      <c r="I102" s="30">
        <f>IFERROR((($C102*s_DL)/ss_ind!H102),".")</f>
        <v>2.7714513995964452E-5</v>
      </c>
      <c r="J102" s="30">
        <f>IFERROR((($C102*s_DL)/ss_ind!I102),".")</f>
        <v>1.096033711087349E-4</v>
      </c>
      <c r="K102" s="30">
        <f>IFERROR((($C102*s_DL)/ss_ind!J102),".")</f>
        <v>2.3222892492345811E-5</v>
      </c>
      <c r="L102" s="30">
        <f>IFERROR((($C102*s_DL)/ss_ind!K102),".")</f>
        <v>6.5653504476024366E-5</v>
      </c>
      <c r="M102" s="30">
        <f>IFERROR((($C102*s_DL)/ss_ind!L102),".")</f>
        <v>9.9836734079243678E-5</v>
      </c>
      <c r="N102" s="30">
        <f>IFERROR((($C102*s_DL)/ss_ind!M102),".")</f>
        <v>2.3633030830605439E-5</v>
      </c>
      <c r="O102" s="30">
        <f>IFERROR((($C102*s_DL)/ss_ind!N102),".")</f>
        <v>1.0094203153819099E-4</v>
      </c>
      <c r="P102" s="30">
        <f>IFERROR((($C102*s_DL)/ss_ind!O102),".")</f>
        <v>2.1200642377183165E-5</v>
      </c>
      <c r="Q102" s="30">
        <f>IFERROR((($C102*s_DL)/ss_ind!P102),".")</f>
        <v>5.9992553042330753E-5</v>
      </c>
      <c r="R102" s="30">
        <f>IFERROR((($C102*s_DL)/ss_ind!Q102),".")</f>
        <v>8.6384533844978577E-5</v>
      </c>
      <c r="S102" s="30">
        <f>IFERROR((($C102*s_DL)/ss_ind!R102),".")</f>
        <v>2.13652035006886E-5</v>
      </c>
    </row>
    <row r="103" spans="1:19">
      <c r="A103" s="88" t="s">
        <v>110</v>
      </c>
      <c r="B103" s="28"/>
      <c r="C103" s="28">
        <v>5</v>
      </c>
      <c r="D103" s="30">
        <f>IFERROR((($C103*s_DL)/ss_ind!C103),".")</f>
        <v>0.35028037991590744</v>
      </c>
      <c r="E103" s="30">
        <f>IFERROR((($C103*s_DL)/ss_ind!D103),".")</f>
        <v>27.474748769864629</v>
      </c>
      <c r="F103" s="30">
        <f>IFERROR((($C103*s_DL)/ss_ind!E103),".")</f>
        <v>5.5979302264256692</v>
      </c>
      <c r="G103" s="30">
        <f>IFERROR((($C103*s_DL)/ss_ind!F103),".")</f>
        <v>6.692086474583829E-6</v>
      </c>
      <c r="H103" s="30">
        <f>IFERROR((($C103*s_DL)/ss_ind!G103),".")</f>
        <v>5.9482172984280517</v>
      </c>
      <c r="I103" s="30">
        <f>IFERROR((($C103*s_DL)/ss_ind!H103),".")</f>
        <v>27.825035841867013</v>
      </c>
      <c r="J103" s="30">
        <f>IFERROR((($C103*s_DL)/ss_ind!I103),".")</f>
        <v>9.6305687600899684E-6</v>
      </c>
      <c r="K103" s="30">
        <f>IFERROR((($C103*s_DL)/ss_ind!J103),".")</f>
        <v>4.7651251677528495E-6</v>
      </c>
      <c r="L103" s="30">
        <f>IFERROR((($C103*s_DL)/ss_ind!K103),".")</f>
        <v>8.6273845142472626E-6</v>
      </c>
      <c r="M103" s="30">
        <f>IFERROR((($C103*s_DL)/ss_ind!L103),".")</f>
        <v>9.6305687600899684E-6</v>
      </c>
      <c r="N103" s="30">
        <f>IFERROR((($C103*s_DL)/ss_ind!M103),".")</f>
        <v>9.0088684162999259E-6</v>
      </c>
      <c r="O103" s="30">
        <f>IFERROR((($C103*s_DL)/ss_ind!N103),".")</f>
        <v>8.0853655635083682E-6</v>
      </c>
      <c r="P103" s="30">
        <f>IFERROR((($C103*s_DL)/ss_ind!O103),".")</f>
        <v>4.0005715027775792E-6</v>
      </c>
      <c r="Q103" s="30">
        <f>IFERROR((($C103*s_DL)/ss_ind!P103),".")</f>
        <v>7.2431399839762462E-6</v>
      </c>
      <c r="R103" s="30">
        <f>IFERROR((($C103*s_DL)/ss_ind!Q103),".")</f>
        <v>8.0853655635083682E-6</v>
      </c>
      <c r="S103" s="30">
        <f>IFERROR((($C103*s_DL)/ss_ind!R103),".")</f>
        <v>7.5634156480129955E-6</v>
      </c>
    </row>
    <row r="104" spans="1:19">
      <c r="A104" s="88" t="s">
        <v>111</v>
      </c>
      <c r="B104" s="28"/>
      <c r="C104" s="28">
        <v>5</v>
      </c>
      <c r="D104" s="30" t="str">
        <f>IFERROR((($C104*s_DL)/ss_ind!C104),".")</f>
        <v>.</v>
      </c>
      <c r="E104" s="30" t="str">
        <f>IFERROR((($C104*s_DL)/ss_ind!D104),".")</f>
        <v>.</v>
      </c>
      <c r="F104" s="30" t="str">
        <f>IFERROR((($C104*s_DL)/ss_ind!E104),".")</f>
        <v>.</v>
      </c>
      <c r="G104" s="30">
        <f>IFERROR((($C104*s_DL)/ss_ind!F104),".")</f>
        <v>3.2528934726557173E-6</v>
      </c>
      <c r="H104" s="30">
        <f>IFERROR((($C104*s_DL)/ss_ind!G104),".")</f>
        <v>3.2528934726557173E-6</v>
      </c>
      <c r="I104" s="30">
        <f>IFERROR((($C104*s_DL)/ss_ind!H104),".")</f>
        <v>3.2528934726557173E-6</v>
      </c>
      <c r="J104" s="30" t="str">
        <f>IFERROR((($C104*s_DL)/ss_ind!I104),".")</f>
        <v>.</v>
      </c>
      <c r="K104" s="30" t="str">
        <f>IFERROR((($C104*s_DL)/ss_ind!J104),".")</f>
        <v>.</v>
      </c>
      <c r="L104" s="30" t="str">
        <f>IFERROR((($C104*s_DL)/ss_ind!K104),".")</f>
        <v>.</v>
      </c>
      <c r="M104" s="30" t="str">
        <f>IFERROR((($C104*s_DL)/ss_ind!L104),".")</f>
        <v>.</v>
      </c>
      <c r="N104" s="30" t="str">
        <f>IFERROR((($C104*s_DL)/ss_ind!M104),".")</f>
        <v>.</v>
      </c>
      <c r="O104" s="30">
        <f>IFERROR((($C104*s_DL)/ss_ind!N104),".")</f>
        <v>1.5936441788178771E-5</v>
      </c>
      <c r="P104" s="30">
        <f>IFERROR((($C104*s_DL)/ss_ind!O104),".")</f>
        <v>3.4792779429205576E-6</v>
      </c>
      <c r="Q104" s="30">
        <f>IFERROR((($C104*s_DL)/ss_ind!P104),".")</f>
        <v>9.6059709607411425E-6</v>
      </c>
      <c r="R104" s="30">
        <f>IFERROR((($C104*s_DL)/ss_ind!Q104),".")</f>
        <v>1.4578387224016142E-5</v>
      </c>
      <c r="S104" s="30">
        <f>IFERROR((($C104*s_DL)/ss_ind!R104),".")</f>
        <v>3.6764296883855793E-6</v>
      </c>
    </row>
    <row r="105" spans="1:19">
      <c r="A105" s="88" t="s">
        <v>112</v>
      </c>
      <c r="B105" s="28"/>
      <c r="C105" s="28">
        <v>5</v>
      </c>
      <c r="D105" s="30">
        <f>IFERROR((($C105*s_DL)/ss_ind!C105),".")</f>
        <v>1.5112248013791229E-4</v>
      </c>
      <c r="E105" s="30">
        <f>IFERROR((($C105*s_DL)/ss_ind!D105),".")</f>
        <v>3.2798192722445553E-5</v>
      </c>
      <c r="F105" s="30">
        <f>IFERROR((($C105*s_DL)/ss_ind!E105),".")</f>
        <v>6.682572275765238E-6</v>
      </c>
      <c r="G105" s="30">
        <f>IFERROR((($C105*s_DL)/ss_ind!F105),".")</f>
        <v>4.3878124069634939E-5</v>
      </c>
      <c r="H105" s="30">
        <f>IFERROR((($C105*s_DL)/ss_ind!G105),".")</f>
        <v>2.0168317648331247E-4</v>
      </c>
      <c r="I105" s="30">
        <f>IFERROR((($C105*s_DL)/ss_ind!H105),".")</f>
        <v>2.2779879692999281E-4</v>
      </c>
      <c r="J105" s="30">
        <f>IFERROR((($C105*s_DL)/ss_ind!I105),".")</f>
        <v>2.5033844033991927E-4</v>
      </c>
      <c r="K105" s="30">
        <f>IFERROR((($C105*s_DL)/ss_ind!J105),".")</f>
        <v>5.630918847754281E-5</v>
      </c>
      <c r="L105" s="30">
        <f>IFERROR((($C105*s_DL)/ss_ind!K105),".")</f>
        <v>1.5976884200555818E-4</v>
      </c>
      <c r="M105" s="30">
        <f>IFERROR((($C105*s_DL)/ss_ind!L105),".")</f>
        <v>2.3676996118870405E-4</v>
      </c>
      <c r="N105" s="30">
        <f>IFERROR((($C105*s_DL)/ss_ind!M105),".")</f>
        <v>5.6891006025729274E-5</v>
      </c>
      <c r="O105" s="30">
        <f>IFERROR((($C105*s_DL)/ss_ind!N105),".")</f>
        <v>2.0002072636398036E-4</v>
      </c>
      <c r="P105" s="30">
        <f>IFERROR((($C105*s_DL)/ss_ind!O105),".")</f>
        <v>4.8581362450528481E-5</v>
      </c>
      <c r="Q105" s="30">
        <f>IFERROR((($C105*s_DL)/ss_ind!P105),".")</f>
        <v>1.3981875845630969E-4</v>
      </c>
      <c r="R105" s="30">
        <f>IFERROR((($C105*s_DL)/ss_ind!Q105),".")</f>
        <v>1.9471039866063089E-4</v>
      </c>
      <c r="S105" s="30">
        <f>IFERROR((($C105*s_DL)/ss_ind!R105),".")</f>
        <v>4.9591183774171248E-5</v>
      </c>
    </row>
    <row r="106" spans="1:19">
      <c r="A106" s="88" t="s">
        <v>113</v>
      </c>
      <c r="B106" s="28"/>
      <c r="C106" s="28">
        <v>5</v>
      </c>
      <c r="D106" s="30" t="str">
        <f>IFERROR((($C106*s_DL)/ss_ind!C106),".")</f>
        <v>.</v>
      </c>
      <c r="E106" s="30" t="str">
        <f>IFERROR((($C106*s_DL)/ss_ind!D106),".")</f>
        <v>.</v>
      </c>
      <c r="F106" s="30" t="str">
        <f>IFERROR((($C106*s_DL)/ss_ind!E106),".")</f>
        <v>.</v>
      </c>
      <c r="G106" s="30">
        <f>IFERROR((($C106*s_DL)/ss_ind!F106),".")</f>
        <v>1.9260717256193461E-6</v>
      </c>
      <c r="H106" s="30">
        <f>IFERROR((($C106*s_DL)/ss_ind!G106),".")</f>
        <v>1.9260717256193461E-6</v>
      </c>
      <c r="I106" s="30">
        <f>IFERROR((($C106*s_DL)/ss_ind!H106),".")</f>
        <v>1.9260717256193461E-6</v>
      </c>
      <c r="J106" s="30" t="str">
        <f>IFERROR((($C106*s_DL)/ss_ind!I106),".")</f>
        <v>.</v>
      </c>
      <c r="K106" s="30" t="str">
        <f>IFERROR((($C106*s_DL)/ss_ind!J106),".")</f>
        <v>.</v>
      </c>
      <c r="L106" s="30" t="str">
        <f>IFERROR((($C106*s_DL)/ss_ind!K106),".")</f>
        <v>.</v>
      </c>
      <c r="M106" s="30" t="str">
        <f>IFERROR((($C106*s_DL)/ss_ind!L106),".")</f>
        <v>.</v>
      </c>
      <c r="N106" s="30" t="str">
        <f>IFERROR((($C106*s_DL)/ss_ind!M106),".")</f>
        <v>.</v>
      </c>
      <c r="O106" s="30">
        <f>IFERROR((($C106*s_DL)/ss_ind!N106),".")</f>
        <v>9.1627464703411092E-6</v>
      </c>
      <c r="P106" s="30">
        <f>IFERROR((($C106*s_DL)/ss_ind!O106),".")</f>
        <v>2.0118991093817567E-6</v>
      </c>
      <c r="Q106" s="30">
        <f>IFERROR((($C106*s_DL)/ss_ind!P106),".")</f>
        <v>5.5581149181161362E-6</v>
      </c>
      <c r="R106" s="30">
        <f>IFERROR((($C106*s_DL)/ss_ind!Q106),".")</f>
        <v>8.2704306624132124E-6</v>
      </c>
      <c r="S106" s="30">
        <f>IFERROR((($C106*s_DL)/ss_ind!R106),".")</f>
        <v>2.1768518808105654E-6</v>
      </c>
    </row>
    <row r="107" spans="1:19">
      <c r="A107" s="88" t="s">
        <v>114</v>
      </c>
      <c r="B107" s="28"/>
      <c r="C107" s="28">
        <v>5</v>
      </c>
      <c r="D107" s="30">
        <f>IFERROR((($C107*s_DL)/ss_ind!C107),".")</f>
        <v>16.541291646083955</v>
      </c>
      <c r="E107" s="30">
        <f>IFERROR((($C107*s_DL)/ss_ind!D107),".")</f>
        <v>38.480674622540299</v>
      </c>
      <c r="F107" s="30">
        <f>IFERROR((($C107*s_DL)/ss_ind!E107),".")</f>
        <v>7.8403676556650437</v>
      </c>
      <c r="G107" s="30">
        <f>IFERROR((($C107*s_DL)/ss_ind!F107),".")</f>
        <v>3.7883193656066685E-4</v>
      </c>
      <c r="H107" s="30">
        <f>IFERROR((($C107*s_DL)/ss_ind!G107),".")</f>
        <v>24.382038133685555</v>
      </c>
      <c r="I107" s="30">
        <f>IFERROR((($C107*s_DL)/ss_ind!H107),".")</f>
        <v>55.02234510056082</v>
      </c>
      <c r="J107" s="30">
        <f>IFERROR((($C107*s_DL)/ss_ind!I107),".")</f>
        <v>1.719292999948461E-4</v>
      </c>
      <c r="K107" s="30">
        <f>IFERROR((($C107*s_DL)/ss_ind!J107),".")</f>
        <v>6.2610091905637626E-5</v>
      </c>
      <c r="L107" s="30">
        <f>IFERROR((($C107*s_DL)/ss_ind!K107),".")</f>
        <v>1.3515829363756689E-4</v>
      </c>
      <c r="M107" s="30">
        <f>IFERROR((($C107*s_DL)/ss_ind!L107),".")</f>
        <v>1.6994167802958778E-4</v>
      </c>
      <c r="N107" s="30">
        <f>IFERROR((($C107*s_DL)/ss_ind!M107),".")</f>
        <v>5.0998251163204941E-4</v>
      </c>
      <c r="O107" s="30">
        <f>IFERROR((($C107*s_DL)/ss_ind!N107),".")</f>
        <v>1.4434362872701632E-4</v>
      </c>
      <c r="P107" s="30">
        <f>IFERROR((($C107*s_DL)/ss_ind!O107),".")</f>
        <v>5.2564442831225601E-5</v>
      </c>
      <c r="Q107" s="30">
        <f>IFERROR((($C107*s_DL)/ss_ind!P107),".")</f>
        <v>1.1347244801661399E-4</v>
      </c>
      <c r="R107" s="30">
        <f>IFERROR((($C107*s_DL)/ss_ind!Q107),".")</f>
        <v>1.4267491625618377E-4</v>
      </c>
      <c r="S107" s="30">
        <f>IFERROR((($C107*s_DL)/ss_ind!R107),".")</f>
        <v>4.2815695939257863E-4</v>
      </c>
    </row>
    <row r="108" spans="1:19">
      <c r="A108" s="88" t="s">
        <v>115</v>
      </c>
      <c r="B108" s="28"/>
      <c r="C108" s="28">
        <v>5</v>
      </c>
      <c r="D108" s="30">
        <f>IFERROR((($C108*s_DL)/ss_ind!C108),".")</f>
        <v>2.5074173801048006E-4</v>
      </c>
      <c r="E108" s="30">
        <f>IFERROR((($C108*s_DL)/ss_ind!D108),".")</f>
        <v>7.3522497998469033E-5</v>
      </c>
      <c r="F108" s="30">
        <f>IFERROR((($C108*s_DL)/ss_ind!E108),".")</f>
        <v>1.4980075607438527E-5</v>
      </c>
      <c r="G108" s="30">
        <f>IFERROR((($C108*s_DL)/ss_ind!F108),".")</f>
        <v>4.0078808095454018E-4</v>
      </c>
      <c r="H108" s="30">
        <f>IFERROR((($C108*s_DL)/ss_ind!G108),".")</f>
        <v>6.6650989457245867E-4</v>
      </c>
      <c r="I108" s="30">
        <f>IFERROR((($C108*s_DL)/ss_ind!H108),".")</f>
        <v>7.2505231696348932E-4</v>
      </c>
      <c r="J108" s="30">
        <f>IFERROR((($C108*s_DL)/ss_ind!I108),".")</f>
        <v>2.6391376326598691E-3</v>
      </c>
      <c r="K108" s="30">
        <f>IFERROR((($C108*s_DL)/ss_ind!J108),".")</f>
        <v>5.0190742478263594E-4</v>
      </c>
      <c r="L108" s="30">
        <f>IFERROR((($C108*s_DL)/ss_ind!K108),".")</f>
        <v>1.4216783080697509E-3</v>
      </c>
      <c r="M108" s="30">
        <f>IFERROR((($C108*s_DL)/ss_ind!L108),".")</f>
        <v>2.2464088182759605E-3</v>
      </c>
      <c r="N108" s="30">
        <f>IFERROR((($C108*s_DL)/ss_ind!M108),".")</f>
        <v>4.9645715616160357E-4</v>
      </c>
      <c r="O108" s="30">
        <f>IFERROR((($C108*s_DL)/ss_ind!N108),".")</f>
        <v>2.5428753811189558E-3</v>
      </c>
      <c r="P108" s="30">
        <f>IFERROR((($C108*s_DL)/ss_ind!O108),".")</f>
        <v>4.8193470778822814E-4</v>
      </c>
      <c r="Q108" s="30">
        <f>IFERROR((($C108*s_DL)/ss_ind!P108),".")</f>
        <v>1.3722763591406861E-3</v>
      </c>
      <c r="R108" s="30">
        <f>IFERROR((($C108*s_DL)/ss_ind!Q108),".")</f>
        <v>2.1192231950419582E-3</v>
      </c>
      <c r="S108" s="30">
        <f>IFERROR((($C108*s_DL)/ss_ind!R108),".")</f>
        <v>4.5297185781168229E-4</v>
      </c>
    </row>
    <row r="109" spans="1:19">
      <c r="A109" s="88" t="s">
        <v>116</v>
      </c>
      <c r="B109" s="28"/>
      <c r="C109" s="28">
        <v>5</v>
      </c>
      <c r="D109" s="30">
        <f>IFERROR((($C109*s_DL)/ss_ind!C109),".")</f>
        <v>7.5801040894309804E-5</v>
      </c>
      <c r="E109" s="30">
        <f>IFERROR((($C109*s_DL)/ss_ind!D109),".")</f>
        <v>1.7560904390248842E-5</v>
      </c>
      <c r="F109" s="30">
        <f>IFERROR((($C109*s_DL)/ss_ind!E109),".")</f>
        <v>3.5780024164359134E-6</v>
      </c>
      <c r="G109" s="30">
        <f>IFERROR((($C109*s_DL)/ss_ind!F109),".")</f>
        <v>2.8539087481003464E-4</v>
      </c>
      <c r="H109" s="30">
        <f>IFERROR((($C109*s_DL)/ss_ind!G109),".")</f>
        <v>3.6476991812078033E-4</v>
      </c>
      <c r="I109" s="30">
        <f>IFERROR((($C109*s_DL)/ss_ind!H109),".")</f>
        <v>3.787528200945933E-4</v>
      </c>
      <c r="J109" s="30">
        <f>IFERROR((($C109*s_DL)/ss_ind!I109),".")</f>
        <v>2.099032485322895E-3</v>
      </c>
      <c r="K109" s="30">
        <f>IFERROR((($C109*s_DL)/ss_ind!J109),".")</f>
        <v>3.6857232930327303E-4</v>
      </c>
      <c r="L109" s="30">
        <f>IFERROR((($C109*s_DL)/ss_ind!K109),".")</f>
        <v>1.0638931774924261E-3</v>
      </c>
      <c r="M109" s="30">
        <f>IFERROR((($C109*s_DL)/ss_ind!L109),".")</f>
        <v>1.7278461678685349E-3</v>
      </c>
      <c r="N109" s="30">
        <f>IFERROR((($C109*s_DL)/ss_ind!M109),".")</f>
        <v>3.6152099831112761E-4</v>
      </c>
      <c r="O109" s="30">
        <f>IFERROR((($C109*s_DL)/ss_ind!N109),".")</f>
        <v>2.0411413155591229E-3</v>
      </c>
      <c r="P109" s="30">
        <f>IFERROR((($C109*s_DL)/ss_ind!O109),".")</f>
        <v>3.5731331386238465E-4</v>
      </c>
      <c r="Q109" s="30">
        <f>IFERROR((($C109*s_DL)/ss_ind!P109),".")</f>
        <v>1.0359657461364901E-3</v>
      </c>
      <c r="R109" s="30">
        <f>IFERROR((($C109*s_DL)/ss_ind!Q109),".")</f>
        <v>1.6885736387852249E-3</v>
      </c>
      <c r="S109" s="30">
        <f>IFERROR((($C109*s_DL)/ss_ind!R109),".")</f>
        <v>3.2254959892349125E-4</v>
      </c>
    </row>
    <row r="110" spans="1:19">
      <c r="A110" s="88" t="s">
        <v>117</v>
      </c>
      <c r="B110" s="28"/>
      <c r="C110" s="28">
        <v>5</v>
      </c>
      <c r="D110" s="30" t="str">
        <f>IFERROR((($C110*s_DL)/ss_ind!C110),".")</f>
        <v>.</v>
      </c>
      <c r="E110" s="30" t="str">
        <f>IFERROR((($C110*s_DL)/ss_ind!D110),".")</f>
        <v>.</v>
      </c>
      <c r="F110" s="30" t="str">
        <f>IFERROR((($C110*s_DL)/ss_ind!E110),".")</f>
        <v>.</v>
      </c>
      <c r="G110" s="30">
        <f>IFERROR((($C110*s_DL)/ss_ind!F110),".")</f>
        <v>4.6356961471873866E-6</v>
      </c>
      <c r="H110" s="30">
        <f>IFERROR((($C110*s_DL)/ss_ind!G110),".")</f>
        <v>4.6356961471873866E-6</v>
      </c>
      <c r="I110" s="30">
        <f>IFERROR((($C110*s_DL)/ss_ind!H110),".")</f>
        <v>4.6356961471873866E-6</v>
      </c>
      <c r="J110" s="30" t="str">
        <f>IFERROR((($C110*s_DL)/ss_ind!I110),".")</f>
        <v>.</v>
      </c>
      <c r="K110" s="30" t="str">
        <f>IFERROR((($C110*s_DL)/ss_ind!J110),".")</f>
        <v>.</v>
      </c>
      <c r="L110" s="30" t="str">
        <f>IFERROR((($C110*s_DL)/ss_ind!K110),".")</f>
        <v>.</v>
      </c>
      <c r="M110" s="30" t="str">
        <f>IFERROR((($C110*s_DL)/ss_ind!L110),".")</f>
        <v>.</v>
      </c>
      <c r="N110" s="30" t="str">
        <f>IFERROR((($C110*s_DL)/ss_ind!M110),".")</f>
        <v>.</v>
      </c>
      <c r="O110" s="30">
        <f>IFERROR((($C110*s_DL)/ss_ind!N110),".")</f>
        <v>3.1690228106555424E-5</v>
      </c>
      <c r="P110" s="30">
        <f>IFERROR((($C110*s_DL)/ss_ind!O110),".")</f>
        <v>5.6627235529722091E-6</v>
      </c>
      <c r="Q110" s="30">
        <f>IFERROR((($C110*s_DL)/ss_ind!P110),".")</f>
        <v>1.6472982556704755E-5</v>
      </c>
      <c r="R110" s="30">
        <f>IFERROR((($C110*s_DL)/ss_ind!Q110),".")</f>
        <v>2.6138466230472824E-5</v>
      </c>
      <c r="S110" s="30">
        <f>IFERROR((($C110*s_DL)/ss_ind!R110),".")</f>
        <v>5.239277303458794E-6</v>
      </c>
    </row>
    <row r="111" spans="1:19">
      <c r="A111" s="88" t="s">
        <v>118</v>
      </c>
      <c r="B111" s="28"/>
      <c r="C111" s="28">
        <v>5</v>
      </c>
      <c r="D111" s="30">
        <f>IFERROR((($C111*s_DL)/ss_ind!C111),".")</f>
        <v>0.38941357573826735</v>
      </c>
      <c r="E111" s="30">
        <f>IFERROR((($C111*s_DL)/ss_ind!D111),".")</f>
        <v>3.3721190331270909</v>
      </c>
      <c r="F111" s="30">
        <f>IFERROR((($C111*s_DL)/ss_ind!E111),".")</f>
        <v>0.68706313643720585</v>
      </c>
      <c r="G111" s="30">
        <f>IFERROR((($C111*s_DL)/ss_ind!F111),".")</f>
        <v>1.6513999697595026E-5</v>
      </c>
      <c r="H111" s="30">
        <f>IFERROR((($C111*s_DL)/ss_ind!G111),".")</f>
        <v>1.0764932261751707</v>
      </c>
      <c r="I111" s="30">
        <f>IFERROR((($C111*s_DL)/ss_ind!H111),".")</f>
        <v>3.7615491228650559</v>
      </c>
      <c r="J111" s="30">
        <f>IFERROR((($C111*s_DL)/ss_ind!I111),".")</f>
        <v>2.9721929516108847E-5</v>
      </c>
      <c r="K111" s="30">
        <f>IFERROR((($C111*s_DL)/ss_ind!J111),".")</f>
        <v>1.2723600960364697E-5</v>
      </c>
      <c r="L111" s="30">
        <f>IFERROR((($C111*s_DL)/ss_ind!K111),".")</f>
        <v>2.5296329182068949E-5</v>
      </c>
      <c r="M111" s="30">
        <f>IFERROR((($C111*s_DL)/ss_ind!L111),".")</f>
        <v>2.9621347690335209E-5</v>
      </c>
      <c r="N111" s="30">
        <f>IFERROR((($C111*s_DL)/ss_ind!M111),".")</f>
        <v>2.0614293652500719E-5</v>
      </c>
      <c r="O111" s="30">
        <f>IFERROR((($C111*s_DL)/ss_ind!N111),".")</f>
        <v>2.7725680518758247E-5</v>
      </c>
      <c r="P111" s="30">
        <f>IFERROR((($C111*s_DL)/ss_ind!O111),".")</f>
        <v>1.1044255537289679E-5</v>
      </c>
      <c r="Q111" s="30">
        <f>IFERROR((($C111*s_DL)/ss_ind!P111),".")</f>
        <v>2.1662234089462539E-5</v>
      </c>
      <c r="R111" s="30">
        <f>IFERROR((($C111*s_DL)/ss_ind!Q111),".")</f>
        <v>2.5826758186465674E-5</v>
      </c>
      <c r="S111" s="30">
        <f>IFERROR((($C111*s_DL)/ss_ind!R111),".")</f>
        <v>1.8664170613820336E-5</v>
      </c>
    </row>
    <row r="112" spans="1:19">
      <c r="A112" s="88" t="s">
        <v>119</v>
      </c>
      <c r="B112" s="28"/>
      <c r="C112" s="28">
        <v>5</v>
      </c>
      <c r="D112" s="30">
        <f>IFERROR((($C112*s_DL)/ss_ind!C112),".")</f>
        <v>1.6807373403680494E-6</v>
      </c>
      <c r="E112" s="30">
        <f>IFERROR((($C112*s_DL)/ss_ind!D112),".")</f>
        <v>3.7855904263395444E-7</v>
      </c>
      <c r="F112" s="30">
        <f>IFERROR((($C112*s_DL)/ss_ind!E112),".")</f>
        <v>7.7130718282372079E-8</v>
      </c>
      <c r="G112" s="30">
        <f>IFERROR((($C112*s_DL)/ss_ind!F112),".")</f>
        <v>1.1329410577400105E-5</v>
      </c>
      <c r="H112" s="30">
        <f>IFERROR((($C112*s_DL)/ss_ind!G112),".")</f>
        <v>1.3087278636050526E-5</v>
      </c>
      <c r="I112" s="30">
        <f>IFERROR((($C112*s_DL)/ss_ind!H112),".")</f>
        <v>1.3388706960402108E-5</v>
      </c>
      <c r="J112" s="30" t="str">
        <f>IFERROR((($C112*s_DL)/ss_ind!I112),".")</f>
        <v>.</v>
      </c>
      <c r="K112" s="30" t="str">
        <f>IFERROR((($C112*s_DL)/ss_ind!J112),".")</f>
        <v>.</v>
      </c>
      <c r="L112" s="30" t="str">
        <f>IFERROR((($C112*s_DL)/ss_ind!K112),".")</f>
        <v>.</v>
      </c>
      <c r="M112" s="30" t="str">
        <f>IFERROR((($C112*s_DL)/ss_ind!L112),".")</f>
        <v>.</v>
      </c>
      <c r="N112" s="30" t="str">
        <f>IFERROR((($C112*s_DL)/ss_ind!M112),".")</f>
        <v>.</v>
      </c>
      <c r="O112" s="30">
        <f>IFERROR((($C112*s_DL)/ss_ind!N112),".")</f>
        <v>7.3903347805440847E-5</v>
      </c>
      <c r="P112" s="30">
        <f>IFERROR((($C112*s_DL)/ss_ind!O112),".")</f>
        <v>1.3645393779923371E-5</v>
      </c>
      <c r="Q112" s="30">
        <f>IFERROR((($C112*s_DL)/ss_ind!P112),".")</f>
        <v>3.9410043017042311E-5</v>
      </c>
      <c r="R112" s="30">
        <f>IFERROR((($C112*s_DL)/ss_ind!Q112),".")</f>
        <v>6.2056947464016711E-5</v>
      </c>
      <c r="S112" s="30">
        <f>IFERROR((($C112*s_DL)/ss_ind!R112),".")</f>
        <v>1.2804532871670752E-5</v>
      </c>
    </row>
    <row r="113" spans="1:19">
      <c r="A113" s="88" t="s">
        <v>120</v>
      </c>
      <c r="B113" s="28"/>
      <c r="C113" s="28">
        <v>5</v>
      </c>
      <c r="D113" s="30">
        <f>IFERROR((($C113*s_DL)/ss_ind!C113),".")</f>
        <v>36.63227303586465</v>
      </c>
      <c r="E113" s="30">
        <f>IFERROR((($C113*s_DL)/ss_ind!D113),".")</f>
        <v>8664.8115228622628</v>
      </c>
      <c r="F113" s="30">
        <f>IFERROR((($C113*s_DL)/ss_ind!E113),".")</f>
        <v>1765.4396310008951</v>
      </c>
      <c r="G113" s="30">
        <f>IFERROR((($C113*s_DL)/ss_ind!F113),".")</f>
        <v>4.7063585661794515E-4</v>
      </c>
      <c r="H113" s="30">
        <f>IFERROR((($C113*s_DL)/ss_ind!G113),".")</f>
        <v>1802.0723746726164</v>
      </c>
      <c r="I113" s="30">
        <f>IFERROR((($C113*s_DL)/ss_ind!H113),".")</f>
        <v>8701.4442665339848</v>
      </c>
      <c r="J113" s="30">
        <f>IFERROR((($C113*s_DL)/ss_ind!I113),".")</f>
        <v>1.8336851927923501E-3</v>
      </c>
      <c r="K113" s="30">
        <f>IFERROR((($C113*s_DL)/ss_ind!J113),".")</f>
        <v>5.3876317520187616E-4</v>
      </c>
      <c r="L113" s="30">
        <f>IFERROR((($C113*s_DL)/ss_ind!K113),".")</f>
        <v>1.3705379018293337E-3</v>
      </c>
      <c r="M113" s="30">
        <f>IFERROR((($C113*s_DL)/ss_ind!L113),".")</f>
        <v>1.8006032434378489E-3</v>
      </c>
      <c r="N113" s="30">
        <f>IFERROR((($C113*s_DL)/ss_ind!M113),".")</f>
        <v>6.3882873507257272E-4</v>
      </c>
      <c r="O113" s="30">
        <f>IFERROR((($C113*s_DL)/ss_ind!N113),".")</f>
        <v>1.4689653791324676E-3</v>
      </c>
      <c r="P113" s="30">
        <f>IFERROR((($C113*s_DL)/ss_ind!O113),".")</f>
        <v>4.2823904941213646E-4</v>
      </c>
      <c r="Q113" s="30">
        <f>IFERROR((($C113*s_DL)/ss_ind!P113),".")</f>
        <v>1.0669882915990234E-3</v>
      </c>
      <c r="R113" s="30">
        <f>IFERROR((($C113*s_DL)/ss_ind!Q113),".")</f>
        <v>1.3940425654382458E-3</v>
      </c>
      <c r="S113" s="30">
        <f>IFERROR((($C113*s_DL)/ss_ind!R113),".")</f>
        <v>5.319140175458558E-4</v>
      </c>
    </row>
    <row r="114" spans="1:19">
      <c r="A114" s="34" t="s">
        <v>121</v>
      </c>
      <c r="B114" s="28" t="s">
        <v>9</v>
      </c>
      <c r="C114" s="28">
        <v>5</v>
      </c>
      <c r="D114" s="30">
        <f>IFERROR((($C114*s_DL)/ss_ind!C114),".")</f>
        <v>302.66124666804296</v>
      </c>
      <c r="E114" s="30">
        <f>IFERROR((($C114*s_DL)/ss_ind!D114),".")</f>
        <v>17928.407504378127</v>
      </c>
      <c r="F114" s="30">
        <f>IFERROR((($C114*s_DL)/ss_ind!E114),".")</f>
        <v>3652.8805093393994</v>
      </c>
      <c r="G114" s="30">
        <f>IFERROR((($C114*s_DL)/ss_ind!F114),".")</f>
        <v>1.9635129252603356E-2</v>
      </c>
      <c r="H114" s="30">
        <f>IFERROR((($C114*s_DL)/ss_ind!G114),".")</f>
        <v>3955.5613911366954</v>
      </c>
      <c r="I114" s="30">
        <f>IFERROR((($C114*s_DL)/ss_ind!H114),".")</f>
        <v>18231.088386175419</v>
      </c>
      <c r="J114" s="30">
        <f>IFERROR((($C114*s_DL)/ss_ind!I114),".")</f>
        <v>8.4524289244038403E-2</v>
      </c>
      <c r="K114" s="30">
        <f>IFERROR((($C114*s_DL)/ss_ind!J114),".")</f>
        <v>2.5192629066891965E-2</v>
      </c>
      <c r="L114" s="30">
        <f>IFERROR((($C114*s_DL)/ss_ind!K114),".")</f>
        <v>6.4216505464626567E-2</v>
      </c>
      <c r="M114" s="30">
        <f>IFERROR((($C114*s_DL)/ss_ind!L114),".")</f>
        <v>8.3426571201908009E-2</v>
      </c>
      <c r="N114" s="30">
        <f>IFERROR((($C114*s_DL)/ss_ind!M114),".")</f>
        <v>2.6619515610788565E-2</v>
      </c>
      <c r="O114" s="30">
        <f>IFERROR((($C114*s_DL)/ss_ind!N114),".")</f>
        <v>6.8736041373460829E-2</v>
      </c>
      <c r="P114" s="30">
        <f>IFERROR((($C114*s_DL)/ss_ind!O114),".")</f>
        <v>1.9801898610270697E-2</v>
      </c>
      <c r="Q114" s="30">
        <f>IFERROR((($C114*s_DL)/ss_ind!P114),".")</f>
        <v>4.9987160388450323E-2</v>
      </c>
      <c r="R114" s="30">
        <f>IFERROR((($C114*s_DL)/ss_ind!Q114),".")</f>
        <v>6.5567596975662099E-2</v>
      </c>
      <c r="S114" s="30">
        <f>IFERROR((($C114*s_DL)/ss_ind!R114),".")</f>
        <v>2.2191680338251078E-2</v>
      </c>
    </row>
    <row r="115" spans="1:19">
      <c r="A115" s="88" t="s">
        <v>122</v>
      </c>
      <c r="B115" s="28"/>
      <c r="C115" s="28">
        <v>5</v>
      </c>
      <c r="D115" s="30">
        <f>IFERROR((($C115*s_DL)/ss_ind!C115),".")</f>
        <v>129.80414163314973</v>
      </c>
      <c r="E115" s="30">
        <f>IFERROR((($C115*s_DL)/ss_ind!D115),".")</f>
        <v>24697.136832112199</v>
      </c>
      <c r="F115" s="30">
        <f>IFERROR((($C115*s_DL)/ss_ind!E115),".")</f>
        <v>5031.9968323165431</v>
      </c>
      <c r="G115" s="30">
        <f>IFERROR((($C115*s_DL)/ss_ind!F115),".")</f>
        <v>1.6650707646280485E-4</v>
      </c>
      <c r="H115" s="30">
        <f>IFERROR((($C115*s_DL)/ss_ind!G115),".")</f>
        <v>5161.8011404567696</v>
      </c>
      <c r="I115" s="30">
        <f>IFERROR((($C115*s_DL)/ss_ind!H115),".")</f>
        <v>24826.941140252427</v>
      </c>
      <c r="J115" s="30">
        <f>IFERROR((($C115*s_DL)/ss_ind!I115),".")</f>
        <v>3.3576966532948376E-4</v>
      </c>
      <c r="K115" s="30">
        <f>IFERROR((($C115*s_DL)/ss_ind!J115),".")</f>
        <v>1.1967466112250183E-4</v>
      </c>
      <c r="L115" s="30">
        <f>IFERROR((($C115*s_DL)/ss_ind!K115),".")</f>
        <v>2.694097821478122E-4</v>
      </c>
      <c r="M115" s="30">
        <f>IFERROR((($C115*s_DL)/ss_ind!L115),".")</f>
        <v>3.3123223741962589E-4</v>
      </c>
      <c r="N115" s="30">
        <f>IFERROR((($C115*s_DL)/ss_ind!M115),".")</f>
        <v>2.2751782108310371E-4</v>
      </c>
      <c r="O115" s="30">
        <f>IFERROR((($C115*s_DL)/ss_ind!N115),".")</f>
        <v>2.7772511607070615E-4</v>
      </c>
      <c r="P115" s="30">
        <f>IFERROR((($C115*s_DL)/ss_ind!O115),".")</f>
        <v>9.6486826898609167E-5</v>
      </c>
      <c r="Q115" s="30">
        <f>IFERROR((($C115*s_DL)/ss_ind!P115),".")</f>
        <v>2.1376001676432112E-4</v>
      </c>
      <c r="R115" s="30">
        <f>IFERROR((($C115*s_DL)/ss_ind!Q115),".")</f>
        <v>2.6011955336807636E-4</v>
      </c>
      <c r="S115" s="30">
        <f>IFERROR((($C115*s_DL)/ss_ind!R115),".")</f>
        <v>1.8818678336071439E-4</v>
      </c>
    </row>
    <row r="116" spans="1:19">
      <c r="A116" s="88" t="s">
        <v>123</v>
      </c>
      <c r="B116" s="28"/>
      <c r="C116" s="28">
        <v>5</v>
      </c>
      <c r="D116" s="30">
        <f>IFERROR((($C116*s_DL)/ss_ind!C116),".")</f>
        <v>140.11642880468852</v>
      </c>
      <c r="E116" s="30">
        <f>IFERROR((($C116*s_DL)/ss_ind!D116),".")</f>
        <v>6079.327466374717</v>
      </c>
      <c r="F116" s="30">
        <f>IFERROR((($C116*s_DL)/ss_ind!E116),".")</f>
        <v>1238.6519442058031</v>
      </c>
      <c r="G116" s="30">
        <f>IFERROR((($C116*s_DL)/ss_ind!F116),".")</f>
        <v>1.1767255183434122E-4</v>
      </c>
      <c r="H116" s="30">
        <f>IFERROR((($C116*s_DL)/ss_ind!G116),".")</f>
        <v>1378.7684906830434</v>
      </c>
      <c r="I116" s="30">
        <f>IFERROR((($C116*s_DL)/ss_ind!H116),".")</f>
        <v>6219.4440128519573</v>
      </c>
      <c r="J116" s="30">
        <f>IFERROR((($C116*s_DL)/ss_ind!I116),".")</f>
        <v>1.4531856126628615E-4</v>
      </c>
      <c r="K116" s="30">
        <f>IFERROR((($C116*s_DL)/ss_ind!J116),".")</f>
        <v>6.2441569294107333E-5</v>
      </c>
      <c r="L116" s="30">
        <f>IFERROR((($C116*s_DL)/ss_ind!K116),".")</f>
        <v>1.2601843984810749E-4</v>
      </c>
      <c r="M116" s="30">
        <f>IFERROR((($C116*s_DL)/ss_ind!L116),".")</f>
        <v>1.4475091063633974E-4</v>
      </c>
      <c r="N116" s="30">
        <f>IFERROR((($C116*s_DL)/ss_ind!M116),".")</f>
        <v>1.6092257207844847E-4</v>
      </c>
      <c r="O116" s="30">
        <f>IFERROR((($C116*s_DL)/ss_ind!N116),".")</f>
        <v>1.2009798451759187E-4</v>
      </c>
      <c r="P116" s="30">
        <f>IFERROR((($C116*s_DL)/ss_ind!O116),".")</f>
        <v>5.0428429440980449E-5</v>
      </c>
      <c r="Q116" s="30">
        <f>IFERROR((($C116*s_DL)/ss_ind!P116),".")</f>
        <v>1.0058252084302059E-4</v>
      </c>
      <c r="R116" s="30">
        <f>IFERROR((($C116*s_DL)/ss_ind!Q116),".")</f>
        <v>1.1457411155012346E-4</v>
      </c>
      <c r="S116" s="30">
        <f>IFERROR((($C116*s_DL)/ss_ind!R116),".")</f>
        <v>1.3299386122185827E-4</v>
      </c>
    </row>
    <row r="117" spans="1:19">
      <c r="A117" s="88" t="s">
        <v>124</v>
      </c>
      <c r="B117" s="28"/>
      <c r="C117" s="28">
        <v>5</v>
      </c>
      <c r="D117" s="30">
        <f>IFERROR((($C117*s_DL)/ss_ind!C117),".")</f>
        <v>3.4978334734075869</v>
      </c>
      <c r="E117" s="30">
        <f>IFERROR((($C117*s_DL)/ss_ind!D117),".")</f>
        <v>31.402286332593498</v>
      </c>
      <c r="F117" s="30">
        <f>IFERROR((($C117*s_DL)/ss_ind!E117),".")</f>
        <v>6.3981588808160375</v>
      </c>
      <c r="G117" s="30">
        <f>IFERROR((($C117*s_DL)/ss_ind!F117),".")</f>
        <v>2.9610864285336984E-2</v>
      </c>
      <c r="H117" s="30">
        <f>IFERROR((($C117*s_DL)/ss_ind!G117),".")</f>
        <v>9.9256032185089609</v>
      </c>
      <c r="I117" s="30">
        <f>IFERROR((($C117*s_DL)/ss_ind!H117),".")</f>
        <v>34.929730670286418</v>
      </c>
      <c r="J117" s="30">
        <f>IFERROR((($C117*s_DL)/ss_ind!I117),".")</f>
        <v>8.7246401305362542E-2</v>
      </c>
      <c r="K117" s="30">
        <f>IFERROR((($C117*s_DL)/ss_ind!J117),".")</f>
        <v>3.4697994082362571E-2</v>
      </c>
      <c r="L117" s="30">
        <f>IFERROR((($C117*s_DL)/ss_ind!K117),".")</f>
        <v>7.6215247117328203E-2</v>
      </c>
      <c r="M117" s="30">
        <f>IFERROR((($C117*s_DL)/ss_ind!L117),".")</f>
        <v>8.7246401305362542E-2</v>
      </c>
      <c r="N117" s="30">
        <f>IFERROR((($C117*s_DL)/ss_ind!M117),".")</f>
        <v>3.859588688035074E-2</v>
      </c>
      <c r="O117" s="30">
        <f>IFERROR((($C117*s_DL)/ss_ind!N117),".")</f>
        <v>7.9278263930638998E-2</v>
      </c>
      <c r="P117" s="30">
        <f>IFERROR((($C117*s_DL)/ss_ind!O117),".")</f>
        <v>2.8454903347837113E-2</v>
      </c>
      <c r="Q117" s="30">
        <f>IFERROR((($C117*s_DL)/ss_ind!P117),".")</f>
        <v>6.235881968947015E-2</v>
      </c>
      <c r="R117" s="30">
        <f>IFERROR((($C117*s_DL)/ss_ind!Q117),".")</f>
        <v>7.1383419249842109E-2</v>
      </c>
      <c r="S117" s="30">
        <f>IFERROR((($C117*s_DL)/ss_ind!R117),".")</f>
        <v>3.3466285161958348E-2</v>
      </c>
    </row>
    <row r="118" spans="1:19">
      <c r="A118" s="88" t="s">
        <v>125</v>
      </c>
      <c r="B118" s="28"/>
      <c r="C118" s="28">
        <v>5</v>
      </c>
      <c r="D118" s="30">
        <f>IFERROR((($C118*s_DL)/ss_ind!C118),".")</f>
        <v>5.2678246309577673E-4</v>
      </c>
      <c r="E118" s="30">
        <f>IFERROR((($C118*s_DL)/ss_ind!D118),".")</f>
        <v>2.1849032206472396E-4</v>
      </c>
      <c r="F118" s="30">
        <f>IFERROR((($C118*s_DL)/ss_ind!E118),".")</f>
        <v>4.451700680914449E-5</v>
      </c>
      <c r="G118" s="30">
        <f>IFERROR((($C118*s_DL)/ss_ind!F118),".")</f>
        <v>1.1953307519370706E-3</v>
      </c>
      <c r="H118" s="30">
        <f>IFERROR((($C118*s_DL)/ss_ind!G118),".")</f>
        <v>1.7666302218419918E-3</v>
      </c>
      <c r="I118" s="30">
        <f>IFERROR((($C118*s_DL)/ss_ind!H118),".")</f>
        <v>1.9406035370975714E-3</v>
      </c>
      <c r="J118" s="30">
        <f>IFERROR((($C118*s_DL)/ss_ind!I118),".")</f>
        <v>7.8311938539348865E-3</v>
      </c>
      <c r="K118" s="30">
        <f>IFERROR((($C118*s_DL)/ss_ind!J118),".")</f>
        <v>1.5248143196704457E-3</v>
      </c>
      <c r="L118" s="30">
        <f>IFERROR((($C118*s_DL)/ss_ind!K118),".")</f>
        <v>4.3397044026843214E-3</v>
      </c>
      <c r="M118" s="30">
        <f>IFERROR((($C118*s_DL)/ss_ind!L118),".")</f>
        <v>6.8251714696762507E-3</v>
      </c>
      <c r="N118" s="30">
        <f>IFERROR((($C118*s_DL)/ss_ind!M118),".")</f>
        <v>1.5060345593294543E-3</v>
      </c>
      <c r="O118" s="30">
        <f>IFERROR((($C118*s_DL)/ss_ind!N118),".")</f>
        <v>7.5810072899784448E-3</v>
      </c>
      <c r="P118" s="30">
        <f>IFERROR((($C118*s_DL)/ss_ind!O118),".")</f>
        <v>1.4567024005031624E-3</v>
      </c>
      <c r="Q118" s="30">
        <f>IFERROR((($C118*s_DL)/ss_ind!P118),".")</f>
        <v>4.1622548123037744E-3</v>
      </c>
      <c r="R118" s="30">
        <f>IFERROR((($C118*s_DL)/ss_ind!Q118),".")</f>
        <v>6.3700951201976731E-3</v>
      </c>
      <c r="S118" s="30">
        <f>IFERROR((($C118*s_DL)/ss_ind!R118),".")</f>
        <v>1.3509663014798707E-3</v>
      </c>
    </row>
    <row r="119" spans="1:19">
      <c r="A119" s="34" t="s">
        <v>126</v>
      </c>
      <c r="B119" s="90" t="s">
        <v>9</v>
      </c>
      <c r="C119" s="28">
        <v>5</v>
      </c>
      <c r="D119" s="30" t="str">
        <f>IFERROR((($C119*s_DL)/ss_ind!C119),".")</f>
        <v>.</v>
      </c>
      <c r="E119" s="30" t="str">
        <f>IFERROR((($C119*s_DL)/ss_ind!D119),".")</f>
        <v>.</v>
      </c>
      <c r="F119" s="30" t="str">
        <f>IFERROR((($C119*s_DL)/ss_ind!E119),".")</f>
        <v>.</v>
      </c>
      <c r="G119" s="30">
        <f>IFERROR((($C119*s_DL)/ss_ind!F119),".")</f>
        <v>1.7268437759751542E-7</v>
      </c>
      <c r="H119" s="30">
        <f>IFERROR((($C119*s_DL)/ss_ind!G119),".")</f>
        <v>1.7268437759751542E-7</v>
      </c>
      <c r="I119" s="30">
        <f>IFERROR((($C119*s_DL)/ss_ind!H119),".")</f>
        <v>1.7268437759751542E-7</v>
      </c>
      <c r="J119" s="30">
        <f>IFERROR((($C119*s_DL)/ss_ind!I119),".")</f>
        <v>4.025697545922728E-8</v>
      </c>
      <c r="K119" s="30">
        <f>IFERROR((($C119*s_DL)/ss_ind!J119),".")</f>
        <v>2.3895222275506259E-8</v>
      </c>
      <c r="L119" s="30">
        <f>IFERROR((($C119*s_DL)/ss_ind!K119),".")</f>
        <v>3.331205864023778E-8</v>
      </c>
      <c r="M119" s="30">
        <f>IFERROR((($C119*s_DL)/ss_ind!L119),".")</f>
        <v>3.9256436595474562E-8</v>
      </c>
      <c r="N119" s="30">
        <f>IFERROR((($C119*s_DL)/ss_ind!M119),".")</f>
        <v>2.2541047934780348E-7</v>
      </c>
      <c r="O119" s="30">
        <f>IFERROR((($C119*s_DL)/ss_ind!N119),".")</f>
        <v>3.5804746888456048E-8</v>
      </c>
      <c r="P119" s="30">
        <f>IFERROR((($C119*s_DL)/ss_ind!O119),".")</f>
        <v>2.0061917740500334E-8</v>
      </c>
      <c r="Q119" s="30">
        <f>IFERROR((($C119*s_DL)/ss_ind!P119),".")</f>
        <v>2.7648091164372054E-8</v>
      </c>
      <c r="R119" s="30">
        <f>IFERROR((($C119*s_DL)/ss_ind!Q119),".")</f>
        <v>3.2844756532025691E-8</v>
      </c>
      <c r="S119" s="30">
        <f>IFERROR((($C119*s_DL)/ss_ind!R119),".")</f>
        <v>1.9516838711646443E-7</v>
      </c>
    </row>
    <row r="120" spans="1:19">
      <c r="A120" s="34" t="s">
        <v>127</v>
      </c>
      <c r="B120" s="28" t="s">
        <v>9</v>
      </c>
      <c r="C120" s="28">
        <v>5</v>
      </c>
      <c r="D120" s="30" t="str">
        <f>IFERROR((($C120*s_DL)/ss_ind!C120),".")</f>
        <v>.</v>
      </c>
      <c r="E120" s="30" t="str">
        <f>IFERROR((($C120*s_DL)/ss_ind!D120),".")</f>
        <v>.</v>
      </c>
      <c r="F120" s="30" t="str">
        <f>IFERROR((($C120*s_DL)/ss_ind!E120),".")</f>
        <v>.</v>
      </c>
      <c r="G120" s="30">
        <f>IFERROR((($C120*s_DL)/ss_ind!F120),".")</f>
        <v>2.7014574797522477E-6</v>
      </c>
      <c r="H120" s="30">
        <f>IFERROR((($C120*s_DL)/ss_ind!G120),".")</f>
        <v>2.7014574797522477E-6</v>
      </c>
      <c r="I120" s="30">
        <f>IFERROR((($C120*s_DL)/ss_ind!H120),".")</f>
        <v>2.7014574797522477E-6</v>
      </c>
      <c r="J120" s="30">
        <f>IFERROR((($C120*s_DL)/ss_ind!I120),".")</f>
        <v>1.8237334387678705E-5</v>
      </c>
      <c r="K120" s="30">
        <f>IFERROR((($C120*s_DL)/ss_ind!J120),".")</f>
        <v>3.3351293655261495E-6</v>
      </c>
      <c r="L120" s="30">
        <f>IFERROR((($C120*s_DL)/ss_ind!K120),".")</f>
        <v>9.5818796057179817E-6</v>
      </c>
      <c r="M120" s="30">
        <f>IFERROR((($C120*s_DL)/ss_ind!L120),".")</f>
        <v>1.5325713513013023E-5</v>
      </c>
      <c r="N120" s="30">
        <f>IFERROR((($C120*s_DL)/ss_ind!M120),".")</f>
        <v>3.3460401503883866E-6</v>
      </c>
      <c r="O120" s="30">
        <f>IFERROR((($C120*s_DL)/ss_ind!N120),".")</f>
        <v>1.8064741317763762E-5</v>
      </c>
      <c r="P120" s="30">
        <f>IFERROR((($C120*s_DL)/ss_ind!O120),".")</f>
        <v>3.2643503104833047E-6</v>
      </c>
      <c r="Q120" s="30">
        <f>IFERROR((($C120*s_DL)/ss_ind!P120),".")</f>
        <v>9.4878408293562271E-6</v>
      </c>
      <c r="R120" s="30">
        <f>IFERROR((($C120*s_DL)/ss_ind!Q120),".")</f>
        <v>1.4723046205170011E-5</v>
      </c>
      <c r="S120" s="30">
        <f>IFERROR((($C120*s_DL)/ss_ind!R120),".")</f>
        <v>3.0531951211928328E-6</v>
      </c>
    </row>
    <row r="121" spans="1:19">
      <c r="A121" s="34" t="s">
        <v>128</v>
      </c>
      <c r="B121" s="90" t="s">
        <v>9</v>
      </c>
      <c r="C121" s="28">
        <v>5</v>
      </c>
      <c r="D121" s="30" t="str">
        <f>IFERROR((($C121*s_DL)/ss_ind!C121),".")</f>
        <v>.</v>
      </c>
      <c r="E121" s="30" t="str">
        <f>IFERROR((($C121*s_DL)/ss_ind!D121),".")</f>
        <v>.</v>
      </c>
      <c r="F121" s="30" t="str">
        <f>IFERROR((($C121*s_DL)/ss_ind!E121),".")</f>
        <v>.</v>
      </c>
      <c r="G121" s="30">
        <f>IFERROR((($C121*s_DL)/ss_ind!F121),".")</f>
        <v>2.1367685867853154E-6</v>
      </c>
      <c r="H121" s="30">
        <f>IFERROR((($C121*s_DL)/ss_ind!G121),".")</f>
        <v>2.1367685867853154E-6</v>
      </c>
      <c r="I121" s="30">
        <f>IFERROR((($C121*s_DL)/ss_ind!H121),".")</f>
        <v>2.1367685867853154E-6</v>
      </c>
      <c r="J121" s="30" t="str">
        <f>IFERROR((($C121*s_DL)/ss_ind!I121),".")</f>
        <v>.</v>
      </c>
      <c r="K121" s="30" t="str">
        <f>IFERROR((($C121*s_DL)/ss_ind!J121),".")</f>
        <v>.</v>
      </c>
      <c r="L121" s="30" t="str">
        <f>IFERROR((($C121*s_DL)/ss_ind!K121),".")</f>
        <v>.</v>
      </c>
      <c r="M121" s="30" t="str">
        <f>IFERROR((($C121*s_DL)/ss_ind!L121),".")</f>
        <v>.</v>
      </c>
      <c r="N121" s="30" t="str">
        <f>IFERROR((($C121*s_DL)/ss_ind!M121),".")</f>
        <v>.</v>
      </c>
      <c r="O121" s="30">
        <f>IFERROR((($C121*s_DL)/ss_ind!N121),".")</f>
        <v>1.4110520132704811E-5</v>
      </c>
      <c r="P121" s="30">
        <f>IFERROR((($C121*s_DL)/ss_ind!O121),".")</f>
        <v>2.5828327659167516E-6</v>
      </c>
      <c r="Q121" s="30">
        <f>IFERROR((($C121*s_DL)/ss_ind!P121),".")</f>
        <v>7.4374488612988225E-6</v>
      </c>
      <c r="R121" s="30">
        <f>IFERROR((($C121*s_DL)/ss_ind!Q121),".")</f>
        <v>1.1837233218741528E-5</v>
      </c>
      <c r="S121" s="30">
        <f>IFERROR((($C121*s_DL)/ss_ind!R121),".")</f>
        <v>2.4149820877022819E-6</v>
      </c>
    </row>
    <row r="122" spans="1:19">
      <c r="A122" s="88" t="s">
        <v>129</v>
      </c>
      <c r="B122" s="28"/>
      <c r="C122" s="28">
        <v>5</v>
      </c>
      <c r="D122" s="30">
        <f>IFERROR((($C122*s_DL)/ss_ind!C122),".")</f>
        <v>1.0752549108447992E-3</v>
      </c>
      <c r="E122" s="30">
        <f>IFERROR((($C122*s_DL)/ss_ind!D122),".")</f>
        <v>3.2219401086167114E-4</v>
      </c>
      <c r="F122" s="30">
        <f>IFERROR((($C122*s_DL)/ss_ind!E122),".")</f>
        <v>6.564644529722325E-5</v>
      </c>
      <c r="G122" s="30">
        <f>IFERROR((($C122*s_DL)/ss_ind!F122),".")</f>
        <v>6.0916981383175503E-4</v>
      </c>
      <c r="H122" s="30">
        <f>IFERROR((($C122*s_DL)/ss_ind!G122),".")</f>
        <v>1.7500711699737774E-3</v>
      </c>
      <c r="I122" s="30">
        <f>IFERROR((($C122*s_DL)/ss_ind!H122),".")</f>
        <v>2.0066187355382253E-3</v>
      </c>
      <c r="J122" s="30" t="str">
        <f>IFERROR((($C122*s_DL)/ss_ind!I122),".")</f>
        <v>.</v>
      </c>
      <c r="K122" s="30" t="str">
        <f>IFERROR((($C122*s_DL)/ss_ind!J122),".")</f>
        <v>.</v>
      </c>
      <c r="L122" s="30" t="str">
        <f>IFERROR((($C122*s_DL)/ss_ind!K122),".")</f>
        <v>.</v>
      </c>
      <c r="M122" s="30" t="str">
        <f>IFERROR((($C122*s_DL)/ss_ind!L122),".")</f>
        <v>.</v>
      </c>
      <c r="N122" s="30" t="str">
        <f>IFERROR((($C122*s_DL)/ss_ind!M122),".")</f>
        <v>.</v>
      </c>
      <c r="O122" s="30">
        <f>IFERROR((($C122*s_DL)/ss_ind!N122),".")</f>
        <v>3.1176727767168698E-3</v>
      </c>
      <c r="P122" s="30">
        <f>IFERROR((($C122*s_DL)/ss_ind!O122),".")</f>
        <v>6.9531165448369488E-4</v>
      </c>
      <c r="Q122" s="30">
        <f>IFERROR((($C122*s_DL)/ss_ind!P122),".")</f>
        <v>1.9143676864738835E-3</v>
      </c>
      <c r="R122" s="30">
        <f>IFERROR((($C122*s_DL)/ss_ind!Q122),".")</f>
        <v>2.8344928434297957E-3</v>
      </c>
      <c r="S122" s="30">
        <f>IFERROR((($C122*s_DL)/ss_ind!R122),".")</f>
        <v>6.8848549996042697E-4</v>
      </c>
    </row>
    <row r="123" spans="1:19">
      <c r="A123" s="34" t="s">
        <v>130</v>
      </c>
      <c r="B123" s="28" t="s">
        <v>9</v>
      </c>
      <c r="C123" s="28">
        <v>5</v>
      </c>
      <c r="D123" s="30">
        <f>IFERROR((($C123*s_DL)/ss_ind!C123),".")</f>
        <v>31.056019327754814</v>
      </c>
      <c r="E123" s="30">
        <f>IFERROR((($C123*s_DL)/ss_ind!D123),".")</f>
        <v>2445.9723559634112</v>
      </c>
      <c r="F123" s="30">
        <f>IFERROR((($C123*s_DL)/ss_ind!E123),".")</f>
        <v>498.36243086843183</v>
      </c>
      <c r="G123" s="30">
        <f>IFERROR((($C123*s_DL)/ss_ind!F123),".")</f>
        <v>1.2364673980385483E-4</v>
      </c>
      <c r="H123" s="30">
        <f>IFERROR((($C123*s_DL)/ss_ind!G123),".")</f>
        <v>529.41857384292643</v>
      </c>
      <c r="I123" s="30">
        <f>IFERROR((($C123*s_DL)/ss_ind!H123),".")</f>
        <v>2477.0284989379061</v>
      </c>
      <c r="J123" s="30">
        <f>IFERROR((($C123*s_DL)/ss_ind!I123),".")</f>
        <v>2.7882167916665987E-4</v>
      </c>
      <c r="K123" s="30">
        <f>IFERROR((($C123*s_DL)/ss_ind!J123),".")</f>
        <v>8.2173055851962772E-5</v>
      </c>
      <c r="L123" s="30">
        <f>IFERROR((($C123*s_DL)/ss_ind!K123),".")</f>
        <v>1.9891546623475119E-4</v>
      </c>
      <c r="M123" s="30">
        <f>IFERROR((($C123*s_DL)/ss_ind!L123),".")</f>
        <v>2.6975430748644335E-4</v>
      </c>
      <c r="N123" s="30">
        <f>IFERROR((($C123*s_DL)/ss_ind!M123),".")</f>
        <v>1.6881305431030633E-4</v>
      </c>
      <c r="O123" s="30">
        <f>IFERROR((($C123*s_DL)/ss_ind!N123),".")</f>
        <v>2.3081264831677139E-4</v>
      </c>
      <c r="P123" s="30">
        <f>IFERROR((($C123*s_DL)/ss_ind!O123),".")</f>
        <v>6.6649829567532877E-5</v>
      </c>
      <c r="Q123" s="30">
        <f>IFERROR((($C123*s_DL)/ss_ind!P123),".")</f>
        <v>1.5989551065227783E-4</v>
      </c>
      <c r="R123" s="30">
        <f>IFERROR((($C123*s_DL)/ss_ind!Q123),".")</f>
        <v>2.1465125345448275E-4</v>
      </c>
      <c r="S123" s="30">
        <f>IFERROR((($C123*s_DL)/ss_ind!R123),".")</f>
        <v>1.3974590588601517E-4</v>
      </c>
    </row>
    <row r="124" spans="1:19">
      <c r="A124" s="88" t="s">
        <v>131</v>
      </c>
      <c r="B124" s="28"/>
      <c r="C124" s="28">
        <v>5</v>
      </c>
      <c r="D124" s="30">
        <f>IFERROR((($C124*s_DL)/ss_ind!C124),".")</f>
        <v>30.024885407936843</v>
      </c>
      <c r="E124" s="30">
        <f>IFERROR((($C124*s_DL)/ss_ind!D124),".")</f>
        <v>2398.4795821772204</v>
      </c>
      <c r="F124" s="30">
        <f>IFERROR((($C124*s_DL)/ss_ind!E124),".")</f>
        <v>488.68586435488743</v>
      </c>
      <c r="G124" s="30">
        <f>IFERROR((($C124*s_DL)/ss_ind!F124),".")</f>
        <v>1.5066210914964459E-4</v>
      </c>
      <c r="H124" s="30">
        <f>IFERROR((($C124*s_DL)/ss_ind!G124),".")</f>
        <v>518.71090042493336</v>
      </c>
      <c r="I124" s="30">
        <f>IFERROR((($C124*s_DL)/ss_ind!H124),".")</f>
        <v>2428.5046182472661</v>
      </c>
      <c r="J124" s="30">
        <f>IFERROR((($C124*s_DL)/ss_ind!I124),".")</f>
        <v>1.0510193339204253E-4</v>
      </c>
      <c r="K124" s="30">
        <f>IFERROR((($C124*s_DL)/ss_ind!J124),".")</f>
        <v>4.7665147089688477E-5</v>
      </c>
      <c r="L124" s="30">
        <f>IFERROR((($C124*s_DL)/ss_ind!K124),".")</f>
        <v>8.8626495184641231E-5</v>
      </c>
      <c r="M124" s="30">
        <f>IFERROR((($C124*s_DL)/ss_ind!L124),".")</f>
        <v>1.0453381483316661E-4</v>
      </c>
      <c r="N124" s="30">
        <f>IFERROR((($C124*s_DL)/ss_ind!M124),".")</f>
        <v>2.0620757242454033E-4</v>
      </c>
      <c r="O124" s="30">
        <f>IFERROR((($C124*s_DL)/ss_ind!N124),".")</f>
        <v>8.6789375220514055E-5</v>
      </c>
      <c r="P124" s="30">
        <f>IFERROR((($C124*s_DL)/ss_ind!O124),".")</f>
        <v>3.8672307131845393E-5</v>
      </c>
      <c r="Q124" s="30">
        <f>IFERROR((($C124*s_DL)/ss_ind!P124),".")</f>
        <v>7.1275391955479274E-5</v>
      </c>
      <c r="R124" s="30">
        <f>IFERROR((($C124*s_DL)/ss_ind!Q124),".")</f>
        <v>8.4498180276020406E-5</v>
      </c>
      <c r="S124" s="30">
        <f>IFERROR((($C124*s_DL)/ss_ind!R124),".")</f>
        <v>1.7027875509871213E-4</v>
      </c>
    </row>
    <row r="125" spans="1:19">
      <c r="A125" s="88" t="s">
        <v>132</v>
      </c>
      <c r="B125" s="28"/>
      <c r="C125" s="28">
        <v>5</v>
      </c>
      <c r="D125" s="30">
        <f>IFERROR((($C125*s_DL)/ss_ind!C125),".")</f>
        <v>28.32654877851822</v>
      </c>
      <c r="E125" s="30">
        <f>IFERROR((($C125*s_DL)/ss_ind!D125),".")</f>
        <v>2168.1336702698518</v>
      </c>
      <c r="F125" s="30">
        <f>IFERROR((($C125*s_DL)/ss_ind!E125),".")</f>
        <v>441.75330261972147</v>
      </c>
      <c r="G125" s="30">
        <f>IFERROR((($C125*s_DL)/ss_ind!F125),".")</f>
        <v>3.6546882447116603E-2</v>
      </c>
      <c r="H125" s="30">
        <f>IFERROR((($C125*s_DL)/ss_ind!G125),".")</f>
        <v>470.11639828068684</v>
      </c>
      <c r="I125" s="30">
        <f>IFERROR((($C125*s_DL)/ss_ind!H125),".")</f>
        <v>2196.4967659308168</v>
      </c>
      <c r="J125" s="30">
        <f>IFERROR((($C125*s_DL)/ss_ind!I125),".")</f>
        <v>0.19351712838647792</v>
      </c>
      <c r="K125" s="30">
        <f>IFERROR((($C125*s_DL)/ss_ind!J125),".")</f>
        <v>4.855989808311352E-2</v>
      </c>
      <c r="L125" s="30">
        <f>IFERROR((($C125*s_DL)/ss_ind!K125),".")</f>
        <v>0.13417187568129132</v>
      </c>
      <c r="M125" s="30">
        <f>IFERROR((($C125*s_DL)/ss_ind!L125),".")</f>
        <v>0.18835667162950517</v>
      </c>
      <c r="N125" s="30">
        <f>IFERROR((($C125*s_DL)/ss_ind!M125),".")</f>
        <v>4.8118496701620446E-2</v>
      </c>
      <c r="O125" s="30">
        <f>IFERROR((($C125*s_DL)/ss_ind!N125),".")</f>
        <v>0.14671452958288714</v>
      </c>
      <c r="P125" s="30">
        <f>IFERROR((($C125*s_DL)/ss_ind!O125),".")</f>
        <v>3.9240321683324059E-2</v>
      </c>
      <c r="Q125" s="30">
        <f>IFERROR((($C125*s_DL)/ss_ind!P125),".")</f>
        <v>0.10912774816042438</v>
      </c>
      <c r="R125" s="30">
        <f>IFERROR((($C125*s_DL)/ss_ind!Q125),".")</f>
        <v>0.151834354036856</v>
      </c>
      <c r="S125" s="30">
        <f>IFERROR((($C125*s_DL)/ss_ind!R125),".")</f>
        <v>4.1305393114156264E-2</v>
      </c>
    </row>
    <row r="126" spans="1:19">
      <c r="A126" s="88" t="s">
        <v>133</v>
      </c>
      <c r="B126" s="28"/>
      <c r="C126" s="28">
        <v>5</v>
      </c>
      <c r="D126" s="30">
        <f>IFERROR((($C126*s_DL)/ss_ind!C126),".")</f>
        <v>27.052759058392628</v>
      </c>
      <c r="E126" s="30">
        <f>IFERROR((($C126*s_DL)/ss_ind!D126),".")</f>
        <v>2061.2701937697589</v>
      </c>
      <c r="F126" s="30">
        <f>IFERROR((($C126*s_DL)/ss_ind!E126),".")</f>
        <v>419.9800631185492</v>
      </c>
      <c r="G126" s="30">
        <f>IFERROR((($C126*s_DL)/ss_ind!F126),".")</f>
        <v>1.0156717028814632E-4</v>
      </c>
      <c r="H126" s="30">
        <f>IFERROR((($C126*s_DL)/ss_ind!G126),".")</f>
        <v>447.03292374411217</v>
      </c>
      <c r="I126" s="30">
        <f>IFERROR((($C126*s_DL)/ss_ind!H126),".")</f>
        <v>2088.3230543953218</v>
      </c>
      <c r="J126" s="30">
        <f>IFERROR((($C126*s_DL)/ss_ind!I126),".")</f>
        <v>5.2096537370573214E-5</v>
      </c>
      <c r="K126" s="30">
        <f>IFERROR((($C126*s_DL)/ss_ind!J126),".")</f>
        <v>2.4201881046743924E-5</v>
      </c>
      <c r="L126" s="30">
        <f>IFERROR((($C126*s_DL)/ss_ind!K126),".")</f>
        <v>4.062052804793875E-5</v>
      </c>
      <c r="M126" s="30">
        <f>IFERROR((($C126*s_DL)/ss_ind!L126),".")</f>
        <v>4.9199129076244702E-5</v>
      </c>
      <c r="N126" s="30">
        <f>IFERROR((($C126*s_DL)/ss_ind!M126),".")</f>
        <v>1.3901252107353736E-4</v>
      </c>
      <c r="O126" s="30">
        <f>IFERROR((($C126*s_DL)/ss_ind!N126),".")</f>
        <v>4.3019436309309011E-5</v>
      </c>
      <c r="P126" s="30">
        <f>IFERROR((($C126*s_DL)/ss_ind!O126),".")</f>
        <v>1.966269870077223E-5</v>
      </c>
      <c r="Q126" s="30">
        <f>IFERROR((($C126*s_DL)/ss_ind!P126),".")</f>
        <v>3.2925607735179063E-5</v>
      </c>
      <c r="R126" s="30">
        <f>IFERROR((($C126*s_DL)/ss_ind!Q126),".")</f>
        <v>4.0013625691849438E-5</v>
      </c>
      <c r="S126" s="30">
        <f>IFERROR((($C126*s_DL)/ss_ind!R126),".")</f>
        <v>1.1479151203430006E-4</v>
      </c>
    </row>
    <row r="127" spans="1:19">
      <c r="A127" s="88" t="s">
        <v>134</v>
      </c>
      <c r="B127" s="28"/>
      <c r="C127" s="28">
        <v>5</v>
      </c>
      <c r="D127" s="30" t="str">
        <f>IFERROR((($C127*s_DL)/ss_ind!C127),".")</f>
        <v>.</v>
      </c>
      <c r="E127" s="30" t="str">
        <f>IFERROR((($C127*s_DL)/ss_ind!D127),".")</f>
        <v>.</v>
      </c>
      <c r="F127" s="30" t="str">
        <f>IFERROR((($C127*s_DL)/ss_ind!E127),".")</f>
        <v>.</v>
      </c>
      <c r="G127" s="30" t="str">
        <f>IFERROR((($C127*s_DL)/ss_ind!F127),".")</f>
        <v>.</v>
      </c>
      <c r="H127" s="30" t="str">
        <f>IFERROR((($C127*s_DL)/ss_ind!G127),".")</f>
        <v>.</v>
      </c>
      <c r="I127" s="30" t="str">
        <f>IFERROR((($C127*s_DL)/ss_ind!H127),".")</f>
        <v>.</v>
      </c>
      <c r="J127" s="30" t="str">
        <f>IFERROR((($C127*s_DL)/ss_ind!I127),".")</f>
        <v>.</v>
      </c>
      <c r="K127" s="30" t="str">
        <f>IFERROR((($C127*s_DL)/ss_ind!J127),".")</f>
        <v>.</v>
      </c>
      <c r="L127" s="30" t="str">
        <f>IFERROR((($C127*s_DL)/ss_ind!K127),".")</f>
        <v>.</v>
      </c>
      <c r="M127" s="30" t="str">
        <f>IFERROR((($C127*s_DL)/ss_ind!L127),".")</f>
        <v>.</v>
      </c>
      <c r="N127" s="30" t="str">
        <f>IFERROR((($C127*s_DL)/ss_ind!M127),".")</f>
        <v>.</v>
      </c>
      <c r="O127" s="30" t="str">
        <f>IFERROR((($C127*s_DL)/ss_ind!N127),".")</f>
        <v>.</v>
      </c>
      <c r="P127" s="30" t="str">
        <f>IFERROR((($C127*s_DL)/ss_ind!O127),".")</f>
        <v>.</v>
      </c>
      <c r="Q127" s="30" t="str">
        <f>IFERROR((($C127*s_DL)/ss_ind!P127),".")</f>
        <v>.</v>
      </c>
      <c r="R127" s="30" t="str">
        <f>IFERROR((($C127*s_DL)/ss_ind!Q127),".")</f>
        <v>.</v>
      </c>
      <c r="S127" s="30" t="str">
        <f>IFERROR((($C127*s_DL)/ss_ind!R127),".")</f>
        <v>.</v>
      </c>
    </row>
    <row r="128" spans="1:19">
      <c r="A128" s="88" t="s">
        <v>135</v>
      </c>
      <c r="B128" s="28"/>
      <c r="C128" s="28">
        <v>5</v>
      </c>
      <c r="D128" s="30">
        <f>IFERROR((($C128*s_DL)/ss_ind!C128),".")</f>
        <v>7.7205141697344701E-2</v>
      </c>
      <c r="E128" s="30">
        <f>IFERROR((($C128*s_DL)/ss_ind!D128),".")</f>
        <v>0.28864736893771487</v>
      </c>
      <c r="F128" s="30">
        <f>IFERROR((($C128*s_DL)/ss_ind!E128),".")</f>
        <v>5.8811377854234625E-2</v>
      </c>
      <c r="G128" s="30">
        <f>IFERROR((($C128*s_DL)/ss_ind!F128),".")</f>
        <v>1.1786048587696555E-5</v>
      </c>
      <c r="H128" s="30">
        <f>IFERROR((($C128*s_DL)/ss_ind!G128),".")</f>
        <v>0.13602830560016702</v>
      </c>
      <c r="I128" s="30">
        <f>IFERROR((($C128*s_DL)/ss_ind!H128),".")</f>
        <v>0.36586429668364728</v>
      </c>
      <c r="J128" s="30">
        <f>IFERROR((($C128*s_DL)/ss_ind!I128),".")</f>
        <v>2.9211492442425249E-5</v>
      </c>
      <c r="K128" s="30">
        <f>IFERROR((($C128*s_DL)/ss_ind!J128),".")</f>
        <v>1.0725633841233915E-5</v>
      </c>
      <c r="L128" s="30">
        <f>IFERROR((($C128*s_DL)/ss_ind!K128),".")</f>
        <v>2.3605246418121407E-5</v>
      </c>
      <c r="M128" s="30">
        <f>IFERROR((($C128*s_DL)/ss_ind!L128),".")</f>
        <v>2.8916426862198731E-5</v>
      </c>
      <c r="N128" s="30">
        <f>IFERROR((($C128*s_DL)/ss_ind!M128),".")</f>
        <v>1.5418519210000389E-5</v>
      </c>
      <c r="O128" s="30">
        <f>IFERROR((($C128*s_DL)/ss_ind!N128),".")</f>
        <v>2.4726487937982055E-5</v>
      </c>
      <c r="P128" s="30">
        <f>IFERROR((($C128*s_DL)/ss_ind!O128),".")</f>
        <v>8.7067405374347888E-6</v>
      </c>
      <c r="Q128" s="30">
        <f>IFERROR((($C128*s_DL)/ss_ind!P128),".")</f>
        <v>1.8954727608473704E-5</v>
      </c>
      <c r="R128" s="30">
        <f>IFERROR((($C128*s_DL)/ss_ind!Q128),".")</f>
        <v>2.3298441380428903E-5</v>
      </c>
      <c r="S128" s="30">
        <f>IFERROR((($C128*s_DL)/ss_ind!R128),".")</f>
        <v>1.3320626482485681E-5</v>
      </c>
    </row>
    <row r="129" spans="1:19">
      <c r="A129" s="88" t="s">
        <v>136</v>
      </c>
      <c r="B129" s="28"/>
      <c r="C129" s="28">
        <v>5</v>
      </c>
      <c r="D129" s="30" t="str">
        <f>IFERROR((($C129*s_DL)/ss_ind!C129),".")</f>
        <v>.</v>
      </c>
      <c r="E129" s="30" t="str">
        <f>IFERROR((($C129*s_DL)/ss_ind!D129),".")</f>
        <v>.</v>
      </c>
      <c r="F129" s="30" t="str">
        <f>IFERROR((($C129*s_DL)/ss_ind!E129),".")</f>
        <v>.</v>
      </c>
      <c r="G129" s="30">
        <f>IFERROR((($C129*s_DL)/ss_ind!F129),".")</f>
        <v>9.7668037271188039E-6</v>
      </c>
      <c r="H129" s="30">
        <f>IFERROR((($C129*s_DL)/ss_ind!G129),".")</f>
        <v>9.7668037271188039E-6</v>
      </c>
      <c r="I129" s="30">
        <f>IFERROR((($C129*s_DL)/ss_ind!H129),".")</f>
        <v>9.7668037271188039E-6</v>
      </c>
      <c r="J129" s="30">
        <f>IFERROR((($C129*s_DL)/ss_ind!I129),".")</f>
        <v>5.6258673134885047E-5</v>
      </c>
      <c r="K129" s="30">
        <f>IFERROR((($C129*s_DL)/ss_ind!J129),".")</f>
        <v>1.1894690891375699E-5</v>
      </c>
      <c r="L129" s="30">
        <f>IFERROR((($C129*s_DL)/ss_ind!K129),".")</f>
        <v>3.3165827305232247E-5</v>
      </c>
      <c r="M129" s="30">
        <f>IFERROR((($C129*s_DL)/ss_ind!L129),".")</f>
        <v>5.0739965198796332E-5</v>
      </c>
      <c r="N129" s="30">
        <f>IFERROR((($C129*s_DL)/ss_ind!M129),".")</f>
        <v>1.243975236052132E-5</v>
      </c>
      <c r="O129" s="30">
        <f>IFERROR((($C129*s_DL)/ss_ind!N129),".")</f>
        <v>4.9956472046004492E-5</v>
      </c>
      <c r="P129" s="30">
        <f>IFERROR((($C129*s_DL)/ss_ind!O129),".")</f>
        <v>1.0755711422801364E-5</v>
      </c>
      <c r="Q129" s="30">
        <f>IFERROR((($C129*s_DL)/ss_ind!P129),".")</f>
        <v>2.9743761544078483E-5</v>
      </c>
      <c r="R129" s="30">
        <f>IFERROR((($C129*s_DL)/ss_ind!Q129),".")</f>
        <v>4.5323081782533734E-5</v>
      </c>
      <c r="S129" s="30">
        <f>IFERROR((($C129*s_DL)/ss_ind!R129),".")</f>
        <v>1.1038470052847889E-5</v>
      </c>
    </row>
    <row r="130" spans="1:19">
      <c r="A130" s="88" t="s">
        <v>137</v>
      </c>
      <c r="B130" s="28"/>
      <c r="C130" s="28">
        <v>5</v>
      </c>
      <c r="D130" s="30">
        <f>IFERROR((($C130*s_DL)/ss_ind!C130),".")</f>
        <v>4.9003298661032054E-5</v>
      </c>
      <c r="E130" s="30">
        <f>IFERROR((($C130*s_DL)/ss_ind!D130),".")</f>
        <v>1.2161039732782164E-5</v>
      </c>
      <c r="F130" s="30">
        <f>IFERROR((($C130*s_DL)/ss_ind!E130),".")</f>
        <v>2.4777897870925736E-6</v>
      </c>
      <c r="G130" s="30">
        <f>IFERROR((($C130*s_DL)/ss_ind!F130),".")</f>
        <v>1.1144060275603312E-4</v>
      </c>
      <c r="H130" s="30">
        <f>IFERROR((($C130*s_DL)/ss_ind!G130),".")</f>
        <v>1.6292169120415775E-4</v>
      </c>
      <c r="I130" s="30">
        <f>IFERROR((($C130*s_DL)/ss_ind!H130),".")</f>
        <v>1.7260494114984735E-4</v>
      </c>
      <c r="J130" s="30" t="str">
        <f>IFERROR((($C130*s_DL)/ss_ind!I130),".")</f>
        <v>.</v>
      </c>
      <c r="K130" s="30" t="str">
        <f>IFERROR((($C130*s_DL)/ss_ind!J130),".")</f>
        <v>.</v>
      </c>
      <c r="L130" s="30" t="str">
        <f>IFERROR((($C130*s_DL)/ss_ind!K130),".")</f>
        <v>.</v>
      </c>
      <c r="M130" s="30" t="str">
        <f>IFERROR((($C130*s_DL)/ss_ind!L130),".")</f>
        <v>.</v>
      </c>
      <c r="N130" s="30" t="str">
        <f>IFERROR((($C130*s_DL)/ss_ind!M130),".")</f>
        <v>.</v>
      </c>
      <c r="O130" s="30">
        <f>IFERROR((($C130*s_DL)/ss_ind!N130),".")</f>
        <v>6.2436800747749869E-4</v>
      </c>
      <c r="P130" s="30">
        <f>IFERROR((($C130*s_DL)/ss_ind!O130),".")</f>
        <v>1.2830892279464264E-4</v>
      </c>
      <c r="Q130" s="30">
        <f>IFERROR((($C130*s_DL)/ss_ind!P130),".")</f>
        <v>3.6133609873955659E-4</v>
      </c>
      <c r="R130" s="30">
        <f>IFERROR((($C130*s_DL)/ss_ind!Q130),".")</f>
        <v>5.5409980110397348E-4</v>
      </c>
      <c r="S130" s="30">
        <f>IFERROR((($C130*s_DL)/ss_ind!R130),".")</f>
        <v>1.2595049420089838E-4</v>
      </c>
    </row>
    <row r="131" spans="1:19">
      <c r="A131" s="88" t="s">
        <v>138</v>
      </c>
      <c r="B131" s="28"/>
      <c r="C131" s="28">
        <v>5</v>
      </c>
      <c r="D131" s="30">
        <f>IFERROR((($C131*s_DL)/ss_ind!C131),".")</f>
        <v>1.156252968515246E-5</v>
      </c>
      <c r="E131" s="30">
        <f>IFERROR((($C131*s_DL)/ss_ind!D131),".")</f>
        <v>2.6241605390961953E-6</v>
      </c>
      <c r="F131" s="30">
        <f>IFERROR((($C131*s_DL)/ss_ind!E131),".")</f>
        <v>5.3466794997275819E-7</v>
      </c>
      <c r="G131" s="30">
        <f>IFERROR((($C131*s_DL)/ss_ind!F131),".")</f>
        <v>2.4595405590645149E-6</v>
      </c>
      <c r="H131" s="30">
        <f>IFERROR((($C131*s_DL)/ss_ind!G131),".")</f>
        <v>1.4556738194189733E-5</v>
      </c>
      <c r="I131" s="30">
        <f>IFERROR((($C131*s_DL)/ss_ind!H131),".")</f>
        <v>1.6646230783313171E-5</v>
      </c>
      <c r="J131" s="30" t="str">
        <f>IFERROR((($C131*s_DL)/ss_ind!I131),".")</f>
        <v>.</v>
      </c>
      <c r="K131" s="30" t="str">
        <f>IFERROR((($C131*s_DL)/ss_ind!J131),".")</f>
        <v>.</v>
      </c>
      <c r="L131" s="30" t="str">
        <f>IFERROR((($C131*s_DL)/ss_ind!K131),".")</f>
        <v>.</v>
      </c>
      <c r="M131" s="30" t="str">
        <f>IFERROR((($C131*s_DL)/ss_ind!L131),".")</f>
        <v>.</v>
      </c>
      <c r="N131" s="30" t="str">
        <f>IFERROR((($C131*s_DL)/ss_ind!M131),".")</f>
        <v>.</v>
      </c>
      <c r="O131" s="30">
        <f>IFERROR((($C131*s_DL)/ss_ind!N131),".")</f>
        <v>5.5958562017678293E-6</v>
      </c>
      <c r="P131" s="30">
        <f>IFERROR((($C131*s_DL)/ss_ind!O131),".")</f>
        <v>2.1310920310447748E-6</v>
      </c>
      <c r="Q131" s="30">
        <f>IFERROR((($C131*s_DL)/ss_ind!P131),".")</f>
        <v>4.2368040036008268E-6</v>
      </c>
      <c r="R131" s="30">
        <f>IFERROR((($C131*s_DL)/ss_ind!Q131),".")</f>
        <v>5.1785971754102895E-6</v>
      </c>
      <c r="S131" s="30">
        <f>IFERROR((($C131*s_DL)/ss_ind!R131),".")</f>
        <v>2.779779911990459E-6</v>
      </c>
    </row>
    <row r="132" spans="1:19">
      <c r="A132" s="88" t="s">
        <v>139</v>
      </c>
      <c r="B132" s="28"/>
      <c r="C132" s="28">
        <v>5</v>
      </c>
      <c r="D132" s="30">
        <f>IFERROR((($C132*s_DL)/ss_ind!C132),".")</f>
        <v>1.480390900931009</v>
      </c>
      <c r="E132" s="30">
        <f>IFERROR((($C132*s_DL)/ss_ind!D132),".")</f>
        <v>0.37850253953423296</v>
      </c>
      <c r="F132" s="30">
        <f>IFERROR((($C132*s_DL)/ss_ind!E132),".")</f>
        <v>7.711920587829274E-2</v>
      </c>
      <c r="G132" s="30">
        <f>IFERROR((($C132*s_DL)/ss_ind!F132),".")</f>
        <v>7.6436865615653993E-2</v>
      </c>
      <c r="H132" s="30">
        <f>IFERROR((($C132*s_DL)/ss_ind!G132),".")</f>
        <v>1.633946972424956</v>
      </c>
      <c r="I132" s="30">
        <f>IFERROR((($C132*s_DL)/ss_ind!H132),".")</f>
        <v>1.9353303060808962</v>
      </c>
      <c r="J132" s="30">
        <f>IFERROR((($C132*s_DL)/ss_ind!I132),".")</f>
        <v>0.52052731124164808</v>
      </c>
      <c r="K132" s="30">
        <f>IFERROR((($C132*s_DL)/ss_ind!J132),".")</f>
        <v>9.5476399869457357E-2</v>
      </c>
      <c r="L132" s="30">
        <f>IFERROR((($C132*s_DL)/ss_ind!K132),".")</f>
        <v>0.27585163927298034</v>
      </c>
      <c r="M132" s="30">
        <f>IFERROR((($C132*s_DL)/ss_ind!L132),".")</f>
        <v>0.44258739298086652</v>
      </c>
      <c r="N132" s="30">
        <f>IFERROR((($C132*s_DL)/ss_ind!M132),".")</f>
        <v>9.3543548309804991E-2</v>
      </c>
      <c r="O132" s="30">
        <f>IFERROR((($C132*s_DL)/ss_ind!N132),".")</f>
        <v>0.51712343449810427</v>
      </c>
      <c r="P132" s="30">
        <f>IFERROR((($C132*s_DL)/ss_ind!O132),".")</f>
        <v>9.4041673632530937E-2</v>
      </c>
      <c r="Q132" s="30">
        <f>IFERROR((($C132*s_DL)/ss_ind!P132),".")</f>
        <v>0.2723622121036855</v>
      </c>
      <c r="R132" s="30">
        <f>IFERROR((($C132*s_DL)/ss_ind!Q132),".")</f>
        <v>0.43216385871688923</v>
      </c>
      <c r="S132" s="30">
        <f>IFERROR((($C132*s_DL)/ss_ind!R132),".")</f>
        <v>8.6389168412300946E-2</v>
      </c>
    </row>
    <row r="133" spans="1:19">
      <c r="A133" s="88" t="s">
        <v>140</v>
      </c>
      <c r="B133" s="28"/>
      <c r="C133" s="28">
        <v>5</v>
      </c>
      <c r="D133" s="30">
        <f>IFERROR((($C133*s_DL)/ss_ind!C133),".")</f>
        <v>0.64902354451142508</v>
      </c>
      <c r="E133" s="30">
        <f>IFERROR((($C133*s_DL)/ss_ind!D133),".")</f>
        <v>5.2244171614807806</v>
      </c>
      <c r="F133" s="30">
        <f>IFERROR((($C133*s_DL)/ss_ind!E133),".")</f>
        <v>1.0644655202739588</v>
      </c>
      <c r="G133" s="30" t="str">
        <f>IFERROR((($C133*s_DL)/ss_ind!F133),".")</f>
        <v>.</v>
      </c>
      <c r="H133" s="30">
        <f>IFERROR((($C133*s_DL)/ss_ind!G133),".")</f>
        <v>1.713489064785384</v>
      </c>
      <c r="I133" s="30">
        <f>IFERROR((($C133*s_DL)/ss_ind!H133),".")</f>
        <v>5.8734407059922056</v>
      </c>
      <c r="J133" s="30" t="str">
        <f>IFERROR((($C133*s_DL)/ss_ind!I133),".")</f>
        <v>.</v>
      </c>
      <c r="K133" s="30" t="str">
        <f>IFERROR((($C133*s_DL)/ss_ind!J133),".")</f>
        <v>.</v>
      </c>
      <c r="L133" s="30" t="str">
        <f>IFERROR((($C133*s_DL)/ss_ind!K133),".")</f>
        <v>.</v>
      </c>
      <c r="M133" s="30" t="str">
        <f>IFERROR((($C133*s_DL)/ss_ind!L133),".")</f>
        <v>.</v>
      </c>
      <c r="N133" s="30" t="str">
        <f>IFERROR((($C133*s_DL)/ss_ind!M133),".")</f>
        <v>.</v>
      </c>
      <c r="O133" s="30" t="str">
        <f>IFERROR((($C133*s_DL)/ss_ind!N133),".")</f>
        <v>.</v>
      </c>
      <c r="P133" s="30" t="str">
        <f>IFERROR((($C133*s_DL)/ss_ind!O133),".")</f>
        <v>.</v>
      </c>
      <c r="Q133" s="30" t="str">
        <f>IFERROR((($C133*s_DL)/ss_ind!P133),".")</f>
        <v>.</v>
      </c>
      <c r="R133" s="30" t="str">
        <f>IFERROR((($C133*s_DL)/ss_ind!Q133),".")</f>
        <v>.</v>
      </c>
      <c r="S133" s="30" t="str">
        <f>IFERROR((($C133*s_DL)/ss_ind!R133),".")</f>
        <v>.</v>
      </c>
    </row>
    <row r="134" spans="1:19">
      <c r="A134" s="88" t="s">
        <v>141</v>
      </c>
      <c r="B134" s="28"/>
      <c r="C134" s="28">
        <v>5</v>
      </c>
      <c r="D134" s="30">
        <f>IFERROR((($C134*s_DL)/ss_ind!C134),".")</f>
        <v>3.4464014752619222E-3</v>
      </c>
      <c r="E134" s="30">
        <f>IFERROR((($C134*s_DL)/ss_ind!D134),".")</f>
        <v>7.6634265846717037E-4</v>
      </c>
      <c r="F134" s="30">
        <f>IFERROR((($C134*s_DL)/ss_ind!E134),".")</f>
        <v>1.5614092662198035E-4</v>
      </c>
      <c r="G134" s="30">
        <f>IFERROR((($C134*s_DL)/ss_ind!F134),".")</f>
        <v>5.7252750790390901E-4</v>
      </c>
      <c r="H134" s="30">
        <f>IFERROR((($C134*s_DL)/ss_ind!G134),".")</f>
        <v>4.1750699097878128E-3</v>
      </c>
      <c r="I134" s="30">
        <f>IFERROR((($C134*s_DL)/ss_ind!H134),".")</f>
        <v>4.7852716416330017E-3</v>
      </c>
      <c r="J134" s="30">
        <f>IFERROR((($C134*s_DL)/ss_ind!I134),".")</f>
        <v>3.4017802489522699E-3</v>
      </c>
      <c r="K134" s="30">
        <f>IFERROR((($C134*s_DL)/ss_ind!J134),".")</f>
        <v>6.6789531627780847E-4</v>
      </c>
      <c r="L134" s="30">
        <f>IFERROR((($C134*s_DL)/ss_ind!K134),".")</f>
        <v>1.9064922274347881E-3</v>
      </c>
      <c r="M134" s="30">
        <f>IFERROR((($C134*s_DL)/ss_ind!L134),".")</f>
        <v>2.9905760430349627E-3</v>
      </c>
      <c r="N134" s="30">
        <f>IFERROR((($C134*s_DL)/ss_ind!M134),".")</f>
        <v>7.1585313079376928E-4</v>
      </c>
      <c r="O134" s="30">
        <f>IFERROR((($C134*s_DL)/ss_ind!N134),".")</f>
        <v>3.1339615871095227E-3</v>
      </c>
      <c r="P134" s="30">
        <f>IFERROR((($C134*s_DL)/ss_ind!O134),".")</f>
        <v>6.4037634191510897E-4</v>
      </c>
      <c r="Q134" s="30">
        <f>IFERROR((($C134*s_DL)/ss_ind!P134),".")</f>
        <v>1.7598170497128899E-3</v>
      </c>
      <c r="R134" s="30">
        <f>IFERROR((($C134*s_DL)/ss_ind!Q134),".")</f>
        <v>2.7912136232689034E-3</v>
      </c>
      <c r="S134" s="30">
        <f>IFERROR((($C134*s_DL)/ss_ind!R134),".")</f>
        <v>6.4707225895009113E-4</v>
      </c>
    </row>
  </sheetData>
  <sheetProtection algorithmName="SHA-512" hashValue="K9v7rcky7BXJRc9ATYnAg9PtL5WXgr8svwYKQ2CmAHzwqqY9tbIaNZW9MByNNzNSahNT1D7Hje7vkGfHfqYB0A==" saltValue="UVL0ja14g9bwhfmETGdPCw==" spinCount="100000" sheet="1" objects="1" scenarios="1"/>
  <autoFilter ref="A1:S134" xr:uid="{00000000-0009-0000-0000-00000A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S134"/>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5.3984375" style="1" bestFit="1" customWidth="1"/>
    <col min="5" max="5" width="18.265625" style="1" bestFit="1" customWidth="1"/>
    <col min="6" max="6" width="18.1328125" style="1" bestFit="1" customWidth="1"/>
    <col min="7" max="7" width="15.3984375" style="1" bestFit="1" customWidth="1"/>
    <col min="8" max="8" width="17" style="1" bestFit="1" customWidth="1"/>
    <col min="9" max="9" width="17.1328125" style="1" bestFit="1" customWidth="1"/>
    <col min="10" max="10" width="13" style="1" bestFit="1" customWidth="1"/>
    <col min="11" max="12" width="14.73046875" style="1" bestFit="1" customWidth="1"/>
    <col min="13" max="13" width="15.86328125" style="1" bestFit="1" customWidth="1"/>
    <col min="14" max="14" width="13.3984375" style="1" bestFit="1" customWidth="1"/>
    <col min="15" max="15" width="13" style="1" bestFit="1" customWidth="1"/>
    <col min="16" max="17" width="14.73046875" style="1" bestFit="1" customWidth="1"/>
    <col min="18" max="18" width="15.86328125" style="1" bestFit="1" customWidth="1"/>
    <col min="19" max="19" width="13.3984375" style="1" bestFit="1" customWidth="1"/>
    <col min="20" max="246" width="9.1328125" style="1"/>
    <col min="247" max="247" width="15.3984375" style="1" bestFit="1" customWidth="1"/>
    <col min="248" max="248" width="11.1328125" style="1" bestFit="1" customWidth="1"/>
    <col min="249" max="249" width="14.59765625" style="1" bestFit="1" customWidth="1"/>
    <col min="250" max="250" width="17.3984375" style="1" bestFit="1" customWidth="1"/>
    <col min="251" max="251" width="17.59765625" style="1" bestFit="1" customWidth="1"/>
    <col min="252" max="252" width="14.73046875" style="1" bestFit="1" customWidth="1"/>
    <col min="253" max="253" width="14.3984375" style="1" bestFit="1" customWidth="1"/>
    <col min="254" max="254" width="12.1328125" style="1" bestFit="1" customWidth="1"/>
    <col min="255" max="255" width="12.3984375" style="1" bestFit="1" customWidth="1"/>
    <col min="256" max="257" width="13.86328125" style="1" bestFit="1" customWidth="1"/>
    <col min="258" max="258" width="14.86328125" style="1" bestFit="1" customWidth="1"/>
    <col min="259" max="259" width="12.1328125" style="1" bestFit="1" customWidth="1"/>
    <col min="260" max="260" width="12.3984375" style="1" bestFit="1" customWidth="1"/>
    <col min="261" max="262" width="13.86328125" style="1" bestFit="1" customWidth="1"/>
    <col min="263" max="263" width="14.86328125" style="1" bestFit="1" customWidth="1"/>
    <col min="264" max="502" width="9.1328125" style="1"/>
    <col min="503" max="503" width="15.3984375" style="1" bestFit="1" customWidth="1"/>
    <col min="504" max="504" width="11.1328125" style="1" bestFit="1" customWidth="1"/>
    <col min="505" max="505" width="14.59765625" style="1" bestFit="1" customWidth="1"/>
    <col min="506" max="506" width="17.3984375" style="1" bestFit="1" customWidth="1"/>
    <col min="507" max="507" width="17.59765625" style="1" bestFit="1" customWidth="1"/>
    <col min="508" max="508" width="14.73046875" style="1" bestFit="1" customWidth="1"/>
    <col min="509" max="509" width="14.3984375" style="1" bestFit="1" customWidth="1"/>
    <col min="510" max="510" width="12.1328125" style="1" bestFit="1" customWidth="1"/>
    <col min="511" max="511" width="12.3984375" style="1" bestFit="1" customWidth="1"/>
    <col min="512" max="513" width="13.86328125" style="1" bestFit="1" customWidth="1"/>
    <col min="514" max="514" width="14.86328125" style="1" bestFit="1" customWidth="1"/>
    <col min="515" max="515" width="12.1328125" style="1" bestFit="1" customWidth="1"/>
    <col min="516" max="516" width="12.3984375" style="1" bestFit="1" customWidth="1"/>
    <col min="517" max="518" width="13.86328125" style="1" bestFit="1" customWidth="1"/>
    <col min="519" max="519" width="14.86328125" style="1" bestFit="1" customWidth="1"/>
    <col min="520" max="758" width="9.1328125" style="1"/>
    <col min="759" max="759" width="15.3984375" style="1" bestFit="1" customWidth="1"/>
    <col min="760" max="760" width="11.1328125" style="1" bestFit="1" customWidth="1"/>
    <col min="761" max="761" width="14.59765625" style="1" bestFit="1" customWidth="1"/>
    <col min="762" max="762" width="17.3984375" style="1" bestFit="1" customWidth="1"/>
    <col min="763" max="763" width="17.59765625" style="1" bestFit="1" customWidth="1"/>
    <col min="764" max="764" width="14.73046875" style="1" bestFit="1" customWidth="1"/>
    <col min="765" max="765" width="14.3984375" style="1" bestFit="1" customWidth="1"/>
    <col min="766" max="766" width="12.1328125" style="1" bestFit="1" customWidth="1"/>
    <col min="767" max="767" width="12.3984375" style="1" bestFit="1" customWidth="1"/>
    <col min="768" max="769" width="13.86328125" style="1" bestFit="1" customWidth="1"/>
    <col min="770" max="770" width="14.86328125" style="1" bestFit="1" customWidth="1"/>
    <col min="771" max="771" width="12.1328125" style="1" bestFit="1" customWidth="1"/>
    <col min="772" max="772" width="12.3984375" style="1" bestFit="1" customWidth="1"/>
    <col min="773" max="774" width="13.86328125" style="1" bestFit="1" customWidth="1"/>
    <col min="775" max="775" width="14.86328125" style="1" bestFit="1" customWidth="1"/>
    <col min="776" max="1014" width="9.1328125" style="1"/>
    <col min="1015" max="1015" width="15.3984375" style="1" bestFit="1" customWidth="1"/>
    <col min="1016" max="1016" width="11.1328125" style="1" bestFit="1" customWidth="1"/>
    <col min="1017" max="1017" width="14.59765625" style="1" bestFit="1" customWidth="1"/>
    <col min="1018" max="1018" width="17.3984375" style="1" bestFit="1" customWidth="1"/>
    <col min="1019" max="1019" width="17.59765625" style="1" bestFit="1" customWidth="1"/>
    <col min="1020" max="1020" width="14.73046875" style="1" bestFit="1" customWidth="1"/>
    <col min="1021" max="1021" width="14.3984375" style="1" bestFit="1" customWidth="1"/>
    <col min="1022" max="1022" width="12.1328125" style="1" bestFit="1" customWidth="1"/>
    <col min="1023" max="1023" width="12.3984375" style="1" bestFit="1" customWidth="1"/>
    <col min="1024" max="1025" width="13.86328125" style="1" bestFit="1" customWidth="1"/>
    <col min="1026" max="1026" width="14.86328125" style="1" bestFit="1" customWidth="1"/>
    <col min="1027" max="1027" width="12.1328125" style="1" bestFit="1" customWidth="1"/>
    <col min="1028" max="1028" width="12.3984375" style="1" bestFit="1" customWidth="1"/>
    <col min="1029" max="1030" width="13.86328125" style="1" bestFit="1" customWidth="1"/>
    <col min="1031" max="1031" width="14.86328125" style="1" bestFit="1" customWidth="1"/>
    <col min="1032" max="1270" width="9.1328125" style="1"/>
    <col min="1271" max="1271" width="15.3984375" style="1" bestFit="1" customWidth="1"/>
    <col min="1272" max="1272" width="11.1328125" style="1" bestFit="1" customWidth="1"/>
    <col min="1273" max="1273" width="14.59765625" style="1" bestFit="1" customWidth="1"/>
    <col min="1274" max="1274" width="17.3984375" style="1" bestFit="1" customWidth="1"/>
    <col min="1275" max="1275" width="17.59765625" style="1" bestFit="1" customWidth="1"/>
    <col min="1276" max="1276" width="14.73046875" style="1" bestFit="1" customWidth="1"/>
    <col min="1277" max="1277" width="14.3984375" style="1" bestFit="1" customWidth="1"/>
    <col min="1278" max="1278" width="12.1328125" style="1" bestFit="1" customWidth="1"/>
    <col min="1279" max="1279" width="12.3984375" style="1" bestFit="1" customWidth="1"/>
    <col min="1280" max="1281" width="13.86328125" style="1" bestFit="1" customWidth="1"/>
    <col min="1282" max="1282" width="14.86328125" style="1" bestFit="1" customWidth="1"/>
    <col min="1283" max="1283" width="12.1328125" style="1" bestFit="1" customWidth="1"/>
    <col min="1284" max="1284" width="12.3984375" style="1" bestFit="1" customWidth="1"/>
    <col min="1285" max="1286" width="13.86328125" style="1" bestFit="1" customWidth="1"/>
    <col min="1287" max="1287" width="14.86328125" style="1" bestFit="1" customWidth="1"/>
    <col min="1288" max="1526" width="9.1328125" style="1"/>
    <col min="1527" max="1527" width="15.3984375" style="1" bestFit="1" customWidth="1"/>
    <col min="1528" max="1528" width="11.1328125" style="1" bestFit="1" customWidth="1"/>
    <col min="1529" max="1529" width="14.59765625" style="1" bestFit="1" customWidth="1"/>
    <col min="1530" max="1530" width="17.3984375" style="1" bestFit="1" customWidth="1"/>
    <col min="1531" max="1531" width="17.59765625" style="1" bestFit="1" customWidth="1"/>
    <col min="1532" max="1532" width="14.73046875" style="1" bestFit="1" customWidth="1"/>
    <col min="1533" max="1533" width="14.3984375" style="1" bestFit="1" customWidth="1"/>
    <col min="1534" max="1534" width="12.1328125" style="1" bestFit="1" customWidth="1"/>
    <col min="1535" max="1535" width="12.3984375" style="1" bestFit="1" customWidth="1"/>
    <col min="1536" max="1537" width="13.86328125" style="1" bestFit="1" customWidth="1"/>
    <col min="1538" max="1538" width="14.86328125" style="1" bestFit="1" customWidth="1"/>
    <col min="1539" max="1539" width="12.1328125" style="1" bestFit="1" customWidth="1"/>
    <col min="1540" max="1540" width="12.3984375" style="1" bestFit="1" customWidth="1"/>
    <col min="1541" max="1542" width="13.86328125" style="1" bestFit="1" customWidth="1"/>
    <col min="1543" max="1543" width="14.86328125" style="1" bestFit="1" customWidth="1"/>
    <col min="1544" max="1782" width="9.1328125" style="1"/>
    <col min="1783" max="1783" width="15.3984375" style="1" bestFit="1" customWidth="1"/>
    <col min="1784" max="1784" width="11.1328125" style="1" bestFit="1" customWidth="1"/>
    <col min="1785" max="1785" width="14.59765625" style="1" bestFit="1" customWidth="1"/>
    <col min="1786" max="1786" width="17.3984375" style="1" bestFit="1" customWidth="1"/>
    <col min="1787" max="1787" width="17.59765625" style="1" bestFit="1" customWidth="1"/>
    <col min="1788" max="1788" width="14.73046875" style="1" bestFit="1" customWidth="1"/>
    <col min="1789" max="1789" width="14.3984375" style="1" bestFit="1" customWidth="1"/>
    <col min="1790" max="1790" width="12.1328125" style="1" bestFit="1" customWidth="1"/>
    <col min="1791" max="1791" width="12.3984375" style="1" bestFit="1" customWidth="1"/>
    <col min="1792" max="1793" width="13.86328125" style="1" bestFit="1" customWidth="1"/>
    <col min="1794" max="1794" width="14.86328125" style="1" bestFit="1" customWidth="1"/>
    <col min="1795" max="1795" width="12.1328125" style="1" bestFit="1" customWidth="1"/>
    <col min="1796" max="1796" width="12.3984375" style="1" bestFit="1" customWidth="1"/>
    <col min="1797" max="1798" width="13.86328125" style="1" bestFit="1" customWidth="1"/>
    <col min="1799" max="1799" width="14.86328125" style="1" bestFit="1" customWidth="1"/>
    <col min="1800" max="2038" width="9.1328125" style="1"/>
    <col min="2039" max="2039" width="15.3984375" style="1" bestFit="1" customWidth="1"/>
    <col min="2040" max="2040" width="11.1328125" style="1" bestFit="1" customWidth="1"/>
    <col min="2041" max="2041" width="14.59765625" style="1" bestFit="1" customWidth="1"/>
    <col min="2042" max="2042" width="17.3984375" style="1" bestFit="1" customWidth="1"/>
    <col min="2043" max="2043" width="17.59765625" style="1" bestFit="1" customWidth="1"/>
    <col min="2044" max="2044" width="14.73046875" style="1" bestFit="1" customWidth="1"/>
    <col min="2045" max="2045" width="14.3984375" style="1" bestFit="1" customWidth="1"/>
    <col min="2046" max="2046" width="12.1328125" style="1" bestFit="1" customWidth="1"/>
    <col min="2047" max="2047" width="12.3984375" style="1" bestFit="1" customWidth="1"/>
    <col min="2048" max="2049" width="13.86328125" style="1" bestFit="1" customWidth="1"/>
    <col min="2050" max="2050" width="14.86328125" style="1" bestFit="1" customWidth="1"/>
    <col min="2051" max="2051" width="12.1328125" style="1" bestFit="1" customWidth="1"/>
    <col min="2052" max="2052" width="12.3984375" style="1" bestFit="1" customWidth="1"/>
    <col min="2053" max="2054" width="13.86328125" style="1" bestFit="1" customWidth="1"/>
    <col min="2055" max="2055" width="14.86328125" style="1" bestFit="1" customWidth="1"/>
    <col min="2056" max="2294" width="9.1328125" style="1"/>
    <col min="2295" max="2295" width="15.3984375" style="1" bestFit="1" customWidth="1"/>
    <col min="2296" max="2296" width="11.1328125" style="1" bestFit="1" customWidth="1"/>
    <col min="2297" max="2297" width="14.59765625" style="1" bestFit="1" customWidth="1"/>
    <col min="2298" max="2298" width="17.3984375" style="1" bestFit="1" customWidth="1"/>
    <col min="2299" max="2299" width="17.59765625" style="1" bestFit="1" customWidth="1"/>
    <col min="2300" max="2300" width="14.73046875" style="1" bestFit="1" customWidth="1"/>
    <col min="2301" max="2301" width="14.3984375" style="1" bestFit="1" customWidth="1"/>
    <col min="2302" max="2302" width="12.1328125" style="1" bestFit="1" customWidth="1"/>
    <col min="2303" max="2303" width="12.3984375" style="1" bestFit="1" customWidth="1"/>
    <col min="2304" max="2305" width="13.86328125" style="1" bestFit="1" customWidth="1"/>
    <col min="2306" max="2306" width="14.86328125" style="1" bestFit="1" customWidth="1"/>
    <col min="2307" max="2307" width="12.1328125" style="1" bestFit="1" customWidth="1"/>
    <col min="2308" max="2308" width="12.3984375" style="1" bestFit="1" customWidth="1"/>
    <col min="2309" max="2310" width="13.86328125" style="1" bestFit="1" customWidth="1"/>
    <col min="2311" max="2311" width="14.86328125" style="1" bestFit="1" customWidth="1"/>
    <col min="2312" max="2550" width="9.1328125" style="1"/>
    <col min="2551" max="2551" width="15.3984375" style="1" bestFit="1" customWidth="1"/>
    <col min="2552" max="2552" width="11.1328125" style="1" bestFit="1" customWidth="1"/>
    <col min="2553" max="2553" width="14.59765625" style="1" bestFit="1" customWidth="1"/>
    <col min="2554" max="2554" width="17.3984375" style="1" bestFit="1" customWidth="1"/>
    <col min="2555" max="2555" width="17.59765625" style="1" bestFit="1" customWidth="1"/>
    <col min="2556" max="2556" width="14.73046875" style="1" bestFit="1" customWidth="1"/>
    <col min="2557" max="2557" width="14.3984375" style="1" bestFit="1" customWidth="1"/>
    <col min="2558" max="2558" width="12.1328125" style="1" bestFit="1" customWidth="1"/>
    <col min="2559" max="2559" width="12.3984375" style="1" bestFit="1" customWidth="1"/>
    <col min="2560" max="2561" width="13.86328125" style="1" bestFit="1" customWidth="1"/>
    <col min="2562" max="2562" width="14.86328125" style="1" bestFit="1" customWidth="1"/>
    <col min="2563" max="2563" width="12.1328125" style="1" bestFit="1" customWidth="1"/>
    <col min="2564" max="2564" width="12.3984375" style="1" bestFit="1" customWidth="1"/>
    <col min="2565" max="2566" width="13.86328125" style="1" bestFit="1" customWidth="1"/>
    <col min="2567" max="2567" width="14.86328125" style="1" bestFit="1" customWidth="1"/>
    <col min="2568" max="2806" width="9.1328125" style="1"/>
    <col min="2807" max="2807" width="15.3984375" style="1" bestFit="1" customWidth="1"/>
    <col min="2808" max="2808" width="11.1328125" style="1" bestFit="1" customWidth="1"/>
    <col min="2809" max="2809" width="14.59765625" style="1" bestFit="1" customWidth="1"/>
    <col min="2810" max="2810" width="17.3984375" style="1" bestFit="1" customWidth="1"/>
    <col min="2811" max="2811" width="17.59765625" style="1" bestFit="1" customWidth="1"/>
    <col min="2812" max="2812" width="14.73046875" style="1" bestFit="1" customWidth="1"/>
    <col min="2813" max="2813" width="14.3984375" style="1" bestFit="1" customWidth="1"/>
    <col min="2814" max="2814" width="12.1328125" style="1" bestFit="1" customWidth="1"/>
    <col min="2815" max="2815" width="12.3984375" style="1" bestFit="1" customWidth="1"/>
    <col min="2816" max="2817" width="13.86328125" style="1" bestFit="1" customWidth="1"/>
    <col min="2818" max="2818" width="14.86328125" style="1" bestFit="1" customWidth="1"/>
    <col min="2819" max="2819" width="12.1328125" style="1" bestFit="1" customWidth="1"/>
    <col min="2820" max="2820" width="12.3984375" style="1" bestFit="1" customWidth="1"/>
    <col min="2821" max="2822" width="13.86328125" style="1" bestFit="1" customWidth="1"/>
    <col min="2823" max="2823" width="14.86328125" style="1" bestFit="1" customWidth="1"/>
    <col min="2824" max="3062" width="9.1328125" style="1"/>
    <col min="3063" max="3063" width="15.3984375" style="1" bestFit="1" customWidth="1"/>
    <col min="3064" max="3064" width="11.1328125" style="1" bestFit="1" customWidth="1"/>
    <col min="3065" max="3065" width="14.59765625" style="1" bestFit="1" customWidth="1"/>
    <col min="3066" max="3066" width="17.3984375" style="1" bestFit="1" customWidth="1"/>
    <col min="3067" max="3067" width="17.59765625" style="1" bestFit="1" customWidth="1"/>
    <col min="3068" max="3068" width="14.73046875" style="1" bestFit="1" customWidth="1"/>
    <col min="3069" max="3069" width="14.3984375" style="1" bestFit="1" customWidth="1"/>
    <col min="3070" max="3070" width="12.1328125" style="1" bestFit="1" customWidth="1"/>
    <col min="3071" max="3071" width="12.3984375" style="1" bestFit="1" customWidth="1"/>
    <col min="3072" max="3073" width="13.86328125" style="1" bestFit="1" customWidth="1"/>
    <col min="3074" max="3074" width="14.86328125" style="1" bestFit="1" customWidth="1"/>
    <col min="3075" max="3075" width="12.1328125" style="1" bestFit="1" customWidth="1"/>
    <col min="3076" max="3076" width="12.3984375" style="1" bestFit="1" customWidth="1"/>
    <col min="3077" max="3078" width="13.86328125" style="1" bestFit="1" customWidth="1"/>
    <col min="3079" max="3079" width="14.86328125" style="1" bestFit="1" customWidth="1"/>
    <col min="3080" max="3318" width="9.1328125" style="1"/>
    <col min="3319" max="3319" width="15.3984375" style="1" bestFit="1" customWidth="1"/>
    <col min="3320" max="3320" width="11.1328125" style="1" bestFit="1" customWidth="1"/>
    <col min="3321" max="3321" width="14.59765625" style="1" bestFit="1" customWidth="1"/>
    <col min="3322" max="3322" width="17.3984375" style="1" bestFit="1" customWidth="1"/>
    <col min="3323" max="3323" width="17.59765625" style="1" bestFit="1" customWidth="1"/>
    <col min="3324" max="3324" width="14.73046875" style="1" bestFit="1" customWidth="1"/>
    <col min="3325" max="3325" width="14.3984375" style="1" bestFit="1" customWidth="1"/>
    <col min="3326" max="3326" width="12.1328125" style="1" bestFit="1" customWidth="1"/>
    <col min="3327" max="3327" width="12.3984375" style="1" bestFit="1" customWidth="1"/>
    <col min="3328" max="3329" width="13.86328125" style="1" bestFit="1" customWidth="1"/>
    <col min="3330" max="3330" width="14.86328125" style="1" bestFit="1" customWidth="1"/>
    <col min="3331" max="3331" width="12.1328125" style="1" bestFit="1" customWidth="1"/>
    <col min="3332" max="3332" width="12.3984375" style="1" bestFit="1" customWidth="1"/>
    <col min="3333" max="3334" width="13.86328125" style="1" bestFit="1" customWidth="1"/>
    <col min="3335" max="3335" width="14.86328125" style="1" bestFit="1" customWidth="1"/>
    <col min="3336" max="3574" width="9.1328125" style="1"/>
    <col min="3575" max="3575" width="15.3984375" style="1" bestFit="1" customWidth="1"/>
    <col min="3576" max="3576" width="11.1328125" style="1" bestFit="1" customWidth="1"/>
    <col min="3577" max="3577" width="14.59765625" style="1" bestFit="1" customWidth="1"/>
    <col min="3578" max="3578" width="17.3984375" style="1" bestFit="1" customWidth="1"/>
    <col min="3579" max="3579" width="17.59765625" style="1" bestFit="1" customWidth="1"/>
    <col min="3580" max="3580" width="14.73046875" style="1" bestFit="1" customWidth="1"/>
    <col min="3581" max="3581" width="14.3984375" style="1" bestFit="1" customWidth="1"/>
    <col min="3582" max="3582" width="12.1328125" style="1" bestFit="1" customWidth="1"/>
    <col min="3583" max="3583" width="12.3984375" style="1" bestFit="1" customWidth="1"/>
    <col min="3584" max="3585" width="13.86328125" style="1" bestFit="1" customWidth="1"/>
    <col min="3586" max="3586" width="14.86328125" style="1" bestFit="1" customWidth="1"/>
    <col min="3587" max="3587" width="12.1328125" style="1" bestFit="1" customWidth="1"/>
    <col min="3588" max="3588" width="12.3984375" style="1" bestFit="1" customWidth="1"/>
    <col min="3589" max="3590" width="13.86328125" style="1" bestFit="1" customWidth="1"/>
    <col min="3591" max="3591" width="14.86328125" style="1" bestFit="1" customWidth="1"/>
    <col min="3592" max="3830" width="9.1328125" style="1"/>
    <col min="3831" max="3831" width="15.3984375" style="1" bestFit="1" customWidth="1"/>
    <col min="3832" max="3832" width="11.1328125" style="1" bestFit="1" customWidth="1"/>
    <col min="3833" max="3833" width="14.59765625" style="1" bestFit="1" customWidth="1"/>
    <col min="3834" max="3834" width="17.3984375" style="1" bestFit="1" customWidth="1"/>
    <col min="3835" max="3835" width="17.59765625" style="1" bestFit="1" customWidth="1"/>
    <col min="3836" max="3836" width="14.73046875" style="1" bestFit="1" customWidth="1"/>
    <col min="3837" max="3837" width="14.3984375" style="1" bestFit="1" customWidth="1"/>
    <col min="3838" max="3838" width="12.1328125" style="1" bestFit="1" customWidth="1"/>
    <col min="3839" max="3839" width="12.3984375" style="1" bestFit="1" customWidth="1"/>
    <col min="3840" max="3841" width="13.86328125" style="1" bestFit="1" customWidth="1"/>
    <col min="3842" max="3842" width="14.86328125" style="1" bestFit="1" customWidth="1"/>
    <col min="3843" max="3843" width="12.1328125" style="1" bestFit="1" customWidth="1"/>
    <col min="3844" max="3844" width="12.3984375" style="1" bestFit="1" customWidth="1"/>
    <col min="3845" max="3846" width="13.86328125" style="1" bestFit="1" customWidth="1"/>
    <col min="3847" max="3847" width="14.86328125" style="1" bestFit="1" customWidth="1"/>
    <col min="3848" max="4086" width="9.1328125" style="1"/>
    <col min="4087" max="4087" width="15.3984375" style="1" bestFit="1" customWidth="1"/>
    <col min="4088" max="4088" width="11.1328125" style="1" bestFit="1" customWidth="1"/>
    <col min="4089" max="4089" width="14.59765625" style="1" bestFit="1" customWidth="1"/>
    <col min="4090" max="4090" width="17.3984375" style="1" bestFit="1" customWidth="1"/>
    <col min="4091" max="4091" width="17.59765625" style="1" bestFit="1" customWidth="1"/>
    <col min="4092" max="4092" width="14.73046875" style="1" bestFit="1" customWidth="1"/>
    <col min="4093" max="4093" width="14.3984375" style="1" bestFit="1" customWidth="1"/>
    <col min="4094" max="4094" width="12.1328125" style="1" bestFit="1" customWidth="1"/>
    <col min="4095" max="4095" width="12.3984375" style="1" bestFit="1" customWidth="1"/>
    <col min="4096" max="4097" width="13.86328125" style="1" bestFit="1" customWidth="1"/>
    <col min="4098" max="4098" width="14.86328125" style="1" bestFit="1" customWidth="1"/>
    <col min="4099" max="4099" width="12.1328125" style="1" bestFit="1" customWidth="1"/>
    <col min="4100" max="4100" width="12.3984375" style="1" bestFit="1" customWidth="1"/>
    <col min="4101" max="4102" width="13.86328125" style="1" bestFit="1" customWidth="1"/>
    <col min="4103" max="4103" width="14.86328125" style="1" bestFit="1" customWidth="1"/>
    <col min="4104" max="4342" width="9.1328125" style="1"/>
    <col min="4343" max="4343" width="15.3984375" style="1" bestFit="1" customWidth="1"/>
    <col min="4344" max="4344" width="11.1328125" style="1" bestFit="1" customWidth="1"/>
    <col min="4345" max="4345" width="14.59765625" style="1" bestFit="1" customWidth="1"/>
    <col min="4346" max="4346" width="17.3984375" style="1" bestFit="1" customWidth="1"/>
    <col min="4347" max="4347" width="17.59765625" style="1" bestFit="1" customWidth="1"/>
    <col min="4348" max="4348" width="14.73046875" style="1" bestFit="1" customWidth="1"/>
    <col min="4349" max="4349" width="14.3984375" style="1" bestFit="1" customWidth="1"/>
    <col min="4350" max="4350" width="12.1328125" style="1" bestFit="1" customWidth="1"/>
    <col min="4351" max="4351" width="12.3984375" style="1" bestFit="1" customWidth="1"/>
    <col min="4352" max="4353" width="13.86328125" style="1" bestFit="1" customWidth="1"/>
    <col min="4354" max="4354" width="14.86328125" style="1" bestFit="1" customWidth="1"/>
    <col min="4355" max="4355" width="12.1328125" style="1" bestFit="1" customWidth="1"/>
    <col min="4356" max="4356" width="12.3984375" style="1" bestFit="1" customWidth="1"/>
    <col min="4357" max="4358" width="13.86328125" style="1" bestFit="1" customWidth="1"/>
    <col min="4359" max="4359" width="14.86328125" style="1" bestFit="1" customWidth="1"/>
    <col min="4360" max="4598" width="9.1328125" style="1"/>
    <col min="4599" max="4599" width="15.3984375" style="1" bestFit="1" customWidth="1"/>
    <col min="4600" max="4600" width="11.1328125" style="1" bestFit="1" customWidth="1"/>
    <col min="4601" max="4601" width="14.59765625" style="1" bestFit="1" customWidth="1"/>
    <col min="4602" max="4602" width="17.3984375" style="1" bestFit="1" customWidth="1"/>
    <col min="4603" max="4603" width="17.59765625" style="1" bestFit="1" customWidth="1"/>
    <col min="4604" max="4604" width="14.73046875" style="1" bestFit="1" customWidth="1"/>
    <col min="4605" max="4605" width="14.3984375" style="1" bestFit="1" customWidth="1"/>
    <col min="4606" max="4606" width="12.1328125" style="1" bestFit="1" customWidth="1"/>
    <col min="4607" max="4607" width="12.3984375" style="1" bestFit="1" customWidth="1"/>
    <col min="4608" max="4609" width="13.86328125" style="1" bestFit="1" customWidth="1"/>
    <col min="4610" max="4610" width="14.86328125" style="1" bestFit="1" customWidth="1"/>
    <col min="4611" max="4611" width="12.1328125" style="1" bestFit="1" customWidth="1"/>
    <col min="4612" max="4612" width="12.3984375" style="1" bestFit="1" customWidth="1"/>
    <col min="4613" max="4614" width="13.86328125" style="1" bestFit="1" customWidth="1"/>
    <col min="4615" max="4615" width="14.86328125" style="1" bestFit="1" customWidth="1"/>
    <col min="4616" max="4854" width="9.1328125" style="1"/>
    <col min="4855" max="4855" width="15.3984375" style="1" bestFit="1" customWidth="1"/>
    <col min="4856" max="4856" width="11.1328125" style="1" bestFit="1" customWidth="1"/>
    <col min="4857" max="4857" width="14.59765625" style="1" bestFit="1" customWidth="1"/>
    <col min="4858" max="4858" width="17.3984375" style="1" bestFit="1" customWidth="1"/>
    <col min="4859" max="4859" width="17.59765625" style="1" bestFit="1" customWidth="1"/>
    <col min="4860" max="4860" width="14.73046875" style="1" bestFit="1" customWidth="1"/>
    <col min="4861" max="4861" width="14.3984375" style="1" bestFit="1" customWidth="1"/>
    <col min="4862" max="4862" width="12.1328125" style="1" bestFit="1" customWidth="1"/>
    <col min="4863" max="4863" width="12.3984375" style="1" bestFit="1" customWidth="1"/>
    <col min="4864" max="4865" width="13.86328125" style="1" bestFit="1" customWidth="1"/>
    <col min="4866" max="4866" width="14.86328125" style="1" bestFit="1" customWidth="1"/>
    <col min="4867" max="4867" width="12.1328125" style="1" bestFit="1" customWidth="1"/>
    <col min="4868" max="4868" width="12.3984375" style="1" bestFit="1" customWidth="1"/>
    <col min="4869" max="4870" width="13.86328125" style="1" bestFit="1" customWidth="1"/>
    <col min="4871" max="4871" width="14.86328125" style="1" bestFit="1" customWidth="1"/>
    <col min="4872" max="5110" width="9.1328125" style="1"/>
    <col min="5111" max="5111" width="15.3984375" style="1" bestFit="1" customWidth="1"/>
    <col min="5112" max="5112" width="11.1328125" style="1" bestFit="1" customWidth="1"/>
    <col min="5113" max="5113" width="14.59765625" style="1" bestFit="1" customWidth="1"/>
    <col min="5114" max="5114" width="17.3984375" style="1" bestFit="1" customWidth="1"/>
    <col min="5115" max="5115" width="17.59765625" style="1" bestFit="1" customWidth="1"/>
    <col min="5116" max="5116" width="14.73046875" style="1" bestFit="1" customWidth="1"/>
    <col min="5117" max="5117" width="14.3984375" style="1" bestFit="1" customWidth="1"/>
    <col min="5118" max="5118" width="12.1328125" style="1" bestFit="1" customWidth="1"/>
    <col min="5119" max="5119" width="12.3984375" style="1" bestFit="1" customWidth="1"/>
    <col min="5120" max="5121" width="13.86328125" style="1" bestFit="1" customWidth="1"/>
    <col min="5122" max="5122" width="14.86328125" style="1" bestFit="1" customWidth="1"/>
    <col min="5123" max="5123" width="12.1328125" style="1" bestFit="1" customWidth="1"/>
    <col min="5124" max="5124" width="12.3984375" style="1" bestFit="1" customWidth="1"/>
    <col min="5125" max="5126" width="13.86328125" style="1" bestFit="1" customWidth="1"/>
    <col min="5127" max="5127" width="14.86328125" style="1" bestFit="1" customWidth="1"/>
    <col min="5128" max="5366" width="9.1328125" style="1"/>
    <col min="5367" max="5367" width="15.3984375" style="1" bestFit="1" customWidth="1"/>
    <col min="5368" max="5368" width="11.1328125" style="1" bestFit="1" customWidth="1"/>
    <col min="5369" max="5369" width="14.59765625" style="1" bestFit="1" customWidth="1"/>
    <col min="5370" max="5370" width="17.3984375" style="1" bestFit="1" customWidth="1"/>
    <col min="5371" max="5371" width="17.59765625" style="1" bestFit="1" customWidth="1"/>
    <col min="5372" max="5372" width="14.73046875" style="1" bestFit="1" customWidth="1"/>
    <col min="5373" max="5373" width="14.3984375" style="1" bestFit="1" customWidth="1"/>
    <col min="5374" max="5374" width="12.1328125" style="1" bestFit="1" customWidth="1"/>
    <col min="5375" max="5375" width="12.3984375" style="1" bestFit="1" customWidth="1"/>
    <col min="5376" max="5377" width="13.86328125" style="1" bestFit="1" customWidth="1"/>
    <col min="5378" max="5378" width="14.86328125" style="1" bestFit="1" customWidth="1"/>
    <col min="5379" max="5379" width="12.1328125" style="1" bestFit="1" customWidth="1"/>
    <col min="5380" max="5380" width="12.3984375" style="1" bestFit="1" customWidth="1"/>
    <col min="5381" max="5382" width="13.86328125" style="1" bestFit="1" customWidth="1"/>
    <col min="5383" max="5383" width="14.86328125" style="1" bestFit="1" customWidth="1"/>
    <col min="5384" max="5622" width="9.1328125" style="1"/>
    <col min="5623" max="5623" width="15.3984375" style="1" bestFit="1" customWidth="1"/>
    <col min="5624" max="5624" width="11.1328125" style="1" bestFit="1" customWidth="1"/>
    <col min="5625" max="5625" width="14.59765625" style="1" bestFit="1" customWidth="1"/>
    <col min="5626" max="5626" width="17.3984375" style="1" bestFit="1" customWidth="1"/>
    <col min="5627" max="5627" width="17.59765625" style="1" bestFit="1" customWidth="1"/>
    <col min="5628" max="5628" width="14.73046875" style="1" bestFit="1" customWidth="1"/>
    <col min="5629" max="5629" width="14.3984375" style="1" bestFit="1" customWidth="1"/>
    <col min="5630" max="5630" width="12.1328125" style="1" bestFit="1" customWidth="1"/>
    <col min="5631" max="5631" width="12.3984375" style="1" bestFit="1" customWidth="1"/>
    <col min="5632" max="5633" width="13.86328125" style="1" bestFit="1" customWidth="1"/>
    <col min="5634" max="5634" width="14.86328125" style="1" bestFit="1" customWidth="1"/>
    <col min="5635" max="5635" width="12.1328125" style="1" bestFit="1" customWidth="1"/>
    <col min="5636" max="5636" width="12.3984375" style="1" bestFit="1" customWidth="1"/>
    <col min="5637" max="5638" width="13.86328125" style="1" bestFit="1" customWidth="1"/>
    <col min="5639" max="5639" width="14.86328125" style="1" bestFit="1" customWidth="1"/>
    <col min="5640" max="5878" width="9.1328125" style="1"/>
    <col min="5879" max="5879" width="15.3984375" style="1" bestFit="1" customWidth="1"/>
    <col min="5880" max="5880" width="11.1328125" style="1" bestFit="1" customWidth="1"/>
    <col min="5881" max="5881" width="14.59765625" style="1" bestFit="1" customWidth="1"/>
    <col min="5882" max="5882" width="17.3984375" style="1" bestFit="1" customWidth="1"/>
    <col min="5883" max="5883" width="17.59765625" style="1" bestFit="1" customWidth="1"/>
    <col min="5884" max="5884" width="14.73046875" style="1" bestFit="1" customWidth="1"/>
    <col min="5885" max="5885" width="14.3984375" style="1" bestFit="1" customWidth="1"/>
    <col min="5886" max="5886" width="12.1328125" style="1" bestFit="1" customWidth="1"/>
    <col min="5887" max="5887" width="12.3984375" style="1" bestFit="1" customWidth="1"/>
    <col min="5888" max="5889" width="13.86328125" style="1" bestFit="1" customWidth="1"/>
    <col min="5890" max="5890" width="14.86328125" style="1" bestFit="1" customWidth="1"/>
    <col min="5891" max="5891" width="12.1328125" style="1" bestFit="1" customWidth="1"/>
    <col min="5892" max="5892" width="12.3984375" style="1" bestFit="1" customWidth="1"/>
    <col min="5893" max="5894" width="13.86328125" style="1" bestFit="1" customWidth="1"/>
    <col min="5895" max="5895" width="14.86328125" style="1" bestFit="1" customWidth="1"/>
    <col min="5896" max="6134" width="9.1328125" style="1"/>
    <col min="6135" max="6135" width="15.3984375" style="1" bestFit="1" customWidth="1"/>
    <col min="6136" max="6136" width="11.1328125" style="1" bestFit="1" customWidth="1"/>
    <col min="6137" max="6137" width="14.59765625" style="1" bestFit="1" customWidth="1"/>
    <col min="6138" max="6138" width="17.3984375" style="1" bestFit="1" customWidth="1"/>
    <col min="6139" max="6139" width="17.59765625" style="1" bestFit="1" customWidth="1"/>
    <col min="6140" max="6140" width="14.73046875" style="1" bestFit="1" customWidth="1"/>
    <col min="6141" max="6141" width="14.3984375" style="1" bestFit="1" customWidth="1"/>
    <col min="6142" max="6142" width="12.1328125" style="1" bestFit="1" customWidth="1"/>
    <col min="6143" max="6143" width="12.3984375" style="1" bestFit="1" customWidth="1"/>
    <col min="6144" max="6145" width="13.86328125" style="1" bestFit="1" customWidth="1"/>
    <col min="6146" max="6146" width="14.86328125" style="1" bestFit="1" customWidth="1"/>
    <col min="6147" max="6147" width="12.1328125" style="1" bestFit="1" customWidth="1"/>
    <col min="6148" max="6148" width="12.3984375" style="1" bestFit="1" customWidth="1"/>
    <col min="6149" max="6150" width="13.86328125" style="1" bestFit="1" customWidth="1"/>
    <col min="6151" max="6151" width="14.86328125" style="1" bestFit="1" customWidth="1"/>
    <col min="6152" max="6390" width="9.1328125" style="1"/>
    <col min="6391" max="6391" width="15.3984375" style="1" bestFit="1" customWidth="1"/>
    <col min="6392" max="6392" width="11.1328125" style="1" bestFit="1" customWidth="1"/>
    <col min="6393" max="6393" width="14.59765625" style="1" bestFit="1" customWidth="1"/>
    <col min="6394" max="6394" width="17.3984375" style="1" bestFit="1" customWidth="1"/>
    <col min="6395" max="6395" width="17.59765625" style="1" bestFit="1" customWidth="1"/>
    <col min="6396" max="6396" width="14.73046875" style="1" bestFit="1" customWidth="1"/>
    <col min="6397" max="6397" width="14.3984375" style="1" bestFit="1" customWidth="1"/>
    <col min="6398" max="6398" width="12.1328125" style="1" bestFit="1" customWidth="1"/>
    <col min="6399" max="6399" width="12.3984375" style="1" bestFit="1" customWidth="1"/>
    <col min="6400" max="6401" width="13.86328125" style="1" bestFit="1" customWidth="1"/>
    <col min="6402" max="6402" width="14.86328125" style="1" bestFit="1" customWidth="1"/>
    <col min="6403" max="6403" width="12.1328125" style="1" bestFit="1" customWidth="1"/>
    <col min="6404" max="6404" width="12.3984375" style="1" bestFit="1" customWidth="1"/>
    <col min="6405" max="6406" width="13.86328125" style="1" bestFit="1" customWidth="1"/>
    <col min="6407" max="6407" width="14.86328125" style="1" bestFit="1" customWidth="1"/>
    <col min="6408" max="6646" width="9.1328125" style="1"/>
    <col min="6647" max="6647" width="15.3984375" style="1" bestFit="1" customWidth="1"/>
    <col min="6648" max="6648" width="11.1328125" style="1" bestFit="1" customWidth="1"/>
    <col min="6649" max="6649" width="14.59765625" style="1" bestFit="1" customWidth="1"/>
    <col min="6650" max="6650" width="17.3984375" style="1" bestFit="1" customWidth="1"/>
    <col min="6651" max="6651" width="17.59765625" style="1" bestFit="1" customWidth="1"/>
    <col min="6652" max="6652" width="14.73046875" style="1" bestFit="1" customWidth="1"/>
    <col min="6653" max="6653" width="14.3984375" style="1" bestFit="1" customWidth="1"/>
    <col min="6654" max="6654" width="12.1328125" style="1" bestFit="1" customWidth="1"/>
    <col min="6655" max="6655" width="12.3984375" style="1" bestFit="1" customWidth="1"/>
    <col min="6656" max="6657" width="13.86328125" style="1" bestFit="1" customWidth="1"/>
    <col min="6658" max="6658" width="14.86328125" style="1" bestFit="1" customWidth="1"/>
    <col min="6659" max="6659" width="12.1328125" style="1" bestFit="1" customWidth="1"/>
    <col min="6660" max="6660" width="12.3984375" style="1" bestFit="1" customWidth="1"/>
    <col min="6661" max="6662" width="13.86328125" style="1" bestFit="1" customWidth="1"/>
    <col min="6663" max="6663" width="14.86328125" style="1" bestFit="1" customWidth="1"/>
    <col min="6664" max="6902" width="9.1328125" style="1"/>
    <col min="6903" max="6903" width="15.3984375" style="1" bestFit="1" customWidth="1"/>
    <col min="6904" max="6904" width="11.1328125" style="1" bestFit="1" customWidth="1"/>
    <col min="6905" max="6905" width="14.59765625" style="1" bestFit="1" customWidth="1"/>
    <col min="6906" max="6906" width="17.3984375" style="1" bestFit="1" customWidth="1"/>
    <col min="6907" max="6907" width="17.59765625" style="1" bestFit="1" customWidth="1"/>
    <col min="6908" max="6908" width="14.73046875" style="1" bestFit="1" customWidth="1"/>
    <col min="6909" max="6909" width="14.3984375" style="1" bestFit="1" customWidth="1"/>
    <col min="6910" max="6910" width="12.1328125" style="1" bestFit="1" customWidth="1"/>
    <col min="6911" max="6911" width="12.3984375" style="1" bestFit="1" customWidth="1"/>
    <col min="6912" max="6913" width="13.86328125" style="1" bestFit="1" customWidth="1"/>
    <col min="6914" max="6914" width="14.86328125" style="1" bestFit="1" customWidth="1"/>
    <col min="6915" max="6915" width="12.1328125" style="1" bestFit="1" customWidth="1"/>
    <col min="6916" max="6916" width="12.3984375" style="1" bestFit="1" customWidth="1"/>
    <col min="6917" max="6918" width="13.86328125" style="1" bestFit="1" customWidth="1"/>
    <col min="6919" max="6919" width="14.86328125" style="1" bestFit="1" customWidth="1"/>
    <col min="6920" max="7158" width="9.1328125" style="1"/>
    <col min="7159" max="7159" width="15.3984375" style="1" bestFit="1" customWidth="1"/>
    <col min="7160" max="7160" width="11.1328125" style="1" bestFit="1" customWidth="1"/>
    <col min="7161" max="7161" width="14.59765625" style="1" bestFit="1" customWidth="1"/>
    <col min="7162" max="7162" width="17.3984375" style="1" bestFit="1" customWidth="1"/>
    <col min="7163" max="7163" width="17.59765625" style="1" bestFit="1" customWidth="1"/>
    <col min="7164" max="7164" width="14.73046875" style="1" bestFit="1" customWidth="1"/>
    <col min="7165" max="7165" width="14.3984375" style="1" bestFit="1" customWidth="1"/>
    <col min="7166" max="7166" width="12.1328125" style="1" bestFit="1" customWidth="1"/>
    <col min="7167" max="7167" width="12.3984375" style="1" bestFit="1" customWidth="1"/>
    <col min="7168" max="7169" width="13.86328125" style="1" bestFit="1" customWidth="1"/>
    <col min="7170" max="7170" width="14.86328125" style="1" bestFit="1" customWidth="1"/>
    <col min="7171" max="7171" width="12.1328125" style="1" bestFit="1" customWidth="1"/>
    <col min="7172" max="7172" width="12.3984375" style="1" bestFit="1" customWidth="1"/>
    <col min="7173" max="7174" width="13.86328125" style="1" bestFit="1" customWidth="1"/>
    <col min="7175" max="7175" width="14.86328125" style="1" bestFit="1" customWidth="1"/>
    <col min="7176" max="7414" width="9.1328125" style="1"/>
    <col min="7415" max="7415" width="15.3984375" style="1" bestFit="1" customWidth="1"/>
    <col min="7416" max="7416" width="11.1328125" style="1" bestFit="1" customWidth="1"/>
    <col min="7417" max="7417" width="14.59765625" style="1" bestFit="1" customWidth="1"/>
    <col min="7418" max="7418" width="17.3984375" style="1" bestFit="1" customWidth="1"/>
    <col min="7419" max="7419" width="17.59765625" style="1" bestFit="1" customWidth="1"/>
    <col min="7420" max="7420" width="14.73046875" style="1" bestFit="1" customWidth="1"/>
    <col min="7421" max="7421" width="14.3984375" style="1" bestFit="1" customWidth="1"/>
    <col min="7422" max="7422" width="12.1328125" style="1" bestFit="1" customWidth="1"/>
    <col min="7423" max="7423" width="12.3984375" style="1" bestFit="1" customWidth="1"/>
    <col min="7424" max="7425" width="13.86328125" style="1" bestFit="1" customWidth="1"/>
    <col min="7426" max="7426" width="14.86328125" style="1" bestFit="1" customWidth="1"/>
    <col min="7427" max="7427" width="12.1328125" style="1" bestFit="1" customWidth="1"/>
    <col min="7428" max="7428" width="12.3984375" style="1" bestFit="1" customWidth="1"/>
    <col min="7429" max="7430" width="13.86328125" style="1" bestFit="1" customWidth="1"/>
    <col min="7431" max="7431" width="14.86328125" style="1" bestFit="1" customWidth="1"/>
    <col min="7432" max="7670" width="9.1328125" style="1"/>
    <col min="7671" max="7671" width="15.3984375" style="1" bestFit="1" customWidth="1"/>
    <col min="7672" max="7672" width="11.1328125" style="1" bestFit="1" customWidth="1"/>
    <col min="7673" max="7673" width="14.59765625" style="1" bestFit="1" customWidth="1"/>
    <col min="7674" max="7674" width="17.3984375" style="1" bestFit="1" customWidth="1"/>
    <col min="7675" max="7675" width="17.59765625" style="1" bestFit="1" customWidth="1"/>
    <col min="7676" max="7676" width="14.73046875" style="1" bestFit="1" customWidth="1"/>
    <col min="7677" max="7677" width="14.3984375" style="1" bestFit="1" customWidth="1"/>
    <col min="7678" max="7678" width="12.1328125" style="1" bestFit="1" customWidth="1"/>
    <col min="7679" max="7679" width="12.3984375" style="1" bestFit="1" customWidth="1"/>
    <col min="7680" max="7681" width="13.86328125" style="1" bestFit="1" customWidth="1"/>
    <col min="7682" max="7682" width="14.86328125" style="1" bestFit="1" customWidth="1"/>
    <col min="7683" max="7683" width="12.1328125" style="1" bestFit="1" customWidth="1"/>
    <col min="7684" max="7684" width="12.3984375" style="1" bestFit="1" customWidth="1"/>
    <col min="7685" max="7686" width="13.86328125" style="1" bestFit="1" customWidth="1"/>
    <col min="7687" max="7687" width="14.86328125" style="1" bestFit="1" customWidth="1"/>
    <col min="7688" max="7926" width="9.1328125" style="1"/>
    <col min="7927" max="7927" width="15.3984375" style="1" bestFit="1" customWidth="1"/>
    <col min="7928" max="7928" width="11.1328125" style="1" bestFit="1" customWidth="1"/>
    <col min="7929" max="7929" width="14.59765625" style="1" bestFit="1" customWidth="1"/>
    <col min="7930" max="7930" width="17.3984375" style="1" bestFit="1" customWidth="1"/>
    <col min="7931" max="7931" width="17.59765625" style="1" bestFit="1" customWidth="1"/>
    <col min="7932" max="7932" width="14.73046875" style="1" bestFit="1" customWidth="1"/>
    <col min="7933" max="7933" width="14.3984375" style="1" bestFit="1" customWidth="1"/>
    <col min="7934" max="7934" width="12.1328125" style="1" bestFit="1" customWidth="1"/>
    <col min="7935" max="7935" width="12.3984375" style="1" bestFit="1" customWidth="1"/>
    <col min="7936" max="7937" width="13.86328125" style="1" bestFit="1" customWidth="1"/>
    <col min="7938" max="7938" width="14.86328125" style="1" bestFit="1" customWidth="1"/>
    <col min="7939" max="7939" width="12.1328125" style="1" bestFit="1" customWidth="1"/>
    <col min="7940" max="7940" width="12.3984375" style="1" bestFit="1" customWidth="1"/>
    <col min="7941" max="7942" width="13.86328125" style="1" bestFit="1" customWidth="1"/>
    <col min="7943" max="7943" width="14.86328125" style="1" bestFit="1" customWidth="1"/>
    <col min="7944" max="8182" width="9.1328125" style="1"/>
    <col min="8183" max="8183" width="15.3984375" style="1" bestFit="1" customWidth="1"/>
    <col min="8184" max="8184" width="11.1328125" style="1" bestFit="1" customWidth="1"/>
    <col min="8185" max="8185" width="14.59765625" style="1" bestFit="1" customWidth="1"/>
    <col min="8186" max="8186" width="17.3984375" style="1" bestFit="1" customWidth="1"/>
    <col min="8187" max="8187" width="17.59765625" style="1" bestFit="1" customWidth="1"/>
    <col min="8188" max="8188" width="14.73046875" style="1" bestFit="1" customWidth="1"/>
    <col min="8189" max="8189" width="14.3984375" style="1" bestFit="1" customWidth="1"/>
    <col min="8190" max="8190" width="12.1328125" style="1" bestFit="1" customWidth="1"/>
    <col min="8191" max="8191" width="12.3984375" style="1" bestFit="1" customWidth="1"/>
    <col min="8192" max="8193" width="13.86328125" style="1" bestFit="1" customWidth="1"/>
    <col min="8194" max="8194" width="14.86328125" style="1" bestFit="1" customWidth="1"/>
    <col min="8195" max="8195" width="12.1328125" style="1" bestFit="1" customWidth="1"/>
    <col min="8196" max="8196" width="12.3984375" style="1" bestFit="1" customWidth="1"/>
    <col min="8197" max="8198" width="13.86328125" style="1" bestFit="1" customWidth="1"/>
    <col min="8199" max="8199" width="14.86328125" style="1" bestFit="1" customWidth="1"/>
    <col min="8200" max="8438" width="9.1328125" style="1"/>
    <col min="8439" max="8439" width="15.3984375" style="1" bestFit="1" customWidth="1"/>
    <col min="8440" max="8440" width="11.1328125" style="1" bestFit="1" customWidth="1"/>
    <col min="8441" max="8441" width="14.59765625" style="1" bestFit="1" customWidth="1"/>
    <col min="8442" max="8442" width="17.3984375" style="1" bestFit="1" customWidth="1"/>
    <col min="8443" max="8443" width="17.59765625" style="1" bestFit="1" customWidth="1"/>
    <col min="8444" max="8444" width="14.73046875" style="1" bestFit="1" customWidth="1"/>
    <col min="8445" max="8445" width="14.3984375" style="1" bestFit="1" customWidth="1"/>
    <col min="8446" max="8446" width="12.1328125" style="1" bestFit="1" customWidth="1"/>
    <col min="8447" max="8447" width="12.3984375" style="1" bestFit="1" customWidth="1"/>
    <col min="8448" max="8449" width="13.86328125" style="1" bestFit="1" customWidth="1"/>
    <col min="8450" max="8450" width="14.86328125" style="1" bestFit="1" customWidth="1"/>
    <col min="8451" max="8451" width="12.1328125" style="1" bestFit="1" customWidth="1"/>
    <col min="8452" max="8452" width="12.3984375" style="1" bestFit="1" customWidth="1"/>
    <col min="8453" max="8454" width="13.86328125" style="1" bestFit="1" customWidth="1"/>
    <col min="8455" max="8455" width="14.86328125" style="1" bestFit="1" customWidth="1"/>
    <col min="8456" max="8694" width="9.1328125" style="1"/>
    <col min="8695" max="8695" width="15.3984375" style="1" bestFit="1" customWidth="1"/>
    <col min="8696" max="8696" width="11.1328125" style="1" bestFit="1" customWidth="1"/>
    <col min="8697" max="8697" width="14.59765625" style="1" bestFit="1" customWidth="1"/>
    <col min="8698" max="8698" width="17.3984375" style="1" bestFit="1" customWidth="1"/>
    <col min="8699" max="8699" width="17.59765625" style="1" bestFit="1" customWidth="1"/>
    <col min="8700" max="8700" width="14.73046875" style="1" bestFit="1" customWidth="1"/>
    <col min="8701" max="8701" width="14.3984375" style="1" bestFit="1" customWidth="1"/>
    <col min="8702" max="8702" width="12.1328125" style="1" bestFit="1" customWidth="1"/>
    <col min="8703" max="8703" width="12.3984375" style="1" bestFit="1" customWidth="1"/>
    <col min="8704" max="8705" width="13.86328125" style="1" bestFit="1" customWidth="1"/>
    <col min="8706" max="8706" width="14.86328125" style="1" bestFit="1" customWidth="1"/>
    <col min="8707" max="8707" width="12.1328125" style="1" bestFit="1" customWidth="1"/>
    <col min="8708" max="8708" width="12.3984375" style="1" bestFit="1" customWidth="1"/>
    <col min="8709" max="8710" width="13.86328125" style="1" bestFit="1" customWidth="1"/>
    <col min="8711" max="8711" width="14.86328125" style="1" bestFit="1" customWidth="1"/>
    <col min="8712" max="8950" width="9.1328125" style="1"/>
    <col min="8951" max="8951" width="15.3984375" style="1" bestFit="1" customWidth="1"/>
    <col min="8952" max="8952" width="11.1328125" style="1" bestFit="1" customWidth="1"/>
    <col min="8953" max="8953" width="14.59765625" style="1" bestFit="1" customWidth="1"/>
    <col min="8954" max="8954" width="17.3984375" style="1" bestFit="1" customWidth="1"/>
    <col min="8955" max="8955" width="17.59765625" style="1" bestFit="1" customWidth="1"/>
    <col min="8956" max="8956" width="14.73046875" style="1" bestFit="1" customWidth="1"/>
    <col min="8957" max="8957" width="14.3984375" style="1" bestFit="1" customWidth="1"/>
    <col min="8958" max="8958" width="12.1328125" style="1" bestFit="1" customWidth="1"/>
    <col min="8959" max="8959" width="12.3984375" style="1" bestFit="1" customWidth="1"/>
    <col min="8960" max="8961" width="13.86328125" style="1" bestFit="1" customWidth="1"/>
    <col min="8962" max="8962" width="14.86328125" style="1" bestFit="1" customWidth="1"/>
    <col min="8963" max="8963" width="12.1328125" style="1" bestFit="1" customWidth="1"/>
    <col min="8964" max="8964" width="12.3984375" style="1" bestFit="1" customWidth="1"/>
    <col min="8965" max="8966" width="13.86328125" style="1" bestFit="1" customWidth="1"/>
    <col min="8967" max="8967" width="14.86328125" style="1" bestFit="1" customWidth="1"/>
    <col min="8968" max="9206" width="9.1328125" style="1"/>
    <col min="9207" max="9207" width="15.3984375" style="1" bestFit="1" customWidth="1"/>
    <col min="9208" max="9208" width="11.1328125" style="1" bestFit="1" customWidth="1"/>
    <col min="9209" max="9209" width="14.59765625" style="1" bestFit="1" customWidth="1"/>
    <col min="9210" max="9210" width="17.3984375" style="1" bestFit="1" customWidth="1"/>
    <col min="9211" max="9211" width="17.59765625" style="1" bestFit="1" customWidth="1"/>
    <col min="9212" max="9212" width="14.73046875" style="1" bestFit="1" customWidth="1"/>
    <col min="9213" max="9213" width="14.3984375" style="1" bestFit="1" customWidth="1"/>
    <col min="9214" max="9214" width="12.1328125" style="1" bestFit="1" customWidth="1"/>
    <col min="9215" max="9215" width="12.3984375" style="1" bestFit="1" customWidth="1"/>
    <col min="9216" max="9217" width="13.86328125" style="1" bestFit="1" customWidth="1"/>
    <col min="9218" max="9218" width="14.86328125" style="1" bestFit="1" customWidth="1"/>
    <col min="9219" max="9219" width="12.1328125" style="1" bestFit="1" customWidth="1"/>
    <col min="9220" max="9220" width="12.3984375" style="1" bestFit="1" customWidth="1"/>
    <col min="9221" max="9222" width="13.86328125" style="1" bestFit="1" customWidth="1"/>
    <col min="9223" max="9223" width="14.86328125" style="1" bestFit="1" customWidth="1"/>
    <col min="9224" max="9462" width="9.1328125" style="1"/>
    <col min="9463" max="9463" width="15.3984375" style="1" bestFit="1" customWidth="1"/>
    <col min="9464" max="9464" width="11.1328125" style="1" bestFit="1" customWidth="1"/>
    <col min="9465" max="9465" width="14.59765625" style="1" bestFit="1" customWidth="1"/>
    <col min="9466" max="9466" width="17.3984375" style="1" bestFit="1" customWidth="1"/>
    <col min="9467" max="9467" width="17.59765625" style="1" bestFit="1" customWidth="1"/>
    <col min="9468" max="9468" width="14.73046875" style="1" bestFit="1" customWidth="1"/>
    <col min="9469" max="9469" width="14.3984375" style="1" bestFit="1" customWidth="1"/>
    <col min="9470" max="9470" width="12.1328125" style="1" bestFit="1" customWidth="1"/>
    <col min="9471" max="9471" width="12.3984375" style="1" bestFit="1" customWidth="1"/>
    <col min="9472" max="9473" width="13.86328125" style="1" bestFit="1" customWidth="1"/>
    <col min="9474" max="9474" width="14.86328125" style="1" bestFit="1" customWidth="1"/>
    <col min="9475" max="9475" width="12.1328125" style="1" bestFit="1" customWidth="1"/>
    <col min="9476" max="9476" width="12.3984375" style="1" bestFit="1" customWidth="1"/>
    <col min="9477" max="9478" width="13.86328125" style="1" bestFit="1" customWidth="1"/>
    <col min="9479" max="9479" width="14.86328125" style="1" bestFit="1" customWidth="1"/>
    <col min="9480" max="9718" width="9.1328125" style="1"/>
    <col min="9719" max="9719" width="15.3984375" style="1" bestFit="1" customWidth="1"/>
    <col min="9720" max="9720" width="11.1328125" style="1" bestFit="1" customWidth="1"/>
    <col min="9721" max="9721" width="14.59765625" style="1" bestFit="1" customWidth="1"/>
    <col min="9722" max="9722" width="17.3984375" style="1" bestFit="1" customWidth="1"/>
    <col min="9723" max="9723" width="17.59765625" style="1" bestFit="1" customWidth="1"/>
    <col min="9724" max="9724" width="14.73046875" style="1" bestFit="1" customWidth="1"/>
    <col min="9725" max="9725" width="14.3984375" style="1" bestFit="1" customWidth="1"/>
    <col min="9726" max="9726" width="12.1328125" style="1" bestFit="1" customWidth="1"/>
    <col min="9727" max="9727" width="12.3984375" style="1" bestFit="1" customWidth="1"/>
    <col min="9728" max="9729" width="13.86328125" style="1" bestFit="1" customWidth="1"/>
    <col min="9730" max="9730" width="14.86328125" style="1" bestFit="1" customWidth="1"/>
    <col min="9731" max="9731" width="12.1328125" style="1" bestFit="1" customWidth="1"/>
    <col min="9732" max="9732" width="12.3984375" style="1" bestFit="1" customWidth="1"/>
    <col min="9733" max="9734" width="13.86328125" style="1" bestFit="1" customWidth="1"/>
    <col min="9735" max="9735" width="14.86328125" style="1" bestFit="1" customWidth="1"/>
    <col min="9736" max="9974" width="9.1328125" style="1"/>
    <col min="9975" max="9975" width="15.3984375" style="1" bestFit="1" customWidth="1"/>
    <col min="9976" max="9976" width="11.1328125" style="1" bestFit="1" customWidth="1"/>
    <col min="9977" max="9977" width="14.59765625" style="1" bestFit="1" customWidth="1"/>
    <col min="9978" max="9978" width="17.3984375" style="1" bestFit="1" customWidth="1"/>
    <col min="9979" max="9979" width="17.59765625" style="1" bestFit="1" customWidth="1"/>
    <col min="9980" max="9980" width="14.73046875" style="1" bestFit="1" customWidth="1"/>
    <col min="9981" max="9981" width="14.3984375" style="1" bestFit="1" customWidth="1"/>
    <col min="9982" max="9982" width="12.1328125" style="1" bestFit="1" customWidth="1"/>
    <col min="9983" max="9983" width="12.3984375" style="1" bestFit="1" customWidth="1"/>
    <col min="9984" max="9985" width="13.86328125" style="1" bestFit="1" customWidth="1"/>
    <col min="9986" max="9986" width="14.86328125" style="1" bestFit="1" customWidth="1"/>
    <col min="9987" max="9987" width="12.1328125" style="1" bestFit="1" customWidth="1"/>
    <col min="9988" max="9988" width="12.3984375" style="1" bestFit="1" customWidth="1"/>
    <col min="9989" max="9990" width="13.86328125" style="1" bestFit="1" customWidth="1"/>
    <col min="9991" max="9991" width="14.86328125" style="1" bestFit="1" customWidth="1"/>
    <col min="9992" max="10230" width="9.1328125" style="1"/>
    <col min="10231" max="10231" width="15.3984375" style="1" bestFit="1" customWidth="1"/>
    <col min="10232" max="10232" width="11.1328125" style="1" bestFit="1" customWidth="1"/>
    <col min="10233" max="10233" width="14.59765625" style="1" bestFit="1" customWidth="1"/>
    <col min="10234" max="10234" width="17.3984375" style="1" bestFit="1" customWidth="1"/>
    <col min="10235" max="10235" width="17.59765625" style="1" bestFit="1" customWidth="1"/>
    <col min="10236" max="10236" width="14.73046875" style="1" bestFit="1" customWidth="1"/>
    <col min="10237" max="10237" width="14.3984375" style="1" bestFit="1" customWidth="1"/>
    <col min="10238" max="10238" width="12.1328125" style="1" bestFit="1" customWidth="1"/>
    <col min="10239" max="10239" width="12.3984375" style="1" bestFit="1" customWidth="1"/>
    <col min="10240" max="10241" width="13.86328125" style="1" bestFit="1" customWidth="1"/>
    <col min="10242" max="10242" width="14.86328125" style="1" bestFit="1" customWidth="1"/>
    <col min="10243" max="10243" width="12.1328125" style="1" bestFit="1" customWidth="1"/>
    <col min="10244" max="10244" width="12.3984375" style="1" bestFit="1" customWidth="1"/>
    <col min="10245" max="10246" width="13.86328125" style="1" bestFit="1" customWidth="1"/>
    <col min="10247" max="10247" width="14.86328125" style="1" bestFit="1" customWidth="1"/>
    <col min="10248" max="10486" width="9.1328125" style="1"/>
    <col min="10487" max="10487" width="15.3984375" style="1" bestFit="1" customWidth="1"/>
    <col min="10488" max="10488" width="11.1328125" style="1" bestFit="1" customWidth="1"/>
    <col min="10489" max="10489" width="14.59765625" style="1" bestFit="1" customWidth="1"/>
    <col min="10490" max="10490" width="17.3984375" style="1" bestFit="1" customWidth="1"/>
    <col min="10491" max="10491" width="17.59765625" style="1" bestFit="1" customWidth="1"/>
    <col min="10492" max="10492" width="14.73046875" style="1" bestFit="1" customWidth="1"/>
    <col min="10493" max="10493" width="14.3984375" style="1" bestFit="1" customWidth="1"/>
    <col min="10494" max="10494" width="12.1328125" style="1" bestFit="1" customWidth="1"/>
    <col min="10495" max="10495" width="12.3984375" style="1" bestFit="1" customWidth="1"/>
    <col min="10496" max="10497" width="13.86328125" style="1" bestFit="1" customWidth="1"/>
    <col min="10498" max="10498" width="14.86328125" style="1" bestFit="1" customWidth="1"/>
    <col min="10499" max="10499" width="12.1328125" style="1" bestFit="1" customWidth="1"/>
    <col min="10500" max="10500" width="12.3984375" style="1" bestFit="1" customWidth="1"/>
    <col min="10501" max="10502" width="13.86328125" style="1" bestFit="1" customWidth="1"/>
    <col min="10503" max="10503" width="14.86328125" style="1" bestFit="1" customWidth="1"/>
    <col min="10504" max="10742" width="9.1328125" style="1"/>
    <col min="10743" max="10743" width="15.3984375" style="1" bestFit="1" customWidth="1"/>
    <col min="10744" max="10744" width="11.1328125" style="1" bestFit="1" customWidth="1"/>
    <col min="10745" max="10745" width="14.59765625" style="1" bestFit="1" customWidth="1"/>
    <col min="10746" max="10746" width="17.3984375" style="1" bestFit="1" customWidth="1"/>
    <col min="10747" max="10747" width="17.59765625" style="1" bestFit="1" customWidth="1"/>
    <col min="10748" max="10748" width="14.73046875" style="1" bestFit="1" customWidth="1"/>
    <col min="10749" max="10749" width="14.3984375" style="1" bestFit="1" customWidth="1"/>
    <col min="10750" max="10750" width="12.1328125" style="1" bestFit="1" customWidth="1"/>
    <col min="10751" max="10751" width="12.3984375" style="1" bestFit="1" customWidth="1"/>
    <col min="10752" max="10753" width="13.86328125" style="1" bestFit="1" customWidth="1"/>
    <col min="10754" max="10754" width="14.86328125" style="1" bestFit="1" customWidth="1"/>
    <col min="10755" max="10755" width="12.1328125" style="1" bestFit="1" customWidth="1"/>
    <col min="10756" max="10756" width="12.3984375" style="1" bestFit="1" customWidth="1"/>
    <col min="10757" max="10758" width="13.86328125" style="1" bestFit="1" customWidth="1"/>
    <col min="10759" max="10759" width="14.86328125" style="1" bestFit="1" customWidth="1"/>
    <col min="10760" max="10998" width="9.1328125" style="1"/>
    <col min="10999" max="10999" width="15.3984375" style="1" bestFit="1" customWidth="1"/>
    <col min="11000" max="11000" width="11.1328125" style="1" bestFit="1" customWidth="1"/>
    <col min="11001" max="11001" width="14.59765625" style="1" bestFit="1" customWidth="1"/>
    <col min="11002" max="11002" width="17.3984375" style="1" bestFit="1" customWidth="1"/>
    <col min="11003" max="11003" width="17.59765625" style="1" bestFit="1" customWidth="1"/>
    <col min="11004" max="11004" width="14.73046875" style="1" bestFit="1" customWidth="1"/>
    <col min="11005" max="11005" width="14.3984375" style="1" bestFit="1" customWidth="1"/>
    <col min="11006" max="11006" width="12.1328125" style="1" bestFit="1" customWidth="1"/>
    <col min="11007" max="11007" width="12.3984375" style="1" bestFit="1" customWidth="1"/>
    <col min="11008" max="11009" width="13.86328125" style="1" bestFit="1" customWidth="1"/>
    <col min="11010" max="11010" width="14.86328125" style="1" bestFit="1" customWidth="1"/>
    <col min="11011" max="11011" width="12.1328125" style="1" bestFit="1" customWidth="1"/>
    <col min="11012" max="11012" width="12.3984375" style="1" bestFit="1" customWidth="1"/>
    <col min="11013" max="11014" width="13.86328125" style="1" bestFit="1" customWidth="1"/>
    <col min="11015" max="11015" width="14.86328125" style="1" bestFit="1" customWidth="1"/>
    <col min="11016" max="11254" width="9.1328125" style="1"/>
    <col min="11255" max="11255" width="15.3984375" style="1" bestFit="1" customWidth="1"/>
    <col min="11256" max="11256" width="11.1328125" style="1" bestFit="1" customWidth="1"/>
    <col min="11257" max="11257" width="14.59765625" style="1" bestFit="1" customWidth="1"/>
    <col min="11258" max="11258" width="17.3984375" style="1" bestFit="1" customWidth="1"/>
    <col min="11259" max="11259" width="17.59765625" style="1" bestFit="1" customWidth="1"/>
    <col min="11260" max="11260" width="14.73046875" style="1" bestFit="1" customWidth="1"/>
    <col min="11261" max="11261" width="14.3984375" style="1" bestFit="1" customWidth="1"/>
    <col min="11262" max="11262" width="12.1328125" style="1" bestFit="1" customWidth="1"/>
    <col min="11263" max="11263" width="12.3984375" style="1" bestFit="1" customWidth="1"/>
    <col min="11264" max="11265" width="13.86328125" style="1" bestFit="1" customWidth="1"/>
    <col min="11266" max="11266" width="14.86328125" style="1" bestFit="1" customWidth="1"/>
    <col min="11267" max="11267" width="12.1328125" style="1" bestFit="1" customWidth="1"/>
    <col min="11268" max="11268" width="12.3984375" style="1" bestFit="1" customWidth="1"/>
    <col min="11269" max="11270" width="13.86328125" style="1" bestFit="1" customWidth="1"/>
    <col min="11271" max="11271" width="14.86328125" style="1" bestFit="1" customWidth="1"/>
    <col min="11272" max="11510" width="9.1328125" style="1"/>
    <col min="11511" max="11511" width="15.3984375" style="1" bestFit="1" customWidth="1"/>
    <col min="11512" max="11512" width="11.1328125" style="1" bestFit="1" customWidth="1"/>
    <col min="11513" max="11513" width="14.59765625" style="1" bestFit="1" customWidth="1"/>
    <col min="11514" max="11514" width="17.3984375" style="1" bestFit="1" customWidth="1"/>
    <col min="11515" max="11515" width="17.59765625" style="1" bestFit="1" customWidth="1"/>
    <col min="11516" max="11516" width="14.73046875" style="1" bestFit="1" customWidth="1"/>
    <col min="11517" max="11517" width="14.3984375" style="1" bestFit="1" customWidth="1"/>
    <col min="11518" max="11518" width="12.1328125" style="1" bestFit="1" customWidth="1"/>
    <col min="11519" max="11519" width="12.3984375" style="1" bestFit="1" customWidth="1"/>
    <col min="11520" max="11521" width="13.86328125" style="1" bestFit="1" customWidth="1"/>
    <col min="11522" max="11522" width="14.86328125" style="1" bestFit="1" customWidth="1"/>
    <col min="11523" max="11523" width="12.1328125" style="1" bestFit="1" customWidth="1"/>
    <col min="11524" max="11524" width="12.3984375" style="1" bestFit="1" customWidth="1"/>
    <col min="11525" max="11526" width="13.86328125" style="1" bestFit="1" customWidth="1"/>
    <col min="11527" max="11527" width="14.86328125" style="1" bestFit="1" customWidth="1"/>
    <col min="11528" max="11766" width="9.1328125" style="1"/>
    <col min="11767" max="11767" width="15.3984375" style="1" bestFit="1" customWidth="1"/>
    <col min="11768" max="11768" width="11.1328125" style="1" bestFit="1" customWidth="1"/>
    <col min="11769" max="11769" width="14.59765625" style="1" bestFit="1" customWidth="1"/>
    <col min="11770" max="11770" width="17.3984375" style="1" bestFit="1" customWidth="1"/>
    <col min="11771" max="11771" width="17.59765625" style="1" bestFit="1" customWidth="1"/>
    <col min="11772" max="11772" width="14.73046875" style="1" bestFit="1" customWidth="1"/>
    <col min="11773" max="11773" width="14.3984375" style="1" bestFit="1" customWidth="1"/>
    <col min="11774" max="11774" width="12.1328125" style="1" bestFit="1" customWidth="1"/>
    <col min="11775" max="11775" width="12.3984375" style="1" bestFit="1" customWidth="1"/>
    <col min="11776" max="11777" width="13.86328125" style="1" bestFit="1" customWidth="1"/>
    <col min="11778" max="11778" width="14.86328125" style="1" bestFit="1" customWidth="1"/>
    <col min="11779" max="11779" width="12.1328125" style="1" bestFit="1" customWidth="1"/>
    <col min="11780" max="11780" width="12.3984375" style="1" bestFit="1" customWidth="1"/>
    <col min="11781" max="11782" width="13.86328125" style="1" bestFit="1" customWidth="1"/>
    <col min="11783" max="11783" width="14.86328125" style="1" bestFit="1" customWidth="1"/>
    <col min="11784" max="12022" width="9.1328125" style="1"/>
    <col min="12023" max="12023" width="15.3984375" style="1" bestFit="1" customWidth="1"/>
    <col min="12024" max="12024" width="11.1328125" style="1" bestFit="1" customWidth="1"/>
    <col min="12025" max="12025" width="14.59765625" style="1" bestFit="1" customWidth="1"/>
    <col min="12026" max="12026" width="17.3984375" style="1" bestFit="1" customWidth="1"/>
    <col min="12027" max="12027" width="17.59765625" style="1" bestFit="1" customWidth="1"/>
    <col min="12028" max="12028" width="14.73046875" style="1" bestFit="1" customWidth="1"/>
    <col min="12029" max="12029" width="14.3984375" style="1" bestFit="1" customWidth="1"/>
    <col min="12030" max="12030" width="12.1328125" style="1" bestFit="1" customWidth="1"/>
    <col min="12031" max="12031" width="12.3984375" style="1" bestFit="1" customWidth="1"/>
    <col min="12032" max="12033" width="13.86328125" style="1" bestFit="1" customWidth="1"/>
    <col min="12034" max="12034" width="14.86328125" style="1" bestFit="1" customWidth="1"/>
    <col min="12035" max="12035" width="12.1328125" style="1" bestFit="1" customWidth="1"/>
    <col min="12036" max="12036" width="12.3984375" style="1" bestFit="1" customWidth="1"/>
    <col min="12037" max="12038" width="13.86328125" style="1" bestFit="1" customWidth="1"/>
    <col min="12039" max="12039" width="14.86328125" style="1" bestFit="1" customWidth="1"/>
    <col min="12040" max="12278" width="9.1328125" style="1"/>
    <col min="12279" max="12279" width="15.3984375" style="1" bestFit="1" customWidth="1"/>
    <col min="12280" max="12280" width="11.1328125" style="1" bestFit="1" customWidth="1"/>
    <col min="12281" max="12281" width="14.59765625" style="1" bestFit="1" customWidth="1"/>
    <col min="12282" max="12282" width="17.3984375" style="1" bestFit="1" customWidth="1"/>
    <col min="12283" max="12283" width="17.59765625" style="1" bestFit="1" customWidth="1"/>
    <col min="12284" max="12284" width="14.73046875" style="1" bestFit="1" customWidth="1"/>
    <col min="12285" max="12285" width="14.3984375" style="1" bestFit="1" customWidth="1"/>
    <col min="12286" max="12286" width="12.1328125" style="1" bestFit="1" customWidth="1"/>
    <col min="12287" max="12287" width="12.3984375" style="1" bestFit="1" customWidth="1"/>
    <col min="12288" max="12289" width="13.86328125" style="1" bestFit="1" customWidth="1"/>
    <col min="12290" max="12290" width="14.86328125" style="1" bestFit="1" customWidth="1"/>
    <col min="12291" max="12291" width="12.1328125" style="1" bestFit="1" customWidth="1"/>
    <col min="12292" max="12292" width="12.3984375" style="1" bestFit="1" customWidth="1"/>
    <col min="12293" max="12294" width="13.86328125" style="1" bestFit="1" customWidth="1"/>
    <col min="12295" max="12295" width="14.86328125" style="1" bestFit="1" customWidth="1"/>
    <col min="12296" max="12534" width="9.1328125" style="1"/>
    <col min="12535" max="12535" width="15.3984375" style="1" bestFit="1" customWidth="1"/>
    <col min="12536" max="12536" width="11.1328125" style="1" bestFit="1" customWidth="1"/>
    <col min="12537" max="12537" width="14.59765625" style="1" bestFit="1" customWidth="1"/>
    <col min="12538" max="12538" width="17.3984375" style="1" bestFit="1" customWidth="1"/>
    <col min="12539" max="12539" width="17.59765625" style="1" bestFit="1" customWidth="1"/>
    <col min="12540" max="12540" width="14.73046875" style="1" bestFit="1" customWidth="1"/>
    <col min="12541" max="12541" width="14.3984375" style="1" bestFit="1" customWidth="1"/>
    <col min="12542" max="12542" width="12.1328125" style="1" bestFit="1" customWidth="1"/>
    <col min="12543" max="12543" width="12.3984375" style="1" bestFit="1" customWidth="1"/>
    <col min="12544" max="12545" width="13.86328125" style="1" bestFit="1" customWidth="1"/>
    <col min="12546" max="12546" width="14.86328125" style="1" bestFit="1" customWidth="1"/>
    <col min="12547" max="12547" width="12.1328125" style="1" bestFit="1" customWidth="1"/>
    <col min="12548" max="12548" width="12.3984375" style="1" bestFit="1" customWidth="1"/>
    <col min="12549" max="12550" width="13.86328125" style="1" bestFit="1" customWidth="1"/>
    <col min="12551" max="12551" width="14.86328125" style="1" bestFit="1" customWidth="1"/>
    <col min="12552" max="12790" width="9.1328125" style="1"/>
    <col min="12791" max="12791" width="15.3984375" style="1" bestFit="1" customWidth="1"/>
    <col min="12792" max="12792" width="11.1328125" style="1" bestFit="1" customWidth="1"/>
    <col min="12793" max="12793" width="14.59765625" style="1" bestFit="1" customWidth="1"/>
    <col min="12794" max="12794" width="17.3984375" style="1" bestFit="1" customWidth="1"/>
    <col min="12795" max="12795" width="17.59765625" style="1" bestFit="1" customWidth="1"/>
    <col min="12796" max="12796" width="14.73046875" style="1" bestFit="1" customWidth="1"/>
    <col min="12797" max="12797" width="14.3984375" style="1" bestFit="1" customWidth="1"/>
    <col min="12798" max="12798" width="12.1328125" style="1" bestFit="1" customWidth="1"/>
    <col min="12799" max="12799" width="12.3984375" style="1" bestFit="1" customWidth="1"/>
    <col min="12800" max="12801" width="13.86328125" style="1" bestFit="1" customWidth="1"/>
    <col min="12802" max="12802" width="14.86328125" style="1" bestFit="1" customWidth="1"/>
    <col min="12803" max="12803" width="12.1328125" style="1" bestFit="1" customWidth="1"/>
    <col min="12804" max="12804" width="12.3984375" style="1" bestFit="1" customWidth="1"/>
    <col min="12805" max="12806" width="13.86328125" style="1" bestFit="1" customWidth="1"/>
    <col min="12807" max="12807" width="14.86328125" style="1" bestFit="1" customWidth="1"/>
    <col min="12808" max="13046" width="9.1328125" style="1"/>
    <col min="13047" max="13047" width="15.3984375" style="1" bestFit="1" customWidth="1"/>
    <col min="13048" max="13048" width="11.1328125" style="1" bestFit="1" customWidth="1"/>
    <col min="13049" max="13049" width="14.59765625" style="1" bestFit="1" customWidth="1"/>
    <col min="13050" max="13050" width="17.3984375" style="1" bestFit="1" customWidth="1"/>
    <col min="13051" max="13051" width="17.59765625" style="1" bestFit="1" customWidth="1"/>
    <col min="13052" max="13052" width="14.73046875" style="1" bestFit="1" customWidth="1"/>
    <col min="13053" max="13053" width="14.3984375" style="1" bestFit="1" customWidth="1"/>
    <col min="13054" max="13054" width="12.1328125" style="1" bestFit="1" customWidth="1"/>
    <col min="13055" max="13055" width="12.3984375" style="1" bestFit="1" customWidth="1"/>
    <col min="13056" max="13057" width="13.86328125" style="1" bestFit="1" customWidth="1"/>
    <col min="13058" max="13058" width="14.86328125" style="1" bestFit="1" customWidth="1"/>
    <col min="13059" max="13059" width="12.1328125" style="1" bestFit="1" customWidth="1"/>
    <col min="13060" max="13060" width="12.3984375" style="1" bestFit="1" customWidth="1"/>
    <col min="13061" max="13062" width="13.86328125" style="1" bestFit="1" customWidth="1"/>
    <col min="13063" max="13063" width="14.86328125" style="1" bestFit="1" customWidth="1"/>
    <col min="13064" max="13302" width="9.1328125" style="1"/>
    <col min="13303" max="13303" width="15.3984375" style="1" bestFit="1" customWidth="1"/>
    <col min="13304" max="13304" width="11.1328125" style="1" bestFit="1" customWidth="1"/>
    <col min="13305" max="13305" width="14.59765625" style="1" bestFit="1" customWidth="1"/>
    <col min="13306" max="13306" width="17.3984375" style="1" bestFit="1" customWidth="1"/>
    <col min="13307" max="13307" width="17.59765625" style="1" bestFit="1" customWidth="1"/>
    <col min="13308" max="13308" width="14.73046875" style="1" bestFit="1" customWidth="1"/>
    <col min="13309" max="13309" width="14.3984375" style="1" bestFit="1" customWidth="1"/>
    <col min="13310" max="13310" width="12.1328125" style="1" bestFit="1" customWidth="1"/>
    <col min="13311" max="13311" width="12.3984375" style="1" bestFit="1" customWidth="1"/>
    <col min="13312" max="13313" width="13.86328125" style="1" bestFit="1" customWidth="1"/>
    <col min="13314" max="13314" width="14.86328125" style="1" bestFit="1" customWidth="1"/>
    <col min="13315" max="13315" width="12.1328125" style="1" bestFit="1" customWidth="1"/>
    <col min="13316" max="13316" width="12.3984375" style="1" bestFit="1" customWidth="1"/>
    <col min="13317" max="13318" width="13.86328125" style="1" bestFit="1" customWidth="1"/>
    <col min="13319" max="13319" width="14.86328125" style="1" bestFit="1" customWidth="1"/>
    <col min="13320" max="13558" width="9.1328125" style="1"/>
    <col min="13559" max="13559" width="15.3984375" style="1" bestFit="1" customWidth="1"/>
    <col min="13560" max="13560" width="11.1328125" style="1" bestFit="1" customWidth="1"/>
    <col min="13561" max="13561" width="14.59765625" style="1" bestFit="1" customWidth="1"/>
    <col min="13562" max="13562" width="17.3984375" style="1" bestFit="1" customWidth="1"/>
    <col min="13563" max="13563" width="17.59765625" style="1" bestFit="1" customWidth="1"/>
    <col min="13564" max="13564" width="14.73046875" style="1" bestFit="1" customWidth="1"/>
    <col min="13565" max="13565" width="14.3984375" style="1" bestFit="1" customWidth="1"/>
    <col min="13566" max="13566" width="12.1328125" style="1" bestFit="1" customWidth="1"/>
    <col min="13567" max="13567" width="12.3984375" style="1" bestFit="1" customWidth="1"/>
    <col min="13568" max="13569" width="13.86328125" style="1" bestFit="1" customWidth="1"/>
    <col min="13570" max="13570" width="14.86328125" style="1" bestFit="1" customWidth="1"/>
    <col min="13571" max="13571" width="12.1328125" style="1" bestFit="1" customWidth="1"/>
    <col min="13572" max="13572" width="12.3984375" style="1" bestFit="1" customWidth="1"/>
    <col min="13573" max="13574" width="13.86328125" style="1" bestFit="1" customWidth="1"/>
    <col min="13575" max="13575" width="14.86328125" style="1" bestFit="1" customWidth="1"/>
    <col min="13576" max="13814" width="9.1328125" style="1"/>
    <col min="13815" max="13815" width="15.3984375" style="1" bestFit="1" customWidth="1"/>
    <col min="13816" max="13816" width="11.1328125" style="1" bestFit="1" customWidth="1"/>
    <col min="13817" max="13817" width="14.59765625" style="1" bestFit="1" customWidth="1"/>
    <col min="13818" max="13818" width="17.3984375" style="1" bestFit="1" customWidth="1"/>
    <col min="13819" max="13819" width="17.59765625" style="1" bestFit="1" customWidth="1"/>
    <col min="13820" max="13820" width="14.73046875" style="1" bestFit="1" customWidth="1"/>
    <col min="13821" max="13821" width="14.3984375" style="1" bestFit="1" customWidth="1"/>
    <col min="13822" max="13822" width="12.1328125" style="1" bestFit="1" customWidth="1"/>
    <col min="13823" max="13823" width="12.3984375" style="1" bestFit="1" customWidth="1"/>
    <col min="13824" max="13825" width="13.86328125" style="1" bestFit="1" customWidth="1"/>
    <col min="13826" max="13826" width="14.86328125" style="1" bestFit="1" customWidth="1"/>
    <col min="13827" max="13827" width="12.1328125" style="1" bestFit="1" customWidth="1"/>
    <col min="13828" max="13828" width="12.3984375" style="1" bestFit="1" customWidth="1"/>
    <col min="13829" max="13830" width="13.86328125" style="1" bestFit="1" customWidth="1"/>
    <col min="13831" max="13831" width="14.86328125" style="1" bestFit="1" customWidth="1"/>
    <col min="13832" max="14070" width="9.1328125" style="1"/>
    <col min="14071" max="14071" width="15.3984375" style="1" bestFit="1" customWidth="1"/>
    <col min="14072" max="14072" width="11.1328125" style="1" bestFit="1" customWidth="1"/>
    <col min="14073" max="14073" width="14.59765625" style="1" bestFit="1" customWidth="1"/>
    <col min="14074" max="14074" width="17.3984375" style="1" bestFit="1" customWidth="1"/>
    <col min="14075" max="14075" width="17.59765625" style="1" bestFit="1" customWidth="1"/>
    <col min="14076" max="14076" width="14.73046875" style="1" bestFit="1" customWidth="1"/>
    <col min="14077" max="14077" width="14.3984375" style="1" bestFit="1" customWidth="1"/>
    <col min="14078" max="14078" width="12.1328125" style="1" bestFit="1" customWidth="1"/>
    <col min="14079" max="14079" width="12.3984375" style="1" bestFit="1" customWidth="1"/>
    <col min="14080" max="14081" width="13.86328125" style="1" bestFit="1" customWidth="1"/>
    <col min="14082" max="14082" width="14.86328125" style="1" bestFit="1" customWidth="1"/>
    <col min="14083" max="14083" width="12.1328125" style="1" bestFit="1" customWidth="1"/>
    <col min="14084" max="14084" width="12.3984375" style="1" bestFit="1" customWidth="1"/>
    <col min="14085" max="14086" width="13.86328125" style="1" bestFit="1" customWidth="1"/>
    <col min="14087" max="14087" width="14.86328125" style="1" bestFit="1" customWidth="1"/>
    <col min="14088" max="14326" width="9.1328125" style="1"/>
    <col min="14327" max="14327" width="15.3984375" style="1" bestFit="1" customWidth="1"/>
    <col min="14328" max="14328" width="11.1328125" style="1" bestFit="1" customWidth="1"/>
    <col min="14329" max="14329" width="14.59765625" style="1" bestFit="1" customWidth="1"/>
    <col min="14330" max="14330" width="17.3984375" style="1" bestFit="1" customWidth="1"/>
    <col min="14331" max="14331" width="17.59765625" style="1" bestFit="1" customWidth="1"/>
    <col min="14332" max="14332" width="14.73046875" style="1" bestFit="1" customWidth="1"/>
    <col min="14333" max="14333" width="14.3984375" style="1" bestFit="1" customWidth="1"/>
    <col min="14334" max="14334" width="12.1328125" style="1" bestFit="1" customWidth="1"/>
    <col min="14335" max="14335" width="12.3984375" style="1" bestFit="1" customWidth="1"/>
    <col min="14336" max="14337" width="13.86328125" style="1" bestFit="1" customWidth="1"/>
    <col min="14338" max="14338" width="14.86328125" style="1" bestFit="1" customWidth="1"/>
    <col min="14339" max="14339" width="12.1328125" style="1" bestFit="1" customWidth="1"/>
    <col min="14340" max="14340" width="12.3984375" style="1" bestFit="1" customWidth="1"/>
    <col min="14341" max="14342" width="13.86328125" style="1" bestFit="1" customWidth="1"/>
    <col min="14343" max="14343" width="14.86328125" style="1" bestFit="1" customWidth="1"/>
    <col min="14344" max="14582" width="9.1328125" style="1"/>
    <col min="14583" max="14583" width="15.3984375" style="1" bestFit="1" customWidth="1"/>
    <col min="14584" max="14584" width="11.1328125" style="1" bestFit="1" customWidth="1"/>
    <col min="14585" max="14585" width="14.59765625" style="1" bestFit="1" customWidth="1"/>
    <col min="14586" max="14586" width="17.3984375" style="1" bestFit="1" customWidth="1"/>
    <col min="14587" max="14587" width="17.59765625" style="1" bestFit="1" customWidth="1"/>
    <col min="14588" max="14588" width="14.73046875" style="1" bestFit="1" customWidth="1"/>
    <col min="14589" max="14589" width="14.3984375" style="1" bestFit="1" customWidth="1"/>
    <col min="14590" max="14590" width="12.1328125" style="1" bestFit="1" customWidth="1"/>
    <col min="14591" max="14591" width="12.3984375" style="1" bestFit="1" customWidth="1"/>
    <col min="14592" max="14593" width="13.86328125" style="1" bestFit="1" customWidth="1"/>
    <col min="14594" max="14594" width="14.86328125" style="1" bestFit="1" customWidth="1"/>
    <col min="14595" max="14595" width="12.1328125" style="1" bestFit="1" customWidth="1"/>
    <col min="14596" max="14596" width="12.3984375" style="1" bestFit="1" customWidth="1"/>
    <col min="14597" max="14598" width="13.86328125" style="1" bestFit="1" customWidth="1"/>
    <col min="14599" max="14599" width="14.86328125" style="1" bestFit="1" customWidth="1"/>
    <col min="14600" max="14838" width="9.1328125" style="1"/>
    <col min="14839" max="14839" width="15.3984375" style="1" bestFit="1" customWidth="1"/>
    <col min="14840" max="14840" width="11.1328125" style="1" bestFit="1" customWidth="1"/>
    <col min="14841" max="14841" width="14.59765625" style="1" bestFit="1" customWidth="1"/>
    <col min="14842" max="14842" width="17.3984375" style="1" bestFit="1" customWidth="1"/>
    <col min="14843" max="14843" width="17.59765625" style="1" bestFit="1" customWidth="1"/>
    <col min="14844" max="14844" width="14.73046875" style="1" bestFit="1" customWidth="1"/>
    <col min="14845" max="14845" width="14.3984375" style="1" bestFit="1" customWidth="1"/>
    <col min="14846" max="14846" width="12.1328125" style="1" bestFit="1" customWidth="1"/>
    <col min="14847" max="14847" width="12.3984375" style="1" bestFit="1" customWidth="1"/>
    <col min="14848" max="14849" width="13.86328125" style="1" bestFit="1" customWidth="1"/>
    <col min="14850" max="14850" width="14.86328125" style="1" bestFit="1" customWidth="1"/>
    <col min="14851" max="14851" width="12.1328125" style="1" bestFit="1" customWidth="1"/>
    <col min="14852" max="14852" width="12.3984375" style="1" bestFit="1" customWidth="1"/>
    <col min="14853" max="14854" width="13.86328125" style="1" bestFit="1" customWidth="1"/>
    <col min="14855" max="14855" width="14.86328125" style="1" bestFit="1" customWidth="1"/>
    <col min="14856" max="15094" width="9.1328125" style="1"/>
    <col min="15095" max="15095" width="15.3984375" style="1" bestFit="1" customWidth="1"/>
    <col min="15096" max="15096" width="11.1328125" style="1" bestFit="1" customWidth="1"/>
    <col min="15097" max="15097" width="14.59765625" style="1" bestFit="1" customWidth="1"/>
    <col min="15098" max="15098" width="17.3984375" style="1" bestFit="1" customWidth="1"/>
    <col min="15099" max="15099" width="17.59765625" style="1" bestFit="1" customWidth="1"/>
    <col min="15100" max="15100" width="14.73046875" style="1" bestFit="1" customWidth="1"/>
    <col min="15101" max="15101" width="14.3984375" style="1" bestFit="1" customWidth="1"/>
    <col min="15102" max="15102" width="12.1328125" style="1" bestFit="1" customWidth="1"/>
    <col min="15103" max="15103" width="12.3984375" style="1" bestFit="1" customWidth="1"/>
    <col min="15104" max="15105" width="13.86328125" style="1" bestFit="1" customWidth="1"/>
    <col min="15106" max="15106" width="14.86328125" style="1" bestFit="1" customWidth="1"/>
    <col min="15107" max="15107" width="12.1328125" style="1" bestFit="1" customWidth="1"/>
    <col min="15108" max="15108" width="12.3984375" style="1" bestFit="1" customWidth="1"/>
    <col min="15109" max="15110" width="13.86328125" style="1" bestFit="1" customWidth="1"/>
    <col min="15111" max="15111" width="14.86328125" style="1" bestFit="1" customWidth="1"/>
    <col min="15112" max="15350" width="9.1328125" style="1"/>
    <col min="15351" max="15351" width="15.3984375" style="1" bestFit="1" customWidth="1"/>
    <col min="15352" max="15352" width="11.1328125" style="1" bestFit="1" customWidth="1"/>
    <col min="15353" max="15353" width="14.59765625" style="1" bestFit="1" customWidth="1"/>
    <col min="15354" max="15354" width="17.3984375" style="1" bestFit="1" customWidth="1"/>
    <col min="15355" max="15355" width="17.59765625" style="1" bestFit="1" customWidth="1"/>
    <col min="15356" max="15356" width="14.73046875" style="1" bestFit="1" customWidth="1"/>
    <col min="15357" max="15357" width="14.3984375" style="1" bestFit="1" customWidth="1"/>
    <col min="15358" max="15358" width="12.1328125" style="1" bestFit="1" customWidth="1"/>
    <col min="15359" max="15359" width="12.3984375" style="1" bestFit="1" customWidth="1"/>
    <col min="15360" max="15361" width="13.86328125" style="1" bestFit="1" customWidth="1"/>
    <col min="15362" max="15362" width="14.86328125" style="1" bestFit="1" customWidth="1"/>
    <col min="15363" max="15363" width="12.1328125" style="1" bestFit="1" customWidth="1"/>
    <col min="15364" max="15364" width="12.3984375" style="1" bestFit="1" customWidth="1"/>
    <col min="15365" max="15366" width="13.86328125" style="1" bestFit="1" customWidth="1"/>
    <col min="15367" max="15367" width="14.86328125" style="1" bestFit="1" customWidth="1"/>
    <col min="15368" max="15606" width="9.1328125" style="1"/>
    <col min="15607" max="15607" width="15.3984375" style="1" bestFit="1" customWidth="1"/>
    <col min="15608" max="15608" width="11.1328125" style="1" bestFit="1" customWidth="1"/>
    <col min="15609" max="15609" width="14.59765625" style="1" bestFit="1" customWidth="1"/>
    <col min="15610" max="15610" width="17.3984375" style="1" bestFit="1" customWidth="1"/>
    <col min="15611" max="15611" width="17.59765625" style="1" bestFit="1" customWidth="1"/>
    <col min="15612" max="15612" width="14.73046875" style="1" bestFit="1" customWidth="1"/>
    <col min="15613" max="15613" width="14.3984375" style="1" bestFit="1" customWidth="1"/>
    <col min="15614" max="15614" width="12.1328125" style="1" bestFit="1" customWidth="1"/>
    <col min="15615" max="15615" width="12.3984375" style="1" bestFit="1" customWidth="1"/>
    <col min="15616" max="15617" width="13.86328125" style="1" bestFit="1" customWidth="1"/>
    <col min="15618" max="15618" width="14.86328125" style="1" bestFit="1" customWidth="1"/>
    <col min="15619" max="15619" width="12.1328125" style="1" bestFit="1" customWidth="1"/>
    <col min="15620" max="15620" width="12.3984375" style="1" bestFit="1" customWidth="1"/>
    <col min="15621" max="15622" width="13.86328125" style="1" bestFit="1" customWidth="1"/>
    <col min="15623" max="15623" width="14.86328125" style="1" bestFit="1" customWidth="1"/>
    <col min="15624" max="15862" width="9.1328125" style="1"/>
    <col min="15863" max="15863" width="15.3984375" style="1" bestFit="1" customWidth="1"/>
    <col min="15864" max="15864" width="11.1328125" style="1" bestFit="1" customWidth="1"/>
    <col min="15865" max="15865" width="14.59765625" style="1" bestFit="1" customWidth="1"/>
    <col min="15866" max="15866" width="17.3984375" style="1" bestFit="1" customWidth="1"/>
    <col min="15867" max="15867" width="17.59765625" style="1" bestFit="1" customWidth="1"/>
    <col min="15868" max="15868" width="14.73046875" style="1" bestFit="1" customWidth="1"/>
    <col min="15869" max="15869" width="14.3984375" style="1" bestFit="1" customWidth="1"/>
    <col min="15870" max="15870" width="12.1328125" style="1" bestFit="1" customWidth="1"/>
    <col min="15871" max="15871" width="12.3984375" style="1" bestFit="1" customWidth="1"/>
    <col min="15872" max="15873" width="13.86328125" style="1" bestFit="1" customWidth="1"/>
    <col min="15874" max="15874" width="14.86328125" style="1" bestFit="1" customWidth="1"/>
    <col min="15875" max="15875" width="12.1328125" style="1" bestFit="1" customWidth="1"/>
    <col min="15876" max="15876" width="12.3984375" style="1" bestFit="1" customWidth="1"/>
    <col min="15877" max="15878" width="13.86328125" style="1" bestFit="1" customWidth="1"/>
    <col min="15879" max="15879" width="14.86328125" style="1" bestFit="1" customWidth="1"/>
    <col min="15880" max="16118" width="9.1328125" style="1"/>
    <col min="16119" max="16119" width="15.3984375" style="1" bestFit="1" customWidth="1"/>
    <col min="16120" max="16120" width="11.1328125" style="1" bestFit="1" customWidth="1"/>
    <col min="16121" max="16121" width="14.59765625" style="1" bestFit="1" customWidth="1"/>
    <col min="16122" max="16122" width="17.3984375" style="1" bestFit="1" customWidth="1"/>
    <col min="16123" max="16123" width="17.59765625" style="1" bestFit="1" customWidth="1"/>
    <col min="16124" max="16124" width="14.73046875" style="1" bestFit="1" customWidth="1"/>
    <col min="16125" max="16125" width="14.3984375" style="1" bestFit="1" customWidth="1"/>
    <col min="16126" max="16126" width="12.1328125" style="1" bestFit="1" customWidth="1"/>
    <col min="16127" max="16127" width="12.3984375" style="1" bestFit="1" customWidth="1"/>
    <col min="16128" max="16129" width="13.86328125" style="1" bestFit="1" customWidth="1"/>
    <col min="16130" max="16130" width="14.86328125" style="1" bestFit="1" customWidth="1"/>
    <col min="16131" max="16131" width="12.1328125" style="1" bestFit="1" customWidth="1"/>
    <col min="16132" max="16132" width="12.3984375" style="1" bestFit="1" customWidth="1"/>
    <col min="16133" max="16134" width="13.86328125" style="1" bestFit="1" customWidth="1"/>
    <col min="16135" max="16135" width="14.86328125" style="1" bestFit="1" customWidth="1"/>
    <col min="16136" max="16384" width="9.1328125" style="1"/>
  </cols>
  <sheetData>
    <row r="1" spans="1:19">
      <c r="A1" s="87" t="s">
        <v>321</v>
      </c>
      <c r="B1" s="22" t="s">
        <v>322</v>
      </c>
      <c r="C1" s="28" t="s">
        <v>320</v>
      </c>
      <c r="D1" s="91" t="s">
        <v>285</v>
      </c>
      <c r="E1" s="91" t="s">
        <v>286</v>
      </c>
      <c r="F1" s="91" t="s">
        <v>287</v>
      </c>
      <c r="G1" s="91" t="s">
        <v>288</v>
      </c>
      <c r="H1" s="91" t="s">
        <v>290</v>
      </c>
      <c r="I1" s="91" t="s">
        <v>289</v>
      </c>
      <c r="J1" s="91" t="s">
        <v>291</v>
      </c>
      <c r="K1" s="91" t="s">
        <v>292</v>
      </c>
      <c r="L1" s="91" t="s">
        <v>293</v>
      </c>
      <c r="M1" s="91" t="s">
        <v>294</v>
      </c>
      <c r="N1" s="91" t="s">
        <v>295</v>
      </c>
      <c r="O1" s="91" t="s">
        <v>296</v>
      </c>
      <c r="P1" s="91" t="s">
        <v>297</v>
      </c>
      <c r="Q1" s="91" t="s">
        <v>298</v>
      </c>
      <c r="R1" s="91" t="s">
        <v>299</v>
      </c>
      <c r="S1" s="91" t="s">
        <v>300</v>
      </c>
    </row>
    <row r="2" spans="1:19">
      <c r="A2" s="88" t="s">
        <v>7</v>
      </c>
      <c r="B2" s="28"/>
      <c r="C2" s="28">
        <v>5</v>
      </c>
      <c r="D2" s="30">
        <f>IFERROR((($C2*s_DL)/ss_out!C2),".")</f>
        <v>4.3332009141416579E-4</v>
      </c>
      <c r="E2" s="30">
        <f>IFERROR((($C2*s_DL)/ss_out!D2),".")</f>
        <v>0.97861830227583846</v>
      </c>
      <c r="F2" s="30">
        <f>IFERROR((($C2*s_DL)/ss_out!E2),".")</f>
        <v>2.7475028802320849E-3</v>
      </c>
      <c r="G2" s="30">
        <f>IFERROR((($C2*s_DL)/ss_out!F2),".")</f>
        <v>1.1489489147265239E-4</v>
      </c>
      <c r="H2" s="30">
        <f>IFERROR((($C2*s_DL)/ss_out!G2),".")</f>
        <v>3.2957178631189028E-3</v>
      </c>
      <c r="I2" s="30">
        <f>IFERROR((($C2*s_DL)/ss_out!H2),".")</f>
        <v>0.97916651725872517</v>
      </c>
      <c r="J2" s="30">
        <f>IFERROR((($C2*s_DL)/ss_out!I2),".")</f>
        <v>5.7968643140276295E-4</v>
      </c>
      <c r="K2" s="30">
        <f>IFERROR((($C2*s_DL)/ss_out!J2),".")</f>
        <v>1.5330550251973902E-4</v>
      </c>
      <c r="L2" s="30">
        <f>IFERROR((($C2*s_DL)/ss_out!K2),".")</f>
        <v>4.120085380217985E-4</v>
      </c>
      <c r="M2" s="30">
        <f>IFERROR((($C2*s_DL)/ss_out!L2),".")</f>
        <v>5.653140405415375E-4</v>
      </c>
      <c r="N2" s="30">
        <f>IFERROR((($C2*s_DL)/ss_out!M2),".")</f>
        <v>1.5365237365892181E-4</v>
      </c>
      <c r="O2" s="30">
        <f>IFERROR((($C2*s_DL)/ss_out!N2),".")</f>
        <v>4.5900917284749957E-4</v>
      </c>
      <c r="P2" s="30">
        <f>IFERROR((($C2*s_DL)/ss_out!O2),".")</f>
        <v>1.2368156928717401E-4</v>
      </c>
      <c r="Q2" s="30">
        <f>IFERROR((($C2*s_DL)/ss_out!P2),".")</f>
        <v>3.3169007686511816E-4</v>
      </c>
      <c r="R2" s="30">
        <f>IFERROR((($C2*s_DL)/ss_out!Q2),".")</f>
        <v>4.5708730977211563E-4</v>
      </c>
      <c r="S2" s="30">
        <f>IFERROR((($C2*s_DL)/ss_out!R2),".")</f>
        <v>1.2985454138128954E-4</v>
      </c>
    </row>
    <row r="3" spans="1:19">
      <c r="A3" s="34" t="s">
        <v>8</v>
      </c>
      <c r="B3" s="28" t="s">
        <v>9</v>
      </c>
      <c r="C3" s="28">
        <v>5</v>
      </c>
      <c r="D3" s="30">
        <f>IFERROR((($C3*s_DL)/ss_out!C3),".")</f>
        <v>0.92563118585577053</v>
      </c>
      <c r="E3" s="30">
        <f>IFERROR((($C3*s_DL)/ss_out!D3),".")</f>
        <v>6254.6177870498468</v>
      </c>
      <c r="F3" s="30">
        <f>IFERROR((($C3*s_DL)/ss_out!E3),".")</f>
        <v>17.560043936135742</v>
      </c>
      <c r="G3" s="30">
        <f>IFERROR((($C3*s_DL)/ss_out!F3),".")</f>
        <v>6.6501903552961537E-4</v>
      </c>
      <c r="H3" s="30">
        <f>IFERROR((($C3*s_DL)/ss_out!G3),".")</f>
        <v>18.486340141027039</v>
      </c>
      <c r="I3" s="30">
        <f>IFERROR((($C3*s_DL)/ss_out!H3),".")</f>
        <v>6255.5440832547374</v>
      </c>
      <c r="J3" s="30">
        <f>IFERROR((($C3*s_DL)/ss_out!I3),".")</f>
        <v>3.0731423845048499E-3</v>
      </c>
      <c r="K3" s="30">
        <f>IFERROR((($C3*s_DL)/ss_out!J3),".")</f>
        <v>8.4810042484038462E-4</v>
      </c>
      <c r="L3" s="30">
        <f>IFERROR((($C3*s_DL)/ss_out!K3),".")</f>
        <v>2.215268715332118E-3</v>
      </c>
      <c r="M3" s="30">
        <f>IFERROR((($C3*s_DL)/ss_out!L3),".")</f>
        <v>2.9862691015506496E-3</v>
      </c>
      <c r="N3" s="30">
        <f>IFERROR((($C3*s_DL)/ss_out!M3),".")</f>
        <v>8.9703175495829777E-4</v>
      </c>
      <c r="O3" s="30">
        <f>IFERROR((($C3*s_DL)/ss_out!N3),".")</f>
        <v>2.4719673576199669E-3</v>
      </c>
      <c r="P3" s="30">
        <f>IFERROR((($C3*s_DL)/ss_out!O3),".")</f>
        <v>6.7479194828065864E-4</v>
      </c>
      <c r="Q3" s="30">
        <f>IFERROR((($C3*s_DL)/ss_out!P3),".")</f>
        <v>1.730084977705787E-3</v>
      </c>
      <c r="R3" s="30">
        <f>IFERROR((($C3*s_DL)/ss_out!Q3),".")</f>
        <v>2.3381490772942846E-3</v>
      </c>
      <c r="S3" s="30">
        <f>IFERROR((($C3*s_DL)/ss_out!R3),".")</f>
        <v>7.5160645318230151E-4</v>
      </c>
    </row>
    <row r="4" spans="1:19">
      <c r="A4" s="88" t="s">
        <v>10</v>
      </c>
      <c r="B4" s="28"/>
      <c r="C4" s="28">
        <v>5</v>
      </c>
      <c r="D4" s="30" t="str">
        <f>IFERROR((($C4*s_DL)/ss_out!C4),".")</f>
        <v>.</v>
      </c>
      <c r="E4" s="30" t="str">
        <f>IFERROR((($C4*s_DL)/ss_out!D4),".")</f>
        <v>.</v>
      </c>
      <c r="F4" s="30" t="str">
        <f>IFERROR((($C4*s_DL)/ss_out!E4),".")</f>
        <v>.</v>
      </c>
      <c r="G4" s="30">
        <f>IFERROR((($C4*s_DL)/ss_out!F4),".")</f>
        <v>1.9572566686819647E-5</v>
      </c>
      <c r="H4" s="30">
        <f>IFERROR((($C4*s_DL)/ss_out!G4),".")</f>
        <v>1.9572566686819647E-5</v>
      </c>
      <c r="I4" s="30">
        <f>IFERROR((($C4*s_DL)/ss_out!H4),".")</f>
        <v>1.9572566686819647E-5</v>
      </c>
      <c r="J4" s="30" t="str">
        <f>IFERROR((($C4*s_DL)/ss_out!I4),".")</f>
        <v>.</v>
      </c>
      <c r="K4" s="30" t="str">
        <f>IFERROR((($C4*s_DL)/ss_out!J4),".")</f>
        <v>.</v>
      </c>
      <c r="L4" s="30" t="str">
        <f>IFERROR((($C4*s_DL)/ss_out!K4),".")</f>
        <v>.</v>
      </c>
      <c r="M4" s="30" t="str">
        <f>IFERROR((($C4*s_DL)/ss_out!L4),".")</f>
        <v>.</v>
      </c>
      <c r="N4" s="30" t="str">
        <f>IFERROR((($C4*s_DL)/ss_out!M4),".")</f>
        <v>.</v>
      </c>
      <c r="O4" s="30">
        <f>IFERROR((($C4*s_DL)/ss_out!N4),".")</f>
        <v>1.2111989167501088E-4</v>
      </c>
      <c r="P4" s="30">
        <f>IFERROR((($C4*s_DL)/ss_out!O4),".")</f>
        <v>2.3181563685899864E-5</v>
      </c>
      <c r="Q4" s="30">
        <f>IFERROR((($C4*s_DL)/ss_out!P4),".")</f>
        <v>6.6356383697556746E-5</v>
      </c>
      <c r="R4" s="30">
        <f>IFERROR((($C4*s_DL)/ss_out!Q4),".")</f>
        <v>1.0546840913180232E-4</v>
      </c>
      <c r="S4" s="30">
        <f>IFERROR((($C4*s_DL)/ss_out!R4),".")</f>
        <v>2.2120971943966945E-5</v>
      </c>
    </row>
    <row r="5" spans="1:19">
      <c r="A5" s="88" t="s">
        <v>11</v>
      </c>
      <c r="B5" s="28"/>
      <c r="C5" s="28">
        <v>5</v>
      </c>
      <c r="D5" s="30">
        <f>IFERROR((($C5*s_DL)/ss_out!C5),".")</f>
        <v>2.1169080268609459</v>
      </c>
      <c r="E5" s="30">
        <f>IFERROR((($C5*s_DL)/ss_out!D5),".")</f>
        <v>1964.6664771023409</v>
      </c>
      <c r="F5" s="30">
        <f>IFERROR((($C5*s_DL)/ss_out!E5),".")</f>
        <v>5.515865370574911</v>
      </c>
      <c r="G5" s="30">
        <f>IFERROR((($C5*s_DL)/ss_out!F5),".")</f>
        <v>2.747333847826086</v>
      </c>
      <c r="H5" s="30">
        <f>IFERROR((($C5*s_DL)/ss_out!G5),".")</f>
        <v>10.380107245261945</v>
      </c>
      <c r="I5" s="30">
        <f>IFERROR((($C5*s_DL)/ss_out!H5),".")</f>
        <v>1969.5307189770278</v>
      </c>
      <c r="J5" s="30">
        <f>IFERROR((($C5*s_DL)/ss_out!I5),".")</f>
        <v>19.595182584638547</v>
      </c>
      <c r="K5" s="30">
        <f>IFERROR((($C5*s_DL)/ss_out!J5),".")</f>
        <v>3.4579733972891566</v>
      </c>
      <c r="L5" s="30">
        <f>IFERROR((($C5*s_DL)/ss_out!K5),".")</f>
        <v>10.041422749820432</v>
      </c>
      <c r="M5" s="30">
        <f>IFERROR((($C5*s_DL)/ss_out!L5),".")</f>
        <v>16.292374660304677</v>
      </c>
      <c r="N5" s="30">
        <f>IFERROR((($C5*s_DL)/ss_out!M5),".")</f>
        <v>3.4263493543535621</v>
      </c>
      <c r="O5" s="30">
        <f>IFERROR((($C5*s_DL)/ss_out!N5),".")</f>
        <v>19.680881918204435</v>
      </c>
      <c r="P5" s="30">
        <f>IFERROR((($C5*s_DL)/ss_out!O5),".")</f>
        <v>3.4526616101965448</v>
      </c>
      <c r="Q5" s="30">
        <f>IFERROR((($C5*s_DL)/ss_out!P5),".")</f>
        <v>10.163241464756624</v>
      </c>
      <c r="R5" s="30">
        <f>IFERROR((($C5*s_DL)/ss_out!Q5),".")</f>
        <v>16.065112098905526</v>
      </c>
      <c r="S5" s="30">
        <f>IFERROR((($C5*s_DL)/ss_out!R5),".")</f>
        <v>3.10504472616753</v>
      </c>
    </row>
    <row r="6" spans="1:19">
      <c r="A6" s="27" t="s">
        <v>12</v>
      </c>
      <c r="B6" s="28" t="s">
        <v>13</v>
      </c>
      <c r="C6" s="28">
        <v>5</v>
      </c>
      <c r="D6" s="30">
        <f>IFERROR((($C6*s_DL)/ss_out!C6),".")</f>
        <v>123.63994618981556</v>
      </c>
      <c r="E6" s="30">
        <f>IFERROR((($C6*s_DL)/ss_out!D6),".")</f>
        <v>1689293.3334174522</v>
      </c>
      <c r="F6" s="30">
        <f>IFERROR((($C6*s_DL)/ss_out!E6),".")</f>
        <v>4742.7462661668887</v>
      </c>
      <c r="G6" s="30">
        <f>IFERROR((($C6*s_DL)/ss_out!F6),".")</f>
        <v>2.7890141343404722E-2</v>
      </c>
      <c r="H6" s="30">
        <f>IFERROR((($C6*s_DL)/ss_out!G6),".")</f>
        <v>4866.4141024980472</v>
      </c>
      <c r="I6" s="30">
        <f>IFERROR((($C6*s_DL)/ss_out!H6),".")</f>
        <v>1689417.0012537835</v>
      </c>
      <c r="J6" s="30">
        <f>IFERROR((($C6*s_DL)/ss_out!I6),".")</f>
        <v>5.56430386056882E-2</v>
      </c>
      <c r="K6" s="30">
        <f>IFERROR((($C6*s_DL)/ss_out!J6),".")</f>
        <v>2.7402099413856486E-2</v>
      </c>
      <c r="L6" s="30">
        <f>IFERROR((($C6*s_DL)/ss_out!K6),".")</f>
        <v>5.172845297513725E-2</v>
      </c>
      <c r="M6" s="30">
        <f>IFERROR((($C6*s_DL)/ss_out!L6),".")</f>
        <v>5.56430386056882E-2</v>
      </c>
      <c r="N6" s="30">
        <f>IFERROR((($C6*s_DL)/ss_out!M6),".")</f>
        <v>3.8146253872012058E-2</v>
      </c>
      <c r="O6" s="30">
        <f>IFERROR((($C6*s_DL)/ss_out!N6),".")</f>
        <v>4.4648056138278658E-2</v>
      </c>
      <c r="P6" s="30">
        <f>IFERROR((($C6*s_DL)/ss_out!O6),".")</f>
        <v>2.1383338370561427E-2</v>
      </c>
      <c r="Q6" s="30">
        <f>IFERROR((($C6*s_DL)/ss_out!P6),".")</f>
        <v>3.9045551740458824E-2</v>
      </c>
      <c r="R6" s="30">
        <f>IFERROR((($C6*s_DL)/ss_out!Q6),".")</f>
        <v>4.0744711090475436E-2</v>
      </c>
      <c r="S6" s="30">
        <f>IFERROR((($C6*s_DL)/ss_out!R6),".")</f>
        <v>3.1521519075277615E-2</v>
      </c>
    </row>
    <row r="7" spans="1:19">
      <c r="A7" s="88" t="s">
        <v>14</v>
      </c>
      <c r="B7" s="28"/>
      <c r="C7" s="28">
        <v>5</v>
      </c>
      <c r="D7" s="30" t="str">
        <f>IFERROR((($C7*s_DL)/ss_out!C7),".")</f>
        <v>.</v>
      </c>
      <c r="E7" s="30" t="str">
        <f>IFERROR((($C7*s_DL)/ss_out!D7),".")</f>
        <v>.</v>
      </c>
      <c r="F7" s="30" t="str">
        <f>IFERROR((($C7*s_DL)/ss_out!E7),".")</f>
        <v>.</v>
      </c>
      <c r="G7" s="30">
        <f>IFERROR((($C7*s_DL)/ss_out!F7),".")</f>
        <v>6.4999691760441334E-5</v>
      </c>
      <c r="H7" s="30">
        <f>IFERROR((($C7*s_DL)/ss_out!G7),".")</f>
        <v>6.4999691760441334E-5</v>
      </c>
      <c r="I7" s="30">
        <f>IFERROR((($C7*s_DL)/ss_out!H7),".")</f>
        <v>6.4999691760441334E-5</v>
      </c>
      <c r="J7" s="30" t="str">
        <f>IFERROR((($C7*s_DL)/ss_out!I7),".")</f>
        <v>.</v>
      </c>
      <c r="K7" s="30" t="str">
        <f>IFERROR((($C7*s_DL)/ss_out!J7),".")</f>
        <v>.</v>
      </c>
      <c r="L7" s="30" t="str">
        <f>IFERROR((($C7*s_DL)/ss_out!K7),".")</f>
        <v>.</v>
      </c>
      <c r="M7" s="30" t="str">
        <f>IFERROR((($C7*s_DL)/ss_out!L7),".")</f>
        <v>.</v>
      </c>
      <c r="N7" s="30" t="str">
        <f>IFERROR((($C7*s_DL)/ss_out!M7),".")</f>
        <v>.</v>
      </c>
      <c r="O7" s="30">
        <f>IFERROR((($C7*s_DL)/ss_out!N7),".")</f>
        <v>4.6854445690054929E-4</v>
      </c>
      <c r="P7" s="30">
        <f>IFERROR((($C7*s_DL)/ss_out!O7),".")</f>
        <v>7.9906549585941837E-5</v>
      </c>
      <c r="Q7" s="30">
        <f>IFERROR((($C7*s_DL)/ss_out!P7),".")</f>
        <v>2.3648106763007326E-4</v>
      </c>
      <c r="R7" s="30">
        <f>IFERROR((($C7*s_DL)/ss_out!Q7),".")</f>
        <v>3.7728345235247662E-4</v>
      </c>
      <c r="S7" s="30">
        <f>IFERROR((($C7*s_DL)/ss_out!R7),".")</f>
        <v>7.3462841169803661E-5</v>
      </c>
    </row>
    <row r="8" spans="1:19">
      <c r="A8" s="88" t="s">
        <v>15</v>
      </c>
      <c r="B8" s="28"/>
      <c r="C8" s="28">
        <v>5</v>
      </c>
      <c r="D8" s="30">
        <f>IFERROR((($C8*s_DL)/ss_out!C8),".")</f>
        <v>1.3847798245103199E-6</v>
      </c>
      <c r="E8" s="30">
        <f>IFERROR((($C8*s_DL)/ss_out!D8),".")</f>
        <v>1.8519473210726033E-5</v>
      </c>
      <c r="F8" s="30">
        <f>IFERROR((($C8*s_DL)/ss_out!E8),".")</f>
        <v>5.1994026545917563E-8</v>
      </c>
      <c r="G8" s="30">
        <f>IFERROR((($C8*s_DL)/ss_out!F8),".")</f>
        <v>5.8478477256126984E-5</v>
      </c>
      <c r="H8" s="30">
        <f>IFERROR((($C8*s_DL)/ss_out!G8),".")</f>
        <v>5.9915251107183222E-5</v>
      </c>
      <c r="I8" s="30">
        <f>IFERROR((($C8*s_DL)/ss_out!H8),".")</f>
        <v>7.8382730291363335E-5</v>
      </c>
      <c r="J8" s="30">
        <f>IFERROR((($C8*s_DL)/ss_out!I8),".")</f>
        <v>3.3607512692604435E-4</v>
      </c>
      <c r="K8" s="30">
        <f>IFERROR((($C8*s_DL)/ss_out!J8),".")</f>
        <v>6.9566571462825511E-5</v>
      </c>
      <c r="L8" s="30">
        <f>IFERROR((($C8*s_DL)/ss_out!K8),".")</f>
        <v>1.9596217313471974E-4</v>
      </c>
      <c r="M8" s="30">
        <f>IFERROR((($C8*s_DL)/ss_out!L8),".")</f>
        <v>3.0178174662746828E-4</v>
      </c>
      <c r="N8" s="30">
        <f>IFERROR((($C8*s_DL)/ss_out!M8),".")</f>
        <v>7.4806566402910754E-5</v>
      </c>
      <c r="O8" s="30">
        <f>IFERROR((($C8*s_DL)/ss_out!N8),".")</f>
        <v>3.1020766147070959E-4</v>
      </c>
      <c r="P8" s="30">
        <f>IFERROR((($C8*s_DL)/ss_out!O8),".")</f>
        <v>6.4993793825796241E-5</v>
      </c>
      <c r="Q8" s="30">
        <f>IFERROR((($C8*s_DL)/ss_out!P8),".")</f>
        <v>1.8421202626118076E-4</v>
      </c>
      <c r="R8" s="30">
        <f>IFERROR((($C8*s_DL)/ss_out!Q8),".")</f>
        <v>2.7804705255052151E-4</v>
      </c>
      <c r="S8" s="30">
        <f>IFERROR((($C8*s_DL)/ss_out!R8),".")</f>
        <v>6.6092545520859947E-5</v>
      </c>
    </row>
    <row r="9" spans="1:19">
      <c r="A9" s="88" t="s">
        <v>16</v>
      </c>
      <c r="B9" s="28"/>
      <c r="C9" s="28">
        <v>5</v>
      </c>
      <c r="D9" s="30" t="str">
        <f>IFERROR((($C9*s_DL)/ss_out!C9),".")</f>
        <v>.</v>
      </c>
      <c r="E9" s="30" t="str">
        <f>IFERROR((($C9*s_DL)/ss_out!D9),".")</f>
        <v>.</v>
      </c>
      <c r="F9" s="30" t="str">
        <f>IFERROR((($C9*s_DL)/ss_out!E9),".")</f>
        <v>.</v>
      </c>
      <c r="G9" s="30">
        <f>IFERROR((($C9*s_DL)/ss_out!F9),".")</f>
        <v>6.5518735284836996E-5</v>
      </c>
      <c r="H9" s="30">
        <f>IFERROR((($C9*s_DL)/ss_out!G9),".")</f>
        <v>6.5518735284836996E-5</v>
      </c>
      <c r="I9" s="30">
        <f>IFERROR((($C9*s_DL)/ss_out!H9),".")</f>
        <v>6.5518735284836996E-5</v>
      </c>
      <c r="J9" s="30" t="str">
        <f>IFERROR((($C9*s_DL)/ss_out!I9),".")</f>
        <v>.</v>
      </c>
      <c r="K9" s="30" t="str">
        <f>IFERROR((($C9*s_DL)/ss_out!J9),".")</f>
        <v>.</v>
      </c>
      <c r="L9" s="30" t="str">
        <f>IFERROR((($C9*s_DL)/ss_out!K9),".")</f>
        <v>.</v>
      </c>
      <c r="M9" s="30" t="str">
        <f>IFERROR((($C9*s_DL)/ss_out!L9),".")</f>
        <v>.</v>
      </c>
      <c r="N9" s="30" t="str">
        <f>IFERROR((($C9*s_DL)/ss_out!M9),".")</f>
        <v>.</v>
      </c>
      <c r="O9" s="30">
        <f>IFERROR((($C9*s_DL)/ss_out!N9),".")</f>
        <v>3.8142624126420743E-4</v>
      </c>
      <c r="P9" s="30">
        <f>IFERROR((($C9*s_DL)/ss_out!O9),".")</f>
        <v>7.8035447808568134E-5</v>
      </c>
      <c r="Q9" s="30">
        <f>IFERROR((($C9*s_DL)/ss_out!P9),".")</f>
        <v>2.2032759650638555E-4</v>
      </c>
      <c r="R9" s="30">
        <f>IFERROR((($C9*s_DL)/ss_out!Q9),".")</f>
        <v>3.4118240617827091E-4</v>
      </c>
      <c r="S9" s="30">
        <f>IFERROR((($C9*s_DL)/ss_out!R9),".")</f>
        <v>7.4049465674630931E-5</v>
      </c>
    </row>
    <row r="10" spans="1:19">
      <c r="A10" s="34" t="s">
        <v>17</v>
      </c>
      <c r="B10" s="28" t="s">
        <v>9</v>
      </c>
      <c r="C10" s="28">
        <v>5</v>
      </c>
      <c r="D10" s="30" t="str">
        <f>IFERROR((($C10*s_DL)/ss_out!C10),".")</f>
        <v>.</v>
      </c>
      <c r="E10" s="30" t="str">
        <f>IFERROR((($C10*s_DL)/ss_out!D10),".")</f>
        <v>.</v>
      </c>
      <c r="F10" s="30" t="str">
        <f>IFERROR((($C10*s_DL)/ss_out!E10),".")</f>
        <v>.</v>
      </c>
      <c r="G10" s="30">
        <f>IFERROR((($C10*s_DL)/ss_out!F10),".")</f>
        <v>3.9836115582610007E-13</v>
      </c>
      <c r="H10" s="30">
        <f>IFERROR((($C10*s_DL)/ss_out!G10),".")</f>
        <v>3.9836115582610012E-13</v>
      </c>
      <c r="I10" s="30">
        <f>IFERROR((($C10*s_DL)/ss_out!H10),".")</f>
        <v>3.9836115582610012E-13</v>
      </c>
      <c r="J10" s="30">
        <f>IFERROR((($C10*s_DL)/ss_out!I10),".")</f>
        <v>2.2146231616778446E-12</v>
      </c>
      <c r="K10" s="30">
        <f>IFERROR((($C10*s_DL)/ss_out!J10),".")</f>
        <v>5.0221375634899155E-13</v>
      </c>
      <c r="L10" s="30">
        <f>IFERROR((($C10*s_DL)/ss_out!K10),".")</f>
        <v>1.4020134031409348E-12</v>
      </c>
      <c r="M10" s="30">
        <f>IFERROR((($C10*s_DL)/ss_out!L10),".")</f>
        <v>2.0716317449395888E-12</v>
      </c>
      <c r="N10" s="30">
        <f>IFERROR((($C10*s_DL)/ss_out!M10),".")</f>
        <v>4.9543833655289901E-13</v>
      </c>
      <c r="O10" s="30">
        <f>IFERROR((($C10*s_DL)/ss_out!N10),".")</f>
        <v>1.8869268631165954E-12</v>
      </c>
      <c r="P10" s="30">
        <f>IFERROR((($C10*s_DL)/ss_out!O10),".")</f>
        <v>4.5383495061358346E-13</v>
      </c>
      <c r="Q10" s="30">
        <f>IFERROR((($C10*s_DL)/ss_out!P10),".")</f>
        <v>1.2719835065890964E-12</v>
      </c>
      <c r="R10" s="30">
        <f>IFERROR((($C10*s_DL)/ss_out!Q10),".")</f>
        <v>1.8506663544168926E-12</v>
      </c>
      <c r="S10" s="30">
        <f>IFERROR((($C10*s_DL)/ss_out!R10),".")</f>
        <v>4.5022893995449159E-13</v>
      </c>
    </row>
    <row r="11" spans="1:19">
      <c r="A11" s="34" t="s">
        <v>18</v>
      </c>
      <c r="B11" s="90" t="s">
        <v>9</v>
      </c>
      <c r="C11" s="28">
        <v>5</v>
      </c>
      <c r="D11" s="30" t="str">
        <f>IFERROR((($C11*s_DL)/ss_out!C11),".")</f>
        <v>.</v>
      </c>
      <c r="E11" s="30" t="str">
        <f>IFERROR((($C11*s_DL)/ss_out!D11),".")</f>
        <v>.</v>
      </c>
      <c r="F11" s="30" t="str">
        <f>IFERROR((($C11*s_DL)/ss_out!E11),".")</f>
        <v>.</v>
      </c>
      <c r="G11" s="30">
        <f>IFERROR((($C11*s_DL)/ss_out!F11),".")</f>
        <v>1.0028837782661137E-11</v>
      </c>
      <c r="H11" s="30">
        <f>IFERROR((($C11*s_DL)/ss_out!G11),".")</f>
        <v>1.0028837782661137E-11</v>
      </c>
      <c r="I11" s="30">
        <f>IFERROR((($C11*s_DL)/ss_out!H11),".")</f>
        <v>1.0028837782661137E-11</v>
      </c>
      <c r="J11" s="30">
        <f>IFERROR((($C11*s_DL)/ss_out!I11),".")</f>
        <v>5.7380497867039017E-12</v>
      </c>
      <c r="K11" s="30">
        <f>IFERROR((($C11*s_DL)/ss_out!J11),".")</f>
        <v>3.2541289058824131E-12</v>
      </c>
      <c r="L11" s="30">
        <f>IFERROR((($C11*s_DL)/ss_out!K11),".")</f>
        <v>4.5634825484859878E-12</v>
      </c>
      <c r="M11" s="30">
        <f>IFERROR((($C11*s_DL)/ss_out!L11),".")</f>
        <v>5.5069873791856234E-12</v>
      </c>
      <c r="N11" s="30">
        <f>IFERROR((($C11*s_DL)/ss_out!M11),".")</f>
        <v>1.5062452845560473E-11</v>
      </c>
      <c r="O11" s="30">
        <f>IFERROR((($C11*s_DL)/ss_out!N11),".")</f>
        <v>4.3179304414995909E-12</v>
      </c>
      <c r="P11" s="30">
        <f>IFERROR((($C11*s_DL)/ss_out!O11),".")</f>
        <v>2.4487592101121845E-12</v>
      </c>
      <c r="Q11" s="30">
        <f>IFERROR((($C11*s_DL)/ss_out!P11),".")</f>
        <v>3.4340587739443056E-12</v>
      </c>
      <c r="R11" s="30">
        <f>IFERROR((($C11*s_DL)/ss_out!Q11),".")</f>
        <v>4.1440540478821581E-12</v>
      </c>
      <c r="S11" s="30">
        <f>IFERROR((($C11*s_DL)/ss_out!R11),".")</f>
        <v>1.1334621706525442E-11</v>
      </c>
    </row>
    <row r="12" spans="1:19">
      <c r="A12" s="88" t="s">
        <v>19</v>
      </c>
      <c r="B12" s="28"/>
      <c r="C12" s="28">
        <v>5</v>
      </c>
      <c r="D12" s="30">
        <f>IFERROR((($C12*s_DL)/ss_out!C12),".")</f>
        <v>8.000521564214323E-7</v>
      </c>
      <c r="E12" s="30">
        <f>IFERROR((($C12*s_DL)/ss_out!D12),".")</f>
        <v>1.2302281309214296E-5</v>
      </c>
      <c r="F12" s="30">
        <f>IFERROR((($C12*s_DL)/ss_out!E12),".")</f>
        <v>3.4539057007094937E-8</v>
      </c>
      <c r="G12" s="30">
        <f>IFERROR((($C12*s_DL)/ss_out!F12),".")</f>
        <v>5.1031183899416684E-5</v>
      </c>
      <c r="H12" s="30">
        <f>IFERROR((($C12*s_DL)/ss_out!G12),".")</f>
        <v>5.1865775112845218E-5</v>
      </c>
      <c r="I12" s="30">
        <f>IFERROR((($C12*s_DL)/ss_out!H12),".")</f>
        <v>6.4133517365052415E-5</v>
      </c>
      <c r="J12" s="30" t="str">
        <f>IFERROR((($C12*s_DL)/ss_out!I12),".")</f>
        <v>.</v>
      </c>
      <c r="K12" s="30" t="str">
        <f>IFERROR((($C12*s_DL)/ss_out!J12),".")</f>
        <v>.</v>
      </c>
      <c r="L12" s="30" t="str">
        <f>IFERROR((($C12*s_DL)/ss_out!K12),".")</f>
        <v>.</v>
      </c>
      <c r="M12" s="30" t="str">
        <f>IFERROR((($C12*s_DL)/ss_out!L12),".")</f>
        <v>.</v>
      </c>
      <c r="N12" s="30" t="str">
        <f>IFERROR((($C12*s_DL)/ss_out!M12),".")</f>
        <v>.</v>
      </c>
      <c r="O12" s="30">
        <f>IFERROR((($C12*s_DL)/ss_out!N12),".")</f>
        <v>2.8381700762332874E-4</v>
      </c>
      <c r="P12" s="30">
        <f>IFERROR((($C12*s_DL)/ss_out!O12),".")</f>
        <v>5.8148114753182461E-5</v>
      </c>
      <c r="Q12" s="30">
        <f>IFERROR((($C12*s_DL)/ss_out!P12),".")</f>
        <v>1.6479731346740655E-4</v>
      </c>
      <c r="R12" s="30">
        <f>IFERROR((($C12*s_DL)/ss_out!Q12),".")</f>
        <v>2.5014157677642523E-4</v>
      </c>
      <c r="S12" s="30">
        <f>IFERROR((($C12*s_DL)/ss_out!R12),".")</f>
        <v>5.7675592852448875E-5</v>
      </c>
    </row>
    <row r="13" spans="1:19">
      <c r="A13" s="88" t="s">
        <v>20</v>
      </c>
      <c r="B13" s="28"/>
      <c r="C13" s="28">
        <v>5</v>
      </c>
      <c r="D13" s="30">
        <f>IFERROR((($C13*s_DL)/ss_out!C13),".")</f>
        <v>4.2298201138780579E-5</v>
      </c>
      <c r="E13" s="30">
        <f>IFERROR((($C13*s_DL)/ss_out!D13),".")</f>
        <v>6.2928480217126249E-4</v>
      </c>
      <c r="F13" s="30">
        <f>IFERROR((($C13*s_DL)/ss_out!E13),".")</f>
        <v>1.7667376569915084E-6</v>
      </c>
      <c r="G13" s="30">
        <f>IFERROR((($C13*s_DL)/ss_out!F13),".")</f>
        <v>1.7324944539062124E-4</v>
      </c>
      <c r="H13" s="30">
        <f>IFERROR((($C13*s_DL)/ss_out!G13),".")</f>
        <v>2.1731438418639336E-4</v>
      </c>
      <c r="I13" s="30">
        <f>IFERROR((($C13*s_DL)/ss_out!H13),".")</f>
        <v>8.4483244870066419E-4</v>
      </c>
      <c r="J13" s="30">
        <f>IFERROR((($C13*s_DL)/ss_out!I13),".")</f>
        <v>1.1424838236622811E-3</v>
      </c>
      <c r="K13" s="30">
        <f>IFERROR((($C13*s_DL)/ss_out!J13),".")</f>
        <v>2.2849676473245622E-4</v>
      </c>
      <c r="L13" s="30">
        <f>IFERROR((($C13*s_DL)/ss_out!K13),".")</f>
        <v>6.5012769965544091E-4</v>
      </c>
      <c r="M13" s="30">
        <f>IFERROR((($C13*s_DL)/ss_out!L13),".")</f>
        <v>1.0132743436052376E-3</v>
      </c>
      <c r="N13" s="30">
        <f>IFERROR((($C13*s_DL)/ss_out!M13),".")</f>
        <v>2.2981172202414461E-4</v>
      </c>
      <c r="O13" s="30">
        <f>IFERROR((($C13*s_DL)/ss_out!N13),".")</f>
        <v>9.8389959286901765E-4</v>
      </c>
      <c r="P13" s="30">
        <f>IFERROR((($C13*s_DL)/ss_out!O13),".")</f>
        <v>2.0210292569471E-4</v>
      </c>
      <c r="Q13" s="30">
        <f>IFERROR((($C13*s_DL)/ss_out!P13),".")</f>
        <v>5.7402356744623356E-4</v>
      </c>
      <c r="R13" s="30">
        <f>IFERROR((($C13*s_DL)/ss_out!Q13),".")</f>
        <v>8.8428205120035137E-4</v>
      </c>
      <c r="S13" s="30">
        <f>IFERROR((($C13*s_DL)/ss_out!R13),".")</f>
        <v>1.9580702838399686E-4</v>
      </c>
    </row>
    <row r="14" spans="1:19">
      <c r="A14" s="34" t="s">
        <v>21</v>
      </c>
      <c r="B14" s="28" t="s">
        <v>9</v>
      </c>
      <c r="C14" s="28">
        <v>5</v>
      </c>
      <c r="D14" s="30" t="str">
        <f>IFERROR((($C14*s_DL)/ss_out!C14),".")</f>
        <v>.</v>
      </c>
      <c r="E14" s="30" t="str">
        <f>IFERROR((($C14*s_DL)/ss_out!D14),".")</f>
        <v>.</v>
      </c>
      <c r="F14" s="30" t="str">
        <f>IFERROR((($C14*s_DL)/ss_out!E14),".")</f>
        <v>.</v>
      </c>
      <c r="G14" s="30">
        <f>IFERROR((($C14*s_DL)/ss_out!F14),".")</f>
        <v>4.6540011819189043E-6</v>
      </c>
      <c r="H14" s="30">
        <f>IFERROR((($C14*s_DL)/ss_out!G14),".")</f>
        <v>4.6540011819189043E-6</v>
      </c>
      <c r="I14" s="30">
        <f>IFERROR((($C14*s_DL)/ss_out!H14),".")</f>
        <v>4.6540011819189043E-6</v>
      </c>
      <c r="J14" s="30">
        <f>IFERROR((($C14*s_DL)/ss_out!I14),".")</f>
        <v>2.9300318088031969E-5</v>
      </c>
      <c r="K14" s="30">
        <f>IFERROR((($C14*s_DL)/ss_out!J14),".")</f>
        <v>5.8276875755201702E-6</v>
      </c>
      <c r="L14" s="30">
        <f>IFERROR((($C14*s_DL)/ss_out!K14),".")</f>
        <v>1.6673661674404935E-5</v>
      </c>
      <c r="M14" s="30">
        <f>IFERROR((($C14*s_DL)/ss_out!L14),".")</f>
        <v>2.6062713879409656E-5</v>
      </c>
      <c r="N14" s="30">
        <f>IFERROR((($C14*s_DL)/ss_out!M14),".")</f>
        <v>5.8453054806489959E-6</v>
      </c>
      <c r="O14" s="30">
        <f>IFERROR((($C14*s_DL)/ss_out!N14),".")</f>
        <v>2.7223843105236799E-5</v>
      </c>
      <c r="P14" s="30">
        <f>IFERROR((($C14*s_DL)/ss_out!O14),".")</f>
        <v>5.5311201021765061E-6</v>
      </c>
      <c r="Q14" s="30">
        <f>IFERROR((($C14*s_DL)/ss_out!P14),".")</f>
        <v>1.5531486619101352E-5</v>
      </c>
      <c r="R14" s="30">
        <f>IFERROR((($C14*s_DL)/ss_out!Q14),".")</f>
        <v>2.5279880254204471E-5</v>
      </c>
      <c r="S14" s="30">
        <f>IFERROR((($C14*s_DL)/ss_out!R14),".")</f>
        <v>5.2599657070906967E-6</v>
      </c>
    </row>
    <row r="15" spans="1:19">
      <c r="A15" s="88" t="s">
        <v>22</v>
      </c>
      <c r="B15" s="28"/>
      <c r="C15" s="28">
        <v>5</v>
      </c>
      <c r="D15" s="30">
        <f>IFERROR((($C15*s_DL)/ss_out!C15),".")</f>
        <v>0.69148302662366889</v>
      </c>
      <c r="E15" s="30">
        <f>IFERROR((($C15*s_DL)/ss_out!D15),".")</f>
        <v>630.76150268514084</v>
      </c>
      <c r="F15" s="30">
        <f>IFERROR((($C15*s_DL)/ss_out!E15),".")</f>
        <v>1.7708835419659521</v>
      </c>
      <c r="G15" s="30">
        <f>IFERROR((($C15*s_DL)/ss_out!F15),".")</f>
        <v>4.0211244931159171E-3</v>
      </c>
      <c r="H15" s="30">
        <f>IFERROR((($C15*s_DL)/ss_out!G15),".")</f>
        <v>2.4663876930827371</v>
      </c>
      <c r="I15" s="30">
        <f>IFERROR((($C15*s_DL)/ss_out!H15),".")</f>
        <v>631.45700683625762</v>
      </c>
      <c r="J15" s="30">
        <f>IFERROR((($C15*s_DL)/ss_out!I15),".")</f>
        <v>1.3654002125719463E-3</v>
      </c>
      <c r="K15" s="30">
        <f>IFERROR((($C15*s_DL)/ss_out!J15),".")</f>
        <v>4.9788074049584782E-4</v>
      </c>
      <c r="L15" s="30">
        <f>IFERROR((($C15*s_DL)/ss_out!K15),".")</f>
        <v>1.0686834076299764E-3</v>
      </c>
      <c r="M15" s="30">
        <f>IFERROR((($C15*s_DL)/ss_out!L15),".")</f>
        <v>1.3452838190165584E-3</v>
      </c>
      <c r="N15" s="30">
        <f>IFERROR((($C15*s_DL)/ss_out!M15),".")</f>
        <v>5.4132267390186173E-3</v>
      </c>
      <c r="O15" s="30">
        <f>IFERROR((($C15*s_DL)/ss_out!N15),".")</f>
        <v>1.146324805330925E-3</v>
      </c>
      <c r="P15" s="30">
        <f>IFERROR((($C15*s_DL)/ss_out!O15),".")</f>
        <v>4.1799689034166315E-4</v>
      </c>
      <c r="Q15" s="30">
        <f>IFERROR((($C15*s_DL)/ss_out!P15),".")</f>
        <v>8.9721554745053958E-4</v>
      </c>
      <c r="R15" s="30">
        <f>IFERROR((($C15*s_DL)/ss_out!Q15),".")</f>
        <v>1.1294360420847972E-3</v>
      </c>
      <c r="S15" s="30">
        <f>IFERROR((($C15*s_DL)/ss_out!R15),".")</f>
        <v>4.5446866279074223E-3</v>
      </c>
    </row>
    <row r="16" spans="1:19">
      <c r="A16" s="88" t="s">
        <v>23</v>
      </c>
      <c r="B16" s="28"/>
      <c r="C16" s="28">
        <v>5</v>
      </c>
      <c r="D16" s="30">
        <f>IFERROR((($C16*s_DL)/ss_out!C16),".")</f>
        <v>3.4005755375368251E-6</v>
      </c>
      <c r="E16" s="30">
        <f>IFERROR((($C16*s_DL)/ss_out!D16),".")</f>
        <v>7.5606912968239793E-5</v>
      </c>
      <c r="F16" s="30">
        <f>IFERROR((($C16*s_DL)/ss_out!E16),".")</f>
        <v>2.1226888017790574E-7</v>
      </c>
      <c r="G16" s="30">
        <f>IFERROR((($C16*s_DL)/ss_out!F16),".")</f>
        <v>2.6503521540462643E-4</v>
      </c>
      <c r="H16" s="30">
        <f>IFERROR((($C16*s_DL)/ss_out!G16),".")</f>
        <v>2.6864805982234117E-4</v>
      </c>
      <c r="I16" s="30">
        <f>IFERROR((($C16*s_DL)/ss_out!H16),".")</f>
        <v>3.4404270391040308E-4</v>
      </c>
      <c r="J16" s="30">
        <f>IFERROR((($C16*s_DL)/ss_out!I16),".")</f>
        <v>1.6795393954347137E-3</v>
      </c>
      <c r="K16" s="30">
        <f>IFERROR((($C16*s_DL)/ss_out!J16),".")</f>
        <v>3.3916009921641522E-4</v>
      </c>
      <c r="L16" s="30">
        <f>IFERROR((($C16*s_DL)/ss_out!K16),".")</f>
        <v>9.6172795257257497E-4</v>
      </c>
      <c r="M16" s="30">
        <f>IFERROR((($C16*s_DL)/ss_out!L16),".")</f>
        <v>1.491375230800949E-3</v>
      </c>
      <c r="N16" s="30">
        <f>IFERROR((($C16*s_DL)/ss_out!M16),".")</f>
        <v>3.3581610260883209E-4</v>
      </c>
      <c r="O16" s="30">
        <f>IFERROR((($C16*s_DL)/ss_out!N16),".")</f>
        <v>1.6060176814737793E-3</v>
      </c>
      <c r="P16" s="30">
        <f>IFERROR((($C16*s_DL)/ss_out!O16),".")</f>
        <v>3.1979827720526822E-4</v>
      </c>
      <c r="Q16" s="30">
        <f>IFERROR((($C16*s_DL)/ss_out!P16),".")</f>
        <v>9.0870543174915303E-4</v>
      </c>
      <c r="R16" s="30">
        <f>IFERROR((($C16*s_DL)/ss_out!Q16),".")</f>
        <v>1.3752272562167368E-3</v>
      </c>
      <c r="S16" s="30">
        <f>IFERROR((($C16*s_DL)/ss_out!R16),".")</f>
        <v>2.9954357330544027E-4</v>
      </c>
    </row>
    <row r="17" spans="1:19">
      <c r="A17" s="34" t="s">
        <v>24</v>
      </c>
      <c r="B17" s="90" t="s">
        <v>9</v>
      </c>
      <c r="C17" s="28">
        <v>5</v>
      </c>
      <c r="D17" s="30">
        <f>IFERROR((($C17*s_DL)/ss_out!C17),".")</f>
        <v>1.5747792141226191E-2</v>
      </c>
      <c r="E17" s="30">
        <f>IFERROR((($C17*s_DL)/ss_out!D17),".")</f>
        <v>49.866473302326483</v>
      </c>
      <c r="F17" s="30">
        <f>IFERROR((($C17*s_DL)/ss_out!E17),".")</f>
        <v>0.14000175421462793</v>
      </c>
      <c r="G17" s="30">
        <f>IFERROR((($C17*s_DL)/ss_out!F17),".")</f>
        <v>8.2215777652095085E-4</v>
      </c>
      <c r="H17" s="30">
        <f>IFERROR((($C17*s_DL)/ss_out!G17),".")</f>
        <v>0.15657170413237506</v>
      </c>
      <c r="I17" s="30">
        <f>IFERROR((($C17*s_DL)/ss_out!H17),".")</f>
        <v>49.883043252244228</v>
      </c>
      <c r="J17" s="30">
        <f>IFERROR((($C17*s_DL)/ss_out!I17),".")</f>
        <v>1.4601566884522255E-4</v>
      </c>
      <c r="K17" s="30">
        <f>IFERROR((($C17*s_DL)/ss_out!J17),".")</f>
        <v>8.3722294764496227E-5</v>
      </c>
      <c r="L17" s="30">
        <f>IFERROR((($C17*s_DL)/ss_out!K17),".")</f>
        <v>1.2109831921293205E-4</v>
      </c>
      <c r="M17" s="30">
        <f>IFERROR((($C17*s_DL)/ss_out!L17),".")</f>
        <v>1.4302558688934771E-4</v>
      </c>
      <c r="N17" s="30">
        <f>IFERROR((($C17*s_DL)/ss_out!M17),".")</f>
        <v>1.0946533173203238E-3</v>
      </c>
      <c r="O17" s="30">
        <f>IFERROR((($C17*s_DL)/ss_out!N17),".")</f>
        <v>1.181049654720592E-4</v>
      </c>
      <c r="P17" s="30">
        <f>IFERROR((($C17*s_DL)/ss_out!O17),".")</f>
        <v>7.0945034443538834E-5</v>
      </c>
      <c r="Q17" s="30">
        <f>IFERROR((($C17*s_DL)/ss_out!P17),".")</f>
        <v>1.0505011529784241E-4</v>
      </c>
      <c r="R17" s="30">
        <f>IFERROR((($C17*s_DL)/ss_out!Q17),".")</f>
        <v>1.1664837867355344E-4</v>
      </c>
      <c r="S17" s="30">
        <f>IFERROR((($C17*s_DL)/ss_out!R17),".")</f>
        <v>9.292051164746548E-4</v>
      </c>
    </row>
    <row r="18" spans="1:19">
      <c r="A18" s="34" t="s">
        <v>25</v>
      </c>
      <c r="B18" s="28" t="s">
        <v>9</v>
      </c>
      <c r="C18" s="28">
        <v>5</v>
      </c>
      <c r="D18" s="30">
        <f>IFERROR((($C18*s_DL)/ss_out!C18),".")</f>
        <v>1.5032214488329425E-5</v>
      </c>
      <c r="E18" s="30">
        <f>IFERROR((($C18*s_DL)/ss_out!D18),".")</f>
        <v>7.6576153507523989E-2</v>
      </c>
      <c r="F18" s="30">
        <f>IFERROR((($C18*s_DL)/ss_out!E18),".")</f>
        <v>2.1499005468192644E-4</v>
      </c>
      <c r="G18" s="30">
        <f>IFERROR((($C18*s_DL)/ss_out!F18),".")</f>
        <v>2.3645500029213833E-5</v>
      </c>
      <c r="H18" s="30">
        <f>IFERROR((($C18*s_DL)/ss_out!G18),".")</f>
        <v>2.5366776919946975E-4</v>
      </c>
      <c r="I18" s="30">
        <f>IFERROR((($C18*s_DL)/ss_out!H18),".")</f>
        <v>7.6614831222041546E-2</v>
      </c>
      <c r="J18" s="30">
        <f>IFERROR((($C18*s_DL)/ss_out!I18),".")</f>
        <v>1.0901479359166272E-4</v>
      </c>
      <c r="K18" s="30">
        <f>IFERROR((($C18*s_DL)/ss_out!J18),".")</f>
        <v>2.3550750246024966E-5</v>
      </c>
      <c r="L18" s="30">
        <f>IFERROR((($C18*s_DL)/ss_out!K18),".")</f>
        <v>6.576435917757912E-5</v>
      </c>
      <c r="M18" s="30">
        <f>IFERROR((($C18*s_DL)/ss_out!L18),".")</f>
        <v>9.9831482174973722E-5</v>
      </c>
      <c r="N18" s="30">
        <f>IFERROR((($C18*s_DL)/ss_out!M18),".")</f>
        <v>3.0403186633313947E-5</v>
      </c>
      <c r="O18" s="30">
        <f>IFERROR((($C18*s_DL)/ss_out!N18),".")</f>
        <v>1.0513804597382134E-4</v>
      </c>
      <c r="P18" s="30">
        <f>IFERROR((($C18*s_DL)/ss_out!O18),".")</f>
        <v>2.1918013820926529E-5</v>
      </c>
      <c r="Q18" s="30">
        <f>IFERROR((($C18*s_DL)/ss_out!P18),".")</f>
        <v>6.114294566984326E-5</v>
      </c>
      <c r="R18" s="30">
        <f>IFERROR((($C18*s_DL)/ss_out!Q18),".")</f>
        <v>8.8350144054123237E-5</v>
      </c>
      <c r="S18" s="30">
        <f>IFERROR((($C18*s_DL)/ss_out!R18),".")</f>
        <v>2.6724213084405701E-5</v>
      </c>
    </row>
    <row r="19" spans="1:19">
      <c r="A19" s="34" t="s">
        <v>26</v>
      </c>
      <c r="B19" s="90" t="s">
        <v>9</v>
      </c>
      <c r="C19" s="28">
        <v>5</v>
      </c>
      <c r="D19" s="30">
        <f>IFERROR((($C19*s_DL)/ss_out!C19),".")</f>
        <v>3.71158388575253E-6</v>
      </c>
      <c r="E19" s="30">
        <f>IFERROR((($C19*s_DL)/ss_out!D19),".")</f>
        <v>9.3138242798906281E-3</v>
      </c>
      <c r="F19" s="30">
        <f>IFERROR((($C19*s_DL)/ss_out!E19),".")</f>
        <v>2.614886618762846E-5</v>
      </c>
      <c r="G19" s="30">
        <f>IFERROR((($C19*s_DL)/ss_out!F19),".")</f>
        <v>8.7245692194832047E-5</v>
      </c>
      <c r="H19" s="30">
        <f>IFERROR((($C19*s_DL)/ss_out!G19),".")</f>
        <v>1.1710614226821304E-4</v>
      </c>
      <c r="I19" s="30">
        <f>IFERROR((($C19*s_DL)/ss_out!H19),".")</f>
        <v>9.4047815559712127E-3</v>
      </c>
      <c r="J19" s="30">
        <f>IFERROR((($C19*s_DL)/ss_out!I19),".")</f>
        <v>5.9220300087571207E-4</v>
      </c>
      <c r="K19" s="30">
        <f>IFERROR((($C19*s_DL)/ss_out!J19),".")</f>
        <v>1.0560347991076095E-4</v>
      </c>
      <c r="L19" s="30">
        <f>IFERROR((($C19*s_DL)/ss_out!K19),".")</f>
        <v>3.0518436854944683E-4</v>
      </c>
      <c r="M19" s="30">
        <f>IFERROR((($C19*s_DL)/ss_out!L19),".")</f>
        <v>4.9410802527053278E-4</v>
      </c>
      <c r="N19" s="30">
        <f>IFERROR((($C19*s_DL)/ss_out!M19),".")</f>
        <v>1.0761869670148674E-4</v>
      </c>
      <c r="O19" s="30">
        <f>IFERROR((($C19*s_DL)/ss_out!N19),".")</f>
        <v>5.9055054293447376E-4</v>
      </c>
      <c r="P19" s="30">
        <f>IFERROR((($C19*s_DL)/ss_out!O19),".")</f>
        <v>1.0443898522549661E-4</v>
      </c>
      <c r="Q19" s="30">
        <f>IFERROR((($C19*s_DL)/ss_out!P19),".")</f>
        <v>3.0503259865941225E-4</v>
      </c>
      <c r="R19" s="30">
        <f>IFERROR((($C19*s_DL)/ss_out!Q19),".")</f>
        <v>4.9018653300648095E-4</v>
      </c>
      <c r="S19" s="30">
        <f>IFERROR((($C19*s_DL)/ss_out!R19),".")</f>
        <v>9.860533573113378E-5</v>
      </c>
    </row>
    <row r="20" spans="1:19">
      <c r="A20" s="88" t="s">
        <v>27</v>
      </c>
      <c r="B20" s="28"/>
      <c r="C20" s="28">
        <v>5</v>
      </c>
      <c r="D20" s="30">
        <f>IFERROR((($C20*s_DL)/ss_out!C20),".")</f>
        <v>6.8589270872622104E-3</v>
      </c>
      <c r="E20" s="30">
        <f>IFERROR((($C20*s_DL)/ss_out!D20),".")</f>
        <v>0.83471212890520419</v>
      </c>
      <c r="F20" s="30">
        <f>IFERROR((($C20*s_DL)/ss_out!E20),".")</f>
        <v>2.3434815933835685E-3</v>
      </c>
      <c r="G20" s="30">
        <f>IFERROR((($C20*s_DL)/ss_out!F20),".")</f>
        <v>4.9579472884106494E-3</v>
      </c>
      <c r="H20" s="30">
        <f>IFERROR((($C20*s_DL)/ss_out!G20),".")</f>
        <v>1.4160355969056428E-2</v>
      </c>
      <c r="I20" s="30">
        <f>IFERROR((($C20*s_DL)/ss_out!H20),".")</f>
        <v>0.84652900328087699</v>
      </c>
      <c r="J20" s="30">
        <f>IFERROR((($C20*s_DL)/ss_out!I20),".")</f>
        <v>2.4921717778234483E-2</v>
      </c>
      <c r="K20" s="30">
        <f>IFERROR((($C20*s_DL)/ss_out!J20),".")</f>
        <v>6.5393763591648319E-3</v>
      </c>
      <c r="L20" s="30">
        <f>IFERROR((($C20*s_DL)/ss_out!K20),".")</f>
        <v>1.7661465284988482E-2</v>
      </c>
      <c r="M20" s="30">
        <f>IFERROR((($C20*s_DL)/ss_out!L20),".")</f>
        <v>2.425233279658769E-2</v>
      </c>
      <c r="N20" s="30">
        <f>IFERROR((($C20*s_DL)/ss_out!M20),".")</f>
        <v>6.6380034166649247E-3</v>
      </c>
      <c r="O20" s="30">
        <f>IFERROR((($C20*s_DL)/ss_out!N20),".")</f>
        <v>2.0358245677787785E-2</v>
      </c>
      <c r="P20" s="30">
        <f>IFERROR((($C20*s_DL)/ss_out!O20),".")</f>
        <v>5.3185556049902584E-3</v>
      </c>
      <c r="Q20" s="30">
        <f>IFERROR((($C20*s_DL)/ss_out!P20),".")</f>
        <v>1.4362707395070982E-2</v>
      </c>
      <c r="R20" s="30">
        <f>IFERROR((($C20*s_DL)/ss_out!Q20),".")</f>
        <v>1.9717883494625086E-2</v>
      </c>
      <c r="S20" s="30">
        <f>IFERROR((($C20*s_DL)/ss_out!R20),".")</f>
        <v>5.6034864829687808E-3</v>
      </c>
    </row>
    <row r="21" spans="1:19">
      <c r="A21" s="88" t="s">
        <v>28</v>
      </c>
      <c r="B21" s="28"/>
      <c r="C21" s="28">
        <v>5</v>
      </c>
      <c r="D21" s="30">
        <f>IFERROR((($C21*s_DL)/ss_out!C21),".")</f>
        <v>5.573491549011382E-4</v>
      </c>
      <c r="E21" s="30">
        <f>IFERROR((($C21*s_DL)/ss_out!D21),".")</f>
        <v>1.7325257203761598E-2</v>
      </c>
      <c r="F21" s="30">
        <f>IFERROR((($C21*s_DL)/ss_out!E21),".")</f>
        <v>4.8641226060658281E-5</v>
      </c>
      <c r="G21" s="30">
        <f>IFERROR((($C21*s_DL)/ss_out!F21),".")</f>
        <v>3.3346066448937503E-3</v>
      </c>
      <c r="H21" s="30">
        <f>IFERROR((($C21*s_DL)/ss_out!G21),".")</f>
        <v>3.9405970258555465E-3</v>
      </c>
      <c r="I21" s="30">
        <f>IFERROR((($C21*s_DL)/ss_out!H21),".")</f>
        <v>2.1217213003556487E-2</v>
      </c>
      <c r="J21" s="30">
        <f>IFERROR((($C21*s_DL)/ss_out!I21),".")</f>
        <v>2.097847777819474E-2</v>
      </c>
      <c r="K21" s="30">
        <f>IFERROR((($C21*s_DL)/ss_out!J21),".")</f>
        <v>4.4091933383373907E-3</v>
      </c>
      <c r="L21" s="30">
        <f>IFERROR((($C21*s_DL)/ss_out!K21),".")</f>
        <v>1.2577804154625609E-2</v>
      </c>
      <c r="M21" s="30">
        <f>IFERROR((($C21*s_DL)/ss_out!L21),".")</f>
        <v>1.9168387881403601E-2</v>
      </c>
      <c r="N21" s="30">
        <f>IFERROR((($C21*s_DL)/ss_out!M21),".")</f>
        <v>4.3422454545880935E-3</v>
      </c>
      <c r="O21" s="30">
        <f>IFERROR((($C21*s_DL)/ss_out!N21),".")</f>
        <v>1.7930322887345935E-2</v>
      </c>
      <c r="P21" s="30">
        <f>IFERROR((($C21*s_DL)/ss_out!O21),".")</f>
        <v>3.8824478424266712E-3</v>
      </c>
      <c r="Q21" s="30">
        <f>IFERROR((($C21*s_DL)/ss_out!P21),".")</f>
        <v>1.1091538055225399E-2</v>
      </c>
      <c r="R21" s="30">
        <f>IFERROR((($C21*s_DL)/ss_out!Q21),".")</f>
        <v>1.6638388043773308E-2</v>
      </c>
      <c r="S21" s="30">
        <f>IFERROR((($C21*s_DL)/ss_out!R21),".")</f>
        <v>3.7687821539284512E-3</v>
      </c>
    </row>
    <row r="22" spans="1:19">
      <c r="A22" s="88" t="s">
        <v>29</v>
      </c>
      <c r="B22" s="28"/>
      <c r="C22" s="28">
        <v>5</v>
      </c>
      <c r="D22" s="30">
        <f>IFERROR((($C22*s_DL)/ss_out!C22),".")</f>
        <v>0.352392376677232</v>
      </c>
      <c r="E22" s="30">
        <f>IFERROR((($C22*s_DL)/ss_out!D22),".")</f>
        <v>105.98219475555956</v>
      </c>
      <c r="F22" s="30">
        <f>IFERROR((($C22*s_DL)/ss_out!E22),".")</f>
        <v>0.29754847693635561</v>
      </c>
      <c r="G22" s="30">
        <f>IFERROR((($C22*s_DL)/ss_out!F22),".")</f>
        <v>1.4961417615088325E-5</v>
      </c>
      <c r="H22" s="30">
        <f>IFERROR((($C22*s_DL)/ss_out!G22),".")</f>
        <v>0.6499558150312027</v>
      </c>
      <c r="I22" s="30">
        <f>IFERROR((($C22*s_DL)/ss_out!H22),".")</f>
        <v>106.33460209365441</v>
      </c>
      <c r="J22" s="30">
        <f>IFERROR((($C22*s_DL)/ss_out!I22),".")</f>
        <v>1.4885229764781886E-5</v>
      </c>
      <c r="K22" s="30">
        <f>IFERROR((($C22*s_DL)/ss_out!J22),".")</f>
        <v>8.7249573114515441E-6</v>
      </c>
      <c r="L22" s="30">
        <f>IFERROR((($C22*s_DL)/ss_out!K22),".")</f>
        <v>1.3929758935285751E-5</v>
      </c>
      <c r="M22" s="30">
        <f>IFERROR((($C22*s_DL)/ss_out!L22),".")</f>
        <v>1.4885229764781886E-5</v>
      </c>
      <c r="N22" s="30">
        <f>IFERROR((($C22*s_DL)/ss_out!M22),".")</f>
        <v>2.0141019266195988E-5</v>
      </c>
      <c r="O22" s="30">
        <f>IFERROR((($C22*s_DL)/ss_out!N22),".")</f>
        <v>1.2496927974163896E-5</v>
      </c>
      <c r="P22" s="30">
        <f>IFERROR((($C22*s_DL)/ss_out!O22),".")</f>
        <v>7.325057444315661E-6</v>
      </c>
      <c r="Q22" s="30">
        <f>IFERROR((($C22*s_DL)/ss_out!P22),".")</f>
        <v>1.1694760300146617E-5</v>
      </c>
      <c r="R22" s="30">
        <f>IFERROR((($C22*s_DL)/ss_out!Q22),".")</f>
        <v>1.2496927974163896E-5</v>
      </c>
      <c r="S22" s="30">
        <f>IFERROR((($C22*s_DL)/ss_out!R22),".")</f>
        <v>1.6909437816769021E-5</v>
      </c>
    </row>
    <row r="23" spans="1:19">
      <c r="A23" s="88" t="s">
        <v>30</v>
      </c>
      <c r="B23" s="28"/>
      <c r="C23" s="28">
        <v>5</v>
      </c>
      <c r="D23" s="30">
        <f>IFERROR((($C23*s_DL)/ss_out!C23),".")</f>
        <v>0.21815854404287977</v>
      </c>
      <c r="E23" s="30">
        <f>IFERROR((($C23*s_DL)/ss_out!D23),".")</f>
        <v>34.882395983502327</v>
      </c>
      <c r="F23" s="30">
        <f>IFERROR((($C23*s_DL)/ss_out!E23),".")</f>
        <v>9.7933467227404231E-2</v>
      </c>
      <c r="G23" s="30">
        <f>IFERROR((($C23*s_DL)/ss_out!F23),".")</f>
        <v>2.490506532698077E-5</v>
      </c>
      <c r="H23" s="30">
        <f>IFERROR((($C23*s_DL)/ss_out!G23),".")</f>
        <v>0.3161169163356109</v>
      </c>
      <c r="I23" s="30">
        <f>IFERROR((($C23*s_DL)/ss_out!H23),".")</f>
        <v>35.100579432610537</v>
      </c>
      <c r="J23" s="30">
        <f>IFERROR((($C23*s_DL)/ss_out!I23),".")</f>
        <v>4.1075983700680322E-5</v>
      </c>
      <c r="K23" s="30">
        <f>IFERROR((($C23*s_DL)/ss_out!J23),".")</f>
        <v>1.910176864402267E-5</v>
      </c>
      <c r="L23" s="30">
        <f>IFERROR((($C23*s_DL)/ss_out!K23),".")</f>
        <v>3.6049202478569095E-5</v>
      </c>
      <c r="M23" s="30">
        <f>IFERROR((($C23*s_DL)/ss_out!L23),".")</f>
        <v>4.1075983700680322E-5</v>
      </c>
      <c r="N23" s="30">
        <f>IFERROR((($C23*s_DL)/ss_out!M23),".")</f>
        <v>3.3974367390470392E-5</v>
      </c>
      <c r="O23" s="30">
        <f>IFERROR((($C23*s_DL)/ss_out!N23),".")</f>
        <v>3.168447161438645E-5</v>
      </c>
      <c r="P23" s="30">
        <f>IFERROR((($C23*s_DL)/ss_out!O23),".")</f>
        <v>1.5825823234484398E-5</v>
      </c>
      <c r="Q23" s="30">
        <f>IFERROR((($C23*s_DL)/ss_out!P23),".")</f>
        <v>2.9267946521482906E-5</v>
      </c>
      <c r="R23" s="30">
        <f>IFERROR((($C23*s_DL)/ss_out!Q23),".")</f>
        <v>3.2732558461681668E-5</v>
      </c>
      <c r="S23" s="30">
        <f>IFERROR((($C23*s_DL)/ss_out!R23),".")</f>
        <v>2.8147777456893447E-5</v>
      </c>
    </row>
    <row r="24" spans="1:19">
      <c r="A24" s="88" t="s">
        <v>31</v>
      </c>
      <c r="B24" s="28"/>
      <c r="C24" s="28">
        <v>5</v>
      </c>
      <c r="D24" s="30">
        <f>IFERROR((($C24*s_DL)/ss_out!C24),".")</f>
        <v>3.9095028308448102E-6</v>
      </c>
      <c r="E24" s="30">
        <f>IFERROR((($C24*s_DL)/ss_out!D24),".")</f>
        <v>7.5102538833567256E-5</v>
      </c>
      <c r="F24" s="30">
        <f>IFERROR((($C24*s_DL)/ss_out!E24),".")</f>
        <v>2.1085283330395634E-7</v>
      </c>
      <c r="G24" s="30">
        <f>IFERROR((($C24*s_DL)/ss_out!F24),".")</f>
        <v>2.0729437716459145E-4</v>
      </c>
      <c r="H24" s="30">
        <f>IFERROR((($C24*s_DL)/ss_out!G24),".")</f>
        <v>2.114147328287402E-4</v>
      </c>
      <c r="I24" s="30">
        <f>IFERROR((($C24*s_DL)/ss_out!H24),".")</f>
        <v>2.8630641882900349E-4</v>
      </c>
      <c r="J24" s="30" t="str">
        <f>IFERROR((($C24*s_DL)/ss_out!I24),".")</f>
        <v>.</v>
      </c>
      <c r="K24" s="30" t="str">
        <f>IFERROR((($C24*s_DL)/ss_out!J24),".")</f>
        <v>.</v>
      </c>
      <c r="L24" s="30" t="str">
        <f>IFERROR((($C24*s_DL)/ss_out!K24),".")</f>
        <v>.</v>
      </c>
      <c r="M24" s="30" t="str">
        <f>IFERROR((($C24*s_DL)/ss_out!L24),".")</f>
        <v>.</v>
      </c>
      <c r="N24" s="30" t="str">
        <f>IFERROR((($C24*s_DL)/ss_out!M24),".")</f>
        <v>.</v>
      </c>
      <c r="O24" s="30">
        <f>IFERROR((($C24*s_DL)/ss_out!N24),".")</f>
        <v>1.4217918043846363E-3</v>
      </c>
      <c r="P24" s="30">
        <f>IFERROR((($C24*s_DL)/ss_out!O24),".")</f>
        <v>2.5520514477205838E-4</v>
      </c>
      <c r="Q24" s="30">
        <f>IFERROR((($C24*s_DL)/ss_out!P24),".")</f>
        <v>7.4350773739562039E-4</v>
      </c>
      <c r="R24" s="30">
        <f>IFERROR((($C24*s_DL)/ss_out!Q24),".")</f>
        <v>1.1805954963179149E-3</v>
      </c>
      <c r="S24" s="30">
        <f>IFERROR((($C24*s_DL)/ss_out!R24),".")</f>
        <v>2.3428470955155748E-4</v>
      </c>
    </row>
    <row r="25" spans="1:19">
      <c r="A25" s="88" t="s">
        <v>32</v>
      </c>
      <c r="B25" s="28"/>
      <c r="C25" s="28">
        <v>5</v>
      </c>
      <c r="D25" s="30">
        <f>IFERROR((($C25*s_DL)/ss_out!C25),".")</f>
        <v>2.7190249556443627E-6</v>
      </c>
      <c r="E25" s="30">
        <f>IFERROR((($C25*s_DL)/ss_out!D25),".")</f>
        <v>4.6265681060686178E-5</v>
      </c>
      <c r="F25" s="30">
        <f>IFERROR((($C25*s_DL)/ss_out!E25),".")</f>
        <v>1.2989241226586529E-7</v>
      </c>
      <c r="G25" s="30">
        <f>IFERROR((($C25*s_DL)/ss_out!F25),".")</f>
        <v>3.4544605713132761E-5</v>
      </c>
      <c r="H25" s="30">
        <f>IFERROR((($C25*s_DL)/ss_out!G25),".")</f>
        <v>3.7393523081042984E-5</v>
      </c>
      <c r="I25" s="30">
        <f>IFERROR((($C25*s_DL)/ss_out!H25),".")</f>
        <v>8.3529311729463294E-5</v>
      </c>
      <c r="J25" s="30" t="str">
        <f>IFERROR((($C25*s_DL)/ss_out!I25),".")</f>
        <v>.</v>
      </c>
      <c r="K25" s="30" t="str">
        <f>IFERROR((($C25*s_DL)/ss_out!J25),".")</f>
        <v>.</v>
      </c>
      <c r="L25" s="30" t="str">
        <f>IFERROR((($C25*s_DL)/ss_out!K25),".")</f>
        <v>.</v>
      </c>
      <c r="M25" s="30" t="str">
        <f>IFERROR((($C25*s_DL)/ss_out!L25),".")</f>
        <v>.</v>
      </c>
      <c r="N25" s="30" t="str">
        <f>IFERROR((($C25*s_DL)/ss_out!M25),".")</f>
        <v>.</v>
      </c>
      <c r="O25" s="30">
        <f>IFERROR((($C25*s_DL)/ss_out!N25),".")</f>
        <v>1.8149460584011344E-4</v>
      </c>
      <c r="P25" s="30">
        <f>IFERROR((($C25*s_DL)/ss_out!O25),".")</f>
        <v>3.9000976670124542E-5</v>
      </c>
      <c r="Q25" s="30">
        <f>IFERROR((($C25*s_DL)/ss_out!P25),".")</f>
        <v>1.0868692477260715E-4</v>
      </c>
      <c r="R25" s="30">
        <f>IFERROR((($C25*s_DL)/ss_out!Q25),".")</f>
        <v>1.6393475819158001E-4</v>
      </c>
      <c r="S25" s="30">
        <f>IFERROR((($C25*s_DL)/ss_out!R25),".")</f>
        <v>3.9042414110674764E-5</v>
      </c>
    </row>
    <row r="26" spans="1:19">
      <c r="A26" s="88" t="s">
        <v>33</v>
      </c>
      <c r="B26" s="28"/>
      <c r="C26" s="28">
        <v>5</v>
      </c>
      <c r="D26" s="30">
        <f>IFERROR((($C26*s_DL)/ss_out!C26),".")</f>
        <v>95.114914837008897</v>
      </c>
      <c r="E26" s="30">
        <f>IFERROR((($C26*s_DL)/ss_out!D26),".")</f>
        <v>261851.31940922452</v>
      </c>
      <c r="F26" s="30">
        <f>IFERROR((($C26*s_DL)/ss_out!E26),".")</f>
        <v>735.15614064883073</v>
      </c>
      <c r="G26" s="30">
        <f>IFERROR((($C26*s_DL)/ss_out!F26),".")</f>
        <v>1.1731029898402374E-2</v>
      </c>
      <c r="H26" s="30">
        <f>IFERROR((($C26*s_DL)/ss_out!G26),".")</f>
        <v>830.28278651573805</v>
      </c>
      <c r="I26" s="30">
        <f>IFERROR((($C26*s_DL)/ss_out!H26),".")</f>
        <v>261946.44605509142</v>
      </c>
      <c r="J26" s="30">
        <f>IFERROR((($C26*s_DL)/ss_out!I26),".")</f>
        <v>8.994678922612652E-2</v>
      </c>
      <c r="K26" s="30">
        <f>IFERROR((($C26*s_DL)/ss_out!J26),".")</f>
        <v>1.592635809233249E-2</v>
      </c>
      <c r="L26" s="30">
        <f>IFERROR((($C26*s_DL)/ss_out!K26),".")</f>
        <v>4.566106119736086E-2</v>
      </c>
      <c r="M26" s="30">
        <f>IFERROR((($C26*s_DL)/ss_out!L26),".")</f>
        <v>7.399292447042212E-2</v>
      </c>
      <c r="N26" s="30">
        <f>IFERROR((($C26*s_DL)/ss_out!M26),".")</f>
        <v>1.6783408589246273E-2</v>
      </c>
      <c r="O26" s="30">
        <f>IFERROR((($C26*s_DL)/ss_out!N26),".")</f>
        <v>7.1256329107810171E-2</v>
      </c>
      <c r="P26" s="30">
        <f>IFERROR((($C26*s_DL)/ss_out!O26),".")</f>
        <v>1.2597973494963209E-2</v>
      </c>
      <c r="Q26" s="30">
        <f>IFERROR((($C26*s_DL)/ss_out!P26),".")</f>
        <v>3.6136282269187886E-2</v>
      </c>
      <c r="R26" s="30">
        <f>IFERROR((($C26*s_DL)/ss_out!Q26),".")</f>
        <v>5.7814085195912461E-2</v>
      </c>
      <c r="S26" s="30">
        <f>IFERROR((($C26*s_DL)/ss_out!R26),".")</f>
        <v>1.3258444199408319E-2</v>
      </c>
    </row>
    <row r="27" spans="1:19">
      <c r="A27" s="88" t="s">
        <v>34</v>
      </c>
      <c r="B27" s="28"/>
      <c r="C27" s="28">
        <v>5</v>
      </c>
      <c r="D27" s="30">
        <f>IFERROR((($C27*s_DL)/ss_out!C27),".")</f>
        <v>5.5420635192858967E-6</v>
      </c>
      <c r="E27" s="30">
        <f>IFERROR((($C27*s_DL)/ss_out!D27),".")</f>
        <v>8.3273778332437754E-5</v>
      </c>
      <c r="F27" s="30">
        <f>IFERROR((($C27*s_DL)/ss_out!E27),".")</f>
        <v>2.337938553612823E-7</v>
      </c>
      <c r="G27" s="30">
        <f>IFERROR((($C27*s_DL)/ss_out!F27),".")</f>
        <v>1.8618907060046749E-4</v>
      </c>
      <c r="H27" s="30">
        <f>IFERROR((($C27*s_DL)/ss_out!G27),".")</f>
        <v>1.9196492797511467E-4</v>
      </c>
      <c r="I27" s="30">
        <f>IFERROR((($C27*s_DL)/ss_out!H27),".")</f>
        <v>2.7500491245219114E-4</v>
      </c>
      <c r="J27" s="30" t="str">
        <f>IFERROR((($C27*s_DL)/ss_out!I27),".")</f>
        <v>.</v>
      </c>
      <c r="K27" s="30" t="str">
        <f>IFERROR((($C27*s_DL)/ss_out!J27),".")</f>
        <v>.</v>
      </c>
      <c r="L27" s="30" t="str">
        <f>IFERROR((($C27*s_DL)/ss_out!K27),".")</f>
        <v>.</v>
      </c>
      <c r="M27" s="30" t="str">
        <f>IFERROR((($C27*s_DL)/ss_out!L27),".")</f>
        <v>.</v>
      </c>
      <c r="N27" s="30" t="str">
        <f>IFERROR((($C27*s_DL)/ss_out!M27),".")</f>
        <v>.</v>
      </c>
      <c r="O27" s="30">
        <f>IFERROR((($C27*s_DL)/ss_out!N27),".")</f>
        <v>1.3967165512644706E-3</v>
      </c>
      <c r="P27" s="30">
        <f>IFERROR((($C27*s_DL)/ss_out!O27),".")</f>
        <v>2.3638534351488625E-4</v>
      </c>
      <c r="Q27" s="30">
        <f>IFERROR((($C27*s_DL)/ss_out!P27),".")</f>
        <v>6.9811475906212848E-4</v>
      </c>
      <c r="R27" s="30">
        <f>IFERROR((($C27*s_DL)/ss_out!Q27),".")</f>
        <v>1.1278107753100338E-3</v>
      </c>
      <c r="S27" s="30">
        <f>IFERROR((($C27*s_DL)/ss_out!R27),".")</f>
        <v>2.1043143052871976E-4</v>
      </c>
    </row>
    <row r="28" spans="1:19">
      <c r="A28" s="88" t="s">
        <v>35</v>
      </c>
      <c r="B28" s="28"/>
      <c r="C28" s="28">
        <v>5</v>
      </c>
      <c r="D28" s="30">
        <f>IFERROR((($C28*s_DL)/ss_out!C28),".")</f>
        <v>3214.6560436864647</v>
      </c>
      <c r="E28" s="30">
        <f>IFERROR((($C28*s_DL)/ss_out!D28),".")</f>
        <v>43255345.42939575</v>
      </c>
      <c r="F28" s="30">
        <f>IFERROR((($C28*s_DL)/ss_out!E28),".")</f>
        <v>121440.7965560413</v>
      </c>
      <c r="G28" s="30">
        <f>IFERROR((($C28*s_DL)/ss_out!F28),".")</f>
        <v>14.203371625087904</v>
      </c>
      <c r="H28" s="30">
        <f>IFERROR((($C28*s_DL)/ss_out!G28),".")</f>
        <v>124669.65597135283</v>
      </c>
      <c r="I28" s="30">
        <f>IFERROR((($C28*s_DL)/ss_out!H28),".")</f>
        <v>43258574.288811073</v>
      </c>
      <c r="J28" s="30" t="str">
        <f>IFERROR((($C28*s_DL)/ss_out!I28),".")</f>
        <v>.</v>
      </c>
      <c r="K28" s="30" t="str">
        <f>IFERROR((($C28*s_DL)/ss_out!J28),".")</f>
        <v>.</v>
      </c>
      <c r="L28" s="30" t="str">
        <f>IFERROR((($C28*s_DL)/ss_out!K28),".")</f>
        <v>.</v>
      </c>
      <c r="M28" s="30" t="str">
        <f>IFERROR((($C28*s_DL)/ss_out!L28),".")</f>
        <v>.</v>
      </c>
      <c r="N28" s="30" t="str">
        <f>IFERROR((($C28*s_DL)/ss_out!M28),".")</f>
        <v>.</v>
      </c>
      <c r="O28" s="30">
        <f>IFERROR((($C28*s_DL)/ss_out!N28),".")</f>
        <v>98.626644027693843</v>
      </c>
      <c r="P28" s="30">
        <f>IFERROR((($C28*s_DL)/ss_out!O28),".")</f>
        <v>17.248532996770553</v>
      </c>
      <c r="Q28" s="30">
        <f>IFERROR((($C28*s_DL)/ss_out!P28),".")</f>
        <v>50.007264267695248</v>
      </c>
      <c r="R28" s="30">
        <f>IFERROR((($C28*s_DL)/ss_out!Q28),".")</f>
        <v>80.376817755797902</v>
      </c>
      <c r="S28" s="30">
        <f>IFERROR((($C28*s_DL)/ss_out!R28),".")</f>
        <v>16.052692028372849</v>
      </c>
    </row>
    <row r="29" spans="1:19">
      <c r="A29" s="88" t="s">
        <v>36</v>
      </c>
      <c r="B29" s="28"/>
      <c r="C29" s="28">
        <v>5</v>
      </c>
      <c r="D29" s="30">
        <f>IFERROR((($C29*s_DL)/ss_out!C29),".")</f>
        <v>1.9438733888962596</v>
      </c>
      <c r="E29" s="30">
        <f>IFERROR((($C29*s_DL)/ss_out!D29),".")</f>
        <v>532.92148463044703</v>
      </c>
      <c r="F29" s="30">
        <f>IFERROR((($C29*s_DL)/ss_out!E29),".")</f>
        <v>1.496194492331296</v>
      </c>
      <c r="G29" s="30">
        <f>IFERROR((($C29*s_DL)/ss_out!F29),".")</f>
        <v>2.4193401516006494</v>
      </c>
      <c r="H29" s="30">
        <f>IFERROR((($C29*s_DL)/ss_out!G29),".")</f>
        <v>5.8594080328282043</v>
      </c>
      <c r="I29" s="30">
        <f>IFERROR((($C29*s_DL)/ss_out!H29),".")</f>
        <v>537.28469817094401</v>
      </c>
      <c r="J29" s="30">
        <f>IFERROR((($C29*s_DL)/ss_out!I29),".")</f>
        <v>17.115499055553816</v>
      </c>
      <c r="K29" s="30">
        <f>IFERROR((($C29*s_DL)/ss_out!J29),".")</f>
        <v>3.0533717975320518</v>
      </c>
      <c r="L29" s="30">
        <f>IFERROR((($C29*s_DL)/ss_out!K29),".")</f>
        <v>8.8693180785454846</v>
      </c>
      <c r="M29" s="30">
        <f>IFERROR((($C29*s_DL)/ss_out!L29),".")</f>
        <v>14.352924572072435</v>
      </c>
      <c r="N29" s="30">
        <f>IFERROR((($C29*s_DL)/ss_out!M29),".")</f>
        <v>2.9897015076783449</v>
      </c>
      <c r="O29" s="30">
        <f>IFERROR((($C29*s_DL)/ss_out!N29),".")</f>
        <v>17.182837201342867</v>
      </c>
      <c r="P29" s="30">
        <f>IFERROR((($C29*s_DL)/ss_out!O29),".")</f>
        <v>3.0192070857720017</v>
      </c>
      <c r="Q29" s="30">
        <f>IFERROR((($C29*s_DL)/ss_out!P29),".")</f>
        <v>8.8735842248074057</v>
      </c>
      <c r="R29" s="30">
        <f>IFERROR((($C29*s_DL)/ss_out!Q29),".")</f>
        <v>14.051577488582357</v>
      </c>
      <c r="S29" s="30">
        <f>IFERROR((($C29*s_DL)/ss_out!R29),".")</f>
        <v>2.7343452942485231</v>
      </c>
    </row>
    <row r="30" spans="1:19">
      <c r="A30" s="88" t="s">
        <v>37</v>
      </c>
      <c r="B30" s="28"/>
      <c r="C30" s="28">
        <v>5</v>
      </c>
      <c r="D30" s="30">
        <f>IFERROR((($C30*s_DL)/ss_out!C30),".")</f>
        <v>4.2437951730889435E-4</v>
      </c>
      <c r="E30" s="30">
        <f>IFERROR((($C30*s_DL)/ss_out!D30),".")</f>
        <v>1.4873113179065018E-2</v>
      </c>
      <c r="F30" s="30">
        <f>IFERROR((($C30*s_DL)/ss_out!E30),".")</f>
        <v>4.1756751536801763E-5</v>
      </c>
      <c r="G30" s="30">
        <f>IFERROR((($C30*s_DL)/ss_out!F30),".")</f>
        <v>1.6857319568730868E-3</v>
      </c>
      <c r="H30" s="30">
        <f>IFERROR((($C30*s_DL)/ss_out!G30),".")</f>
        <v>2.1518682257187826E-3</v>
      </c>
      <c r="I30" s="30">
        <f>IFERROR((($C30*s_DL)/ss_out!H30),".")</f>
        <v>1.6983224653246996E-2</v>
      </c>
      <c r="J30" s="30">
        <f>IFERROR((($C30*s_DL)/ss_out!I30),".")</f>
        <v>9.4385825056932694E-3</v>
      </c>
      <c r="K30" s="30">
        <f>IFERROR((($C30*s_DL)/ss_out!J30),".")</f>
        <v>2.213776624062603E-3</v>
      </c>
      <c r="L30" s="30">
        <f>IFERROR((($C30*s_DL)/ss_out!K30),".")</f>
        <v>6.1779812764537765E-3</v>
      </c>
      <c r="M30" s="30">
        <f>IFERROR((($C30*s_DL)/ss_out!L30),".")</f>
        <v>9.0095560281617561E-3</v>
      </c>
      <c r="N30" s="30">
        <f>IFERROR((($C30*s_DL)/ss_out!M30),".")</f>
        <v>2.1747370519797299E-3</v>
      </c>
      <c r="O30" s="30">
        <f>IFERROR((($C30*s_DL)/ss_out!N30),".")</f>
        <v>8.2974545526550477E-3</v>
      </c>
      <c r="P30" s="30">
        <f>IFERROR((($C30*s_DL)/ss_out!O30),".")</f>
        <v>1.9676669022845508E-3</v>
      </c>
      <c r="Q30" s="30">
        <f>IFERROR((($C30*s_DL)/ss_out!P30),".")</f>
        <v>5.5537408094694131E-3</v>
      </c>
      <c r="R30" s="30">
        <f>IFERROR((($C30*s_DL)/ss_out!Q30),".")</f>
        <v>7.7915716650497346E-3</v>
      </c>
      <c r="S30" s="30">
        <f>IFERROR((($C30*s_DL)/ss_out!R30),".")</f>
        <v>1.9052191733314938E-3</v>
      </c>
    </row>
    <row r="31" spans="1:19">
      <c r="A31" s="27" t="s">
        <v>38</v>
      </c>
      <c r="B31" s="28" t="s">
        <v>13</v>
      </c>
      <c r="C31" s="28">
        <v>5</v>
      </c>
      <c r="D31" s="30">
        <f>IFERROR((($C31*s_DL)/ss_out!C31),".")</f>
        <v>8.1552431456781687</v>
      </c>
      <c r="E31" s="30">
        <f>IFERROR((($C31*s_DL)/ss_out!D31),".")</f>
        <v>710.4630261701443</v>
      </c>
      <c r="F31" s="30">
        <f>IFERROR((($C31*s_DL)/ss_out!E31),".")</f>
        <v>1.9946481750457541</v>
      </c>
      <c r="G31" s="30">
        <f>IFERROR((($C31*s_DL)/ss_out!F31),".")</f>
        <v>3.6380038061187519E-3</v>
      </c>
      <c r="H31" s="30">
        <f>IFERROR((($C31*s_DL)/ss_out!G31),".")</f>
        <v>10.153529324530041</v>
      </c>
      <c r="I31" s="30">
        <f>IFERROR((($C31*s_DL)/ss_out!H31),".")</f>
        <v>718.62190731962858</v>
      </c>
      <c r="J31" s="30">
        <f>IFERROR((($C31*s_DL)/ss_out!I31),".")</f>
        <v>1.15593768383647E-3</v>
      </c>
      <c r="K31" s="30">
        <f>IFERROR((($C31*s_DL)/ss_out!J31),".")</f>
        <v>5.3446581080610967E-4</v>
      </c>
      <c r="L31" s="30">
        <f>IFERROR((($C31*s_DL)/ss_out!K31),".")</f>
        <v>9.322078095455402E-4</v>
      </c>
      <c r="M31" s="30">
        <f>IFERROR((($C31*s_DL)/ss_out!L31),".")</f>
        <v>1.1360505838994984E-3</v>
      </c>
      <c r="N31" s="30">
        <f>IFERROR((($C31*s_DL)/ss_out!M31),".")</f>
        <v>4.86926539456509E-3</v>
      </c>
      <c r="O31" s="30">
        <f>IFERROR((($C31*s_DL)/ss_out!N31),".")</f>
        <v>9.2050006676093097E-4</v>
      </c>
      <c r="P31" s="30">
        <f>IFERROR((($C31*s_DL)/ss_out!O31),".")</f>
        <v>4.5521504002791644E-4</v>
      </c>
      <c r="Q31" s="30">
        <f>IFERROR((($C31*s_DL)/ss_out!P31),".")</f>
        <v>8.0696081056904376E-4</v>
      </c>
      <c r="R31" s="30">
        <f>IFERROR((($C31*s_DL)/ss_out!Q31),".")</f>
        <v>9.2588568797779245E-4</v>
      </c>
      <c r="S31" s="30">
        <f>IFERROR((($C31*s_DL)/ss_out!R31),".")</f>
        <v>4.1116825102653146E-3</v>
      </c>
    </row>
    <row r="32" spans="1:19">
      <c r="A32" s="88" t="s">
        <v>39</v>
      </c>
      <c r="B32" s="28"/>
      <c r="C32" s="28">
        <v>5</v>
      </c>
      <c r="D32" s="30">
        <f>IFERROR((($C32*s_DL)/ss_out!C32),".")</f>
        <v>2.8376930585242592E-6</v>
      </c>
      <c r="E32" s="30">
        <f>IFERROR((($C32*s_DL)/ss_out!D32),".")</f>
        <v>4.7321270830343269E-5</v>
      </c>
      <c r="F32" s="30">
        <f>IFERROR((($C32*s_DL)/ss_out!E32),".")</f>
        <v>1.3285601505740484E-7</v>
      </c>
      <c r="G32" s="30">
        <f>IFERROR((($C32*s_DL)/ss_out!F32),".")</f>
        <v>2.6509847438570754E-4</v>
      </c>
      <c r="H32" s="30">
        <f>IFERROR((($C32*s_DL)/ss_out!G32),".")</f>
        <v>2.6806902345928921E-4</v>
      </c>
      <c r="I32" s="30">
        <f>IFERROR((($C32*s_DL)/ss_out!H32),".")</f>
        <v>3.1525743827457505E-4</v>
      </c>
      <c r="J32" s="30">
        <f>IFERROR((($C32*s_DL)/ss_out!I32),".")</f>
        <v>1.8645107644504782E-3</v>
      </c>
      <c r="K32" s="30">
        <f>IFERROR((($C32*s_DL)/ss_out!J32),".")</f>
        <v>3.3243215180124808E-4</v>
      </c>
      <c r="L32" s="30">
        <f>IFERROR((($C32*s_DL)/ss_out!K32),".")</f>
        <v>9.5971716867838562E-4</v>
      </c>
      <c r="M32" s="30">
        <f>IFERROR((($C32*s_DL)/ss_out!L32),".")</f>
        <v>1.5465321844666759E-3</v>
      </c>
      <c r="N32" s="30">
        <f>IFERROR((($C32*s_DL)/ss_out!M32),".")</f>
        <v>3.3014573291899151E-4</v>
      </c>
      <c r="O32" s="30">
        <f>IFERROR((($C32*s_DL)/ss_out!N32),".")</f>
        <v>1.8697091223892418E-3</v>
      </c>
      <c r="P32" s="30">
        <f>IFERROR((($C32*s_DL)/ss_out!O32),".")</f>
        <v>3.3048860482468826E-4</v>
      </c>
      <c r="Q32" s="30">
        <f>IFERROR((($C32*s_DL)/ss_out!P32),".")</f>
        <v>9.6478431318038343E-4</v>
      </c>
      <c r="R32" s="30">
        <f>IFERROR((($C32*s_DL)/ss_out!Q32),".")</f>
        <v>1.5264815208055743E-3</v>
      </c>
      <c r="S32" s="30">
        <f>IFERROR((($C32*s_DL)/ss_out!R32),".")</f>
        <v>2.9961506879032411E-4</v>
      </c>
    </row>
    <row r="33" spans="1:19">
      <c r="A33" s="88" t="s">
        <v>40</v>
      </c>
      <c r="B33" s="28"/>
      <c r="C33" s="28">
        <v>5</v>
      </c>
      <c r="D33" s="30">
        <f>IFERROR((($C33*s_DL)/ss_out!C33),".")</f>
        <v>5.8722892392000871E-7</v>
      </c>
      <c r="E33" s="30">
        <f>IFERROR((($C33*s_DL)/ss_out!D33),".")</f>
        <v>1.2788675878110586E-4</v>
      </c>
      <c r="F33" s="30">
        <f>IFERROR((($C33*s_DL)/ss_out!E33),".")</f>
        <v>3.5904625662273354E-7</v>
      </c>
      <c r="G33" s="30">
        <f>IFERROR((($C33*s_DL)/ss_out!F33),".")</f>
        <v>7.172717709302617E-5</v>
      </c>
      <c r="H33" s="30">
        <f>IFERROR((($C33*s_DL)/ss_out!G33),".")</f>
        <v>7.2673452273568897E-5</v>
      </c>
      <c r="I33" s="30">
        <f>IFERROR((($C33*s_DL)/ss_out!H33),".")</f>
        <v>2.0020116479805203E-4</v>
      </c>
      <c r="J33" s="30" t="str">
        <f>IFERROR((($C33*s_DL)/ss_out!I33),".")</f>
        <v>.</v>
      </c>
      <c r="K33" s="30" t="str">
        <f>IFERROR((($C33*s_DL)/ss_out!J33),".")</f>
        <v>.</v>
      </c>
      <c r="L33" s="30" t="str">
        <f>IFERROR((($C33*s_DL)/ss_out!K33),".")</f>
        <v>.</v>
      </c>
      <c r="M33" s="30" t="str">
        <f>IFERROR((($C33*s_DL)/ss_out!L33),".")</f>
        <v>.</v>
      </c>
      <c r="N33" s="30" t="str">
        <f>IFERROR((($C33*s_DL)/ss_out!M33),".")</f>
        <v>.</v>
      </c>
      <c r="O33" s="30">
        <f>IFERROR((($C33*s_DL)/ss_out!N33),".")</f>
        <v>4.5796083861788584E-4</v>
      </c>
      <c r="P33" s="30">
        <f>IFERROR((($C33*s_DL)/ss_out!O33),".")</f>
        <v>8.6501316270086838E-5</v>
      </c>
      <c r="Q33" s="30">
        <f>IFERROR((($C33*s_DL)/ss_out!P33),".")</f>
        <v>2.4861166078037246E-4</v>
      </c>
      <c r="R33" s="30">
        <f>IFERROR((($C33*s_DL)/ss_out!Q33),".")</f>
        <v>3.8704107993981862E-4</v>
      </c>
      <c r="S33" s="30">
        <f>IFERROR((($C33*s_DL)/ss_out!R33),".")</f>
        <v>8.106626471035414E-5</v>
      </c>
    </row>
    <row r="34" spans="1:19">
      <c r="A34" s="88" t="s">
        <v>41</v>
      </c>
      <c r="B34" s="28"/>
      <c r="C34" s="28">
        <v>5</v>
      </c>
      <c r="D34" s="30" t="str">
        <f>IFERROR((($C34*s_DL)/ss_out!C34),".")</f>
        <v>.</v>
      </c>
      <c r="E34" s="30" t="str">
        <f>IFERROR((($C34*s_DL)/ss_out!D34),".")</f>
        <v>.</v>
      </c>
      <c r="F34" s="30" t="str">
        <f>IFERROR((($C34*s_DL)/ss_out!E34),".")</f>
        <v>.</v>
      </c>
      <c r="G34" s="30">
        <f>IFERROR((($C34*s_DL)/ss_out!F34),".")</f>
        <v>8.7347797672549889E-7</v>
      </c>
      <c r="H34" s="30">
        <f>IFERROR((($C34*s_DL)/ss_out!G34),".")</f>
        <v>8.7347797672549899E-7</v>
      </c>
      <c r="I34" s="30">
        <f>IFERROR((($C34*s_DL)/ss_out!H34),".")</f>
        <v>8.7347797672549899E-7</v>
      </c>
      <c r="J34" s="30" t="str">
        <f>IFERROR((($C34*s_DL)/ss_out!I34),".")</f>
        <v>.</v>
      </c>
      <c r="K34" s="30" t="str">
        <f>IFERROR((($C34*s_DL)/ss_out!J34),".")</f>
        <v>.</v>
      </c>
      <c r="L34" s="30" t="str">
        <f>IFERROR((($C34*s_DL)/ss_out!K34),".")</f>
        <v>.</v>
      </c>
      <c r="M34" s="30" t="str">
        <f>IFERROR((($C34*s_DL)/ss_out!L34),".")</f>
        <v>.</v>
      </c>
      <c r="N34" s="30" t="str">
        <f>IFERROR((($C34*s_DL)/ss_out!M34),".")</f>
        <v>.</v>
      </c>
      <c r="O34" s="30">
        <f>IFERROR((($C34*s_DL)/ss_out!N34),".")</f>
        <v>2.2923540000696442E-6</v>
      </c>
      <c r="P34" s="30">
        <f>IFERROR((($C34*s_DL)/ss_out!O34),".")</f>
        <v>7.3420187373505023E-7</v>
      </c>
      <c r="Q34" s="30">
        <f>IFERROR((($C34*s_DL)/ss_out!P34),".")</f>
        <v>1.604210258928419E-6</v>
      </c>
      <c r="R34" s="30">
        <f>IFERROR((($C34*s_DL)/ss_out!Q34),".")</f>
        <v>2.171405177352467E-6</v>
      </c>
      <c r="S34" s="30">
        <f>IFERROR((($C34*s_DL)/ss_out!R34),".")</f>
        <v>9.872073563979482E-7</v>
      </c>
    </row>
    <row r="35" spans="1:19">
      <c r="A35" s="88" t="s">
        <v>42</v>
      </c>
      <c r="B35" s="28"/>
      <c r="C35" s="28">
        <v>5</v>
      </c>
      <c r="D35" s="30">
        <f>IFERROR((($C35*s_DL)/ss_out!C35),".")</f>
        <v>4.0042741153648113E-4</v>
      </c>
      <c r="E35" s="30">
        <f>IFERROR((($C35*s_DL)/ss_out!D35),".")</f>
        <v>3.6133249452793205E-2</v>
      </c>
      <c r="F35" s="30">
        <f>IFERROR((($C35*s_DL)/ss_out!E35),".")</f>
        <v>1.0144527923994549E-4</v>
      </c>
      <c r="G35" s="30">
        <f>IFERROR((($C35*s_DL)/ss_out!F35),".")</f>
        <v>1.9029913871372523E-3</v>
      </c>
      <c r="H35" s="30">
        <f>IFERROR((($C35*s_DL)/ss_out!G35),".")</f>
        <v>2.404864077913679E-3</v>
      </c>
      <c r="I35" s="30">
        <f>IFERROR((($C35*s_DL)/ss_out!H35),".")</f>
        <v>3.8436668251466931E-2</v>
      </c>
      <c r="J35" s="30">
        <f>IFERROR((($C35*s_DL)/ss_out!I35),".")</f>
        <v>1.1387988032935488E-2</v>
      </c>
      <c r="K35" s="30">
        <f>IFERROR((($C35*s_DL)/ss_out!J35),".")</f>
        <v>2.3761801895587778E-3</v>
      </c>
      <c r="L35" s="30">
        <f>IFERROR((($C35*s_DL)/ss_out!K35),".")</f>
        <v>6.6968168432486302E-3</v>
      </c>
      <c r="M35" s="30">
        <f>IFERROR((($C35*s_DL)/ss_out!L35),".")</f>
        <v>1.0232192232577857E-2</v>
      </c>
      <c r="N35" s="30">
        <f>IFERROR((($C35*s_DL)/ss_out!M35),".")</f>
        <v>2.3826368646747702E-3</v>
      </c>
      <c r="O35" s="30">
        <f>IFERROR((($C35*s_DL)/ss_out!N35),".")</f>
        <v>1.0452444303857351E-2</v>
      </c>
      <c r="P35" s="30">
        <f>IFERROR((($C35*s_DL)/ss_out!O35),".")</f>
        <v>2.1735889167047379E-3</v>
      </c>
      <c r="Q35" s="30">
        <f>IFERROR((($C35*s_DL)/ss_out!P35),".")</f>
        <v>6.0832778920928473E-3</v>
      </c>
      <c r="R35" s="30">
        <f>IFERROR((($C35*s_DL)/ss_out!Q35),".")</f>
        <v>9.2921142790085252E-3</v>
      </c>
      <c r="S35" s="30">
        <f>IFERROR((($C35*s_DL)/ss_out!R35),".")</f>
        <v>2.1507664149547517E-3</v>
      </c>
    </row>
    <row r="36" spans="1:19">
      <c r="A36" s="88" t="s">
        <v>43</v>
      </c>
      <c r="B36" s="28"/>
      <c r="C36" s="28">
        <v>5</v>
      </c>
      <c r="D36" s="30" t="str">
        <f>IFERROR((($C36*s_DL)/ss_out!C36),".")</f>
        <v>.</v>
      </c>
      <c r="E36" s="30" t="str">
        <f>IFERROR((($C36*s_DL)/ss_out!D36),".")</f>
        <v>.</v>
      </c>
      <c r="F36" s="30" t="str">
        <f>IFERROR((($C36*s_DL)/ss_out!E36),".")</f>
        <v>.</v>
      </c>
      <c r="G36" s="30">
        <f>IFERROR((($C36*s_DL)/ss_out!F36),".")</f>
        <v>6.3591296249190933E-7</v>
      </c>
      <c r="H36" s="30">
        <f>IFERROR((($C36*s_DL)/ss_out!G36),".")</f>
        <v>6.3591296249190933E-7</v>
      </c>
      <c r="I36" s="30">
        <f>IFERROR((($C36*s_DL)/ss_out!H36),".")</f>
        <v>6.3591296249190933E-7</v>
      </c>
      <c r="J36" s="30" t="str">
        <f>IFERROR((($C36*s_DL)/ss_out!I36),".")</f>
        <v>.</v>
      </c>
      <c r="K36" s="30" t="str">
        <f>IFERROR((($C36*s_DL)/ss_out!J36),".")</f>
        <v>.</v>
      </c>
      <c r="L36" s="30" t="str">
        <f>IFERROR((($C36*s_DL)/ss_out!K36),".")</f>
        <v>.</v>
      </c>
      <c r="M36" s="30" t="str">
        <f>IFERROR((($C36*s_DL)/ss_out!L36),".")</f>
        <v>.</v>
      </c>
      <c r="N36" s="30" t="str">
        <f>IFERROR((($C36*s_DL)/ss_out!M36),".")</f>
        <v>.</v>
      </c>
      <c r="O36" s="30">
        <f>IFERROR((($C36*s_DL)/ss_out!N36),".")</f>
        <v>3.5062898918273412E-6</v>
      </c>
      <c r="P36" s="30">
        <f>IFERROR((($C36*s_DL)/ss_out!O36),".")</f>
        <v>7.2730218821335712E-7</v>
      </c>
      <c r="Q36" s="30">
        <f>IFERROR((($C36*s_DL)/ss_out!P36),".")</f>
        <v>2.0326833475556493E-6</v>
      </c>
      <c r="R36" s="30">
        <f>IFERROR((($C36*s_DL)/ss_out!Q36),".")</f>
        <v>3.0691004583246175E-6</v>
      </c>
      <c r="S36" s="30">
        <f>IFERROR((($C36*s_DL)/ss_out!R36),".")</f>
        <v>7.1871068456041034E-7</v>
      </c>
    </row>
    <row r="37" spans="1:19">
      <c r="A37" s="88" t="s">
        <v>44</v>
      </c>
      <c r="B37" s="28"/>
      <c r="C37" s="28">
        <v>5</v>
      </c>
      <c r="D37" s="30">
        <f>IFERROR((($C37*s_DL)/ss_out!C37),".")</f>
        <v>8.737752565527097E-6</v>
      </c>
      <c r="E37" s="30">
        <f>IFERROR((($C37*s_DL)/ss_out!D37),".")</f>
        <v>3.4486359079399526E-4</v>
      </c>
      <c r="F37" s="30">
        <f>IFERROR((($C37*s_DL)/ss_out!E37),".")</f>
        <v>9.6821580670439011E-7</v>
      </c>
      <c r="G37" s="30">
        <f>IFERROR((($C37*s_DL)/ss_out!F37),".")</f>
        <v>3.3431084214693546E-4</v>
      </c>
      <c r="H37" s="30">
        <f>IFERROR((($C37*s_DL)/ss_out!G37),".")</f>
        <v>3.4401681051916697E-4</v>
      </c>
      <c r="I37" s="30">
        <f>IFERROR((($C37*s_DL)/ss_out!H37),".")</f>
        <v>6.8791218550645779E-4</v>
      </c>
      <c r="J37" s="30">
        <f>IFERROR((($C37*s_DL)/ss_out!I37),".")</f>
        <v>2.0529768596458807E-3</v>
      </c>
      <c r="K37" s="30">
        <f>IFERROR((($C37*s_DL)/ss_out!J37),".")</f>
        <v>4.2399968819490502E-4</v>
      </c>
      <c r="L37" s="30">
        <f>IFERROR((($C37*s_DL)/ss_out!K37),".")</f>
        <v>1.2063884639156204E-3</v>
      </c>
      <c r="M37" s="30">
        <f>IFERROR((($C37*s_DL)/ss_out!L37),".")</f>
        <v>1.8624944706065721E-3</v>
      </c>
      <c r="N37" s="30">
        <f>IFERROR((($C37*s_DL)/ss_out!M37),".")</f>
        <v>4.1898156720361851E-4</v>
      </c>
      <c r="O37" s="30">
        <f>IFERROR((($C37*s_DL)/ss_out!N37),".")</f>
        <v>1.8513819375564049E-3</v>
      </c>
      <c r="P37" s="30">
        <f>IFERROR((($C37*s_DL)/ss_out!O37),".")</f>
        <v>3.8236444827195856E-4</v>
      </c>
      <c r="Q37" s="30">
        <f>IFERROR((($C37*s_DL)/ss_out!P37),".")</f>
        <v>1.0879254684609803E-3</v>
      </c>
      <c r="R37" s="30">
        <f>IFERROR((($C37*s_DL)/ss_out!Q37),".")</f>
        <v>1.6796042320099346E-3</v>
      </c>
      <c r="S37" s="30">
        <f>IFERROR((($C37*s_DL)/ss_out!R37),".")</f>
        <v>3.7783908866057789E-4</v>
      </c>
    </row>
    <row r="38" spans="1:19">
      <c r="A38" s="88" t="s">
        <v>45</v>
      </c>
      <c r="B38" s="28"/>
      <c r="C38" s="28">
        <v>5</v>
      </c>
      <c r="D38" s="30">
        <f>IFERROR((($C38*s_DL)/ss_out!C38),".")</f>
        <v>0.17737124630762163</v>
      </c>
      <c r="E38" s="30">
        <f>IFERROR((($C38*s_DL)/ss_out!D38),".")</f>
        <v>13.748344153169485</v>
      </c>
      <c r="F38" s="30">
        <f>IFERROR((($C38*s_DL)/ss_out!E38),".")</f>
        <v>3.8598925721509816E-2</v>
      </c>
      <c r="G38" s="30">
        <f>IFERROR((($C38*s_DL)/ss_out!F38),".")</f>
        <v>1.6637693526578845E-10</v>
      </c>
      <c r="H38" s="30">
        <f>IFERROR((($C38*s_DL)/ss_out!G38),".")</f>
        <v>0.21597017219550838</v>
      </c>
      <c r="I38" s="30">
        <f>IFERROR((($C38*s_DL)/ss_out!H38),".")</f>
        <v>13.925715399643485</v>
      </c>
      <c r="J38" s="30" t="str">
        <f>IFERROR((($C38*s_DL)/ss_out!I38),".")</f>
        <v>.</v>
      </c>
      <c r="K38" s="30" t="str">
        <f>IFERROR((($C38*s_DL)/ss_out!J38),".")</f>
        <v>.</v>
      </c>
      <c r="L38" s="30" t="str">
        <f>IFERROR((($C38*s_DL)/ss_out!K38),".")</f>
        <v>.</v>
      </c>
      <c r="M38" s="30" t="str">
        <f>IFERROR((($C38*s_DL)/ss_out!L38),".")</f>
        <v>.</v>
      </c>
      <c r="N38" s="30" t="str">
        <f>IFERROR((($C38*s_DL)/ss_out!M38),".")</f>
        <v>.</v>
      </c>
      <c r="O38" s="30">
        <f>IFERROR((($C38*s_DL)/ss_out!N38),".")</f>
        <v>6.3218951207629484E-10</v>
      </c>
      <c r="P38" s="30">
        <f>IFERROR((($C38*s_DL)/ss_out!O38),".")</f>
        <v>1.9106222157094533E-10</v>
      </c>
      <c r="Q38" s="30">
        <f>IFERROR((($C38*s_DL)/ss_out!P38),".")</f>
        <v>4.9796059301522021E-10</v>
      </c>
      <c r="R38" s="30">
        <f>IFERROR((($C38*s_DL)/ss_out!Q38),".")</f>
        <v>6.448491268362713E-10</v>
      </c>
      <c r="S38" s="30">
        <f>IFERROR((($C38*s_DL)/ss_out!R38),".")</f>
        <v>1.8803969740034873E-10</v>
      </c>
    </row>
    <row r="39" spans="1:19">
      <c r="A39" s="88" t="s">
        <v>46</v>
      </c>
      <c r="B39" s="28"/>
      <c r="C39" s="28">
        <v>5</v>
      </c>
      <c r="D39" s="30">
        <f>IFERROR((($C39*s_DL)/ss_out!C39),".")</f>
        <v>5.1136027251521606E-3</v>
      </c>
      <c r="E39" s="30">
        <f>IFERROR((($C39*s_DL)/ss_out!D39),".")</f>
        <v>18.175438951060773</v>
      </c>
      <c r="F39" s="30">
        <f>IFERROR((($C39*s_DL)/ss_out!E39),".")</f>
        <v>5.1028139113472662E-2</v>
      </c>
      <c r="G39" s="30">
        <f>IFERROR((($C39*s_DL)/ss_out!F39),".")</f>
        <v>3.074466184477321E-5</v>
      </c>
      <c r="H39" s="30">
        <f>IFERROR((($C39*s_DL)/ss_out!G39),".")</f>
        <v>5.617248650046959E-2</v>
      </c>
      <c r="I39" s="30">
        <f>IFERROR((($C39*s_DL)/ss_out!H39),".")</f>
        <v>18.180583298447772</v>
      </c>
      <c r="J39" s="30">
        <f>IFERROR((($C39*s_DL)/ss_out!I39),".")</f>
        <v>2.695722853389807E-5</v>
      </c>
      <c r="K39" s="30">
        <f>IFERROR((($C39*s_DL)/ss_out!J39),".")</f>
        <v>1.2542599387299799E-5</v>
      </c>
      <c r="L39" s="30">
        <f>IFERROR((($C39*s_DL)/ss_out!K39),".")</f>
        <v>2.2838763063441424E-5</v>
      </c>
      <c r="M39" s="30">
        <f>IFERROR((($C39*s_DL)/ss_out!L39),".")</f>
        <v>2.6770025557968224E-5</v>
      </c>
      <c r="N39" s="30">
        <f>IFERROR((($C39*s_DL)/ss_out!M39),".")</f>
        <v>4.194048170909697E-5</v>
      </c>
      <c r="O39" s="30">
        <f>IFERROR((($C39*s_DL)/ss_out!N39),".")</f>
        <v>2.2334075007372055E-5</v>
      </c>
      <c r="P39" s="30">
        <f>IFERROR((($C39*s_DL)/ss_out!O39),".")</f>
        <v>1.0155377224785178E-5</v>
      </c>
      <c r="Q39" s="30">
        <f>IFERROR((($C39*s_DL)/ss_out!P39),".")</f>
        <v>1.8410521289860753E-5</v>
      </c>
      <c r="R39" s="30">
        <f>IFERROR((($C39*s_DL)/ss_out!Q39),".")</f>
        <v>2.1242661601393951E-5</v>
      </c>
      <c r="S39" s="30">
        <f>IFERROR((($C39*s_DL)/ss_out!R39),".")</f>
        <v>3.4747706469840071E-5</v>
      </c>
    </row>
    <row r="40" spans="1:19">
      <c r="A40" s="88" t="s">
        <v>47</v>
      </c>
      <c r="B40" s="28"/>
      <c r="C40" s="28">
        <v>5</v>
      </c>
      <c r="D40" s="30" t="str">
        <f>IFERROR((($C40*s_DL)/ss_out!C40),".")</f>
        <v>.</v>
      </c>
      <c r="E40" s="30" t="str">
        <f>IFERROR((($C40*s_DL)/ss_out!D40),".")</f>
        <v>.</v>
      </c>
      <c r="F40" s="30" t="str">
        <f>IFERROR((($C40*s_DL)/ss_out!E40),".")</f>
        <v>.</v>
      </c>
      <c r="G40" s="30">
        <f>IFERROR((($C40*s_DL)/ss_out!F40),".")</f>
        <v>1.3412000893905586E-8</v>
      </c>
      <c r="H40" s="30">
        <f>IFERROR((($C40*s_DL)/ss_out!G40),".")</f>
        <v>1.3412000893905586E-8</v>
      </c>
      <c r="I40" s="30">
        <f>IFERROR((($C40*s_DL)/ss_out!H40),".")</f>
        <v>1.3412000893905586E-8</v>
      </c>
      <c r="J40" s="30">
        <f>IFERROR((($C40*s_DL)/ss_out!I40),".")</f>
        <v>5.4113227340394542E-8</v>
      </c>
      <c r="K40" s="30">
        <f>IFERROR((($C40*s_DL)/ss_out!J40),".")</f>
        <v>1.6854374630224803E-8</v>
      </c>
      <c r="L40" s="30">
        <f>IFERROR((($C40*s_DL)/ss_out!K40),".")</f>
        <v>4.170509877826585E-8</v>
      </c>
      <c r="M40" s="30">
        <f>IFERROR((($C40*s_DL)/ss_out!L40),".")</f>
        <v>5.3423886864720728E-8</v>
      </c>
      <c r="N40" s="30">
        <f>IFERROR((($C40*s_DL)/ss_out!M40),".")</f>
        <v>1.8226283955379375E-8</v>
      </c>
      <c r="O40" s="30">
        <f>IFERROR((($C40*s_DL)/ss_out!N40),".")</f>
        <v>4.4155000928963441E-8</v>
      </c>
      <c r="P40" s="30">
        <f>IFERROR((($C40*s_DL)/ss_out!O40),".")</f>
        <v>1.3302300796039197E-8</v>
      </c>
      <c r="Q40" s="30">
        <f>IFERROR((($C40*s_DL)/ss_out!P40),".")</f>
        <v>3.2209647367267039E-8</v>
      </c>
      <c r="R40" s="30">
        <f>IFERROR((($C40*s_DL)/ss_out!Q40),".")</f>
        <v>4.1584966723032724E-8</v>
      </c>
      <c r="S40" s="30">
        <f>IFERROR((($C40*s_DL)/ss_out!R40),".")</f>
        <v>1.5158282520316388E-8</v>
      </c>
    </row>
    <row r="41" spans="1:19">
      <c r="A41" s="34" t="s">
        <v>48</v>
      </c>
      <c r="B41" s="28" t="s">
        <v>9</v>
      </c>
      <c r="C41" s="28">
        <v>5</v>
      </c>
      <c r="D41" s="30" t="str">
        <f>IFERROR((($C41*s_DL)/ss_out!C41),".")</f>
        <v>.</v>
      </c>
      <c r="E41" s="30" t="str">
        <f>IFERROR((($C41*s_DL)/ss_out!D41),".")</f>
        <v>.</v>
      </c>
      <c r="F41" s="30" t="str">
        <f>IFERROR((($C41*s_DL)/ss_out!E41),".")</f>
        <v>.</v>
      </c>
      <c r="G41" s="30">
        <f>IFERROR((($C41*s_DL)/ss_out!F41),".")</f>
        <v>4.3595063920378313E-7</v>
      </c>
      <c r="H41" s="30">
        <f>IFERROR((($C41*s_DL)/ss_out!G41),".")</f>
        <v>4.3595063920378313E-7</v>
      </c>
      <c r="I41" s="30">
        <f>IFERROR((($C41*s_DL)/ss_out!H41),".")</f>
        <v>4.3595063920378313E-7</v>
      </c>
      <c r="J41" s="30">
        <f>IFERROR((($C41*s_DL)/ss_out!I41),".")</f>
        <v>2.3938894873689821E-6</v>
      </c>
      <c r="K41" s="30">
        <f>IFERROR((($C41*s_DL)/ss_out!J41),".")</f>
        <v>5.741305783171051E-7</v>
      </c>
      <c r="L41" s="30">
        <f>IFERROR((($C41*s_DL)/ss_out!K41),".")</f>
        <v>1.6048796282782239E-6</v>
      </c>
      <c r="M41" s="30">
        <f>IFERROR((($C41*s_DL)/ss_out!L41),".")</f>
        <v>2.3032372907925977E-6</v>
      </c>
      <c r="N41" s="30">
        <f>IFERROR((($C41*s_DL)/ss_out!M41),".")</f>
        <v>5.6520303726716257E-7</v>
      </c>
      <c r="O41" s="30">
        <f>IFERROR((($C41*s_DL)/ss_out!N41),".")</f>
        <v>1.8528556403784697E-6</v>
      </c>
      <c r="P41" s="30">
        <f>IFERROR((($C41*s_DL)/ss_out!O41),".")</f>
        <v>4.8057805104668401E-7</v>
      </c>
      <c r="Q41" s="30">
        <f>IFERROR((($C41*s_DL)/ss_out!P41),".")</f>
        <v>1.3703269714155067E-6</v>
      </c>
      <c r="R41" s="30">
        <f>IFERROR((($C41*s_DL)/ss_out!Q41),".")</f>
        <v>1.9057616896870067E-6</v>
      </c>
      <c r="S41" s="30">
        <f>IFERROR((($C41*s_DL)/ss_out!R41),".")</f>
        <v>4.9271268368064721E-7</v>
      </c>
    </row>
    <row r="42" spans="1:19">
      <c r="A42" s="88" t="s">
        <v>49</v>
      </c>
      <c r="B42" s="28"/>
      <c r="C42" s="28">
        <v>5</v>
      </c>
      <c r="D42" s="30" t="str">
        <f>IFERROR((($C42*s_DL)/ss_out!C42),".")</f>
        <v>.</v>
      </c>
      <c r="E42" s="30" t="str">
        <f>IFERROR((($C42*s_DL)/ss_out!D42),".")</f>
        <v>.</v>
      </c>
      <c r="F42" s="30" t="str">
        <f>IFERROR((($C42*s_DL)/ss_out!E42),".")</f>
        <v>.</v>
      </c>
      <c r="G42" s="30">
        <f>IFERROR((($C42*s_DL)/ss_out!F42),".")</f>
        <v>2.55857746905017E-5</v>
      </c>
      <c r="H42" s="30">
        <f>IFERROR((($C42*s_DL)/ss_out!G42),".")</f>
        <v>2.55857746905017E-5</v>
      </c>
      <c r="I42" s="30">
        <f>IFERROR((($C42*s_DL)/ss_out!H42),".")</f>
        <v>2.55857746905017E-5</v>
      </c>
      <c r="J42" s="30" t="str">
        <f>IFERROR((($C42*s_DL)/ss_out!I42),".")</f>
        <v>.</v>
      </c>
      <c r="K42" s="30" t="str">
        <f>IFERROR((($C42*s_DL)/ss_out!J42),".")</f>
        <v>.</v>
      </c>
      <c r="L42" s="30" t="str">
        <f>IFERROR((($C42*s_DL)/ss_out!K42),".")</f>
        <v>.</v>
      </c>
      <c r="M42" s="30" t="str">
        <f>IFERROR((($C42*s_DL)/ss_out!L42),".")</f>
        <v>.</v>
      </c>
      <c r="N42" s="30" t="str">
        <f>IFERROR((($C42*s_DL)/ss_out!M42),".")</f>
        <v>.</v>
      </c>
      <c r="O42" s="30">
        <f>IFERROR((($C42*s_DL)/ss_out!N42),".")</f>
        <v>1.8094135641587332E-4</v>
      </c>
      <c r="P42" s="30">
        <f>IFERROR((($C42*s_DL)/ss_out!O42),".")</f>
        <v>3.1748206057581684E-5</v>
      </c>
      <c r="Q42" s="30">
        <f>IFERROR((($C42*s_DL)/ss_out!P42),".")</f>
        <v>9.2565301482269764E-5</v>
      </c>
      <c r="R42" s="30">
        <f>IFERROR((($C42*s_DL)/ss_out!Q42),".")</f>
        <v>1.4883746584001671E-4</v>
      </c>
      <c r="S42" s="30">
        <f>IFERROR((($C42*s_DL)/ss_out!R42),".")</f>
        <v>2.8917117164525269E-5</v>
      </c>
    </row>
    <row r="43" spans="1:19">
      <c r="A43" s="88" t="s">
        <v>50</v>
      </c>
      <c r="B43" s="28"/>
      <c r="C43" s="28">
        <v>5</v>
      </c>
      <c r="D43" s="30" t="str">
        <f>IFERROR((($C43*s_DL)/ss_out!C43),".")</f>
        <v>.</v>
      </c>
      <c r="E43" s="30" t="str">
        <f>IFERROR((($C43*s_DL)/ss_out!D43),".")</f>
        <v>.</v>
      </c>
      <c r="F43" s="30" t="str">
        <f>IFERROR((($C43*s_DL)/ss_out!E43),".")</f>
        <v>.</v>
      </c>
      <c r="G43" s="30">
        <f>IFERROR((($C43*s_DL)/ss_out!F43),".")</f>
        <v>3.9037385004627043E-6</v>
      </c>
      <c r="H43" s="30">
        <f>IFERROR((($C43*s_DL)/ss_out!G43),".")</f>
        <v>3.9037385004627043E-6</v>
      </c>
      <c r="I43" s="30">
        <f>IFERROR((($C43*s_DL)/ss_out!H43),".")</f>
        <v>3.9037385004627043E-6</v>
      </c>
      <c r="J43" s="30" t="str">
        <f>IFERROR((($C43*s_DL)/ss_out!I43),".")</f>
        <v>.</v>
      </c>
      <c r="K43" s="30" t="str">
        <f>IFERROR((($C43*s_DL)/ss_out!J43),".")</f>
        <v>.</v>
      </c>
      <c r="L43" s="30" t="str">
        <f>IFERROR((($C43*s_DL)/ss_out!K43),".")</f>
        <v>.</v>
      </c>
      <c r="M43" s="30" t="str">
        <f>IFERROR((($C43*s_DL)/ss_out!L43),".")</f>
        <v>.</v>
      </c>
      <c r="N43" s="30" t="str">
        <f>IFERROR((($C43*s_DL)/ss_out!M43),".")</f>
        <v>.</v>
      </c>
      <c r="O43" s="30">
        <f>IFERROR((($C43*s_DL)/ss_out!N43),".")</f>
        <v>2.202376360356282E-5</v>
      </c>
      <c r="P43" s="30">
        <f>IFERROR((($C43*s_DL)/ss_out!O43),".")</f>
        <v>4.4546955520528928E-6</v>
      </c>
      <c r="Q43" s="30">
        <f>IFERROR((($C43*s_DL)/ss_out!P43),".")</f>
        <v>1.2629786909104034E-5</v>
      </c>
      <c r="R43" s="30">
        <f>IFERROR((($C43*s_DL)/ss_out!Q43),".")</f>
        <v>1.9566310573769764E-5</v>
      </c>
      <c r="S43" s="30">
        <f>IFERROR((($C43*s_DL)/ss_out!R43),".")</f>
        <v>4.4120166367076952E-6</v>
      </c>
    </row>
    <row r="44" spans="1:19">
      <c r="A44" s="88" t="s">
        <v>51</v>
      </c>
      <c r="B44" s="28"/>
      <c r="C44" s="28">
        <v>5</v>
      </c>
      <c r="D44" s="30">
        <f>IFERROR((($C44*s_DL)/ss_out!C44),".")</f>
        <v>5.8721248862391051E-2</v>
      </c>
      <c r="E44" s="30">
        <f>IFERROR((($C44*s_DL)/ss_out!D44),".")</f>
        <v>9.6282673903341305</v>
      </c>
      <c r="F44" s="30">
        <f>IFERROR((($C44*s_DL)/ss_out!E44),".")</f>
        <v>2.7031675501130489E-2</v>
      </c>
      <c r="G44" s="30">
        <f>IFERROR((($C44*s_DL)/ss_out!F44),".")</f>
        <v>3.2816973104707582E-2</v>
      </c>
      <c r="H44" s="30">
        <f>IFERROR((($C44*s_DL)/ss_out!G44),".")</f>
        <v>0.11856989746822913</v>
      </c>
      <c r="I44" s="30">
        <f>IFERROR((($C44*s_DL)/ss_out!H44),".")</f>
        <v>9.7198056123012311</v>
      </c>
      <c r="J44" s="30">
        <f>IFERROR((($C44*s_DL)/ss_out!I44),".")</f>
        <v>0.10697873842508863</v>
      </c>
      <c r="K44" s="30">
        <f>IFERROR((($C44*s_DL)/ss_out!J44),".")</f>
        <v>3.3335533562196658E-2</v>
      </c>
      <c r="L44" s="30">
        <f>IFERROR((($C44*s_DL)/ss_out!K44),".")</f>
        <v>7.7238213384305338E-2</v>
      </c>
      <c r="M44" s="30">
        <f>IFERROR((($C44*s_DL)/ss_out!L44),".")</f>
        <v>0.10360160920800333</v>
      </c>
      <c r="N44" s="30">
        <f>IFERROR((($C44*s_DL)/ss_out!M44),".")</f>
        <v>4.2063827481431816E-2</v>
      </c>
      <c r="O44" s="30">
        <f>IFERROR((($C44*s_DL)/ss_out!N44),".")</f>
        <v>8.2869269137224838E-2</v>
      </c>
      <c r="P44" s="30">
        <f>IFERROR((($C44*s_DL)/ss_out!O44),".")</f>
        <v>2.9012560074026895E-2</v>
      </c>
      <c r="Q44" s="30">
        <f>IFERROR((($C44*s_DL)/ss_out!P44),".")</f>
        <v>6.5552647917781454E-2</v>
      </c>
      <c r="R44" s="30">
        <f>IFERROR((($C44*s_DL)/ss_out!Q44),".")</f>
        <v>8.6274049332363809E-2</v>
      </c>
      <c r="S44" s="30">
        <f>IFERROR((($C44*s_DL)/ss_out!R44),".")</f>
        <v>3.7089838698774823E-2</v>
      </c>
    </row>
    <row r="45" spans="1:19">
      <c r="A45" s="88" t="s">
        <v>52</v>
      </c>
      <c r="B45" s="28"/>
      <c r="C45" s="28">
        <v>5</v>
      </c>
      <c r="D45" s="30">
        <f>IFERROR((($C45*s_DL)/ss_out!C45),".")</f>
        <v>3.6920334573521592E-4</v>
      </c>
      <c r="E45" s="30">
        <f>IFERROR((($C45*s_DL)/ss_out!D45),".")</f>
        <v>1.44356987325152E-2</v>
      </c>
      <c r="F45" s="30">
        <f>IFERROR((($C45*s_DL)/ss_out!E45),".")</f>
        <v>4.052869617654955E-5</v>
      </c>
      <c r="G45" s="30">
        <f>IFERROR((($C45*s_DL)/ss_out!F45),".")</f>
        <v>2.3120553055679502E-3</v>
      </c>
      <c r="H45" s="30">
        <f>IFERROR((($C45*s_DL)/ss_out!G45),".")</f>
        <v>2.7217873474797158E-3</v>
      </c>
      <c r="I45" s="30">
        <f>IFERROR((($C45*s_DL)/ss_out!H45),".")</f>
        <v>1.7116957383818368E-2</v>
      </c>
      <c r="J45" s="30">
        <f>IFERROR((($C45*s_DL)/ss_out!I45),".")</f>
        <v>1.386242917277695E-2</v>
      </c>
      <c r="K45" s="30">
        <f>IFERROR((($C45*s_DL)/ss_out!J45),".")</f>
        <v>2.8026215501483829E-3</v>
      </c>
      <c r="L45" s="30">
        <f>IFERROR((($C45*s_DL)/ss_out!K45),".")</f>
        <v>7.9644391210053917E-3</v>
      </c>
      <c r="M45" s="30">
        <f>IFERROR((($C45*s_DL)/ss_out!L45),".")</f>
        <v>1.2355643393127284E-2</v>
      </c>
      <c r="N45" s="30">
        <f>IFERROR((($C45*s_DL)/ss_out!M45),".")</f>
        <v>2.9096775505097886E-3</v>
      </c>
      <c r="O45" s="30">
        <f>IFERROR((($C45*s_DL)/ss_out!N45),".")</f>
        <v>1.2783611762313202E-2</v>
      </c>
      <c r="P45" s="30">
        <f>IFERROR((($C45*s_DL)/ss_out!O45),".")</f>
        <v>2.6309960405731399E-3</v>
      </c>
      <c r="Q45" s="30">
        <f>IFERROR((($C45*s_DL)/ss_out!P45),".")</f>
        <v>7.5274984786260204E-3</v>
      </c>
      <c r="R45" s="30">
        <f>IFERROR((($C45*s_DL)/ss_out!Q45),".")</f>
        <v>1.1443311261805811E-2</v>
      </c>
      <c r="S45" s="30">
        <f>IFERROR((($C45*s_DL)/ss_out!R45),".")</f>
        <v>2.6130916484147187E-3</v>
      </c>
    </row>
    <row r="46" spans="1:19">
      <c r="A46" s="88" t="s">
        <v>53</v>
      </c>
      <c r="B46" s="28"/>
      <c r="C46" s="28">
        <v>5</v>
      </c>
      <c r="D46" s="30">
        <f>IFERROR((($C46*s_DL)/ss_out!C46),".")</f>
        <v>2.4713457977437233E-2</v>
      </c>
      <c r="E46" s="30">
        <f>IFERROR((($C46*s_DL)/ss_out!D46),".")</f>
        <v>4.8431147378838082</v>
      </c>
      <c r="F46" s="30">
        <f>IFERROR((($C46*s_DL)/ss_out!E46),".")</f>
        <v>1.3597202975547453E-2</v>
      </c>
      <c r="G46" s="30" t="str">
        <f>IFERROR((($C46*s_DL)/ss_out!F46),".")</f>
        <v>.</v>
      </c>
      <c r="H46" s="30">
        <f>IFERROR((($C46*s_DL)/ss_out!G46),".")</f>
        <v>3.8310660952984688E-2</v>
      </c>
      <c r="I46" s="30">
        <f>IFERROR((($C46*s_DL)/ss_out!H46),".")</f>
        <v>4.8678281958612448</v>
      </c>
      <c r="J46" s="30" t="str">
        <f>IFERROR((($C46*s_DL)/ss_out!I46),".")</f>
        <v>.</v>
      </c>
      <c r="K46" s="30" t="str">
        <f>IFERROR((($C46*s_DL)/ss_out!J46),".")</f>
        <v>.</v>
      </c>
      <c r="L46" s="30" t="str">
        <f>IFERROR((($C46*s_DL)/ss_out!K46),".")</f>
        <v>.</v>
      </c>
      <c r="M46" s="30" t="str">
        <f>IFERROR((($C46*s_DL)/ss_out!L46),".")</f>
        <v>.</v>
      </c>
      <c r="N46" s="30" t="str">
        <f>IFERROR((($C46*s_DL)/ss_out!M46),".")</f>
        <v>.</v>
      </c>
      <c r="O46" s="30" t="str">
        <f>IFERROR((($C46*s_DL)/ss_out!N46),".")</f>
        <v>.</v>
      </c>
      <c r="P46" s="30" t="str">
        <f>IFERROR((($C46*s_DL)/ss_out!O46),".")</f>
        <v>.</v>
      </c>
      <c r="Q46" s="30" t="str">
        <f>IFERROR((($C46*s_DL)/ss_out!P46),".")</f>
        <v>.</v>
      </c>
      <c r="R46" s="30" t="str">
        <f>IFERROR((($C46*s_DL)/ss_out!Q46),".")</f>
        <v>.</v>
      </c>
      <c r="S46" s="30" t="str">
        <f>IFERROR((($C46*s_DL)/ss_out!R46),".")</f>
        <v>.</v>
      </c>
    </row>
    <row r="47" spans="1:19">
      <c r="A47" s="88" t="s">
        <v>54</v>
      </c>
      <c r="B47" s="28"/>
      <c r="C47" s="28">
        <v>5</v>
      </c>
      <c r="D47" s="30" t="str">
        <f>IFERROR((($C47*s_DL)/ss_out!C47),".")</f>
        <v>.</v>
      </c>
      <c r="E47" s="30" t="str">
        <f>IFERROR((($C47*s_DL)/ss_out!D47),".")</f>
        <v>.</v>
      </c>
      <c r="F47" s="30" t="str">
        <f>IFERROR((($C47*s_DL)/ss_out!E47),".")</f>
        <v>.</v>
      </c>
      <c r="G47" s="30">
        <f>IFERROR((($C47*s_DL)/ss_out!F47),".")</f>
        <v>4.2476751576475207E-6</v>
      </c>
      <c r="H47" s="30">
        <f>IFERROR((($C47*s_DL)/ss_out!G47),".")</f>
        <v>4.2476751576475207E-6</v>
      </c>
      <c r="I47" s="30">
        <f>IFERROR((($C47*s_DL)/ss_out!H47),".")</f>
        <v>4.2476751576475207E-6</v>
      </c>
      <c r="J47" s="30" t="str">
        <f>IFERROR((($C47*s_DL)/ss_out!I47),".")</f>
        <v>.</v>
      </c>
      <c r="K47" s="30" t="str">
        <f>IFERROR((($C47*s_DL)/ss_out!J47),".")</f>
        <v>.</v>
      </c>
      <c r="L47" s="30" t="str">
        <f>IFERROR((($C47*s_DL)/ss_out!K47),".")</f>
        <v>.</v>
      </c>
      <c r="M47" s="30" t="str">
        <f>IFERROR((($C47*s_DL)/ss_out!L47),".")</f>
        <v>.</v>
      </c>
      <c r="N47" s="30" t="str">
        <f>IFERROR((($C47*s_DL)/ss_out!M47),".")</f>
        <v>.</v>
      </c>
      <c r="O47" s="30">
        <f>IFERROR((($C47*s_DL)/ss_out!N47),".")</f>
        <v>2.0353701333351487E-5</v>
      </c>
      <c r="P47" s="30">
        <f>IFERROR((($C47*s_DL)/ss_out!O47),".")</f>
        <v>4.5745275507733684E-6</v>
      </c>
      <c r="Q47" s="30">
        <f>IFERROR((($C47*s_DL)/ss_out!P47),".")</f>
        <v>1.2830768586865888E-5</v>
      </c>
      <c r="R47" s="30">
        <f>IFERROR((($C47*s_DL)/ss_out!Q47),".")</f>
        <v>1.818453155129485E-5</v>
      </c>
      <c r="S47" s="30">
        <f>IFERROR((($C47*s_DL)/ss_out!R47),".")</f>
        <v>4.8007348495934153E-6</v>
      </c>
    </row>
    <row r="48" spans="1:19">
      <c r="A48" s="88" t="s">
        <v>55</v>
      </c>
      <c r="B48" s="28"/>
      <c r="C48" s="28">
        <v>5</v>
      </c>
      <c r="D48" s="30" t="str">
        <f>IFERROR((($C48*s_DL)/ss_out!C48),".")</f>
        <v>.</v>
      </c>
      <c r="E48" s="30" t="str">
        <f>IFERROR((($C48*s_DL)/ss_out!D48),".")</f>
        <v>.</v>
      </c>
      <c r="F48" s="30" t="str">
        <f>IFERROR((($C48*s_DL)/ss_out!E48),".")</f>
        <v>.</v>
      </c>
      <c r="G48" s="30">
        <f>IFERROR((($C48*s_DL)/ss_out!F48),".")</f>
        <v>1.1212617398816802E-6</v>
      </c>
      <c r="H48" s="30">
        <f>IFERROR((($C48*s_DL)/ss_out!G48),".")</f>
        <v>1.1212617398816802E-6</v>
      </c>
      <c r="I48" s="30">
        <f>IFERROR((($C48*s_DL)/ss_out!H48),".")</f>
        <v>1.1212617398816802E-6</v>
      </c>
      <c r="J48" s="30" t="str">
        <f>IFERROR((($C48*s_DL)/ss_out!I48),".")</f>
        <v>.</v>
      </c>
      <c r="K48" s="30" t="str">
        <f>IFERROR((($C48*s_DL)/ss_out!J48),".")</f>
        <v>.</v>
      </c>
      <c r="L48" s="30" t="str">
        <f>IFERROR((($C48*s_DL)/ss_out!K48),".")</f>
        <v>.</v>
      </c>
      <c r="M48" s="30" t="str">
        <f>IFERROR((($C48*s_DL)/ss_out!L48),".")</f>
        <v>.</v>
      </c>
      <c r="N48" s="30" t="str">
        <f>IFERROR((($C48*s_DL)/ss_out!M48),".")</f>
        <v>.</v>
      </c>
      <c r="O48" s="30">
        <f>IFERROR((($C48*s_DL)/ss_out!N48),".")</f>
        <v>5.3897197966260279E-7</v>
      </c>
      <c r="P48" s="30">
        <f>IFERROR((($C48*s_DL)/ss_out!O48),".")</f>
        <v>2.0971208517440857E-7</v>
      </c>
      <c r="Q48" s="30">
        <f>IFERROR((($C48*s_DL)/ss_out!P48),".")</f>
        <v>4.2194004851163796E-7</v>
      </c>
      <c r="R48" s="30">
        <f>IFERROR((($C48*s_DL)/ss_out!Q48),".")</f>
        <v>5.5156475068500716E-7</v>
      </c>
      <c r="S48" s="30">
        <f>IFERROR((($C48*s_DL)/ss_out!R48),".")</f>
        <v>1.2672532880661512E-6</v>
      </c>
    </row>
    <row r="49" spans="1:19">
      <c r="A49" s="34" t="s">
        <v>56</v>
      </c>
      <c r="B49" s="90" t="s">
        <v>9</v>
      </c>
      <c r="C49" s="28">
        <v>5</v>
      </c>
      <c r="D49" s="30" t="str">
        <f>IFERROR((($C49*s_DL)/ss_out!C49),".")</f>
        <v>.</v>
      </c>
      <c r="E49" s="30" t="str">
        <f>IFERROR((($C49*s_DL)/ss_out!D49),".")</f>
        <v>.</v>
      </c>
      <c r="F49" s="30" t="str">
        <f>IFERROR((($C49*s_DL)/ss_out!E49),".")</f>
        <v>.</v>
      </c>
      <c r="G49" s="30">
        <f>IFERROR((($C49*s_DL)/ss_out!F49),".")</f>
        <v>3.905095714731144E-6</v>
      </c>
      <c r="H49" s="30">
        <f>IFERROR((($C49*s_DL)/ss_out!G49),".")</f>
        <v>3.905095714731144E-6</v>
      </c>
      <c r="I49" s="30">
        <f>IFERROR((($C49*s_DL)/ss_out!H49),".")</f>
        <v>3.905095714731144E-6</v>
      </c>
      <c r="J49" s="30" t="str">
        <f>IFERROR((($C49*s_DL)/ss_out!I49),".")</f>
        <v>.</v>
      </c>
      <c r="K49" s="30" t="str">
        <f>IFERROR((($C49*s_DL)/ss_out!J49),".")</f>
        <v>.</v>
      </c>
      <c r="L49" s="30" t="str">
        <f>IFERROR((($C49*s_DL)/ss_out!K49),".")</f>
        <v>.</v>
      </c>
      <c r="M49" s="30" t="str">
        <f>IFERROR((($C49*s_DL)/ss_out!L49),".")</f>
        <v>.</v>
      </c>
      <c r="N49" s="30" t="str">
        <f>IFERROR((($C49*s_DL)/ss_out!M49),".")</f>
        <v>.</v>
      </c>
      <c r="O49" s="30">
        <f>IFERROR((($C49*s_DL)/ss_out!N49),".")</f>
        <v>1.5386133219137149E-5</v>
      </c>
      <c r="P49" s="30">
        <f>IFERROR((($C49*s_DL)/ss_out!O49),".")</f>
        <v>3.5927568443371965E-6</v>
      </c>
      <c r="Q49" s="30">
        <f>IFERROR((($C49*s_DL)/ss_out!P49),".")</f>
        <v>1.0087087924459987E-5</v>
      </c>
      <c r="R49" s="30">
        <f>IFERROR((($C49*s_DL)/ss_out!Q49),".")</f>
        <v>1.4244709216146234E-5</v>
      </c>
      <c r="S49" s="30">
        <f>IFERROR((($C49*s_DL)/ss_out!R49),".")</f>
        <v>4.4135505642315875E-6</v>
      </c>
    </row>
    <row r="50" spans="1:19">
      <c r="A50" s="88" t="s">
        <v>57</v>
      </c>
      <c r="B50" s="28"/>
      <c r="C50" s="28">
        <v>5</v>
      </c>
      <c r="D50" s="30" t="str">
        <f>IFERROR((($C50*s_DL)/ss_out!C50),".")</f>
        <v>.</v>
      </c>
      <c r="E50" s="30" t="str">
        <f>IFERROR((($C50*s_DL)/ss_out!D50),".")</f>
        <v>.</v>
      </c>
      <c r="F50" s="30" t="str">
        <f>IFERROR((($C50*s_DL)/ss_out!E50),".")</f>
        <v>.</v>
      </c>
      <c r="G50" s="30">
        <f>IFERROR((($C50*s_DL)/ss_out!F50),".")</f>
        <v>7.8848923848600307E-6</v>
      </c>
      <c r="H50" s="30">
        <f>IFERROR((($C50*s_DL)/ss_out!G50),".")</f>
        <v>7.8848923848600307E-6</v>
      </c>
      <c r="I50" s="30">
        <f>IFERROR((($C50*s_DL)/ss_out!H50),".")</f>
        <v>7.8848923848600307E-6</v>
      </c>
      <c r="J50" s="30" t="str">
        <f>IFERROR((($C50*s_DL)/ss_out!I50),".")</f>
        <v>.</v>
      </c>
      <c r="K50" s="30" t="str">
        <f>IFERROR((($C50*s_DL)/ss_out!J50),".")</f>
        <v>.</v>
      </c>
      <c r="L50" s="30" t="str">
        <f>IFERROR((($C50*s_DL)/ss_out!K50),".")</f>
        <v>.</v>
      </c>
      <c r="M50" s="30" t="str">
        <f>IFERROR((($C50*s_DL)/ss_out!L50),".")</f>
        <v>.</v>
      </c>
      <c r="N50" s="30" t="str">
        <f>IFERROR((($C50*s_DL)/ss_out!M50),".")</f>
        <v>.</v>
      </c>
      <c r="O50" s="30">
        <f>IFERROR((($C50*s_DL)/ss_out!N50),".")</f>
        <v>4.4525927606540379E-5</v>
      </c>
      <c r="P50" s="30">
        <f>IFERROR((($C50*s_DL)/ss_out!O50),".")</f>
        <v>9.1019026980050884E-6</v>
      </c>
      <c r="Q50" s="30">
        <f>IFERROR((($C50*s_DL)/ss_out!P50),".")</f>
        <v>2.5527836605337075E-5</v>
      </c>
      <c r="R50" s="30">
        <f>IFERROR((($C50*s_DL)/ss_out!Q50),".")</f>
        <v>4.0360758203129221E-5</v>
      </c>
      <c r="S50" s="30">
        <f>IFERROR((($C50*s_DL)/ss_out!R50),".")</f>
        <v>8.9115283660851945E-6</v>
      </c>
    </row>
    <row r="51" spans="1:19">
      <c r="A51" s="88" t="s">
        <v>58</v>
      </c>
      <c r="B51" s="28"/>
      <c r="C51" s="28">
        <v>5</v>
      </c>
      <c r="D51" s="30">
        <f>IFERROR((($C51*s_DL)/ss_out!C51),".")</f>
        <v>65.50893194708533</v>
      </c>
      <c r="E51" s="30">
        <f>IFERROR((($C51*s_DL)/ss_out!D51),".")</f>
        <v>1861.2638379594398</v>
      </c>
      <c r="F51" s="30">
        <f>IFERROR((($C51*s_DL)/ss_out!E51),".")</f>
        <v>5.2255590803614238</v>
      </c>
      <c r="G51" s="30">
        <f>IFERROR((($C51*s_DL)/ss_out!F51),".")</f>
        <v>2.5639609469094396E-2</v>
      </c>
      <c r="H51" s="30">
        <f>IFERROR((($C51*s_DL)/ss_out!G51),".")</f>
        <v>70.760130636915832</v>
      </c>
      <c r="I51" s="30">
        <f>IFERROR((($C51*s_DL)/ss_out!H51),".")</f>
        <v>1926.7984095159941</v>
      </c>
      <c r="J51" s="30">
        <f>IFERROR((($C51*s_DL)/ss_out!I51),".")</f>
        <v>1.3841822128094516E-2</v>
      </c>
      <c r="K51" s="30">
        <f>IFERROR((($C51*s_DL)/ss_out!J51),".")</f>
        <v>1.1921569347318401E-2</v>
      </c>
      <c r="L51" s="30">
        <f>IFERROR((($C51*s_DL)/ss_out!K51),".")</f>
        <v>1.3841822128094516E-2</v>
      </c>
      <c r="M51" s="30">
        <f>IFERROR((($C51*s_DL)/ss_out!L51),".")</f>
        <v>1.3841822128094516E-2</v>
      </c>
      <c r="N51" s="30">
        <f>IFERROR((($C51*s_DL)/ss_out!M51),".")</f>
        <v>3.3213651308940724E-2</v>
      </c>
      <c r="O51" s="30">
        <f>IFERROR((($C51*s_DL)/ss_out!N51),".")</f>
        <v>1.0652237785472914E-2</v>
      </c>
      <c r="P51" s="30">
        <f>IFERROR((($C51*s_DL)/ss_out!O51),".")</f>
        <v>1.0282409534855952E-2</v>
      </c>
      <c r="Q51" s="30">
        <f>IFERROR((($C51*s_DL)/ss_out!P51),".")</f>
        <v>1.1710215143757981E-2</v>
      </c>
      <c r="R51" s="30">
        <f>IFERROR((($C51*s_DL)/ss_out!Q51),".")</f>
        <v>1.1532384073539011E-2</v>
      </c>
      <c r="S51" s="30">
        <f>IFERROR((($C51*s_DL)/ss_out!R51),".")</f>
        <v>2.8977961388275467E-2</v>
      </c>
    </row>
    <row r="52" spans="1:19">
      <c r="A52" s="88" t="s">
        <v>59</v>
      </c>
      <c r="B52" s="28"/>
      <c r="C52" s="28">
        <v>5</v>
      </c>
      <c r="D52" s="30">
        <f>IFERROR((($C52*s_DL)/ss_out!C52),".")</f>
        <v>0.41737139414145003</v>
      </c>
      <c r="E52" s="30">
        <f>IFERROR((($C52*s_DL)/ss_out!D52),".")</f>
        <v>14.26299974184462</v>
      </c>
      <c r="F52" s="30">
        <f>IFERROR((($C52*s_DL)/ss_out!E52),".")</f>
        <v>4.0043838113730655E-2</v>
      </c>
      <c r="G52" s="30">
        <f>IFERROR((($C52*s_DL)/ss_out!F52),".")</f>
        <v>1.3285066985194384E-2</v>
      </c>
      <c r="H52" s="30">
        <f>IFERROR((($C52*s_DL)/ss_out!G52),".")</f>
        <v>0.47070029924037504</v>
      </c>
      <c r="I52" s="30">
        <f>IFERROR((($C52*s_DL)/ss_out!H52),".")</f>
        <v>14.693656202971264</v>
      </c>
      <c r="J52" s="30">
        <f>IFERROR((($C52*s_DL)/ss_out!I52),".")</f>
        <v>8.1293513182316132E-2</v>
      </c>
      <c r="K52" s="30">
        <f>IFERROR((($C52*s_DL)/ss_out!J52),".")</f>
        <v>1.7387779208439837E-2</v>
      </c>
      <c r="L52" s="30">
        <f>IFERROR((($C52*s_DL)/ss_out!K52),".")</f>
        <v>4.9528825624040741E-2</v>
      </c>
      <c r="M52" s="30">
        <f>IFERROR((($C52*s_DL)/ss_out!L52),".")</f>
        <v>7.5045956150712204E-2</v>
      </c>
      <c r="N52" s="30">
        <f>IFERROR((($C52*s_DL)/ss_out!M52),".")</f>
        <v>1.7193434586503964E-2</v>
      </c>
      <c r="O52" s="30">
        <f>IFERROR((($C52*s_DL)/ss_out!N52),".")</f>
        <v>7.6150564108729044E-2</v>
      </c>
      <c r="P52" s="30">
        <f>IFERROR((($C52*s_DL)/ss_out!O52),".")</f>
        <v>1.6094156969837247E-2</v>
      </c>
      <c r="Q52" s="30">
        <f>IFERROR((($C52*s_DL)/ss_out!P52),".")</f>
        <v>4.5850483467231411E-2</v>
      </c>
      <c r="R52" s="30">
        <f>IFERROR((($C52*s_DL)/ss_out!Q52),".")</f>
        <v>6.5367214038462573E-2</v>
      </c>
      <c r="S52" s="30">
        <f>IFERROR((($C52*s_DL)/ss_out!R52),".")</f>
        <v>1.5014821446545749E-2</v>
      </c>
    </row>
    <row r="53" spans="1:19">
      <c r="A53" s="88" t="s">
        <v>60</v>
      </c>
      <c r="B53" s="28"/>
      <c r="C53" s="28">
        <v>5</v>
      </c>
      <c r="D53" s="30" t="str">
        <f>IFERROR((($C53*s_DL)/ss_out!C53),".")</f>
        <v>.</v>
      </c>
      <c r="E53" s="30" t="str">
        <f>IFERROR((($C53*s_DL)/ss_out!D53),".")</f>
        <v>.</v>
      </c>
      <c r="F53" s="30" t="str">
        <f>IFERROR((($C53*s_DL)/ss_out!E53),".")</f>
        <v>.</v>
      </c>
      <c r="G53" s="30">
        <f>IFERROR((($C53*s_DL)/ss_out!F53),".")</f>
        <v>8.2606160308633113E-6</v>
      </c>
      <c r="H53" s="30">
        <f>IFERROR((($C53*s_DL)/ss_out!G53),".")</f>
        <v>8.2606160308633113E-6</v>
      </c>
      <c r="I53" s="30">
        <f>IFERROR((($C53*s_DL)/ss_out!H53),".")</f>
        <v>8.2606160308633113E-6</v>
      </c>
      <c r="J53" s="30" t="str">
        <f>IFERROR((($C53*s_DL)/ss_out!I53),".")</f>
        <v>.</v>
      </c>
      <c r="K53" s="30" t="str">
        <f>IFERROR((($C53*s_DL)/ss_out!J53),".")</f>
        <v>.</v>
      </c>
      <c r="L53" s="30" t="str">
        <f>IFERROR((($C53*s_DL)/ss_out!K53),".")</f>
        <v>.</v>
      </c>
      <c r="M53" s="30" t="str">
        <f>IFERROR((($C53*s_DL)/ss_out!L53),".")</f>
        <v>.</v>
      </c>
      <c r="N53" s="30" t="str">
        <f>IFERROR((($C53*s_DL)/ss_out!M53),".")</f>
        <v>.</v>
      </c>
      <c r="O53" s="30">
        <f>IFERROR((($C53*s_DL)/ss_out!N53),".")</f>
        <v>5.3093549185706359E-5</v>
      </c>
      <c r="P53" s="30">
        <f>IFERROR((($C53*s_DL)/ss_out!O53),".")</f>
        <v>9.9067418919874202E-6</v>
      </c>
      <c r="Q53" s="30">
        <f>IFERROR((($C53*s_DL)/ss_out!P53),".")</f>
        <v>2.8638309732878501E-5</v>
      </c>
      <c r="R53" s="30">
        <f>IFERROR((($C53*s_DL)/ss_out!Q53),".")</f>
        <v>4.538485298027939E-5</v>
      </c>
      <c r="S53" s="30">
        <f>IFERROR((($C53*s_DL)/ss_out!R53),".")</f>
        <v>9.3361723264258918E-6</v>
      </c>
    </row>
    <row r="54" spans="1:19">
      <c r="A54" s="88" t="s">
        <v>61</v>
      </c>
      <c r="B54" s="28"/>
      <c r="C54" s="28">
        <v>5</v>
      </c>
      <c r="D54" s="30">
        <f>IFERROR((($C54*s_DL)/ss_out!C54),".")</f>
        <v>7.6918512374136265E-3</v>
      </c>
      <c r="E54" s="30">
        <f>IFERROR((($C54*s_DL)/ss_out!D54),".")</f>
        <v>0.56299735786868876</v>
      </c>
      <c r="F54" s="30">
        <f>IFERROR((($C54*s_DL)/ss_out!E54),".")</f>
        <v>1.5806334897988422E-3</v>
      </c>
      <c r="G54" s="30">
        <f>IFERROR((($C54*s_DL)/ss_out!F54),".")</f>
        <v>4.4051441666120477E-3</v>
      </c>
      <c r="H54" s="30">
        <f>IFERROR((($C54*s_DL)/ss_out!G54),".")</f>
        <v>1.3677628893824519E-2</v>
      </c>
      <c r="I54" s="30">
        <f>IFERROR((($C54*s_DL)/ss_out!H54),".")</f>
        <v>0.57509435327271441</v>
      </c>
      <c r="J54" s="30">
        <f>IFERROR((($C54*s_DL)/ss_out!I54),".")</f>
        <v>1.5163534871354387E-2</v>
      </c>
      <c r="K54" s="30">
        <f>IFERROR((($C54*s_DL)/ss_out!J54),".")</f>
        <v>5.1501375193699125E-3</v>
      </c>
      <c r="L54" s="30">
        <f>IFERROR((($C54*s_DL)/ss_out!K54),".")</f>
        <v>1.1843950210328153E-2</v>
      </c>
      <c r="M54" s="30">
        <f>IFERROR((($C54*s_DL)/ss_out!L54),".")</f>
        <v>1.4890318026825474E-2</v>
      </c>
      <c r="N54" s="30">
        <f>IFERROR((($C54*s_DL)/ss_out!M54),".")</f>
        <v>5.7620233165255252E-3</v>
      </c>
      <c r="O54" s="30">
        <f>IFERROR((($C54*s_DL)/ss_out!N54),".")</f>
        <v>1.2255299108902627E-2</v>
      </c>
      <c r="P54" s="30">
        <f>IFERROR((($C54*s_DL)/ss_out!O54),".")</f>
        <v>4.1254478398438099E-3</v>
      </c>
      <c r="Q54" s="30">
        <f>IFERROR((($C54*s_DL)/ss_out!P54),".")</f>
        <v>9.3566426941367829E-3</v>
      </c>
      <c r="R54" s="30">
        <f>IFERROR((($C54*s_DL)/ss_out!Q54),".")</f>
        <v>1.142868436602666E-2</v>
      </c>
      <c r="S54" s="30">
        <f>IFERROR((($C54*s_DL)/ss_out!R54),".")</f>
        <v>4.9787067827121471E-3</v>
      </c>
    </row>
    <row r="55" spans="1:19">
      <c r="A55" s="88" t="s">
        <v>62</v>
      </c>
      <c r="B55" s="28"/>
      <c r="C55" s="28">
        <v>5</v>
      </c>
      <c r="D55" s="30">
        <f>IFERROR((($C55*s_DL)/ss_out!C55),".")</f>
        <v>3.7303701244515786</v>
      </c>
      <c r="E55" s="30">
        <f>IFERROR((($C55*s_DL)/ss_out!D55),".")</f>
        <v>1528.6492557788388</v>
      </c>
      <c r="F55" s="30">
        <f>IFERROR((($C55*s_DL)/ss_out!E55),".")</f>
        <v>4.2917327658288258</v>
      </c>
      <c r="G55" s="30">
        <f>IFERROR((($C55*s_DL)/ss_out!F55),".")</f>
        <v>0.22733074104806142</v>
      </c>
      <c r="H55" s="30">
        <f>IFERROR((($C55*s_DL)/ss_out!G55),".")</f>
        <v>8.2494336313284649</v>
      </c>
      <c r="I55" s="30">
        <f>IFERROR((($C55*s_DL)/ss_out!H55),".")</f>
        <v>1532.6069566443382</v>
      </c>
      <c r="J55" s="30">
        <f>IFERROR((($C55*s_DL)/ss_out!I55),".")</f>
        <v>1.1699131433743826</v>
      </c>
      <c r="K55" s="30">
        <f>IFERROR((($C55*s_DL)/ss_out!J55),".")</f>
        <v>0.20856878511093854</v>
      </c>
      <c r="L55" s="30">
        <f>IFERROR((($C55*s_DL)/ss_out!K55),".")</f>
        <v>0.59371996601958366</v>
      </c>
      <c r="M55" s="30">
        <f>IFERROR((($C55*s_DL)/ss_out!L55),".")</f>
        <v>0.9639733765631614</v>
      </c>
      <c r="N55" s="30">
        <f>IFERROR((($C55*s_DL)/ss_out!M55),".")</f>
        <v>0.27969208067607126</v>
      </c>
      <c r="O55" s="30">
        <f>IFERROR((($C55*s_DL)/ss_out!N55),".")</f>
        <v>1.174509344682765</v>
      </c>
      <c r="P55" s="30">
        <f>IFERROR((($C55*s_DL)/ss_out!O55),".")</f>
        <v>0.20922462383565418</v>
      </c>
      <c r="Q55" s="30">
        <f>IFERROR((($C55*s_DL)/ss_out!P55),".")</f>
        <v>0.60246760590372916</v>
      </c>
      <c r="R55" s="30">
        <f>IFERROR((($C55*s_DL)/ss_out!Q55),".")</f>
        <v>0.94898794544720066</v>
      </c>
      <c r="S55" s="30">
        <f>IFERROR((($C55*s_DL)/ss_out!R55),".")</f>
        <v>0.25692986643963295</v>
      </c>
    </row>
    <row r="56" spans="1:19">
      <c r="A56" s="88" t="s">
        <v>63</v>
      </c>
      <c r="B56" s="28"/>
      <c r="C56" s="28">
        <v>5</v>
      </c>
      <c r="D56" s="30" t="str">
        <f>IFERROR((($C56*s_DL)/ss_out!C56),".")</f>
        <v>.</v>
      </c>
      <c r="E56" s="30" t="str">
        <f>IFERROR((($C56*s_DL)/ss_out!D56),".")</f>
        <v>.</v>
      </c>
      <c r="F56" s="30" t="str">
        <f>IFERROR((($C56*s_DL)/ss_out!E56),".")</f>
        <v>.</v>
      </c>
      <c r="G56" s="30">
        <f>IFERROR((($C56*s_DL)/ss_out!F56),".")</f>
        <v>1.6459290570067773E-3</v>
      </c>
      <c r="H56" s="30">
        <f>IFERROR((($C56*s_DL)/ss_out!G56),".")</f>
        <v>1.6459290570067771E-3</v>
      </c>
      <c r="I56" s="30">
        <f>IFERROR((($C56*s_DL)/ss_out!H56),".")</f>
        <v>1.6459290570067771E-3</v>
      </c>
      <c r="J56" s="30">
        <f>IFERROR((($C56*s_DL)/ss_out!I56),".")</f>
        <v>1.0366973515981736E-2</v>
      </c>
      <c r="K56" s="30">
        <f>IFERROR((($C56*s_DL)/ss_out!J56),".")</f>
        <v>2.156790606653621E-3</v>
      </c>
      <c r="L56" s="30">
        <f>IFERROR((($C56*s_DL)/ss_out!K56),".")</f>
        <v>6.1684211350293535E-3</v>
      </c>
      <c r="M56" s="30">
        <f>IFERROR((($C56*s_DL)/ss_out!L56),".")</f>
        <v>9.4323642530984991E-3</v>
      </c>
      <c r="N56" s="30">
        <f>IFERROR((($C56*s_DL)/ss_out!M56),".")</f>
        <v>2.132567123287671E-3</v>
      </c>
      <c r="O56" s="30">
        <f>IFERROR((($C56*s_DL)/ss_out!N56),".")</f>
        <v>8.9040659505019246E-3</v>
      </c>
      <c r="P56" s="30">
        <f>IFERROR((($C56*s_DL)/ss_out!O56),".")</f>
        <v>1.8894861568695448E-3</v>
      </c>
      <c r="Q56" s="30">
        <f>IFERROR((($C56*s_DL)/ss_out!P56),".")</f>
        <v>5.4095077243668712E-3</v>
      </c>
      <c r="R56" s="30">
        <f>IFERROR((($C56*s_DL)/ss_out!Q56),".")</f>
        <v>8.0468192215699067E-3</v>
      </c>
      <c r="S56" s="30">
        <f>IFERROR((($C56*s_DL)/ss_out!R56),".")</f>
        <v>1.8602338198354662E-3</v>
      </c>
    </row>
    <row r="57" spans="1:19">
      <c r="A57" s="88" t="s">
        <v>64</v>
      </c>
      <c r="B57" s="28"/>
      <c r="C57" s="28">
        <v>5</v>
      </c>
      <c r="D57" s="30" t="str">
        <f>IFERROR((($C57*s_DL)/ss_out!C57),".")</f>
        <v>.</v>
      </c>
      <c r="E57" s="30" t="str">
        <f>IFERROR((($C57*s_DL)/ss_out!D57),".")</f>
        <v>.</v>
      </c>
      <c r="F57" s="30" t="str">
        <f>IFERROR((($C57*s_DL)/ss_out!E57),".")</f>
        <v>.</v>
      </c>
      <c r="G57" s="30">
        <f>IFERROR((($C57*s_DL)/ss_out!F57),".")</f>
        <v>5.9907968227755385E-5</v>
      </c>
      <c r="H57" s="30">
        <f>IFERROR((($C57*s_DL)/ss_out!G57),".")</f>
        <v>5.9907968227755385E-5</v>
      </c>
      <c r="I57" s="30">
        <f>IFERROR((($C57*s_DL)/ss_out!H57),".")</f>
        <v>5.9907968227755385E-5</v>
      </c>
      <c r="J57" s="30" t="str">
        <f>IFERROR((($C57*s_DL)/ss_out!I57),".")</f>
        <v>.</v>
      </c>
      <c r="K57" s="30" t="str">
        <f>IFERROR((($C57*s_DL)/ss_out!J57),".")</f>
        <v>.</v>
      </c>
      <c r="L57" s="30" t="str">
        <f>IFERROR((($C57*s_DL)/ss_out!K57),".")</f>
        <v>.</v>
      </c>
      <c r="M57" s="30" t="str">
        <f>IFERROR((($C57*s_DL)/ss_out!L57),".")</f>
        <v>.</v>
      </c>
      <c r="N57" s="30" t="str">
        <f>IFERROR((($C57*s_DL)/ss_out!M57),".")</f>
        <v>.</v>
      </c>
      <c r="O57" s="30">
        <f>IFERROR((($C57*s_DL)/ss_out!N57),".")</f>
        <v>3.6444935593732826E-4</v>
      </c>
      <c r="P57" s="30">
        <f>IFERROR((($C57*s_DL)/ss_out!O57),".")</f>
        <v>7.1032286714321793E-5</v>
      </c>
      <c r="Q57" s="30">
        <f>IFERROR((($C57*s_DL)/ss_out!P57),".")</f>
        <v>2.029783816657186E-4</v>
      </c>
      <c r="R57" s="30">
        <f>IFERROR((($C57*s_DL)/ss_out!Q57),".")</f>
        <v>3.1112474908245088E-4</v>
      </c>
      <c r="S57" s="30">
        <f>IFERROR((($C57*s_DL)/ss_out!R57),".")</f>
        <v>6.7708160385457163E-5</v>
      </c>
    </row>
    <row r="58" spans="1:19">
      <c r="A58" s="88" t="s">
        <v>65</v>
      </c>
      <c r="B58" s="28"/>
      <c r="C58" s="28">
        <v>5</v>
      </c>
      <c r="D58" s="30">
        <f>IFERROR((($C58*s_DL)/ss_out!C58),".")</f>
        <v>0.52184624852689399</v>
      </c>
      <c r="E58" s="30">
        <f>IFERROR((($C58*s_DL)/ss_out!D58),".")</f>
        <v>152.60422020068009</v>
      </c>
      <c r="F58" s="30">
        <f>IFERROR((($C58*s_DL)/ss_out!E58),".")</f>
        <v>0.42844133771244292</v>
      </c>
      <c r="G58" s="30">
        <f>IFERROR((($C58*s_DL)/ss_out!F58),".")</f>
        <v>0.54910048640058151</v>
      </c>
      <c r="H58" s="30">
        <f>IFERROR((($C58*s_DL)/ss_out!G58),".")</f>
        <v>1.4993880726399185</v>
      </c>
      <c r="I58" s="30">
        <f>IFERROR((($C58*s_DL)/ss_out!H58),".")</f>
        <v>153.67516693560756</v>
      </c>
      <c r="J58" s="30">
        <f>IFERROR((($C58*s_DL)/ss_out!I58),".")</f>
        <v>3.0111501250743253</v>
      </c>
      <c r="K58" s="30">
        <f>IFERROR((($C58*s_DL)/ss_out!J58),".")</f>
        <v>0.70950986752763434</v>
      </c>
      <c r="L58" s="30">
        <f>IFERROR((($C58*s_DL)/ss_out!K58),".")</f>
        <v>1.9627334823358962</v>
      </c>
      <c r="M58" s="30">
        <f>IFERROR((($C58*s_DL)/ss_out!L58),".")</f>
        <v>2.8526685395440983</v>
      </c>
      <c r="N58" s="30">
        <f>IFERROR((($C58*s_DL)/ss_out!M58),".")</f>
        <v>0.70721722294697364</v>
      </c>
      <c r="O58" s="30">
        <f>IFERROR((($C58*s_DL)/ss_out!N58),".")</f>
        <v>2.5903920678663757</v>
      </c>
      <c r="P58" s="30">
        <f>IFERROR((($C58*s_DL)/ss_out!O58),".")</f>
        <v>0.62554672307225101</v>
      </c>
      <c r="Q58" s="30">
        <f>IFERROR((($C58*s_DL)/ss_out!P58),".")</f>
        <v>1.7404877063049706</v>
      </c>
      <c r="R58" s="30">
        <f>IFERROR((($C58*s_DL)/ss_out!Q58),".")</f>
        <v>2.4235873632558071</v>
      </c>
      <c r="S58" s="30">
        <f>IFERROR((($C58*s_DL)/ss_out!R58),".")</f>
        <v>0.62059497093273563</v>
      </c>
    </row>
    <row r="59" spans="1:19">
      <c r="A59" s="88" t="s">
        <v>66</v>
      </c>
      <c r="B59" s="28"/>
      <c r="C59" s="28">
        <v>5</v>
      </c>
      <c r="D59" s="30">
        <f>IFERROR((($C59*s_DL)/ss_out!C59),".")</f>
        <v>4.513890836045688E-3</v>
      </c>
      <c r="E59" s="30">
        <f>IFERROR((($C59*s_DL)/ss_out!D59),".")</f>
        <v>8.9062725365945589E-2</v>
      </c>
      <c r="F59" s="30">
        <f>IFERROR((($C59*s_DL)/ss_out!E59),".")</f>
        <v>2.500465134314262E-4</v>
      </c>
      <c r="G59" s="30">
        <f>IFERROR((($C59*s_DL)/ss_out!F59),".")</f>
        <v>4.9205798949737345E-3</v>
      </c>
      <c r="H59" s="30">
        <f>IFERROR((($C59*s_DL)/ss_out!G59),".")</f>
        <v>9.6845172444508486E-3</v>
      </c>
      <c r="I59" s="30">
        <f>IFERROR((($C59*s_DL)/ss_out!H59),".")</f>
        <v>9.8497196096965001E-2</v>
      </c>
      <c r="J59" s="30">
        <f>IFERROR((($C59*s_DL)/ss_out!I59),".")</f>
        <v>3.3973671880310821E-2</v>
      </c>
      <c r="K59" s="30">
        <f>IFERROR((($C59*s_DL)/ss_out!J59),".")</f>
        <v>6.227210795452855E-3</v>
      </c>
      <c r="L59" s="30">
        <f>IFERROR((($C59*s_DL)/ss_out!K59),".")</f>
        <v>1.7958622893253551E-2</v>
      </c>
      <c r="M59" s="30">
        <f>IFERROR((($C59*s_DL)/ss_out!L59),".")</f>
        <v>2.8764893811704821E-2</v>
      </c>
      <c r="N59" s="30">
        <f>IFERROR((($C59*s_DL)/ss_out!M59),".")</f>
        <v>6.1301236603698859E-3</v>
      </c>
      <c r="O59" s="30">
        <f>IFERROR((($C59*s_DL)/ss_out!N59),".")</f>
        <v>3.3480364843497173E-2</v>
      </c>
      <c r="P59" s="30">
        <f>IFERROR((($C59*s_DL)/ss_out!O59),".")</f>
        <v>6.0724706796565289E-3</v>
      </c>
      <c r="Q59" s="30">
        <f>IFERROR((($C59*s_DL)/ss_out!P59),".")</f>
        <v>1.7645926257929889E-2</v>
      </c>
      <c r="R59" s="30">
        <f>IFERROR((($C59*s_DL)/ss_out!Q59),".")</f>
        <v>2.750904605693185E-2</v>
      </c>
      <c r="S59" s="30">
        <f>IFERROR((($C59*s_DL)/ss_out!R59),".")</f>
        <v>5.5612537459413074E-3</v>
      </c>
    </row>
    <row r="60" spans="1:19">
      <c r="A60" s="88" t="s">
        <v>67</v>
      </c>
      <c r="B60" s="28"/>
      <c r="C60" s="28">
        <v>5</v>
      </c>
      <c r="D60" s="30">
        <f>IFERROR((($C60*s_DL)/ss_out!C60),".")</f>
        <v>7.1242826872377936E-6</v>
      </c>
      <c r="E60" s="30">
        <f>IFERROR((($C60*s_DL)/ss_out!D60),".")</f>
        <v>1.1301292641940956E-4</v>
      </c>
      <c r="F60" s="30">
        <f>IFERROR((($C60*s_DL)/ss_out!E60),".")</f>
        <v>3.1728748595718015E-7</v>
      </c>
      <c r="G60" s="30">
        <f>IFERROR((($C60*s_DL)/ss_out!F60),".")</f>
        <v>1.5589391238135864E-4</v>
      </c>
      <c r="H60" s="30">
        <f>IFERROR((($C60*s_DL)/ss_out!G60),".")</f>
        <v>1.633354825545536E-4</v>
      </c>
      <c r="I60" s="30">
        <f>IFERROR((($C60*s_DL)/ss_out!H60),".")</f>
        <v>2.76031121488006E-4</v>
      </c>
      <c r="J60" s="30">
        <f>IFERROR((($C60*s_DL)/ss_out!I60),".")</f>
        <v>8.7593401699065691E-4</v>
      </c>
      <c r="K60" s="30">
        <f>IFERROR((($C60*s_DL)/ss_out!J60),".")</f>
        <v>1.8350075338990703E-4</v>
      </c>
      <c r="L60" s="30">
        <f>IFERROR((($C60*s_DL)/ss_out!K60),".")</f>
        <v>5.1962187448598271E-4</v>
      </c>
      <c r="M60" s="30">
        <f>IFERROR((($C60*s_DL)/ss_out!L60),".")</f>
        <v>7.9576378492710498E-4</v>
      </c>
      <c r="N60" s="30">
        <f>IFERROR((($C60*s_DL)/ss_out!M60),".")</f>
        <v>1.9882490953297702E-4</v>
      </c>
      <c r="O60" s="30">
        <f>IFERROR((($C60*s_DL)/ss_out!N60),".")</f>
        <v>8.2950252699417733E-4</v>
      </c>
      <c r="P60" s="30">
        <f>IFERROR((($C60*s_DL)/ss_out!O60),".")</f>
        <v>1.7254653899314537E-4</v>
      </c>
      <c r="Q60" s="30">
        <f>IFERROR((($C60*s_DL)/ss_out!P60),".")</f>
        <v>4.907890828040344E-4</v>
      </c>
      <c r="R60" s="30">
        <f>IFERROR((($C60*s_DL)/ss_out!Q60),".")</f>
        <v>7.5079742152623871E-4</v>
      </c>
      <c r="S60" s="30">
        <f>IFERROR((($C60*s_DL)/ss_out!R60),".")</f>
        <v>1.7619175436737916E-4</v>
      </c>
    </row>
    <row r="61" spans="1:19">
      <c r="A61" s="88" t="s">
        <v>68</v>
      </c>
      <c r="B61" s="28"/>
      <c r="C61" s="28">
        <v>5</v>
      </c>
      <c r="D61" s="30">
        <f>IFERROR((($C61*s_DL)/ss_out!C61),".")</f>
        <v>9.8049062051553563E-7</v>
      </c>
      <c r="E61" s="30">
        <f>IFERROR((($C61*s_DL)/ss_out!D61),".")</f>
        <v>2.136014997409126E-5</v>
      </c>
      <c r="F61" s="30">
        <f>IFERROR((($C61*s_DL)/ss_out!E61),".")</f>
        <v>5.9969319436929166E-8</v>
      </c>
      <c r="G61" s="30">
        <f>IFERROR((($C61*s_DL)/ss_out!F61),".")</f>
        <v>6.3440552598475526E-5</v>
      </c>
      <c r="H61" s="30">
        <f>IFERROR((($C61*s_DL)/ss_out!G61),".")</f>
        <v>6.4481012538428E-5</v>
      </c>
      <c r="I61" s="30">
        <f>IFERROR((($C61*s_DL)/ss_out!H61),".")</f>
        <v>8.5781193193082325E-5</v>
      </c>
      <c r="J61" s="30">
        <f>IFERROR((($C61*s_DL)/ss_out!I61),".")</f>
        <v>4.2679965221825321E-4</v>
      </c>
      <c r="K61" s="30">
        <f>IFERROR((($C61*s_DL)/ss_out!J61),".")</f>
        <v>7.8171725774711645E-5</v>
      </c>
      <c r="L61" s="30">
        <f>IFERROR((($C61*s_DL)/ss_out!K61),".")</f>
        <v>2.2552992148796119E-4</v>
      </c>
      <c r="M61" s="30">
        <f>IFERROR((($C61*s_DL)/ss_out!L61),".")</f>
        <v>3.6120728461418481E-4</v>
      </c>
      <c r="N61" s="30">
        <f>IFERROR((($C61*s_DL)/ss_out!M61),".")</f>
        <v>7.8722000543265353E-5</v>
      </c>
      <c r="O61" s="30">
        <f>IFERROR((($C61*s_DL)/ss_out!N61),".")</f>
        <v>4.1962829558777492E-4</v>
      </c>
      <c r="P61" s="30">
        <f>IFERROR((($C61*s_DL)/ss_out!O61),".")</f>
        <v>7.6598453614684498E-5</v>
      </c>
      <c r="Q61" s="30">
        <f>IFERROR((($C61*s_DL)/ss_out!P61),".")</f>
        <v>2.2218107925309018E-4</v>
      </c>
      <c r="R61" s="30">
        <f>IFERROR((($C61*s_DL)/ss_out!Q61),".")</f>
        <v>3.5280900681507112E-4</v>
      </c>
      <c r="S61" s="30">
        <f>IFERROR((($C61*s_DL)/ss_out!R61),".")</f>
        <v>7.1700697542426972E-5</v>
      </c>
    </row>
    <row r="62" spans="1:19">
      <c r="A62" s="88" t="s">
        <v>69</v>
      </c>
      <c r="B62" s="28"/>
      <c r="C62" s="28">
        <v>5</v>
      </c>
      <c r="D62" s="30" t="str">
        <f>IFERROR((($C62*s_DL)/ss_out!C62),".")</f>
        <v>.</v>
      </c>
      <c r="E62" s="30" t="str">
        <f>IFERROR((($C62*s_DL)/ss_out!D62),".")</f>
        <v>.</v>
      </c>
      <c r="F62" s="30" t="str">
        <f>IFERROR((($C62*s_DL)/ss_out!E62),".")</f>
        <v>.</v>
      </c>
      <c r="G62" s="30">
        <f>IFERROR((($C62*s_DL)/ss_out!F62),".")</f>
        <v>3.2939356658990337E-5</v>
      </c>
      <c r="H62" s="30">
        <f>IFERROR((($C62*s_DL)/ss_out!G62),".")</f>
        <v>3.2939356658990344E-5</v>
      </c>
      <c r="I62" s="30">
        <f>IFERROR((($C62*s_DL)/ss_out!H62),".")</f>
        <v>3.2939356658990344E-5</v>
      </c>
      <c r="J62" s="30">
        <f>IFERROR((($C62*s_DL)/ss_out!I62),".")</f>
        <v>1.9213476731921416E-4</v>
      </c>
      <c r="K62" s="30">
        <f>IFERROR((($C62*s_DL)/ss_out!J62),".")</f>
        <v>3.9899986679956812E-5</v>
      </c>
      <c r="L62" s="30">
        <f>IFERROR((($C62*s_DL)/ss_out!K62),".")</f>
        <v>1.1335951271833633E-4</v>
      </c>
      <c r="M62" s="30">
        <f>IFERROR((($C62*s_DL)/ss_out!L62),".")</f>
        <v>1.7420218903608752E-4</v>
      </c>
      <c r="N62" s="30">
        <f>IFERROR((($C62*s_DL)/ss_out!M62),".")</f>
        <v>4.1281889594226652E-5</v>
      </c>
      <c r="O62" s="30">
        <f>IFERROR((($C62*s_DL)/ss_out!N62),".")</f>
        <v>1.732678262397723E-4</v>
      </c>
      <c r="P62" s="30">
        <f>IFERROR((($C62*s_DL)/ss_out!O62),".")</f>
        <v>3.5981951915792712E-5</v>
      </c>
      <c r="Q62" s="30">
        <f>IFERROR((($C62*s_DL)/ss_out!P62),".")</f>
        <v>1.0222801748146564E-4</v>
      </c>
      <c r="R62" s="30">
        <f>IFERROR((($C62*s_DL)/ss_out!Q62),".")</f>
        <v>1.570961624573935E-4</v>
      </c>
      <c r="S62" s="30">
        <f>IFERROR((($C62*s_DL)/ss_out!R62),".")</f>
        <v>3.7228156948701387E-5</v>
      </c>
    </row>
    <row r="63" spans="1:19">
      <c r="A63" s="88" t="s">
        <v>70</v>
      </c>
      <c r="B63" s="28"/>
      <c r="C63" s="28">
        <v>5</v>
      </c>
      <c r="D63" s="30">
        <f>IFERROR((($C63*s_DL)/ss_out!C63),".")</f>
        <v>6.4868181548597911E-4</v>
      </c>
      <c r="E63" s="30">
        <f>IFERROR((($C63*s_DL)/ss_out!D63),".")</f>
        <v>2.4758137445239334E-2</v>
      </c>
      <c r="F63" s="30">
        <f>IFERROR((($C63*s_DL)/ss_out!E63),".")</f>
        <v>6.9509280361694704E-5</v>
      </c>
      <c r="G63" s="30">
        <f>IFERROR((($C63*s_DL)/ss_out!F63),".")</f>
        <v>9.8236402841264305E-3</v>
      </c>
      <c r="H63" s="30">
        <f>IFERROR((($C63*s_DL)/ss_out!G63),".")</f>
        <v>1.0541831379974106E-2</v>
      </c>
      <c r="I63" s="30">
        <f>IFERROR((($C63*s_DL)/ss_out!H63),".")</f>
        <v>3.5230459544851753E-2</v>
      </c>
      <c r="J63" s="30">
        <f>IFERROR((($C63*s_DL)/ss_out!I63),".")</f>
        <v>7.670919254185686E-2</v>
      </c>
      <c r="K63" s="30">
        <f>IFERROR((($C63*s_DL)/ss_out!J63),".")</f>
        <v>1.2136865395321189E-2</v>
      </c>
      <c r="L63" s="30">
        <f>IFERROR((($C63*s_DL)/ss_out!K63),".")</f>
        <v>3.5675028586247132E-2</v>
      </c>
      <c r="M63" s="30">
        <f>IFERROR((($C63*s_DL)/ss_out!L63),".")</f>
        <v>5.989621883405262E-2</v>
      </c>
      <c r="N63" s="30">
        <f>IFERROR((($C63*s_DL)/ss_out!M63),".")</f>
        <v>1.1803930488704355E-2</v>
      </c>
      <c r="O63" s="30">
        <f>IFERROR((($C63*s_DL)/ss_out!N63),".")</f>
        <v>8.1311884741952709E-2</v>
      </c>
      <c r="P63" s="30">
        <f>IFERROR((($C63*s_DL)/ss_out!O63),".")</f>
        <v>1.2694407833390084E-2</v>
      </c>
      <c r="Q63" s="30">
        <f>IFERROR((($C63*s_DL)/ss_out!P63),".")</f>
        <v>3.7801801265064411E-2</v>
      </c>
      <c r="R63" s="30">
        <f>IFERROR((($C63*s_DL)/ss_out!Q63),".")</f>
        <v>6.2715226838671034E-2</v>
      </c>
      <c r="S63" s="30">
        <f>IFERROR((($C63*s_DL)/ss_out!R63),".")</f>
        <v>1.1102706895315978E-2</v>
      </c>
    </row>
    <row r="64" spans="1:19">
      <c r="A64" s="88" t="s">
        <v>71</v>
      </c>
      <c r="B64" s="28"/>
      <c r="C64" s="28">
        <v>5</v>
      </c>
      <c r="D64" s="30">
        <f>IFERROR((($C64*s_DL)/ss_out!C64),".")</f>
        <v>1.7385559838144453E-6</v>
      </c>
      <c r="E64" s="30">
        <f>IFERROR((($C64*s_DL)/ss_out!D64),".")</f>
        <v>2.5178489283867459E-5</v>
      </c>
      <c r="F64" s="30">
        <f>IFERROR((($C64*s_DL)/ss_out!E64),".")</f>
        <v>7.068943189233315E-8</v>
      </c>
      <c r="G64" s="30">
        <f>IFERROR((($C64*s_DL)/ss_out!F64),".")</f>
        <v>1.8640735677432827E-4</v>
      </c>
      <c r="H64" s="30">
        <f>IFERROR((($C64*s_DL)/ss_out!G64),".")</f>
        <v>1.8821660219003504E-4</v>
      </c>
      <c r="I64" s="30">
        <f>IFERROR((($C64*s_DL)/ss_out!H64),".")</f>
        <v>2.1332440204201018E-4</v>
      </c>
      <c r="J64" s="30">
        <f>IFERROR((($C64*s_DL)/ss_out!I64),".")</f>
        <v>1.2000108284906086E-3</v>
      </c>
      <c r="K64" s="30">
        <f>IFERROR((($C64*s_DL)/ss_out!J64),".")</f>
        <v>2.3358989409550014E-4</v>
      </c>
      <c r="L64" s="30">
        <f>IFERROR((($C64*s_DL)/ss_out!K64),".")</f>
        <v>6.6687624667264341E-4</v>
      </c>
      <c r="M64" s="30">
        <f>IFERROR((($C64*s_DL)/ss_out!L64),".")</f>
        <v>1.0442842324269418E-3</v>
      </c>
      <c r="N64" s="30">
        <f>IFERROR((($C64*s_DL)/ss_out!M64),".")</f>
        <v>2.3560978907341375E-4</v>
      </c>
      <c r="O64" s="30">
        <f>IFERROR((($C64*s_DL)/ss_out!N64),".")</f>
        <v>1.1584445421563149E-3</v>
      </c>
      <c r="P64" s="30">
        <f>IFERROR((($C64*s_DL)/ss_out!O64),".")</f>
        <v>2.229957081635926E-4</v>
      </c>
      <c r="Q64" s="30">
        <f>IFERROR((($C64*s_DL)/ss_out!P64),".")</f>
        <v>6.3927487850291528E-4</v>
      </c>
      <c r="R64" s="30">
        <f>IFERROR((($C64*s_DL)/ss_out!Q64),".")</f>
        <v>9.903586985696715E-4</v>
      </c>
      <c r="S64" s="30">
        <f>IFERROR((($C64*s_DL)/ss_out!R64),".")</f>
        <v>2.1067813819894996E-4</v>
      </c>
    </row>
    <row r="65" spans="1:19">
      <c r="A65" s="88" t="s">
        <v>72</v>
      </c>
      <c r="B65" s="28"/>
      <c r="C65" s="28">
        <v>5</v>
      </c>
      <c r="D65" s="30" t="str">
        <f>IFERROR((($C65*s_DL)/ss_out!C65),".")</f>
        <v>.</v>
      </c>
      <c r="E65" s="30" t="str">
        <f>IFERROR((($C65*s_DL)/ss_out!D65),".")</f>
        <v>.</v>
      </c>
      <c r="F65" s="30" t="str">
        <f>IFERROR((($C65*s_DL)/ss_out!E65),".")</f>
        <v>.</v>
      </c>
      <c r="G65" s="30">
        <f>IFERROR((($C65*s_DL)/ss_out!F65),".")</f>
        <v>1.4575518256095457E-5</v>
      </c>
      <c r="H65" s="30">
        <f>IFERROR((($C65*s_DL)/ss_out!G65),".")</f>
        <v>1.4575518256095459E-5</v>
      </c>
      <c r="I65" s="30">
        <f>IFERROR((($C65*s_DL)/ss_out!H65),".")</f>
        <v>1.4575518256095459E-5</v>
      </c>
      <c r="J65" s="30" t="str">
        <f>IFERROR((($C65*s_DL)/ss_out!I65),".")</f>
        <v>.</v>
      </c>
      <c r="K65" s="30" t="str">
        <f>IFERROR((($C65*s_DL)/ss_out!J65),".")</f>
        <v>.</v>
      </c>
      <c r="L65" s="30" t="str">
        <f>IFERROR((($C65*s_DL)/ss_out!K65),".")</f>
        <v>.</v>
      </c>
      <c r="M65" s="30" t="str">
        <f>IFERROR((($C65*s_DL)/ss_out!L65),".")</f>
        <v>.</v>
      </c>
      <c r="N65" s="30" t="str">
        <f>IFERROR((($C65*s_DL)/ss_out!M65),".")</f>
        <v>.</v>
      </c>
      <c r="O65" s="30">
        <f>IFERROR((($C65*s_DL)/ss_out!N65),".")</f>
        <v>6.8430466213455882E-5</v>
      </c>
      <c r="P65" s="30">
        <f>IFERROR((($C65*s_DL)/ss_out!O65),".")</f>
        <v>1.5884288320631271E-5</v>
      </c>
      <c r="Q65" s="30">
        <f>IFERROR((($C65*s_DL)/ss_out!P65),".")</f>
        <v>4.4087980483335574E-5</v>
      </c>
      <c r="R65" s="30">
        <f>IFERROR((($C65*s_DL)/ss_out!Q65),".")</f>
        <v>6.510053266146509E-5</v>
      </c>
      <c r="S65" s="30">
        <f>IFERROR((($C65*s_DL)/ss_out!R65),".")</f>
        <v>1.6473293235934639E-5</v>
      </c>
    </row>
    <row r="66" spans="1:19">
      <c r="A66" s="88" t="s">
        <v>73</v>
      </c>
      <c r="B66" s="28"/>
      <c r="C66" s="28">
        <v>5</v>
      </c>
      <c r="D66" s="30" t="str">
        <f>IFERROR((($C66*s_DL)/ss_out!C66),".")</f>
        <v>.</v>
      </c>
      <c r="E66" s="30" t="str">
        <f>IFERROR((($C66*s_DL)/ss_out!D66),".")</f>
        <v>.</v>
      </c>
      <c r="F66" s="30" t="str">
        <f>IFERROR((($C66*s_DL)/ss_out!E66),".")</f>
        <v>.</v>
      </c>
      <c r="G66" s="30">
        <f>IFERROR((($C66*s_DL)/ss_out!F66),".")</f>
        <v>6.5098866240945669E-6</v>
      </c>
      <c r="H66" s="30">
        <f>IFERROR((($C66*s_DL)/ss_out!G66),".")</f>
        <v>6.5098866240945669E-6</v>
      </c>
      <c r="I66" s="30">
        <f>IFERROR((($C66*s_DL)/ss_out!H66),".")</f>
        <v>6.5098866240945669E-6</v>
      </c>
      <c r="J66" s="30" t="str">
        <f>IFERROR((($C66*s_DL)/ss_out!I66),".")</f>
        <v>.</v>
      </c>
      <c r="K66" s="30" t="str">
        <f>IFERROR((($C66*s_DL)/ss_out!J66),".")</f>
        <v>.</v>
      </c>
      <c r="L66" s="30" t="str">
        <f>IFERROR((($C66*s_DL)/ss_out!K66),".")</f>
        <v>.</v>
      </c>
      <c r="M66" s="30" t="str">
        <f>IFERROR((($C66*s_DL)/ss_out!L66),".")</f>
        <v>.</v>
      </c>
      <c r="N66" s="30" t="str">
        <f>IFERROR((($C66*s_DL)/ss_out!M66),".")</f>
        <v>.</v>
      </c>
      <c r="O66" s="30">
        <f>IFERROR((($C66*s_DL)/ss_out!N66),".")</f>
        <v>3.3596346746046015E-5</v>
      </c>
      <c r="P66" s="30">
        <f>IFERROR((($C66*s_DL)/ss_out!O66),".")</f>
        <v>6.9353054424131398E-6</v>
      </c>
      <c r="Q66" s="30">
        <f>IFERROR((($C66*s_DL)/ss_out!P66),".")</f>
        <v>1.9346846755987349E-5</v>
      </c>
      <c r="R66" s="30">
        <f>IFERROR((($C66*s_DL)/ss_out!Q66),".")</f>
        <v>2.8988014433219899E-5</v>
      </c>
      <c r="S66" s="30">
        <f>IFERROR((($C66*s_DL)/ss_out!R66),".")</f>
        <v>7.3574928456867113E-6</v>
      </c>
    </row>
    <row r="67" spans="1:19">
      <c r="A67" s="88" t="s">
        <v>74</v>
      </c>
      <c r="B67" s="28"/>
      <c r="C67" s="28">
        <v>5</v>
      </c>
      <c r="D67" s="30">
        <f>IFERROR((($C67*s_DL)/ss_out!C67),".")</f>
        <v>1.2688641022147559E-2</v>
      </c>
      <c r="E67" s="30">
        <f>IFERROR((($C67*s_DL)/ss_out!D67),".")</f>
        <v>0.60430645384327419</v>
      </c>
      <c r="F67" s="30">
        <f>IFERROR((($C67*s_DL)/ss_out!E67),".")</f>
        <v>1.6966101273765502E-3</v>
      </c>
      <c r="G67" s="30">
        <f>IFERROR((($C67*s_DL)/ss_out!F67),".")</f>
        <v>4.4299463998059903E-2</v>
      </c>
      <c r="H67" s="30">
        <f>IFERROR((($C67*s_DL)/ss_out!G67),".")</f>
        <v>5.8684715147584006E-2</v>
      </c>
      <c r="I67" s="30">
        <f>IFERROR((($C67*s_DL)/ss_out!H67),".")</f>
        <v>0.66129455886348165</v>
      </c>
      <c r="J67" s="30">
        <f>IFERROR((($C67*s_DL)/ss_out!I67),".")</f>
        <v>0.28624353309385331</v>
      </c>
      <c r="K67" s="30">
        <f>IFERROR((($C67*s_DL)/ss_out!J67),".")</f>
        <v>5.6807483446371654E-2</v>
      </c>
      <c r="L67" s="30">
        <f>IFERROR((($C67*s_DL)/ss_out!K67),".")</f>
        <v>0.16214951585663367</v>
      </c>
      <c r="M67" s="30">
        <f>IFERROR((($C67*s_DL)/ss_out!L67),".")</f>
        <v>0.25260026619842929</v>
      </c>
      <c r="N67" s="30">
        <f>IFERROR((($C67*s_DL)/ss_out!M67),".")</f>
        <v>5.5568905282417001E-2</v>
      </c>
      <c r="O67" s="30">
        <f>IFERROR((($C67*s_DL)/ss_out!N67),".")</f>
        <v>0.26844150800742583</v>
      </c>
      <c r="P67" s="30">
        <f>IFERROR((($C67*s_DL)/ss_out!O67),".")</f>
        <v>5.3727805627786916E-2</v>
      </c>
      <c r="Q67" s="30">
        <f>IFERROR((($C67*s_DL)/ss_out!P67),".")</f>
        <v>0.15327648778813741</v>
      </c>
      <c r="R67" s="30">
        <f>IFERROR((($C67*s_DL)/ss_out!Q67),".")</f>
        <v>0.23971134747013656</v>
      </c>
      <c r="S67" s="30">
        <f>IFERROR((($C67*s_DL)/ss_out!R67),".")</f>
        <v>5.0067383389924169E-2</v>
      </c>
    </row>
    <row r="68" spans="1:19">
      <c r="A68" s="88" t="s">
        <v>75</v>
      </c>
      <c r="B68" s="28"/>
      <c r="C68" s="28">
        <v>5</v>
      </c>
      <c r="D68" s="30">
        <f>IFERROR((($C68*s_DL)/ss_out!C68),".")</f>
        <v>6.8160986598540434E-3</v>
      </c>
      <c r="E68" s="30">
        <f>IFERROR((($C68*s_DL)/ss_out!D68),".")</f>
        <v>0.15978572586428158</v>
      </c>
      <c r="F68" s="30">
        <f>IFERROR((($C68*s_DL)/ss_out!E68),".")</f>
        <v>4.486036496672286E-4</v>
      </c>
      <c r="G68" s="30">
        <f>IFERROR((($C68*s_DL)/ss_out!F68),".")</f>
        <v>1.9915034815607857E-2</v>
      </c>
      <c r="H68" s="30">
        <f>IFERROR((($C68*s_DL)/ss_out!G68),".")</f>
        <v>2.7179737125129128E-2</v>
      </c>
      <c r="I68" s="30">
        <f>IFERROR((($C68*s_DL)/ss_out!H68),".")</f>
        <v>0.18651685933974346</v>
      </c>
      <c r="J68" s="30">
        <f>IFERROR((($C68*s_DL)/ss_out!I68),".")</f>
        <v>0.14056835345384794</v>
      </c>
      <c r="K68" s="30">
        <f>IFERROR((($C68*s_DL)/ss_out!J68),".")</f>
        <v>2.5160554021571097E-2</v>
      </c>
      <c r="L68" s="30">
        <f>IFERROR((($C68*s_DL)/ss_out!K68),".")</f>
        <v>7.244979561766951E-2</v>
      </c>
      <c r="M68" s="30">
        <f>IFERROR((($C68*s_DL)/ss_out!L68),".")</f>
        <v>0.11694342010026003</v>
      </c>
      <c r="N68" s="30">
        <f>IFERROR((($C68*s_DL)/ss_out!M68),".")</f>
        <v>2.4616282604616249E-2</v>
      </c>
      <c r="O68" s="30">
        <f>IFERROR((($C68*s_DL)/ss_out!N68),".")</f>
        <v>0.13726284016019422</v>
      </c>
      <c r="P68" s="30">
        <f>IFERROR((($C68*s_DL)/ss_out!O68),".")</f>
        <v>2.4343292452603523E-2</v>
      </c>
      <c r="Q68" s="30">
        <f>IFERROR((($C68*s_DL)/ss_out!P68),".")</f>
        <v>7.0804804681323275E-2</v>
      </c>
      <c r="R68" s="30">
        <f>IFERROR((($C68*s_DL)/ss_out!Q68),".")</f>
        <v>0.11196430174050577</v>
      </c>
      <c r="S68" s="30">
        <f>IFERROR((($C68*s_DL)/ss_out!R68),".")</f>
        <v>2.2508030421776529E-2</v>
      </c>
    </row>
    <row r="69" spans="1:19">
      <c r="A69" s="34" t="s">
        <v>76</v>
      </c>
      <c r="B69" s="28" t="s">
        <v>9</v>
      </c>
      <c r="C69" s="28">
        <v>5</v>
      </c>
      <c r="D69" s="30">
        <f>IFERROR((($C69*s_DL)/ss_out!C69),".")</f>
        <v>64.902358666892596</v>
      </c>
      <c r="E69" s="30">
        <f>IFERROR((($C69*s_DL)/ss_out!D69),".")</f>
        <v>217147.41733062474</v>
      </c>
      <c r="F69" s="30">
        <f>IFERROR((($C69*s_DL)/ss_out!E69),".")</f>
        <v>609.64847393860191</v>
      </c>
      <c r="G69" s="30">
        <f>IFERROR((($C69*s_DL)/ss_out!F69),".")</f>
        <v>3.1364323281153593E-2</v>
      </c>
      <c r="H69" s="30">
        <f>IFERROR((($C69*s_DL)/ss_out!G69),".")</f>
        <v>674.58219692877572</v>
      </c>
      <c r="I69" s="30">
        <f>IFERROR((($C69*s_DL)/ss_out!H69),".")</f>
        <v>217212.35105361493</v>
      </c>
      <c r="J69" s="30">
        <f>IFERROR((($C69*s_DL)/ss_out!I69),".")</f>
        <v>0.10020901440319833</v>
      </c>
      <c r="K69" s="30">
        <f>IFERROR((($C69*s_DL)/ss_out!J69),".")</f>
        <v>3.3496049382684669E-2</v>
      </c>
      <c r="L69" s="30">
        <f>IFERROR((($C69*s_DL)/ss_out!K69),".")</f>
        <v>7.9832251028731829E-2</v>
      </c>
      <c r="M69" s="30">
        <f>IFERROR((($C69*s_DL)/ss_out!L69),".")</f>
        <v>9.9929880658342629E-2</v>
      </c>
      <c r="N69" s="30">
        <f>IFERROR((($C69*s_DL)/ss_out!M69),".")</f>
        <v>4.262258717754927E-2</v>
      </c>
      <c r="O69" s="30">
        <f>IFERROR((($C69*s_DL)/ss_out!N69),".")</f>
        <v>8.2979923599532379E-2</v>
      </c>
      <c r="P69" s="30">
        <f>IFERROR((($C69*s_DL)/ss_out!O69),".")</f>
        <v>2.680043286027425E-2</v>
      </c>
      <c r="Q69" s="30">
        <f>IFERROR((($C69*s_DL)/ss_out!P69),".")</f>
        <v>6.2717539405022865E-2</v>
      </c>
      <c r="R69" s="30">
        <f>IFERROR((($C69*s_DL)/ss_out!Q69),".")</f>
        <v>7.8703150742466171E-2</v>
      </c>
      <c r="S69" s="30">
        <f>IFERROR((($C69*s_DL)/ss_out!R69),".")</f>
        <v>3.5448049632199011E-2</v>
      </c>
    </row>
    <row r="70" spans="1:19">
      <c r="A70" s="88" t="s">
        <v>77</v>
      </c>
      <c r="B70" s="28"/>
      <c r="C70" s="28">
        <v>5</v>
      </c>
      <c r="D70" s="30" t="str">
        <f>IFERROR((($C70*s_DL)/ss_out!C70),".")</f>
        <v>.</v>
      </c>
      <c r="E70" s="30" t="str">
        <f>IFERROR((($C70*s_DL)/ss_out!D70),".")</f>
        <v>.</v>
      </c>
      <c r="F70" s="30" t="str">
        <f>IFERROR((($C70*s_DL)/ss_out!E70),".")</f>
        <v>.</v>
      </c>
      <c r="G70" s="30">
        <f>IFERROR((($C70*s_DL)/ss_out!F70),".")</f>
        <v>6.9959460783529212E-6</v>
      </c>
      <c r="H70" s="30">
        <f>IFERROR((($C70*s_DL)/ss_out!G70),".")</f>
        <v>6.9959460783529212E-6</v>
      </c>
      <c r="I70" s="30">
        <f>IFERROR((($C70*s_DL)/ss_out!H70),".")</f>
        <v>6.9959460783529212E-6</v>
      </c>
      <c r="J70" s="30">
        <f>IFERROR((($C70*s_DL)/ss_out!I70),".")</f>
        <v>3.9412681836914316E-5</v>
      </c>
      <c r="K70" s="30">
        <f>IFERROR((($C70*s_DL)/ss_out!J70),".")</f>
        <v>8.2229781374027206E-6</v>
      </c>
      <c r="L70" s="30">
        <f>IFERROR((($C70*s_DL)/ss_out!K70),".")</f>
        <v>2.3307167332128736E-5</v>
      </c>
      <c r="M70" s="30">
        <f>IFERROR((($C70*s_DL)/ss_out!L70),".")</f>
        <v>3.5746385852085078E-5</v>
      </c>
      <c r="N70" s="30">
        <f>IFERROR((($C70*s_DL)/ss_out!M70),".")</f>
        <v>8.7678055343835197E-6</v>
      </c>
      <c r="O70" s="30">
        <f>IFERROR((($C70*s_DL)/ss_out!N70),".")</f>
        <v>3.5542498650523935E-5</v>
      </c>
      <c r="P70" s="30">
        <f>IFERROR((($C70*s_DL)/ss_out!O70),".")</f>
        <v>7.4155113463551574E-6</v>
      </c>
      <c r="Q70" s="30">
        <f>IFERROR((($C70*s_DL)/ss_out!P70),".")</f>
        <v>2.1018487574063986E-5</v>
      </c>
      <c r="R70" s="30">
        <f>IFERROR((($C70*s_DL)/ss_out!Q70),".")</f>
        <v>3.2236219706289153E-5</v>
      </c>
      <c r="S70" s="30">
        <f>IFERROR((($C70*s_DL)/ss_out!R70),".")</f>
        <v>7.906838658261693E-6</v>
      </c>
    </row>
    <row r="71" spans="1:19">
      <c r="A71" s="88" t="s">
        <v>78</v>
      </c>
      <c r="B71" s="28"/>
      <c r="C71" s="28">
        <v>5</v>
      </c>
      <c r="D71" s="30">
        <f>IFERROR((($C71*s_DL)/ss_out!C71),".")</f>
        <v>6.6594687540938537E-7</v>
      </c>
      <c r="E71" s="30">
        <f>IFERROR((($C71*s_DL)/ss_out!D71),".")</f>
        <v>1.8005588832050716E-5</v>
      </c>
      <c r="F71" s="30">
        <f>IFERROR((($C71*s_DL)/ss_out!E71),".")</f>
        <v>5.0551279350986465E-8</v>
      </c>
      <c r="G71" s="30">
        <f>IFERROR((($C71*s_DL)/ss_out!F71),".")</f>
        <v>8.1264786868212501E-6</v>
      </c>
      <c r="H71" s="30">
        <f>IFERROR((($C71*s_DL)/ss_out!G71),".")</f>
        <v>8.8429768415816237E-6</v>
      </c>
      <c r="I71" s="30">
        <f>IFERROR((($C71*s_DL)/ss_out!H71),".")</f>
        <v>2.6798014394281357E-5</v>
      </c>
      <c r="J71" s="30">
        <f>IFERROR((($C71*s_DL)/ss_out!I71),".")</f>
        <v>3.8972912460068771E-5</v>
      </c>
      <c r="K71" s="30">
        <f>IFERROR((($C71*s_DL)/ss_out!J71),".")</f>
        <v>1.0167529984542136E-5</v>
      </c>
      <c r="L71" s="30">
        <f>IFERROR((($C71*s_DL)/ss_out!K71),".")</f>
        <v>2.5615261012061331E-5</v>
      </c>
      <c r="M71" s="30">
        <f>IFERROR((($C71*s_DL)/ss_out!L71),".")</f>
        <v>3.6144233329902489E-5</v>
      </c>
      <c r="N71" s="30">
        <f>IFERROR((($C71*s_DL)/ss_out!M71),".")</f>
        <v>1.1014552139971773E-5</v>
      </c>
      <c r="O71" s="30">
        <f>IFERROR((($C71*s_DL)/ss_out!N71),".")</f>
        <v>3.199478256989647E-5</v>
      </c>
      <c r="P71" s="30">
        <f>IFERROR((($C71*s_DL)/ss_out!O71),".")</f>
        <v>8.2059629293140277E-6</v>
      </c>
      <c r="Q71" s="30">
        <f>IFERROR((($C71*s_DL)/ss_out!P71),".")</f>
        <v>2.0321025242171232E-5</v>
      </c>
      <c r="R71" s="30">
        <f>IFERROR((($C71*s_DL)/ss_out!Q71),".")</f>
        <v>2.8355261196592369E-5</v>
      </c>
      <c r="S71" s="30">
        <f>IFERROR((($C71*s_DL)/ss_out!R71),".")</f>
        <v>9.1845699090387629E-6</v>
      </c>
    </row>
    <row r="72" spans="1:19">
      <c r="A72" s="88" t="s">
        <v>79</v>
      </c>
      <c r="B72" s="28"/>
      <c r="C72" s="28">
        <v>5</v>
      </c>
      <c r="D72" s="30">
        <f>IFERROR((($C72*s_DL)/ss_out!C72),".")</f>
        <v>1.4886866500669883E-2</v>
      </c>
      <c r="E72" s="30">
        <f>IFERROR((($C72*s_DL)/ss_out!D72),".")</f>
        <v>3.3837689554283088</v>
      </c>
      <c r="F72" s="30">
        <f>IFERROR((($C72*s_DL)/ss_out!E72),".")</f>
        <v>9.5000419769982174E-3</v>
      </c>
      <c r="G72" s="30">
        <f>IFERROR((($C72*s_DL)/ss_out!F72),".")</f>
        <v>4.2623685292173314E-6</v>
      </c>
      <c r="H72" s="30">
        <f>IFERROR((($C72*s_DL)/ss_out!G72),".")</f>
        <v>2.4391170846197317E-2</v>
      </c>
      <c r="I72" s="30">
        <f>IFERROR((($C72*s_DL)/ss_out!H72),".")</f>
        <v>3.3986600842975077</v>
      </c>
      <c r="J72" s="30">
        <f>IFERROR((($C72*s_DL)/ss_out!I72),".")</f>
        <v>6.7759930689227779E-6</v>
      </c>
      <c r="K72" s="30">
        <f>IFERROR((($C72*s_DL)/ss_out!J72),".")</f>
        <v>3.1990747946215344E-6</v>
      </c>
      <c r="L72" s="30">
        <f>IFERROR((($C72*s_DL)/ss_out!K72),".")</f>
        <v>5.9447374136274177E-6</v>
      </c>
      <c r="M72" s="30">
        <f>IFERROR((($C72*s_DL)/ss_out!L72),".")</f>
        <v>6.7508035036107958E-6</v>
      </c>
      <c r="N72" s="30">
        <f>IFERROR((($C72*s_DL)/ss_out!M72),".")</f>
        <v>5.7379887972659165E-6</v>
      </c>
      <c r="O72" s="30">
        <f>IFERROR((($C72*s_DL)/ss_out!N72),".")</f>
        <v>5.6888001511478537E-6</v>
      </c>
      <c r="P72" s="30">
        <f>IFERROR((($C72*s_DL)/ss_out!O72),".")</f>
        <v>2.6857904059322584E-6</v>
      </c>
      <c r="Q72" s="30">
        <f>IFERROR((($C72*s_DL)/ss_out!P72),".")</f>
        <v>4.9909176047245112E-6</v>
      </c>
      <c r="R72" s="30">
        <f>IFERROR((($C72*s_DL)/ss_out!Q72),".")</f>
        <v>5.667652195195631E-6</v>
      </c>
      <c r="S72" s="30">
        <f>IFERROR((($C72*s_DL)/ss_out!R72),".")</f>
        <v>4.817341340988175E-6</v>
      </c>
    </row>
    <row r="73" spans="1:19">
      <c r="A73" s="34" t="s">
        <v>80</v>
      </c>
      <c r="B73" s="28" t="s">
        <v>9</v>
      </c>
      <c r="C73" s="28">
        <v>5</v>
      </c>
      <c r="D73" s="30">
        <f>IFERROR((($C73*s_DL)/ss_out!C73),".")</f>
        <v>6.2463134460206897E-2</v>
      </c>
      <c r="E73" s="30">
        <f>IFERROR((($C73*s_DL)/ss_out!D73),".")</f>
        <v>8.3775863100537897</v>
      </c>
      <c r="F73" s="30">
        <f>IFERROR((($C73*s_DL)/ss_out!E73),".")</f>
        <v>2.3520347476372733E-2</v>
      </c>
      <c r="G73" s="30">
        <f>IFERROR((($C73*s_DL)/ss_out!F73),".")</f>
        <v>2.6067652275990862E-2</v>
      </c>
      <c r="H73" s="30">
        <f>IFERROR((($C73*s_DL)/ss_out!G73),".")</f>
        <v>0.1120511342125705</v>
      </c>
      <c r="I73" s="30">
        <f>IFERROR((($C73*s_DL)/ss_out!H73),".")</f>
        <v>8.4661170967899864</v>
      </c>
      <c r="J73" s="30">
        <f>IFERROR((($C73*s_DL)/ss_out!I73),".")</f>
        <v>0.14868137832296499</v>
      </c>
      <c r="K73" s="30">
        <f>IFERROR((($C73*s_DL)/ss_out!J73),".")</f>
        <v>3.4646853297278082E-2</v>
      </c>
      <c r="L73" s="30">
        <f>IFERROR((($C73*s_DL)/ss_out!K73),".")</f>
        <v>9.6301883574324121E-2</v>
      </c>
      <c r="M73" s="30">
        <f>IFERROR((($C73*s_DL)/ss_out!L73),".")</f>
        <v>0.14076989213697236</v>
      </c>
      <c r="N73" s="30">
        <f>IFERROR((($C73*s_DL)/ss_out!M73),".")</f>
        <v>3.4486497175439876E-2</v>
      </c>
      <c r="O73" s="30">
        <f>IFERROR((($C73*s_DL)/ss_out!N73),".")</f>
        <v>0.1256657986777511</v>
      </c>
      <c r="P73" s="30">
        <f>IFERROR((($C73*s_DL)/ss_out!O73),".")</f>
        <v>2.94445684451786E-2</v>
      </c>
      <c r="Q73" s="30">
        <f>IFERROR((($C73*s_DL)/ss_out!P73),".")</f>
        <v>8.2128892858188918E-2</v>
      </c>
      <c r="R73" s="30">
        <f>IFERROR((($C73*s_DL)/ss_out!Q73),".")</f>
        <v>0.11478358940884566</v>
      </c>
      <c r="S73" s="30">
        <f>IFERROR((($C73*s_DL)/ss_out!R73),".")</f>
        <v>2.9461736616822783E-2</v>
      </c>
    </row>
    <row r="74" spans="1:19">
      <c r="A74" s="88" t="s">
        <v>81</v>
      </c>
      <c r="B74" s="28"/>
      <c r="C74" s="28">
        <v>5</v>
      </c>
      <c r="D74" s="30" t="str">
        <f>IFERROR((($C74*s_DL)/ss_out!C74),".")</f>
        <v>.</v>
      </c>
      <c r="E74" s="30" t="str">
        <f>IFERROR((($C74*s_DL)/ss_out!D74),".")</f>
        <v>.</v>
      </c>
      <c r="F74" s="30" t="str">
        <f>IFERROR((($C74*s_DL)/ss_out!E74),".")</f>
        <v>.</v>
      </c>
      <c r="G74" s="30">
        <f>IFERROR((($C74*s_DL)/ss_out!F74),".")</f>
        <v>2.6275977426502018E-5</v>
      </c>
      <c r="H74" s="30">
        <f>IFERROR((($C74*s_DL)/ss_out!G74),".")</f>
        <v>2.6275977426502018E-5</v>
      </c>
      <c r="I74" s="30">
        <f>IFERROR((($C74*s_DL)/ss_out!H74),".")</f>
        <v>2.6275977426502018E-5</v>
      </c>
      <c r="J74" s="30" t="str">
        <f>IFERROR((($C74*s_DL)/ss_out!I74),".")</f>
        <v>.</v>
      </c>
      <c r="K74" s="30" t="str">
        <f>IFERROR((($C74*s_DL)/ss_out!J74),".")</f>
        <v>.</v>
      </c>
      <c r="L74" s="30" t="str">
        <f>IFERROR((($C74*s_DL)/ss_out!K74),".")</f>
        <v>.</v>
      </c>
      <c r="M74" s="30" t="str">
        <f>IFERROR((($C74*s_DL)/ss_out!L74),".")</f>
        <v>.</v>
      </c>
      <c r="N74" s="30" t="str">
        <f>IFERROR((($C74*s_DL)/ss_out!M74),".")</f>
        <v>.</v>
      </c>
      <c r="O74" s="30">
        <f>IFERROR((($C74*s_DL)/ss_out!N74),".")</f>
        <v>1.6254691223937081E-4</v>
      </c>
      <c r="P74" s="30">
        <f>IFERROR((($C74*s_DL)/ss_out!O74),".")</f>
        <v>2.9864510961669586E-5</v>
      </c>
      <c r="Q74" s="30">
        <f>IFERROR((($C74*s_DL)/ss_out!P74),".")</f>
        <v>8.5859495678483426E-5</v>
      </c>
      <c r="R74" s="30">
        <f>IFERROR((($C74*s_DL)/ss_out!Q74),".")</f>
        <v>1.3758914625379513E-4</v>
      </c>
      <c r="S74" s="30">
        <f>IFERROR((($C74*s_DL)/ss_out!R74),".")</f>
        <v>2.9697186309416402E-5</v>
      </c>
    </row>
    <row r="75" spans="1:19">
      <c r="A75" s="34" t="s">
        <v>82</v>
      </c>
      <c r="B75" s="28" t="s">
        <v>9</v>
      </c>
      <c r="C75" s="28">
        <v>5</v>
      </c>
      <c r="D75" s="30">
        <f>IFERROR((($C75*s_DL)/ss_out!C75),".")</f>
        <v>1.8429203005186974E-5</v>
      </c>
      <c r="E75" s="30">
        <f>IFERROR((($C75*s_DL)/ss_out!D75),".")</f>
        <v>6.4459411854191876E-4</v>
      </c>
      <c r="F75" s="30">
        <f>IFERROR((($C75*s_DL)/ss_out!E75),".")</f>
        <v>1.8097190632506631E-6</v>
      </c>
      <c r="G75" s="30">
        <f>IFERROR((($C75*s_DL)/ss_out!F75),".")</f>
        <v>1.9981430724349298E-6</v>
      </c>
      <c r="H75" s="30">
        <f>IFERROR((($C75*s_DL)/ss_out!G75),".")</f>
        <v>2.2237065140872565E-5</v>
      </c>
      <c r="I75" s="30">
        <f>IFERROR((($C75*s_DL)/ss_out!H75),".")</f>
        <v>6.6502146461954066E-4</v>
      </c>
      <c r="J75" s="30">
        <f>IFERROR((($C75*s_DL)/ss_out!I75),".")</f>
        <v>5.4301522303008681E-7</v>
      </c>
      <c r="K75" s="30">
        <f>IFERROR((($C75*s_DL)/ss_out!J75),".")</f>
        <v>2.128943058033591E-7</v>
      </c>
      <c r="L75" s="30">
        <f>IFERROR((($C75*s_DL)/ss_out!K75),".")</f>
        <v>4.298309085523516E-7</v>
      </c>
      <c r="M75" s="30">
        <f>IFERROR((($C75*s_DL)/ss_out!L75),".")</f>
        <v>5.3493062913882001E-7</v>
      </c>
      <c r="N75" s="30">
        <f>IFERROR((($C75*s_DL)/ss_out!M75),".")</f>
        <v>2.6898947114437854E-6</v>
      </c>
      <c r="O75" s="30">
        <f>IFERROR((($C75*s_DL)/ss_out!N75),".")</f>
        <v>4.5588964620063259E-7</v>
      </c>
      <c r="P75" s="30">
        <f>IFERROR((($C75*s_DL)/ss_out!O75),".")</f>
        <v>1.7873589106625298E-7</v>
      </c>
      <c r="Q75" s="30">
        <f>IFERROR((($C75*s_DL)/ss_out!P75),".")</f>
        <v>3.6086550158313106E-7</v>
      </c>
      <c r="R75" s="30">
        <f>IFERROR((($C75*s_DL)/ss_out!Q75),".")</f>
        <v>4.4910220729938245E-7</v>
      </c>
      <c r="S75" s="30">
        <f>IFERROR((($C75*s_DL)/ss_out!R75),".")</f>
        <v>2.2583071271449686E-6</v>
      </c>
    </row>
    <row r="76" spans="1:19">
      <c r="A76" s="27" t="s">
        <v>83</v>
      </c>
      <c r="B76" s="90" t="s">
        <v>9</v>
      </c>
      <c r="C76" s="28">
        <v>5</v>
      </c>
      <c r="D76" s="30">
        <f>IFERROR((($C76*s_DL)/ss_out!C76),".")</f>
        <v>415.64745928153974</v>
      </c>
      <c r="E76" s="30">
        <f>IFERROR((($C76*s_DL)/ss_out!D76),".")</f>
        <v>102315.3097834591</v>
      </c>
      <c r="F76" s="30">
        <f>IFERROR((($C76*s_DL)/ss_out!E76),".")</f>
        <v>287.25357748587913</v>
      </c>
      <c r="G76" s="30">
        <f>IFERROR((($C76*s_DL)/ss_out!F76),".")</f>
        <v>2.7748883809311062E-3</v>
      </c>
      <c r="H76" s="30">
        <f>IFERROR((($C76*s_DL)/ss_out!G76),".")</f>
        <v>702.9038116557997</v>
      </c>
      <c r="I76" s="30">
        <f>IFERROR((($C76*s_DL)/ss_out!H76),".")</f>
        <v>102730.96001762904</v>
      </c>
      <c r="J76" s="30">
        <f>IFERROR((($C76*s_DL)/ss_out!I76),".")</f>
        <v>3.1012856854223795E-3</v>
      </c>
      <c r="K76" s="30">
        <f>IFERROR((($C76*s_DL)/ss_out!J76),".")</f>
        <v>1.9715316143042272E-3</v>
      </c>
      <c r="L76" s="30">
        <f>IFERROR((($C76*s_DL)/ss_out!K76),".")</f>
        <v>3.0459055838969787E-3</v>
      </c>
      <c r="M76" s="30">
        <f>IFERROR((($C76*s_DL)/ss_out!L76),".")</f>
        <v>3.1012856854223795E-3</v>
      </c>
      <c r="N76" s="30">
        <f>IFERROR((($C76*s_DL)/ss_out!M76),".")</f>
        <v>3.7602881408599306E-3</v>
      </c>
      <c r="O76" s="30">
        <f>IFERROR((($C76*s_DL)/ss_out!N76),".")</f>
        <v>2.4479944794380138E-3</v>
      </c>
      <c r="P76" s="30">
        <f>IFERROR((($C76*s_DL)/ss_out!O76),".")</f>
        <v>1.6019844164488215E-3</v>
      </c>
      <c r="Q76" s="30">
        <f>IFERROR((($C76*s_DL)/ss_out!P76),".")</f>
        <v>2.4116365808079104E-3</v>
      </c>
      <c r="R76" s="30">
        <f>IFERROR((($C76*s_DL)/ss_out!Q76),".")</f>
        <v>2.4428624155398209E-3</v>
      </c>
      <c r="S76" s="30">
        <f>IFERROR((($C76*s_DL)/ss_out!R76),".")</f>
        <v>3.1361869398331362E-3</v>
      </c>
    </row>
    <row r="77" spans="1:19">
      <c r="A77" s="34" t="s">
        <v>84</v>
      </c>
      <c r="B77" s="90" t="s">
        <v>9</v>
      </c>
      <c r="C77" s="28">
        <v>5</v>
      </c>
      <c r="D77" s="30">
        <f>IFERROR((($C77*s_DL)/ss_out!C77),".")</f>
        <v>6.2035141292198854E-6</v>
      </c>
      <c r="E77" s="30">
        <f>IFERROR((($C77*s_DL)/ss_out!D77),".")</f>
        <v>1.5970355694688982E-2</v>
      </c>
      <c r="F77" s="30">
        <f>IFERROR((($C77*s_DL)/ss_out!E77),".")</f>
        <v>4.4837295774508229E-5</v>
      </c>
      <c r="G77" s="30">
        <f>IFERROR((($C77*s_DL)/ss_out!F77),".")</f>
        <v>2.0938915175463195E-5</v>
      </c>
      <c r="H77" s="30">
        <f>IFERROR((($C77*s_DL)/ss_out!G77),".")</f>
        <v>7.1979725079191319E-5</v>
      </c>
      <c r="I77" s="30">
        <f>IFERROR((($C77*s_DL)/ss_out!H77),".")</f>
        <v>1.5997498123993665E-2</v>
      </c>
      <c r="J77" s="30">
        <f>IFERROR((($C77*s_DL)/ss_out!I77),".")</f>
        <v>1.2056578314457189E-4</v>
      </c>
      <c r="K77" s="30">
        <f>IFERROR((($C77*s_DL)/ss_out!J77),".")</f>
        <v>2.6872017045595522E-5</v>
      </c>
      <c r="L77" s="30">
        <f>IFERROR((($C77*s_DL)/ss_out!K77),".")</f>
        <v>7.5779088068579373E-5</v>
      </c>
      <c r="M77" s="30">
        <f>IFERROR((($C77*s_DL)/ss_out!L77),".")</f>
        <v>1.126833248111972E-4</v>
      </c>
      <c r="N77" s="30">
        <f>IFERROR((($C77*s_DL)/ss_out!M77),".")</f>
        <v>2.7242873897541697E-5</v>
      </c>
      <c r="O77" s="30">
        <f>IFERROR((($C77*s_DL)/ss_out!N77),".")</f>
        <v>1.0736740132043616E-4</v>
      </c>
      <c r="P77" s="30">
        <f>IFERROR((($C77*s_DL)/ss_out!O77),".")</f>
        <v>2.3961694636705232E-5</v>
      </c>
      <c r="Q77" s="30">
        <f>IFERROR((($C77*s_DL)/ss_out!P77),".")</f>
        <v>6.787174464234815E-5</v>
      </c>
      <c r="R77" s="30">
        <f>IFERROR((($C77*s_DL)/ss_out!Q77),".")</f>
        <v>9.5440677324833882E-5</v>
      </c>
      <c r="S77" s="30">
        <f>IFERROR((($C77*s_DL)/ss_out!R77),".")</f>
        <v>2.3665222990168226E-5</v>
      </c>
    </row>
    <row r="78" spans="1:19">
      <c r="A78" s="88" t="s">
        <v>85</v>
      </c>
      <c r="B78" s="28"/>
      <c r="C78" s="28">
        <v>5</v>
      </c>
      <c r="D78" s="30" t="str">
        <f>IFERROR((($C78*s_DL)/ss_out!C78),".")</f>
        <v>.</v>
      </c>
      <c r="E78" s="30" t="str">
        <f>IFERROR((($C78*s_DL)/ss_out!D78),".")</f>
        <v>.</v>
      </c>
      <c r="F78" s="30" t="str">
        <f>IFERROR((($C78*s_DL)/ss_out!E78),".")</f>
        <v>.</v>
      </c>
      <c r="G78" s="30">
        <f>IFERROR((($C78*s_DL)/ss_out!F78),".")</f>
        <v>6.5775248223851556E-7</v>
      </c>
      <c r="H78" s="30">
        <f>IFERROR((($C78*s_DL)/ss_out!G78),".")</f>
        <v>6.5775248223851556E-7</v>
      </c>
      <c r="I78" s="30">
        <f>IFERROR((($C78*s_DL)/ss_out!H78),".")</f>
        <v>6.5775248223851556E-7</v>
      </c>
      <c r="J78" s="30" t="str">
        <f>IFERROR((($C78*s_DL)/ss_out!I78),".")</f>
        <v>.</v>
      </c>
      <c r="K78" s="30" t="str">
        <f>IFERROR((($C78*s_DL)/ss_out!J78),".")</f>
        <v>.</v>
      </c>
      <c r="L78" s="30" t="str">
        <f>IFERROR((($C78*s_DL)/ss_out!K78),".")</f>
        <v>.</v>
      </c>
      <c r="M78" s="30" t="str">
        <f>IFERROR((($C78*s_DL)/ss_out!L78),".")</f>
        <v>.</v>
      </c>
      <c r="N78" s="30" t="str">
        <f>IFERROR((($C78*s_DL)/ss_out!M78),".")</f>
        <v>.</v>
      </c>
      <c r="O78" s="30">
        <f>IFERROR((($C78*s_DL)/ss_out!N78),".")</f>
        <v>9.3750368016992352E-7</v>
      </c>
      <c r="P78" s="30">
        <f>IFERROR((($C78*s_DL)/ss_out!O78),".")</f>
        <v>2.6430298557310014E-7</v>
      </c>
      <c r="Q78" s="30">
        <f>IFERROR((($C78*s_DL)/ss_out!P78),".")</f>
        <v>6.7588144105082746E-7</v>
      </c>
      <c r="R78" s="30">
        <f>IFERROR((($C78*s_DL)/ss_out!Q78),".")</f>
        <v>9.2709752903742606E-7</v>
      </c>
      <c r="S78" s="30">
        <f>IFERROR((($C78*s_DL)/ss_out!R78),".")</f>
        <v>7.4339377346308976E-7</v>
      </c>
    </row>
    <row r="79" spans="1:19">
      <c r="A79" s="88" t="s">
        <v>86</v>
      </c>
      <c r="B79" s="28"/>
      <c r="C79" s="28">
        <v>5</v>
      </c>
      <c r="D79" s="30">
        <f>IFERROR((($C79*s_DL)/ss_out!C79),".")</f>
        <v>1.2216353296613413E-6</v>
      </c>
      <c r="E79" s="30">
        <f>IFERROR((($C79*s_DL)/ss_out!D79),".")</f>
        <v>1.7107556836170192E-5</v>
      </c>
      <c r="F79" s="30">
        <f>IFERROR((($C79*s_DL)/ss_out!E79),".")</f>
        <v>4.8030025160783462E-8</v>
      </c>
      <c r="G79" s="30">
        <f>IFERROR((($C79*s_DL)/ss_out!F79),".")</f>
        <v>5.0189281803853029E-5</v>
      </c>
      <c r="H79" s="30">
        <f>IFERROR((($C79*s_DL)/ss_out!G79),".")</f>
        <v>5.1458947158675161E-5</v>
      </c>
      <c r="I79" s="30">
        <f>IFERROR((($C79*s_DL)/ss_out!H79),".")</f>
        <v>6.8518473969684569E-5</v>
      </c>
      <c r="J79" s="30">
        <f>IFERROR((($C79*s_DL)/ss_out!I79),".")</f>
        <v>2.9358412767086233E-4</v>
      </c>
      <c r="K79" s="30">
        <f>IFERROR((($C79*s_DL)/ss_out!J79),".")</f>
        <v>5.9248199520907065E-5</v>
      </c>
      <c r="L79" s="30">
        <f>IFERROR((($C79*s_DL)/ss_out!K79),".")</f>
        <v>1.6738280582139666E-4</v>
      </c>
      <c r="M79" s="30">
        <f>IFERROR((($C79*s_DL)/ss_out!L79),".")</f>
        <v>2.6037325349995036E-4</v>
      </c>
      <c r="N79" s="30">
        <f>IFERROR((($C79*s_DL)/ss_out!M79),".")</f>
        <v>6.3181732437698251E-5</v>
      </c>
      <c r="O79" s="30">
        <f>IFERROR((($C79*s_DL)/ss_out!N79),".")</f>
        <v>2.7733763785378894E-4</v>
      </c>
      <c r="P79" s="30">
        <f>IFERROR((($C79*s_DL)/ss_out!O79),".")</f>
        <v>5.6941387294662475E-5</v>
      </c>
      <c r="Q79" s="30">
        <f>IFERROR((($C79*s_DL)/ss_out!P79),".")</f>
        <v>1.602767594531124E-4</v>
      </c>
      <c r="R79" s="30">
        <f>IFERROR((($C79*s_DL)/ss_out!Q79),".")</f>
        <v>2.4577300830394826E-4</v>
      </c>
      <c r="S79" s="30">
        <f>IFERROR((($C79*s_DL)/ss_out!R79),".")</f>
        <v>5.6724072649016802E-5</v>
      </c>
    </row>
    <row r="80" spans="1:19">
      <c r="A80" s="88" t="s">
        <v>87</v>
      </c>
      <c r="B80" s="28"/>
      <c r="C80" s="28">
        <v>5</v>
      </c>
      <c r="D80" s="30">
        <f>IFERROR((($C80*s_DL)/ss_out!C80),".")</f>
        <v>2.8907822968039597E-6</v>
      </c>
      <c r="E80" s="30">
        <f>IFERROR((($C80*s_DL)/ss_out!D80),".")</f>
        <v>9.411545649555978E-5</v>
      </c>
      <c r="F80" s="30">
        <f>IFERROR((($C80*s_DL)/ss_out!E80),".")</f>
        <v>2.6423222128030733E-7</v>
      </c>
      <c r="G80" s="30">
        <f>IFERROR((($C80*s_DL)/ss_out!F80),".")</f>
        <v>1.7508671866793831E-4</v>
      </c>
      <c r="H80" s="30">
        <f>IFERROR((($C80*s_DL)/ss_out!G80),".")</f>
        <v>1.7824173318602257E-4</v>
      </c>
      <c r="I80" s="30">
        <f>IFERROR((($C80*s_DL)/ss_out!H80),".")</f>
        <v>2.7209295746030205E-4</v>
      </c>
      <c r="J80" s="30">
        <f>IFERROR((($C80*s_DL)/ss_out!I80),".")</f>
        <v>1.167104759637708E-3</v>
      </c>
      <c r="K80" s="30">
        <f>IFERROR((($C80*s_DL)/ss_out!J80),".")</f>
        <v>2.2122044852304485E-4</v>
      </c>
      <c r="L80" s="30">
        <f>IFERROR((($C80*s_DL)/ss_out!K80),".")</f>
        <v>6.3304498796917092E-4</v>
      </c>
      <c r="M80" s="30">
        <f>IFERROR((($C80*s_DL)/ss_out!L80),".")</f>
        <v>1.0013620718785068E-3</v>
      </c>
      <c r="N80" s="30">
        <f>IFERROR((($C80*s_DL)/ss_out!M80),".")</f>
        <v>2.1896923850937524E-4</v>
      </c>
      <c r="O80" s="30">
        <f>IFERROR((($C80*s_DL)/ss_out!N80),".")</f>
        <v>1.1321486374733848E-3</v>
      </c>
      <c r="P80" s="30">
        <f>IFERROR((($C80*s_DL)/ss_out!O80),".")</f>
        <v>2.1198400269148711E-4</v>
      </c>
      <c r="Q80" s="30">
        <f>IFERROR((($C80*s_DL)/ss_out!P80),".")</f>
        <v>6.0920889778138566E-4</v>
      </c>
      <c r="R80" s="30">
        <f>IFERROR((($C80*s_DL)/ss_out!Q80),".")</f>
        <v>9.5630547043756831E-4</v>
      </c>
      <c r="S80" s="30">
        <f>IFERROR((($C80*s_DL)/ss_out!R80),".")</f>
        <v>1.9788351999959573E-4</v>
      </c>
    </row>
    <row r="81" spans="1:19">
      <c r="A81" s="34" t="s">
        <v>88</v>
      </c>
      <c r="B81" s="90" t="s">
        <v>9</v>
      </c>
      <c r="C81" s="28">
        <v>5</v>
      </c>
      <c r="D81" s="30">
        <f>IFERROR((($C81*s_DL)/ss_out!C81),".")</f>
        <v>336.97080198185699</v>
      </c>
      <c r="E81" s="30">
        <f>IFERROR((($C81*s_DL)/ss_out!D81),".")</f>
        <v>37030.551077054064</v>
      </c>
      <c r="F81" s="30">
        <f>IFERROR((($C81*s_DL)/ss_out!E81),".")</f>
        <v>103.96448288794626</v>
      </c>
      <c r="G81" s="30">
        <f>IFERROR((($C81*s_DL)/ss_out!F81),".")</f>
        <v>4.8457281742528732E-6</v>
      </c>
      <c r="H81" s="30">
        <f>IFERROR((($C81*s_DL)/ss_out!G81),".")</f>
        <v>440.93528971553138</v>
      </c>
      <c r="I81" s="30">
        <f>IFERROR((($C81*s_DL)/ss_out!H81),".")</f>
        <v>37367.521883881651</v>
      </c>
      <c r="J81" s="30">
        <f>IFERROR((($C81*s_DL)/ss_out!I81),".")</f>
        <v>3.1613223911614921E-5</v>
      </c>
      <c r="K81" s="30">
        <f>IFERROR((($C81*s_DL)/ss_out!J81),".")</f>
        <v>6.1342215934458091E-6</v>
      </c>
      <c r="L81" s="30">
        <f>IFERROR((($C81*s_DL)/ss_out!K81),".")</f>
        <v>1.7586164295202996E-5</v>
      </c>
      <c r="M81" s="30">
        <f>IFERROR((($C81*s_DL)/ss_out!L81),".")</f>
        <v>2.7635401035318993E-5</v>
      </c>
      <c r="N81" s="30">
        <f>IFERROR((($C81*s_DL)/ss_out!M81),".")</f>
        <v>6.0399091300624266E-6</v>
      </c>
      <c r="O81" s="30">
        <f>IFERROR((($C81*s_DL)/ss_out!N81),".")</f>
        <v>3.0446375524456447E-5</v>
      </c>
      <c r="P81" s="30">
        <f>IFERROR((($C81*s_DL)/ss_out!O81),".")</f>
        <v>5.9091709032931913E-6</v>
      </c>
      <c r="Q81" s="30">
        <f>IFERROR((($C81*s_DL)/ss_out!P81),".")</f>
        <v>1.6828638537918659E-5</v>
      </c>
      <c r="R81" s="30">
        <f>IFERROR((($C81*s_DL)/ss_out!Q81),".")</f>
        <v>2.685819892744368E-5</v>
      </c>
      <c r="S81" s="30">
        <f>IFERROR((($C81*s_DL)/ss_out!R81),".")</f>
        <v>5.4766561129114562E-6</v>
      </c>
    </row>
    <row r="82" spans="1:19">
      <c r="A82" s="34" t="s">
        <v>89</v>
      </c>
      <c r="B82" s="28" t="s">
        <v>9</v>
      </c>
      <c r="C82" s="28">
        <v>5</v>
      </c>
      <c r="D82" s="30" t="str">
        <f>IFERROR((($C82*s_DL)/ss_out!C82),".")</f>
        <v>.</v>
      </c>
      <c r="E82" s="30" t="str">
        <f>IFERROR((($C82*s_DL)/ss_out!D82),".")</f>
        <v>.</v>
      </c>
      <c r="F82" s="30" t="str">
        <f>IFERROR((($C82*s_DL)/ss_out!E82),".")</f>
        <v>.</v>
      </c>
      <c r="G82" s="30">
        <f>IFERROR((($C82*s_DL)/ss_out!F82),".")</f>
        <v>7.8408636152583604E-18</v>
      </c>
      <c r="H82" s="30">
        <f>IFERROR((($C82*s_DL)/ss_out!G82),".")</f>
        <v>7.8408636152583604E-18</v>
      </c>
      <c r="I82" s="30">
        <f>IFERROR((($C82*s_DL)/ss_out!H82),".")</f>
        <v>7.8408636152583604E-18</v>
      </c>
      <c r="J82" s="30" t="str">
        <f>IFERROR((($C82*s_DL)/ss_out!I82),".")</f>
        <v>.</v>
      </c>
      <c r="K82" s="30" t="str">
        <f>IFERROR((($C82*s_DL)/ss_out!J82),".")</f>
        <v>.</v>
      </c>
      <c r="L82" s="30" t="str">
        <f>IFERROR((($C82*s_DL)/ss_out!K82),".")</f>
        <v>.</v>
      </c>
      <c r="M82" s="30" t="str">
        <f>IFERROR((($C82*s_DL)/ss_out!L82),".")</f>
        <v>.</v>
      </c>
      <c r="N82" s="30" t="str">
        <f>IFERROR((($C82*s_DL)/ss_out!M82),".")</f>
        <v>.</v>
      </c>
      <c r="O82" s="30">
        <f>IFERROR((($C82*s_DL)/ss_out!N82),".")</f>
        <v>4.9004807587822946E-17</v>
      </c>
      <c r="P82" s="30">
        <f>IFERROR((($C82*s_DL)/ss_out!O82),".")</f>
        <v>9.5249594284447942E-18</v>
      </c>
      <c r="Q82" s="30">
        <f>IFERROR((($C82*s_DL)/ss_out!P82),".")</f>
        <v>2.7188788617786885E-17</v>
      </c>
      <c r="R82" s="30">
        <f>IFERROR((($C82*s_DL)/ss_out!Q82),".")</f>
        <v>4.3622664450003331E-17</v>
      </c>
      <c r="S82" s="30">
        <f>IFERROR((($C82*s_DL)/ss_out!R82),".")</f>
        <v>8.8617669222914269E-18</v>
      </c>
    </row>
    <row r="83" spans="1:19">
      <c r="A83" s="34" t="s">
        <v>90</v>
      </c>
      <c r="B83" s="90" t="s">
        <v>9</v>
      </c>
      <c r="C83" s="28">
        <v>5</v>
      </c>
      <c r="D83" s="30" t="str">
        <f>IFERROR((($C83*s_DL)/ss_out!C83),".")</f>
        <v>.</v>
      </c>
      <c r="E83" s="30" t="str">
        <f>IFERROR((($C83*s_DL)/ss_out!D83),".")</f>
        <v>.</v>
      </c>
      <c r="F83" s="30" t="str">
        <f>IFERROR((($C83*s_DL)/ss_out!E83),".")</f>
        <v>.</v>
      </c>
      <c r="G83" s="30">
        <f>IFERROR((($C83*s_DL)/ss_out!F83),".")</f>
        <v>6.7563278096504381E-16</v>
      </c>
      <c r="H83" s="30">
        <f>IFERROR((($C83*s_DL)/ss_out!G83),".")</f>
        <v>6.7563278096504381E-16</v>
      </c>
      <c r="I83" s="30">
        <f>IFERROR((($C83*s_DL)/ss_out!H83),".")</f>
        <v>6.7563278096504381E-16</v>
      </c>
      <c r="J83" s="30">
        <f>IFERROR((($C83*s_DL)/ss_out!I83),".")</f>
        <v>4.4051688648812811E-15</v>
      </c>
      <c r="K83" s="30">
        <f>IFERROR((($C83*s_DL)/ss_out!J83),".")</f>
        <v>8.5703674414032691E-16</v>
      </c>
      <c r="L83" s="30">
        <f>IFERROR((($C83*s_DL)/ss_out!K83),".")</f>
        <v>2.4511250882413349E-15</v>
      </c>
      <c r="M83" s="30">
        <f>IFERROR((($C83*s_DL)/ss_out!L83),".")</f>
        <v>3.873806083514278E-15</v>
      </c>
      <c r="N83" s="30">
        <f>IFERROR((($C83*s_DL)/ss_out!M83),".")</f>
        <v>8.4419312175517474E-16</v>
      </c>
      <c r="O83" s="30">
        <f>IFERROR((($C83*s_DL)/ss_out!N83),".")</f>
        <v>4.2283715399405651E-15</v>
      </c>
      <c r="P83" s="30">
        <f>IFERROR((($C83*s_DL)/ss_out!O83),".")</f>
        <v>8.2559037637166296E-16</v>
      </c>
      <c r="Q83" s="30">
        <f>IFERROR((($C83*s_DL)/ss_out!P83),".")</f>
        <v>2.347598571037242E-15</v>
      </c>
      <c r="R83" s="30">
        <f>IFERROR((($C83*s_DL)/ss_out!Q83),".")</f>
        <v>3.7639862494137341E-15</v>
      </c>
      <c r="S83" s="30">
        <f>IFERROR((($C83*s_DL)/ss_out!R83),".")</f>
        <v>7.6360213922360234E-16</v>
      </c>
    </row>
    <row r="84" spans="1:19">
      <c r="A84" s="34" t="s">
        <v>91</v>
      </c>
      <c r="B84" s="90" t="s">
        <v>9</v>
      </c>
      <c r="C84" s="28">
        <v>5</v>
      </c>
      <c r="D84" s="30" t="str">
        <f>IFERROR((($C84*s_DL)/ss_out!C84),".")</f>
        <v>.</v>
      </c>
      <c r="E84" s="30">
        <f>IFERROR((($C84*s_DL)/ss_out!D84),".")</f>
        <v>3.020720503330522E-4</v>
      </c>
      <c r="F84" s="30">
        <f>IFERROR((($C84*s_DL)/ss_out!E84),".")</f>
        <v>8.4807715776169948E-7</v>
      </c>
      <c r="G84" s="30">
        <f>IFERROR((($C84*s_DL)/ss_out!F84),".")</f>
        <v>6.6158237084658723E-14</v>
      </c>
      <c r="H84" s="30">
        <f>IFERROR((($C84*s_DL)/ss_out!G84),".")</f>
        <v>8.4807722391993659E-7</v>
      </c>
      <c r="I84" s="30">
        <f>IFERROR((($C84*s_DL)/ss_out!H84),".")</f>
        <v>3.0207205039921043E-4</v>
      </c>
      <c r="J84" s="30">
        <f>IFERROR((($C84*s_DL)/ss_out!I84),".")</f>
        <v>9.5661511077838514E-14</v>
      </c>
      <c r="K84" s="30">
        <f>IFERROR((($C84*s_DL)/ss_out!J84),".")</f>
        <v>4.4926053785543601E-14</v>
      </c>
      <c r="L84" s="30">
        <f>IFERROR((($C84*s_DL)/ss_out!K84),".")</f>
        <v>8.4042704064335879E-14</v>
      </c>
      <c r="M84" s="30">
        <f>IFERROR((($C84*s_DL)/ss_out!L84),".")</f>
        <v>9.5661511077838514E-14</v>
      </c>
      <c r="N84" s="30">
        <f>IFERROR((($C84*s_DL)/ss_out!M84),".")</f>
        <v>8.0587850554887243E-14</v>
      </c>
      <c r="O84" s="30">
        <f>IFERROR((($C84*s_DL)/ss_out!N84),".")</f>
        <v>8.8758103061912063E-14</v>
      </c>
      <c r="P84" s="30">
        <f>IFERROR((($C84*s_DL)/ss_out!O84),".")</f>
        <v>4.1683967429885823E-14</v>
      </c>
      <c r="Q84" s="30">
        <f>IFERROR((($C84*s_DL)/ss_out!P84),".")</f>
        <v>7.7977766657631228E-14</v>
      </c>
      <c r="R84" s="30">
        <f>IFERROR((($C84*s_DL)/ss_out!Q84),".")</f>
        <v>8.8758103061912063E-14</v>
      </c>
      <c r="S84" s="30">
        <f>IFERROR((($C84*s_DL)/ss_out!R84),".")</f>
        <v>7.4772232473606726E-14</v>
      </c>
    </row>
    <row r="85" spans="1:19">
      <c r="A85" s="88" t="s">
        <v>92</v>
      </c>
      <c r="B85" s="28"/>
      <c r="C85" s="28">
        <v>5</v>
      </c>
      <c r="D85" s="30">
        <f>IFERROR((($C85*s_DL)/ss_out!C85),".")</f>
        <v>1.7385559838144455E-6</v>
      </c>
      <c r="E85" s="30">
        <f>IFERROR((($C85*s_DL)/ss_out!D85),".")</f>
        <v>2.782101230651897E-5</v>
      </c>
      <c r="F85" s="30">
        <f>IFERROR((($C85*s_DL)/ss_out!E85),".")</f>
        <v>7.81084016775193E-8</v>
      </c>
      <c r="G85" s="30">
        <f>IFERROR((($C85*s_DL)/ss_out!F85),".")</f>
        <v>6.886130307219194E-5</v>
      </c>
      <c r="H85" s="30">
        <f>IFERROR((($C85*s_DL)/ss_out!G85),".")</f>
        <v>7.0677967457683912E-5</v>
      </c>
      <c r="I85" s="30">
        <f>IFERROR((($C85*s_DL)/ss_out!H85),".")</f>
        <v>9.8420871362525343E-5</v>
      </c>
      <c r="J85" s="30" t="str">
        <f>IFERROR((($C85*s_DL)/ss_out!I85),".")</f>
        <v>.</v>
      </c>
      <c r="K85" s="30" t="str">
        <f>IFERROR((($C85*s_DL)/ss_out!J85),".")</f>
        <v>.</v>
      </c>
      <c r="L85" s="30" t="str">
        <f>IFERROR((($C85*s_DL)/ss_out!K85),".")</f>
        <v>.</v>
      </c>
      <c r="M85" s="30" t="str">
        <f>IFERROR((($C85*s_DL)/ss_out!L85),".")</f>
        <v>.</v>
      </c>
      <c r="N85" s="30" t="str">
        <f>IFERROR((($C85*s_DL)/ss_out!M85),".")</f>
        <v>.</v>
      </c>
      <c r="O85" s="30">
        <f>IFERROR((($C85*s_DL)/ss_out!N85),".")</f>
        <v>3.5407556518459121E-4</v>
      </c>
      <c r="P85" s="30">
        <f>IFERROR((($C85*s_DL)/ss_out!O85),".")</f>
        <v>7.5910157705064336E-5</v>
      </c>
      <c r="Q85" s="30">
        <f>IFERROR((($C85*s_DL)/ss_out!P85),".")</f>
        <v>2.1238119498662704E-4</v>
      </c>
      <c r="R85" s="30">
        <f>IFERROR((($C85*s_DL)/ss_out!Q85),".")</f>
        <v>3.2019015891328822E-4</v>
      </c>
      <c r="S85" s="30">
        <f>IFERROR((($C85*s_DL)/ss_out!R85),".")</f>
        <v>7.7827245534984135E-5</v>
      </c>
    </row>
    <row r="86" spans="1:19">
      <c r="A86" s="88" t="s">
        <v>93</v>
      </c>
      <c r="B86" s="28"/>
      <c r="C86" s="28">
        <v>5</v>
      </c>
      <c r="D86" s="30">
        <f>IFERROR((($C86*s_DL)/ss_out!C86),".")</f>
        <v>8.6140120090775614E-7</v>
      </c>
      <c r="E86" s="30">
        <f>IFERROR((($C86*s_DL)/ss_out!D86),".")</f>
        <v>2.5047427712287407E-5</v>
      </c>
      <c r="F86" s="30">
        <f>IFERROR((($C86*s_DL)/ss_out!E86),".")</f>
        <v>7.032147224497469E-8</v>
      </c>
      <c r="G86" s="30">
        <f>IFERROR((($C86*s_DL)/ss_out!F86),".")</f>
        <v>3.7896564692092475E-5</v>
      </c>
      <c r="H86" s="30">
        <f>IFERROR((($C86*s_DL)/ss_out!G86),".")</f>
        <v>3.8828287365245208E-5</v>
      </c>
      <c r="I86" s="30">
        <f>IFERROR((($C86*s_DL)/ss_out!H86),".")</f>
        <v>6.3805393605287648E-5</v>
      </c>
      <c r="J86" s="30" t="str">
        <f>IFERROR((($C86*s_DL)/ss_out!I86),".")</f>
        <v>.</v>
      </c>
      <c r="K86" s="30" t="str">
        <f>IFERROR((($C86*s_DL)/ss_out!J86),".")</f>
        <v>.</v>
      </c>
      <c r="L86" s="30" t="str">
        <f>IFERROR((($C86*s_DL)/ss_out!K86),".")</f>
        <v>.</v>
      </c>
      <c r="M86" s="30" t="str">
        <f>IFERROR((($C86*s_DL)/ss_out!L86),".")</f>
        <v>.</v>
      </c>
      <c r="N86" s="30" t="str">
        <f>IFERROR((($C86*s_DL)/ss_out!M86),".")</f>
        <v>.</v>
      </c>
      <c r="O86" s="30">
        <f>IFERROR((($C86*s_DL)/ss_out!N86),".")</f>
        <v>1.7942982113610317E-4</v>
      </c>
      <c r="P86" s="30">
        <f>IFERROR((($C86*s_DL)/ss_out!O86),".")</f>
        <v>4.193969312586121E-5</v>
      </c>
      <c r="Q86" s="30">
        <f>IFERROR((($C86*s_DL)/ss_out!P86),".")</f>
        <v>1.1308083458241904E-4</v>
      </c>
      <c r="R86" s="30">
        <f>IFERROR((($C86*s_DL)/ss_out!Q86),".")</f>
        <v>1.6471071889575381E-4</v>
      </c>
      <c r="S86" s="30">
        <f>IFERROR((($C86*s_DL)/ss_out!R86),".")</f>
        <v>4.28308079231648E-5</v>
      </c>
    </row>
    <row r="87" spans="1:19">
      <c r="A87" s="88" t="s">
        <v>94</v>
      </c>
      <c r="B87" s="28"/>
      <c r="C87" s="28">
        <v>5</v>
      </c>
      <c r="D87" s="30">
        <f>IFERROR((($C87*s_DL)/ss_out!C87),".")</f>
        <v>137.75166770103996</v>
      </c>
      <c r="E87" s="30">
        <f>IFERROR((($C87*s_DL)/ss_out!D87),".")</f>
        <v>1888261.4392710319</v>
      </c>
      <c r="F87" s="30">
        <f>IFERROR((($C87*s_DL)/ss_out!E87),".")</f>
        <v>5301.3557287487019</v>
      </c>
      <c r="G87" s="30">
        <f>IFERROR((($C87*s_DL)/ss_out!F87),".")</f>
        <v>7.7492332781501781E-4</v>
      </c>
      <c r="H87" s="30">
        <f>IFERROR((($C87*s_DL)/ss_out!G87),".")</f>
        <v>5439.1081713730691</v>
      </c>
      <c r="I87" s="30">
        <f>IFERROR((($C87*s_DL)/ss_out!H87),".")</f>
        <v>1888399.1917136561</v>
      </c>
      <c r="J87" s="30">
        <f>IFERROR((($C87*s_DL)/ss_out!I87),".")</f>
        <v>1.6821047325809338E-4</v>
      </c>
      <c r="K87" s="30">
        <f>IFERROR((($C87*s_DL)/ss_out!J87),".")</f>
        <v>1.2665259162962327E-4</v>
      </c>
      <c r="L87" s="30">
        <f>IFERROR((($C87*s_DL)/ss_out!K87),".")</f>
        <v>1.5661949947056092E-4</v>
      </c>
      <c r="M87" s="30">
        <f>IFERROR((($C87*s_DL)/ss_out!L87),".")</f>
        <v>1.6792776658034863E-4</v>
      </c>
      <c r="N87" s="30">
        <f>IFERROR((($C87*s_DL)/ss_out!M87),".")</f>
        <v>1.0597429318193012E-3</v>
      </c>
      <c r="O87" s="30">
        <f>IFERROR((($C87*s_DL)/ss_out!N87),".")</f>
        <v>1.3901692004801106E-4</v>
      </c>
      <c r="P87" s="30">
        <f>IFERROR((($C87*s_DL)/ss_out!O87),".")</f>
        <v>1.0295563606255785E-4</v>
      </c>
      <c r="Q87" s="30">
        <f>IFERROR((($C87*s_DL)/ss_out!P87),".")</f>
        <v>1.2731567495235946E-4</v>
      </c>
      <c r="R87" s="30">
        <f>IFERROR((($C87*s_DL)/ss_out!Q87),".")</f>
        <v>1.3597957557637388E-4</v>
      </c>
      <c r="S87" s="30">
        <f>IFERROR((($C87*s_DL)/ss_out!R87),".")</f>
        <v>8.7582060480933936E-4</v>
      </c>
    </row>
    <row r="88" spans="1:19">
      <c r="A88" s="88" t="s">
        <v>95</v>
      </c>
      <c r="B88" s="28"/>
      <c r="C88" s="28">
        <v>5</v>
      </c>
      <c r="D88" s="30">
        <f>IFERROR((($C88*s_DL)/ss_out!C88),".")</f>
        <v>152.24542559497064</v>
      </c>
      <c r="E88" s="30">
        <f>IFERROR((($C88*s_DL)/ss_out!D88),".")</f>
        <v>2085274.9312255045</v>
      </c>
      <c r="F88" s="30">
        <f>IFERROR((($C88*s_DL)/ss_out!E88),".")</f>
        <v>5854.4775489013364</v>
      </c>
      <c r="G88" s="30">
        <f>IFERROR((($C88*s_DL)/ss_out!F88),".")</f>
        <v>3.9743110263625042E-4</v>
      </c>
      <c r="H88" s="30">
        <f>IFERROR((($C88*s_DL)/ss_out!G88),".")</f>
        <v>6006.72337192741</v>
      </c>
      <c r="I88" s="30">
        <f>IFERROR((($C88*s_DL)/ss_out!H88),".")</f>
        <v>2085427.1770485302</v>
      </c>
      <c r="J88" s="30">
        <f>IFERROR((($C88*s_DL)/ss_out!I88),".")</f>
        <v>4.1970797904208087E-4</v>
      </c>
      <c r="K88" s="30">
        <f>IFERROR((($C88*s_DL)/ss_out!J88),".")</f>
        <v>1.4661420619240258E-4</v>
      </c>
      <c r="L88" s="30">
        <f>IFERROR((($C88*s_DL)/ss_out!K88),".")</f>
        <v>3.0627339011178882E-4</v>
      </c>
      <c r="M88" s="30">
        <f>IFERROR((($C88*s_DL)/ss_out!L88),".")</f>
        <v>4.0552865542579436E-4</v>
      </c>
      <c r="N88" s="30">
        <f>IFERROR((($C88*s_DL)/ss_out!M88),".")</f>
        <v>5.4305594947283897E-4</v>
      </c>
      <c r="O88" s="30">
        <f>IFERROR((($C88*s_DL)/ss_out!N88),".")</f>
        <v>3.4715300168906604E-4</v>
      </c>
      <c r="P88" s="30">
        <f>IFERROR((($C88*s_DL)/ss_out!O88),".")</f>
        <v>1.193888484071988E-4</v>
      </c>
      <c r="Q88" s="30">
        <f>IFERROR((($C88*s_DL)/ss_out!P88),".")</f>
        <v>2.4775551032878618E-4</v>
      </c>
      <c r="R88" s="30">
        <f>IFERROR((($C88*s_DL)/ss_out!Q88),".")</f>
        <v>3.2526047005101695E-4</v>
      </c>
      <c r="S88" s="30">
        <f>IFERROR((($C88*s_DL)/ss_out!R88),".")</f>
        <v>4.4917779112724475E-4</v>
      </c>
    </row>
    <row r="89" spans="1:19">
      <c r="A89" s="88" t="s">
        <v>96</v>
      </c>
      <c r="B89" s="28"/>
      <c r="C89" s="28">
        <v>5</v>
      </c>
      <c r="D89" s="30">
        <f>IFERROR((($C89*s_DL)/ss_out!C89),".")</f>
        <v>152.23957706630878</v>
      </c>
      <c r="E89" s="30">
        <f>IFERROR((($C89*s_DL)/ss_out!D89),".")</f>
        <v>2085194.8251063519</v>
      </c>
      <c r="F89" s="30">
        <f>IFERROR((($C89*s_DL)/ss_out!E89),".")</f>
        <v>5854.2526483526908</v>
      </c>
      <c r="G89" s="30">
        <f>IFERROR((($C89*s_DL)/ss_out!F89),".")</f>
        <v>7.3768690990657195E-4</v>
      </c>
      <c r="H89" s="30">
        <f>IFERROR((($C89*s_DL)/ss_out!G89),".")</f>
        <v>6006.4929631059094</v>
      </c>
      <c r="I89" s="30">
        <f>IFERROR((($C89*s_DL)/ss_out!H89),".")</f>
        <v>2085347.0654211047</v>
      </c>
      <c r="J89" s="30">
        <f>IFERROR((($C89*s_DL)/ss_out!I89),".")</f>
        <v>1.7170512994540797E-4</v>
      </c>
      <c r="K89" s="30">
        <f>IFERROR((($C89*s_DL)/ss_out!J89),".")</f>
        <v>1.2516026827425608E-4</v>
      </c>
      <c r="L89" s="30">
        <f>IFERROR((($C89*s_DL)/ss_out!K89),".")</f>
        <v>1.577984334704906E-4</v>
      </c>
      <c r="M89" s="30">
        <f>IFERROR((($C89*s_DL)/ss_out!L89),".")</f>
        <v>1.7028607928470211E-4</v>
      </c>
      <c r="N89" s="30">
        <f>IFERROR((($C89*s_DL)/ss_out!M89),".")</f>
        <v>1.0088204350143458E-3</v>
      </c>
      <c r="O89" s="30">
        <f>IFERROR((($C89*s_DL)/ss_out!N89),".")</f>
        <v>1.419050660705851E-4</v>
      </c>
      <c r="P89" s="30">
        <f>IFERROR((($C89*s_DL)/ss_out!O89),".")</f>
        <v>1.0163757258711583E-4</v>
      </c>
      <c r="Q89" s="30">
        <f>IFERROR((($C89*s_DL)/ss_out!P89),".")</f>
        <v>1.2814389494908689E-4</v>
      </c>
      <c r="R89" s="30">
        <f>IFERROR((($C89*s_DL)/ss_out!Q89),".")</f>
        <v>1.3772198041764477E-4</v>
      </c>
      <c r="S89" s="30">
        <f>IFERROR((($C89*s_DL)/ss_out!R89),".")</f>
        <v>8.3373589670607121E-4</v>
      </c>
    </row>
    <row r="90" spans="1:19">
      <c r="A90" s="34" t="s">
        <v>97</v>
      </c>
      <c r="B90" s="28" t="s">
        <v>9</v>
      </c>
      <c r="C90" s="28">
        <v>5</v>
      </c>
      <c r="D90" s="30">
        <f>IFERROR((($C90*s_DL)/ss_out!C90),".")</f>
        <v>3.5587400176973158</v>
      </c>
      <c r="E90" s="30">
        <f>IFERROR((($C90*s_DL)/ss_out!D90),".")</f>
        <v>8537.6891836166888</v>
      </c>
      <c r="F90" s="30">
        <f>IFERROR((($C90*s_DL)/ss_out!E90),".")</f>
        <v>23.969841528573191</v>
      </c>
      <c r="G90" s="30">
        <f>IFERROR((($C90*s_DL)/ss_out!F90),".")</f>
        <v>8.3105345830138068E-4</v>
      </c>
      <c r="H90" s="30">
        <f>IFERROR((($C90*s_DL)/ss_out!G90),".")</f>
        <v>27.529412599728808</v>
      </c>
      <c r="I90" s="30">
        <f>IFERROR((($C90*s_DL)/ss_out!H90),".")</f>
        <v>8541.2487546878438</v>
      </c>
      <c r="J90" s="30">
        <f>IFERROR((($C90*s_DL)/ss_out!I90),".")</f>
        <v>7.7113398333666396E-4</v>
      </c>
      <c r="K90" s="30">
        <f>IFERROR((($C90*s_DL)/ss_out!J90),".")</f>
        <v>5.5935504870961369E-4</v>
      </c>
      <c r="L90" s="30">
        <f>IFERROR((($C90*s_DL)/ss_out!K90),".")</f>
        <v>7.6790071715915169E-4</v>
      </c>
      <c r="M90" s="30">
        <f>IFERROR((($C90*s_DL)/ss_out!L90),".")</f>
        <v>7.7113398333666396E-4</v>
      </c>
      <c r="N90" s="30">
        <f>IFERROR((($C90*s_DL)/ss_out!M90),".")</f>
        <v>1.1128632167192081E-3</v>
      </c>
      <c r="O90" s="30">
        <f>IFERROR((($C90*s_DL)/ss_out!N90),".")</f>
        <v>5.723180704215225E-4</v>
      </c>
      <c r="P90" s="30">
        <f>IFERROR((($C90*s_DL)/ss_out!O90),".")</f>
        <v>4.7274947719237807E-4</v>
      </c>
      <c r="Q90" s="30">
        <f>IFERROR((($C90*s_DL)/ss_out!P90),".")</f>
        <v>6.2676119210649194E-4</v>
      </c>
      <c r="R90" s="30">
        <f>IFERROR((($C90*s_DL)/ss_out!Q90),".")</f>
        <v>6.3114745103326963E-4</v>
      </c>
      <c r="S90" s="30">
        <f>IFERROR((($C90*s_DL)/ss_out!R90),".")</f>
        <v>9.3925904196312277E-4</v>
      </c>
    </row>
    <row r="91" spans="1:19">
      <c r="A91" s="27" t="s">
        <v>98</v>
      </c>
      <c r="B91" s="90" t="s">
        <v>13</v>
      </c>
      <c r="C91" s="28">
        <v>5</v>
      </c>
      <c r="D91" s="30">
        <f>IFERROR((($C91*s_DL)/ss_out!C91),".")</f>
        <v>169.80120012654535</v>
      </c>
      <c r="E91" s="30">
        <f>IFERROR((($C91*s_DL)/ss_out!D91),".")</f>
        <v>177470.98905084378</v>
      </c>
      <c r="F91" s="30">
        <f>IFERROR((($C91*s_DL)/ss_out!E91),".")</f>
        <v>498.25560429524063</v>
      </c>
      <c r="G91" s="30">
        <f>IFERROR((($C91*s_DL)/ss_out!F91),".")</f>
        <v>8.0490259313816676E-3</v>
      </c>
      <c r="H91" s="30">
        <f>IFERROR((($C91*s_DL)/ss_out!G91),".")</f>
        <v>668.06485344771727</v>
      </c>
      <c r="I91" s="30">
        <f>IFERROR((($C91*s_DL)/ss_out!H91),".")</f>
        <v>177640.79829999624</v>
      </c>
      <c r="J91" s="30">
        <f>IFERROR((($C91*s_DL)/ss_out!I91),".")</f>
        <v>4.3256369059266456E-2</v>
      </c>
      <c r="K91" s="30">
        <f>IFERROR((($C91*s_DL)/ss_out!J91),".")</f>
        <v>1.078864734184057E-2</v>
      </c>
      <c r="L91" s="30">
        <f>IFERROR((($C91*s_DL)/ss_out!K91),".")</f>
        <v>2.9770559881965732E-2</v>
      </c>
      <c r="M91" s="30">
        <f>IFERROR((($C91*s_DL)/ss_out!L91),".")</f>
        <v>4.2238572140224868E-2</v>
      </c>
      <c r="N91" s="30">
        <f>IFERROR((($C91*s_DL)/ss_out!M91),".")</f>
        <v>1.0636904064563768E-2</v>
      </c>
      <c r="O91" s="30">
        <f>IFERROR((($C91*s_DL)/ss_out!N91),".")</f>
        <v>3.2982405326116168E-2</v>
      </c>
      <c r="P91" s="30">
        <f>IFERROR((($C91*s_DL)/ss_out!O91),".")</f>
        <v>8.7647464853242308E-3</v>
      </c>
      <c r="Q91" s="30">
        <f>IFERROR((($C91*s_DL)/ss_out!P91),".")</f>
        <v>2.449096703196588E-2</v>
      </c>
      <c r="R91" s="30">
        <f>IFERROR((($C91*s_DL)/ss_out!Q91),".")</f>
        <v>3.4394076907167143E-2</v>
      </c>
      <c r="S91" s="30">
        <f>IFERROR((($C91*s_DL)/ss_out!R91),".")</f>
        <v>9.0970325789850783E-3</v>
      </c>
    </row>
    <row r="92" spans="1:19">
      <c r="A92" s="88" t="s">
        <v>99</v>
      </c>
      <c r="B92" s="28"/>
      <c r="C92" s="28">
        <v>5</v>
      </c>
      <c r="D92" s="30">
        <f>IFERROR((($C92*s_DL)/ss_out!C92),".")</f>
        <v>397.72039748031477</v>
      </c>
      <c r="E92" s="30">
        <f>IFERROR((($C92*s_DL)/ss_out!D92),".")</f>
        <v>277633.68431715824</v>
      </c>
      <c r="F92" s="30">
        <f>IFERROR((($C92*s_DL)/ss_out!E92),".")</f>
        <v>779.46564614303645</v>
      </c>
      <c r="G92" s="30">
        <f>IFERROR((($C92*s_DL)/ss_out!F92),".")</f>
        <v>8.9812043728498109E-4</v>
      </c>
      <c r="H92" s="30">
        <f>IFERROR((($C92*s_DL)/ss_out!G92),".")</f>
        <v>1177.1869417437886</v>
      </c>
      <c r="I92" s="30">
        <f>IFERROR((($C92*s_DL)/ss_out!H92),".")</f>
        <v>278031.40561275894</v>
      </c>
      <c r="J92" s="30" t="str">
        <f>IFERROR((($C92*s_DL)/ss_out!I92),".")</f>
        <v>.</v>
      </c>
      <c r="K92" s="30" t="str">
        <f>IFERROR((($C92*s_DL)/ss_out!J92),".")</f>
        <v>.</v>
      </c>
      <c r="L92" s="30" t="str">
        <f>IFERROR((($C92*s_DL)/ss_out!K92),".")</f>
        <v>.</v>
      </c>
      <c r="M92" s="30" t="str">
        <f>IFERROR((($C92*s_DL)/ss_out!L92),".")</f>
        <v>.</v>
      </c>
      <c r="N92" s="30" t="str">
        <f>IFERROR((($C92*s_DL)/ss_out!M92),".")</f>
        <v>.</v>
      </c>
      <c r="O92" s="30">
        <f>IFERROR((($C92*s_DL)/ss_out!N92),".")</f>
        <v>7.7785736288794028E-5</v>
      </c>
      <c r="P92" s="30">
        <f>IFERROR((($C92*s_DL)/ss_out!O92),".")</f>
        <v>7.6777521717888279E-5</v>
      </c>
      <c r="Q92" s="30">
        <f>IFERROR((($C92*s_DL)/ss_out!P92),".")</f>
        <v>7.6429008330268573E-5</v>
      </c>
      <c r="R92" s="30">
        <f>IFERROR((($C92*s_DL)/ss_out!Q92),".")</f>
        <v>7.721587741488345E-5</v>
      </c>
      <c r="S92" s="30">
        <f>IFERROR((($C92*s_DL)/ss_out!R92),".")</f>
        <v>1.0150583371808469E-3</v>
      </c>
    </row>
    <row r="93" spans="1:19">
      <c r="A93" s="88" t="s">
        <v>100</v>
      </c>
      <c r="B93" s="28"/>
      <c r="C93" s="28">
        <v>5</v>
      </c>
      <c r="D93" s="30">
        <f>IFERROR((($C93*s_DL)/ss_out!C93),".")</f>
        <v>2.07920970906449E-6</v>
      </c>
      <c r="E93" s="30">
        <f>IFERROR((($C93*s_DL)/ss_out!D93),".")</f>
        <v>2.9662971505656302E-5</v>
      </c>
      <c r="F93" s="30">
        <f>IFERROR((($C93*s_DL)/ss_out!E93),".")</f>
        <v>8.3279762353209323E-8</v>
      </c>
      <c r="G93" s="30">
        <f>IFERROR((($C93*s_DL)/ss_out!F93),".")</f>
        <v>1.9625230384913206E-4</v>
      </c>
      <c r="H93" s="30">
        <f>IFERROR((($C93*s_DL)/ss_out!G93),".")</f>
        <v>1.9841479332054974E-4</v>
      </c>
      <c r="I93" s="30">
        <f>IFERROR((($C93*s_DL)/ss_out!H93),".")</f>
        <v>2.2799448506385283E-4</v>
      </c>
      <c r="J93" s="30" t="str">
        <f>IFERROR((($C93*s_DL)/ss_out!I93),".")</f>
        <v>.</v>
      </c>
      <c r="K93" s="30" t="str">
        <f>IFERROR((($C93*s_DL)/ss_out!J93),".")</f>
        <v>.</v>
      </c>
      <c r="L93" s="30" t="str">
        <f>IFERROR((($C93*s_DL)/ss_out!K93),".")</f>
        <v>.</v>
      </c>
      <c r="M93" s="30" t="str">
        <f>IFERROR((($C93*s_DL)/ss_out!L93),".")</f>
        <v>.</v>
      </c>
      <c r="N93" s="30" t="str">
        <f>IFERROR((($C93*s_DL)/ss_out!M93),".")</f>
        <v>.</v>
      </c>
      <c r="O93" s="30">
        <f>IFERROR((($C93*s_DL)/ss_out!N93),".")</f>
        <v>1.5171626000743067E-3</v>
      </c>
      <c r="P93" s="30">
        <f>IFERROR((($C93*s_DL)/ss_out!O93),".")</f>
        <v>2.5155963730915905E-4</v>
      </c>
      <c r="Q93" s="30">
        <f>IFERROR((($C93*s_DL)/ss_out!P93),".")</f>
        <v>7.3998434006154366E-4</v>
      </c>
      <c r="R93" s="30">
        <f>IFERROR((($C93*s_DL)/ss_out!Q93),".")</f>
        <v>1.2212641958268592E-3</v>
      </c>
      <c r="S93" s="30">
        <f>IFERROR((($C93*s_DL)/ss_out!R93),".")</f>
        <v>2.2180492609122113E-4</v>
      </c>
    </row>
    <row r="94" spans="1:19">
      <c r="A94" s="88" t="s">
        <v>101</v>
      </c>
      <c r="B94" s="28"/>
      <c r="C94" s="28">
        <v>5</v>
      </c>
      <c r="D94" s="30">
        <f>IFERROR((($C94*s_DL)/ss_out!C94),".")</f>
        <v>9.1917226111871267E-2</v>
      </c>
      <c r="E94" s="30">
        <f>IFERROR((($C94*s_DL)/ss_out!D94),".")</f>
        <v>6.6453227726424853</v>
      </c>
      <c r="F94" s="30">
        <f>IFERROR((($C94*s_DL)/ss_out!E94),".")</f>
        <v>1.8656960957552978E-2</v>
      </c>
      <c r="G94" s="30">
        <f>IFERROR((($C94*s_DL)/ss_out!F94),".")</f>
        <v>0.14463699258465768</v>
      </c>
      <c r="H94" s="30">
        <f>IFERROR((($C94*s_DL)/ss_out!G94),".")</f>
        <v>0.25521117965408197</v>
      </c>
      <c r="I94" s="30">
        <f>IFERROR((($C94*s_DL)/ss_out!H94),".")</f>
        <v>6.8818769913390145</v>
      </c>
      <c r="J94" s="30">
        <f>IFERROR((($C94*s_DL)/ss_out!I94),".")</f>
        <v>0.90430415521748919</v>
      </c>
      <c r="K94" s="30">
        <f>IFERROR((($C94*s_DL)/ss_out!J94),".")</f>
        <v>0.18051698915938472</v>
      </c>
      <c r="L94" s="30">
        <f>IFERROR((($C94*s_DL)/ss_out!K94),".")</f>
        <v>0.50888598848740818</v>
      </c>
      <c r="M94" s="30">
        <f>IFERROR((($C94*s_DL)/ss_out!L94),".")</f>
        <v>0.79427475230129252</v>
      </c>
      <c r="N94" s="30">
        <f>IFERROR((($C94*s_DL)/ss_out!M94),".")</f>
        <v>0.1796730303592462</v>
      </c>
      <c r="O94" s="30">
        <f>IFERROR((($C94*s_DL)/ss_out!N94),".")</f>
        <v>0.86956417016162435</v>
      </c>
      <c r="P94" s="30">
        <f>IFERROR((($C94*s_DL)/ss_out!O94),".")</f>
        <v>0.17213961385002755</v>
      </c>
      <c r="Q94" s="30">
        <f>IFERROR((($C94*s_DL)/ss_out!P94),".")</f>
        <v>0.48331510653513576</v>
      </c>
      <c r="R94" s="30">
        <f>IFERROR((($C94*s_DL)/ss_out!Q94),".")</f>
        <v>0.76108123219706225</v>
      </c>
      <c r="S94" s="30">
        <f>IFERROR((($C94*s_DL)/ss_out!R94),".")</f>
        <v>0.16346915078744112</v>
      </c>
    </row>
    <row r="95" spans="1:19">
      <c r="A95" s="88" t="s">
        <v>102</v>
      </c>
      <c r="B95" s="28"/>
      <c r="C95" s="28">
        <v>5</v>
      </c>
      <c r="D95" s="30">
        <f>IFERROR((($C95*s_DL)/ss_out!C95),".")</f>
        <v>1.4090696497784409E-3</v>
      </c>
      <c r="E95" s="30">
        <f>IFERROR((($C95*s_DL)/ss_out!D95),".")</f>
        <v>2.4505201860191034E-2</v>
      </c>
      <c r="F95" s="30">
        <f>IFERROR((($C95*s_DL)/ss_out!E95),".")</f>
        <v>6.8799155436770161E-5</v>
      </c>
      <c r="G95" s="30">
        <f>IFERROR((($C95*s_DL)/ss_out!F95),".")</f>
        <v>9.5474977617425339E-3</v>
      </c>
      <c r="H95" s="30">
        <f>IFERROR((($C95*s_DL)/ss_out!G95),".")</f>
        <v>1.1025366566957745E-2</v>
      </c>
      <c r="I95" s="30">
        <f>IFERROR((($C95*s_DL)/ss_out!H95),".")</f>
        <v>3.5461769271712004E-2</v>
      </c>
      <c r="J95" s="30">
        <f>IFERROR((($C95*s_DL)/ss_out!I95),".")</f>
        <v>6.947616617072809E-2</v>
      </c>
      <c r="K95" s="30">
        <f>IFERROR((($C95*s_DL)/ss_out!J95),".")</f>
        <v>1.2152596722932637E-2</v>
      </c>
      <c r="L95" s="30">
        <f>IFERROR((($C95*s_DL)/ss_out!K95),".")</f>
        <v>3.5234887353911608E-2</v>
      </c>
      <c r="M95" s="30">
        <f>IFERROR((($C95*s_DL)/ss_out!L95),".")</f>
        <v>5.7323569447795465E-2</v>
      </c>
      <c r="N95" s="30">
        <f>IFERROR((($C95*s_DL)/ss_out!M95),".")</f>
        <v>1.1766429807551987E-2</v>
      </c>
      <c r="O95" s="30">
        <f>IFERROR((($C95*s_DL)/ss_out!N95),".")</f>
        <v>6.9549222076270373E-2</v>
      </c>
      <c r="P95" s="30">
        <f>IFERROR((($C95*s_DL)/ss_out!O95),".")</f>
        <v>1.2116644057777593E-2</v>
      </c>
      <c r="Q95" s="30">
        <f>IFERROR((($C95*s_DL)/ss_out!P95),".")</f>
        <v>3.5150336544385943E-2</v>
      </c>
      <c r="R95" s="30">
        <f>IFERROR((($C95*s_DL)/ss_out!Q95),".")</f>
        <v>5.6560814236576246E-2</v>
      </c>
      <c r="S95" s="30">
        <f>IFERROR((($C95*s_DL)/ss_out!R95),".")</f>
        <v>1.0790609811273135E-2</v>
      </c>
    </row>
    <row r="96" spans="1:19">
      <c r="A96" s="34" t="s">
        <v>103</v>
      </c>
      <c r="B96" s="90" t="s">
        <v>9</v>
      </c>
      <c r="C96" s="28">
        <v>5</v>
      </c>
      <c r="D96" s="30" t="str">
        <f>IFERROR((($C96*s_DL)/ss_out!C96),".")</f>
        <v>.</v>
      </c>
      <c r="E96" s="30" t="str">
        <f>IFERROR((($C96*s_DL)/ss_out!D96),".")</f>
        <v>.</v>
      </c>
      <c r="F96" s="30" t="str">
        <f>IFERROR((($C96*s_DL)/ss_out!E96),".")</f>
        <v>.</v>
      </c>
      <c r="G96" s="30">
        <f>IFERROR((($C96*s_DL)/ss_out!F96),".")</f>
        <v>1.3343949336247034E-12</v>
      </c>
      <c r="H96" s="30">
        <f>IFERROR((($C96*s_DL)/ss_out!G96),".")</f>
        <v>1.3343949336247034E-12</v>
      </c>
      <c r="I96" s="30">
        <f>IFERROR((($C96*s_DL)/ss_out!H96),".")</f>
        <v>1.3343949336247034E-12</v>
      </c>
      <c r="J96" s="30">
        <f>IFERROR((($C96*s_DL)/ss_out!I96),".")</f>
        <v>8.470807106391227E-12</v>
      </c>
      <c r="K96" s="30">
        <f>IFERROR((($C96*s_DL)/ss_out!J96),".")</f>
        <v>1.7053072201024437E-12</v>
      </c>
      <c r="L96" s="30">
        <f>IFERROR((($C96*s_DL)/ss_out!K96),".")</f>
        <v>4.8669988199002218E-12</v>
      </c>
      <c r="M96" s="30">
        <f>IFERROR((($C96*s_DL)/ss_out!L96),".")</f>
        <v>7.579143200455309E-12</v>
      </c>
      <c r="N96" s="30">
        <f>IFERROR((($C96*s_DL)/ss_out!M96),".")</f>
        <v>1.6833179353414978E-12</v>
      </c>
      <c r="O96" s="30">
        <f>IFERROR((($C96*s_DL)/ss_out!N96),".")</f>
        <v>7.8233584055615426E-12</v>
      </c>
      <c r="P96" s="30">
        <f>IFERROR((($C96*s_DL)/ss_out!O96),".")</f>
        <v>1.6102726342793552E-12</v>
      </c>
      <c r="Q96" s="30">
        <f>IFERROR((($C96*s_DL)/ss_out!P96),".")</f>
        <v>4.5231961211765427E-12</v>
      </c>
      <c r="R96" s="30">
        <f>IFERROR((($C96*s_DL)/ss_out!Q96),".")</f>
        <v>7.3185862046863692E-12</v>
      </c>
      <c r="S96" s="30">
        <f>IFERROR((($C96*s_DL)/ss_out!R96),".")</f>
        <v>1.5081370451409159E-12</v>
      </c>
    </row>
    <row r="97" spans="1:19">
      <c r="A97" s="88" t="s">
        <v>104</v>
      </c>
      <c r="B97" s="28"/>
      <c r="C97" s="28">
        <v>5</v>
      </c>
      <c r="D97" s="30" t="str">
        <f>IFERROR((($C97*s_DL)/ss_out!C97),".")</f>
        <v>.</v>
      </c>
      <c r="E97" s="30">
        <f>IFERROR((($C97*s_DL)/ss_out!D97),".")</f>
        <v>9.6932792219029946E-6</v>
      </c>
      <c r="F97" s="30">
        <f>IFERROR((($C97*s_DL)/ss_out!E97),".")</f>
        <v>2.7214198343866242E-8</v>
      </c>
      <c r="G97" s="30">
        <f>IFERROR((($C97*s_DL)/ss_out!F97),".")</f>
        <v>1.7560799527613142E-9</v>
      </c>
      <c r="H97" s="30">
        <f>IFERROR((($C97*s_DL)/ss_out!G97),".")</f>
        <v>2.8970278296627557E-8</v>
      </c>
      <c r="I97" s="30">
        <f>IFERROR((($C97*s_DL)/ss_out!H97),".")</f>
        <v>9.6950353018557544E-6</v>
      </c>
      <c r="J97" s="30">
        <f>IFERROR((($C97*s_DL)/ss_out!I97),".")</f>
        <v>1.104425501032641E-8</v>
      </c>
      <c r="K97" s="30">
        <f>IFERROR((($C97*s_DL)/ss_out!J97),".")</f>
        <v>2.2682287171745643E-9</v>
      </c>
      <c r="L97" s="30">
        <f>IFERROR((($C97*s_DL)/ss_out!K97),".")</f>
        <v>6.4721709469117145E-9</v>
      </c>
      <c r="M97" s="30">
        <f>IFERROR((($C97*s_DL)/ss_out!L97),".")</f>
        <v>9.9754561383593377E-9</v>
      </c>
      <c r="N97" s="30">
        <f>IFERROR((($C97*s_DL)/ss_out!M97),".")</f>
        <v>2.233241002495342E-9</v>
      </c>
      <c r="O97" s="30">
        <f>IFERROR((($C97*s_DL)/ss_out!N97),".")</f>
        <v>1.033425351858649E-8</v>
      </c>
      <c r="P97" s="30">
        <f>IFERROR((($C97*s_DL)/ss_out!O97),".")</f>
        <v>2.1351752489647634E-9</v>
      </c>
      <c r="Q97" s="30">
        <f>IFERROR((($C97*s_DL)/ss_out!P97),".")</f>
        <v>6.018954251353645E-9</v>
      </c>
      <c r="R97" s="30">
        <f>IFERROR((($C97*s_DL)/ss_out!Q97),".")</f>
        <v>9.3730312501012451E-9</v>
      </c>
      <c r="S97" s="30">
        <f>IFERROR((($C97*s_DL)/ss_out!R97),".")</f>
        <v>1.9847266834224264E-9</v>
      </c>
    </row>
    <row r="98" spans="1:19">
      <c r="A98" s="27" t="s">
        <v>105</v>
      </c>
      <c r="B98" s="90" t="s">
        <v>13</v>
      </c>
      <c r="C98" s="28">
        <v>5</v>
      </c>
      <c r="D98" s="30" t="str">
        <f>IFERROR((($C98*s_DL)/ss_out!C98),".")</f>
        <v>.</v>
      </c>
      <c r="E98" s="30">
        <f>IFERROR((($C98*s_DL)/ss_out!D98),".")</f>
        <v>0.4611675757055963</v>
      </c>
      <c r="F98" s="30">
        <f>IFERROR((($C98*s_DL)/ss_out!E98),".")</f>
        <v>1.2947430469817992E-3</v>
      </c>
      <c r="G98" s="30">
        <f>IFERROR((($C98*s_DL)/ss_out!F98),".")</f>
        <v>6.4363895902632685E-6</v>
      </c>
      <c r="H98" s="30">
        <f>IFERROR((($C98*s_DL)/ss_out!G98),".")</f>
        <v>1.3011794365720625E-3</v>
      </c>
      <c r="I98" s="30">
        <f>IFERROR((($C98*s_DL)/ss_out!H98),".")</f>
        <v>0.46117401209518649</v>
      </c>
      <c r="J98" s="30">
        <f>IFERROR((($C98*s_DL)/ss_out!I98),".")</f>
        <v>4.0380415735999787E-5</v>
      </c>
      <c r="K98" s="30">
        <f>IFERROR((($C98*s_DL)/ss_out!J98),".")</f>
        <v>8.3594544856982018E-6</v>
      </c>
      <c r="L98" s="30">
        <f>IFERROR((($C98*s_DL)/ss_out!K98),".")</f>
        <v>2.3838613851164789E-5</v>
      </c>
      <c r="M98" s="30">
        <f>IFERROR((($C98*s_DL)/ss_out!L98),".")</f>
        <v>3.6838274004771741E-5</v>
      </c>
      <c r="N98" s="30">
        <f>IFERROR((($C98*s_DL)/ss_out!M98),".")</f>
        <v>8.2460604409833004E-6</v>
      </c>
      <c r="O98" s="30">
        <f>IFERROR((($C98*s_DL)/ss_out!N98),".")</f>
        <v>3.8124198130948933E-5</v>
      </c>
      <c r="P98" s="30">
        <f>IFERROR((($C98*s_DL)/ss_out!O98),".")</f>
        <v>7.8614891110249443E-6</v>
      </c>
      <c r="Q98" s="30">
        <f>IFERROR((($C98*s_DL)/ss_out!P98),".")</f>
        <v>2.2238328724050401E-5</v>
      </c>
      <c r="R98" s="30">
        <f>IFERROR((($C98*s_DL)/ss_out!Q98),".")</f>
        <v>3.3918179646299555E-5</v>
      </c>
      <c r="S98" s="30">
        <f>IFERROR((($C98*s_DL)/ss_out!R98),".")</f>
        <v>7.2744262837297789E-6</v>
      </c>
    </row>
    <row r="99" spans="1:19">
      <c r="A99" s="88" t="s">
        <v>106</v>
      </c>
      <c r="B99" s="28"/>
      <c r="C99" s="28">
        <v>5</v>
      </c>
      <c r="D99" s="30">
        <f>IFERROR((($C99*s_DL)/ss_out!C99),".")</f>
        <v>2.596322101072257E-2</v>
      </c>
      <c r="E99" s="30">
        <f>IFERROR((($C99*s_DL)/ss_out!D99),".")</f>
        <v>11.487482502422301</v>
      </c>
      <c r="F99" s="30">
        <f>IFERROR((($C99*s_DL)/ss_out!E99),".")</f>
        <v>3.2251482716623842E-2</v>
      </c>
      <c r="G99" s="30">
        <f>IFERROR((($C99*s_DL)/ss_out!F99),".")</f>
        <v>5.0798550371339215E-6</v>
      </c>
      <c r="H99" s="30">
        <f>IFERROR((($C99*s_DL)/ss_out!G99),".")</f>
        <v>5.8219783582383548E-2</v>
      </c>
      <c r="I99" s="30">
        <f>IFERROR((($C99*s_DL)/ss_out!H99),".")</f>
        <v>11.513450803288059</v>
      </c>
      <c r="J99" s="30">
        <f>IFERROR((($C99*s_DL)/ss_out!I99),".")</f>
        <v>5.3651753370376181E-6</v>
      </c>
      <c r="K99" s="30">
        <f>IFERROR((($C99*s_DL)/ss_out!J99),".")</f>
        <v>3.064640736163907E-6</v>
      </c>
      <c r="L99" s="30">
        <f>IFERROR((($C99*s_DL)/ss_out!K99),".")</f>
        <v>4.9872303668940794E-6</v>
      </c>
      <c r="M99" s="30">
        <f>IFERROR((($C99*s_DL)/ss_out!L99),".")</f>
        <v>5.3651753370376181E-6</v>
      </c>
      <c r="N99" s="30">
        <f>IFERROR((($C99*s_DL)/ss_out!M99),".")</f>
        <v>6.8384868870457688E-6</v>
      </c>
      <c r="O99" s="30">
        <f>IFERROR((($C99*s_DL)/ss_out!N99),".")</f>
        <v>4.504344965796508E-6</v>
      </c>
      <c r="P99" s="30">
        <f>IFERROR((($C99*s_DL)/ss_out!O99),".")</f>
        <v>2.5729259911823847E-6</v>
      </c>
      <c r="Q99" s="30">
        <f>IFERROR((($C99*s_DL)/ss_out!P99),".")</f>
        <v>4.187040419967044E-6</v>
      </c>
      <c r="R99" s="30">
        <f>IFERROR((($C99*s_DL)/ss_out!Q99),".")</f>
        <v>4.504344965796508E-6</v>
      </c>
      <c r="S99" s="30">
        <f>IFERROR((($C99*s_DL)/ss_out!R99),".")</f>
        <v>5.741266976064544E-6</v>
      </c>
    </row>
    <row r="100" spans="1:19">
      <c r="A100" s="88" t="s">
        <v>107</v>
      </c>
      <c r="B100" s="28"/>
      <c r="C100" s="28">
        <v>5</v>
      </c>
      <c r="D100" s="30">
        <f>IFERROR((($C100*s_DL)/ss_out!C100),".")</f>
        <v>1.2936255357727426E-6</v>
      </c>
      <c r="E100" s="30">
        <f>IFERROR((($C100*s_DL)/ss_out!D100),".")</f>
        <v>2.4756442634591816E-5</v>
      </c>
      <c r="F100" s="30">
        <f>IFERROR((($C100*s_DL)/ss_out!E100),".")</f>
        <v>6.9504522125388775E-8</v>
      </c>
      <c r="G100" s="30">
        <f>IFERROR((($C100*s_DL)/ss_out!F100),".")</f>
        <v>8.9187470902766445E-5</v>
      </c>
      <c r="H100" s="30">
        <f>IFERROR((($C100*s_DL)/ss_out!G100),".")</f>
        <v>9.0550600960664565E-5</v>
      </c>
      <c r="I100" s="30">
        <f>IFERROR((($C100*s_DL)/ss_out!H100),".")</f>
        <v>1.15237539073131E-4</v>
      </c>
      <c r="J100" s="30">
        <f>IFERROR((($C100*s_DL)/ss_out!I100),".")</f>
        <v>5.3968728758783393E-4</v>
      </c>
      <c r="K100" s="30">
        <f>IFERROR((($C100*s_DL)/ss_out!J100),".")</f>
        <v>1.1147980650945607E-4</v>
      </c>
      <c r="L100" s="30">
        <f>IFERROR((($C100*s_DL)/ss_out!K100),".")</f>
        <v>3.1672767456892193E-4</v>
      </c>
      <c r="M100" s="30">
        <f>IFERROR((($C100*s_DL)/ss_out!L100),".")</f>
        <v>4.875939200600508E-4</v>
      </c>
      <c r="N100" s="30">
        <f>IFERROR((($C100*s_DL)/ss_out!M100),".")</f>
        <v>1.1370944725923195E-4</v>
      </c>
      <c r="O100" s="30">
        <f>IFERROR((($C100*s_DL)/ss_out!N100),".")</f>
        <v>5.0928678416389686E-4</v>
      </c>
      <c r="P100" s="30">
        <f>IFERROR((($C100*s_DL)/ss_out!O100),".")</f>
        <v>1.0415955854165016E-4</v>
      </c>
      <c r="Q100" s="30">
        <f>IFERROR((($C100*s_DL)/ss_out!P100),".")</f>
        <v>2.9334366274943346E-4</v>
      </c>
      <c r="R100" s="30">
        <f>IFERROR((($C100*s_DL)/ss_out!Q100),".")</f>
        <v>4.4450325187799579E-4</v>
      </c>
      <c r="S100" s="30">
        <f>IFERROR((($C100*s_DL)/ss_out!R100),".")</f>
        <v>1.0079993968915914E-4</v>
      </c>
    </row>
    <row r="101" spans="1:19">
      <c r="A101" s="88" t="s">
        <v>108</v>
      </c>
      <c r="B101" s="28"/>
      <c r="C101" s="28">
        <v>5</v>
      </c>
      <c r="D101" s="30">
        <f>IFERROR((($C101*s_DL)/ss_out!C101),".")</f>
        <v>1.4200805043425985E-4</v>
      </c>
      <c r="E101" s="30">
        <f>IFERROR((($C101*s_DL)/ss_out!D101),".")</f>
        <v>2.513287796437177E-3</v>
      </c>
      <c r="F101" s="30">
        <f>IFERROR((($C101*s_DL)/ss_out!E101),".")</f>
        <v>7.0561376621555802E-6</v>
      </c>
      <c r="G101" s="30">
        <f>IFERROR((($C101*s_DL)/ss_out!F101),".")</f>
        <v>1.5293833522620358E-3</v>
      </c>
      <c r="H101" s="30">
        <f>IFERROR((($C101*s_DL)/ss_out!G101),".")</f>
        <v>1.6784475403584511E-3</v>
      </c>
      <c r="I101" s="30">
        <f>IFERROR((($C101*s_DL)/ss_out!H101),".")</f>
        <v>4.1846791991334729E-3</v>
      </c>
      <c r="J101" s="30">
        <f>IFERROR((($C101*s_DL)/ss_out!I101),".")</f>
        <v>9.9200092232677225E-3</v>
      </c>
      <c r="K101" s="30">
        <f>IFERROR((($C101*s_DL)/ss_out!J101),".")</f>
        <v>1.9065483191865891E-3</v>
      </c>
      <c r="L101" s="30">
        <f>IFERROR((($C101*s_DL)/ss_out!K101),".")</f>
        <v>5.4813264176614444E-3</v>
      </c>
      <c r="M101" s="30">
        <f>IFERROR((($C101*s_DL)/ss_out!L101),".")</f>
        <v>8.6539419800578769E-3</v>
      </c>
      <c r="N101" s="30">
        <f>IFERROR((($C101*s_DL)/ss_out!M101),".")</f>
        <v>1.9388259372777432E-3</v>
      </c>
      <c r="O101" s="30">
        <f>IFERROR((($C101*s_DL)/ss_out!N101),".")</f>
        <v>9.6746503776853812E-3</v>
      </c>
      <c r="P101" s="30">
        <f>IFERROR((($C101*s_DL)/ss_out!O101),".")</f>
        <v>1.8387875251345881E-3</v>
      </c>
      <c r="Q101" s="30">
        <f>IFERROR((($C101*s_DL)/ss_out!P101),".")</f>
        <v>5.3314194473191726E-3</v>
      </c>
      <c r="R101" s="30">
        <f>IFERROR((($C101*s_DL)/ss_out!Q101),".")</f>
        <v>8.2801028631527673E-3</v>
      </c>
      <c r="S101" s="30">
        <f>IFERROR((($C101*s_DL)/ss_out!R101),".")</f>
        <v>1.728513524480212E-3</v>
      </c>
    </row>
    <row r="102" spans="1:19">
      <c r="A102" s="88" t="s">
        <v>109</v>
      </c>
      <c r="B102" s="28"/>
      <c r="C102" s="28">
        <v>5</v>
      </c>
      <c r="D102" s="30">
        <f>IFERROR((($C102*s_DL)/ss_out!C102),".")</f>
        <v>6.6321414517045765E-6</v>
      </c>
      <c r="E102" s="30">
        <f>IFERROR((($C102*s_DL)/ss_out!D102),".")</f>
        <v>1.5809858018940779E-4</v>
      </c>
      <c r="F102" s="30">
        <f>IFERROR((($C102*s_DL)/ss_out!E102),".")</f>
        <v>4.438669330226421E-7</v>
      </c>
      <c r="G102" s="30">
        <f>IFERROR((($C102*s_DL)/ss_out!F102),".")</f>
        <v>9.4519325677447962E-5</v>
      </c>
      <c r="H102" s="30">
        <f>IFERROR((($C102*s_DL)/ss_out!G102),".")</f>
        <v>1.0159533406217517E-4</v>
      </c>
      <c r="I102" s="30">
        <f>IFERROR((($C102*s_DL)/ss_out!H102),".")</f>
        <v>2.5925004731856035E-4</v>
      </c>
      <c r="J102" s="30">
        <f>IFERROR((($C102*s_DL)/ss_out!I102),".")</f>
        <v>5.4801685554367444E-4</v>
      </c>
      <c r="K102" s="30">
        <f>IFERROR((($C102*s_DL)/ss_out!J102),".")</f>
        <v>1.1611446246172903E-4</v>
      </c>
      <c r="L102" s="30">
        <f>IFERROR((($C102*s_DL)/ss_out!K102),".")</f>
        <v>3.2826752238012178E-4</v>
      </c>
      <c r="M102" s="30">
        <f>IFERROR((($C102*s_DL)/ss_out!L102),".")</f>
        <v>4.991836703962184E-4</v>
      </c>
      <c r="N102" s="30">
        <f>IFERROR((($C102*s_DL)/ss_out!M102),".")</f>
        <v>1.1816515415302718E-4</v>
      </c>
      <c r="O102" s="30">
        <f>IFERROR((($C102*s_DL)/ss_out!N102),".")</f>
        <v>5.0471015769095481E-4</v>
      </c>
      <c r="P102" s="30">
        <f>IFERROR((($C102*s_DL)/ss_out!O102),".")</f>
        <v>1.0600321188591579E-4</v>
      </c>
      <c r="Q102" s="30">
        <f>IFERROR((($C102*s_DL)/ss_out!P102),".")</f>
        <v>2.9996276521165372E-4</v>
      </c>
      <c r="R102" s="30">
        <f>IFERROR((($C102*s_DL)/ss_out!Q102),".")</f>
        <v>4.3192266922489284E-4</v>
      </c>
      <c r="S102" s="30">
        <f>IFERROR((($C102*s_DL)/ss_out!R102),".")</f>
        <v>1.0682601750344301E-4</v>
      </c>
    </row>
    <row r="103" spans="1:19">
      <c r="A103" s="88" t="s">
        <v>110</v>
      </c>
      <c r="B103" s="28"/>
      <c r="C103" s="28">
        <v>5</v>
      </c>
      <c r="D103" s="30">
        <f>IFERROR((($C103*s_DL)/ss_out!C103),".")</f>
        <v>0.35028037991590744</v>
      </c>
      <c r="E103" s="30">
        <f>IFERROR((($C103*s_DL)/ss_out!D103),".")</f>
        <v>1993.8967175825246</v>
      </c>
      <c r="F103" s="30">
        <f>IFERROR((($C103*s_DL)/ss_out!E103),".")</f>
        <v>5.5979302264256692</v>
      </c>
      <c r="G103" s="30">
        <f>IFERROR((($C103*s_DL)/ss_out!F103),".")</f>
        <v>3.3460432372919147E-5</v>
      </c>
      <c r="H103" s="30">
        <f>IFERROR((($C103*s_DL)/ss_out!G103),".")</f>
        <v>5.9482440667739489</v>
      </c>
      <c r="I103" s="30">
        <f>IFERROR((($C103*s_DL)/ss_out!H103),".")</f>
        <v>1994.2470314228726</v>
      </c>
      <c r="J103" s="30">
        <f>IFERROR((($C103*s_DL)/ss_out!I103),".")</f>
        <v>4.8152843800449837E-5</v>
      </c>
      <c r="K103" s="30">
        <f>IFERROR((($C103*s_DL)/ss_out!J103),".")</f>
        <v>2.3825625838764248E-5</v>
      </c>
      <c r="L103" s="30">
        <f>IFERROR((($C103*s_DL)/ss_out!K103),".")</f>
        <v>4.313692257123632E-5</v>
      </c>
      <c r="M103" s="30">
        <f>IFERROR((($C103*s_DL)/ss_out!L103),".")</f>
        <v>4.8152843800449837E-5</v>
      </c>
      <c r="N103" s="30">
        <f>IFERROR((($C103*s_DL)/ss_out!M103),".")</f>
        <v>4.5044342081499626E-5</v>
      </c>
      <c r="O103" s="30">
        <f>IFERROR((($C103*s_DL)/ss_out!N103),".")</f>
        <v>4.042682781754184E-5</v>
      </c>
      <c r="P103" s="30">
        <f>IFERROR((($C103*s_DL)/ss_out!O103),".")</f>
        <v>2.0002857513887893E-5</v>
      </c>
      <c r="Q103" s="30">
        <f>IFERROR((($C103*s_DL)/ss_out!P103),".")</f>
        <v>3.621569991988124E-5</v>
      </c>
      <c r="R103" s="30">
        <f>IFERROR((($C103*s_DL)/ss_out!Q103),".")</f>
        <v>4.042682781754184E-5</v>
      </c>
      <c r="S103" s="30">
        <f>IFERROR((($C103*s_DL)/ss_out!R103),".")</f>
        <v>3.7817078240064981E-5</v>
      </c>
    </row>
    <row r="104" spans="1:19">
      <c r="A104" s="88" t="s">
        <v>111</v>
      </c>
      <c r="B104" s="28"/>
      <c r="C104" s="28">
        <v>5</v>
      </c>
      <c r="D104" s="30" t="str">
        <f>IFERROR((($C104*s_DL)/ss_out!C104),".")</f>
        <v>.</v>
      </c>
      <c r="E104" s="30" t="str">
        <f>IFERROR((($C104*s_DL)/ss_out!D104),".")</f>
        <v>.</v>
      </c>
      <c r="F104" s="30" t="str">
        <f>IFERROR((($C104*s_DL)/ss_out!E104),".")</f>
        <v>.</v>
      </c>
      <c r="G104" s="30">
        <f>IFERROR((($C104*s_DL)/ss_out!F104),".")</f>
        <v>1.6264467363278587E-5</v>
      </c>
      <c r="H104" s="30">
        <f>IFERROR((($C104*s_DL)/ss_out!G104),".")</f>
        <v>1.6264467363278587E-5</v>
      </c>
      <c r="I104" s="30">
        <f>IFERROR((($C104*s_DL)/ss_out!H104),".")</f>
        <v>1.6264467363278587E-5</v>
      </c>
      <c r="J104" s="30" t="str">
        <f>IFERROR((($C104*s_DL)/ss_out!I104),".")</f>
        <v>.</v>
      </c>
      <c r="K104" s="30" t="str">
        <f>IFERROR((($C104*s_DL)/ss_out!J104),".")</f>
        <v>.</v>
      </c>
      <c r="L104" s="30" t="str">
        <f>IFERROR((($C104*s_DL)/ss_out!K104),".")</f>
        <v>.</v>
      </c>
      <c r="M104" s="30" t="str">
        <f>IFERROR((($C104*s_DL)/ss_out!L104),".")</f>
        <v>.</v>
      </c>
      <c r="N104" s="30" t="str">
        <f>IFERROR((($C104*s_DL)/ss_out!M104),".")</f>
        <v>.</v>
      </c>
      <c r="O104" s="30">
        <f>IFERROR((($C104*s_DL)/ss_out!N104),".")</f>
        <v>7.968220894089383E-5</v>
      </c>
      <c r="P104" s="30">
        <f>IFERROR((($C104*s_DL)/ss_out!O104),".")</f>
        <v>1.739638971460279E-5</v>
      </c>
      <c r="Q104" s="30">
        <f>IFERROR((($C104*s_DL)/ss_out!P104),".")</f>
        <v>4.8029854803705708E-5</v>
      </c>
      <c r="R104" s="30">
        <f>IFERROR((($C104*s_DL)/ss_out!Q104),".")</f>
        <v>7.2891936120080735E-5</v>
      </c>
      <c r="S104" s="30">
        <f>IFERROR((($C104*s_DL)/ss_out!R104),".")</f>
        <v>1.8382148441927896E-5</v>
      </c>
    </row>
    <row r="105" spans="1:19">
      <c r="A105" s="88" t="s">
        <v>112</v>
      </c>
      <c r="B105" s="28"/>
      <c r="C105" s="28">
        <v>5</v>
      </c>
      <c r="D105" s="30">
        <f>IFERROR((($C105*s_DL)/ss_out!C105),".")</f>
        <v>1.5112248013791229E-4</v>
      </c>
      <c r="E105" s="30">
        <f>IFERROR((($C105*s_DL)/ss_out!D105),".")</f>
        <v>2.3802295467630391E-3</v>
      </c>
      <c r="F105" s="30">
        <f>IFERROR((($C105*s_DL)/ss_out!E105),".")</f>
        <v>6.682572275765238E-6</v>
      </c>
      <c r="G105" s="30">
        <f>IFERROR((($C105*s_DL)/ss_out!F105),".")</f>
        <v>2.1939062034817463E-4</v>
      </c>
      <c r="H105" s="30">
        <f>IFERROR((($C105*s_DL)/ss_out!G105),".")</f>
        <v>3.7719567276185218E-4</v>
      </c>
      <c r="I105" s="30">
        <f>IFERROR((($C105*s_DL)/ss_out!H105),".")</f>
        <v>2.7507426472491259E-3</v>
      </c>
      <c r="J105" s="30">
        <f>IFERROR((($C105*s_DL)/ss_out!I105),".")</f>
        <v>1.251692201699596E-3</v>
      </c>
      <c r="K105" s="30">
        <f>IFERROR((($C105*s_DL)/ss_out!J105),".")</f>
        <v>2.81545942387714E-4</v>
      </c>
      <c r="L105" s="30">
        <f>IFERROR((($C105*s_DL)/ss_out!K105),".")</f>
        <v>7.9884421002779089E-4</v>
      </c>
      <c r="M105" s="30">
        <f>IFERROR((($C105*s_DL)/ss_out!L105),".")</f>
        <v>1.1838498059435201E-3</v>
      </c>
      <c r="N105" s="30">
        <f>IFERROR((($C105*s_DL)/ss_out!M105),".")</f>
        <v>2.8445503012864635E-4</v>
      </c>
      <c r="O105" s="30">
        <f>IFERROR((($C105*s_DL)/ss_out!N105),".")</f>
        <v>1.0001036318199015E-3</v>
      </c>
      <c r="P105" s="30">
        <f>IFERROR((($C105*s_DL)/ss_out!O105),".")</f>
        <v>2.429068122526423E-4</v>
      </c>
      <c r="Q105" s="30">
        <f>IFERROR((($C105*s_DL)/ss_out!P105),".")</f>
        <v>6.9909379228154823E-4</v>
      </c>
      <c r="R105" s="30">
        <f>IFERROR((($C105*s_DL)/ss_out!Q105),".")</f>
        <v>9.7355199330315437E-4</v>
      </c>
      <c r="S105" s="30">
        <f>IFERROR((($C105*s_DL)/ss_out!R105),".")</f>
        <v>2.4795591887085626E-4</v>
      </c>
    </row>
    <row r="106" spans="1:19">
      <c r="A106" s="88" t="s">
        <v>113</v>
      </c>
      <c r="B106" s="28"/>
      <c r="C106" s="28">
        <v>5</v>
      </c>
      <c r="D106" s="30" t="str">
        <f>IFERROR((($C106*s_DL)/ss_out!C106),".")</f>
        <v>.</v>
      </c>
      <c r="E106" s="30" t="str">
        <f>IFERROR((($C106*s_DL)/ss_out!D106),".")</f>
        <v>.</v>
      </c>
      <c r="F106" s="30" t="str">
        <f>IFERROR((($C106*s_DL)/ss_out!E106),".")</f>
        <v>.</v>
      </c>
      <c r="G106" s="30">
        <f>IFERROR((($C106*s_DL)/ss_out!F106),".")</f>
        <v>9.6303586280967299E-6</v>
      </c>
      <c r="H106" s="30">
        <f>IFERROR((($C106*s_DL)/ss_out!G106),".")</f>
        <v>9.6303586280967299E-6</v>
      </c>
      <c r="I106" s="30">
        <f>IFERROR((($C106*s_DL)/ss_out!H106),".")</f>
        <v>9.6303586280967299E-6</v>
      </c>
      <c r="J106" s="30" t="str">
        <f>IFERROR((($C106*s_DL)/ss_out!I106),".")</f>
        <v>.</v>
      </c>
      <c r="K106" s="30" t="str">
        <f>IFERROR((($C106*s_DL)/ss_out!J106),".")</f>
        <v>.</v>
      </c>
      <c r="L106" s="30" t="str">
        <f>IFERROR((($C106*s_DL)/ss_out!K106),".")</f>
        <v>.</v>
      </c>
      <c r="M106" s="30" t="str">
        <f>IFERROR((($C106*s_DL)/ss_out!L106),".")</f>
        <v>.</v>
      </c>
      <c r="N106" s="30" t="str">
        <f>IFERROR((($C106*s_DL)/ss_out!M106),".")</f>
        <v>.</v>
      </c>
      <c r="O106" s="30">
        <f>IFERROR((($C106*s_DL)/ss_out!N106),".")</f>
        <v>4.5813732351705541E-5</v>
      </c>
      <c r="P106" s="30">
        <f>IFERROR((($C106*s_DL)/ss_out!O106),".")</f>
        <v>1.0059495546908781E-5</v>
      </c>
      <c r="Q106" s="30">
        <f>IFERROR((($C106*s_DL)/ss_out!P106),".")</f>
        <v>2.7790574590580678E-5</v>
      </c>
      <c r="R106" s="30">
        <f>IFERROR((($C106*s_DL)/ss_out!Q106),".")</f>
        <v>4.1352153312066059E-5</v>
      </c>
      <c r="S106" s="30">
        <f>IFERROR((($C106*s_DL)/ss_out!R106),".")</f>
        <v>1.0884259404052825E-5</v>
      </c>
    </row>
    <row r="107" spans="1:19">
      <c r="A107" s="88" t="s">
        <v>114</v>
      </c>
      <c r="B107" s="28"/>
      <c r="C107" s="28">
        <v>5</v>
      </c>
      <c r="D107" s="30">
        <f>IFERROR((($C107*s_DL)/ss_out!C107),".")</f>
        <v>16.541291646083955</v>
      </c>
      <c r="E107" s="30">
        <f>IFERROR((($C107*s_DL)/ss_out!D107),".")</f>
        <v>2792.6184680676997</v>
      </c>
      <c r="F107" s="30">
        <f>IFERROR((($C107*s_DL)/ss_out!E107),".")</f>
        <v>7.8403676556650437</v>
      </c>
      <c r="G107" s="30">
        <f>IFERROR((($C107*s_DL)/ss_out!F107),".")</f>
        <v>1.8941596828033341E-3</v>
      </c>
      <c r="H107" s="30">
        <f>IFERROR((($C107*s_DL)/ss_out!G107),".")</f>
        <v>24.383553461431802</v>
      </c>
      <c r="I107" s="30">
        <f>IFERROR((($C107*s_DL)/ss_out!H107),".")</f>
        <v>2809.1616538734661</v>
      </c>
      <c r="J107" s="30">
        <f>IFERROR((($C107*s_DL)/ss_out!I107),".")</f>
        <v>8.596464999742309E-4</v>
      </c>
      <c r="K107" s="30">
        <f>IFERROR((($C107*s_DL)/ss_out!J107),".")</f>
        <v>3.1305045952818801E-4</v>
      </c>
      <c r="L107" s="30">
        <f>IFERROR((($C107*s_DL)/ss_out!K107),".")</f>
        <v>6.7579146818783434E-4</v>
      </c>
      <c r="M107" s="30">
        <f>IFERROR((($C107*s_DL)/ss_out!L107),".")</f>
        <v>8.4970839014793893E-4</v>
      </c>
      <c r="N107" s="30">
        <f>IFERROR((($C107*s_DL)/ss_out!M107),".")</f>
        <v>2.5499125581602464E-3</v>
      </c>
      <c r="O107" s="30">
        <f>IFERROR((($C107*s_DL)/ss_out!N107),".")</f>
        <v>7.2171814363508179E-4</v>
      </c>
      <c r="P107" s="30">
        <f>IFERROR((($C107*s_DL)/ss_out!O107),".")</f>
        <v>2.6282221415612796E-4</v>
      </c>
      <c r="Q107" s="30">
        <f>IFERROR((($C107*s_DL)/ss_out!P107),".")</f>
        <v>5.6736224008306993E-4</v>
      </c>
      <c r="R107" s="30">
        <f>IFERROR((($C107*s_DL)/ss_out!Q107),".")</f>
        <v>7.1337458128091903E-4</v>
      </c>
      <c r="S107" s="30">
        <f>IFERROR((($C107*s_DL)/ss_out!R107),".")</f>
        <v>2.1407847969628934E-3</v>
      </c>
    </row>
    <row r="108" spans="1:19">
      <c r="A108" s="88" t="s">
        <v>115</v>
      </c>
      <c r="B108" s="28"/>
      <c r="C108" s="28">
        <v>5</v>
      </c>
      <c r="D108" s="30">
        <f>IFERROR((($C108*s_DL)/ss_out!C108),".")</f>
        <v>2.5074173801048006E-4</v>
      </c>
      <c r="E108" s="30">
        <f>IFERROR((($C108*s_DL)/ss_out!D108),".")</f>
        <v>5.3356727173573893E-3</v>
      </c>
      <c r="F108" s="30">
        <f>IFERROR((($C108*s_DL)/ss_out!E108),".")</f>
        <v>1.4980075607438527E-5</v>
      </c>
      <c r="G108" s="30">
        <f>IFERROR((($C108*s_DL)/ss_out!F108),".")</f>
        <v>2.0039404047727007E-3</v>
      </c>
      <c r="H108" s="30">
        <f>IFERROR((($C108*s_DL)/ss_out!G108),".")</f>
        <v>2.2696622183906189E-3</v>
      </c>
      <c r="I108" s="30">
        <f>IFERROR((($C108*s_DL)/ss_out!H108),".")</f>
        <v>7.5903548601405704E-3</v>
      </c>
      <c r="J108" s="30">
        <f>IFERROR((($C108*s_DL)/ss_out!I108),".")</f>
        <v>1.3195688163299349E-2</v>
      </c>
      <c r="K108" s="30">
        <f>IFERROR((($C108*s_DL)/ss_out!J108),".")</f>
        <v>2.5095371239131792E-3</v>
      </c>
      <c r="L108" s="30">
        <f>IFERROR((($C108*s_DL)/ss_out!K108),".")</f>
        <v>7.1083915403487548E-3</v>
      </c>
      <c r="M108" s="30">
        <f>IFERROR((($C108*s_DL)/ss_out!L108),".")</f>
        <v>1.1232044091379803E-2</v>
      </c>
      <c r="N108" s="30">
        <f>IFERROR((($C108*s_DL)/ss_out!M108),".")</f>
        <v>2.4822857808080179E-3</v>
      </c>
      <c r="O108" s="30">
        <f>IFERROR((($C108*s_DL)/ss_out!N108),".")</f>
        <v>1.2714376905594774E-2</v>
      </c>
      <c r="P108" s="30">
        <f>IFERROR((($C108*s_DL)/ss_out!O108),".")</f>
        <v>2.409673538941141E-3</v>
      </c>
      <c r="Q108" s="30">
        <f>IFERROR((($C108*s_DL)/ss_out!P108),".")</f>
        <v>6.86138179570343E-3</v>
      </c>
      <c r="R108" s="30">
        <f>IFERROR((($C108*s_DL)/ss_out!Q108),".")</f>
        <v>1.0596115975209789E-2</v>
      </c>
      <c r="S108" s="30">
        <f>IFERROR((($C108*s_DL)/ss_out!R108),".")</f>
        <v>2.2648592890584106E-3</v>
      </c>
    </row>
    <row r="109" spans="1:19">
      <c r="A109" s="88" t="s">
        <v>116</v>
      </c>
      <c r="B109" s="28"/>
      <c r="C109" s="28">
        <v>5</v>
      </c>
      <c r="D109" s="30">
        <f>IFERROR((($C109*s_DL)/ss_out!C109),".")</f>
        <v>7.5801040894309804E-5</v>
      </c>
      <c r="E109" s="30">
        <f>IFERROR((($C109*s_DL)/ss_out!D109),".")</f>
        <v>1.2744294739431114E-3</v>
      </c>
      <c r="F109" s="30">
        <f>IFERROR((($C109*s_DL)/ss_out!E109),".")</f>
        <v>3.5780024164359134E-6</v>
      </c>
      <c r="G109" s="30">
        <f>IFERROR((($C109*s_DL)/ss_out!F109),".")</f>
        <v>1.4269543740501735E-3</v>
      </c>
      <c r="H109" s="30">
        <f>IFERROR((($C109*s_DL)/ss_out!G109),".")</f>
        <v>1.5063334173609192E-3</v>
      </c>
      <c r="I109" s="30">
        <f>IFERROR((($C109*s_DL)/ss_out!H109),".")</f>
        <v>2.7771848888875953E-3</v>
      </c>
      <c r="J109" s="30">
        <f>IFERROR((($C109*s_DL)/ss_out!I109),".")</f>
        <v>1.0495162426614477E-2</v>
      </c>
      <c r="K109" s="30">
        <f>IFERROR((($C109*s_DL)/ss_out!J109),".")</f>
        <v>1.8428616465163644E-3</v>
      </c>
      <c r="L109" s="30">
        <f>IFERROR((($C109*s_DL)/ss_out!K109),".")</f>
        <v>5.3194658874621313E-3</v>
      </c>
      <c r="M109" s="30">
        <f>IFERROR((($C109*s_DL)/ss_out!L109),".")</f>
        <v>8.639230839342673E-3</v>
      </c>
      <c r="N109" s="30">
        <f>IFERROR((($C109*s_DL)/ss_out!M109),".")</f>
        <v>1.8076049915556377E-3</v>
      </c>
      <c r="O109" s="30">
        <f>IFERROR((($C109*s_DL)/ss_out!N109),".")</f>
        <v>1.0205706577795614E-2</v>
      </c>
      <c r="P109" s="30">
        <f>IFERROR((($C109*s_DL)/ss_out!O109),".")</f>
        <v>1.7865665693119232E-3</v>
      </c>
      <c r="Q109" s="30">
        <f>IFERROR((($C109*s_DL)/ss_out!P109),".")</f>
        <v>5.1798287306824503E-3</v>
      </c>
      <c r="R109" s="30">
        <f>IFERROR((($C109*s_DL)/ss_out!Q109),".")</f>
        <v>8.4428681939261244E-3</v>
      </c>
      <c r="S109" s="30">
        <f>IFERROR((($C109*s_DL)/ss_out!R109),".")</f>
        <v>1.6127479946174555E-3</v>
      </c>
    </row>
    <row r="110" spans="1:19">
      <c r="A110" s="88" t="s">
        <v>117</v>
      </c>
      <c r="B110" s="28"/>
      <c r="C110" s="28">
        <v>5</v>
      </c>
      <c r="D110" s="30" t="str">
        <f>IFERROR((($C110*s_DL)/ss_out!C110),".")</f>
        <v>.</v>
      </c>
      <c r="E110" s="30" t="str">
        <f>IFERROR((($C110*s_DL)/ss_out!D110),".")</f>
        <v>.</v>
      </c>
      <c r="F110" s="30" t="str">
        <f>IFERROR((($C110*s_DL)/ss_out!E110),".")</f>
        <v>.</v>
      </c>
      <c r="G110" s="30">
        <f>IFERROR((($C110*s_DL)/ss_out!F110),".")</f>
        <v>2.317848073593693E-5</v>
      </c>
      <c r="H110" s="30">
        <f>IFERROR((($C110*s_DL)/ss_out!G110),".")</f>
        <v>2.317848073593693E-5</v>
      </c>
      <c r="I110" s="30">
        <f>IFERROR((($C110*s_DL)/ss_out!H110),".")</f>
        <v>2.317848073593693E-5</v>
      </c>
      <c r="J110" s="30" t="str">
        <f>IFERROR((($C110*s_DL)/ss_out!I110),".")</f>
        <v>.</v>
      </c>
      <c r="K110" s="30" t="str">
        <f>IFERROR((($C110*s_DL)/ss_out!J110),".")</f>
        <v>.</v>
      </c>
      <c r="L110" s="30" t="str">
        <f>IFERROR((($C110*s_DL)/ss_out!K110),".")</f>
        <v>.</v>
      </c>
      <c r="M110" s="30" t="str">
        <f>IFERROR((($C110*s_DL)/ss_out!L110),".")</f>
        <v>.</v>
      </c>
      <c r="N110" s="30" t="str">
        <f>IFERROR((($C110*s_DL)/ss_out!M110),".")</f>
        <v>.</v>
      </c>
      <c r="O110" s="30">
        <f>IFERROR((($C110*s_DL)/ss_out!N110),".")</f>
        <v>1.5845114053277711E-4</v>
      </c>
      <c r="P110" s="30">
        <f>IFERROR((($C110*s_DL)/ss_out!O110),".")</f>
        <v>2.831361776486105E-5</v>
      </c>
      <c r="Q110" s="30">
        <f>IFERROR((($C110*s_DL)/ss_out!P110),".")</f>
        <v>8.2364912783523787E-5</v>
      </c>
      <c r="R110" s="30">
        <f>IFERROR((($C110*s_DL)/ss_out!Q110),".")</f>
        <v>1.3069233115236412E-4</v>
      </c>
      <c r="S110" s="30">
        <f>IFERROR((($C110*s_DL)/ss_out!R110),".")</f>
        <v>2.6196386517293968E-5</v>
      </c>
    </row>
    <row r="111" spans="1:19">
      <c r="A111" s="88" t="s">
        <v>118</v>
      </c>
      <c r="B111" s="28"/>
      <c r="C111" s="28">
        <v>5</v>
      </c>
      <c r="D111" s="30">
        <f>IFERROR((($C111*s_DL)/ss_out!C111),".")</f>
        <v>0.38941357573826735</v>
      </c>
      <c r="E111" s="30">
        <f>IFERROR((($C111*s_DL)/ss_out!D111),".")</f>
        <v>244.72133040300744</v>
      </c>
      <c r="F111" s="30">
        <f>IFERROR((($C111*s_DL)/ss_out!E111),".")</f>
        <v>0.68706313643720585</v>
      </c>
      <c r="G111" s="30">
        <f>IFERROR((($C111*s_DL)/ss_out!F111),".")</f>
        <v>8.2569998487975124E-5</v>
      </c>
      <c r="H111" s="30">
        <f>IFERROR((($C111*s_DL)/ss_out!G111),".")</f>
        <v>1.0765592821739611</v>
      </c>
      <c r="I111" s="30">
        <f>IFERROR((($C111*s_DL)/ss_out!H111),".")</f>
        <v>245.11082654874417</v>
      </c>
      <c r="J111" s="30">
        <f>IFERROR((($C111*s_DL)/ss_out!I111),".")</f>
        <v>1.4860964758054419E-4</v>
      </c>
      <c r="K111" s="30">
        <f>IFERROR((($C111*s_DL)/ss_out!J111),".")</f>
        <v>6.3618004801823503E-5</v>
      </c>
      <c r="L111" s="30">
        <f>IFERROR((($C111*s_DL)/ss_out!K111),".")</f>
        <v>1.2648164591034472E-4</v>
      </c>
      <c r="M111" s="30">
        <f>IFERROR((($C111*s_DL)/ss_out!L111),".")</f>
        <v>1.4810673845167604E-4</v>
      </c>
      <c r="N111" s="30">
        <f>IFERROR((($C111*s_DL)/ss_out!M111),".")</f>
        <v>1.0307146826250358E-4</v>
      </c>
      <c r="O111" s="30">
        <f>IFERROR((($C111*s_DL)/ss_out!N111),".")</f>
        <v>1.3862840259379122E-4</v>
      </c>
      <c r="P111" s="30">
        <f>IFERROR((($C111*s_DL)/ss_out!O111),".")</f>
        <v>5.5221277686448406E-5</v>
      </c>
      <c r="Q111" s="30">
        <f>IFERROR((($C111*s_DL)/ss_out!P111),".")</f>
        <v>1.0831117044731266E-4</v>
      </c>
      <c r="R111" s="30">
        <f>IFERROR((($C111*s_DL)/ss_out!Q111),".")</f>
        <v>1.2913379093232836E-4</v>
      </c>
      <c r="S111" s="30">
        <f>IFERROR((($C111*s_DL)/ss_out!R111),".")</f>
        <v>9.3320853069101667E-5</v>
      </c>
    </row>
    <row r="112" spans="1:19">
      <c r="A112" s="88" t="s">
        <v>119</v>
      </c>
      <c r="B112" s="28"/>
      <c r="C112" s="28">
        <v>5</v>
      </c>
      <c r="D112" s="30">
        <f>IFERROR((($C112*s_DL)/ss_out!C112),".")</f>
        <v>1.6807373403680494E-6</v>
      </c>
      <c r="E112" s="30">
        <f>IFERROR((($C112*s_DL)/ss_out!D112),".")</f>
        <v>2.7472776506219673E-5</v>
      </c>
      <c r="F112" s="30">
        <f>IFERROR((($C112*s_DL)/ss_out!E112),".")</f>
        <v>7.7130718282372079E-8</v>
      </c>
      <c r="G112" s="30">
        <f>IFERROR((($C112*s_DL)/ss_out!F112),".")</f>
        <v>5.6647052887000526E-5</v>
      </c>
      <c r="H112" s="30">
        <f>IFERROR((($C112*s_DL)/ss_out!G112),".")</f>
        <v>5.8404920945650956E-5</v>
      </c>
      <c r="I112" s="30">
        <f>IFERROR((($C112*s_DL)/ss_out!H112),".")</f>
        <v>8.5800566733588239E-5</v>
      </c>
      <c r="J112" s="30" t="str">
        <f>IFERROR((($C112*s_DL)/ss_out!I112),".")</f>
        <v>.</v>
      </c>
      <c r="K112" s="30" t="str">
        <f>IFERROR((($C112*s_DL)/ss_out!J112),".")</f>
        <v>.</v>
      </c>
      <c r="L112" s="30" t="str">
        <f>IFERROR((($C112*s_DL)/ss_out!K112),".")</f>
        <v>.</v>
      </c>
      <c r="M112" s="30" t="str">
        <f>IFERROR((($C112*s_DL)/ss_out!L112),".")</f>
        <v>.</v>
      </c>
      <c r="N112" s="30" t="str">
        <f>IFERROR((($C112*s_DL)/ss_out!M112),".")</f>
        <v>.</v>
      </c>
      <c r="O112" s="30">
        <f>IFERROR((($C112*s_DL)/ss_out!N112),".")</f>
        <v>3.695167390272042E-4</v>
      </c>
      <c r="P112" s="30">
        <f>IFERROR((($C112*s_DL)/ss_out!O112),".")</f>
        <v>6.8226968899616849E-5</v>
      </c>
      <c r="Q112" s="30">
        <f>IFERROR((($C112*s_DL)/ss_out!P112),".")</f>
        <v>1.9705021508521151E-4</v>
      </c>
      <c r="R112" s="30">
        <f>IFERROR((($C112*s_DL)/ss_out!Q112),".")</f>
        <v>3.1028473732008354E-4</v>
      </c>
      <c r="S112" s="30">
        <f>IFERROR((($C112*s_DL)/ss_out!R112),".")</f>
        <v>6.4022664358353749E-5</v>
      </c>
    </row>
    <row r="113" spans="1:19">
      <c r="A113" s="88" t="s">
        <v>120</v>
      </c>
      <c r="B113" s="28"/>
      <c r="C113" s="28">
        <v>5</v>
      </c>
      <c r="D113" s="30">
        <f>IFERROR((($C113*s_DL)/ss_out!C113),".")</f>
        <v>36.63227303586465</v>
      </c>
      <c r="E113" s="30">
        <f>IFERROR((($C113*s_DL)/ss_out!D113),".")</f>
        <v>628822.46526148764</v>
      </c>
      <c r="F113" s="30">
        <f>IFERROR((($C113*s_DL)/ss_out!E113),".")</f>
        <v>1765.4396310008951</v>
      </c>
      <c r="G113" s="30">
        <f>IFERROR((($C113*s_DL)/ss_out!F113),".")</f>
        <v>2.3531792830897261E-3</v>
      </c>
      <c r="H113" s="30">
        <f>IFERROR((($C113*s_DL)/ss_out!G113),".")</f>
        <v>1802.074257216043</v>
      </c>
      <c r="I113" s="30">
        <f>IFERROR((($C113*s_DL)/ss_out!H113),".")</f>
        <v>628859.09988770285</v>
      </c>
      <c r="J113" s="30">
        <f>IFERROR((($C113*s_DL)/ss_out!I113),".")</f>
        <v>9.1684259639617516E-3</v>
      </c>
      <c r="K113" s="30">
        <f>IFERROR((($C113*s_DL)/ss_out!J113),".")</f>
        <v>2.6938158760093805E-3</v>
      </c>
      <c r="L113" s="30">
        <f>IFERROR((($C113*s_DL)/ss_out!K113),".")</f>
        <v>6.852689509146667E-3</v>
      </c>
      <c r="M113" s="30">
        <f>IFERROR((($C113*s_DL)/ss_out!L113),".")</f>
        <v>9.0030162171892449E-3</v>
      </c>
      <c r="N113" s="30">
        <f>IFERROR((($C113*s_DL)/ss_out!M113),".")</f>
        <v>3.1941436753628637E-3</v>
      </c>
      <c r="O113" s="30">
        <f>IFERROR((($C113*s_DL)/ss_out!N113),".")</f>
        <v>7.344826895662339E-3</v>
      </c>
      <c r="P113" s="30">
        <f>IFERROR((($C113*s_DL)/ss_out!O113),".")</f>
        <v>2.1411952470606825E-3</v>
      </c>
      <c r="Q113" s="30">
        <f>IFERROR((($C113*s_DL)/ss_out!P113),".")</f>
        <v>5.334941457995116E-3</v>
      </c>
      <c r="R113" s="30">
        <f>IFERROR((($C113*s_DL)/ss_out!Q113),".")</f>
        <v>6.9702128271912312E-3</v>
      </c>
      <c r="S113" s="30">
        <f>IFERROR((($C113*s_DL)/ss_out!R113),".")</f>
        <v>2.6595700877292787E-3</v>
      </c>
    </row>
    <row r="114" spans="1:19">
      <c r="A114" s="34" t="s">
        <v>121</v>
      </c>
      <c r="B114" s="28" t="s">
        <v>9</v>
      </c>
      <c r="C114" s="28">
        <v>5</v>
      </c>
      <c r="D114" s="30">
        <f>IFERROR((($C114*s_DL)/ss_out!C114),".")</f>
        <v>302.66124666804296</v>
      </c>
      <c r="E114" s="30">
        <f>IFERROR((($C114*s_DL)/ss_out!D114),".")</f>
        <v>1301099.8999077503</v>
      </c>
      <c r="F114" s="30">
        <f>IFERROR((($C114*s_DL)/ss_out!E114),".")</f>
        <v>3652.8805093393994</v>
      </c>
      <c r="G114" s="30">
        <f>IFERROR((($C114*s_DL)/ss_out!F114),".")</f>
        <v>9.8175646263016766E-2</v>
      </c>
      <c r="H114" s="30">
        <f>IFERROR((($C114*s_DL)/ss_out!G114),".")</f>
        <v>3955.6399316537058</v>
      </c>
      <c r="I114" s="30">
        <f>IFERROR((($C114*s_DL)/ss_out!H114),".")</f>
        <v>1301402.6593300647</v>
      </c>
      <c r="J114" s="30">
        <f>IFERROR((($C114*s_DL)/ss_out!I114),".")</f>
        <v>0.42262144622019193</v>
      </c>
      <c r="K114" s="30">
        <f>IFERROR((($C114*s_DL)/ss_out!J114),".")</f>
        <v>0.12596314533445985</v>
      </c>
      <c r="L114" s="30">
        <f>IFERROR((($C114*s_DL)/ss_out!K114),".")</f>
        <v>0.32108252732313286</v>
      </c>
      <c r="M114" s="30">
        <f>IFERROR((($C114*s_DL)/ss_out!L114),".")</f>
        <v>0.41713285600954009</v>
      </c>
      <c r="N114" s="30">
        <f>IFERROR((($C114*s_DL)/ss_out!M114),".")</f>
        <v>0.13309757805394282</v>
      </c>
      <c r="O114" s="30">
        <f>IFERROR((($C114*s_DL)/ss_out!N114),".")</f>
        <v>0.34368020686730422</v>
      </c>
      <c r="P114" s="30">
        <f>IFERROR((($C114*s_DL)/ss_out!O114),".")</f>
        <v>9.9009493051353467E-2</v>
      </c>
      <c r="Q114" s="30">
        <f>IFERROR((($C114*s_DL)/ss_out!P114),".")</f>
        <v>0.2499358019422516</v>
      </c>
      <c r="R114" s="30">
        <f>IFERROR((($C114*s_DL)/ss_out!Q114),".")</f>
        <v>0.32783798487831062</v>
      </c>
      <c r="S114" s="30">
        <f>IFERROR((($C114*s_DL)/ss_out!R114),".")</f>
        <v>0.11095840169125538</v>
      </c>
    </row>
    <row r="115" spans="1:19">
      <c r="A115" s="88" t="s">
        <v>122</v>
      </c>
      <c r="B115" s="28"/>
      <c r="C115" s="28">
        <v>5</v>
      </c>
      <c r="D115" s="30">
        <f>IFERROR((($C115*s_DL)/ss_out!C115),".")</f>
        <v>129.80414163314973</v>
      </c>
      <c r="E115" s="30">
        <f>IFERROR((($C115*s_DL)/ss_out!D115),".")</f>
        <v>1792319.939873198</v>
      </c>
      <c r="F115" s="30">
        <f>IFERROR((($C115*s_DL)/ss_out!E115),".")</f>
        <v>5031.9968323165431</v>
      </c>
      <c r="G115" s="30">
        <f>IFERROR((($C115*s_DL)/ss_out!F115),".")</f>
        <v>8.3253538231402389E-4</v>
      </c>
      <c r="H115" s="30">
        <f>IFERROR((($C115*s_DL)/ss_out!G115),".")</f>
        <v>5161.8018064850758</v>
      </c>
      <c r="I115" s="30">
        <f>IFERROR((($C115*s_DL)/ss_out!H115),".")</f>
        <v>1792449.7448473668</v>
      </c>
      <c r="J115" s="30">
        <f>IFERROR((($C115*s_DL)/ss_out!I115),".")</f>
        <v>1.6788483266474187E-3</v>
      </c>
      <c r="K115" s="30">
        <f>IFERROR((($C115*s_DL)/ss_out!J115),".")</f>
        <v>5.9837330561250907E-4</v>
      </c>
      <c r="L115" s="30">
        <f>IFERROR((($C115*s_DL)/ss_out!K115),".")</f>
        <v>1.3470489107390612E-3</v>
      </c>
      <c r="M115" s="30">
        <f>IFERROR((($C115*s_DL)/ss_out!L115),".")</f>
        <v>1.6561611870981297E-3</v>
      </c>
      <c r="N115" s="30">
        <f>IFERROR((($C115*s_DL)/ss_out!M115),".")</f>
        <v>1.1375891054155184E-3</v>
      </c>
      <c r="O115" s="30">
        <f>IFERROR((($C115*s_DL)/ss_out!N115),".")</f>
        <v>1.3886255803535307E-3</v>
      </c>
      <c r="P115" s="30">
        <f>IFERROR((($C115*s_DL)/ss_out!O115),".")</f>
        <v>4.8243413449304572E-4</v>
      </c>
      <c r="Q115" s="30">
        <f>IFERROR((($C115*s_DL)/ss_out!P115),".")</f>
        <v>1.0688000838216056E-3</v>
      </c>
      <c r="R115" s="30">
        <f>IFERROR((($C115*s_DL)/ss_out!Q115),".")</f>
        <v>1.3005977668403819E-3</v>
      </c>
      <c r="S115" s="30">
        <f>IFERROR((($C115*s_DL)/ss_out!R115),".")</f>
        <v>9.4093391680357189E-4</v>
      </c>
    </row>
    <row r="116" spans="1:19">
      <c r="A116" s="88" t="s">
        <v>123</v>
      </c>
      <c r="B116" s="28"/>
      <c r="C116" s="28">
        <v>5</v>
      </c>
      <c r="D116" s="30">
        <f>IFERROR((($C116*s_DL)/ss_out!C116),".")</f>
        <v>140.11642880468852</v>
      </c>
      <c r="E116" s="30">
        <f>IFERROR((($C116*s_DL)/ss_out!D116),".")</f>
        <v>441188.78690564138</v>
      </c>
      <c r="F116" s="30">
        <f>IFERROR((($C116*s_DL)/ss_out!E116),".")</f>
        <v>1238.6519442058031</v>
      </c>
      <c r="G116" s="30">
        <f>IFERROR((($C116*s_DL)/ss_out!F116),".")</f>
        <v>5.883627591717059E-4</v>
      </c>
      <c r="H116" s="30">
        <f>IFERROR((($C116*s_DL)/ss_out!G116),".")</f>
        <v>1378.7689613732507</v>
      </c>
      <c r="I116" s="30">
        <f>IFERROR((($C116*s_DL)/ss_out!H116),".")</f>
        <v>441328.90392280876</v>
      </c>
      <c r="J116" s="30">
        <f>IFERROR((($C116*s_DL)/ss_out!I116),".")</f>
        <v>7.2659280633143085E-4</v>
      </c>
      <c r="K116" s="30">
        <f>IFERROR((($C116*s_DL)/ss_out!J116),".")</f>
        <v>3.1220784647053657E-4</v>
      </c>
      <c r="L116" s="30">
        <f>IFERROR((($C116*s_DL)/ss_out!K116),".")</f>
        <v>6.3009219924053744E-4</v>
      </c>
      <c r="M116" s="30">
        <f>IFERROR((($C116*s_DL)/ss_out!L116),".")</f>
        <v>7.2375455318169865E-4</v>
      </c>
      <c r="N116" s="30">
        <f>IFERROR((($C116*s_DL)/ss_out!M116),".")</f>
        <v>8.0461286039224238E-4</v>
      </c>
      <c r="O116" s="30">
        <f>IFERROR((($C116*s_DL)/ss_out!N116),".")</f>
        <v>6.0048992258795932E-4</v>
      </c>
      <c r="P116" s="30">
        <f>IFERROR((($C116*s_DL)/ss_out!O116),".")</f>
        <v>2.5214214720490225E-4</v>
      </c>
      <c r="Q116" s="30">
        <f>IFERROR((($C116*s_DL)/ss_out!P116),".")</f>
        <v>5.0291260421510297E-4</v>
      </c>
      <c r="R116" s="30">
        <f>IFERROR((($C116*s_DL)/ss_out!Q116),".")</f>
        <v>5.7287055775061746E-4</v>
      </c>
      <c r="S116" s="30">
        <f>IFERROR((($C116*s_DL)/ss_out!R116),".")</f>
        <v>6.649693061092913E-4</v>
      </c>
    </row>
    <row r="117" spans="1:19">
      <c r="A117" s="88" t="s">
        <v>124</v>
      </c>
      <c r="B117" s="28"/>
      <c r="C117" s="28">
        <v>5</v>
      </c>
      <c r="D117" s="30">
        <f>IFERROR((($C117*s_DL)/ss_out!C117),".")</f>
        <v>3.4978334734075869</v>
      </c>
      <c r="E117" s="30">
        <f>IFERROR((($C117*s_DL)/ss_out!D117),".")</f>
        <v>2278.9258663511796</v>
      </c>
      <c r="F117" s="30">
        <f>IFERROR((($C117*s_DL)/ss_out!E117),".")</f>
        <v>6.3981588808160375</v>
      </c>
      <c r="G117" s="30">
        <f>IFERROR((($C117*s_DL)/ss_out!F117),".")</f>
        <v>0.1480543214266849</v>
      </c>
      <c r="H117" s="30">
        <f>IFERROR((($C117*s_DL)/ss_out!G117),".")</f>
        <v>10.044046675650309</v>
      </c>
      <c r="I117" s="30">
        <f>IFERROR((($C117*s_DL)/ss_out!H117),".")</f>
        <v>2282.5717541460144</v>
      </c>
      <c r="J117" s="30">
        <f>IFERROR((($C117*s_DL)/ss_out!I117),".")</f>
        <v>0.43623200652681254</v>
      </c>
      <c r="K117" s="30">
        <f>IFERROR((($C117*s_DL)/ss_out!J117),".")</f>
        <v>0.17348997041181288</v>
      </c>
      <c r="L117" s="30">
        <f>IFERROR((($C117*s_DL)/ss_out!K117),".")</f>
        <v>0.381076235586641</v>
      </c>
      <c r="M117" s="30">
        <f>IFERROR((($C117*s_DL)/ss_out!L117),".")</f>
        <v>0.43623200652681254</v>
      </c>
      <c r="N117" s="30">
        <f>IFERROR((($C117*s_DL)/ss_out!M117),".")</f>
        <v>0.19297943440175372</v>
      </c>
      <c r="O117" s="30">
        <f>IFERROR((($C117*s_DL)/ss_out!N117),".")</f>
        <v>0.39639131965319491</v>
      </c>
      <c r="P117" s="30">
        <f>IFERROR((($C117*s_DL)/ss_out!O117),".")</f>
        <v>0.14227451673918556</v>
      </c>
      <c r="Q117" s="30">
        <f>IFERROR((($C117*s_DL)/ss_out!P117),".")</f>
        <v>0.31179409844735068</v>
      </c>
      <c r="R117" s="30">
        <f>IFERROR((($C117*s_DL)/ss_out!Q117),".")</f>
        <v>0.35691709624921047</v>
      </c>
      <c r="S117" s="30">
        <f>IFERROR((($C117*s_DL)/ss_out!R117),".")</f>
        <v>0.16733142580979168</v>
      </c>
    </row>
    <row r="118" spans="1:19">
      <c r="A118" s="88" t="s">
        <v>125</v>
      </c>
      <c r="B118" s="28"/>
      <c r="C118" s="28">
        <v>5</v>
      </c>
      <c r="D118" s="30">
        <f>IFERROR((($C118*s_DL)/ss_out!C118),".")</f>
        <v>5.2678246309577673E-4</v>
      </c>
      <c r="E118" s="30">
        <f>IFERROR((($C118*s_DL)/ss_out!D118),".")</f>
        <v>1.5856273687431737E-2</v>
      </c>
      <c r="F118" s="30">
        <f>IFERROR((($C118*s_DL)/ss_out!E118),".")</f>
        <v>4.451700680914449E-5</v>
      </c>
      <c r="G118" s="30">
        <f>IFERROR((($C118*s_DL)/ss_out!F118),".")</f>
        <v>5.9766537596853556E-3</v>
      </c>
      <c r="H118" s="30">
        <f>IFERROR((($C118*s_DL)/ss_out!G118),".")</f>
        <v>6.5479532295902769E-3</v>
      </c>
      <c r="I118" s="30">
        <f>IFERROR((($C118*s_DL)/ss_out!H118),".")</f>
        <v>2.2359709910212869E-2</v>
      </c>
      <c r="J118" s="30">
        <f>IFERROR((($C118*s_DL)/ss_out!I118),".")</f>
        <v>3.9155969269674441E-2</v>
      </c>
      <c r="K118" s="30">
        <f>IFERROR((($C118*s_DL)/ss_out!J118),".")</f>
        <v>7.6240715983522268E-3</v>
      </c>
      <c r="L118" s="30">
        <f>IFERROR((($C118*s_DL)/ss_out!K118),".")</f>
        <v>2.1698522013421605E-2</v>
      </c>
      <c r="M118" s="30">
        <f>IFERROR((($C118*s_DL)/ss_out!L118),".")</f>
        <v>3.4125857348381257E-2</v>
      </c>
      <c r="N118" s="30">
        <f>IFERROR((($C118*s_DL)/ss_out!M118),".")</f>
        <v>7.5301727966472706E-3</v>
      </c>
      <c r="O118" s="30">
        <f>IFERROR((($C118*s_DL)/ss_out!N118),".")</f>
        <v>3.7905036449892231E-2</v>
      </c>
      <c r="P118" s="30">
        <f>IFERROR((($C118*s_DL)/ss_out!O118),".")</f>
        <v>7.2835120025158111E-3</v>
      </c>
      <c r="Q118" s="30">
        <f>IFERROR((($C118*s_DL)/ss_out!P118),".")</f>
        <v>2.0811274061518874E-2</v>
      </c>
      <c r="R118" s="30">
        <f>IFERROR((($C118*s_DL)/ss_out!Q118),".")</f>
        <v>3.1850475600988366E-2</v>
      </c>
      <c r="S118" s="30">
        <f>IFERROR((($C118*s_DL)/ss_out!R118),".")</f>
        <v>6.7548315073993528E-3</v>
      </c>
    </row>
    <row r="119" spans="1:19">
      <c r="A119" s="34" t="s">
        <v>126</v>
      </c>
      <c r="B119" s="90" t="s">
        <v>9</v>
      </c>
      <c r="C119" s="28">
        <v>5</v>
      </c>
      <c r="D119" s="30" t="str">
        <f>IFERROR((($C119*s_DL)/ss_out!C119),".")</f>
        <v>.</v>
      </c>
      <c r="E119" s="30" t="str">
        <f>IFERROR((($C119*s_DL)/ss_out!D119),".")</f>
        <v>.</v>
      </c>
      <c r="F119" s="30" t="str">
        <f>IFERROR((($C119*s_DL)/ss_out!E119),".")</f>
        <v>.</v>
      </c>
      <c r="G119" s="30">
        <f>IFERROR((($C119*s_DL)/ss_out!F119),".")</f>
        <v>8.6342188798757684E-7</v>
      </c>
      <c r="H119" s="30">
        <f>IFERROR((($C119*s_DL)/ss_out!G119),".")</f>
        <v>8.6342188798757673E-7</v>
      </c>
      <c r="I119" s="30">
        <f>IFERROR((($C119*s_DL)/ss_out!H119),".")</f>
        <v>8.6342188798757673E-7</v>
      </c>
      <c r="J119" s="30">
        <f>IFERROR((($C119*s_DL)/ss_out!I119),".")</f>
        <v>2.0128487729613648E-7</v>
      </c>
      <c r="K119" s="30">
        <f>IFERROR((($C119*s_DL)/ss_out!J119),".")</f>
        <v>1.1947611137753128E-7</v>
      </c>
      <c r="L119" s="30">
        <f>IFERROR((($C119*s_DL)/ss_out!K119),".")</f>
        <v>1.6656029320118889E-7</v>
      </c>
      <c r="M119" s="30">
        <f>IFERROR((($C119*s_DL)/ss_out!L119),".")</f>
        <v>1.9628218297737282E-7</v>
      </c>
      <c r="N119" s="30">
        <f>IFERROR((($C119*s_DL)/ss_out!M119),".")</f>
        <v>1.1270523967390171E-6</v>
      </c>
      <c r="O119" s="30">
        <f>IFERROR((($C119*s_DL)/ss_out!N119),".")</f>
        <v>1.7902373444228026E-7</v>
      </c>
      <c r="P119" s="30">
        <f>IFERROR((($C119*s_DL)/ss_out!O119),".")</f>
        <v>1.0030958870250163E-7</v>
      </c>
      <c r="Q119" s="30">
        <f>IFERROR((($C119*s_DL)/ss_out!P119),".")</f>
        <v>1.3824045582186025E-7</v>
      </c>
      <c r="R119" s="30">
        <f>IFERROR((($C119*s_DL)/ss_out!Q119),".")</f>
        <v>1.6422378266012841E-7</v>
      </c>
      <c r="S119" s="30">
        <f>IFERROR((($C119*s_DL)/ss_out!R119),".")</f>
        <v>9.7584193558232204E-7</v>
      </c>
    </row>
    <row r="120" spans="1:19">
      <c r="A120" s="34" t="s">
        <v>127</v>
      </c>
      <c r="B120" s="28" t="s">
        <v>9</v>
      </c>
      <c r="C120" s="28">
        <v>5</v>
      </c>
      <c r="D120" s="30" t="str">
        <f>IFERROR((($C120*s_DL)/ss_out!C120),".")</f>
        <v>.</v>
      </c>
      <c r="E120" s="30" t="str">
        <f>IFERROR((($C120*s_DL)/ss_out!D120),".")</f>
        <v>.</v>
      </c>
      <c r="F120" s="30" t="str">
        <f>IFERROR((($C120*s_DL)/ss_out!E120),".")</f>
        <v>.</v>
      </c>
      <c r="G120" s="30">
        <f>IFERROR((($C120*s_DL)/ss_out!F120),".")</f>
        <v>1.3507287398761232E-5</v>
      </c>
      <c r="H120" s="30">
        <f>IFERROR((($C120*s_DL)/ss_out!G120),".")</f>
        <v>1.3507287398761232E-5</v>
      </c>
      <c r="I120" s="30">
        <f>IFERROR((($C120*s_DL)/ss_out!H120),".")</f>
        <v>1.3507287398761232E-5</v>
      </c>
      <c r="J120" s="30">
        <f>IFERROR((($C120*s_DL)/ss_out!I120),".")</f>
        <v>9.1186671938393534E-5</v>
      </c>
      <c r="K120" s="30">
        <f>IFERROR((($C120*s_DL)/ss_out!J120),".")</f>
        <v>1.6675646827630745E-5</v>
      </c>
      <c r="L120" s="30">
        <f>IFERROR((($C120*s_DL)/ss_out!K120),".")</f>
        <v>4.7909398028589924E-5</v>
      </c>
      <c r="M120" s="30">
        <f>IFERROR((($C120*s_DL)/ss_out!L120),".")</f>
        <v>7.6628567565065095E-5</v>
      </c>
      <c r="N120" s="30">
        <f>IFERROR((($C120*s_DL)/ss_out!M120),".")</f>
        <v>1.673020075194193E-5</v>
      </c>
      <c r="O120" s="30">
        <f>IFERROR((($C120*s_DL)/ss_out!N120),".")</f>
        <v>9.0323706588818796E-5</v>
      </c>
      <c r="P120" s="30">
        <f>IFERROR((($C120*s_DL)/ss_out!O120),".")</f>
        <v>1.6321751552416527E-5</v>
      </c>
      <c r="Q120" s="30">
        <f>IFERROR((($C120*s_DL)/ss_out!P120),".")</f>
        <v>4.7439204146781129E-5</v>
      </c>
      <c r="R120" s="30">
        <f>IFERROR((($C120*s_DL)/ss_out!Q120),".")</f>
        <v>7.3615231025850054E-5</v>
      </c>
      <c r="S120" s="30">
        <f>IFERROR((($C120*s_DL)/ss_out!R120),".")</f>
        <v>1.5265975605964166E-5</v>
      </c>
    </row>
    <row r="121" spans="1:19">
      <c r="A121" s="34" t="s">
        <v>128</v>
      </c>
      <c r="B121" s="90" t="s">
        <v>9</v>
      </c>
      <c r="C121" s="28">
        <v>5</v>
      </c>
      <c r="D121" s="30" t="str">
        <f>IFERROR((($C121*s_DL)/ss_out!C121),".")</f>
        <v>.</v>
      </c>
      <c r="E121" s="30" t="str">
        <f>IFERROR((($C121*s_DL)/ss_out!D121),".")</f>
        <v>.</v>
      </c>
      <c r="F121" s="30" t="str">
        <f>IFERROR((($C121*s_DL)/ss_out!E121),".")</f>
        <v>.</v>
      </c>
      <c r="G121" s="30">
        <f>IFERROR((($C121*s_DL)/ss_out!F121),".")</f>
        <v>1.0683842933926572E-5</v>
      </c>
      <c r="H121" s="30">
        <f>IFERROR((($C121*s_DL)/ss_out!G121),".")</f>
        <v>1.0683842933926572E-5</v>
      </c>
      <c r="I121" s="30">
        <f>IFERROR((($C121*s_DL)/ss_out!H121),".")</f>
        <v>1.0683842933926572E-5</v>
      </c>
      <c r="J121" s="30" t="str">
        <f>IFERROR((($C121*s_DL)/ss_out!I121),".")</f>
        <v>.</v>
      </c>
      <c r="K121" s="30" t="str">
        <f>IFERROR((($C121*s_DL)/ss_out!J121),".")</f>
        <v>.</v>
      </c>
      <c r="L121" s="30" t="str">
        <f>IFERROR((($C121*s_DL)/ss_out!K121),".")</f>
        <v>.</v>
      </c>
      <c r="M121" s="30" t="str">
        <f>IFERROR((($C121*s_DL)/ss_out!L121),".")</f>
        <v>.</v>
      </c>
      <c r="N121" s="30" t="str">
        <f>IFERROR((($C121*s_DL)/ss_out!M121),".")</f>
        <v>.</v>
      </c>
      <c r="O121" s="30">
        <f>IFERROR((($C121*s_DL)/ss_out!N121),".")</f>
        <v>7.0552600663524045E-5</v>
      </c>
      <c r="P121" s="30">
        <f>IFERROR((($C121*s_DL)/ss_out!O121),".")</f>
        <v>1.2914163829583758E-5</v>
      </c>
      <c r="Q121" s="30">
        <f>IFERROR((($C121*s_DL)/ss_out!P121),".")</f>
        <v>3.7187244306494117E-5</v>
      </c>
      <c r="R121" s="30">
        <f>IFERROR((($C121*s_DL)/ss_out!Q121),".")</f>
        <v>5.9186166093707641E-5</v>
      </c>
      <c r="S121" s="30">
        <f>IFERROR((($C121*s_DL)/ss_out!R121),".")</f>
        <v>1.2074910438511411E-5</v>
      </c>
    </row>
    <row r="122" spans="1:19">
      <c r="A122" s="88" t="s">
        <v>129</v>
      </c>
      <c r="B122" s="28"/>
      <c r="C122" s="28">
        <v>5</v>
      </c>
      <c r="D122" s="30">
        <f>IFERROR((($C122*s_DL)/ss_out!C122),".")</f>
        <v>1.0752549108447992E-3</v>
      </c>
      <c r="E122" s="30">
        <f>IFERROR((($C122*s_DL)/ss_out!D122),".")</f>
        <v>2.3382254959378099E-2</v>
      </c>
      <c r="F122" s="30">
        <f>IFERROR((($C122*s_DL)/ss_out!E122),".")</f>
        <v>6.564644529722325E-5</v>
      </c>
      <c r="G122" s="30">
        <f>IFERROR((($C122*s_DL)/ss_out!F122),".")</f>
        <v>3.0458490691587757E-3</v>
      </c>
      <c r="H122" s="30">
        <f>IFERROR((($C122*s_DL)/ss_out!G122),".")</f>
        <v>4.1867504253007976E-3</v>
      </c>
      <c r="I122" s="30">
        <f>IFERROR((($C122*s_DL)/ss_out!H122),".")</f>
        <v>2.7503358939381675E-2</v>
      </c>
      <c r="J122" s="30" t="str">
        <f>IFERROR((($C122*s_DL)/ss_out!I122),".")</f>
        <v>.</v>
      </c>
      <c r="K122" s="30" t="str">
        <f>IFERROR((($C122*s_DL)/ss_out!J122),".")</f>
        <v>.</v>
      </c>
      <c r="L122" s="30" t="str">
        <f>IFERROR((($C122*s_DL)/ss_out!K122),".")</f>
        <v>.</v>
      </c>
      <c r="M122" s="30" t="str">
        <f>IFERROR((($C122*s_DL)/ss_out!L122),".")</f>
        <v>.</v>
      </c>
      <c r="N122" s="30" t="str">
        <f>IFERROR((($C122*s_DL)/ss_out!M122),".")</f>
        <v>.</v>
      </c>
      <c r="O122" s="30">
        <f>IFERROR((($C122*s_DL)/ss_out!N122),".")</f>
        <v>1.5588363883584345E-2</v>
      </c>
      <c r="P122" s="30">
        <f>IFERROR((($C122*s_DL)/ss_out!O122),".")</f>
        <v>3.4765582724184743E-3</v>
      </c>
      <c r="Q122" s="30">
        <f>IFERROR((($C122*s_DL)/ss_out!P122),".")</f>
        <v>9.571838432369419E-3</v>
      </c>
      <c r="R122" s="30">
        <f>IFERROR((($C122*s_DL)/ss_out!Q122),".")</f>
        <v>1.4172464217148975E-2</v>
      </c>
      <c r="S122" s="30">
        <f>IFERROR((($C122*s_DL)/ss_out!R122),".")</f>
        <v>3.4424274998021351E-3</v>
      </c>
    </row>
    <row r="123" spans="1:19">
      <c r="A123" s="34" t="s">
        <v>130</v>
      </c>
      <c r="B123" s="28" t="s">
        <v>9</v>
      </c>
      <c r="C123" s="28">
        <v>5</v>
      </c>
      <c r="D123" s="30">
        <f>IFERROR((($C123*s_DL)/ss_out!C123),".")</f>
        <v>31.056019327754814</v>
      </c>
      <c r="E123" s="30">
        <f>IFERROR((($C123*s_DL)/ss_out!D123),".")</f>
        <v>177509.0390345022</v>
      </c>
      <c r="F123" s="30">
        <f>IFERROR((($C123*s_DL)/ss_out!E123),".")</f>
        <v>498.36243086843183</v>
      </c>
      <c r="G123" s="30">
        <f>IFERROR((($C123*s_DL)/ss_out!F123),".")</f>
        <v>6.1823369901927426E-4</v>
      </c>
      <c r="H123" s="30">
        <f>IFERROR((($C123*s_DL)/ss_out!G123),".")</f>
        <v>529.41906842988556</v>
      </c>
      <c r="I123" s="30">
        <f>IFERROR((($C123*s_DL)/ss_out!H123),".")</f>
        <v>177540.09567206368</v>
      </c>
      <c r="J123" s="30">
        <f>IFERROR((($C123*s_DL)/ss_out!I123),".")</f>
        <v>1.3941083958332995E-3</v>
      </c>
      <c r="K123" s="30">
        <f>IFERROR((($C123*s_DL)/ss_out!J123),".")</f>
        <v>4.1086527925981379E-4</v>
      </c>
      <c r="L123" s="30">
        <f>IFERROR((($C123*s_DL)/ss_out!K123),".")</f>
        <v>9.9457733117375591E-4</v>
      </c>
      <c r="M123" s="30">
        <f>IFERROR((($C123*s_DL)/ss_out!L123),".")</f>
        <v>1.3487715374322158E-3</v>
      </c>
      <c r="N123" s="30">
        <f>IFERROR((($C123*s_DL)/ss_out!M123),".")</f>
        <v>8.4406527155153155E-4</v>
      </c>
      <c r="O123" s="30">
        <f>IFERROR((($C123*s_DL)/ss_out!N123),".")</f>
        <v>1.1540632415838574E-3</v>
      </c>
      <c r="P123" s="30">
        <f>IFERROR((($C123*s_DL)/ss_out!O123),".")</f>
        <v>3.3324914783766424E-4</v>
      </c>
      <c r="Q123" s="30">
        <f>IFERROR((($C123*s_DL)/ss_out!P123),".")</f>
        <v>7.9947755326138911E-4</v>
      </c>
      <c r="R123" s="30">
        <f>IFERROR((($C123*s_DL)/ss_out!Q123),".")</f>
        <v>1.0732562672724135E-3</v>
      </c>
      <c r="S123" s="30">
        <f>IFERROR((($C123*s_DL)/ss_out!R123),".")</f>
        <v>6.9872952943007599E-4</v>
      </c>
    </row>
    <row r="124" spans="1:19">
      <c r="A124" s="88" t="s">
        <v>131</v>
      </c>
      <c r="B124" s="28"/>
      <c r="C124" s="28">
        <v>5</v>
      </c>
      <c r="D124" s="30">
        <f>IFERROR((($C124*s_DL)/ss_out!C124),".")</f>
        <v>30.024885407936843</v>
      </c>
      <c r="E124" s="30">
        <f>IFERROR((($C124*s_DL)/ss_out!D124),".")</f>
        <v>174062.39475198771</v>
      </c>
      <c r="F124" s="30">
        <f>IFERROR((($C124*s_DL)/ss_out!E124),".")</f>
        <v>488.68586435488743</v>
      </c>
      <c r="G124" s="30">
        <f>IFERROR((($C124*s_DL)/ss_out!F124),".")</f>
        <v>7.5331054574822275E-4</v>
      </c>
      <c r="H124" s="30">
        <f>IFERROR((($C124*s_DL)/ss_out!G124),".")</f>
        <v>518.71150307336995</v>
      </c>
      <c r="I124" s="30">
        <f>IFERROR((($C124*s_DL)/ss_out!H124),".")</f>
        <v>174092.42039070619</v>
      </c>
      <c r="J124" s="30">
        <f>IFERROR((($C124*s_DL)/ss_out!I124),".")</f>
        <v>5.2550966696021249E-4</v>
      </c>
      <c r="K124" s="30">
        <f>IFERROR((($C124*s_DL)/ss_out!J124),".")</f>
        <v>2.3832573544844236E-4</v>
      </c>
      <c r="L124" s="30">
        <f>IFERROR((($C124*s_DL)/ss_out!K124),".")</f>
        <v>4.4313247592320612E-4</v>
      </c>
      <c r="M124" s="30">
        <f>IFERROR((($C124*s_DL)/ss_out!L124),".")</f>
        <v>5.22669074165833E-4</v>
      </c>
      <c r="N124" s="30">
        <f>IFERROR((($C124*s_DL)/ss_out!M124),".")</f>
        <v>1.0310378621227018E-3</v>
      </c>
      <c r="O124" s="30">
        <f>IFERROR((($C124*s_DL)/ss_out!N124),".")</f>
        <v>4.3394687610257015E-4</v>
      </c>
      <c r="P124" s="30">
        <f>IFERROR((($C124*s_DL)/ss_out!O124),".")</f>
        <v>1.9336153565922696E-4</v>
      </c>
      <c r="Q124" s="30">
        <f>IFERROR((($C124*s_DL)/ss_out!P124),".")</f>
        <v>3.5637695977739638E-4</v>
      </c>
      <c r="R124" s="30">
        <f>IFERROR((($C124*s_DL)/ss_out!Q124),".")</f>
        <v>4.2249090138010194E-4</v>
      </c>
      <c r="S124" s="30">
        <f>IFERROR((($C124*s_DL)/ss_out!R124),".")</f>
        <v>8.5139377549356041E-4</v>
      </c>
    </row>
    <row r="125" spans="1:19">
      <c r="A125" s="88" t="s">
        <v>132</v>
      </c>
      <c r="B125" s="28"/>
      <c r="C125" s="28">
        <v>5</v>
      </c>
      <c r="D125" s="30">
        <f>IFERROR((($C125*s_DL)/ss_out!C125),".")</f>
        <v>28.32654877851822</v>
      </c>
      <c r="E125" s="30">
        <f>IFERROR((($C125*s_DL)/ss_out!D125),".")</f>
        <v>157345.73752218913</v>
      </c>
      <c r="F125" s="30">
        <f>IFERROR((($C125*s_DL)/ss_out!E125),".")</f>
        <v>441.75330261972147</v>
      </c>
      <c r="G125" s="30">
        <f>IFERROR((($C125*s_DL)/ss_out!F125),".")</f>
        <v>0.18273441223558298</v>
      </c>
      <c r="H125" s="30">
        <f>IFERROR((($C125*s_DL)/ss_out!G125),".")</f>
        <v>470.26258581047529</v>
      </c>
      <c r="I125" s="30">
        <f>IFERROR((($C125*s_DL)/ss_out!H125),".")</f>
        <v>157374.24680537992</v>
      </c>
      <c r="J125" s="30">
        <f>IFERROR((($C125*s_DL)/ss_out!I125),".")</f>
        <v>0.96758564193238961</v>
      </c>
      <c r="K125" s="30">
        <f>IFERROR((($C125*s_DL)/ss_out!J125),".")</f>
        <v>0.24279949041556764</v>
      </c>
      <c r="L125" s="30">
        <f>IFERROR((($C125*s_DL)/ss_out!K125),".")</f>
        <v>0.67085937840645682</v>
      </c>
      <c r="M125" s="30">
        <f>IFERROR((($C125*s_DL)/ss_out!L125),".")</f>
        <v>0.9417833581475259</v>
      </c>
      <c r="N125" s="30">
        <f>IFERROR((($C125*s_DL)/ss_out!M125),".")</f>
        <v>0.2405924835081022</v>
      </c>
      <c r="O125" s="30">
        <f>IFERROR((($C125*s_DL)/ss_out!N125),".")</f>
        <v>0.73357264791443555</v>
      </c>
      <c r="P125" s="30">
        <f>IFERROR((($C125*s_DL)/ss_out!O125),".")</f>
        <v>0.19620160841662032</v>
      </c>
      <c r="Q125" s="30">
        <f>IFERROR((($C125*s_DL)/ss_out!P125),".")</f>
        <v>0.54563874080212194</v>
      </c>
      <c r="R125" s="30">
        <f>IFERROR((($C125*s_DL)/ss_out!Q125),".")</f>
        <v>0.75917177018428006</v>
      </c>
      <c r="S125" s="30">
        <f>IFERROR((($C125*s_DL)/ss_out!R125),".")</f>
        <v>0.20652696557078126</v>
      </c>
    </row>
    <row r="126" spans="1:19">
      <c r="A126" s="88" t="s">
        <v>133</v>
      </c>
      <c r="B126" s="28"/>
      <c r="C126" s="28">
        <v>5</v>
      </c>
      <c r="D126" s="30">
        <f>IFERROR((($C126*s_DL)/ss_out!C126),".")</f>
        <v>27.052759058392628</v>
      </c>
      <c r="E126" s="30">
        <f>IFERROR((($C126*s_DL)/ss_out!D126),".")</f>
        <v>149590.44422332192</v>
      </c>
      <c r="F126" s="30">
        <f>IFERROR((($C126*s_DL)/ss_out!E126),".")</f>
        <v>419.9800631185492</v>
      </c>
      <c r="G126" s="30">
        <f>IFERROR((($C126*s_DL)/ss_out!F126),".")</f>
        <v>5.078358514407315E-4</v>
      </c>
      <c r="H126" s="30">
        <f>IFERROR((($C126*s_DL)/ss_out!G126),".")</f>
        <v>447.03333001279321</v>
      </c>
      <c r="I126" s="30">
        <f>IFERROR((($C126*s_DL)/ss_out!H126),".")</f>
        <v>149617.49749021616</v>
      </c>
      <c r="J126" s="30">
        <f>IFERROR((($C126*s_DL)/ss_out!I126),".")</f>
        <v>2.6048268685286601E-4</v>
      </c>
      <c r="K126" s="30">
        <f>IFERROR((($C126*s_DL)/ss_out!J126),".")</f>
        <v>1.2100940523371965E-4</v>
      </c>
      <c r="L126" s="30">
        <f>IFERROR((($C126*s_DL)/ss_out!K126),".")</f>
        <v>2.0310264023969379E-4</v>
      </c>
      <c r="M126" s="30">
        <f>IFERROR((($C126*s_DL)/ss_out!L126),".")</f>
        <v>2.4599564538122344E-4</v>
      </c>
      <c r="N126" s="30">
        <f>IFERROR((($C126*s_DL)/ss_out!M126),".")</f>
        <v>6.9506260536768695E-4</v>
      </c>
      <c r="O126" s="30">
        <f>IFERROR((($C126*s_DL)/ss_out!N126),".")</f>
        <v>2.1509718154654503E-4</v>
      </c>
      <c r="P126" s="30">
        <f>IFERROR((($C126*s_DL)/ss_out!O126),".")</f>
        <v>9.8313493503861154E-5</v>
      </c>
      <c r="Q126" s="30">
        <f>IFERROR((($C126*s_DL)/ss_out!P126),".")</f>
        <v>1.6462803867589533E-4</v>
      </c>
      <c r="R126" s="30">
        <f>IFERROR((($C126*s_DL)/ss_out!Q126),".")</f>
        <v>2.0006812845924714E-4</v>
      </c>
      <c r="S126" s="30">
        <f>IFERROR((($C126*s_DL)/ss_out!R126),".")</f>
        <v>5.7395756017150027E-4</v>
      </c>
    </row>
    <row r="127" spans="1:19">
      <c r="A127" s="88" t="s">
        <v>134</v>
      </c>
      <c r="B127" s="28"/>
      <c r="C127" s="28">
        <v>5</v>
      </c>
      <c r="D127" s="30" t="str">
        <f>IFERROR((($C127*s_DL)/ss_out!C127),".")</f>
        <v>.</v>
      </c>
      <c r="E127" s="30" t="str">
        <f>IFERROR((($C127*s_DL)/ss_out!D127),".")</f>
        <v>.</v>
      </c>
      <c r="F127" s="30" t="str">
        <f>IFERROR((($C127*s_DL)/ss_out!E127),".")</f>
        <v>.</v>
      </c>
      <c r="G127" s="30" t="str">
        <f>IFERROR((($C127*s_DL)/ss_out!F127),".")</f>
        <v>.</v>
      </c>
      <c r="H127" s="30" t="str">
        <f>IFERROR((($C127*s_DL)/ss_out!G127),".")</f>
        <v>.</v>
      </c>
      <c r="I127" s="30" t="str">
        <f>IFERROR((($C127*s_DL)/ss_out!H127),".")</f>
        <v>.</v>
      </c>
      <c r="J127" s="30" t="str">
        <f>IFERROR((($C127*s_DL)/ss_out!I127),".")</f>
        <v>.</v>
      </c>
      <c r="K127" s="30" t="str">
        <f>IFERROR((($C127*s_DL)/ss_out!J127),".")</f>
        <v>.</v>
      </c>
      <c r="L127" s="30" t="str">
        <f>IFERROR((($C127*s_DL)/ss_out!K127),".")</f>
        <v>.</v>
      </c>
      <c r="M127" s="30" t="str">
        <f>IFERROR((($C127*s_DL)/ss_out!L127),".")</f>
        <v>.</v>
      </c>
      <c r="N127" s="30" t="str">
        <f>IFERROR((($C127*s_DL)/ss_out!M127),".")</f>
        <v>.</v>
      </c>
      <c r="O127" s="30" t="str">
        <f>IFERROR((($C127*s_DL)/ss_out!N127),".")</f>
        <v>.</v>
      </c>
      <c r="P127" s="30" t="str">
        <f>IFERROR((($C127*s_DL)/ss_out!O127),".")</f>
        <v>.</v>
      </c>
      <c r="Q127" s="30" t="str">
        <f>IFERROR((($C127*s_DL)/ss_out!P127),".")</f>
        <v>.</v>
      </c>
      <c r="R127" s="30" t="str">
        <f>IFERROR((($C127*s_DL)/ss_out!Q127),".")</f>
        <v>.</v>
      </c>
      <c r="S127" s="30" t="str">
        <f>IFERROR((($C127*s_DL)/ss_out!R127),".")</f>
        <v>.</v>
      </c>
    </row>
    <row r="128" spans="1:19">
      <c r="A128" s="88" t="s">
        <v>135</v>
      </c>
      <c r="B128" s="28"/>
      <c r="C128" s="28">
        <v>5</v>
      </c>
      <c r="D128" s="30">
        <f>IFERROR((($C128*s_DL)/ss_out!C128),".")</f>
        <v>7.7205141697344701E-2</v>
      </c>
      <c r="E128" s="30">
        <f>IFERROR((($C128*s_DL)/ss_out!D128),".")</f>
        <v>20.947708977597959</v>
      </c>
      <c r="F128" s="30">
        <f>IFERROR((($C128*s_DL)/ss_out!E128),".")</f>
        <v>5.8811377854234625E-2</v>
      </c>
      <c r="G128" s="30">
        <f>IFERROR((($C128*s_DL)/ss_out!F128),".")</f>
        <v>5.8930242938482766E-5</v>
      </c>
      <c r="H128" s="30">
        <f>IFERROR((($C128*s_DL)/ss_out!G128),".")</f>
        <v>0.1360754497945178</v>
      </c>
      <c r="I128" s="30">
        <f>IFERROR((($C128*s_DL)/ss_out!H128),".")</f>
        <v>21.024973049538243</v>
      </c>
      <c r="J128" s="30">
        <f>IFERROR((($C128*s_DL)/ss_out!I128),".")</f>
        <v>1.4605746221212621E-4</v>
      </c>
      <c r="K128" s="30">
        <f>IFERROR((($C128*s_DL)/ss_out!J128),".")</f>
        <v>5.3628169206169593E-5</v>
      </c>
      <c r="L128" s="30">
        <f>IFERROR((($C128*s_DL)/ss_out!K128),".")</f>
        <v>1.1802623209060705E-4</v>
      </c>
      <c r="M128" s="30">
        <f>IFERROR((($C128*s_DL)/ss_out!L128),".")</f>
        <v>1.4458213431099365E-4</v>
      </c>
      <c r="N128" s="30">
        <f>IFERROR((($C128*s_DL)/ss_out!M128),".")</f>
        <v>7.7092596050001944E-5</v>
      </c>
      <c r="O128" s="30">
        <f>IFERROR((($C128*s_DL)/ss_out!N128),".")</f>
        <v>1.2363243968991028E-4</v>
      </c>
      <c r="P128" s="30">
        <f>IFERROR((($C128*s_DL)/ss_out!O128),".")</f>
        <v>4.3533702687173963E-5</v>
      </c>
      <c r="Q128" s="30">
        <f>IFERROR((($C128*s_DL)/ss_out!P128),".")</f>
        <v>9.4773638042368528E-5</v>
      </c>
      <c r="R128" s="30">
        <f>IFERROR((($C128*s_DL)/ss_out!Q128),".")</f>
        <v>1.164922069021445E-4</v>
      </c>
      <c r="S128" s="30">
        <f>IFERROR((($C128*s_DL)/ss_out!R128),".")</f>
        <v>6.6603132412428392E-5</v>
      </c>
    </row>
    <row r="129" spans="1:19">
      <c r="A129" s="88" t="s">
        <v>136</v>
      </c>
      <c r="B129" s="28"/>
      <c r="C129" s="28">
        <v>5</v>
      </c>
      <c r="D129" s="30" t="str">
        <f>IFERROR((($C129*s_DL)/ss_out!C129),".")</f>
        <v>.</v>
      </c>
      <c r="E129" s="30" t="str">
        <f>IFERROR((($C129*s_DL)/ss_out!D129),".")</f>
        <v>.</v>
      </c>
      <c r="F129" s="30" t="str">
        <f>IFERROR((($C129*s_DL)/ss_out!E129),".")</f>
        <v>.</v>
      </c>
      <c r="G129" s="30">
        <f>IFERROR((($C129*s_DL)/ss_out!F129),".")</f>
        <v>4.8834018635594024E-5</v>
      </c>
      <c r="H129" s="30">
        <f>IFERROR((($C129*s_DL)/ss_out!G129),".")</f>
        <v>4.8834018635594024E-5</v>
      </c>
      <c r="I129" s="30">
        <f>IFERROR((($C129*s_DL)/ss_out!H129),".")</f>
        <v>4.8834018635594024E-5</v>
      </c>
      <c r="J129" s="30">
        <f>IFERROR((($C129*s_DL)/ss_out!I129),".")</f>
        <v>2.8129336567442521E-4</v>
      </c>
      <c r="K129" s="30">
        <f>IFERROR((($C129*s_DL)/ss_out!J129),".")</f>
        <v>5.9473454456878472E-5</v>
      </c>
      <c r="L129" s="30">
        <f>IFERROR((($C129*s_DL)/ss_out!K129),".")</f>
        <v>1.6582913652616124E-4</v>
      </c>
      <c r="M129" s="30">
        <f>IFERROR((($C129*s_DL)/ss_out!L129),".")</f>
        <v>2.5369982599398163E-4</v>
      </c>
      <c r="N129" s="30">
        <f>IFERROR((($C129*s_DL)/ss_out!M129),".")</f>
        <v>6.2198761802606596E-5</v>
      </c>
      <c r="O129" s="30">
        <f>IFERROR((($C129*s_DL)/ss_out!N129),".")</f>
        <v>2.497823602300225E-4</v>
      </c>
      <c r="P129" s="30">
        <f>IFERROR((($C129*s_DL)/ss_out!O129),".")</f>
        <v>5.3778557114006809E-5</v>
      </c>
      <c r="Q129" s="30">
        <f>IFERROR((($C129*s_DL)/ss_out!P129),".")</f>
        <v>1.4871880772039238E-4</v>
      </c>
      <c r="R129" s="30">
        <f>IFERROR((($C129*s_DL)/ss_out!Q129),".")</f>
        <v>2.2661540891266853E-4</v>
      </c>
      <c r="S129" s="30">
        <f>IFERROR((($C129*s_DL)/ss_out!R129),".")</f>
        <v>5.5192350264239443E-5</v>
      </c>
    </row>
    <row r="130" spans="1:19">
      <c r="A130" s="88" t="s">
        <v>137</v>
      </c>
      <c r="B130" s="28"/>
      <c r="C130" s="28">
        <v>5</v>
      </c>
      <c r="D130" s="30">
        <f>IFERROR((($C130*s_DL)/ss_out!C130),".")</f>
        <v>4.9003298661032054E-5</v>
      </c>
      <c r="E130" s="30">
        <f>IFERROR((($C130*s_DL)/ss_out!D130),".")</f>
        <v>8.8255064345414528E-4</v>
      </c>
      <c r="F130" s="30">
        <f>IFERROR((($C130*s_DL)/ss_out!E130),".")</f>
        <v>2.4777897870925736E-6</v>
      </c>
      <c r="G130" s="30">
        <f>IFERROR((($C130*s_DL)/ss_out!F130),".")</f>
        <v>5.5720301378016585E-4</v>
      </c>
      <c r="H130" s="30">
        <f>IFERROR((($C130*s_DL)/ss_out!G130),".")</f>
        <v>6.0868410222829046E-4</v>
      </c>
      <c r="I130" s="30">
        <f>IFERROR((($C130*s_DL)/ss_out!H130),".")</f>
        <v>1.4887569558953433E-3</v>
      </c>
      <c r="J130" s="30" t="str">
        <f>IFERROR((($C130*s_DL)/ss_out!I130),".")</f>
        <v>.</v>
      </c>
      <c r="K130" s="30" t="str">
        <f>IFERROR((($C130*s_DL)/ss_out!J130),".")</f>
        <v>.</v>
      </c>
      <c r="L130" s="30" t="str">
        <f>IFERROR((($C130*s_DL)/ss_out!K130),".")</f>
        <v>.</v>
      </c>
      <c r="M130" s="30" t="str">
        <f>IFERROR((($C130*s_DL)/ss_out!L130),".")</f>
        <v>.</v>
      </c>
      <c r="N130" s="30" t="str">
        <f>IFERROR((($C130*s_DL)/ss_out!M130),".")</f>
        <v>.</v>
      </c>
      <c r="O130" s="30">
        <f>IFERROR((($C130*s_DL)/ss_out!N130),".")</f>
        <v>3.1218400373874936E-3</v>
      </c>
      <c r="P130" s="30">
        <f>IFERROR((($C130*s_DL)/ss_out!O130),".")</f>
        <v>6.4154461397321306E-4</v>
      </c>
      <c r="Q130" s="30">
        <f>IFERROR((($C130*s_DL)/ss_out!P130),".")</f>
        <v>1.8066804936977827E-3</v>
      </c>
      <c r="R130" s="30">
        <f>IFERROR((($C130*s_DL)/ss_out!Q130),".")</f>
        <v>2.7704990055198676E-3</v>
      </c>
      <c r="S130" s="30">
        <f>IFERROR((($C130*s_DL)/ss_out!R130),".")</f>
        <v>6.2975247100449194E-4</v>
      </c>
    </row>
    <row r="131" spans="1:19">
      <c r="A131" s="88" t="s">
        <v>138</v>
      </c>
      <c r="B131" s="28"/>
      <c r="C131" s="28">
        <v>5</v>
      </c>
      <c r="D131" s="30">
        <f>IFERROR((($C131*s_DL)/ss_out!C131),".")</f>
        <v>1.156252968515246E-5</v>
      </c>
      <c r="E131" s="30">
        <f>IFERROR((($C131*s_DL)/ss_out!D131),".")</f>
        <v>1.9044050699573603E-4</v>
      </c>
      <c r="F131" s="30">
        <f>IFERROR((($C131*s_DL)/ss_out!E131),".")</f>
        <v>5.3466794997275819E-7</v>
      </c>
      <c r="G131" s="30">
        <f>IFERROR((($C131*s_DL)/ss_out!F131),".")</f>
        <v>1.2297702795322571E-5</v>
      </c>
      <c r="H131" s="30">
        <f>IFERROR((($C131*s_DL)/ss_out!G131),".")</f>
        <v>2.4394900430447784E-5</v>
      </c>
      <c r="I131" s="30">
        <f>IFERROR((($C131*s_DL)/ss_out!H131),".")</f>
        <v>2.1430073947621101E-4</v>
      </c>
      <c r="J131" s="30" t="str">
        <f>IFERROR((($C131*s_DL)/ss_out!I131),".")</f>
        <v>.</v>
      </c>
      <c r="K131" s="30" t="str">
        <f>IFERROR((($C131*s_DL)/ss_out!J131),".")</f>
        <v>.</v>
      </c>
      <c r="L131" s="30" t="str">
        <f>IFERROR((($C131*s_DL)/ss_out!K131),".")</f>
        <v>.</v>
      </c>
      <c r="M131" s="30" t="str">
        <f>IFERROR((($C131*s_DL)/ss_out!L131),".")</f>
        <v>.</v>
      </c>
      <c r="N131" s="30" t="str">
        <f>IFERROR((($C131*s_DL)/ss_out!M131),".")</f>
        <v>.</v>
      </c>
      <c r="O131" s="30">
        <f>IFERROR((($C131*s_DL)/ss_out!N131),".")</f>
        <v>2.7979281008839151E-5</v>
      </c>
      <c r="P131" s="30">
        <f>IFERROR((($C131*s_DL)/ss_out!O131),".")</f>
        <v>1.0655460155223877E-5</v>
      </c>
      <c r="Q131" s="30">
        <f>IFERROR((($C131*s_DL)/ss_out!P131),".")</f>
        <v>2.118402001800414E-5</v>
      </c>
      <c r="R131" s="30">
        <f>IFERROR((($C131*s_DL)/ss_out!Q131),".")</f>
        <v>2.5892985877051442E-5</v>
      </c>
      <c r="S131" s="30">
        <f>IFERROR((($C131*s_DL)/ss_out!R131),".")</f>
        <v>1.3898899559952296E-5</v>
      </c>
    </row>
    <row r="132" spans="1:19">
      <c r="A132" s="88" t="s">
        <v>139</v>
      </c>
      <c r="B132" s="28"/>
      <c r="C132" s="28">
        <v>5</v>
      </c>
      <c r="D132" s="30">
        <f>IFERROR((($C132*s_DL)/ss_out!C132),".")</f>
        <v>1.480390900931009</v>
      </c>
      <c r="E132" s="30">
        <f>IFERROR((($C132*s_DL)/ss_out!D132),".")</f>
        <v>27.468675964809403</v>
      </c>
      <c r="F132" s="30">
        <f>IFERROR((($C132*s_DL)/ss_out!E132),".")</f>
        <v>7.711920587829274E-2</v>
      </c>
      <c r="G132" s="30">
        <f>IFERROR((($C132*s_DL)/ss_out!F132),".")</f>
        <v>0.38218432807826991</v>
      </c>
      <c r="H132" s="30">
        <f>IFERROR((($C132*s_DL)/ss_out!G132),".")</f>
        <v>1.9396944348875718</v>
      </c>
      <c r="I132" s="30">
        <f>IFERROR((($C132*s_DL)/ss_out!H132),".")</f>
        <v>29.331251193818684</v>
      </c>
      <c r="J132" s="30">
        <f>IFERROR((($C132*s_DL)/ss_out!I132),".")</f>
        <v>2.6026365562082403</v>
      </c>
      <c r="K132" s="30">
        <f>IFERROR((($C132*s_DL)/ss_out!J132),".")</f>
        <v>0.4773819993472867</v>
      </c>
      <c r="L132" s="30">
        <f>IFERROR((($C132*s_DL)/ss_out!K132),".")</f>
        <v>1.3792581963649018</v>
      </c>
      <c r="M132" s="30">
        <f>IFERROR((($C132*s_DL)/ss_out!L132),".")</f>
        <v>2.2129369649043324</v>
      </c>
      <c r="N132" s="30">
        <f>IFERROR((($C132*s_DL)/ss_out!M132),".")</f>
        <v>0.46771774154902479</v>
      </c>
      <c r="O132" s="30">
        <f>IFERROR((($C132*s_DL)/ss_out!N132),".")</f>
        <v>2.5856171724905219</v>
      </c>
      <c r="P132" s="30">
        <f>IFERROR((($C132*s_DL)/ss_out!O132),".")</f>
        <v>0.4702083681626546</v>
      </c>
      <c r="Q132" s="30">
        <f>IFERROR((($C132*s_DL)/ss_out!P132),".")</f>
        <v>1.3618110605184273</v>
      </c>
      <c r="R132" s="30">
        <f>IFERROR((($C132*s_DL)/ss_out!Q132),".")</f>
        <v>2.1608192935844461</v>
      </c>
      <c r="S132" s="30">
        <f>IFERROR((($C132*s_DL)/ss_out!R132),".")</f>
        <v>0.43194584206150471</v>
      </c>
    </row>
    <row r="133" spans="1:19">
      <c r="A133" s="88" t="s">
        <v>140</v>
      </c>
      <c r="B133" s="28"/>
      <c r="C133" s="28">
        <v>5</v>
      </c>
      <c r="D133" s="30">
        <f>IFERROR((($C133*s_DL)/ss_out!C133),".")</f>
        <v>0.64902354451142508</v>
      </c>
      <c r="E133" s="30">
        <f>IFERROR((($C133*s_DL)/ss_out!D133),".")</f>
        <v>379.14625960052643</v>
      </c>
      <c r="F133" s="30">
        <f>IFERROR((($C133*s_DL)/ss_out!E133),".")</f>
        <v>1.0644655202739588</v>
      </c>
      <c r="G133" s="30" t="str">
        <f>IFERROR((($C133*s_DL)/ss_out!F133),".")</f>
        <v>.</v>
      </c>
      <c r="H133" s="30">
        <f>IFERROR((($C133*s_DL)/ss_out!G133),".")</f>
        <v>1.713489064785384</v>
      </c>
      <c r="I133" s="30">
        <f>IFERROR((($C133*s_DL)/ss_out!H133),".")</f>
        <v>379.79528314503784</v>
      </c>
      <c r="J133" s="30" t="str">
        <f>IFERROR((($C133*s_DL)/ss_out!I133),".")</f>
        <v>.</v>
      </c>
      <c r="K133" s="30" t="str">
        <f>IFERROR((($C133*s_DL)/ss_out!J133),".")</f>
        <v>.</v>
      </c>
      <c r="L133" s="30" t="str">
        <f>IFERROR((($C133*s_DL)/ss_out!K133),".")</f>
        <v>.</v>
      </c>
      <c r="M133" s="30" t="str">
        <f>IFERROR((($C133*s_DL)/ss_out!L133),".")</f>
        <v>.</v>
      </c>
      <c r="N133" s="30" t="str">
        <f>IFERROR((($C133*s_DL)/ss_out!M133),".")</f>
        <v>.</v>
      </c>
      <c r="O133" s="30" t="str">
        <f>IFERROR((($C133*s_DL)/ss_out!N133),".")</f>
        <v>.</v>
      </c>
      <c r="P133" s="30" t="str">
        <f>IFERROR((($C133*s_DL)/ss_out!O133),".")</f>
        <v>.</v>
      </c>
      <c r="Q133" s="30" t="str">
        <f>IFERROR((($C133*s_DL)/ss_out!P133),".")</f>
        <v>.</v>
      </c>
      <c r="R133" s="30" t="str">
        <f>IFERROR((($C133*s_DL)/ss_out!Q133),".")</f>
        <v>.</v>
      </c>
      <c r="S133" s="30" t="str">
        <f>IFERROR((($C133*s_DL)/ss_out!R133),".")</f>
        <v>.</v>
      </c>
    </row>
    <row r="134" spans="1:19">
      <c r="A134" s="88" t="s">
        <v>141</v>
      </c>
      <c r="B134" s="28"/>
      <c r="C134" s="28">
        <v>5</v>
      </c>
      <c r="D134" s="30">
        <f>IFERROR((($C134*s_DL)/ss_out!C134),".")</f>
        <v>3.4464014752619222E-3</v>
      </c>
      <c r="E134" s="30">
        <f>IFERROR((($C134*s_DL)/ss_out!D134),".")</f>
        <v>5.5614998486797282E-2</v>
      </c>
      <c r="F134" s="30">
        <f>IFERROR((($C134*s_DL)/ss_out!E134),".")</f>
        <v>1.5614092662198035E-4</v>
      </c>
      <c r="G134" s="30">
        <f>IFERROR((($C134*s_DL)/ss_out!F134),".")</f>
        <v>2.8626375395195453E-3</v>
      </c>
      <c r="H134" s="30">
        <f>IFERROR((($C134*s_DL)/ss_out!G134),".")</f>
        <v>6.465179941403448E-3</v>
      </c>
      <c r="I134" s="30">
        <f>IFERROR((($C134*s_DL)/ss_out!H134),".")</f>
        <v>6.1924037501578752E-2</v>
      </c>
      <c r="J134" s="30">
        <f>IFERROR((($C134*s_DL)/ss_out!I134),".")</f>
        <v>1.7008901244761346E-2</v>
      </c>
      <c r="K134" s="30">
        <f>IFERROR((($C134*s_DL)/ss_out!J134),".")</f>
        <v>3.3394765813890416E-3</v>
      </c>
      <c r="L134" s="30">
        <f>IFERROR((($C134*s_DL)/ss_out!K134),".")</f>
        <v>9.5324611371739431E-3</v>
      </c>
      <c r="M134" s="30">
        <f>IFERROR((($C134*s_DL)/ss_out!L134),".")</f>
        <v>1.4952880215174814E-2</v>
      </c>
      <c r="N134" s="30">
        <f>IFERROR((($C134*s_DL)/ss_out!M134),".")</f>
        <v>3.5792656539688464E-3</v>
      </c>
      <c r="O134" s="30">
        <f>IFERROR((($C134*s_DL)/ss_out!N134),".")</f>
        <v>1.5669807935547616E-2</v>
      </c>
      <c r="P134" s="30">
        <f>IFERROR((($C134*s_DL)/ss_out!O134),".")</f>
        <v>3.2018817095755448E-3</v>
      </c>
      <c r="Q134" s="30">
        <f>IFERROR((($C134*s_DL)/ss_out!P134),".")</f>
        <v>8.7990852485644502E-3</v>
      </c>
      <c r="R134" s="30">
        <f>IFERROR((($C134*s_DL)/ss_out!Q134),".")</f>
        <v>1.3956068116344518E-2</v>
      </c>
      <c r="S134" s="30">
        <f>IFERROR((($C134*s_DL)/ss_out!R134),".")</f>
        <v>3.2353612947504553E-3</v>
      </c>
    </row>
  </sheetData>
  <sheetProtection algorithmName="SHA-512" hashValue="vS0kgc2bleD7hWT5jfb1DVAwPzAnFiUTEpVh9UmKQ8YwC5cZ8O8Ea0rQDwFfv/wf4rpj6W1ktC54XT3bvBWO3w==" saltValue="aDlxzQPKdPCYX/gROK1hLw==" spinCount="100000" sheet="1" objects="1" scenarios="1"/>
  <autoFilter ref="A1:S134" xr:uid="{00000000-0009-0000-0000-00000B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sheetPr>
  <dimension ref="A1:S134"/>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6.265625" style="1" bestFit="1" customWidth="1"/>
    <col min="5" max="5" width="19" style="1" bestFit="1" customWidth="1"/>
    <col min="6" max="6" width="18.86328125" style="1" bestFit="1" customWidth="1"/>
    <col min="7" max="7" width="16.265625" style="1" bestFit="1" customWidth="1"/>
    <col min="8" max="8" width="17.73046875" style="1" bestFit="1" customWidth="1"/>
    <col min="9" max="9" width="17.86328125" style="1" bestFit="1" customWidth="1"/>
    <col min="10" max="10" width="13.73046875" style="1" bestFit="1" customWidth="1"/>
    <col min="11" max="12" width="15.3984375" style="1" bestFit="1" customWidth="1"/>
    <col min="13" max="13" width="16.59765625" style="1" bestFit="1" customWidth="1"/>
    <col min="14" max="14" width="14.1328125" style="1" bestFit="1" customWidth="1"/>
    <col min="15" max="15" width="13.73046875" style="1" bestFit="1" customWidth="1"/>
    <col min="16" max="17" width="15.3984375" style="1" bestFit="1" customWidth="1"/>
    <col min="18" max="18" width="16.59765625" style="1" bestFit="1" customWidth="1"/>
    <col min="19" max="19" width="14.1328125" style="1" bestFit="1" customWidth="1"/>
    <col min="20" max="246" width="9.1328125" style="1"/>
    <col min="247" max="247" width="15.3984375" style="1" bestFit="1" customWidth="1"/>
    <col min="248" max="248" width="11.1328125" style="1" bestFit="1" customWidth="1"/>
    <col min="249" max="249" width="14.59765625" style="1" bestFit="1" customWidth="1"/>
    <col min="250" max="250" width="17.3984375" style="1" bestFit="1" customWidth="1"/>
    <col min="251" max="251" width="17.59765625" style="1" bestFit="1" customWidth="1"/>
    <col min="252" max="252" width="14.73046875" style="1" bestFit="1" customWidth="1"/>
    <col min="253" max="253" width="14.3984375" style="1" bestFit="1" customWidth="1"/>
    <col min="254" max="254" width="12.1328125" style="1" bestFit="1" customWidth="1"/>
    <col min="255" max="255" width="12.3984375" style="1" bestFit="1" customWidth="1"/>
    <col min="256" max="257" width="13.86328125" style="1" bestFit="1" customWidth="1"/>
    <col min="258" max="258" width="14.86328125" style="1" bestFit="1" customWidth="1"/>
    <col min="259" max="259" width="12.1328125" style="1" bestFit="1" customWidth="1"/>
    <col min="260" max="260" width="12.3984375" style="1" bestFit="1" customWidth="1"/>
    <col min="261" max="262" width="13.86328125" style="1" bestFit="1" customWidth="1"/>
    <col min="263" max="263" width="14.86328125" style="1" bestFit="1" customWidth="1"/>
    <col min="264" max="502" width="9.1328125" style="1"/>
    <col min="503" max="503" width="15.3984375" style="1" bestFit="1" customWidth="1"/>
    <col min="504" max="504" width="11.1328125" style="1" bestFit="1" customWidth="1"/>
    <col min="505" max="505" width="14.59765625" style="1" bestFit="1" customWidth="1"/>
    <col min="506" max="506" width="17.3984375" style="1" bestFit="1" customWidth="1"/>
    <col min="507" max="507" width="17.59765625" style="1" bestFit="1" customWidth="1"/>
    <col min="508" max="508" width="14.73046875" style="1" bestFit="1" customWidth="1"/>
    <col min="509" max="509" width="14.3984375" style="1" bestFit="1" customWidth="1"/>
    <col min="510" max="510" width="12.1328125" style="1" bestFit="1" customWidth="1"/>
    <col min="511" max="511" width="12.3984375" style="1" bestFit="1" customWidth="1"/>
    <col min="512" max="513" width="13.86328125" style="1" bestFit="1" customWidth="1"/>
    <col min="514" max="514" width="14.86328125" style="1" bestFit="1" customWidth="1"/>
    <col min="515" max="515" width="12.1328125" style="1" bestFit="1" customWidth="1"/>
    <col min="516" max="516" width="12.3984375" style="1" bestFit="1" customWidth="1"/>
    <col min="517" max="518" width="13.86328125" style="1" bestFit="1" customWidth="1"/>
    <col min="519" max="519" width="14.86328125" style="1" bestFit="1" customWidth="1"/>
    <col min="520" max="758" width="9.1328125" style="1"/>
    <col min="759" max="759" width="15.3984375" style="1" bestFit="1" customWidth="1"/>
    <col min="760" max="760" width="11.1328125" style="1" bestFit="1" customWidth="1"/>
    <col min="761" max="761" width="14.59765625" style="1" bestFit="1" customWidth="1"/>
    <col min="762" max="762" width="17.3984375" style="1" bestFit="1" customWidth="1"/>
    <col min="763" max="763" width="17.59765625" style="1" bestFit="1" customWidth="1"/>
    <col min="764" max="764" width="14.73046875" style="1" bestFit="1" customWidth="1"/>
    <col min="765" max="765" width="14.3984375" style="1" bestFit="1" customWidth="1"/>
    <col min="766" max="766" width="12.1328125" style="1" bestFit="1" customWidth="1"/>
    <col min="767" max="767" width="12.3984375" style="1" bestFit="1" customWidth="1"/>
    <col min="768" max="769" width="13.86328125" style="1" bestFit="1" customWidth="1"/>
    <col min="770" max="770" width="14.86328125" style="1" bestFit="1" customWidth="1"/>
    <col min="771" max="771" width="12.1328125" style="1" bestFit="1" customWidth="1"/>
    <col min="772" max="772" width="12.3984375" style="1" bestFit="1" customWidth="1"/>
    <col min="773" max="774" width="13.86328125" style="1" bestFit="1" customWidth="1"/>
    <col min="775" max="775" width="14.86328125" style="1" bestFit="1" customWidth="1"/>
    <col min="776" max="1014" width="9.1328125" style="1"/>
    <col min="1015" max="1015" width="15.3984375" style="1" bestFit="1" customWidth="1"/>
    <col min="1016" max="1016" width="11.1328125" style="1" bestFit="1" customWidth="1"/>
    <col min="1017" max="1017" width="14.59765625" style="1" bestFit="1" customWidth="1"/>
    <col min="1018" max="1018" width="17.3984375" style="1" bestFit="1" customWidth="1"/>
    <col min="1019" max="1019" width="17.59765625" style="1" bestFit="1" customWidth="1"/>
    <col min="1020" max="1020" width="14.73046875" style="1" bestFit="1" customWidth="1"/>
    <col min="1021" max="1021" width="14.3984375" style="1" bestFit="1" customWidth="1"/>
    <col min="1022" max="1022" width="12.1328125" style="1" bestFit="1" customWidth="1"/>
    <col min="1023" max="1023" width="12.3984375" style="1" bestFit="1" customWidth="1"/>
    <col min="1024" max="1025" width="13.86328125" style="1" bestFit="1" customWidth="1"/>
    <col min="1026" max="1026" width="14.86328125" style="1" bestFit="1" customWidth="1"/>
    <col min="1027" max="1027" width="12.1328125" style="1" bestFit="1" customWidth="1"/>
    <col min="1028" max="1028" width="12.3984375" style="1" bestFit="1" customWidth="1"/>
    <col min="1029" max="1030" width="13.86328125" style="1" bestFit="1" customWidth="1"/>
    <col min="1031" max="1031" width="14.86328125" style="1" bestFit="1" customWidth="1"/>
    <col min="1032" max="1270" width="9.1328125" style="1"/>
    <col min="1271" max="1271" width="15.3984375" style="1" bestFit="1" customWidth="1"/>
    <col min="1272" max="1272" width="11.1328125" style="1" bestFit="1" customWidth="1"/>
    <col min="1273" max="1273" width="14.59765625" style="1" bestFit="1" customWidth="1"/>
    <col min="1274" max="1274" width="17.3984375" style="1" bestFit="1" customWidth="1"/>
    <col min="1275" max="1275" width="17.59765625" style="1" bestFit="1" customWidth="1"/>
    <col min="1276" max="1276" width="14.73046875" style="1" bestFit="1" customWidth="1"/>
    <col min="1277" max="1277" width="14.3984375" style="1" bestFit="1" customWidth="1"/>
    <col min="1278" max="1278" width="12.1328125" style="1" bestFit="1" customWidth="1"/>
    <col min="1279" max="1279" width="12.3984375" style="1" bestFit="1" customWidth="1"/>
    <col min="1280" max="1281" width="13.86328125" style="1" bestFit="1" customWidth="1"/>
    <col min="1282" max="1282" width="14.86328125" style="1" bestFit="1" customWidth="1"/>
    <col min="1283" max="1283" width="12.1328125" style="1" bestFit="1" customWidth="1"/>
    <col min="1284" max="1284" width="12.3984375" style="1" bestFit="1" customWidth="1"/>
    <col min="1285" max="1286" width="13.86328125" style="1" bestFit="1" customWidth="1"/>
    <col min="1287" max="1287" width="14.86328125" style="1" bestFit="1" customWidth="1"/>
    <col min="1288" max="1526" width="9.1328125" style="1"/>
    <col min="1527" max="1527" width="15.3984375" style="1" bestFit="1" customWidth="1"/>
    <col min="1528" max="1528" width="11.1328125" style="1" bestFit="1" customWidth="1"/>
    <col min="1529" max="1529" width="14.59765625" style="1" bestFit="1" customWidth="1"/>
    <col min="1530" max="1530" width="17.3984375" style="1" bestFit="1" customWidth="1"/>
    <col min="1531" max="1531" width="17.59765625" style="1" bestFit="1" customWidth="1"/>
    <col min="1532" max="1532" width="14.73046875" style="1" bestFit="1" customWidth="1"/>
    <col min="1533" max="1533" width="14.3984375" style="1" bestFit="1" customWidth="1"/>
    <col min="1534" max="1534" width="12.1328125" style="1" bestFit="1" customWidth="1"/>
    <col min="1535" max="1535" width="12.3984375" style="1" bestFit="1" customWidth="1"/>
    <col min="1536" max="1537" width="13.86328125" style="1" bestFit="1" customWidth="1"/>
    <col min="1538" max="1538" width="14.86328125" style="1" bestFit="1" customWidth="1"/>
    <col min="1539" max="1539" width="12.1328125" style="1" bestFit="1" customWidth="1"/>
    <col min="1540" max="1540" width="12.3984375" style="1" bestFit="1" customWidth="1"/>
    <col min="1541" max="1542" width="13.86328125" style="1" bestFit="1" customWidth="1"/>
    <col min="1543" max="1543" width="14.86328125" style="1" bestFit="1" customWidth="1"/>
    <col min="1544" max="1782" width="9.1328125" style="1"/>
    <col min="1783" max="1783" width="15.3984375" style="1" bestFit="1" customWidth="1"/>
    <col min="1784" max="1784" width="11.1328125" style="1" bestFit="1" customWidth="1"/>
    <col min="1785" max="1785" width="14.59765625" style="1" bestFit="1" customWidth="1"/>
    <col min="1786" max="1786" width="17.3984375" style="1" bestFit="1" customWidth="1"/>
    <col min="1787" max="1787" width="17.59765625" style="1" bestFit="1" customWidth="1"/>
    <col min="1788" max="1788" width="14.73046875" style="1" bestFit="1" customWidth="1"/>
    <col min="1789" max="1789" width="14.3984375" style="1" bestFit="1" customWidth="1"/>
    <col min="1790" max="1790" width="12.1328125" style="1" bestFit="1" customWidth="1"/>
    <col min="1791" max="1791" width="12.3984375" style="1" bestFit="1" customWidth="1"/>
    <col min="1792" max="1793" width="13.86328125" style="1" bestFit="1" customWidth="1"/>
    <col min="1794" max="1794" width="14.86328125" style="1" bestFit="1" customWidth="1"/>
    <col min="1795" max="1795" width="12.1328125" style="1" bestFit="1" customWidth="1"/>
    <col min="1796" max="1796" width="12.3984375" style="1" bestFit="1" customWidth="1"/>
    <col min="1797" max="1798" width="13.86328125" style="1" bestFit="1" customWidth="1"/>
    <col min="1799" max="1799" width="14.86328125" style="1" bestFit="1" customWidth="1"/>
    <col min="1800" max="2038" width="9.1328125" style="1"/>
    <col min="2039" max="2039" width="15.3984375" style="1" bestFit="1" customWidth="1"/>
    <col min="2040" max="2040" width="11.1328125" style="1" bestFit="1" customWidth="1"/>
    <col min="2041" max="2041" width="14.59765625" style="1" bestFit="1" customWidth="1"/>
    <col min="2042" max="2042" width="17.3984375" style="1" bestFit="1" customWidth="1"/>
    <col min="2043" max="2043" width="17.59765625" style="1" bestFit="1" customWidth="1"/>
    <col min="2044" max="2044" width="14.73046875" style="1" bestFit="1" customWidth="1"/>
    <col min="2045" max="2045" width="14.3984375" style="1" bestFit="1" customWidth="1"/>
    <col min="2046" max="2046" width="12.1328125" style="1" bestFit="1" customWidth="1"/>
    <col min="2047" max="2047" width="12.3984375" style="1" bestFit="1" customWidth="1"/>
    <col min="2048" max="2049" width="13.86328125" style="1" bestFit="1" customWidth="1"/>
    <col min="2050" max="2050" width="14.86328125" style="1" bestFit="1" customWidth="1"/>
    <col min="2051" max="2051" width="12.1328125" style="1" bestFit="1" customWidth="1"/>
    <col min="2052" max="2052" width="12.3984375" style="1" bestFit="1" customWidth="1"/>
    <col min="2053" max="2054" width="13.86328125" style="1" bestFit="1" customWidth="1"/>
    <col min="2055" max="2055" width="14.86328125" style="1" bestFit="1" customWidth="1"/>
    <col min="2056" max="2294" width="9.1328125" style="1"/>
    <col min="2295" max="2295" width="15.3984375" style="1" bestFit="1" customWidth="1"/>
    <col min="2296" max="2296" width="11.1328125" style="1" bestFit="1" customWidth="1"/>
    <col min="2297" max="2297" width="14.59765625" style="1" bestFit="1" customWidth="1"/>
    <col min="2298" max="2298" width="17.3984375" style="1" bestFit="1" customWidth="1"/>
    <col min="2299" max="2299" width="17.59765625" style="1" bestFit="1" customWidth="1"/>
    <col min="2300" max="2300" width="14.73046875" style="1" bestFit="1" customWidth="1"/>
    <col min="2301" max="2301" width="14.3984375" style="1" bestFit="1" customWidth="1"/>
    <col min="2302" max="2302" width="12.1328125" style="1" bestFit="1" customWidth="1"/>
    <col min="2303" max="2303" width="12.3984375" style="1" bestFit="1" customWidth="1"/>
    <col min="2304" max="2305" width="13.86328125" style="1" bestFit="1" customWidth="1"/>
    <col min="2306" max="2306" width="14.86328125" style="1" bestFit="1" customWidth="1"/>
    <col min="2307" max="2307" width="12.1328125" style="1" bestFit="1" customWidth="1"/>
    <col min="2308" max="2308" width="12.3984375" style="1" bestFit="1" customWidth="1"/>
    <col min="2309" max="2310" width="13.86328125" style="1" bestFit="1" customWidth="1"/>
    <col min="2311" max="2311" width="14.86328125" style="1" bestFit="1" customWidth="1"/>
    <col min="2312" max="2550" width="9.1328125" style="1"/>
    <col min="2551" max="2551" width="15.3984375" style="1" bestFit="1" customWidth="1"/>
    <col min="2552" max="2552" width="11.1328125" style="1" bestFit="1" customWidth="1"/>
    <col min="2553" max="2553" width="14.59765625" style="1" bestFit="1" customWidth="1"/>
    <col min="2554" max="2554" width="17.3984375" style="1" bestFit="1" customWidth="1"/>
    <col min="2555" max="2555" width="17.59765625" style="1" bestFit="1" customWidth="1"/>
    <col min="2556" max="2556" width="14.73046875" style="1" bestFit="1" customWidth="1"/>
    <col min="2557" max="2557" width="14.3984375" style="1" bestFit="1" customWidth="1"/>
    <col min="2558" max="2558" width="12.1328125" style="1" bestFit="1" customWidth="1"/>
    <col min="2559" max="2559" width="12.3984375" style="1" bestFit="1" customWidth="1"/>
    <col min="2560" max="2561" width="13.86328125" style="1" bestFit="1" customWidth="1"/>
    <col min="2562" max="2562" width="14.86328125" style="1" bestFit="1" customWidth="1"/>
    <col min="2563" max="2563" width="12.1328125" style="1" bestFit="1" customWidth="1"/>
    <col min="2564" max="2564" width="12.3984375" style="1" bestFit="1" customWidth="1"/>
    <col min="2565" max="2566" width="13.86328125" style="1" bestFit="1" customWidth="1"/>
    <col min="2567" max="2567" width="14.86328125" style="1" bestFit="1" customWidth="1"/>
    <col min="2568" max="2806" width="9.1328125" style="1"/>
    <col min="2807" max="2807" width="15.3984375" style="1" bestFit="1" customWidth="1"/>
    <col min="2808" max="2808" width="11.1328125" style="1" bestFit="1" customWidth="1"/>
    <col min="2809" max="2809" width="14.59765625" style="1" bestFit="1" customWidth="1"/>
    <col min="2810" max="2810" width="17.3984375" style="1" bestFit="1" customWidth="1"/>
    <col min="2811" max="2811" width="17.59765625" style="1" bestFit="1" customWidth="1"/>
    <col min="2812" max="2812" width="14.73046875" style="1" bestFit="1" customWidth="1"/>
    <col min="2813" max="2813" width="14.3984375" style="1" bestFit="1" customWidth="1"/>
    <col min="2814" max="2814" width="12.1328125" style="1" bestFit="1" customWidth="1"/>
    <col min="2815" max="2815" width="12.3984375" style="1" bestFit="1" customWidth="1"/>
    <col min="2816" max="2817" width="13.86328125" style="1" bestFit="1" customWidth="1"/>
    <col min="2818" max="2818" width="14.86328125" style="1" bestFit="1" customWidth="1"/>
    <col min="2819" max="2819" width="12.1328125" style="1" bestFit="1" customWidth="1"/>
    <col min="2820" max="2820" width="12.3984375" style="1" bestFit="1" customWidth="1"/>
    <col min="2821" max="2822" width="13.86328125" style="1" bestFit="1" customWidth="1"/>
    <col min="2823" max="2823" width="14.86328125" style="1" bestFit="1" customWidth="1"/>
    <col min="2824" max="3062" width="9.1328125" style="1"/>
    <col min="3063" max="3063" width="15.3984375" style="1" bestFit="1" customWidth="1"/>
    <col min="3064" max="3064" width="11.1328125" style="1" bestFit="1" customWidth="1"/>
    <col min="3065" max="3065" width="14.59765625" style="1" bestFit="1" customWidth="1"/>
    <col min="3066" max="3066" width="17.3984375" style="1" bestFit="1" customWidth="1"/>
    <col min="3067" max="3067" width="17.59765625" style="1" bestFit="1" customWidth="1"/>
    <col min="3068" max="3068" width="14.73046875" style="1" bestFit="1" customWidth="1"/>
    <col min="3069" max="3069" width="14.3984375" style="1" bestFit="1" customWidth="1"/>
    <col min="3070" max="3070" width="12.1328125" style="1" bestFit="1" customWidth="1"/>
    <col min="3071" max="3071" width="12.3984375" style="1" bestFit="1" customWidth="1"/>
    <col min="3072" max="3073" width="13.86328125" style="1" bestFit="1" customWidth="1"/>
    <col min="3074" max="3074" width="14.86328125" style="1" bestFit="1" customWidth="1"/>
    <col min="3075" max="3075" width="12.1328125" style="1" bestFit="1" customWidth="1"/>
    <col min="3076" max="3076" width="12.3984375" style="1" bestFit="1" customWidth="1"/>
    <col min="3077" max="3078" width="13.86328125" style="1" bestFit="1" customWidth="1"/>
    <col min="3079" max="3079" width="14.86328125" style="1" bestFit="1" customWidth="1"/>
    <col min="3080" max="3318" width="9.1328125" style="1"/>
    <col min="3319" max="3319" width="15.3984375" style="1" bestFit="1" customWidth="1"/>
    <col min="3320" max="3320" width="11.1328125" style="1" bestFit="1" customWidth="1"/>
    <col min="3321" max="3321" width="14.59765625" style="1" bestFit="1" customWidth="1"/>
    <col min="3322" max="3322" width="17.3984375" style="1" bestFit="1" customWidth="1"/>
    <col min="3323" max="3323" width="17.59765625" style="1" bestFit="1" customWidth="1"/>
    <col min="3324" max="3324" width="14.73046875" style="1" bestFit="1" customWidth="1"/>
    <col min="3325" max="3325" width="14.3984375" style="1" bestFit="1" customWidth="1"/>
    <col min="3326" max="3326" width="12.1328125" style="1" bestFit="1" customWidth="1"/>
    <col min="3327" max="3327" width="12.3984375" style="1" bestFit="1" customWidth="1"/>
    <col min="3328" max="3329" width="13.86328125" style="1" bestFit="1" customWidth="1"/>
    <col min="3330" max="3330" width="14.86328125" style="1" bestFit="1" customWidth="1"/>
    <col min="3331" max="3331" width="12.1328125" style="1" bestFit="1" customWidth="1"/>
    <col min="3332" max="3332" width="12.3984375" style="1" bestFit="1" customWidth="1"/>
    <col min="3333" max="3334" width="13.86328125" style="1" bestFit="1" customWidth="1"/>
    <col min="3335" max="3335" width="14.86328125" style="1" bestFit="1" customWidth="1"/>
    <col min="3336" max="3574" width="9.1328125" style="1"/>
    <col min="3575" max="3575" width="15.3984375" style="1" bestFit="1" customWidth="1"/>
    <col min="3576" max="3576" width="11.1328125" style="1" bestFit="1" customWidth="1"/>
    <col min="3577" max="3577" width="14.59765625" style="1" bestFit="1" customWidth="1"/>
    <col min="3578" max="3578" width="17.3984375" style="1" bestFit="1" customWidth="1"/>
    <col min="3579" max="3579" width="17.59765625" style="1" bestFit="1" customWidth="1"/>
    <col min="3580" max="3580" width="14.73046875" style="1" bestFit="1" customWidth="1"/>
    <col min="3581" max="3581" width="14.3984375" style="1" bestFit="1" customWidth="1"/>
    <col min="3582" max="3582" width="12.1328125" style="1" bestFit="1" customWidth="1"/>
    <col min="3583" max="3583" width="12.3984375" style="1" bestFit="1" customWidth="1"/>
    <col min="3584" max="3585" width="13.86328125" style="1" bestFit="1" customWidth="1"/>
    <col min="3586" max="3586" width="14.86328125" style="1" bestFit="1" customWidth="1"/>
    <col min="3587" max="3587" width="12.1328125" style="1" bestFit="1" customWidth="1"/>
    <col min="3588" max="3588" width="12.3984375" style="1" bestFit="1" customWidth="1"/>
    <col min="3589" max="3590" width="13.86328125" style="1" bestFit="1" customWidth="1"/>
    <col min="3591" max="3591" width="14.86328125" style="1" bestFit="1" customWidth="1"/>
    <col min="3592" max="3830" width="9.1328125" style="1"/>
    <col min="3831" max="3831" width="15.3984375" style="1" bestFit="1" customWidth="1"/>
    <col min="3832" max="3832" width="11.1328125" style="1" bestFit="1" customWidth="1"/>
    <col min="3833" max="3833" width="14.59765625" style="1" bestFit="1" customWidth="1"/>
    <col min="3834" max="3834" width="17.3984375" style="1" bestFit="1" customWidth="1"/>
    <col min="3835" max="3835" width="17.59765625" style="1" bestFit="1" customWidth="1"/>
    <col min="3836" max="3836" width="14.73046875" style="1" bestFit="1" customWidth="1"/>
    <col min="3837" max="3837" width="14.3984375" style="1" bestFit="1" customWidth="1"/>
    <col min="3838" max="3838" width="12.1328125" style="1" bestFit="1" customWidth="1"/>
    <col min="3839" max="3839" width="12.3984375" style="1" bestFit="1" customWidth="1"/>
    <col min="3840" max="3841" width="13.86328125" style="1" bestFit="1" customWidth="1"/>
    <col min="3842" max="3842" width="14.86328125" style="1" bestFit="1" customWidth="1"/>
    <col min="3843" max="3843" width="12.1328125" style="1" bestFit="1" customWidth="1"/>
    <col min="3844" max="3844" width="12.3984375" style="1" bestFit="1" customWidth="1"/>
    <col min="3845" max="3846" width="13.86328125" style="1" bestFit="1" customWidth="1"/>
    <col min="3847" max="3847" width="14.86328125" style="1" bestFit="1" customWidth="1"/>
    <col min="3848" max="4086" width="9.1328125" style="1"/>
    <col min="4087" max="4087" width="15.3984375" style="1" bestFit="1" customWidth="1"/>
    <col min="4088" max="4088" width="11.1328125" style="1" bestFit="1" customWidth="1"/>
    <col min="4089" max="4089" width="14.59765625" style="1" bestFit="1" customWidth="1"/>
    <col min="4090" max="4090" width="17.3984375" style="1" bestFit="1" customWidth="1"/>
    <col min="4091" max="4091" width="17.59765625" style="1" bestFit="1" customWidth="1"/>
    <col min="4092" max="4092" width="14.73046875" style="1" bestFit="1" customWidth="1"/>
    <col min="4093" max="4093" width="14.3984375" style="1" bestFit="1" customWidth="1"/>
    <col min="4094" max="4094" width="12.1328125" style="1" bestFit="1" customWidth="1"/>
    <col min="4095" max="4095" width="12.3984375" style="1" bestFit="1" customWidth="1"/>
    <col min="4096" max="4097" width="13.86328125" style="1" bestFit="1" customWidth="1"/>
    <col min="4098" max="4098" width="14.86328125" style="1" bestFit="1" customWidth="1"/>
    <col min="4099" max="4099" width="12.1328125" style="1" bestFit="1" customWidth="1"/>
    <col min="4100" max="4100" width="12.3984375" style="1" bestFit="1" customWidth="1"/>
    <col min="4101" max="4102" width="13.86328125" style="1" bestFit="1" customWidth="1"/>
    <col min="4103" max="4103" width="14.86328125" style="1" bestFit="1" customWidth="1"/>
    <col min="4104" max="4342" width="9.1328125" style="1"/>
    <col min="4343" max="4343" width="15.3984375" style="1" bestFit="1" customWidth="1"/>
    <col min="4344" max="4344" width="11.1328125" style="1" bestFit="1" customWidth="1"/>
    <col min="4345" max="4345" width="14.59765625" style="1" bestFit="1" customWidth="1"/>
    <col min="4346" max="4346" width="17.3984375" style="1" bestFit="1" customWidth="1"/>
    <col min="4347" max="4347" width="17.59765625" style="1" bestFit="1" customWidth="1"/>
    <col min="4348" max="4348" width="14.73046875" style="1" bestFit="1" customWidth="1"/>
    <col min="4349" max="4349" width="14.3984375" style="1" bestFit="1" customWidth="1"/>
    <col min="4350" max="4350" width="12.1328125" style="1" bestFit="1" customWidth="1"/>
    <col min="4351" max="4351" width="12.3984375" style="1" bestFit="1" customWidth="1"/>
    <col min="4352" max="4353" width="13.86328125" style="1" bestFit="1" customWidth="1"/>
    <col min="4354" max="4354" width="14.86328125" style="1" bestFit="1" customWidth="1"/>
    <col min="4355" max="4355" width="12.1328125" style="1" bestFit="1" customWidth="1"/>
    <col min="4356" max="4356" width="12.3984375" style="1" bestFit="1" customWidth="1"/>
    <col min="4357" max="4358" width="13.86328125" style="1" bestFit="1" customWidth="1"/>
    <col min="4359" max="4359" width="14.86328125" style="1" bestFit="1" customWidth="1"/>
    <col min="4360" max="4598" width="9.1328125" style="1"/>
    <col min="4599" max="4599" width="15.3984375" style="1" bestFit="1" customWidth="1"/>
    <col min="4600" max="4600" width="11.1328125" style="1" bestFit="1" customWidth="1"/>
    <col min="4601" max="4601" width="14.59765625" style="1" bestFit="1" customWidth="1"/>
    <col min="4602" max="4602" width="17.3984375" style="1" bestFit="1" customWidth="1"/>
    <col min="4603" max="4603" width="17.59765625" style="1" bestFit="1" customWidth="1"/>
    <col min="4604" max="4604" width="14.73046875" style="1" bestFit="1" customWidth="1"/>
    <col min="4605" max="4605" width="14.3984375" style="1" bestFit="1" customWidth="1"/>
    <col min="4606" max="4606" width="12.1328125" style="1" bestFit="1" customWidth="1"/>
    <col min="4607" max="4607" width="12.3984375" style="1" bestFit="1" customWidth="1"/>
    <col min="4608" max="4609" width="13.86328125" style="1" bestFit="1" customWidth="1"/>
    <col min="4610" max="4610" width="14.86328125" style="1" bestFit="1" customWidth="1"/>
    <col min="4611" max="4611" width="12.1328125" style="1" bestFit="1" customWidth="1"/>
    <col min="4612" max="4612" width="12.3984375" style="1" bestFit="1" customWidth="1"/>
    <col min="4613" max="4614" width="13.86328125" style="1" bestFit="1" customWidth="1"/>
    <col min="4615" max="4615" width="14.86328125" style="1" bestFit="1" customWidth="1"/>
    <col min="4616" max="4854" width="9.1328125" style="1"/>
    <col min="4855" max="4855" width="15.3984375" style="1" bestFit="1" customWidth="1"/>
    <col min="4856" max="4856" width="11.1328125" style="1" bestFit="1" customWidth="1"/>
    <col min="4857" max="4857" width="14.59765625" style="1" bestFit="1" customWidth="1"/>
    <col min="4858" max="4858" width="17.3984375" style="1" bestFit="1" customWidth="1"/>
    <col min="4859" max="4859" width="17.59765625" style="1" bestFit="1" customWidth="1"/>
    <col min="4860" max="4860" width="14.73046875" style="1" bestFit="1" customWidth="1"/>
    <col min="4861" max="4861" width="14.3984375" style="1" bestFit="1" customWidth="1"/>
    <col min="4862" max="4862" width="12.1328125" style="1" bestFit="1" customWidth="1"/>
    <col min="4863" max="4863" width="12.3984375" style="1" bestFit="1" customWidth="1"/>
    <col min="4864" max="4865" width="13.86328125" style="1" bestFit="1" customWidth="1"/>
    <col min="4866" max="4866" width="14.86328125" style="1" bestFit="1" customWidth="1"/>
    <col min="4867" max="4867" width="12.1328125" style="1" bestFit="1" customWidth="1"/>
    <col min="4868" max="4868" width="12.3984375" style="1" bestFit="1" customWidth="1"/>
    <col min="4869" max="4870" width="13.86328125" style="1" bestFit="1" customWidth="1"/>
    <col min="4871" max="4871" width="14.86328125" style="1" bestFit="1" customWidth="1"/>
    <col min="4872" max="5110" width="9.1328125" style="1"/>
    <col min="5111" max="5111" width="15.3984375" style="1" bestFit="1" customWidth="1"/>
    <col min="5112" max="5112" width="11.1328125" style="1" bestFit="1" customWidth="1"/>
    <col min="5113" max="5113" width="14.59765625" style="1" bestFit="1" customWidth="1"/>
    <col min="5114" max="5114" width="17.3984375" style="1" bestFit="1" customWidth="1"/>
    <col min="5115" max="5115" width="17.59765625" style="1" bestFit="1" customWidth="1"/>
    <col min="5116" max="5116" width="14.73046875" style="1" bestFit="1" customWidth="1"/>
    <col min="5117" max="5117" width="14.3984375" style="1" bestFit="1" customWidth="1"/>
    <col min="5118" max="5118" width="12.1328125" style="1" bestFit="1" customWidth="1"/>
    <col min="5119" max="5119" width="12.3984375" style="1" bestFit="1" customWidth="1"/>
    <col min="5120" max="5121" width="13.86328125" style="1" bestFit="1" customWidth="1"/>
    <col min="5122" max="5122" width="14.86328125" style="1" bestFit="1" customWidth="1"/>
    <col min="5123" max="5123" width="12.1328125" style="1" bestFit="1" customWidth="1"/>
    <col min="5124" max="5124" width="12.3984375" style="1" bestFit="1" customWidth="1"/>
    <col min="5125" max="5126" width="13.86328125" style="1" bestFit="1" customWidth="1"/>
    <col min="5127" max="5127" width="14.86328125" style="1" bestFit="1" customWidth="1"/>
    <col min="5128" max="5366" width="9.1328125" style="1"/>
    <col min="5367" max="5367" width="15.3984375" style="1" bestFit="1" customWidth="1"/>
    <col min="5368" max="5368" width="11.1328125" style="1" bestFit="1" customWidth="1"/>
    <col min="5369" max="5369" width="14.59765625" style="1" bestFit="1" customWidth="1"/>
    <col min="5370" max="5370" width="17.3984375" style="1" bestFit="1" customWidth="1"/>
    <col min="5371" max="5371" width="17.59765625" style="1" bestFit="1" customWidth="1"/>
    <col min="5372" max="5372" width="14.73046875" style="1" bestFit="1" customWidth="1"/>
    <col min="5373" max="5373" width="14.3984375" style="1" bestFit="1" customWidth="1"/>
    <col min="5374" max="5374" width="12.1328125" style="1" bestFit="1" customWidth="1"/>
    <col min="5375" max="5375" width="12.3984375" style="1" bestFit="1" customWidth="1"/>
    <col min="5376" max="5377" width="13.86328125" style="1" bestFit="1" customWidth="1"/>
    <col min="5378" max="5378" width="14.86328125" style="1" bestFit="1" customWidth="1"/>
    <col min="5379" max="5379" width="12.1328125" style="1" bestFit="1" customWidth="1"/>
    <col min="5380" max="5380" width="12.3984375" style="1" bestFit="1" customWidth="1"/>
    <col min="5381" max="5382" width="13.86328125" style="1" bestFit="1" customWidth="1"/>
    <col min="5383" max="5383" width="14.86328125" style="1" bestFit="1" customWidth="1"/>
    <col min="5384" max="5622" width="9.1328125" style="1"/>
    <col min="5623" max="5623" width="15.3984375" style="1" bestFit="1" customWidth="1"/>
    <col min="5624" max="5624" width="11.1328125" style="1" bestFit="1" customWidth="1"/>
    <col min="5625" max="5625" width="14.59765625" style="1" bestFit="1" customWidth="1"/>
    <col min="5626" max="5626" width="17.3984375" style="1" bestFit="1" customWidth="1"/>
    <col min="5627" max="5627" width="17.59765625" style="1" bestFit="1" customWidth="1"/>
    <col min="5628" max="5628" width="14.73046875" style="1" bestFit="1" customWidth="1"/>
    <col min="5629" max="5629" width="14.3984375" style="1" bestFit="1" customWidth="1"/>
    <col min="5630" max="5630" width="12.1328125" style="1" bestFit="1" customWidth="1"/>
    <col min="5631" max="5631" width="12.3984375" style="1" bestFit="1" customWidth="1"/>
    <col min="5632" max="5633" width="13.86328125" style="1" bestFit="1" customWidth="1"/>
    <col min="5634" max="5634" width="14.86328125" style="1" bestFit="1" customWidth="1"/>
    <col min="5635" max="5635" width="12.1328125" style="1" bestFit="1" customWidth="1"/>
    <col min="5636" max="5636" width="12.3984375" style="1" bestFit="1" customWidth="1"/>
    <col min="5637" max="5638" width="13.86328125" style="1" bestFit="1" customWidth="1"/>
    <col min="5639" max="5639" width="14.86328125" style="1" bestFit="1" customWidth="1"/>
    <col min="5640" max="5878" width="9.1328125" style="1"/>
    <col min="5879" max="5879" width="15.3984375" style="1" bestFit="1" customWidth="1"/>
    <col min="5880" max="5880" width="11.1328125" style="1" bestFit="1" customWidth="1"/>
    <col min="5881" max="5881" width="14.59765625" style="1" bestFit="1" customWidth="1"/>
    <col min="5882" max="5882" width="17.3984375" style="1" bestFit="1" customWidth="1"/>
    <col min="5883" max="5883" width="17.59765625" style="1" bestFit="1" customWidth="1"/>
    <col min="5884" max="5884" width="14.73046875" style="1" bestFit="1" customWidth="1"/>
    <col min="5885" max="5885" width="14.3984375" style="1" bestFit="1" customWidth="1"/>
    <col min="5886" max="5886" width="12.1328125" style="1" bestFit="1" customWidth="1"/>
    <col min="5887" max="5887" width="12.3984375" style="1" bestFit="1" customWidth="1"/>
    <col min="5888" max="5889" width="13.86328125" style="1" bestFit="1" customWidth="1"/>
    <col min="5890" max="5890" width="14.86328125" style="1" bestFit="1" customWidth="1"/>
    <col min="5891" max="5891" width="12.1328125" style="1" bestFit="1" customWidth="1"/>
    <col min="5892" max="5892" width="12.3984375" style="1" bestFit="1" customWidth="1"/>
    <col min="5893" max="5894" width="13.86328125" style="1" bestFit="1" customWidth="1"/>
    <col min="5895" max="5895" width="14.86328125" style="1" bestFit="1" customWidth="1"/>
    <col min="5896" max="6134" width="9.1328125" style="1"/>
    <col min="6135" max="6135" width="15.3984375" style="1" bestFit="1" customWidth="1"/>
    <col min="6136" max="6136" width="11.1328125" style="1" bestFit="1" customWidth="1"/>
    <col min="6137" max="6137" width="14.59765625" style="1" bestFit="1" customWidth="1"/>
    <col min="6138" max="6138" width="17.3984375" style="1" bestFit="1" customWidth="1"/>
    <col min="6139" max="6139" width="17.59765625" style="1" bestFit="1" customWidth="1"/>
    <col min="6140" max="6140" width="14.73046875" style="1" bestFit="1" customWidth="1"/>
    <col min="6141" max="6141" width="14.3984375" style="1" bestFit="1" customWidth="1"/>
    <col min="6142" max="6142" width="12.1328125" style="1" bestFit="1" customWidth="1"/>
    <col min="6143" max="6143" width="12.3984375" style="1" bestFit="1" customWidth="1"/>
    <col min="6144" max="6145" width="13.86328125" style="1" bestFit="1" customWidth="1"/>
    <col min="6146" max="6146" width="14.86328125" style="1" bestFit="1" customWidth="1"/>
    <col min="6147" max="6147" width="12.1328125" style="1" bestFit="1" customWidth="1"/>
    <col min="6148" max="6148" width="12.3984375" style="1" bestFit="1" customWidth="1"/>
    <col min="6149" max="6150" width="13.86328125" style="1" bestFit="1" customWidth="1"/>
    <col min="6151" max="6151" width="14.86328125" style="1" bestFit="1" customWidth="1"/>
    <col min="6152" max="6390" width="9.1328125" style="1"/>
    <col min="6391" max="6391" width="15.3984375" style="1" bestFit="1" customWidth="1"/>
    <col min="6392" max="6392" width="11.1328125" style="1" bestFit="1" customWidth="1"/>
    <col min="6393" max="6393" width="14.59765625" style="1" bestFit="1" customWidth="1"/>
    <col min="6394" max="6394" width="17.3984375" style="1" bestFit="1" customWidth="1"/>
    <col min="6395" max="6395" width="17.59765625" style="1" bestFit="1" customWidth="1"/>
    <col min="6396" max="6396" width="14.73046875" style="1" bestFit="1" customWidth="1"/>
    <col min="6397" max="6397" width="14.3984375" style="1" bestFit="1" customWidth="1"/>
    <col min="6398" max="6398" width="12.1328125" style="1" bestFit="1" customWidth="1"/>
    <col min="6399" max="6399" width="12.3984375" style="1" bestFit="1" customWidth="1"/>
    <col min="6400" max="6401" width="13.86328125" style="1" bestFit="1" customWidth="1"/>
    <col min="6402" max="6402" width="14.86328125" style="1" bestFit="1" customWidth="1"/>
    <col min="6403" max="6403" width="12.1328125" style="1" bestFit="1" customWidth="1"/>
    <col min="6404" max="6404" width="12.3984375" style="1" bestFit="1" customWidth="1"/>
    <col min="6405" max="6406" width="13.86328125" style="1" bestFit="1" customWidth="1"/>
    <col min="6407" max="6407" width="14.86328125" style="1" bestFit="1" customWidth="1"/>
    <col min="6408" max="6646" width="9.1328125" style="1"/>
    <col min="6647" max="6647" width="15.3984375" style="1" bestFit="1" customWidth="1"/>
    <col min="6648" max="6648" width="11.1328125" style="1" bestFit="1" customWidth="1"/>
    <col min="6649" max="6649" width="14.59765625" style="1" bestFit="1" customWidth="1"/>
    <col min="6650" max="6650" width="17.3984375" style="1" bestFit="1" customWidth="1"/>
    <col min="6651" max="6651" width="17.59765625" style="1" bestFit="1" customWidth="1"/>
    <col min="6652" max="6652" width="14.73046875" style="1" bestFit="1" customWidth="1"/>
    <col min="6653" max="6653" width="14.3984375" style="1" bestFit="1" customWidth="1"/>
    <col min="6654" max="6654" width="12.1328125" style="1" bestFit="1" customWidth="1"/>
    <col min="6655" max="6655" width="12.3984375" style="1" bestFit="1" customWidth="1"/>
    <col min="6656" max="6657" width="13.86328125" style="1" bestFit="1" customWidth="1"/>
    <col min="6658" max="6658" width="14.86328125" style="1" bestFit="1" customWidth="1"/>
    <col min="6659" max="6659" width="12.1328125" style="1" bestFit="1" customWidth="1"/>
    <col min="6660" max="6660" width="12.3984375" style="1" bestFit="1" customWidth="1"/>
    <col min="6661" max="6662" width="13.86328125" style="1" bestFit="1" customWidth="1"/>
    <col min="6663" max="6663" width="14.86328125" style="1" bestFit="1" customWidth="1"/>
    <col min="6664" max="6902" width="9.1328125" style="1"/>
    <col min="6903" max="6903" width="15.3984375" style="1" bestFit="1" customWidth="1"/>
    <col min="6904" max="6904" width="11.1328125" style="1" bestFit="1" customWidth="1"/>
    <col min="6905" max="6905" width="14.59765625" style="1" bestFit="1" customWidth="1"/>
    <col min="6906" max="6906" width="17.3984375" style="1" bestFit="1" customWidth="1"/>
    <col min="6907" max="6907" width="17.59765625" style="1" bestFit="1" customWidth="1"/>
    <col min="6908" max="6908" width="14.73046875" style="1" bestFit="1" customWidth="1"/>
    <col min="6909" max="6909" width="14.3984375" style="1" bestFit="1" customWidth="1"/>
    <col min="6910" max="6910" width="12.1328125" style="1" bestFit="1" customWidth="1"/>
    <col min="6911" max="6911" width="12.3984375" style="1" bestFit="1" customWidth="1"/>
    <col min="6912" max="6913" width="13.86328125" style="1" bestFit="1" customWidth="1"/>
    <col min="6914" max="6914" width="14.86328125" style="1" bestFit="1" customWidth="1"/>
    <col min="6915" max="6915" width="12.1328125" style="1" bestFit="1" customWidth="1"/>
    <col min="6916" max="6916" width="12.3984375" style="1" bestFit="1" customWidth="1"/>
    <col min="6917" max="6918" width="13.86328125" style="1" bestFit="1" customWidth="1"/>
    <col min="6919" max="6919" width="14.86328125" style="1" bestFit="1" customWidth="1"/>
    <col min="6920" max="7158" width="9.1328125" style="1"/>
    <col min="7159" max="7159" width="15.3984375" style="1" bestFit="1" customWidth="1"/>
    <col min="7160" max="7160" width="11.1328125" style="1" bestFit="1" customWidth="1"/>
    <col min="7161" max="7161" width="14.59765625" style="1" bestFit="1" customWidth="1"/>
    <col min="7162" max="7162" width="17.3984375" style="1" bestFit="1" customWidth="1"/>
    <col min="7163" max="7163" width="17.59765625" style="1" bestFit="1" customWidth="1"/>
    <col min="7164" max="7164" width="14.73046875" style="1" bestFit="1" customWidth="1"/>
    <col min="7165" max="7165" width="14.3984375" style="1" bestFit="1" customWidth="1"/>
    <col min="7166" max="7166" width="12.1328125" style="1" bestFit="1" customWidth="1"/>
    <col min="7167" max="7167" width="12.3984375" style="1" bestFit="1" customWidth="1"/>
    <col min="7168" max="7169" width="13.86328125" style="1" bestFit="1" customWidth="1"/>
    <col min="7170" max="7170" width="14.86328125" style="1" bestFit="1" customWidth="1"/>
    <col min="7171" max="7171" width="12.1328125" style="1" bestFit="1" customWidth="1"/>
    <col min="7172" max="7172" width="12.3984375" style="1" bestFit="1" customWidth="1"/>
    <col min="7173" max="7174" width="13.86328125" style="1" bestFit="1" customWidth="1"/>
    <col min="7175" max="7175" width="14.86328125" style="1" bestFit="1" customWidth="1"/>
    <col min="7176" max="7414" width="9.1328125" style="1"/>
    <col min="7415" max="7415" width="15.3984375" style="1" bestFit="1" customWidth="1"/>
    <col min="7416" max="7416" width="11.1328125" style="1" bestFit="1" customWidth="1"/>
    <col min="7417" max="7417" width="14.59765625" style="1" bestFit="1" customWidth="1"/>
    <col min="7418" max="7418" width="17.3984375" style="1" bestFit="1" customWidth="1"/>
    <col min="7419" max="7419" width="17.59765625" style="1" bestFit="1" customWidth="1"/>
    <col min="7420" max="7420" width="14.73046875" style="1" bestFit="1" customWidth="1"/>
    <col min="7421" max="7421" width="14.3984375" style="1" bestFit="1" customWidth="1"/>
    <col min="7422" max="7422" width="12.1328125" style="1" bestFit="1" customWidth="1"/>
    <col min="7423" max="7423" width="12.3984375" style="1" bestFit="1" customWidth="1"/>
    <col min="7424" max="7425" width="13.86328125" style="1" bestFit="1" customWidth="1"/>
    <col min="7426" max="7426" width="14.86328125" style="1" bestFit="1" customWidth="1"/>
    <col min="7427" max="7427" width="12.1328125" style="1" bestFit="1" customWidth="1"/>
    <col min="7428" max="7428" width="12.3984375" style="1" bestFit="1" customWidth="1"/>
    <col min="7429" max="7430" width="13.86328125" style="1" bestFit="1" customWidth="1"/>
    <col min="7431" max="7431" width="14.86328125" style="1" bestFit="1" customWidth="1"/>
    <col min="7432" max="7670" width="9.1328125" style="1"/>
    <col min="7671" max="7671" width="15.3984375" style="1" bestFit="1" customWidth="1"/>
    <col min="7672" max="7672" width="11.1328125" style="1" bestFit="1" customWidth="1"/>
    <col min="7673" max="7673" width="14.59765625" style="1" bestFit="1" customWidth="1"/>
    <col min="7674" max="7674" width="17.3984375" style="1" bestFit="1" customWidth="1"/>
    <col min="7675" max="7675" width="17.59765625" style="1" bestFit="1" customWidth="1"/>
    <col min="7676" max="7676" width="14.73046875" style="1" bestFit="1" customWidth="1"/>
    <col min="7677" max="7677" width="14.3984375" style="1" bestFit="1" customWidth="1"/>
    <col min="7678" max="7678" width="12.1328125" style="1" bestFit="1" customWidth="1"/>
    <col min="7679" max="7679" width="12.3984375" style="1" bestFit="1" customWidth="1"/>
    <col min="7680" max="7681" width="13.86328125" style="1" bestFit="1" customWidth="1"/>
    <col min="7682" max="7682" width="14.86328125" style="1" bestFit="1" customWidth="1"/>
    <col min="7683" max="7683" width="12.1328125" style="1" bestFit="1" customWidth="1"/>
    <col min="7684" max="7684" width="12.3984375" style="1" bestFit="1" customWidth="1"/>
    <col min="7685" max="7686" width="13.86328125" style="1" bestFit="1" customWidth="1"/>
    <col min="7687" max="7687" width="14.86328125" style="1" bestFit="1" customWidth="1"/>
    <col min="7688" max="7926" width="9.1328125" style="1"/>
    <col min="7927" max="7927" width="15.3984375" style="1" bestFit="1" customWidth="1"/>
    <col min="7928" max="7928" width="11.1328125" style="1" bestFit="1" customWidth="1"/>
    <col min="7929" max="7929" width="14.59765625" style="1" bestFit="1" customWidth="1"/>
    <col min="7930" max="7930" width="17.3984375" style="1" bestFit="1" customWidth="1"/>
    <col min="7931" max="7931" width="17.59765625" style="1" bestFit="1" customWidth="1"/>
    <col min="7932" max="7932" width="14.73046875" style="1" bestFit="1" customWidth="1"/>
    <col min="7933" max="7933" width="14.3984375" style="1" bestFit="1" customWidth="1"/>
    <col min="7934" max="7934" width="12.1328125" style="1" bestFit="1" customWidth="1"/>
    <col min="7935" max="7935" width="12.3984375" style="1" bestFit="1" customWidth="1"/>
    <col min="7936" max="7937" width="13.86328125" style="1" bestFit="1" customWidth="1"/>
    <col min="7938" max="7938" width="14.86328125" style="1" bestFit="1" customWidth="1"/>
    <col min="7939" max="7939" width="12.1328125" style="1" bestFit="1" customWidth="1"/>
    <col min="7940" max="7940" width="12.3984375" style="1" bestFit="1" customWidth="1"/>
    <col min="7941" max="7942" width="13.86328125" style="1" bestFit="1" customWidth="1"/>
    <col min="7943" max="7943" width="14.86328125" style="1" bestFit="1" customWidth="1"/>
    <col min="7944" max="8182" width="9.1328125" style="1"/>
    <col min="8183" max="8183" width="15.3984375" style="1" bestFit="1" customWidth="1"/>
    <col min="8184" max="8184" width="11.1328125" style="1" bestFit="1" customWidth="1"/>
    <col min="8185" max="8185" width="14.59765625" style="1" bestFit="1" customWidth="1"/>
    <col min="8186" max="8186" width="17.3984375" style="1" bestFit="1" customWidth="1"/>
    <col min="8187" max="8187" width="17.59765625" style="1" bestFit="1" customWidth="1"/>
    <col min="8188" max="8188" width="14.73046875" style="1" bestFit="1" customWidth="1"/>
    <col min="8189" max="8189" width="14.3984375" style="1" bestFit="1" customWidth="1"/>
    <col min="8190" max="8190" width="12.1328125" style="1" bestFit="1" customWidth="1"/>
    <col min="8191" max="8191" width="12.3984375" style="1" bestFit="1" customWidth="1"/>
    <col min="8192" max="8193" width="13.86328125" style="1" bestFit="1" customWidth="1"/>
    <col min="8194" max="8194" width="14.86328125" style="1" bestFit="1" customWidth="1"/>
    <col min="8195" max="8195" width="12.1328125" style="1" bestFit="1" customWidth="1"/>
    <col min="8196" max="8196" width="12.3984375" style="1" bestFit="1" customWidth="1"/>
    <col min="8197" max="8198" width="13.86328125" style="1" bestFit="1" customWidth="1"/>
    <col min="8199" max="8199" width="14.86328125" style="1" bestFit="1" customWidth="1"/>
    <col min="8200" max="8438" width="9.1328125" style="1"/>
    <col min="8439" max="8439" width="15.3984375" style="1" bestFit="1" customWidth="1"/>
    <col min="8440" max="8440" width="11.1328125" style="1" bestFit="1" customWidth="1"/>
    <col min="8441" max="8441" width="14.59765625" style="1" bestFit="1" customWidth="1"/>
    <col min="8442" max="8442" width="17.3984375" style="1" bestFit="1" customWidth="1"/>
    <col min="8443" max="8443" width="17.59765625" style="1" bestFit="1" customWidth="1"/>
    <col min="8444" max="8444" width="14.73046875" style="1" bestFit="1" customWidth="1"/>
    <col min="8445" max="8445" width="14.3984375" style="1" bestFit="1" customWidth="1"/>
    <col min="8446" max="8446" width="12.1328125" style="1" bestFit="1" customWidth="1"/>
    <col min="8447" max="8447" width="12.3984375" style="1" bestFit="1" customWidth="1"/>
    <col min="8448" max="8449" width="13.86328125" style="1" bestFit="1" customWidth="1"/>
    <col min="8450" max="8450" width="14.86328125" style="1" bestFit="1" customWidth="1"/>
    <col min="8451" max="8451" width="12.1328125" style="1" bestFit="1" customWidth="1"/>
    <col min="8452" max="8452" width="12.3984375" style="1" bestFit="1" customWidth="1"/>
    <col min="8453" max="8454" width="13.86328125" style="1" bestFit="1" customWidth="1"/>
    <col min="8455" max="8455" width="14.86328125" style="1" bestFit="1" customWidth="1"/>
    <col min="8456" max="8694" width="9.1328125" style="1"/>
    <col min="8695" max="8695" width="15.3984375" style="1" bestFit="1" customWidth="1"/>
    <col min="8696" max="8696" width="11.1328125" style="1" bestFit="1" customWidth="1"/>
    <col min="8697" max="8697" width="14.59765625" style="1" bestFit="1" customWidth="1"/>
    <col min="8698" max="8698" width="17.3984375" style="1" bestFit="1" customWidth="1"/>
    <col min="8699" max="8699" width="17.59765625" style="1" bestFit="1" customWidth="1"/>
    <col min="8700" max="8700" width="14.73046875" style="1" bestFit="1" customWidth="1"/>
    <col min="8701" max="8701" width="14.3984375" style="1" bestFit="1" customWidth="1"/>
    <col min="8702" max="8702" width="12.1328125" style="1" bestFit="1" customWidth="1"/>
    <col min="8703" max="8703" width="12.3984375" style="1" bestFit="1" customWidth="1"/>
    <col min="8704" max="8705" width="13.86328125" style="1" bestFit="1" customWidth="1"/>
    <col min="8706" max="8706" width="14.86328125" style="1" bestFit="1" customWidth="1"/>
    <col min="8707" max="8707" width="12.1328125" style="1" bestFit="1" customWidth="1"/>
    <col min="8708" max="8708" width="12.3984375" style="1" bestFit="1" customWidth="1"/>
    <col min="8709" max="8710" width="13.86328125" style="1" bestFit="1" customWidth="1"/>
    <col min="8711" max="8711" width="14.86328125" style="1" bestFit="1" customWidth="1"/>
    <col min="8712" max="8950" width="9.1328125" style="1"/>
    <col min="8951" max="8951" width="15.3984375" style="1" bestFit="1" customWidth="1"/>
    <col min="8952" max="8952" width="11.1328125" style="1" bestFit="1" customWidth="1"/>
    <col min="8953" max="8953" width="14.59765625" style="1" bestFit="1" customWidth="1"/>
    <col min="8954" max="8954" width="17.3984375" style="1" bestFit="1" customWidth="1"/>
    <col min="8955" max="8955" width="17.59765625" style="1" bestFit="1" customWidth="1"/>
    <col min="8956" max="8956" width="14.73046875" style="1" bestFit="1" customWidth="1"/>
    <col min="8957" max="8957" width="14.3984375" style="1" bestFit="1" customWidth="1"/>
    <col min="8958" max="8958" width="12.1328125" style="1" bestFit="1" customWidth="1"/>
    <col min="8959" max="8959" width="12.3984375" style="1" bestFit="1" customWidth="1"/>
    <col min="8960" max="8961" width="13.86328125" style="1" bestFit="1" customWidth="1"/>
    <col min="8962" max="8962" width="14.86328125" style="1" bestFit="1" customWidth="1"/>
    <col min="8963" max="8963" width="12.1328125" style="1" bestFit="1" customWidth="1"/>
    <col min="8964" max="8964" width="12.3984375" style="1" bestFit="1" customWidth="1"/>
    <col min="8965" max="8966" width="13.86328125" style="1" bestFit="1" customWidth="1"/>
    <col min="8967" max="8967" width="14.86328125" style="1" bestFit="1" customWidth="1"/>
    <col min="8968" max="9206" width="9.1328125" style="1"/>
    <col min="9207" max="9207" width="15.3984375" style="1" bestFit="1" customWidth="1"/>
    <col min="9208" max="9208" width="11.1328125" style="1" bestFit="1" customWidth="1"/>
    <col min="9209" max="9209" width="14.59765625" style="1" bestFit="1" customWidth="1"/>
    <col min="9210" max="9210" width="17.3984375" style="1" bestFit="1" customWidth="1"/>
    <col min="9211" max="9211" width="17.59765625" style="1" bestFit="1" customWidth="1"/>
    <col min="9212" max="9212" width="14.73046875" style="1" bestFit="1" customWidth="1"/>
    <col min="9213" max="9213" width="14.3984375" style="1" bestFit="1" customWidth="1"/>
    <col min="9214" max="9214" width="12.1328125" style="1" bestFit="1" customWidth="1"/>
    <col min="9215" max="9215" width="12.3984375" style="1" bestFit="1" customWidth="1"/>
    <col min="9216" max="9217" width="13.86328125" style="1" bestFit="1" customWidth="1"/>
    <col min="9218" max="9218" width="14.86328125" style="1" bestFit="1" customWidth="1"/>
    <col min="9219" max="9219" width="12.1328125" style="1" bestFit="1" customWidth="1"/>
    <col min="9220" max="9220" width="12.3984375" style="1" bestFit="1" customWidth="1"/>
    <col min="9221" max="9222" width="13.86328125" style="1" bestFit="1" customWidth="1"/>
    <col min="9223" max="9223" width="14.86328125" style="1" bestFit="1" customWidth="1"/>
    <col min="9224" max="9462" width="9.1328125" style="1"/>
    <col min="9463" max="9463" width="15.3984375" style="1" bestFit="1" customWidth="1"/>
    <col min="9464" max="9464" width="11.1328125" style="1" bestFit="1" customWidth="1"/>
    <col min="9465" max="9465" width="14.59765625" style="1" bestFit="1" customWidth="1"/>
    <col min="9466" max="9466" width="17.3984375" style="1" bestFit="1" customWidth="1"/>
    <col min="9467" max="9467" width="17.59765625" style="1" bestFit="1" customWidth="1"/>
    <col min="9468" max="9468" width="14.73046875" style="1" bestFit="1" customWidth="1"/>
    <col min="9469" max="9469" width="14.3984375" style="1" bestFit="1" customWidth="1"/>
    <col min="9470" max="9470" width="12.1328125" style="1" bestFit="1" customWidth="1"/>
    <col min="9471" max="9471" width="12.3984375" style="1" bestFit="1" customWidth="1"/>
    <col min="9472" max="9473" width="13.86328125" style="1" bestFit="1" customWidth="1"/>
    <col min="9474" max="9474" width="14.86328125" style="1" bestFit="1" customWidth="1"/>
    <col min="9475" max="9475" width="12.1328125" style="1" bestFit="1" customWidth="1"/>
    <col min="9476" max="9476" width="12.3984375" style="1" bestFit="1" customWidth="1"/>
    <col min="9477" max="9478" width="13.86328125" style="1" bestFit="1" customWidth="1"/>
    <col min="9479" max="9479" width="14.86328125" style="1" bestFit="1" customWidth="1"/>
    <col min="9480" max="9718" width="9.1328125" style="1"/>
    <col min="9719" max="9719" width="15.3984375" style="1" bestFit="1" customWidth="1"/>
    <col min="9720" max="9720" width="11.1328125" style="1" bestFit="1" customWidth="1"/>
    <col min="9721" max="9721" width="14.59765625" style="1" bestFit="1" customWidth="1"/>
    <col min="9722" max="9722" width="17.3984375" style="1" bestFit="1" customWidth="1"/>
    <col min="9723" max="9723" width="17.59765625" style="1" bestFit="1" customWidth="1"/>
    <col min="9724" max="9724" width="14.73046875" style="1" bestFit="1" customWidth="1"/>
    <col min="9725" max="9725" width="14.3984375" style="1" bestFit="1" customWidth="1"/>
    <col min="9726" max="9726" width="12.1328125" style="1" bestFit="1" customWidth="1"/>
    <col min="9727" max="9727" width="12.3984375" style="1" bestFit="1" customWidth="1"/>
    <col min="9728" max="9729" width="13.86328125" style="1" bestFit="1" customWidth="1"/>
    <col min="9730" max="9730" width="14.86328125" style="1" bestFit="1" customWidth="1"/>
    <col min="9731" max="9731" width="12.1328125" style="1" bestFit="1" customWidth="1"/>
    <col min="9732" max="9732" width="12.3984375" style="1" bestFit="1" customWidth="1"/>
    <col min="9733" max="9734" width="13.86328125" style="1" bestFit="1" customWidth="1"/>
    <col min="9735" max="9735" width="14.86328125" style="1" bestFit="1" customWidth="1"/>
    <col min="9736" max="9974" width="9.1328125" style="1"/>
    <col min="9975" max="9975" width="15.3984375" style="1" bestFit="1" customWidth="1"/>
    <col min="9976" max="9976" width="11.1328125" style="1" bestFit="1" customWidth="1"/>
    <col min="9977" max="9977" width="14.59765625" style="1" bestFit="1" customWidth="1"/>
    <col min="9978" max="9978" width="17.3984375" style="1" bestFit="1" customWidth="1"/>
    <col min="9979" max="9979" width="17.59765625" style="1" bestFit="1" customWidth="1"/>
    <col min="9980" max="9980" width="14.73046875" style="1" bestFit="1" customWidth="1"/>
    <col min="9981" max="9981" width="14.3984375" style="1" bestFit="1" customWidth="1"/>
    <col min="9982" max="9982" width="12.1328125" style="1" bestFit="1" customWidth="1"/>
    <col min="9983" max="9983" width="12.3984375" style="1" bestFit="1" customWidth="1"/>
    <col min="9984" max="9985" width="13.86328125" style="1" bestFit="1" customWidth="1"/>
    <col min="9986" max="9986" width="14.86328125" style="1" bestFit="1" customWidth="1"/>
    <col min="9987" max="9987" width="12.1328125" style="1" bestFit="1" customWidth="1"/>
    <col min="9988" max="9988" width="12.3984375" style="1" bestFit="1" customWidth="1"/>
    <col min="9989" max="9990" width="13.86328125" style="1" bestFit="1" customWidth="1"/>
    <col min="9991" max="9991" width="14.86328125" style="1" bestFit="1" customWidth="1"/>
    <col min="9992" max="10230" width="9.1328125" style="1"/>
    <col min="10231" max="10231" width="15.3984375" style="1" bestFit="1" customWidth="1"/>
    <col min="10232" max="10232" width="11.1328125" style="1" bestFit="1" customWidth="1"/>
    <col min="10233" max="10233" width="14.59765625" style="1" bestFit="1" customWidth="1"/>
    <col min="10234" max="10234" width="17.3984375" style="1" bestFit="1" customWidth="1"/>
    <col min="10235" max="10235" width="17.59765625" style="1" bestFit="1" customWidth="1"/>
    <col min="10236" max="10236" width="14.73046875" style="1" bestFit="1" customWidth="1"/>
    <col min="10237" max="10237" width="14.3984375" style="1" bestFit="1" customWidth="1"/>
    <col min="10238" max="10238" width="12.1328125" style="1" bestFit="1" customWidth="1"/>
    <col min="10239" max="10239" width="12.3984375" style="1" bestFit="1" customWidth="1"/>
    <col min="10240" max="10241" width="13.86328125" style="1" bestFit="1" customWidth="1"/>
    <col min="10242" max="10242" width="14.86328125" style="1" bestFit="1" customWidth="1"/>
    <col min="10243" max="10243" width="12.1328125" style="1" bestFit="1" customWidth="1"/>
    <col min="10244" max="10244" width="12.3984375" style="1" bestFit="1" customWidth="1"/>
    <col min="10245" max="10246" width="13.86328125" style="1" bestFit="1" customWidth="1"/>
    <col min="10247" max="10247" width="14.86328125" style="1" bestFit="1" customWidth="1"/>
    <col min="10248" max="10486" width="9.1328125" style="1"/>
    <col min="10487" max="10487" width="15.3984375" style="1" bestFit="1" customWidth="1"/>
    <col min="10488" max="10488" width="11.1328125" style="1" bestFit="1" customWidth="1"/>
    <col min="10489" max="10489" width="14.59765625" style="1" bestFit="1" customWidth="1"/>
    <col min="10490" max="10490" width="17.3984375" style="1" bestFit="1" customWidth="1"/>
    <col min="10491" max="10491" width="17.59765625" style="1" bestFit="1" customWidth="1"/>
    <col min="10492" max="10492" width="14.73046875" style="1" bestFit="1" customWidth="1"/>
    <col min="10493" max="10493" width="14.3984375" style="1" bestFit="1" customWidth="1"/>
    <col min="10494" max="10494" width="12.1328125" style="1" bestFit="1" customWidth="1"/>
    <col min="10495" max="10495" width="12.3984375" style="1" bestFit="1" customWidth="1"/>
    <col min="10496" max="10497" width="13.86328125" style="1" bestFit="1" customWidth="1"/>
    <col min="10498" max="10498" width="14.86328125" style="1" bestFit="1" customWidth="1"/>
    <col min="10499" max="10499" width="12.1328125" style="1" bestFit="1" customWidth="1"/>
    <col min="10500" max="10500" width="12.3984375" style="1" bestFit="1" customWidth="1"/>
    <col min="10501" max="10502" width="13.86328125" style="1" bestFit="1" customWidth="1"/>
    <col min="10503" max="10503" width="14.86328125" style="1" bestFit="1" customWidth="1"/>
    <col min="10504" max="10742" width="9.1328125" style="1"/>
    <col min="10743" max="10743" width="15.3984375" style="1" bestFit="1" customWidth="1"/>
    <col min="10744" max="10744" width="11.1328125" style="1" bestFit="1" customWidth="1"/>
    <col min="10745" max="10745" width="14.59765625" style="1" bestFit="1" customWidth="1"/>
    <col min="10746" max="10746" width="17.3984375" style="1" bestFit="1" customWidth="1"/>
    <col min="10747" max="10747" width="17.59765625" style="1" bestFit="1" customWidth="1"/>
    <col min="10748" max="10748" width="14.73046875" style="1" bestFit="1" customWidth="1"/>
    <col min="10749" max="10749" width="14.3984375" style="1" bestFit="1" customWidth="1"/>
    <col min="10750" max="10750" width="12.1328125" style="1" bestFit="1" customWidth="1"/>
    <col min="10751" max="10751" width="12.3984375" style="1" bestFit="1" customWidth="1"/>
    <col min="10752" max="10753" width="13.86328125" style="1" bestFit="1" customWidth="1"/>
    <col min="10754" max="10754" width="14.86328125" style="1" bestFit="1" customWidth="1"/>
    <col min="10755" max="10755" width="12.1328125" style="1" bestFit="1" customWidth="1"/>
    <col min="10756" max="10756" width="12.3984375" style="1" bestFit="1" customWidth="1"/>
    <col min="10757" max="10758" width="13.86328125" style="1" bestFit="1" customWidth="1"/>
    <col min="10759" max="10759" width="14.86328125" style="1" bestFit="1" customWidth="1"/>
    <col min="10760" max="10998" width="9.1328125" style="1"/>
    <col min="10999" max="10999" width="15.3984375" style="1" bestFit="1" customWidth="1"/>
    <col min="11000" max="11000" width="11.1328125" style="1" bestFit="1" customWidth="1"/>
    <col min="11001" max="11001" width="14.59765625" style="1" bestFit="1" customWidth="1"/>
    <col min="11002" max="11002" width="17.3984375" style="1" bestFit="1" customWidth="1"/>
    <col min="11003" max="11003" width="17.59765625" style="1" bestFit="1" customWidth="1"/>
    <col min="11004" max="11004" width="14.73046875" style="1" bestFit="1" customWidth="1"/>
    <col min="11005" max="11005" width="14.3984375" style="1" bestFit="1" customWidth="1"/>
    <col min="11006" max="11006" width="12.1328125" style="1" bestFit="1" customWidth="1"/>
    <col min="11007" max="11007" width="12.3984375" style="1" bestFit="1" customWidth="1"/>
    <col min="11008" max="11009" width="13.86328125" style="1" bestFit="1" customWidth="1"/>
    <col min="11010" max="11010" width="14.86328125" style="1" bestFit="1" customWidth="1"/>
    <col min="11011" max="11011" width="12.1328125" style="1" bestFit="1" customWidth="1"/>
    <col min="11012" max="11012" width="12.3984375" style="1" bestFit="1" customWidth="1"/>
    <col min="11013" max="11014" width="13.86328125" style="1" bestFit="1" customWidth="1"/>
    <col min="11015" max="11015" width="14.86328125" style="1" bestFit="1" customWidth="1"/>
    <col min="11016" max="11254" width="9.1328125" style="1"/>
    <col min="11255" max="11255" width="15.3984375" style="1" bestFit="1" customWidth="1"/>
    <col min="11256" max="11256" width="11.1328125" style="1" bestFit="1" customWidth="1"/>
    <col min="11257" max="11257" width="14.59765625" style="1" bestFit="1" customWidth="1"/>
    <col min="11258" max="11258" width="17.3984375" style="1" bestFit="1" customWidth="1"/>
    <col min="11259" max="11259" width="17.59765625" style="1" bestFit="1" customWidth="1"/>
    <col min="11260" max="11260" width="14.73046875" style="1" bestFit="1" customWidth="1"/>
    <col min="11261" max="11261" width="14.3984375" style="1" bestFit="1" customWidth="1"/>
    <col min="11262" max="11262" width="12.1328125" style="1" bestFit="1" customWidth="1"/>
    <col min="11263" max="11263" width="12.3984375" style="1" bestFit="1" customWidth="1"/>
    <col min="11264" max="11265" width="13.86328125" style="1" bestFit="1" customWidth="1"/>
    <col min="11266" max="11266" width="14.86328125" style="1" bestFit="1" customWidth="1"/>
    <col min="11267" max="11267" width="12.1328125" style="1" bestFit="1" customWidth="1"/>
    <col min="11268" max="11268" width="12.3984375" style="1" bestFit="1" customWidth="1"/>
    <col min="11269" max="11270" width="13.86328125" style="1" bestFit="1" customWidth="1"/>
    <col min="11271" max="11271" width="14.86328125" style="1" bestFit="1" customWidth="1"/>
    <col min="11272" max="11510" width="9.1328125" style="1"/>
    <col min="11511" max="11511" width="15.3984375" style="1" bestFit="1" customWidth="1"/>
    <col min="11512" max="11512" width="11.1328125" style="1" bestFit="1" customWidth="1"/>
    <col min="11513" max="11513" width="14.59765625" style="1" bestFit="1" customWidth="1"/>
    <col min="11514" max="11514" width="17.3984375" style="1" bestFit="1" customWidth="1"/>
    <col min="11515" max="11515" width="17.59765625" style="1" bestFit="1" customWidth="1"/>
    <col min="11516" max="11516" width="14.73046875" style="1" bestFit="1" customWidth="1"/>
    <col min="11517" max="11517" width="14.3984375" style="1" bestFit="1" customWidth="1"/>
    <col min="11518" max="11518" width="12.1328125" style="1" bestFit="1" customWidth="1"/>
    <col min="11519" max="11519" width="12.3984375" style="1" bestFit="1" customWidth="1"/>
    <col min="11520" max="11521" width="13.86328125" style="1" bestFit="1" customWidth="1"/>
    <col min="11522" max="11522" width="14.86328125" style="1" bestFit="1" customWidth="1"/>
    <col min="11523" max="11523" width="12.1328125" style="1" bestFit="1" customWidth="1"/>
    <col min="11524" max="11524" width="12.3984375" style="1" bestFit="1" customWidth="1"/>
    <col min="11525" max="11526" width="13.86328125" style="1" bestFit="1" customWidth="1"/>
    <col min="11527" max="11527" width="14.86328125" style="1" bestFit="1" customWidth="1"/>
    <col min="11528" max="11766" width="9.1328125" style="1"/>
    <col min="11767" max="11767" width="15.3984375" style="1" bestFit="1" customWidth="1"/>
    <col min="11768" max="11768" width="11.1328125" style="1" bestFit="1" customWidth="1"/>
    <col min="11769" max="11769" width="14.59765625" style="1" bestFit="1" customWidth="1"/>
    <col min="11770" max="11770" width="17.3984375" style="1" bestFit="1" customWidth="1"/>
    <col min="11771" max="11771" width="17.59765625" style="1" bestFit="1" customWidth="1"/>
    <col min="11772" max="11772" width="14.73046875" style="1" bestFit="1" customWidth="1"/>
    <col min="11773" max="11773" width="14.3984375" style="1" bestFit="1" customWidth="1"/>
    <col min="11774" max="11774" width="12.1328125" style="1" bestFit="1" customWidth="1"/>
    <col min="11775" max="11775" width="12.3984375" style="1" bestFit="1" customWidth="1"/>
    <col min="11776" max="11777" width="13.86328125" style="1" bestFit="1" customWidth="1"/>
    <col min="11778" max="11778" width="14.86328125" style="1" bestFit="1" customWidth="1"/>
    <col min="11779" max="11779" width="12.1328125" style="1" bestFit="1" customWidth="1"/>
    <col min="11780" max="11780" width="12.3984375" style="1" bestFit="1" customWidth="1"/>
    <col min="11781" max="11782" width="13.86328125" style="1" bestFit="1" customWidth="1"/>
    <col min="11783" max="11783" width="14.86328125" style="1" bestFit="1" customWidth="1"/>
    <col min="11784" max="12022" width="9.1328125" style="1"/>
    <col min="12023" max="12023" width="15.3984375" style="1" bestFit="1" customWidth="1"/>
    <col min="12024" max="12024" width="11.1328125" style="1" bestFit="1" customWidth="1"/>
    <col min="12025" max="12025" width="14.59765625" style="1" bestFit="1" customWidth="1"/>
    <col min="12026" max="12026" width="17.3984375" style="1" bestFit="1" customWidth="1"/>
    <col min="12027" max="12027" width="17.59765625" style="1" bestFit="1" customWidth="1"/>
    <col min="12028" max="12028" width="14.73046875" style="1" bestFit="1" customWidth="1"/>
    <col min="12029" max="12029" width="14.3984375" style="1" bestFit="1" customWidth="1"/>
    <col min="12030" max="12030" width="12.1328125" style="1" bestFit="1" customWidth="1"/>
    <col min="12031" max="12031" width="12.3984375" style="1" bestFit="1" customWidth="1"/>
    <col min="12032" max="12033" width="13.86328125" style="1" bestFit="1" customWidth="1"/>
    <col min="12034" max="12034" width="14.86328125" style="1" bestFit="1" customWidth="1"/>
    <col min="12035" max="12035" width="12.1328125" style="1" bestFit="1" customWidth="1"/>
    <col min="12036" max="12036" width="12.3984375" style="1" bestFit="1" customWidth="1"/>
    <col min="12037" max="12038" width="13.86328125" style="1" bestFit="1" customWidth="1"/>
    <col min="12039" max="12039" width="14.86328125" style="1" bestFit="1" customWidth="1"/>
    <col min="12040" max="12278" width="9.1328125" style="1"/>
    <col min="12279" max="12279" width="15.3984375" style="1" bestFit="1" customWidth="1"/>
    <col min="12280" max="12280" width="11.1328125" style="1" bestFit="1" customWidth="1"/>
    <col min="12281" max="12281" width="14.59765625" style="1" bestFit="1" customWidth="1"/>
    <col min="12282" max="12282" width="17.3984375" style="1" bestFit="1" customWidth="1"/>
    <col min="12283" max="12283" width="17.59765625" style="1" bestFit="1" customWidth="1"/>
    <col min="12284" max="12284" width="14.73046875" style="1" bestFit="1" customWidth="1"/>
    <col min="12285" max="12285" width="14.3984375" style="1" bestFit="1" customWidth="1"/>
    <col min="12286" max="12286" width="12.1328125" style="1" bestFit="1" customWidth="1"/>
    <col min="12287" max="12287" width="12.3984375" style="1" bestFit="1" customWidth="1"/>
    <col min="12288" max="12289" width="13.86328125" style="1" bestFit="1" customWidth="1"/>
    <col min="12290" max="12290" width="14.86328125" style="1" bestFit="1" customWidth="1"/>
    <col min="12291" max="12291" width="12.1328125" style="1" bestFit="1" customWidth="1"/>
    <col min="12292" max="12292" width="12.3984375" style="1" bestFit="1" customWidth="1"/>
    <col min="12293" max="12294" width="13.86328125" style="1" bestFit="1" customWidth="1"/>
    <col min="12295" max="12295" width="14.86328125" style="1" bestFit="1" customWidth="1"/>
    <col min="12296" max="12534" width="9.1328125" style="1"/>
    <col min="12535" max="12535" width="15.3984375" style="1" bestFit="1" customWidth="1"/>
    <col min="12536" max="12536" width="11.1328125" style="1" bestFit="1" customWidth="1"/>
    <col min="12537" max="12537" width="14.59765625" style="1" bestFit="1" customWidth="1"/>
    <col min="12538" max="12538" width="17.3984375" style="1" bestFit="1" customWidth="1"/>
    <col min="12539" max="12539" width="17.59765625" style="1" bestFit="1" customWidth="1"/>
    <col min="12540" max="12540" width="14.73046875" style="1" bestFit="1" customWidth="1"/>
    <col min="12541" max="12541" width="14.3984375" style="1" bestFit="1" customWidth="1"/>
    <col min="12542" max="12542" width="12.1328125" style="1" bestFit="1" customWidth="1"/>
    <col min="12543" max="12543" width="12.3984375" style="1" bestFit="1" customWidth="1"/>
    <col min="12544" max="12545" width="13.86328125" style="1" bestFit="1" customWidth="1"/>
    <col min="12546" max="12546" width="14.86328125" style="1" bestFit="1" customWidth="1"/>
    <col min="12547" max="12547" width="12.1328125" style="1" bestFit="1" customWidth="1"/>
    <col min="12548" max="12548" width="12.3984375" style="1" bestFit="1" customWidth="1"/>
    <col min="12549" max="12550" width="13.86328125" style="1" bestFit="1" customWidth="1"/>
    <col min="12551" max="12551" width="14.86328125" style="1" bestFit="1" customWidth="1"/>
    <col min="12552" max="12790" width="9.1328125" style="1"/>
    <col min="12791" max="12791" width="15.3984375" style="1" bestFit="1" customWidth="1"/>
    <col min="12792" max="12792" width="11.1328125" style="1" bestFit="1" customWidth="1"/>
    <col min="12793" max="12793" width="14.59765625" style="1" bestFit="1" customWidth="1"/>
    <col min="12794" max="12794" width="17.3984375" style="1" bestFit="1" customWidth="1"/>
    <col min="12795" max="12795" width="17.59765625" style="1" bestFit="1" customWidth="1"/>
    <col min="12796" max="12796" width="14.73046875" style="1" bestFit="1" customWidth="1"/>
    <col min="12797" max="12797" width="14.3984375" style="1" bestFit="1" customWidth="1"/>
    <col min="12798" max="12798" width="12.1328125" style="1" bestFit="1" customWidth="1"/>
    <col min="12799" max="12799" width="12.3984375" style="1" bestFit="1" customWidth="1"/>
    <col min="12800" max="12801" width="13.86328125" style="1" bestFit="1" customWidth="1"/>
    <col min="12802" max="12802" width="14.86328125" style="1" bestFit="1" customWidth="1"/>
    <col min="12803" max="12803" width="12.1328125" style="1" bestFit="1" customWidth="1"/>
    <col min="12804" max="12804" width="12.3984375" style="1" bestFit="1" customWidth="1"/>
    <col min="12805" max="12806" width="13.86328125" style="1" bestFit="1" customWidth="1"/>
    <col min="12807" max="12807" width="14.86328125" style="1" bestFit="1" customWidth="1"/>
    <col min="12808" max="13046" width="9.1328125" style="1"/>
    <col min="13047" max="13047" width="15.3984375" style="1" bestFit="1" customWidth="1"/>
    <col min="13048" max="13048" width="11.1328125" style="1" bestFit="1" customWidth="1"/>
    <col min="13049" max="13049" width="14.59765625" style="1" bestFit="1" customWidth="1"/>
    <col min="13050" max="13050" width="17.3984375" style="1" bestFit="1" customWidth="1"/>
    <col min="13051" max="13051" width="17.59765625" style="1" bestFit="1" customWidth="1"/>
    <col min="13052" max="13052" width="14.73046875" style="1" bestFit="1" customWidth="1"/>
    <col min="13053" max="13053" width="14.3984375" style="1" bestFit="1" customWidth="1"/>
    <col min="13054" max="13054" width="12.1328125" style="1" bestFit="1" customWidth="1"/>
    <col min="13055" max="13055" width="12.3984375" style="1" bestFit="1" customWidth="1"/>
    <col min="13056" max="13057" width="13.86328125" style="1" bestFit="1" customWidth="1"/>
    <col min="13058" max="13058" width="14.86328125" style="1" bestFit="1" customWidth="1"/>
    <col min="13059" max="13059" width="12.1328125" style="1" bestFit="1" customWidth="1"/>
    <col min="13060" max="13060" width="12.3984375" style="1" bestFit="1" customWidth="1"/>
    <col min="13061" max="13062" width="13.86328125" style="1" bestFit="1" customWidth="1"/>
    <col min="13063" max="13063" width="14.86328125" style="1" bestFit="1" customWidth="1"/>
    <col min="13064" max="13302" width="9.1328125" style="1"/>
    <col min="13303" max="13303" width="15.3984375" style="1" bestFit="1" customWidth="1"/>
    <col min="13304" max="13304" width="11.1328125" style="1" bestFit="1" customWidth="1"/>
    <col min="13305" max="13305" width="14.59765625" style="1" bestFit="1" customWidth="1"/>
    <col min="13306" max="13306" width="17.3984375" style="1" bestFit="1" customWidth="1"/>
    <col min="13307" max="13307" width="17.59765625" style="1" bestFit="1" customWidth="1"/>
    <col min="13308" max="13308" width="14.73046875" style="1" bestFit="1" customWidth="1"/>
    <col min="13309" max="13309" width="14.3984375" style="1" bestFit="1" customWidth="1"/>
    <col min="13310" max="13310" width="12.1328125" style="1" bestFit="1" customWidth="1"/>
    <col min="13311" max="13311" width="12.3984375" style="1" bestFit="1" customWidth="1"/>
    <col min="13312" max="13313" width="13.86328125" style="1" bestFit="1" customWidth="1"/>
    <col min="13314" max="13314" width="14.86328125" style="1" bestFit="1" customWidth="1"/>
    <col min="13315" max="13315" width="12.1328125" style="1" bestFit="1" customWidth="1"/>
    <col min="13316" max="13316" width="12.3984375" style="1" bestFit="1" customWidth="1"/>
    <col min="13317" max="13318" width="13.86328125" style="1" bestFit="1" customWidth="1"/>
    <col min="13319" max="13319" width="14.86328125" style="1" bestFit="1" customWidth="1"/>
    <col min="13320" max="13558" width="9.1328125" style="1"/>
    <col min="13559" max="13559" width="15.3984375" style="1" bestFit="1" customWidth="1"/>
    <col min="13560" max="13560" width="11.1328125" style="1" bestFit="1" customWidth="1"/>
    <col min="13561" max="13561" width="14.59765625" style="1" bestFit="1" customWidth="1"/>
    <col min="13562" max="13562" width="17.3984375" style="1" bestFit="1" customWidth="1"/>
    <col min="13563" max="13563" width="17.59765625" style="1" bestFit="1" customWidth="1"/>
    <col min="13564" max="13564" width="14.73046875" style="1" bestFit="1" customWidth="1"/>
    <col min="13565" max="13565" width="14.3984375" style="1" bestFit="1" customWidth="1"/>
    <col min="13566" max="13566" width="12.1328125" style="1" bestFit="1" customWidth="1"/>
    <col min="13567" max="13567" width="12.3984375" style="1" bestFit="1" customWidth="1"/>
    <col min="13568" max="13569" width="13.86328125" style="1" bestFit="1" customWidth="1"/>
    <col min="13570" max="13570" width="14.86328125" style="1" bestFit="1" customWidth="1"/>
    <col min="13571" max="13571" width="12.1328125" style="1" bestFit="1" customWidth="1"/>
    <col min="13572" max="13572" width="12.3984375" style="1" bestFit="1" customWidth="1"/>
    <col min="13573" max="13574" width="13.86328125" style="1" bestFit="1" customWidth="1"/>
    <col min="13575" max="13575" width="14.86328125" style="1" bestFit="1" customWidth="1"/>
    <col min="13576" max="13814" width="9.1328125" style="1"/>
    <col min="13815" max="13815" width="15.3984375" style="1" bestFit="1" customWidth="1"/>
    <col min="13816" max="13816" width="11.1328125" style="1" bestFit="1" customWidth="1"/>
    <col min="13817" max="13817" width="14.59765625" style="1" bestFit="1" customWidth="1"/>
    <col min="13818" max="13818" width="17.3984375" style="1" bestFit="1" customWidth="1"/>
    <col min="13819" max="13819" width="17.59765625" style="1" bestFit="1" customWidth="1"/>
    <col min="13820" max="13820" width="14.73046875" style="1" bestFit="1" customWidth="1"/>
    <col min="13821" max="13821" width="14.3984375" style="1" bestFit="1" customWidth="1"/>
    <col min="13822" max="13822" width="12.1328125" style="1" bestFit="1" customWidth="1"/>
    <col min="13823" max="13823" width="12.3984375" style="1" bestFit="1" customWidth="1"/>
    <col min="13824" max="13825" width="13.86328125" style="1" bestFit="1" customWidth="1"/>
    <col min="13826" max="13826" width="14.86328125" style="1" bestFit="1" customWidth="1"/>
    <col min="13827" max="13827" width="12.1328125" style="1" bestFit="1" customWidth="1"/>
    <col min="13828" max="13828" width="12.3984375" style="1" bestFit="1" customWidth="1"/>
    <col min="13829" max="13830" width="13.86328125" style="1" bestFit="1" customWidth="1"/>
    <col min="13831" max="13831" width="14.86328125" style="1" bestFit="1" customWidth="1"/>
    <col min="13832" max="14070" width="9.1328125" style="1"/>
    <col min="14071" max="14071" width="15.3984375" style="1" bestFit="1" customWidth="1"/>
    <col min="14072" max="14072" width="11.1328125" style="1" bestFit="1" customWidth="1"/>
    <col min="14073" max="14073" width="14.59765625" style="1" bestFit="1" customWidth="1"/>
    <col min="14074" max="14074" width="17.3984375" style="1" bestFit="1" customWidth="1"/>
    <col min="14075" max="14075" width="17.59765625" style="1" bestFit="1" customWidth="1"/>
    <col min="14076" max="14076" width="14.73046875" style="1" bestFit="1" customWidth="1"/>
    <col min="14077" max="14077" width="14.3984375" style="1" bestFit="1" customWidth="1"/>
    <col min="14078" max="14078" width="12.1328125" style="1" bestFit="1" customWidth="1"/>
    <col min="14079" max="14079" width="12.3984375" style="1" bestFit="1" customWidth="1"/>
    <col min="14080" max="14081" width="13.86328125" style="1" bestFit="1" customWidth="1"/>
    <col min="14082" max="14082" width="14.86328125" style="1" bestFit="1" customWidth="1"/>
    <col min="14083" max="14083" width="12.1328125" style="1" bestFit="1" customWidth="1"/>
    <col min="14084" max="14084" width="12.3984375" style="1" bestFit="1" customWidth="1"/>
    <col min="14085" max="14086" width="13.86328125" style="1" bestFit="1" customWidth="1"/>
    <col min="14087" max="14087" width="14.86328125" style="1" bestFit="1" customWidth="1"/>
    <col min="14088" max="14326" width="9.1328125" style="1"/>
    <col min="14327" max="14327" width="15.3984375" style="1" bestFit="1" customWidth="1"/>
    <col min="14328" max="14328" width="11.1328125" style="1" bestFit="1" customWidth="1"/>
    <col min="14329" max="14329" width="14.59765625" style="1" bestFit="1" customWidth="1"/>
    <col min="14330" max="14330" width="17.3984375" style="1" bestFit="1" customWidth="1"/>
    <col min="14331" max="14331" width="17.59765625" style="1" bestFit="1" customWidth="1"/>
    <col min="14332" max="14332" width="14.73046875" style="1" bestFit="1" customWidth="1"/>
    <col min="14333" max="14333" width="14.3984375" style="1" bestFit="1" customWidth="1"/>
    <col min="14334" max="14334" width="12.1328125" style="1" bestFit="1" customWidth="1"/>
    <col min="14335" max="14335" width="12.3984375" style="1" bestFit="1" customWidth="1"/>
    <col min="14336" max="14337" width="13.86328125" style="1" bestFit="1" customWidth="1"/>
    <col min="14338" max="14338" width="14.86328125" style="1" bestFit="1" customWidth="1"/>
    <col min="14339" max="14339" width="12.1328125" style="1" bestFit="1" customWidth="1"/>
    <col min="14340" max="14340" width="12.3984375" style="1" bestFit="1" customWidth="1"/>
    <col min="14341" max="14342" width="13.86328125" style="1" bestFit="1" customWidth="1"/>
    <col min="14343" max="14343" width="14.86328125" style="1" bestFit="1" customWidth="1"/>
    <col min="14344" max="14582" width="9.1328125" style="1"/>
    <col min="14583" max="14583" width="15.3984375" style="1" bestFit="1" customWidth="1"/>
    <col min="14584" max="14584" width="11.1328125" style="1" bestFit="1" customWidth="1"/>
    <col min="14585" max="14585" width="14.59765625" style="1" bestFit="1" customWidth="1"/>
    <col min="14586" max="14586" width="17.3984375" style="1" bestFit="1" customWidth="1"/>
    <col min="14587" max="14587" width="17.59765625" style="1" bestFit="1" customWidth="1"/>
    <col min="14588" max="14588" width="14.73046875" style="1" bestFit="1" customWidth="1"/>
    <col min="14589" max="14589" width="14.3984375" style="1" bestFit="1" customWidth="1"/>
    <col min="14590" max="14590" width="12.1328125" style="1" bestFit="1" customWidth="1"/>
    <col min="14591" max="14591" width="12.3984375" style="1" bestFit="1" customWidth="1"/>
    <col min="14592" max="14593" width="13.86328125" style="1" bestFit="1" customWidth="1"/>
    <col min="14594" max="14594" width="14.86328125" style="1" bestFit="1" customWidth="1"/>
    <col min="14595" max="14595" width="12.1328125" style="1" bestFit="1" customWidth="1"/>
    <col min="14596" max="14596" width="12.3984375" style="1" bestFit="1" customWidth="1"/>
    <col min="14597" max="14598" width="13.86328125" style="1" bestFit="1" customWidth="1"/>
    <col min="14599" max="14599" width="14.86328125" style="1" bestFit="1" customWidth="1"/>
    <col min="14600" max="14838" width="9.1328125" style="1"/>
    <col min="14839" max="14839" width="15.3984375" style="1" bestFit="1" customWidth="1"/>
    <col min="14840" max="14840" width="11.1328125" style="1" bestFit="1" customWidth="1"/>
    <col min="14841" max="14841" width="14.59765625" style="1" bestFit="1" customWidth="1"/>
    <col min="14842" max="14842" width="17.3984375" style="1" bestFit="1" customWidth="1"/>
    <col min="14843" max="14843" width="17.59765625" style="1" bestFit="1" customWidth="1"/>
    <col min="14844" max="14844" width="14.73046875" style="1" bestFit="1" customWidth="1"/>
    <col min="14845" max="14845" width="14.3984375" style="1" bestFit="1" customWidth="1"/>
    <col min="14846" max="14846" width="12.1328125" style="1" bestFit="1" customWidth="1"/>
    <col min="14847" max="14847" width="12.3984375" style="1" bestFit="1" customWidth="1"/>
    <col min="14848" max="14849" width="13.86328125" style="1" bestFit="1" customWidth="1"/>
    <col min="14850" max="14850" width="14.86328125" style="1" bestFit="1" customWidth="1"/>
    <col min="14851" max="14851" width="12.1328125" style="1" bestFit="1" customWidth="1"/>
    <col min="14852" max="14852" width="12.3984375" style="1" bestFit="1" customWidth="1"/>
    <col min="14853" max="14854" width="13.86328125" style="1" bestFit="1" customWidth="1"/>
    <col min="14855" max="14855" width="14.86328125" style="1" bestFit="1" customWidth="1"/>
    <col min="14856" max="15094" width="9.1328125" style="1"/>
    <col min="15095" max="15095" width="15.3984375" style="1" bestFit="1" customWidth="1"/>
    <col min="15096" max="15096" width="11.1328125" style="1" bestFit="1" customWidth="1"/>
    <col min="15097" max="15097" width="14.59765625" style="1" bestFit="1" customWidth="1"/>
    <col min="15098" max="15098" width="17.3984375" style="1" bestFit="1" customWidth="1"/>
    <col min="15099" max="15099" width="17.59765625" style="1" bestFit="1" customWidth="1"/>
    <col min="15100" max="15100" width="14.73046875" style="1" bestFit="1" customWidth="1"/>
    <col min="15101" max="15101" width="14.3984375" style="1" bestFit="1" customWidth="1"/>
    <col min="15102" max="15102" width="12.1328125" style="1" bestFit="1" customWidth="1"/>
    <col min="15103" max="15103" width="12.3984375" style="1" bestFit="1" customWidth="1"/>
    <col min="15104" max="15105" width="13.86328125" style="1" bestFit="1" customWidth="1"/>
    <col min="15106" max="15106" width="14.86328125" style="1" bestFit="1" customWidth="1"/>
    <col min="15107" max="15107" width="12.1328125" style="1" bestFit="1" customWidth="1"/>
    <col min="15108" max="15108" width="12.3984375" style="1" bestFit="1" customWidth="1"/>
    <col min="15109" max="15110" width="13.86328125" style="1" bestFit="1" customWidth="1"/>
    <col min="15111" max="15111" width="14.86328125" style="1" bestFit="1" customWidth="1"/>
    <col min="15112" max="15350" width="9.1328125" style="1"/>
    <col min="15351" max="15351" width="15.3984375" style="1" bestFit="1" customWidth="1"/>
    <col min="15352" max="15352" width="11.1328125" style="1" bestFit="1" customWidth="1"/>
    <col min="15353" max="15353" width="14.59765625" style="1" bestFit="1" customWidth="1"/>
    <col min="15354" max="15354" width="17.3984375" style="1" bestFit="1" customWidth="1"/>
    <col min="15355" max="15355" width="17.59765625" style="1" bestFit="1" customWidth="1"/>
    <col min="15356" max="15356" width="14.73046875" style="1" bestFit="1" customWidth="1"/>
    <col min="15357" max="15357" width="14.3984375" style="1" bestFit="1" customWidth="1"/>
    <col min="15358" max="15358" width="12.1328125" style="1" bestFit="1" customWidth="1"/>
    <col min="15359" max="15359" width="12.3984375" style="1" bestFit="1" customWidth="1"/>
    <col min="15360" max="15361" width="13.86328125" style="1" bestFit="1" customWidth="1"/>
    <col min="15362" max="15362" width="14.86328125" style="1" bestFit="1" customWidth="1"/>
    <col min="15363" max="15363" width="12.1328125" style="1" bestFit="1" customWidth="1"/>
    <col min="15364" max="15364" width="12.3984375" style="1" bestFit="1" customWidth="1"/>
    <col min="15365" max="15366" width="13.86328125" style="1" bestFit="1" customWidth="1"/>
    <col min="15367" max="15367" width="14.86328125" style="1" bestFit="1" customWidth="1"/>
    <col min="15368" max="15606" width="9.1328125" style="1"/>
    <col min="15607" max="15607" width="15.3984375" style="1" bestFit="1" customWidth="1"/>
    <col min="15608" max="15608" width="11.1328125" style="1" bestFit="1" customWidth="1"/>
    <col min="15609" max="15609" width="14.59765625" style="1" bestFit="1" customWidth="1"/>
    <col min="15610" max="15610" width="17.3984375" style="1" bestFit="1" customWidth="1"/>
    <col min="15611" max="15611" width="17.59765625" style="1" bestFit="1" customWidth="1"/>
    <col min="15612" max="15612" width="14.73046875" style="1" bestFit="1" customWidth="1"/>
    <col min="15613" max="15613" width="14.3984375" style="1" bestFit="1" customWidth="1"/>
    <col min="15614" max="15614" width="12.1328125" style="1" bestFit="1" customWidth="1"/>
    <col min="15615" max="15615" width="12.3984375" style="1" bestFit="1" customWidth="1"/>
    <col min="15616" max="15617" width="13.86328125" style="1" bestFit="1" customWidth="1"/>
    <col min="15618" max="15618" width="14.86328125" style="1" bestFit="1" customWidth="1"/>
    <col min="15619" max="15619" width="12.1328125" style="1" bestFit="1" customWidth="1"/>
    <col min="15620" max="15620" width="12.3984375" style="1" bestFit="1" customWidth="1"/>
    <col min="15621" max="15622" width="13.86328125" style="1" bestFit="1" customWidth="1"/>
    <col min="15623" max="15623" width="14.86328125" style="1" bestFit="1" customWidth="1"/>
    <col min="15624" max="15862" width="9.1328125" style="1"/>
    <col min="15863" max="15863" width="15.3984375" style="1" bestFit="1" customWidth="1"/>
    <col min="15864" max="15864" width="11.1328125" style="1" bestFit="1" customWidth="1"/>
    <col min="15865" max="15865" width="14.59765625" style="1" bestFit="1" customWidth="1"/>
    <col min="15866" max="15866" width="17.3984375" style="1" bestFit="1" customWidth="1"/>
    <col min="15867" max="15867" width="17.59765625" style="1" bestFit="1" customWidth="1"/>
    <col min="15868" max="15868" width="14.73046875" style="1" bestFit="1" customWidth="1"/>
    <col min="15869" max="15869" width="14.3984375" style="1" bestFit="1" customWidth="1"/>
    <col min="15870" max="15870" width="12.1328125" style="1" bestFit="1" customWidth="1"/>
    <col min="15871" max="15871" width="12.3984375" style="1" bestFit="1" customWidth="1"/>
    <col min="15872" max="15873" width="13.86328125" style="1" bestFit="1" customWidth="1"/>
    <col min="15874" max="15874" width="14.86328125" style="1" bestFit="1" customWidth="1"/>
    <col min="15875" max="15875" width="12.1328125" style="1" bestFit="1" customWidth="1"/>
    <col min="15876" max="15876" width="12.3984375" style="1" bestFit="1" customWidth="1"/>
    <col min="15877" max="15878" width="13.86328125" style="1" bestFit="1" customWidth="1"/>
    <col min="15879" max="15879" width="14.86328125" style="1" bestFit="1" customWidth="1"/>
    <col min="15880" max="16118" width="9.1328125" style="1"/>
    <col min="16119" max="16119" width="15.3984375" style="1" bestFit="1" customWidth="1"/>
    <col min="16120" max="16120" width="11.1328125" style="1" bestFit="1" customWidth="1"/>
    <col min="16121" max="16121" width="14.59765625" style="1" bestFit="1" customWidth="1"/>
    <col min="16122" max="16122" width="17.3984375" style="1" bestFit="1" customWidth="1"/>
    <col min="16123" max="16123" width="17.59765625" style="1" bestFit="1" customWidth="1"/>
    <col min="16124" max="16124" width="14.73046875" style="1" bestFit="1" customWidth="1"/>
    <col min="16125" max="16125" width="14.3984375" style="1" bestFit="1" customWidth="1"/>
    <col min="16126" max="16126" width="12.1328125" style="1" bestFit="1" customWidth="1"/>
    <col min="16127" max="16127" width="12.3984375" style="1" bestFit="1" customWidth="1"/>
    <col min="16128" max="16129" width="13.86328125" style="1" bestFit="1" customWidth="1"/>
    <col min="16130" max="16130" width="14.86328125" style="1" bestFit="1" customWidth="1"/>
    <col min="16131" max="16131" width="12.1328125" style="1" bestFit="1" customWidth="1"/>
    <col min="16132" max="16132" width="12.3984375" style="1" bestFit="1" customWidth="1"/>
    <col min="16133" max="16134" width="13.86328125" style="1" bestFit="1" customWidth="1"/>
    <col min="16135" max="16135" width="14.86328125" style="1" bestFit="1" customWidth="1"/>
    <col min="16136" max="16384" width="9.1328125" style="1"/>
  </cols>
  <sheetData>
    <row r="1" spans="1:19">
      <c r="A1" s="87" t="s">
        <v>321</v>
      </c>
      <c r="B1" s="22" t="s">
        <v>322</v>
      </c>
      <c r="C1" s="28" t="s">
        <v>320</v>
      </c>
      <c r="D1" s="91" t="s">
        <v>301</v>
      </c>
      <c r="E1" s="91" t="s">
        <v>302</v>
      </c>
      <c r="F1" s="91" t="s">
        <v>303</v>
      </c>
      <c r="G1" s="91" t="s">
        <v>304</v>
      </c>
      <c r="H1" s="91" t="s">
        <v>306</v>
      </c>
      <c r="I1" s="91" t="s">
        <v>305</v>
      </c>
      <c r="J1" s="91" t="s">
        <v>307</v>
      </c>
      <c r="K1" s="91" t="s">
        <v>308</v>
      </c>
      <c r="L1" s="91" t="s">
        <v>309</v>
      </c>
      <c r="M1" s="91" t="s">
        <v>310</v>
      </c>
      <c r="N1" s="91" t="s">
        <v>311</v>
      </c>
      <c r="O1" s="91" t="s">
        <v>312</v>
      </c>
      <c r="P1" s="91" t="s">
        <v>313</v>
      </c>
      <c r="Q1" s="91" t="s">
        <v>314</v>
      </c>
      <c r="R1" s="91" t="s">
        <v>315</v>
      </c>
      <c r="S1" s="91" t="s">
        <v>316</v>
      </c>
    </row>
    <row r="2" spans="1:19">
      <c r="A2" s="88" t="s">
        <v>7</v>
      </c>
      <c r="B2" s="28"/>
      <c r="C2" s="28">
        <v>5</v>
      </c>
      <c r="D2" s="30">
        <f>IFERROR((($C2*s_DL)/ss_com!C2),".")</f>
        <v>4.3332009141416579E-4</v>
      </c>
      <c r="E2" s="30">
        <f>IFERROR((($C2*s_DL)/ss_com!D2),".")</f>
        <v>2.2890149442104444</v>
      </c>
      <c r="F2" s="30">
        <f>IFERROR((($C2*s_DL)/ss_com!E2),".")</f>
        <v>2.7475028802320849E-3</v>
      </c>
      <c r="G2" s="30">
        <f>IFERROR((($C2*s_DL)/ss_com!F2),".")</f>
        <v>1.1489489147265239E-4</v>
      </c>
      <c r="H2" s="30">
        <f>IFERROR((($C2*s_DL)/ss_com!G2),".")</f>
        <v>3.2957178631189028E-3</v>
      </c>
      <c r="I2" s="30">
        <f>IFERROR((($C2*s_DL)/ss_com!H2),".")</f>
        <v>2.2895631591933312</v>
      </c>
      <c r="J2" s="30">
        <f>IFERROR((($C2*s_DL)/ss_com!I2),".")</f>
        <v>5.7968643140276295E-4</v>
      </c>
      <c r="K2" s="30">
        <f>IFERROR((($C2*s_DL)/ss_com!J2),".")</f>
        <v>1.5330550251973902E-4</v>
      </c>
      <c r="L2" s="30">
        <f>IFERROR((($C2*s_DL)/ss_com!K2),".")</f>
        <v>4.120085380217985E-4</v>
      </c>
      <c r="M2" s="30">
        <f>IFERROR((($C2*s_DL)/ss_com!L2),".")</f>
        <v>5.653140405415375E-4</v>
      </c>
      <c r="N2" s="30">
        <f>IFERROR((($C2*s_DL)/ss_com!M2),".")</f>
        <v>1.5365237365892181E-4</v>
      </c>
      <c r="O2" s="30">
        <f>IFERROR((($C2*s_DL)/ss_com!N2),".")</f>
        <v>4.5900917284749957E-4</v>
      </c>
      <c r="P2" s="30">
        <f>IFERROR((($C2*s_DL)/ss_com!O2),".")</f>
        <v>1.2368156928717401E-4</v>
      </c>
      <c r="Q2" s="30">
        <f>IFERROR((($C2*s_DL)/ss_com!P2),".")</f>
        <v>3.3169007686511816E-4</v>
      </c>
      <c r="R2" s="30">
        <f>IFERROR((($C2*s_DL)/ss_com!Q2),".")</f>
        <v>4.5708730977211563E-4</v>
      </c>
      <c r="S2" s="30">
        <f>IFERROR((($C2*s_DL)/ss_com!R2),".")</f>
        <v>1.2985454138128954E-4</v>
      </c>
    </row>
    <row r="3" spans="1:19">
      <c r="A3" s="34" t="s">
        <v>8</v>
      </c>
      <c r="B3" s="28" t="s">
        <v>9</v>
      </c>
      <c r="C3" s="28">
        <v>5</v>
      </c>
      <c r="D3" s="30">
        <f>IFERROR((($C3*s_DL)/ss_com!C3),".")</f>
        <v>0.92563118585577053</v>
      </c>
      <c r="E3" s="30">
        <f>IFERROR((($C3*s_DL)/ss_com!D3),".")</f>
        <v>14629.721875818874</v>
      </c>
      <c r="F3" s="30">
        <f>IFERROR((($C3*s_DL)/ss_com!E3),".")</f>
        <v>17.560043936135742</v>
      </c>
      <c r="G3" s="30">
        <f>IFERROR((($C3*s_DL)/ss_com!F3),".")</f>
        <v>6.6501903552961537E-4</v>
      </c>
      <c r="H3" s="30">
        <f>IFERROR((($C3*s_DL)/ss_com!G3),".")</f>
        <v>18.486340141027039</v>
      </c>
      <c r="I3" s="30">
        <f>IFERROR((($C3*s_DL)/ss_com!H3),".")</f>
        <v>14630.648172023766</v>
      </c>
      <c r="J3" s="30">
        <f>IFERROR((($C3*s_DL)/ss_com!I3),".")</f>
        <v>3.0731423845048499E-3</v>
      </c>
      <c r="K3" s="30">
        <f>IFERROR((($C3*s_DL)/ss_com!J3),".")</f>
        <v>8.4810042484038462E-4</v>
      </c>
      <c r="L3" s="30">
        <f>IFERROR((($C3*s_DL)/ss_com!K3),".")</f>
        <v>2.215268715332118E-3</v>
      </c>
      <c r="M3" s="30">
        <f>IFERROR((($C3*s_DL)/ss_com!L3),".")</f>
        <v>2.9862691015506496E-3</v>
      </c>
      <c r="N3" s="30">
        <f>IFERROR((($C3*s_DL)/ss_com!M3),".")</f>
        <v>8.9703175495829777E-4</v>
      </c>
      <c r="O3" s="30">
        <f>IFERROR((($C3*s_DL)/ss_com!N3),".")</f>
        <v>2.4719673576199669E-3</v>
      </c>
      <c r="P3" s="30">
        <f>IFERROR((($C3*s_DL)/ss_com!O3),".")</f>
        <v>6.7479194828065864E-4</v>
      </c>
      <c r="Q3" s="30">
        <f>IFERROR((($C3*s_DL)/ss_com!P3),".")</f>
        <v>1.730084977705787E-3</v>
      </c>
      <c r="R3" s="30">
        <f>IFERROR((($C3*s_DL)/ss_com!Q3),".")</f>
        <v>2.3381490772942846E-3</v>
      </c>
      <c r="S3" s="30">
        <f>IFERROR((($C3*s_DL)/ss_com!R3),".")</f>
        <v>7.5160645318230151E-4</v>
      </c>
    </row>
    <row r="4" spans="1:19">
      <c r="A4" s="88" t="s">
        <v>10</v>
      </c>
      <c r="B4" s="28"/>
      <c r="C4" s="28">
        <v>5</v>
      </c>
      <c r="D4" s="30" t="str">
        <f>IFERROR((($C4*s_DL)/ss_com!C4),".")</f>
        <v>.</v>
      </c>
      <c r="E4" s="30" t="str">
        <f>IFERROR((($C4*s_DL)/ss_com!D4),".")</f>
        <v>.</v>
      </c>
      <c r="F4" s="30" t="str">
        <f>IFERROR((($C4*s_DL)/ss_com!E4),".")</f>
        <v>.</v>
      </c>
      <c r="G4" s="30">
        <f>IFERROR((($C4*s_DL)/ss_com!F4),".")</f>
        <v>1.9572566686819647E-5</v>
      </c>
      <c r="H4" s="30">
        <f>IFERROR((($C4*s_DL)/ss_com!G4),".")</f>
        <v>1.9572566686819647E-5</v>
      </c>
      <c r="I4" s="30">
        <f>IFERROR((($C4*s_DL)/ss_com!H4),".")</f>
        <v>1.9572566686819647E-5</v>
      </c>
      <c r="J4" s="30" t="str">
        <f>IFERROR((($C4*s_DL)/ss_com!I4),".")</f>
        <v>.</v>
      </c>
      <c r="K4" s="30" t="str">
        <f>IFERROR((($C4*s_DL)/ss_com!J4),".")</f>
        <v>.</v>
      </c>
      <c r="L4" s="30" t="str">
        <f>IFERROR((($C4*s_DL)/ss_com!K4),".")</f>
        <v>.</v>
      </c>
      <c r="M4" s="30" t="str">
        <f>IFERROR((($C4*s_DL)/ss_com!L4),".")</f>
        <v>.</v>
      </c>
      <c r="N4" s="30" t="str">
        <f>IFERROR((($C4*s_DL)/ss_com!M4),".")</f>
        <v>.</v>
      </c>
      <c r="O4" s="30">
        <f>IFERROR((($C4*s_DL)/ss_com!N4),".")</f>
        <v>1.2111989167501088E-4</v>
      </c>
      <c r="P4" s="30">
        <f>IFERROR((($C4*s_DL)/ss_com!O4),".")</f>
        <v>2.3181563685899864E-5</v>
      </c>
      <c r="Q4" s="30">
        <f>IFERROR((($C4*s_DL)/ss_com!P4),".")</f>
        <v>6.6356383697556746E-5</v>
      </c>
      <c r="R4" s="30">
        <f>IFERROR((($C4*s_DL)/ss_com!Q4),".")</f>
        <v>1.0546840913180232E-4</v>
      </c>
      <c r="S4" s="30">
        <f>IFERROR((($C4*s_DL)/ss_com!R4),".")</f>
        <v>2.2120971943966945E-5</v>
      </c>
    </row>
    <row r="5" spans="1:19">
      <c r="A5" s="88" t="s">
        <v>11</v>
      </c>
      <c r="B5" s="28"/>
      <c r="C5" s="28">
        <v>5</v>
      </c>
      <c r="D5" s="30">
        <f>IFERROR((($C5*s_DL)/ss_com!C5),".")</f>
        <v>2.1169080268609459</v>
      </c>
      <c r="E5" s="30">
        <f>IFERROR((($C5*s_DL)/ss_com!D5),".")</f>
        <v>4595.4085632959632</v>
      </c>
      <c r="F5" s="30">
        <f>IFERROR((($C5*s_DL)/ss_com!E5),".")</f>
        <v>5.515865370574911</v>
      </c>
      <c r="G5" s="30">
        <f>IFERROR((($C5*s_DL)/ss_com!F5),".")</f>
        <v>2.747333847826086</v>
      </c>
      <c r="H5" s="30">
        <f>IFERROR((($C5*s_DL)/ss_com!G5),".")</f>
        <v>10.380107245261945</v>
      </c>
      <c r="I5" s="30">
        <f>IFERROR((($C5*s_DL)/ss_com!H5),".")</f>
        <v>4600.2728051706499</v>
      </c>
      <c r="J5" s="30">
        <f>IFERROR((($C5*s_DL)/ss_com!I5),".")</f>
        <v>19.595182584638547</v>
      </c>
      <c r="K5" s="30">
        <f>IFERROR((($C5*s_DL)/ss_com!J5),".")</f>
        <v>3.4579733972891566</v>
      </c>
      <c r="L5" s="30">
        <f>IFERROR((($C5*s_DL)/ss_com!K5),".")</f>
        <v>10.041422749820432</v>
      </c>
      <c r="M5" s="30">
        <f>IFERROR((($C5*s_DL)/ss_com!L5),".")</f>
        <v>16.292374660304677</v>
      </c>
      <c r="N5" s="30">
        <f>IFERROR((($C5*s_DL)/ss_com!M5),".")</f>
        <v>3.4263493543535621</v>
      </c>
      <c r="O5" s="30">
        <f>IFERROR((($C5*s_DL)/ss_com!N5),".")</f>
        <v>19.680881918204435</v>
      </c>
      <c r="P5" s="30">
        <f>IFERROR((($C5*s_DL)/ss_com!O5),".")</f>
        <v>3.4526616101965448</v>
      </c>
      <c r="Q5" s="30">
        <f>IFERROR((($C5*s_DL)/ss_com!P5),".")</f>
        <v>10.163241464756624</v>
      </c>
      <c r="R5" s="30">
        <f>IFERROR((($C5*s_DL)/ss_com!Q5),".")</f>
        <v>16.065112098905526</v>
      </c>
      <c r="S5" s="30">
        <f>IFERROR((($C5*s_DL)/ss_com!R5),".")</f>
        <v>3.10504472616753</v>
      </c>
    </row>
    <row r="6" spans="1:19">
      <c r="A6" s="27" t="s">
        <v>12</v>
      </c>
      <c r="B6" s="28" t="s">
        <v>13</v>
      </c>
      <c r="C6" s="28">
        <v>5</v>
      </c>
      <c r="D6" s="30">
        <f>IFERROR((($C6*s_DL)/ss_com!C6),".")</f>
        <v>123.63994618981556</v>
      </c>
      <c r="E6" s="30">
        <f>IFERROR((($C6*s_DL)/ss_com!D6),".")</f>
        <v>3951303.2572097802</v>
      </c>
      <c r="F6" s="30">
        <f>IFERROR((($C6*s_DL)/ss_com!E6),".")</f>
        <v>4742.7462661668887</v>
      </c>
      <c r="G6" s="30">
        <f>IFERROR((($C6*s_DL)/ss_com!F6),".")</f>
        <v>2.7890141343404722E-2</v>
      </c>
      <c r="H6" s="30">
        <f>IFERROR((($C6*s_DL)/ss_com!G6),".")</f>
        <v>4866.4141024980472</v>
      </c>
      <c r="I6" s="30">
        <f>IFERROR((($C6*s_DL)/ss_com!H6),".")</f>
        <v>3951426.9250461115</v>
      </c>
      <c r="J6" s="30">
        <f>IFERROR((($C6*s_DL)/ss_com!I6),".")</f>
        <v>5.56430386056882E-2</v>
      </c>
      <c r="K6" s="30">
        <f>IFERROR((($C6*s_DL)/ss_com!J6),".")</f>
        <v>2.7402099413856486E-2</v>
      </c>
      <c r="L6" s="30">
        <f>IFERROR((($C6*s_DL)/ss_com!K6),".")</f>
        <v>5.172845297513725E-2</v>
      </c>
      <c r="M6" s="30">
        <f>IFERROR((($C6*s_DL)/ss_com!L6),".")</f>
        <v>5.56430386056882E-2</v>
      </c>
      <c r="N6" s="30">
        <f>IFERROR((($C6*s_DL)/ss_com!M6),".")</f>
        <v>3.8146253872012058E-2</v>
      </c>
      <c r="O6" s="30">
        <f>IFERROR((($C6*s_DL)/ss_com!N6),".")</f>
        <v>4.4648056138278658E-2</v>
      </c>
      <c r="P6" s="30">
        <f>IFERROR((($C6*s_DL)/ss_com!O6),".")</f>
        <v>2.1383338370561427E-2</v>
      </c>
      <c r="Q6" s="30">
        <f>IFERROR((($C6*s_DL)/ss_com!P6),".")</f>
        <v>3.9045551740458824E-2</v>
      </c>
      <c r="R6" s="30">
        <f>IFERROR((($C6*s_DL)/ss_com!Q6),".")</f>
        <v>4.0744711090475436E-2</v>
      </c>
      <c r="S6" s="30">
        <f>IFERROR((($C6*s_DL)/ss_com!R6),".")</f>
        <v>3.1521519075277615E-2</v>
      </c>
    </row>
    <row r="7" spans="1:19">
      <c r="A7" s="88" t="s">
        <v>14</v>
      </c>
      <c r="B7" s="28"/>
      <c r="C7" s="28">
        <v>5</v>
      </c>
      <c r="D7" s="30" t="str">
        <f>IFERROR((($C7*s_DL)/ss_com!C7),".")</f>
        <v>.</v>
      </c>
      <c r="E7" s="30" t="str">
        <f>IFERROR((($C7*s_DL)/ss_com!D7),".")</f>
        <v>.</v>
      </c>
      <c r="F7" s="30" t="str">
        <f>IFERROR((($C7*s_DL)/ss_com!E7),".")</f>
        <v>.</v>
      </c>
      <c r="G7" s="30">
        <f>IFERROR((($C7*s_DL)/ss_com!F7),".")</f>
        <v>6.4999691760441334E-5</v>
      </c>
      <c r="H7" s="30">
        <f>IFERROR((($C7*s_DL)/ss_com!G7),".")</f>
        <v>6.4999691760441334E-5</v>
      </c>
      <c r="I7" s="30">
        <f>IFERROR((($C7*s_DL)/ss_com!H7),".")</f>
        <v>6.4999691760441334E-5</v>
      </c>
      <c r="J7" s="30" t="str">
        <f>IFERROR((($C7*s_DL)/ss_com!I7),".")</f>
        <v>.</v>
      </c>
      <c r="K7" s="30" t="str">
        <f>IFERROR((($C7*s_DL)/ss_com!J7),".")</f>
        <v>.</v>
      </c>
      <c r="L7" s="30" t="str">
        <f>IFERROR((($C7*s_DL)/ss_com!K7),".")</f>
        <v>.</v>
      </c>
      <c r="M7" s="30" t="str">
        <f>IFERROR((($C7*s_DL)/ss_com!L7),".")</f>
        <v>.</v>
      </c>
      <c r="N7" s="30" t="str">
        <f>IFERROR((($C7*s_DL)/ss_com!M7),".")</f>
        <v>.</v>
      </c>
      <c r="O7" s="30">
        <f>IFERROR((($C7*s_DL)/ss_com!N7),".")</f>
        <v>4.6854445690054929E-4</v>
      </c>
      <c r="P7" s="30">
        <f>IFERROR((($C7*s_DL)/ss_com!O7),".")</f>
        <v>7.9906549585941837E-5</v>
      </c>
      <c r="Q7" s="30">
        <f>IFERROR((($C7*s_DL)/ss_com!P7),".")</f>
        <v>2.3648106763007326E-4</v>
      </c>
      <c r="R7" s="30">
        <f>IFERROR((($C7*s_DL)/ss_com!Q7),".")</f>
        <v>3.7728345235247662E-4</v>
      </c>
      <c r="S7" s="30">
        <f>IFERROR((($C7*s_DL)/ss_com!R7),".")</f>
        <v>7.3462841169803661E-5</v>
      </c>
    </row>
    <row r="8" spans="1:19">
      <c r="A8" s="88" t="s">
        <v>15</v>
      </c>
      <c r="B8" s="28"/>
      <c r="C8" s="28">
        <v>5</v>
      </c>
      <c r="D8" s="30">
        <f>IFERROR((($C8*s_DL)/ss_com!C8),".")</f>
        <v>1.3847798245103199E-6</v>
      </c>
      <c r="E8" s="30">
        <f>IFERROR((($C8*s_DL)/ss_com!D8),".")</f>
        <v>4.3317553779316327E-5</v>
      </c>
      <c r="F8" s="30">
        <f>IFERROR((($C8*s_DL)/ss_com!E8),".")</f>
        <v>5.1994026545917563E-8</v>
      </c>
      <c r="G8" s="30">
        <f>IFERROR((($C8*s_DL)/ss_com!F8),".")</f>
        <v>5.8478477256126984E-5</v>
      </c>
      <c r="H8" s="30">
        <f>IFERROR((($C8*s_DL)/ss_com!G8),".")</f>
        <v>5.9915251107183222E-5</v>
      </c>
      <c r="I8" s="30">
        <f>IFERROR((($C8*s_DL)/ss_com!H8),".")</f>
        <v>1.0318081085995364E-4</v>
      </c>
      <c r="J8" s="30">
        <f>IFERROR((($C8*s_DL)/ss_com!I8),".")</f>
        <v>3.3607512692604435E-4</v>
      </c>
      <c r="K8" s="30">
        <f>IFERROR((($C8*s_DL)/ss_com!J8),".")</f>
        <v>6.9566571462825511E-5</v>
      </c>
      <c r="L8" s="30">
        <f>IFERROR((($C8*s_DL)/ss_com!K8),".")</f>
        <v>1.9596217313471974E-4</v>
      </c>
      <c r="M8" s="30">
        <f>IFERROR((($C8*s_DL)/ss_com!L8),".")</f>
        <v>3.0178174662746828E-4</v>
      </c>
      <c r="N8" s="30">
        <f>IFERROR((($C8*s_DL)/ss_com!M8),".")</f>
        <v>7.4806566402910754E-5</v>
      </c>
      <c r="O8" s="30">
        <f>IFERROR((($C8*s_DL)/ss_com!N8),".")</f>
        <v>3.1020766147070959E-4</v>
      </c>
      <c r="P8" s="30">
        <f>IFERROR((($C8*s_DL)/ss_com!O8),".")</f>
        <v>6.4993793825796241E-5</v>
      </c>
      <c r="Q8" s="30">
        <f>IFERROR((($C8*s_DL)/ss_com!P8),".")</f>
        <v>1.8421202626118076E-4</v>
      </c>
      <c r="R8" s="30">
        <f>IFERROR((($C8*s_DL)/ss_com!Q8),".")</f>
        <v>2.7804705255052151E-4</v>
      </c>
      <c r="S8" s="30">
        <f>IFERROR((($C8*s_DL)/ss_com!R8),".")</f>
        <v>6.6092545520859947E-5</v>
      </c>
    </row>
    <row r="9" spans="1:19">
      <c r="A9" s="88" t="s">
        <v>16</v>
      </c>
      <c r="B9" s="28"/>
      <c r="C9" s="28">
        <v>5</v>
      </c>
      <c r="D9" s="30" t="str">
        <f>IFERROR((($C9*s_DL)/ss_com!C9),".")</f>
        <v>.</v>
      </c>
      <c r="E9" s="30" t="str">
        <f>IFERROR((($C9*s_DL)/ss_com!D9),".")</f>
        <v>.</v>
      </c>
      <c r="F9" s="30" t="str">
        <f>IFERROR((($C9*s_DL)/ss_com!E9),".")</f>
        <v>.</v>
      </c>
      <c r="G9" s="30">
        <f>IFERROR((($C9*s_DL)/ss_com!F9),".")</f>
        <v>6.5518735284836996E-5</v>
      </c>
      <c r="H9" s="30">
        <f>IFERROR((($C9*s_DL)/ss_com!G9),".")</f>
        <v>6.5518735284836996E-5</v>
      </c>
      <c r="I9" s="30">
        <f>IFERROR((($C9*s_DL)/ss_com!H9),".")</f>
        <v>6.5518735284836996E-5</v>
      </c>
      <c r="J9" s="30" t="str">
        <f>IFERROR((($C9*s_DL)/ss_com!I9),".")</f>
        <v>.</v>
      </c>
      <c r="K9" s="30" t="str">
        <f>IFERROR((($C9*s_DL)/ss_com!J9),".")</f>
        <v>.</v>
      </c>
      <c r="L9" s="30" t="str">
        <f>IFERROR((($C9*s_DL)/ss_com!K9),".")</f>
        <v>.</v>
      </c>
      <c r="M9" s="30" t="str">
        <f>IFERROR((($C9*s_DL)/ss_com!L9),".")</f>
        <v>.</v>
      </c>
      <c r="N9" s="30" t="str">
        <f>IFERROR((($C9*s_DL)/ss_com!M9),".")</f>
        <v>.</v>
      </c>
      <c r="O9" s="30">
        <f>IFERROR((($C9*s_DL)/ss_com!N9),".")</f>
        <v>3.8142624126420743E-4</v>
      </c>
      <c r="P9" s="30">
        <f>IFERROR((($C9*s_DL)/ss_com!O9),".")</f>
        <v>7.8035447808568134E-5</v>
      </c>
      <c r="Q9" s="30">
        <f>IFERROR((($C9*s_DL)/ss_com!P9),".")</f>
        <v>2.2032759650638555E-4</v>
      </c>
      <c r="R9" s="30">
        <f>IFERROR((($C9*s_DL)/ss_com!Q9),".")</f>
        <v>3.4118240617827091E-4</v>
      </c>
      <c r="S9" s="30">
        <f>IFERROR((($C9*s_DL)/ss_com!R9),".")</f>
        <v>7.4049465674630931E-5</v>
      </c>
    </row>
    <row r="10" spans="1:19">
      <c r="A10" s="34" t="s">
        <v>17</v>
      </c>
      <c r="B10" s="28" t="s">
        <v>9</v>
      </c>
      <c r="C10" s="28">
        <v>5</v>
      </c>
      <c r="D10" s="30" t="str">
        <f>IFERROR((($C10*s_DL)/ss_com!C10),".")</f>
        <v>.</v>
      </c>
      <c r="E10" s="30" t="str">
        <f>IFERROR((($C10*s_DL)/ss_com!D10),".")</f>
        <v>.</v>
      </c>
      <c r="F10" s="30" t="str">
        <f>IFERROR((($C10*s_DL)/ss_com!E10),".")</f>
        <v>.</v>
      </c>
      <c r="G10" s="30">
        <f>IFERROR((($C10*s_DL)/ss_com!F10),".")</f>
        <v>3.9836115582610007E-13</v>
      </c>
      <c r="H10" s="30">
        <f>IFERROR((($C10*s_DL)/ss_com!G10),".")</f>
        <v>3.9836115582610012E-13</v>
      </c>
      <c r="I10" s="30">
        <f>IFERROR((($C10*s_DL)/ss_com!H10),".")</f>
        <v>3.9836115582610012E-13</v>
      </c>
      <c r="J10" s="30">
        <f>IFERROR((($C10*s_DL)/ss_com!I10),".")</f>
        <v>2.2146231616778446E-12</v>
      </c>
      <c r="K10" s="30">
        <f>IFERROR((($C10*s_DL)/ss_com!J10),".")</f>
        <v>5.0221375634899155E-13</v>
      </c>
      <c r="L10" s="30">
        <f>IFERROR((($C10*s_DL)/ss_com!K10),".")</f>
        <v>1.4020134031409348E-12</v>
      </c>
      <c r="M10" s="30">
        <f>IFERROR((($C10*s_DL)/ss_com!L10),".")</f>
        <v>2.0716317449395888E-12</v>
      </c>
      <c r="N10" s="30">
        <f>IFERROR((($C10*s_DL)/ss_com!M10),".")</f>
        <v>4.9543833655289901E-13</v>
      </c>
      <c r="O10" s="30">
        <f>IFERROR((($C10*s_DL)/ss_com!N10),".")</f>
        <v>1.8869268631165954E-12</v>
      </c>
      <c r="P10" s="30">
        <f>IFERROR((($C10*s_DL)/ss_com!O10),".")</f>
        <v>4.5383495061358346E-13</v>
      </c>
      <c r="Q10" s="30">
        <f>IFERROR((($C10*s_DL)/ss_com!P10),".")</f>
        <v>1.2719835065890964E-12</v>
      </c>
      <c r="R10" s="30">
        <f>IFERROR((($C10*s_DL)/ss_com!Q10),".")</f>
        <v>1.8506663544168926E-12</v>
      </c>
      <c r="S10" s="30">
        <f>IFERROR((($C10*s_DL)/ss_com!R10),".")</f>
        <v>4.5022893995449159E-13</v>
      </c>
    </row>
    <row r="11" spans="1:19">
      <c r="A11" s="34" t="s">
        <v>18</v>
      </c>
      <c r="B11" s="90" t="s">
        <v>9</v>
      </c>
      <c r="C11" s="28">
        <v>5</v>
      </c>
      <c r="D11" s="30" t="str">
        <f>IFERROR((($C11*s_DL)/ss_com!C11),".")</f>
        <v>.</v>
      </c>
      <c r="E11" s="30" t="str">
        <f>IFERROR((($C11*s_DL)/ss_com!D11),".")</f>
        <v>.</v>
      </c>
      <c r="F11" s="30" t="str">
        <f>IFERROR((($C11*s_DL)/ss_com!E11),".")</f>
        <v>.</v>
      </c>
      <c r="G11" s="30">
        <f>IFERROR((($C11*s_DL)/ss_com!F11),".")</f>
        <v>1.0028837782661137E-11</v>
      </c>
      <c r="H11" s="30">
        <f>IFERROR((($C11*s_DL)/ss_com!G11),".")</f>
        <v>1.0028837782661137E-11</v>
      </c>
      <c r="I11" s="30">
        <f>IFERROR((($C11*s_DL)/ss_com!H11),".")</f>
        <v>1.0028837782661137E-11</v>
      </c>
      <c r="J11" s="30">
        <f>IFERROR((($C11*s_DL)/ss_com!I11),".")</f>
        <v>5.7380497867039017E-12</v>
      </c>
      <c r="K11" s="30">
        <f>IFERROR((($C11*s_DL)/ss_com!J11),".")</f>
        <v>3.2541289058824131E-12</v>
      </c>
      <c r="L11" s="30">
        <f>IFERROR((($C11*s_DL)/ss_com!K11),".")</f>
        <v>4.5634825484859878E-12</v>
      </c>
      <c r="M11" s="30">
        <f>IFERROR((($C11*s_DL)/ss_com!L11),".")</f>
        <v>5.5069873791856234E-12</v>
      </c>
      <c r="N11" s="30">
        <f>IFERROR((($C11*s_DL)/ss_com!M11),".")</f>
        <v>1.5062452845560473E-11</v>
      </c>
      <c r="O11" s="30">
        <f>IFERROR((($C11*s_DL)/ss_com!N11),".")</f>
        <v>4.3179304414995909E-12</v>
      </c>
      <c r="P11" s="30">
        <f>IFERROR((($C11*s_DL)/ss_com!O11),".")</f>
        <v>2.4487592101121845E-12</v>
      </c>
      <c r="Q11" s="30">
        <f>IFERROR((($C11*s_DL)/ss_com!P11),".")</f>
        <v>3.4340587739443056E-12</v>
      </c>
      <c r="R11" s="30">
        <f>IFERROR((($C11*s_DL)/ss_com!Q11),".")</f>
        <v>4.1440540478821581E-12</v>
      </c>
      <c r="S11" s="30">
        <f>IFERROR((($C11*s_DL)/ss_com!R11),".")</f>
        <v>1.1334621706525442E-11</v>
      </c>
    </row>
    <row r="12" spans="1:19">
      <c r="A12" s="88" t="s">
        <v>19</v>
      </c>
      <c r="B12" s="28"/>
      <c r="C12" s="28">
        <v>5</v>
      </c>
      <c r="D12" s="30">
        <f>IFERROR((($C12*s_DL)/ss_com!C12),".")</f>
        <v>8.000521564214323E-7</v>
      </c>
      <c r="E12" s="30">
        <f>IFERROR((($C12*s_DL)/ss_com!D12),".")</f>
        <v>2.8775372072220867E-5</v>
      </c>
      <c r="F12" s="30">
        <f>IFERROR((($C12*s_DL)/ss_com!E12),".")</f>
        <v>3.4539057007094937E-8</v>
      </c>
      <c r="G12" s="30">
        <f>IFERROR((($C12*s_DL)/ss_com!F12),".")</f>
        <v>5.1031183899416684E-5</v>
      </c>
      <c r="H12" s="30">
        <f>IFERROR((($C12*s_DL)/ss_com!G12),".")</f>
        <v>5.1865775112845218E-5</v>
      </c>
      <c r="I12" s="30">
        <f>IFERROR((($C12*s_DL)/ss_com!H12),".")</f>
        <v>8.0606608128058985E-5</v>
      </c>
      <c r="J12" s="30" t="str">
        <f>IFERROR((($C12*s_DL)/ss_com!I12),".")</f>
        <v>.</v>
      </c>
      <c r="K12" s="30" t="str">
        <f>IFERROR((($C12*s_DL)/ss_com!J12),".")</f>
        <v>.</v>
      </c>
      <c r="L12" s="30" t="str">
        <f>IFERROR((($C12*s_DL)/ss_com!K12),".")</f>
        <v>.</v>
      </c>
      <c r="M12" s="30" t="str">
        <f>IFERROR((($C12*s_DL)/ss_com!L12),".")</f>
        <v>.</v>
      </c>
      <c r="N12" s="30" t="str">
        <f>IFERROR((($C12*s_DL)/ss_com!M12),".")</f>
        <v>.</v>
      </c>
      <c r="O12" s="30">
        <f>IFERROR((($C12*s_DL)/ss_com!N12),".")</f>
        <v>2.8381700762332874E-4</v>
      </c>
      <c r="P12" s="30">
        <f>IFERROR((($C12*s_DL)/ss_com!O12),".")</f>
        <v>5.8148114753182461E-5</v>
      </c>
      <c r="Q12" s="30">
        <f>IFERROR((($C12*s_DL)/ss_com!P12),".")</f>
        <v>1.6479731346740655E-4</v>
      </c>
      <c r="R12" s="30">
        <f>IFERROR((($C12*s_DL)/ss_com!Q12),".")</f>
        <v>2.5014157677642523E-4</v>
      </c>
      <c r="S12" s="30">
        <f>IFERROR((($C12*s_DL)/ss_com!R12),".")</f>
        <v>5.7675592852448875E-5</v>
      </c>
    </row>
    <row r="13" spans="1:19">
      <c r="A13" s="88" t="s">
        <v>20</v>
      </c>
      <c r="B13" s="28"/>
      <c r="C13" s="28">
        <v>5</v>
      </c>
      <c r="D13" s="30">
        <f>IFERROR((($C13*s_DL)/ss_com!C13),".")</f>
        <v>4.2298201138780579E-5</v>
      </c>
      <c r="E13" s="30">
        <f>IFERROR((($C13*s_DL)/ss_com!D13),".")</f>
        <v>1.4719143439119154E-3</v>
      </c>
      <c r="F13" s="30">
        <f>IFERROR((($C13*s_DL)/ss_com!E13),".")</f>
        <v>1.7667376569915084E-6</v>
      </c>
      <c r="G13" s="30">
        <f>IFERROR((($C13*s_DL)/ss_com!F13),".")</f>
        <v>1.7324944539062124E-4</v>
      </c>
      <c r="H13" s="30">
        <f>IFERROR((($C13*s_DL)/ss_com!G13),".")</f>
        <v>2.1731438418639336E-4</v>
      </c>
      <c r="I13" s="30">
        <f>IFERROR((($C13*s_DL)/ss_com!H13),".")</f>
        <v>1.6874619904413174E-3</v>
      </c>
      <c r="J13" s="30">
        <f>IFERROR((($C13*s_DL)/ss_com!I13),".")</f>
        <v>1.1424838236622811E-3</v>
      </c>
      <c r="K13" s="30">
        <f>IFERROR((($C13*s_DL)/ss_com!J13),".")</f>
        <v>2.2849676473245622E-4</v>
      </c>
      <c r="L13" s="30">
        <f>IFERROR((($C13*s_DL)/ss_com!K13),".")</f>
        <v>6.5012769965544091E-4</v>
      </c>
      <c r="M13" s="30">
        <f>IFERROR((($C13*s_DL)/ss_com!L13),".")</f>
        <v>1.0132743436052376E-3</v>
      </c>
      <c r="N13" s="30">
        <f>IFERROR((($C13*s_DL)/ss_com!M13),".")</f>
        <v>2.2981172202414461E-4</v>
      </c>
      <c r="O13" s="30">
        <f>IFERROR((($C13*s_DL)/ss_com!N13),".")</f>
        <v>9.8389959286901765E-4</v>
      </c>
      <c r="P13" s="30">
        <f>IFERROR((($C13*s_DL)/ss_com!O13),".")</f>
        <v>2.0210292569471E-4</v>
      </c>
      <c r="Q13" s="30">
        <f>IFERROR((($C13*s_DL)/ss_com!P13),".")</f>
        <v>5.7402356744623356E-4</v>
      </c>
      <c r="R13" s="30">
        <f>IFERROR((($C13*s_DL)/ss_com!Q13),".")</f>
        <v>8.8428205120035137E-4</v>
      </c>
      <c r="S13" s="30">
        <f>IFERROR((($C13*s_DL)/ss_com!R13),".")</f>
        <v>1.9580702838399686E-4</v>
      </c>
    </row>
    <row r="14" spans="1:19">
      <c r="A14" s="34" t="s">
        <v>21</v>
      </c>
      <c r="B14" s="28" t="s">
        <v>9</v>
      </c>
      <c r="C14" s="28">
        <v>5</v>
      </c>
      <c r="D14" s="30" t="str">
        <f>IFERROR((($C14*s_DL)/ss_com!C14),".")</f>
        <v>.</v>
      </c>
      <c r="E14" s="30" t="str">
        <f>IFERROR((($C14*s_DL)/ss_com!D14),".")</f>
        <v>.</v>
      </c>
      <c r="F14" s="30" t="str">
        <f>IFERROR((($C14*s_DL)/ss_com!E14),".")</f>
        <v>.</v>
      </c>
      <c r="G14" s="30">
        <f>IFERROR((($C14*s_DL)/ss_com!F14),".")</f>
        <v>4.6540011819189043E-6</v>
      </c>
      <c r="H14" s="30">
        <f>IFERROR((($C14*s_DL)/ss_com!G14),".")</f>
        <v>4.6540011819189043E-6</v>
      </c>
      <c r="I14" s="30">
        <f>IFERROR((($C14*s_DL)/ss_com!H14),".")</f>
        <v>4.6540011819189043E-6</v>
      </c>
      <c r="J14" s="30">
        <f>IFERROR((($C14*s_DL)/ss_com!I14),".")</f>
        <v>2.9300318088031969E-5</v>
      </c>
      <c r="K14" s="30">
        <f>IFERROR((($C14*s_DL)/ss_com!J14),".")</f>
        <v>5.8276875755201702E-6</v>
      </c>
      <c r="L14" s="30">
        <f>IFERROR((($C14*s_DL)/ss_com!K14),".")</f>
        <v>1.6673661674404935E-5</v>
      </c>
      <c r="M14" s="30">
        <f>IFERROR((($C14*s_DL)/ss_com!L14),".")</f>
        <v>2.6062713879409656E-5</v>
      </c>
      <c r="N14" s="30">
        <f>IFERROR((($C14*s_DL)/ss_com!M14),".")</f>
        <v>5.8453054806489959E-6</v>
      </c>
      <c r="O14" s="30">
        <f>IFERROR((($C14*s_DL)/ss_com!N14),".")</f>
        <v>2.7223843105236799E-5</v>
      </c>
      <c r="P14" s="30">
        <f>IFERROR((($C14*s_DL)/ss_com!O14),".")</f>
        <v>5.5311201021765061E-6</v>
      </c>
      <c r="Q14" s="30">
        <f>IFERROR((($C14*s_DL)/ss_com!P14),".")</f>
        <v>1.5531486619101352E-5</v>
      </c>
      <c r="R14" s="30">
        <f>IFERROR((($C14*s_DL)/ss_com!Q14),".")</f>
        <v>2.5279880254204471E-5</v>
      </c>
      <c r="S14" s="30">
        <f>IFERROR((($C14*s_DL)/ss_com!R14),".")</f>
        <v>5.2599657070906967E-6</v>
      </c>
    </row>
    <row r="15" spans="1:19">
      <c r="A15" s="88" t="s">
        <v>22</v>
      </c>
      <c r="B15" s="28"/>
      <c r="C15" s="28">
        <v>5</v>
      </c>
      <c r="D15" s="30">
        <f>IFERROR((($C15*s_DL)/ss_com!C15),".")</f>
        <v>0.69148302662366889</v>
      </c>
      <c r="E15" s="30">
        <f>IFERROR((($C15*s_DL)/ss_com!D15),".")</f>
        <v>1475.3683867563313</v>
      </c>
      <c r="F15" s="30">
        <f>IFERROR((($C15*s_DL)/ss_com!E15),".")</f>
        <v>1.7708835419659521</v>
      </c>
      <c r="G15" s="30">
        <f>IFERROR((($C15*s_DL)/ss_com!F15),".")</f>
        <v>4.0211244931159171E-3</v>
      </c>
      <c r="H15" s="30">
        <f>IFERROR((($C15*s_DL)/ss_com!G15),".")</f>
        <v>2.4663876930827371</v>
      </c>
      <c r="I15" s="30">
        <f>IFERROR((($C15*s_DL)/ss_com!H15),".")</f>
        <v>1476.0638909074482</v>
      </c>
      <c r="J15" s="30">
        <f>IFERROR((($C15*s_DL)/ss_com!I15),".")</f>
        <v>1.3654002125719463E-3</v>
      </c>
      <c r="K15" s="30">
        <f>IFERROR((($C15*s_DL)/ss_com!J15),".")</f>
        <v>4.9788074049584782E-4</v>
      </c>
      <c r="L15" s="30">
        <f>IFERROR((($C15*s_DL)/ss_com!K15),".")</f>
        <v>1.0686834076299764E-3</v>
      </c>
      <c r="M15" s="30">
        <f>IFERROR((($C15*s_DL)/ss_com!L15),".")</f>
        <v>1.3452838190165584E-3</v>
      </c>
      <c r="N15" s="30">
        <f>IFERROR((($C15*s_DL)/ss_com!M15),".")</f>
        <v>5.4132267390186173E-3</v>
      </c>
      <c r="O15" s="30">
        <f>IFERROR((($C15*s_DL)/ss_com!N15),".")</f>
        <v>1.146324805330925E-3</v>
      </c>
      <c r="P15" s="30">
        <f>IFERROR((($C15*s_DL)/ss_com!O15),".")</f>
        <v>4.1799689034166315E-4</v>
      </c>
      <c r="Q15" s="30">
        <f>IFERROR((($C15*s_DL)/ss_com!P15),".")</f>
        <v>8.9721554745053958E-4</v>
      </c>
      <c r="R15" s="30">
        <f>IFERROR((($C15*s_DL)/ss_com!Q15),".")</f>
        <v>1.1294360420847972E-3</v>
      </c>
      <c r="S15" s="30">
        <f>IFERROR((($C15*s_DL)/ss_com!R15),".")</f>
        <v>4.5446866279074223E-3</v>
      </c>
    </row>
    <row r="16" spans="1:19">
      <c r="A16" s="88" t="s">
        <v>23</v>
      </c>
      <c r="B16" s="28"/>
      <c r="C16" s="28">
        <v>5</v>
      </c>
      <c r="D16" s="30">
        <f>IFERROR((($C16*s_DL)/ss_com!C16),".")</f>
        <v>3.4005755375368251E-6</v>
      </c>
      <c r="E16" s="30">
        <f>IFERROR((($C16*s_DL)/ss_com!D16),".")</f>
        <v>1.7684663496221655E-4</v>
      </c>
      <c r="F16" s="30">
        <f>IFERROR((($C16*s_DL)/ss_com!E16),".")</f>
        <v>2.1226888017790574E-7</v>
      </c>
      <c r="G16" s="30">
        <f>IFERROR((($C16*s_DL)/ss_com!F16),".")</f>
        <v>2.6503521540462643E-4</v>
      </c>
      <c r="H16" s="30">
        <f>IFERROR((($C16*s_DL)/ss_com!G16),".")</f>
        <v>2.6864805982234117E-4</v>
      </c>
      <c r="I16" s="30">
        <f>IFERROR((($C16*s_DL)/ss_com!H16),".")</f>
        <v>4.4528242590437982E-4</v>
      </c>
      <c r="J16" s="30">
        <f>IFERROR((($C16*s_DL)/ss_com!I16),".")</f>
        <v>1.6795393954347137E-3</v>
      </c>
      <c r="K16" s="30">
        <f>IFERROR((($C16*s_DL)/ss_com!J16),".")</f>
        <v>3.3916009921641522E-4</v>
      </c>
      <c r="L16" s="30">
        <f>IFERROR((($C16*s_DL)/ss_com!K16),".")</f>
        <v>9.6172795257257497E-4</v>
      </c>
      <c r="M16" s="30">
        <f>IFERROR((($C16*s_DL)/ss_com!L16),".")</f>
        <v>1.491375230800949E-3</v>
      </c>
      <c r="N16" s="30">
        <f>IFERROR((($C16*s_DL)/ss_com!M16),".")</f>
        <v>3.3581610260883209E-4</v>
      </c>
      <c r="O16" s="30">
        <f>IFERROR((($C16*s_DL)/ss_com!N16),".")</f>
        <v>1.6060176814737793E-3</v>
      </c>
      <c r="P16" s="30">
        <f>IFERROR((($C16*s_DL)/ss_com!O16),".")</f>
        <v>3.1979827720526822E-4</v>
      </c>
      <c r="Q16" s="30">
        <f>IFERROR((($C16*s_DL)/ss_com!P16),".")</f>
        <v>9.0870543174915303E-4</v>
      </c>
      <c r="R16" s="30">
        <f>IFERROR((($C16*s_DL)/ss_com!Q16),".")</f>
        <v>1.3752272562167368E-3</v>
      </c>
      <c r="S16" s="30">
        <f>IFERROR((($C16*s_DL)/ss_com!R16),".")</f>
        <v>2.9954357330544027E-4</v>
      </c>
    </row>
    <row r="17" spans="1:19">
      <c r="A17" s="34" t="s">
        <v>24</v>
      </c>
      <c r="B17" s="90" t="s">
        <v>9</v>
      </c>
      <c r="C17" s="28">
        <v>5</v>
      </c>
      <c r="D17" s="30">
        <f>IFERROR((($C17*s_DL)/ss_com!C17),".")</f>
        <v>1.5747792141226191E-2</v>
      </c>
      <c r="E17" s="30">
        <f>IFERROR((($C17*s_DL)/ss_com!D17),".")</f>
        <v>116.63904337231872</v>
      </c>
      <c r="F17" s="30">
        <f>IFERROR((($C17*s_DL)/ss_com!E17),".")</f>
        <v>0.14000175421462793</v>
      </c>
      <c r="G17" s="30">
        <f>IFERROR((($C17*s_DL)/ss_com!F17),".")</f>
        <v>8.2215777652095085E-4</v>
      </c>
      <c r="H17" s="30">
        <f>IFERROR((($C17*s_DL)/ss_com!G17),".")</f>
        <v>0.15657170413237506</v>
      </c>
      <c r="I17" s="30">
        <f>IFERROR((($C17*s_DL)/ss_com!H17),".")</f>
        <v>116.65561332223646</v>
      </c>
      <c r="J17" s="30">
        <f>IFERROR((($C17*s_DL)/ss_com!I17),".")</f>
        <v>1.4601566884522255E-4</v>
      </c>
      <c r="K17" s="30">
        <f>IFERROR((($C17*s_DL)/ss_com!J17),".")</f>
        <v>8.3722294764496227E-5</v>
      </c>
      <c r="L17" s="30">
        <f>IFERROR((($C17*s_DL)/ss_com!K17),".")</f>
        <v>1.2109831921293205E-4</v>
      </c>
      <c r="M17" s="30">
        <f>IFERROR((($C17*s_DL)/ss_com!L17),".")</f>
        <v>1.4302558688934771E-4</v>
      </c>
      <c r="N17" s="30">
        <f>IFERROR((($C17*s_DL)/ss_com!M17),".")</f>
        <v>1.0946533173203238E-3</v>
      </c>
      <c r="O17" s="30">
        <f>IFERROR((($C17*s_DL)/ss_com!N17),".")</f>
        <v>1.181049654720592E-4</v>
      </c>
      <c r="P17" s="30">
        <f>IFERROR((($C17*s_DL)/ss_com!O17),".")</f>
        <v>7.0945034443538834E-5</v>
      </c>
      <c r="Q17" s="30">
        <f>IFERROR((($C17*s_DL)/ss_com!P17),".")</f>
        <v>1.0505011529784241E-4</v>
      </c>
      <c r="R17" s="30">
        <f>IFERROR((($C17*s_DL)/ss_com!Q17),".")</f>
        <v>1.1664837867355344E-4</v>
      </c>
      <c r="S17" s="30">
        <f>IFERROR((($C17*s_DL)/ss_com!R17),".")</f>
        <v>9.292051164746548E-4</v>
      </c>
    </row>
    <row r="18" spans="1:19">
      <c r="A18" s="34" t="s">
        <v>25</v>
      </c>
      <c r="B18" s="28" t="s">
        <v>9</v>
      </c>
      <c r="C18" s="28">
        <v>5</v>
      </c>
      <c r="D18" s="30">
        <f>IFERROR((($C18*s_DL)/ss_com!C18),".")</f>
        <v>1.5032214488329425E-5</v>
      </c>
      <c r="E18" s="30">
        <f>IFERROR((($C18*s_DL)/ss_com!D18),".")</f>
        <v>0.17911371506259552</v>
      </c>
      <c r="F18" s="30">
        <f>IFERROR((($C18*s_DL)/ss_com!E18),".")</f>
        <v>2.1499005468192644E-4</v>
      </c>
      <c r="G18" s="30">
        <f>IFERROR((($C18*s_DL)/ss_com!F18),".")</f>
        <v>2.3645500029213833E-5</v>
      </c>
      <c r="H18" s="30">
        <f>IFERROR((($C18*s_DL)/ss_com!G18),".")</f>
        <v>2.5366776919946975E-4</v>
      </c>
      <c r="I18" s="30">
        <f>IFERROR((($C18*s_DL)/ss_com!H18),".")</f>
        <v>0.17915239277711303</v>
      </c>
      <c r="J18" s="30">
        <f>IFERROR((($C18*s_DL)/ss_com!I18),".")</f>
        <v>1.0901479359166272E-4</v>
      </c>
      <c r="K18" s="30">
        <f>IFERROR((($C18*s_DL)/ss_com!J18),".")</f>
        <v>2.3550750246024966E-5</v>
      </c>
      <c r="L18" s="30">
        <f>IFERROR((($C18*s_DL)/ss_com!K18),".")</f>
        <v>6.576435917757912E-5</v>
      </c>
      <c r="M18" s="30">
        <f>IFERROR((($C18*s_DL)/ss_com!L18),".")</f>
        <v>9.9831482174973722E-5</v>
      </c>
      <c r="N18" s="30">
        <f>IFERROR((($C18*s_DL)/ss_com!M18),".")</f>
        <v>3.0403186633313947E-5</v>
      </c>
      <c r="O18" s="30">
        <f>IFERROR((($C18*s_DL)/ss_com!N18),".")</f>
        <v>1.0513804597382134E-4</v>
      </c>
      <c r="P18" s="30">
        <f>IFERROR((($C18*s_DL)/ss_com!O18),".")</f>
        <v>2.1918013820926529E-5</v>
      </c>
      <c r="Q18" s="30">
        <f>IFERROR((($C18*s_DL)/ss_com!P18),".")</f>
        <v>6.114294566984326E-5</v>
      </c>
      <c r="R18" s="30">
        <f>IFERROR((($C18*s_DL)/ss_com!Q18),".")</f>
        <v>8.8350144054123237E-5</v>
      </c>
      <c r="S18" s="30">
        <f>IFERROR((($C18*s_DL)/ss_com!R18),".")</f>
        <v>2.6724213084405701E-5</v>
      </c>
    </row>
    <row r="19" spans="1:19">
      <c r="A19" s="34" t="s">
        <v>26</v>
      </c>
      <c r="B19" s="90" t="s">
        <v>9</v>
      </c>
      <c r="C19" s="28">
        <v>5</v>
      </c>
      <c r="D19" s="30">
        <f>IFERROR((($C19*s_DL)/ss_com!C19),".")</f>
        <v>3.71158388575253E-6</v>
      </c>
      <c r="E19" s="30">
        <f>IFERROR((($C19*s_DL)/ss_com!D19),".")</f>
        <v>2.1785289438016772E-2</v>
      </c>
      <c r="F19" s="30">
        <f>IFERROR((($C19*s_DL)/ss_com!E19),".")</f>
        <v>2.614886618762846E-5</v>
      </c>
      <c r="G19" s="30">
        <f>IFERROR((($C19*s_DL)/ss_com!F19),".")</f>
        <v>8.7245692194832047E-5</v>
      </c>
      <c r="H19" s="30">
        <f>IFERROR((($C19*s_DL)/ss_com!G19),".")</f>
        <v>1.1710614226821304E-4</v>
      </c>
      <c r="I19" s="30">
        <f>IFERROR((($C19*s_DL)/ss_com!H19),".")</f>
        <v>2.187624671409736E-2</v>
      </c>
      <c r="J19" s="30">
        <f>IFERROR((($C19*s_DL)/ss_com!I19),".")</f>
        <v>5.9220300087571207E-4</v>
      </c>
      <c r="K19" s="30">
        <f>IFERROR((($C19*s_DL)/ss_com!J19),".")</f>
        <v>1.0560347991076095E-4</v>
      </c>
      <c r="L19" s="30">
        <f>IFERROR((($C19*s_DL)/ss_com!K19),".")</f>
        <v>3.0518436854944683E-4</v>
      </c>
      <c r="M19" s="30">
        <f>IFERROR((($C19*s_DL)/ss_com!L19),".")</f>
        <v>4.9410802527053278E-4</v>
      </c>
      <c r="N19" s="30">
        <f>IFERROR((($C19*s_DL)/ss_com!M19),".")</f>
        <v>1.0761869670148674E-4</v>
      </c>
      <c r="O19" s="30">
        <f>IFERROR((($C19*s_DL)/ss_com!N19),".")</f>
        <v>5.9055054293447376E-4</v>
      </c>
      <c r="P19" s="30">
        <f>IFERROR((($C19*s_DL)/ss_com!O19),".")</f>
        <v>1.0443898522549661E-4</v>
      </c>
      <c r="Q19" s="30">
        <f>IFERROR((($C19*s_DL)/ss_com!P19),".")</f>
        <v>3.0503259865941225E-4</v>
      </c>
      <c r="R19" s="30">
        <f>IFERROR((($C19*s_DL)/ss_com!Q19),".")</f>
        <v>4.9018653300648095E-4</v>
      </c>
      <c r="S19" s="30">
        <f>IFERROR((($C19*s_DL)/ss_com!R19),".")</f>
        <v>9.860533573113378E-5</v>
      </c>
    </row>
    <row r="20" spans="1:19">
      <c r="A20" s="88" t="s">
        <v>27</v>
      </c>
      <c r="B20" s="28"/>
      <c r="C20" s="28">
        <v>5</v>
      </c>
      <c r="D20" s="30">
        <f>IFERROR((($C20*s_DL)/ss_com!C20),".")</f>
        <v>6.8589270872622104E-3</v>
      </c>
      <c r="E20" s="30">
        <f>IFERROR((($C20*s_DL)/ss_com!D20),".")</f>
        <v>1.9524144732776274</v>
      </c>
      <c r="F20" s="30">
        <f>IFERROR((($C20*s_DL)/ss_com!E20),".")</f>
        <v>2.3434815933835685E-3</v>
      </c>
      <c r="G20" s="30">
        <f>IFERROR((($C20*s_DL)/ss_com!F20),".")</f>
        <v>4.9579472884106494E-3</v>
      </c>
      <c r="H20" s="30">
        <f>IFERROR((($C20*s_DL)/ss_com!G20),".")</f>
        <v>1.4160355969056428E-2</v>
      </c>
      <c r="I20" s="30">
        <f>IFERROR((($C20*s_DL)/ss_com!H20),".")</f>
        <v>1.9642313476533004</v>
      </c>
      <c r="J20" s="30">
        <f>IFERROR((($C20*s_DL)/ss_com!I20),".")</f>
        <v>2.4921717778234483E-2</v>
      </c>
      <c r="K20" s="30">
        <f>IFERROR((($C20*s_DL)/ss_com!J20),".")</f>
        <v>6.5393763591648319E-3</v>
      </c>
      <c r="L20" s="30">
        <f>IFERROR((($C20*s_DL)/ss_com!K20),".")</f>
        <v>1.7661465284988482E-2</v>
      </c>
      <c r="M20" s="30">
        <f>IFERROR((($C20*s_DL)/ss_com!L20),".")</f>
        <v>2.425233279658769E-2</v>
      </c>
      <c r="N20" s="30">
        <f>IFERROR((($C20*s_DL)/ss_com!M20),".")</f>
        <v>6.6380034166649247E-3</v>
      </c>
      <c r="O20" s="30">
        <f>IFERROR((($C20*s_DL)/ss_com!N20),".")</f>
        <v>2.0358245677787785E-2</v>
      </c>
      <c r="P20" s="30">
        <f>IFERROR((($C20*s_DL)/ss_com!O20),".")</f>
        <v>5.3185556049902584E-3</v>
      </c>
      <c r="Q20" s="30">
        <f>IFERROR((($C20*s_DL)/ss_com!P20),".")</f>
        <v>1.4362707395070982E-2</v>
      </c>
      <c r="R20" s="30">
        <f>IFERROR((($C20*s_DL)/ss_com!Q20),".")</f>
        <v>1.9717883494625086E-2</v>
      </c>
      <c r="S20" s="30">
        <f>IFERROR((($C20*s_DL)/ss_com!R20),".")</f>
        <v>5.6034864829687808E-3</v>
      </c>
    </row>
    <row r="21" spans="1:19">
      <c r="A21" s="88" t="s">
        <v>28</v>
      </c>
      <c r="B21" s="28"/>
      <c r="C21" s="28">
        <v>5</v>
      </c>
      <c r="D21" s="30">
        <f>IFERROR((($C21*s_DL)/ss_com!C21),".")</f>
        <v>5.573491549011382E-4</v>
      </c>
      <c r="E21" s="30">
        <f>IFERROR((($C21*s_DL)/ss_com!D21),".")</f>
        <v>4.0524249913856399E-2</v>
      </c>
      <c r="F21" s="30">
        <f>IFERROR((($C21*s_DL)/ss_com!E21),".")</f>
        <v>4.8641226060658281E-5</v>
      </c>
      <c r="G21" s="30">
        <f>IFERROR((($C21*s_DL)/ss_com!F21),".")</f>
        <v>3.3346066448937503E-3</v>
      </c>
      <c r="H21" s="30">
        <f>IFERROR((($C21*s_DL)/ss_com!G21),".")</f>
        <v>3.9405970258555465E-3</v>
      </c>
      <c r="I21" s="30">
        <f>IFERROR((($C21*s_DL)/ss_com!H21),".")</f>
        <v>4.4416205713651291E-2</v>
      </c>
      <c r="J21" s="30">
        <f>IFERROR((($C21*s_DL)/ss_com!I21),".")</f>
        <v>2.097847777819474E-2</v>
      </c>
      <c r="K21" s="30">
        <f>IFERROR((($C21*s_DL)/ss_com!J21),".")</f>
        <v>4.4091933383373907E-3</v>
      </c>
      <c r="L21" s="30">
        <f>IFERROR((($C21*s_DL)/ss_com!K21),".")</f>
        <v>1.2577804154625609E-2</v>
      </c>
      <c r="M21" s="30">
        <f>IFERROR((($C21*s_DL)/ss_com!L21),".")</f>
        <v>1.9168387881403601E-2</v>
      </c>
      <c r="N21" s="30">
        <f>IFERROR((($C21*s_DL)/ss_com!M21),".")</f>
        <v>4.3422454545880935E-3</v>
      </c>
      <c r="O21" s="30">
        <f>IFERROR((($C21*s_DL)/ss_com!N21),".")</f>
        <v>1.7930322887345935E-2</v>
      </c>
      <c r="P21" s="30">
        <f>IFERROR((($C21*s_DL)/ss_com!O21),".")</f>
        <v>3.8824478424266712E-3</v>
      </c>
      <c r="Q21" s="30">
        <f>IFERROR((($C21*s_DL)/ss_com!P21),".")</f>
        <v>1.1091538055225399E-2</v>
      </c>
      <c r="R21" s="30">
        <f>IFERROR((($C21*s_DL)/ss_com!Q21),".")</f>
        <v>1.6638388043773308E-2</v>
      </c>
      <c r="S21" s="30">
        <f>IFERROR((($C21*s_DL)/ss_com!R21),".")</f>
        <v>3.7687821539284512E-3</v>
      </c>
    </row>
    <row r="22" spans="1:19">
      <c r="A22" s="88" t="s">
        <v>29</v>
      </c>
      <c r="B22" s="28"/>
      <c r="C22" s="28">
        <v>5</v>
      </c>
      <c r="D22" s="30">
        <f>IFERROR((($C22*s_DL)/ss_com!C22),".")</f>
        <v>0.352392376677232</v>
      </c>
      <c r="E22" s="30">
        <f>IFERROR((($C22*s_DL)/ss_com!D22),".")</f>
        <v>247.89524889482252</v>
      </c>
      <c r="F22" s="30">
        <f>IFERROR((($C22*s_DL)/ss_com!E22),".")</f>
        <v>0.29754847693635561</v>
      </c>
      <c r="G22" s="30">
        <f>IFERROR((($C22*s_DL)/ss_com!F22),".")</f>
        <v>1.4961417615088325E-5</v>
      </c>
      <c r="H22" s="30">
        <f>IFERROR((($C22*s_DL)/ss_com!G22),".")</f>
        <v>0.6499558150312027</v>
      </c>
      <c r="I22" s="30">
        <f>IFERROR((($C22*s_DL)/ss_com!H22),".")</f>
        <v>248.24765623291736</v>
      </c>
      <c r="J22" s="30">
        <f>IFERROR((($C22*s_DL)/ss_com!I22),".")</f>
        <v>1.4885229764781886E-5</v>
      </c>
      <c r="K22" s="30">
        <f>IFERROR((($C22*s_DL)/ss_com!J22),".")</f>
        <v>8.7249573114515441E-6</v>
      </c>
      <c r="L22" s="30">
        <f>IFERROR((($C22*s_DL)/ss_com!K22),".")</f>
        <v>1.3929758935285751E-5</v>
      </c>
      <c r="M22" s="30">
        <f>IFERROR((($C22*s_DL)/ss_com!L22),".")</f>
        <v>1.4885229764781886E-5</v>
      </c>
      <c r="N22" s="30">
        <f>IFERROR((($C22*s_DL)/ss_com!M22),".")</f>
        <v>2.0141019266195988E-5</v>
      </c>
      <c r="O22" s="30">
        <f>IFERROR((($C22*s_DL)/ss_com!N22),".")</f>
        <v>1.2496927974163896E-5</v>
      </c>
      <c r="P22" s="30">
        <f>IFERROR((($C22*s_DL)/ss_com!O22),".")</f>
        <v>7.325057444315661E-6</v>
      </c>
      <c r="Q22" s="30">
        <f>IFERROR((($C22*s_DL)/ss_com!P22),".")</f>
        <v>1.1694760300146617E-5</v>
      </c>
      <c r="R22" s="30">
        <f>IFERROR((($C22*s_DL)/ss_com!Q22),".")</f>
        <v>1.2496927974163896E-5</v>
      </c>
      <c r="S22" s="30">
        <f>IFERROR((($C22*s_DL)/ss_com!R22),".")</f>
        <v>1.6909437816769021E-5</v>
      </c>
    </row>
    <row r="23" spans="1:19">
      <c r="A23" s="88" t="s">
        <v>30</v>
      </c>
      <c r="B23" s="28"/>
      <c r="C23" s="28">
        <v>5</v>
      </c>
      <c r="D23" s="30">
        <f>IFERROR((($C23*s_DL)/ss_com!C23),".")</f>
        <v>0.21815854404287977</v>
      </c>
      <c r="E23" s="30">
        <f>IFERROR((($C23*s_DL)/ss_com!D23),".")</f>
        <v>81.590877168775151</v>
      </c>
      <c r="F23" s="30">
        <f>IFERROR((($C23*s_DL)/ss_com!E23),".")</f>
        <v>9.7933467227404231E-2</v>
      </c>
      <c r="G23" s="30">
        <f>IFERROR((($C23*s_DL)/ss_com!F23),".")</f>
        <v>2.490506532698077E-5</v>
      </c>
      <c r="H23" s="30">
        <f>IFERROR((($C23*s_DL)/ss_com!G23),".")</f>
        <v>0.3161169163356109</v>
      </c>
      <c r="I23" s="30">
        <f>IFERROR((($C23*s_DL)/ss_com!H23),".")</f>
        <v>81.809060617883375</v>
      </c>
      <c r="J23" s="30">
        <f>IFERROR((($C23*s_DL)/ss_com!I23),".")</f>
        <v>4.1075983700680322E-5</v>
      </c>
      <c r="K23" s="30">
        <f>IFERROR((($C23*s_DL)/ss_com!J23),".")</f>
        <v>1.910176864402267E-5</v>
      </c>
      <c r="L23" s="30">
        <f>IFERROR((($C23*s_DL)/ss_com!K23),".")</f>
        <v>3.6049202478569095E-5</v>
      </c>
      <c r="M23" s="30">
        <f>IFERROR((($C23*s_DL)/ss_com!L23),".")</f>
        <v>4.1075983700680322E-5</v>
      </c>
      <c r="N23" s="30">
        <f>IFERROR((($C23*s_DL)/ss_com!M23),".")</f>
        <v>3.3974367390470392E-5</v>
      </c>
      <c r="O23" s="30">
        <f>IFERROR((($C23*s_DL)/ss_com!N23),".")</f>
        <v>3.168447161438645E-5</v>
      </c>
      <c r="P23" s="30">
        <f>IFERROR((($C23*s_DL)/ss_com!O23),".")</f>
        <v>1.5825823234484398E-5</v>
      </c>
      <c r="Q23" s="30">
        <f>IFERROR((($C23*s_DL)/ss_com!P23),".")</f>
        <v>2.9267946521482906E-5</v>
      </c>
      <c r="R23" s="30">
        <f>IFERROR((($C23*s_DL)/ss_com!Q23),".")</f>
        <v>3.2732558461681668E-5</v>
      </c>
      <c r="S23" s="30">
        <f>IFERROR((($C23*s_DL)/ss_com!R23),".")</f>
        <v>2.8147777456893447E-5</v>
      </c>
    </row>
    <row r="24" spans="1:19">
      <c r="A24" s="88" t="s">
        <v>31</v>
      </c>
      <c r="B24" s="28"/>
      <c r="C24" s="28">
        <v>5</v>
      </c>
      <c r="D24" s="30">
        <f>IFERROR((($C24*s_DL)/ss_com!C24),".")</f>
        <v>3.9095028308448102E-6</v>
      </c>
      <c r="E24" s="30">
        <f>IFERROR((($C24*s_DL)/ss_com!D24),".")</f>
        <v>1.7566689008205881E-4</v>
      </c>
      <c r="F24" s="30">
        <f>IFERROR((($C24*s_DL)/ss_com!E24),".")</f>
        <v>2.1085283330395634E-7</v>
      </c>
      <c r="G24" s="30">
        <f>IFERROR((($C24*s_DL)/ss_com!F24),".")</f>
        <v>2.0729437716459145E-4</v>
      </c>
      <c r="H24" s="30">
        <f>IFERROR((($C24*s_DL)/ss_com!G24),".")</f>
        <v>2.114147328287402E-4</v>
      </c>
      <c r="I24" s="30">
        <f>IFERROR((($C24*s_DL)/ss_com!H24),".")</f>
        <v>3.8687077007749509E-4</v>
      </c>
      <c r="J24" s="30" t="str">
        <f>IFERROR((($C24*s_DL)/ss_com!I24),".")</f>
        <v>.</v>
      </c>
      <c r="K24" s="30" t="str">
        <f>IFERROR((($C24*s_DL)/ss_com!J24),".")</f>
        <v>.</v>
      </c>
      <c r="L24" s="30" t="str">
        <f>IFERROR((($C24*s_DL)/ss_com!K24),".")</f>
        <v>.</v>
      </c>
      <c r="M24" s="30" t="str">
        <f>IFERROR((($C24*s_DL)/ss_com!L24),".")</f>
        <v>.</v>
      </c>
      <c r="N24" s="30" t="str">
        <f>IFERROR((($C24*s_DL)/ss_com!M24),".")</f>
        <v>.</v>
      </c>
      <c r="O24" s="30">
        <f>IFERROR((($C24*s_DL)/ss_com!N24),".")</f>
        <v>1.4217918043846363E-3</v>
      </c>
      <c r="P24" s="30">
        <f>IFERROR((($C24*s_DL)/ss_com!O24),".")</f>
        <v>2.5520514477205838E-4</v>
      </c>
      <c r="Q24" s="30">
        <f>IFERROR((($C24*s_DL)/ss_com!P24),".")</f>
        <v>7.4350773739562039E-4</v>
      </c>
      <c r="R24" s="30">
        <f>IFERROR((($C24*s_DL)/ss_com!Q24),".")</f>
        <v>1.1805954963179149E-3</v>
      </c>
      <c r="S24" s="30">
        <f>IFERROR((($C24*s_DL)/ss_com!R24),".")</f>
        <v>2.3428470955155748E-4</v>
      </c>
    </row>
    <row r="25" spans="1:19">
      <c r="A25" s="88" t="s">
        <v>32</v>
      </c>
      <c r="B25" s="28"/>
      <c r="C25" s="28">
        <v>5</v>
      </c>
      <c r="D25" s="30">
        <f>IFERROR((($C25*s_DL)/ss_com!C25),".")</f>
        <v>2.7190249556443627E-6</v>
      </c>
      <c r="E25" s="30">
        <f>IFERROR((($C25*s_DL)/ss_com!D25),".")</f>
        <v>1.0821669194792402E-4</v>
      </c>
      <c r="F25" s="30">
        <f>IFERROR((($C25*s_DL)/ss_com!E25),".")</f>
        <v>1.2989241226586529E-7</v>
      </c>
      <c r="G25" s="30">
        <f>IFERROR((($C25*s_DL)/ss_com!F25),".")</f>
        <v>3.4544605713132761E-5</v>
      </c>
      <c r="H25" s="30">
        <f>IFERROR((($C25*s_DL)/ss_com!G25),".")</f>
        <v>3.7393523081042984E-5</v>
      </c>
      <c r="I25" s="30">
        <f>IFERROR((($C25*s_DL)/ss_com!H25),".")</f>
        <v>1.4548032261670115E-4</v>
      </c>
      <c r="J25" s="30" t="str">
        <f>IFERROR((($C25*s_DL)/ss_com!I25),".")</f>
        <v>.</v>
      </c>
      <c r="K25" s="30" t="str">
        <f>IFERROR((($C25*s_DL)/ss_com!J25),".")</f>
        <v>.</v>
      </c>
      <c r="L25" s="30" t="str">
        <f>IFERROR((($C25*s_DL)/ss_com!K25),".")</f>
        <v>.</v>
      </c>
      <c r="M25" s="30" t="str">
        <f>IFERROR((($C25*s_DL)/ss_com!L25),".")</f>
        <v>.</v>
      </c>
      <c r="N25" s="30" t="str">
        <f>IFERROR((($C25*s_DL)/ss_com!M25),".")</f>
        <v>.</v>
      </c>
      <c r="O25" s="30">
        <f>IFERROR((($C25*s_DL)/ss_com!N25),".")</f>
        <v>1.8149460584011344E-4</v>
      </c>
      <c r="P25" s="30">
        <f>IFERROR((($C25*s_DL)/ss_com!O25),".")</f>
        <v>3.9000976670124542E-5</v>
      </c>
      <c r="Q25" s="30">
        <f>IFERROR((($C25*s_DL)/ss_com!P25),".")</f>
        <v>1.0868692477260715E-4</v>
      </c>
      <c r="R25" s="30">
        <f>IFERROR((($C25*s_DL)/ss_com!Q25),".")</f>
        <v>1.6393475819158001E-4</v>
      </c>
      <c r="S25" s="30">
        <f>IFERROR((($C25*s_DL)/ss_com!R25),".")</f>
        <v>3.9042414110674764E-5</v>
      </c>
    </row>
    <row r="26" spans="1:19">
      <c r="A26" s="88" t="s">
        <v>33</v>
      </c>
      <c r="B26" s="28"/>
      <c r="C26" s="28">
        <v>5</v>
      </c>
      <c r="D26" s="30">
        <f>IFERROR((($C26*s_DL)/ss_com!C26),".")</f>
        <v>95.114914837008897</v>
      </c>
      <c r="E26" s="30">
        <f>IFERROR((($C26*s_DL)/ss_com!D26),".")</f>
        <v>612477.3896983508</v>
      </c>
      <c r="F26" s="30">
        <f>IFERROR((($C26*s_DL)/ss_com!E26),".")</f>
        <v>735.15614064883073</v>
      </c>
      <c r="G26" s="30">
        <f>IFERROR((($C26*s_DL)/ss_com!F26),".")</f>
        <v>1.1731029898402374E-2</v>
      </c>
      <c r="H26" s="30">
        <f>IFERROR((($C26*s_DL)/ss_com!G26),".")</f>
        <v>830.28278651573805</v>
      </c>
      <c r="I26" s="30">
        <f>IFERROR((($C26*s_DL)/ss_com!H26),".")</f>
        <v>612572.5163442177</v>
      </c>
      <c r="J26" s="30">
        <f>IFERROR((($C26*s_DL)/ss_com!I26),".")</f>
        <v>8.994678922612652E-2</v>
      </c>
      <c r="K26" s="30">
        <f>IFERROR((($C26*s_DL)/ss_com!J26),".")</f>
        <v>1.592635809233249E-2</v>
      </c>
      <c r="L26" s="30">
        <f>IFERROR((($C26*s_DL)/ss_com!K26),".")</f>
        <v>4.566106119736086E-2</v>
      </c>
      <c r="M26" s="30">
        <f>IFERROR((($C26*s_DL)/ss_com!L26),".")</f>
        <v>7.399292447042212E-2</v>
      </c>
      <c r="N26" s="30">
        <f>IFERROR((($C26*s_DL)/ss_com!M26),".")</f>
        <v>1.6783408589246273E-2</v>
      </c>
      <c r="O26" s="30">
        <f>IFERROR((($C26*s_DL)/ss_com!N26),".")</f>
        <v>7.1256329107810171E-2</v>
      </c>
      <c r="P26" s="30">
        <f>IFERROR((($C26*s_DL)/ss_com!O26),".")</f>
        <v>1.2597973494963209E-2</v>
      </c>
      <c r="Q26" s="30">
        <f>IFERROR((($C26*s_DL)/ss_com!P26),".")</f>
        <v>3.6136282269187886E-2</v>
      </c>
      <c r="R26" s="30">
        <f>IFERROR((($C26*s_DL)/ss_com!Q26),".")</f>
        <v>5.7814085195912461E-2</v>
      </c>
      <c r="S26" s="30">
        <f>IFERROR((($C26*s_DL)/ss_com!R26),".")</f>
        <v>1.3258444199408319E-2</v>
      </c>
    </row>
    <row r="27" spans="1:19">
      <c r="A27" s="88" t="s">
        <v>34</v>
      </c>
      <c r="B27" s="28"/>
      <c r="C27" s="28">
        <v>5</v>
      </c>
      <c r="D27" s="30">
        <f>IFERROR((($C27*s_DL)/ss_com!C27),".")</f>
        <v>5.5420635192858967E-6</v>
      </c>
      <c r="E27" s="30">
        <f>IFERROR((($C27*s_DL)/ss_com!D27),".")</f>
        <v>1.9477964250262937E-4</v>
      </c>
      <c r="F27" s="30">
        <f>IFERROR((($C27*s_DL)/ss_com!E27),".")</f>
        <v>2.337938553612823E-7</v>
      </c>
      <c r="G27" s="30">
        <f>IFERROR((($C27*s_DL)/ss_com!F27),".")</f>
        <v>1.8618907060046749E-4</v>
      </c>
      <c r="H27" s="30">
        <f>IFERROR((($C27*s_DL)/ss_com!G27),".")</f>
        <v>1.9196492797511467E-4</v>
      </c>
      <c r="I27" s="30">
        <f>IFERROR((($C27*s_DL)/ss_com!H27),".")</f>
        <v>3.8651077662238273E-4</v>
      </c>
      <c r="J27" s="30" t="str">
        <f>IFERROR((($C27*s_DL)/ss_com!I27),".")</f>
        <v>.</v>
      </c>
      <c r="K27" s="30" t="str">
        <f>IFERROR((($C27*s_DL)/ss_com!J27),".")</f>
        <v>.</v>
      </c>
      <c r="L27" s="30" t="str">
        <f>IFERROR((($C27*s_DL)/ss_com!K27),".")</f>
        <v>.</v>
      </c>
      <c r="M27" s="30" t="str">
        <f>IFERROR((($C27*s_DL)/ss_com!L27),".")</f>
        <v>.</v>
      </c>
      <c r="N27" s="30" t="str">
        <f>IFERROR((($C27*s_DL)/ss_com!M27),".")</f>
        <v>.</v>
      </c>
      <c r="O27" s="30">
        <f>IFERROR((($C27*s_DL)/ss_com!N27),".")</f>
        <v>1.3967165512644706E-3</v>
      </c>
      <c r="P27" s="30">
        <f>IFERROR((($C27*s_DL)/ss_com!O27),".")</f>
        <v>2.3638534351488625E-4</v>
      </c>
      <c r="Q27" s="30">
        <f>IFERROR((($C27*s_DL)/ss_com!P27),".")</f>
        <v>6.9811475906212848E-4</v>
      </c>
      <c r="R27" s="30">
        <f>IFERROR((($C27*s_DL)/ss_com!Q27),".")</f>
        <v>1.1278107753100338E-3</v>
      </c>
      <c r="S27" s="30">
        <f>IFERROR((($C27*s_DL)/ss_com!R27),".")</f>
        <v>2.1043143052871976E-4</v>
      </c>
    </row>
    <row r="28" spans="1:19">
      <c r="A28" s="88" t="s">
        <v>35</v>
      </c>
      <c r="B28" s="28"/>
      <c r="C28" s="28">
        <v>5</v>
      </c>
      <c r="D28" s="30">
        <f>IFERROR((($C28*s_DL)/ss_com!C28),".")</f>
        <v>3214.6560436864647</v>
      </c>
      <c r="E28" s="30">
        <f>IFERROR((($C28*s_DL)/ss_com!D28),".")</f>
        <v>101175434.66601112</v>
      </c>
      <c r="F28" s="30">
        <f>IFERROR((($C28*s_DL)/ss_com!E28),".")</f>
        <v>121440.7965560413</v>
      </c>
      <c r="G28" s="30">
        <f>IFERROR((($C28*s_DL)/ss_com!F28),".")</f>
        <v>14.203371625087904</v>
      </c>
      <c r="H28" s="30">
        <f>IFERROR((($C28*s_DL)/ss_com!G28),".")</f>
        <v>124669.65597135283</v>
      </c>
      <c r="I28" s="30">
        <f>IFERROR((($C28*s_DL)/ss_com!H28),".")</f>
        <v>101178663.52542642</v>
      </c>
      <c r="J28" s="30" t="str">
        <f>IFERROR((($C28*s_DL)/ss_com!I28),".")</f>
        <v>.</v>
      </c>
      <c r="K28" s="30" t="str">
        <f>IFERROR((($C28*s_DL)/ss_com!J28),".")</f>
        <v>.</v>
      </c>
      <c r="L28" s="30" t="str">
        <f>IFERROR((($C28*s_DL)/ss_com!K28),".")</f>
        <v>.</v>
      </c>
      <c r="M28" s="30" t="str">
        <f>IFERROR((($C28*s_DL)/ss_com!L28),".")</f>
        <v>.</v>
      </c>
      <c r="N28" s="30" t="str">
        <f>IFERROR((($C28*s_DL)/ss_com!M28),".")</f>
        <v>.</v>
      </c>
      <c r="O28" s="30">
        <f>IFERROR((($C28*s_DL)/ss_com!N28),".")</f>
        <v>98.626644027693843</v>
      </c>
      <c r="P28" s="30">
        <f>IFERROR((($C28*s_DL)/ss_com!O28),".")</f>
        <v>17.248532996770553</v>
      </c>
      <c r="Q28" s="30">
        <f>IFERROR((($C28*s_DL)/ss_com!P28),".")</f>
        <v>50.007264267695248</v>
      </c>
      <c r="R28" s="30">
        <f>IFERROR((($C28*s_DL)/ss_com!Q28),".")</f>
        <v>80.376817755797902</v>
      </c>
      <c r="S28" s="30">
        <f>IFERROR((($C28*s_DL)/ss_com!R28),".")</f>
        <v>16.052692028372849</v>
      </c>
    </row>
    <row r="29" spans="1:19">
      <c r="A29" s="88" t="s">
        <v>36</v>
      </c>
      <c r="B29" s="28"/>
      <c r="C29" s="28">
        <v>5</v>
      </c>
      <c r="D29" s="30">
        <f>IFERROR((($C29*s_DL)/ss_com!C29),".")</f>
        <v>1.9438733888962596</v>
      </c>
      <c r="E29" s="30">
        <f>IFERROR((($C29*s_DL)/ss_com!D29),".")</f>
        <v>1246.5179116035708</v>
      </c>
      <c r="F29" s="30">
        <f>IFERROR((($C29*s_DL)/ss_com!E29),".")</f>
        <v>1.496194492331296</v>
      </c>
      <c r="G29" s="30">
        <f>IFERROR((($C29*s_DL)/ss_com!F29),".")</f>
        <v>2.4193401516006494</v>
      </c>
      <c r="H29" s="30">
        <f>IFERROR((($C29*s_DL)/ss_com!G29),".")</f>
        <v>5.8594080328282043</v>
      </c>
      <c r="I29" s="30">
        <f>IFERROR((($C29*s_DL)/ss_com!H29),".")</f>
        <v>1250.8811251440677</v>
      </c>
      <c r="J29" s="30">
        <f>IFERROR((($C29*s_DL)/ss_com!I29),".")</f>
        <v>17.115499055553816</v>
      </c>
      <c r="K29" s="30">
        <f>IFERROR((($C29*s_DL)/ss_com!J29),".")</f>
        <v>3.0533717975320518</v>
      </c>
      <c r="L29" s="30">
        <f>IFERROR((($C29*s_DL)/ss_com!K29),".")</f>
        <v>8.8693180785454846</v>
      </c>
      <c r="M29" s="30">
        <f>IFERROR((($C29*s_DL)/ss_com!L29),".")</f>
        <v>14.352924572072435</v>
      </c>
      <c r="N29" s="30">
        <f>IFERROR((($C29*s_DL)/ss_com!M29),".")</f>
        <v>2.9897015076783449</v>
      </c>
      <c r="O29" s="30">
        <f>IFERROR((($C29*s_DL)/ss_com!N29),".")</f>
        <v>17.182837201342867</v>
      </c>
      <c r="P29" s="30">
        <f>IFERROR((($C29*s_DL)/ss_com!O29),".")</f>
        <v>3.0192070857720017</v>
      </c>
      <c r="Q29" s="30">
        <f>IFERROR((($C29*s_DL)/ss_com!P29),".")</f>
        <v>8.8735842248074057</v>
      </c>
      <c r="R29" s="30">
        <f>IFERROR((($C29*s_DL)/ss_com!Q29),".")</f>
        <v>14.051577488582357</v>
      </c>
      <c r="S29" s="30">
        <f>IFERROR((($C29*s_DL)/ss_com!R29),".")</f>
        <v>2.7343452942485231</v>
      </c>
    </row>
    <row r="30" spans="1:19">
      <c r="A30" s="88" t="s">
        <v>37</v>
      </c>
      <c r="B30" s="28"/>
      <c r="C30" s="28">
        <v>5</v>
      </c>
      <c r="D30" s="30">
        <f>IFERROR((($C30*s_DL)/ss_com!C30),".")</f>
        <v>4.2437951730889435E-4</v>
      </c>
      <c r="E30" s="30">
        <f>IFERROR((($C30*s_DL)/ss_com!D30),".")</f>
        <v>3.4788618049182062E-2</v>
      </c>
      <c r="F30" s="30">
        <f>IFERROR((($C30*s_DL)/ss_com!E30),".")</f>
        <v>4.1756751536801763E-5</v>
      </c>
      <c r="G30" s="30">
        <f>IFERROR((($C30*s_DL)/ss_com!F30),".")</f>
        <v>1.6857319568730868E-3</v>
      </c>
      <c r="H30" s="30">
        <f>IFERROR((($C30*s_DL)/ss_com!G30),".")</f>
        <v>2.1518682257187826E-3</v>
      </c>
      <c r="I30" s="30">
        <f>IFERROR((($C30*s_DL)/ss_com!H30),".")</f>
        <v>3.6898729523364045E-2</v>
      </c>
      <c r="J30" s="30">
        <f>IFERROR((($C30*s_DL)/ss_com!I30),".")</f>
        <v>9.4385825056932694E-3</v>
      </c>
      <c r="K30" s="30">
        <f>IFERROR((($C30*s_DL)/ss_com!J30),".")</f>
        <v>2.213776624062603E-3</v>
      </c>
      <c r="L30" s="30">
        <f>IFERROR((($C30*s_DL)/ss_com!K30),".")</f>
        <v>6.1779812764537765E-3</v>
      </c>
      <c r="M30" s="30">
        <f>IFERROR((($C30*s_DL)/ss_com!L30),".")</f>
        <v>9.0095560281617561E-3</v>
      </c>
      <c r="N30" s="30">
        <f>IFERROR((($C30*s_DL)/ss_com!M30),".")</f>
        <v>2.1747370519797299E-3</v>
      </c>
      <c r="O30" s="30">
        <f>IFERROR((($C30*s_DL)/ss_com!N30),".")</f>
        <v>8.2974545526550477E-3</v>
      </c>
      <c r="P30" s="30">
        <f>IFERROR((($C30*s_DL)/ss_com!O30),".")</f>
        <v>1.9676669022845508E-3</v>
      </c>
      <c r="Q30" s="30">
        <f>IFERROR((($C30*s_DL)/ss_com!P30),".")</f>
        <v>5.5537408094694131E-3</v>
      </c>
      <c r="R30" s="30">
        <f>IFERROR((($C30*s_DL)/ss_com!Q30),".")</f>
        <v>7.7915716650497346E-3</v>
      </c>
      <c r="S30" s="30">
        <f>IFERROR((($C30*s_DL)/ss_com!R30),".")</f>
        <v>1.9052191733314938E-3</v>
      </c>
    </row>
    <row r="31" spans="1:19">
      <c r="A31" s="27" t="s">
        <v>38</v>
      </c>
      <c r="B31" s="28" t="s">
        <v>13</v>
      </c>
      <c r="C31" s="28">
        <v>5</v>
      </c>
      <c r="D31" s="30">
        <f>IFERROR((($C31*s_DL)/ss_com!C31),".")</f>
        <v>8.1552431456781687</v>
      </c>
      <c r="E31" s="30">
        <f>IFERROR((($C31*s_DL)/ss_com!D31),".")</f>
        <v>1661.7924275792361</v>
      </c>
      <c r="F31" s="30">
        <f>IFERROR((($C31*s_DL)/ss_com!E31),".")</f>
        <v>1.9946481750457541</v>
      </c>
      <c r="G31" s="30">
        <f>IFERROR((($C31*s_DL)/ss_com!F31),".")</f>
        <v>3.6380038061187519E-3</v>
      </c>
      <c r="H31" s="30">
        <f>IFERROR((($C31*s_DL)/ss_com!G31),".")</f>
        <v>10.153529324530041</v>
      </c>
      <c r="I31" s="30">
        <f>IFERROR((($C31*s_DL)/ss_com!H31),".")</f>
        <v>1669.9513087287205</v>
      </c>
      <c r="J31" s="30">
        <f>IFERROR((($C31*s_DL)/ss_com!I31),".")</f>
        <v>1.15593768383647E-3</v>
      </c>
      <c r="K31" s="30">
        <f>IFERROR((($C31*s_DL)/ss_com!J31),".")</f>
        <v>5.3446581080610967E-4</v>
      </c>
      <c r="L31" s="30">
        <f>IFERROR((($C31*s_DL)/ss_com!K31),".")</f>
        <v>9.322078095455402E-4</v>
      </c>
      <c r="M31" s="30">
        <f>IFERROR((($C31*s_DL)/ss_com!L31),".")</f>
        <v>1.1360505838994984E-3</v>
      </c>
      <c r="N31" s="30">
        <f>IFERROR((($C31*s_DL)/ss_com!M31),".")</f>
        <v>4.86926539456509E-3</v>
      </c>
      <c r="O31" s="30">
        <f>IFERROR((($C31*s_DL)/ss_com!N31),".")</f>
        <v>9.2050006676093097E-4</v>
      </c>
      <c r="P31" s="30">
        <f>IFERROR((($C31*s_DL)/ss_com!O31),".")</f>
        <v>4.5521504002791644E-4</v>
      </c>
      <c r="Q31" s="30">
        <f>IFERROR((($C31*s_DL)/ss_com!P31),".")</f>
        <v>8.0696081056904376E-4</v>
      </c>
      <c r="R31" s="30">
        <f>IFERROR((($C31*s_DL)/ss_com!Q31),".")</f>
        <v>9.2588568797779245E-4</v>
      </c>
      <c r="S31" s="30">
        <f>IFERROR((($C31*s_DL)/ss_com!R31),".")</f>
        <v>4.1116825102653146E-3</v>
      </c>
    </row>
    <row r="32" spans="1:19">
      <c r="A32" s="88" t="s">
        <v>39</v>
      </c>
      <c r="B32" s="28"/>
      <c r="C32" s="28">
        <v>5</v>
      </c>
      <c r="D32" s="30">
        <f>IFERROR((($C32*s_DL)/ss_com!C32),".")</f>
        <v>2.8376930585242592E-6</v>
      </c>
      <c r="E32" s="30">
        <f>IFERROR((($C32*s_DL)/ss_com!D32),".")</f>
        <v>1.1068574525714742E-4</v>
      </c>
      <c r="F32" s="30">
        <f>IFERROR((($C32*s_DL)/ss_com!E32),".")</f>
        <v>1.3285601505740484E-7</v>
      </c>
      <c r="G32" s="30">
        <f>IFERROR((($C32*s_DL)/ss_com!F32),".")</f>
        <v>2.6509847438570754E-4</v>
      </c>
      <c r="H32" s="30">
        <f>IFERROR((($C32*s_DL)/ss_com!G32),".")</f>
        <v>2.6806902345928921E-4</v>
      </c>
      <c r="I32" s="30">
        <f>IFERROR((($C32*s_DL)/ss_com!H32),".")</f>
        <v>3.786219127013792E-4</v>
      </c>
      <c r="J32" s="30">
        <f>IFERROR((($C32*s_DL)/ss_com!I32),".")</f>
        <v>1.8645107644504782E-3</v>
      </c>
      <c r="K32" s="30">
        <f>IFERROR((($C32*s_DL)/ss_com!J32),".")</f>
        <v>3.3243215180124808E-4</v>
      </c>
      <c r="L32" s="30">
        <f>IFERROR((($C32*s_DL)/ss_com!K32),".")</f>
        <v>9.5971716867838562E-4</v>
      </c>
      <c r="M32" s="30">
        <f>IFERROR((($C32*s_DL)/ss_com!L32),".")</f>
        <v>1.5465321844666759E-3</v>
      </c>
      <c r="N32" s="30">
        <f>IFERROR((($C32*s_DL)/ss_com!M32),".")</f>
        <v>3.3014573291899151E-4</v>
      </c>
      <c r="O32" s="30">
        <f>IFERROR((($C32*s_DL)/ss_com!N32),".")</f>
        <v>1.8697091223892418E-3</v>
      </c>
      <c r="P32" s="30">
        <f>IFERROR((($C32*s_DL)/ss_com!O32),".")</f>
        <v>3.3048860482468826E-4</v>
      </c>
      <c r="Q32" s="30">
        <f>IFERROR((($C32*s_DL)/ss_com!P32),".")</f>
        <v>9.6478431318038343E-4</v>
      </c>
      <c r="R32" s="30">
        <f>IFERROR((($C32*s_DL)/ss_com!Q32),".")</f>
        <v>1.5264815208055743E-3</v>
      </c>
      <c r="S32" s="30">
        <f>IFERROR((($C32*s_DL)/ss_com!R32),".")</f>
        <v>2.9961506879032411E-4</v>
      </c>
    </row>
    <row r="33" spans="1:19">
      <c r="A33" s="88" t="s">
        <v>40</v>
      </c>
      <c r="B33" s="28"/>
      <c r="C33" s="28">
        <v>5</v>
      </c>
      <c r="D33" s="30">
        <f>IFERROR((($C33*s_DL)/ss_com!C33),".")</f>
        <v>5.8722892392000871E-7</v>
      </c>
      <c r="E33" s="30">
        <f>IFERROR((($C33*s_DL)/ss_com!D33),".")</f>
        <v>2.9913062256838518E-4</v>
      </c>
      <c r="F33" s="30">
        <f>IFERROR((($C33*s_DL)/ss_com!E33),".")</f>
        <v>3.5904625662273354E-7</v>
      </c>
      <c r="G33" s="30">
        <f>IFERROR((($C33*s_DL)/ss_com!F33),".")</f>
        <v>7.172717709302617E-5</v>
      </c>
      <c r="H33" s="30">
        <f>IFERROR((($C33*s_DL)/ss_com!G33),".")</f>
        <v>7.2673452273568897E-5</v>
      </c>
      <c r="I33" s="30">
        <f>IFERROR((($C33*s_DL)/ss_com!H33),".")</f>
        <v>3.7144502858533135E-4</v>
      </c>
      <c r="J33" s="30" t="str">
        <f>IFERROR((($C33*s_DL)/ss_com!I33),".")</f>
        <v>.</v>
      </c>
      <c r="K33" s="30" t="str">
        <f>IFERROR((($C33*s_DL)/ss_com!J33),".")</f>
        <v>.</v>
      </c>
      <c r="L33" s="30" t="str">
        <f>IFERROR((($C33*s_DL)/ss_com!K33),".")</f>
        <v>.</v>
      </c>
      <c r="M33" s="30" t="str">
        <f>IFERROR((($C33*s_DL)/ss_com!L33),".")</f>
        <v>.</v>
      </c>
      <c r="N33" s="30" t="str">
        <f>IFERROR((($C33*s_DL)/ss_com!M33),".")</f>
        <v>.</v>
      </c>
      <c r="O33" s="30">
        <f>IFERROR((($C33*s_DL)/ss_com!N33),".")</f>
        <v>4.5796083861788584E-4</v>
      </c>
      <c r="P33" s="30">
        <f>IFERROR((($C33*s_DL)/ss_com!O33),".")</f>
        <v>8.6501316270086838E-5</v>
      </c>
      <c r="Q33" s="30">
        <f>IFERROR((($C33*s_DL)/ss_com!P33),".")</f>
        <v>2.4861166078037246E-4</v>
      </c>
      <c r="R33" s="30">
        <f>IFERROR((($C33*s_DL)/ss_com!Q33),".")</f>
        <v>3.8704107993981862E-4</v>
      </c>
      <c r="S33" s="30">
        <f>IFERROR((($C33*s_DL)/ss_com!R33),".")</f>
        <v>8.106626471035414E-5</v>
      </c>
    </row>
    <row r="34" spans="1:19">
      <c r="A34" s="88" t="s">
        <v>41</v>
      </c>
      <c r="B34" s="28"/>
      <c r="C34" s="28">
        <v>5</v>
      </c>
      <c r="D34" s="30" t="str">
        <f>IFERROR((($C34*s_DL)/ss_com!C34),".")</f>
        <v>.</v>
      </c>
      <c r="E34" s="30" t="str">
        <f>IFERROR((($C34*s_DL)/ss_com!D34),".")</f>
        <v>.</v>
      </c>
      <c r="F34" s="30" t="str">
        <f>IFERROR((($C34*s_DL)/ss_com!E34),".")</f>
        <v>.</v>
      </c>
      <c r="G34" s="30">
        <f>IFERROR((($C34*s_DL)/ss_com!F34),".")</f>
        <v>8.7347797672549889E-7</v>
      </c>
      <c r="H34" s="30">
        <f>IFERROR((($C34*s_DL)/ss_com!G34),".")</f>
        <v>8.7347797672549899E-7</v>
      </c>
      <c r="I34" s="30">
        <f>IFERROR((($C34*s_DL)/ss_com!H34),".")</f>
        <v>8.7347797672549899E-7</v>
      </c>
      <c r="J34" s="30" t="str">
        <f>IFERROR((($C34*s_DL)/ss_com!I34),".")</f>
        <v>.</v>
      </c>
      <c r="K34" s="30" t="str">
        <f>IFERROR((($C34*s_DL)/ss_com!J34),".")</f>
        <v>.</v>
      </c>
      <c r="L34" s="30" t="str">
        <f>IFERROR((($C34*s_DL)/ss_com!K34),".")</f>
        <v>.</v>
      </c>
      <c r="M34" s="30" t="str">
        <f>IFERROR((($C34*s_DL)/ss_com!L34),".")</f>
        <v>.</v>
      </c>
      <c r="N34" s="30" t="str">
        <f>IFERROR((($C34*s_DL)/ss_com!M34),".")</f>
        <v>.</v>
      </c>
      <c r="O34" s="30">
        <f>IFERROR((($C34*s_DL)/ss_com!N34),".")</f>
        <v>2.2923540000696442E-6</v>
      </c>
      <c r="P34" s="30">
        <f>IFERROR((($C34*s_DL)/ss_com!O34),".")</f>
        <v>7.3420187373505023E-7</v>
      </c>
      <c r="Q34" s="30">
        <f>IFERROR((($C34*s_DL)/ss_com!P34),".")</f>
        <v>1.604210258928419E-6</v>
      </c>
      <c r="R34" s="30">
        <f>IFERROR((($C34*s_DL)/ss_com!Q34),".")</f>
        <v>2.171405177352467E-6</v>
      </c>
      <c r="S34" s="30">
        <f>IFERROR((($C34*s_DL)/ss_com!R34),".")</f>
        <v>9.872073563979482E-7</v>
      </c>
    </row>
    <row r="35" spans="1:19">
      <c r="A35" s="88" t="s">
        <v>42</v>
      </c>
      <c r="B35" s="28"/>
      <c r="C35" s="28">
        <v>5</v>
      </c>
      <c r="D35" s="30">
        <f>IFERROR((($C35*s_DL)/ss_com!C35),".")</f>
        <v>4.0042741153648113E-4</v>
      </c>
      <c r="E35" s="30">
        <f>IFERROR((($C35*s_DL)/ss_com!D35),".")</f>
        <v>8.4516657605913634E-2</v>
      </c>
      <c r="F35" s="30">
        <f>IFERROR((($C35*s_DL)/ss_com!E35),".")</f>
        <v>1.0144527923994549E-4</v>
      </c>
      <c r="G35" s="30">
        <f>IFERROR((($C35*s_DL)/ss_com!F35),".")</f>
        <v>1.9029913871372523E-3</v>
      </c>
      <c r="H35" s="30">
        <f>IFERROR((($C35*s_DL)/ss_com!G35),".")</f>
        <v>2.404864077913679E-3</v>
      </c>
      <c r="I35" s="30">
        <f>IFERROR((($C35*s_DL)/ss_com!H35),".")</f>
        <v>8.6820076404587374E-2</v>
      </c>
      <c r="J35" s="30">
        <f>IFERROR((($C35*s_DL)/ss_com!I35),".")</f>
        <v>1.1387988032935488E-2</v>
      </c>
      <c r="K35" s="30">
        <f>IFERROR((($C35*s_DL)/ss_com!J35),".")</f>
        <v>2.3761801895587778E-3</v>
      </c>
      <c r="L35" s="30">
        <f>IFERROR((($C35*s_DL)/ss_com!K35),".")</f>
        <v>6.6968168432486302E-3</v>
      </c>
      <c r="M35" s="30">
        <f>IFERROR((($C35*s_DL)/ss_com!L35),".")</f>
        <v>1.0232192232577857E-2</v>
      </c>
      <c r="N35" s="30">
        <f>IFERROR((($C35*s_DL)/ss_com!M35),".")</f>
        <v>2.3826368646747702E-3</v>
      </c>
      <c r="O35" s="30">
        <f>IFERROR((($C35*s_DL)/ss_com!N35),".")</f>
        <v>1.0452444303857351E-2</v>
      </c>
      <c r="P35" s="30">
        <f>IFERROR((($C35*s_DL)/ss_com!O35),".")</f>
        <v>2.1735889167047379E-3</v>
      </c>
      <c r="Q35" s="30">
        <f>IFERROR((($C35*s_DL)/ss_com!P35),".")</f>
        <v>6.0832778920928473E-3</v>
      </c>
      <c r="R35" s="30">
        <f>IFERROR((($C35*s_DL)/ss_com!Q35),".")</f>
        <v>9.2921142790085252E-3</v>
      </c>
      <c r="S35" s="30">
        <f>IFERROR((($C35*s_DL)/ss_com!R35),".")</f>
        <v>2.1507664149547517E-3</v>
      </c>
    </row>
    <row r="36" spans="1:19">
      <c r="A36" s="88" t="s">
        <v>43</v>
      </c>
      <c r="B36" s="28"/>
      <c r="C36" s="28">
        <v>5</v>
      </c>
      <c r="D36" s="30" t="str">
        <f>IFERROR((($C36*s_DL)/ss_com!C36),".")</f>
        <v>.</v>
      </c>
      <c r="E36" s="30" t="str">
        <f>IFERROR((($C36*s_DL)/ss_com!D36),".")</f>
        <v>.</v>
      </c>
      <c r="F36" s="30" t="str">
        <f>IFERROR((($C36*s_DL)/ss_com!E36),".")</f>
        <v>.</v>
      </c>
      <c r="G36" s="30">
        <f>IFERROR((($C36*s_DL)/ss_com!F36),".")</f>
        <v>6.3591296249190933E-7</v>
      </c>
      <c r="H36" s="30">
        <f>IFERROR((($C36*s_DL)/ss_com!G36),".")</f>
        <v>6.3591296249190933E-7</v>
      </c>
      <c r="I36" s="30">
        <f>IFERROR((($C36*s_DL)/ss_com!H36),".")</f>
        <v>6.3591296249190933E-7</v>
      </c>
      <c r="J36" s="30" t="str">
        <f>IFERROR((($C36*s_DL)/ss_com!I36),".")</f>
        <v>.</v>
      </c>
      <c r="K36" s="30" t="str">
        <f>IFERROR((($C36*s_DL)/ss_com!J36),".")</f>
        <v>.</v>
      </c>
      <c r="L36" s="30" t="str">
        <f>IFERROR((($C36*s_DL)/ss_com!K36),".")</f>
        <v>.</v>
      </c>
      <c r="M36" s="30" t="str">
        <f>IFERROR((($C36*s_DL)/ss_com!L36),".")</f>
        <v>.</v>
      </c>
      <c r="N36" s="30" t="str">
        <f>IFERROR((($C36*s_DL)/ss_com!M36),".")</f>
        <v>.</v>
      </c>
      <c r="O36" s="30">
        <f>IFERROR((($C36*s_DL)/ss_com!N36),".")</f>
        <v>3.5062898918273412E-6</v>
      </c>
      <c r="P36" s="30">
        <f>IFERROR((($C36*s_DL)/ss_com!O36),".")</f>
        <v>7.2730218821335712E-7</v>
      </c>
      <c r="Q36" s="30">
        <f>IFERROR((($C36*s_DL)/ss_com!P36),".")</f>
        <v>2.0326833475556493E-6</v>
      </c>
      <c r="R36" s="30">
        <f>IFERROR((($C36*s_DL)/ss_com!Q36),".")</f>
        <v>3.0691004583246175E-6</v>
      </c>
      <c r="S36" s="30">
        <f>IFERROR((($C36*s_DL)/ss_com!R36),".")</f>
        <v>7.1871068456041034E-7</v>
      </c>
    </row>
    <row r="37" spans="1:19">
      <c r="A37" s="88" t="s">
        <v>44</v>
      </c>
      <c r="B37" s="28"/>
      <c r="C37" s="28">
        <v>5</v>
      </c>
      <c r="D37" s="30">
        <f>IFERROR((($C37*s_DL)/ss_com!C37),".")</f>
        <v>8.737752565527097E-6</v>
      </c>
      <c r="E37" s="30">
        <f>IFERROR((($C37*s_DL)/ss_com!D37),".")</f>
        <v>8.0664536030619486E-4</v>
      </c>
      <c r="F37" s="30">
        <f>IFERROR((($C37*s_DL)/ss_com!E37),".")</f>
        <v>9.6821580670439011E-7</v>
      </c>
      <c r="G37" s="30">
        <f>IFERROR((($C37*s_DL)/ss_com!F37),".")</f>
        <v>3.3431084214693546E-4</v>
      </c>
      <c r="H37" s="30">
        <f>IFERROR((($C37*s_DL)/ss_com!G37),".")</f>
        <v>3.4401681051916697E-4</v>
      </c>
      <c r="I37" s="30">
        <f>IFERROR((($C37*s_DL)/ss_com!H37),".")</f>
        <v>1.1496939550186575E-3</v>
      </c>
      <c r="J37" s="30">
        <f>IFERROR((($C37*s_DL)/ss_com!I37),".")</f>
        <v>2.0529768596458807E-3</v>
      </c>
      <c r="K37" s="30">
        <f>IFERROR((($C37*s_DL)/ss_com!J37),".")</f>
        <v>4.2399968819490502E-4</v>
      </c>
      <c r="L37" s="30">
        <f>IFERROR((($C37*s_DL)/ss_com!K37),".")</f>
        <v>1.2063884639156204E-3</v>
      </c>
      <c r="M37" s="30">
        <f>IFERROR((($C37*s_DL)/ss_com!L37),".")</f>
        <v>1.8624944706065721E-3</v>
      </c>
      <c r="N37" s="30">
        <f>IFERROR((($C37*s_DL)/ss_com!M37),".")</f>
        <v>4.1898156720361851E-4</v>
      </c>
      <c r="O37" s="30">
        <f>IFERROR((($C37*s_DL)/ss_com!N37),".")</f>
        <v>1.8513819375564049E-3</v>
      </c>
      <c r="P37" s="30">
        <f>IFERROR((($C37*s_DL)/ss_com!O37),".")</f>
        <v>3.8236444827195856E-4</v>
      </c>
      <c r="Q37" s="30">
        <f>IFERROR((($C37*s_DL)/ss_com!P37),".")</f>
        <v>1.0879254684609803E-3</v>
      </c>
      <c r="R37" s="30">
        <f>IFERROR((($C37*s_DL)/ss_com!Q37),".")</f>
        <v>1.6796042320099346E-3</v>
      </c>
      <c r="S37" s="30">
        <f>IFERROR((($C37*s_DL)/ss_com!R37),".")</f>
        <v>3.7783908866057789E-4</v>
      </c>
    </row>
    <row r="38" spans="1:19">
      <c r="A38" s="88" t="s">
        <v>45</v>
      </c>
      <c r="B38" s="28"/>
      <c r="C38" s="28">
        <v>5</v>
      </c>
      <c r="D38" s="30">
        <f>IFERROR((($C38*s_DL)/ss_com!C38),".")</f>
        <v>0.17737124630762163</v>
      </c>
      <c r="E38" s="30">
        <f>IFERROR((($C38*s_DL)/ss_com!D38),".")</f>
        <v>32.157752569686657</v>
      </c>
      <c r="F38" s="30">
        <f>IFERROR((($C38*s_DL)/ss_com!E38),".")</f>
        <v>3.8598925721509816E-2</v>
      </c>
      <c r="G38" s="30">
        <f>IFERROR((($C38*s_DL)/ss_com!F38),".")</f>
        <v>1.6637693526578845E-10</v>
      </c>
      <c r="H38" s="30">
        <f>IFERROR((($C38*s_DL)/ss_com!G38),".")</f>
        <v>0.21597017219550838</v>
      </c>
      <c r="I38" s="30">
        <f>IFERROR((($C38*s_DL)/ss_com!H38),".")</f>
        <v>32.335123816160653</v>
      </c>
      <c r="J38" s="30" t="str">
        <f>IFERROR((($C38*s_DL)/ss_com!I38),".")</f>
        <v>.</v>
      </c>
      <c r="K38" s="30" t="str">
        <f>IFERROR((($C38*s_DL)/ss_com!J38),".")</f>
        <v>.</v>
      </c>
      <c r="L38" s="30" t="str">
        <f>IFERROR((($C38*s_DL)/ss_com!K38),".")</f>
        <v>.</v>
      </c>
      <c r="M38" s="30" t="str">
        <f>IFERROR((($C38*s_DL)/ss_com!L38),".")</f>
        <v>.</v>
      </c>
      <c r="N38" s="30" t="str">
        <f>IFERROR((($C38*s_DL)/ss_com!M38),".")</f>
        <v>.</v>
      </c>
      <c r="O38" s="30">
        <f>IFERROR((($C38*s_DL)/ss_com!N38),".")</f>
        <v>6.3218951207629484E-10</v>
      </c>
      <c r="P38" s="30">
        <f>IFERROR((($C38*s_DL)/ss_com!O38),".")</f>
        <v>1.9106222157094533E-10</v>
      </c>
      <c r="Q38" s="30">
        <f>IFERROR((($C38*s_DL)/ss_com!P38),".")</f>
        <v>4.9796059301522021E-10</v>
      </c>
      <c r="R38" s="30">
        <f>IFERROR((($C38*s_DL)/ss_com!Q38),".")</f>
        <v>6.448491268362713E-10</v>
      </c>
      <c r="S38" s="30">
        <f>IFERROR((($C38*s_DL)/ss_com!R38),".")</f>
        <v>1.8803969740034873E-10</v>
      </c>
    </row>
    <row r="39" spans="1:19">
      <c r="A39" s="88" t="s">
        <v>46</v>
      </c>
      <c r="B39" s="28"/>
      <c r="C39" s="28">
        <v>5</v>
      </c>
      <c r="D39" s="30">
        <f>IFERROR((($C39*s_DL)/ss_com!C39),".")</f>
        <v>5.1136027251521606E-3</v>
      </c>
      <c r="E39" s="30">
        <f>IFERROR((($C39*s_DL)/ss_com!D39),".")</f>
        <v>42.512848247177011</v>
      </c>
      <c r="F39" s="30">
        <f>IFERROR((($C39*s_DL)/ss_com!E39),".")</f>
        <v>5.1028139113472662E-2</v>
      </c>
      <c r="G39" s="30">
        <f>IFERROR((($C39*s_DL)/ss_com!F39),".")</f>
        <v>3.074466184477321E-5</v>
      </c>
      <c r="H39" s="30">
        <f>IFERROR((($C39*s_DL)/ss_com!G39),".")</f>
        <v>5.617248650046959E-2</v>
      </c>
      <c r="I39" s="30">
        <f>IFERROR((($C39*s_DL)/ss_com!H39),".")</f>
        <v>42.517992594564006</v>
      </c>
      <c r="J39" s="30">
        <f>IFERROR((($C39*s_DL)/ss_com!I39),".")</f>
        <v>2.695722853389807E-5</v>
      </c>
      <c r="K39" s="30">
        <f>IFERROR((($C39*s_DL)/ss_com!J39),".")</f>
        <v>1.2542599387299799E-5</v>
      </c>
      <c r="L39" s="30">
        <f>IFERROR((($C39*s_DL)/ss_com!K39),".")</f>
        <v>2.2838763063441424E-5</v>
      </c>
      <c r="M39" s="30">
        <f>IFERROR((($C39*s_DL)/ss_com!L39),".")</f>
        <v>2.6770025557968224E-5</v>
      </c>
      <c r="N39" s="30">
        <f>IFERROR((($C39*s_DL)/ss_com!M39),".")</f>
        <v>4.194048170909697E-5</v>
      </c>
      <c r="O39" s="30">
        <f>IFERROR((($C39*s_DL)/ss_com!N39),".")</f>
        <v>2.2334075007372055E-5</v>
      </c>
      <c r="P39" s="30">
        <f>IFERROR((($C39*s_DL)/ss_com!O39),".")</f>
        <v>1.0155377224785178E-5</v>
      </c>
      <c r="Q39" s="30">
        <f>IFERROR((($C39*s_DL)/ss_com!P39),".")</f>
        <v>1.8410521289860753E-5</v>
      </c>
      <c r="R39" s="30">
        <f>IFERROR((($C39*s_DL)/ss_com!Q39),".")</f>
        <v>2.1242661601393951E-5</v>
      </c>
      <c r="S39" s="30">
        <f>IFERROR((($C39*s_DL)/ss_com!R39),".")</f>
        <v>3.4747706469840071E-5</v>
      </c>
    </row>
    <row r="40" spans="1:19">
      <c r="A40" s="88" t="s">
        <v>47</v>
      </c>
      <c r="B40" s="28"/>
      <c r="C40" s="28">
        <v>5</v>
      </c>
      <c r="D40" s="30" t="str">
        <f>IFERROR((($C40*s_DL)/ss_com!C40),".")</f>
        <v>.</v>
      </c>
      <c r="E40" s="30" t="str">
        <f>IFERROR((($C40*s_DL)/ss_com!D40),".")</f>
        <v>.</v>
      </c>
      <c r="F40" s="30" t="str">
        <f>IFERROR((($C40*s_DL)/ss_com!E40),".")</f>
        <v>.</v>
      </c>
      <c r="G40" s="30">
        <f>IFERROR((($C40*s_DL)/ss_com!F40),".")</f>
        <v>1.3412000893905586E-8</v>
      </c>
      <c r="H40" s="30">
        <f>IFERROR((($C40*s_DL)/ss_com!G40),".")</f>
        <v>1.3412000893905586E-8</v>
      </c>
      <c r="I40" s="30">
        <f>IFERROR((($C40*s_DL)/ss_com!H40),".")</f>
        <v>1.3412000893905586E-8</v>
      </c>
      <c r="J40" s="30">
        <f>IFERROR((($C40*s_DL)/ss_com!I40),".")</f>
        <v>5.4113227340394542E-8</v>
      </c>
      <c r="K40" s="30">
        <f>IFERROR((($C40*s_DL)/ss_com!J40),".")</f>
        <v>1.6854374630224803E-8</v>
      </c>
      <c r="L40" s="30">
        <f>IFERROR((($C40*s_DL)/ss_com!K40),".")</f>
        <v>4.170509877826585E-8</v>
      </c>
      <c r="M40" s="30">
        <f>IFERROR((($C40*s_DL)/ss_com!L40),".")</f>
        <v>5.3423886864720728E-8</v>
      </c>
      <c r="N40" s="30">
        <f>IFERROR((($C40*s_DL)/ss_com!M40),".")</f>
        <v>1.8226283955379375E-8</v>
      </c>
      <c r="O40" s="30">
        <f>IFERROR((($C40*s_DL)/ss_com!N40),".")</f>
        <v>4.4155000928963441E-8</v>
      </c>
      <c r="P40" s="30">
        <f>IFERROR((($C40*s_DL)/ss_com!O40),".")</f>
        <v>1.3302300796039197E-8</v>
      </c>
      <c r="Q40" s="30">
        <f>IFERROR((($C40*s_DL)/ss_com!P40),".")</f>
        <v>3.2209647367267039E-8</v>
      </c>
      <c r="R40" s="30">
        <f>IFERROR((($C40*s_DL)/ss_com!Q40),".")</f>
        <v>4.1584966723032724E-8</v>
      </c>
      <c r="S40" s="30">
        <f>IFERROR((($C40*s_DL)/ss_com!R40),".")</f>
        <v>1.5158282520316388E-8</v>
      </c>
    </row>
    <row r="41" spans="1:19">
      <c r="A41" s="34" t="s">
        <v>48</v>
      </c>
      <c r="B41" s="28" t="s">
        <v>9</v>
      </c>
      <c r="C41" s="28">
        <v>5</v>
      </c>
      <c r="D41" s="30" t="str">
        <f>IFERROR((($C41*s_DL)/ss_com!C41),".")</f>
        <v>.</v>
      </c>
      <c r="E41" s="30" t="str">
        <f>IFERROR((($C41*s_DL)/ss_com!D41),".")</f>
        <v>.</v>
      </c>
      <c r="F41" s="30" t="str">
        <f>IFERROR((($C41*s_DL)/ss_com!E41),".")</f>
        <v>.</v>
      </c>
      <c r="G41" s="30">
        <f>IFERROR((($C41*s_DL)/ss_com!F41),".")</f>
        <v>4.3595063920378313E-7</v>
      </c>
      <c r="H41" s="30">
        <f>IFERROR((($C41*s_DL)/ss_com!G41),".")</f>
        <v>4.3595063920378313E-7</v>
      </c>
      <c r="I41" s="30">
        <f>IFERROR((($C41*s_DL)/ss_com!H41),".")</f>
        <v>4.3595063920378313E-7</v>
      </c>
      <c r="J41" s="30">
        <f>IFERROR((($C41*s_DL)/ss_com!I41),".")</f>
        <v>2.3938894873689821E-6</v>
      </c>
      <c r="K41" s="30">
        <f>IFERROR((($C41*s_DL)/ss_com!J41),".")</f>
        <v>5.741305783171051E-7</v>
      </c>
      <c r="L41" s="30">
        <f>IFERROR((($C41*s_DL)/ss_com!K41),".")</f>
        <v>1.6048796282782239E-6</v>
      </c>
      <c r="M41" s="30">
        <f>IFERROR((($C41*s_DL)/ss_com!L41),".")</f>
        <v>2.3032372907925977E-6</v>
      </c>
      <c r="N41" s="30">
        <f>IFERROR((($C41*s_DL)/ss_com!M41),".")</f>
        <v>5.6520303726716257E-7</v>
      </c>
      <c r="O41" s="30">
        <f>IFERROR((($C41*s_DL)/ss_com!N41),".")</f>
        <v>1.8528556403784697E-6</v>
      </c>
      <c r="P41" s="30">
        <f>IFERROR((($C41*s_DL)/ss_com!O41),".")</f>
        <v>4.8057805104668401E-7</v>
      </c>
      <c r="Q41" s="30">
        <f>IFERROR((($C41*s_DL)/ss_com!P41),".")</f>
        <v>1.3703269714155067E-6</v>
      </c>
      <c r="R41" s="30">
        <f>IFERROR((($C41*s_DL)/ss_com!Q41),".")</f>
        <v>1.9057616896870067E-6</v>
      </c>
      <c r="S41" s="30">
        <f>IFERROR((($C41*s_DL)/ss_com!R41),".")</f>
        <v>4.9271268368064721E-7</v>
      </c>
    </row>
    <row r="42" spans="1:19">
      <c r="A42" s="88" t="s">
        <v>49</v>
      </c>
      <c r="B42" s="28"/>
      <c r="C42" s="28">
        <v>5</v>
      </c>
      <c r="D42" s="30" t="str">
        <f>IFERROR((($C42*s_DL)/ss_com!C42),".")</f>
        <v>.</v>
      </c>
      <c r="E42" s="30" t="str">
        <f>IFERROR((($C42*s_DL)/ss_com!D42),".")</f>
        <v>.</v>
      </c>
      <c r="F42" s="30" t="str">
        <f>IFERROR((($C42*s_DL)/ss_com!E42),".")</f>
        <v>.</v>
      </c>
      <c r="G42" s="30">
        <f>IFERROR((($C42*s_DL)/ss_com!F42),".")</f>
        <v>2.55857746905017E-5</v>
      </c>
      <c r="H42" s="30">
        <f>IFERROR((($C42*s_DL)/ss_com!G42),".")</f>
        <v>2.55857746905017E-5</v>
      </c>
      <c r="I42" s="30">
        <f>IFERROR((($C42*s_DL)/ss_com!H42),".")</f>
        <v>2.55857746905017E-5</v>
      </c>
      <c r="J42" s="30" t="str">
        <f>IFERROR((($C42*s_DL)/ss_com!I42),".")</f>
        <v>.</v>
      </c>
      <c r="K42" s="30" t="str">
        <f>IFERROR((($C42*s_DL)/ss_com!J42),".")</f>
        <v>.</v>
      </c>
      <c r="L42" s="30" t="str">
        <f>IFERROR((($C42*s_DL)/ss_com!K42),".")</f>
        <v>.</v>
      </c>
      <c r="M42" s="30" t="str">
        <f>IFERROR((($C42*s_DL)/ss_com!L42),".")</f>
        <v>.</v>
      </c>
      <c r="N42" s="30" t="str">
        <f>IFERROR((($C42*s_DL)/ss_com!M42),".")</f>
        <v>.</v>
      </c>
      <c r="O42" s="30">
        <f>IFERROR((($C42*s_DL)/ss_com!N42),".")</f>
        <v>1.8094135641587332E-4</v>
      </c>
      <c r="P42" s="30">
        <f>IFERROR((($C42*s_DL)/ss_com!O42),".")</f>
        <v>3.1748206057581684E-5</v>
      </c>
      <c r="Q42" s="30">
        <f>IFERROR((($C42*s_DL)/ss_com!P42),".")</f>
        <v>9.2565301482269764E-5</v>
      </c>
      <c r="R42" s="30">
        <f>IFERROR((($C42*s_DL)/ss_com!Q42),".")</f>
        <v>1.4883746584001671E-4</v>
      </c>
      <c r="S42" s="30">
        <f>IFERROR((($C42*s_DL)/ss_com!R42),".")</f>
        <v>2.8917117164525269E-5</v>
      </c>
    </row>
    <row r="43" spans="1:19">
      <c r="A43" s="88" t="s">
        <v>50</v>
      </c>
      <c r="B43" s="28"/>
      <c r="C43" s="28">
        <v>5</v>
      </c>
      <c r="D43" s="30" t="str">
        <f>IFERROR((($C43*s_DL)/ss_com!C43),".")</f>
        <v>.</v>
      </c>
      <c r="E43" s="30" t="str">
        <f>IFERROR((($C43*s_DL)/ss_com!D43),".")</f>
        <v>.</v>
      </c>
      <c r="F43" s="30" t="str">
        <f>IFERROR((($C43*s_DL)/ss_com!E43),".")</f>
        <v>.</v>
      </c>
      <c r="G43" s="30">
        <f>IFERROR((($C43*s_DL)/ss_com!F43),".")</f>
        <v>3.9037385004627043E-6</v>
      </c>
      <c r="H43" s="30">
        <f>IFERROR((($C43*s_DL)/ss_com!G43),".")</f>
        <v>3.9037385004627043E-6</v>
      </c>
      <c r="I43" s="30">
        <f>IFERROR((($C43*s_DL)/ss_com!H43),".")</f>
        <v>3.9037385004627043E-6</v>
      </c>
      <c r="J43" s="30" t="str">
        <f>IFERROR((($C43*s_DL)/ss_com!I43),".")</f>
        <v>.</v>
      </c>
      <c r="K43" s="30" t="str">
        <f>IFERROR((($C43*s_DL)/ss_com!J43),".")</f>
        <v>.</v>
      </c>
      <c r="L43" s="30" t="str">
        <f>IFERROR((($C43*s_DL)/ss_com!K43),".")</f>
        <v>.</v>
      </c>
      <c r="M43" s="30" t="str">
        <f>IFERROR((($C43*s_DL)/ss_com!L43),".")</f>
        <v>.</v>
      </c>
      <c r="N43" s="30" t="str">
        <f>IFERROR((($C43*s_DL)/ss_com!M43),".")</f>
        <v>.</v>
      </c>
      <c r="O43" s="30">
        <f>IFERROR((($C43*s_DL)/ss_com!N43),".")</f>
        <v>2.202376360356282E-5</v>
      </c>
      <c r="P43" s="30">
        <f>IFERROR((($C43*s_DL)/ss_com!O43),".")</f>
        <v>4.4546955520528928E-6</v>
      </c>
      <c r="Q43" s="30">
        <f>IFERROR((($C43*s_DL)/ss_com!P43),".")</f>
        <v>1.2629786909104034E-5</v>
      </c>
      <c r="R43" s="30">
        <f>IFERROR((($C43*s_DL)/ss_com!Q43),".")</f>
        <v>1.9566310573769764E-5</v>
      </c>
      <c r="S43" s="30">
        <f>IFERROR((($C43*s_DL)/ss_com!R43),".")</f>
        <v>4.4120166367076952E-6</v>
      </c>
    </row>
    <row r="44" spans="1:19">
      <c r="A44" s="88" t="s">
        <v>51</v>
      </c>
      <c r="B44" s="28"/>
      <c r="C44" s="28">
        <v>5</v>
      </c>
      <c r="D44" s="30">
        <f>IFERROR((($C44*s_DL)/ss_com!C44),".")</f>
        <v>5.8721248862391051E-2</v>
      </c>
      <c r="E44" s="30">
        <f>IFERROR((($C44*s_DL)/ss_com!D44),".")</f>
        <v>22.520780463716303</v>
      </c>
      <c r="F44" s="30">
        <f>IFERROR((($C44*s_DL)/ss_com!E44),".")</f>
        <v>2.7031675501130489E-2</v>
      </c>
      <c r="G44" s="30">
        <f>IFERROR((($C44*s_DL)/ss_com!F44),".")</f>
        <v>3.2816973104707582E-2</v>
      </c>
      <c r="H44" s="30">
        <f>IFERROR((($C44*s_DL)/ss_com!G44),".")</f>
        <v>0.11856989746822913</v>
      </c>
      <c r="I44" s="30">
        <f>IFERROR((($C44*s_DL)/ss_com!H44),".")</f>
        <v>22.612318685683398</v>
      </c>
      <c r="J44" s="30">
        <f>IFERROR((($C44*s_DL)/ss_com!I44),".")</f>
        <v>0.10697873842508863</v>
      </c>
      <c r="K44" s="30">
        <f>IFERROR((($C44*s_DL)/ss_com!J44),".")</f>
        <v>3.3335533562196658E-2</v>
      </c>
      <c r="L44" s="30">
        <f>IFERROR((($C44*s_DL)/ss_com!K44),".")</f>
        <v>7.7238213384305338E-2</v>
      </c>
      <c r="M44" s="30">
        <f>IFERROR((($C44*s_DL)/ss_com!L44),".")</f>
        <v>0.10360160920800333</v>
      </c>
      <c r="N44" s="30">
        <f>IFERROR((($C44*s_DL)/ss_com!M44),".")</f>
        <v>4.2063827481431816E-2</v>
      </c>
      <c r="O44" s="30">
        <f>IFERROR((($C44*s_DL)/ss_com!N44),".")</f>
        <v>8.2869269137224838E-2</v>
      </c>
      <c r="P44" s="30">
        <f>IFERROR((($C44*s_DL)/ss_com!O44),".")</f>
        <v>2.9012560074026895E-2</v>
      </c>
      <c r="Q44" s="30">
        <f>IFERROR((($C44*s_DL)/ss_com!P44),".")</f>
        <v>6.5552647917781454E-2</v>
      </c>
      <c r="R44" s="30">
        <f>IFERROR((($C44*s_DL)/ss_com!Q44),".")</f>
        <v>8.6274049332363809E-2</v>
      </c>
      <c r="S44" s="30">
        <f>IFERROR((($C44*s_DL)/ss_com!R44),".")</f>
        <v>3.7089838698774823E-2</v>
      </c>
    </row>
    <row r="45" spans="1:19">
      <c r="A45" s="88" t="s">
        <v>52</v>
      </c>
      <c r="B45" s="28"/>
      <c r="C45" s="28">
        <v>5</v>
      </c>
      <c r="D45" s="30">
        <f>IFERROR((($C45*s_DL)/ss_com!C45),".")</f>
        <v>3.6920334573521592E-4</v>
      </c>
      <c r="E45" s="30">
        <f>IFERROR((($C45*s_DL)/ss_com!D45),".")</f>
        <v>3.3765493708836483E-2</v>
      </c>
      <c r="F45" s="30">
        <f>IFERROR((($C45*s_DL)/ss_com!E45),".")</f>
        <v>4.052869617654955E-5</v>
      </c>
      <c r="G45" s="30">
        <f>IFERROR((($C45*s_DL)/ss_com!F45),".")</f>
        <v>2.3120553055679502E-3</v>
      </c>
      <c r="H45" s="30">
        <f>IFERROR((($C45*s_DL)/ss_com!G45),".")</f>
        <v>2.7217873474797158E-3</v>
      </c>
      <c r="I45" s="30">
        <f>IFERROR((($C45*s_DL)/ss_com!H45),".")</f>
        <v>3.6446752360139646E-2</v>
      </c>
      <c r="J45" s="30">
        <f>IFERROR((($C45*s_DL)/ss_com!I45),".")</f>
        <v>1.386242917277695E-2</v>
      </c>
      <c r="K45" s="30">
        <f>IFERROR((($C45*s_DL)/ss_com!J45),".")</f>
        <v>2.8026215501483829E-3</v>
      </c>
      <c r="L45" s="30">
        <f>IFERROR((($C45*s_DL)/ss_com!K45),".")</f>
        <v>7.9644391210053917E-3</v>
      </c>
      <c r="M45" s="30">
        <f>IFERROR((($C45*s_DL)/ss_com!L45),".")</f>
        <v>1.2355643393127284E-2</v>
      </c>
      <c r="N45" s="30">
        <f>IFERROR((($C45*s_DL)/ss_com!M45),".")</f>
        <v>2.9096775505097886E-3</v>
      </c>
      <c r="O45" s="30">
        <f>IFERROR((($C45*s_DL)/ss_com!N45),".")</f>
        <v>1.2783611762313202E-2</v>
      </c>
      <c r="P45" s="30">
        <f>IFERROR((($C45*s_DL)/ss_com!O45),".")</f>
        <v>2.6309960405731399E-3</v>
      </c>
      <c r="Q45" s="30">
        <f>IFERROR((($C45*s_DL)/ss_com!P45),".")</f>
        <v>7.5274984786260204E-3</v>
      </c>
      <c r="R45" s="30">
        <f>IFERROR((($C45*s_DL)/ss_com!Q45),".")</f>
        <v>1.1443311261805811E-2</v>
      </c>
      <c r="S45" s="30">
        <f>IFERROR((($C45*s_DL)/ss_com!R45),".")</f>
        <v>2.6130916484147187E-3</v>
      </c>
    </row>
    <row r="46" spans="1:19">
      <c r="A46" s="88" t="s">
        <v>53</v>
      </c>
      <c r="B46" s="28"/>
      <c r="C46" s="28">
        <v>5</v>
      </c>
      <c r="D46" s="30">
        <f>IFERROR((($C46*s_DL)/ss_com!C46),".")</f>
        <v>2.4713457977437233E-2</v>
      </c>
      <c r="E46" s="30">
        <f>IFERROR((($C46*s_DL)/ss_com!D46),".")</f>
        <v>11.328177682515014</v>
      </c>
      <c r="F46" s="30">
        <f>IFERROR((($C46*s_DL)/ss_com!E46),".")</f>
        <v>1.3597202975547453E-2</v>
      </c>
      <c r="G46" s="30" t="str">
        <f>IFERROR((($C46*s_DL)/ss_com!F46),".")</f>
        <v>.</v>
      </c>
      <c r="H46" s="30">
        <f>IFERROR((($C46*s_DL)/ss_com!G46),".")</f>
        <v>3.8310660952984688E-2</v>
      </c>
      <c r="I46" s="30">
        <f>IFERROR((($C46*s_DL)/ss_com!H46),".")</f>
        <v>11.352891140492451</v>
      </c>
      <c r="J46" s="30" t="str">
        <f>IFERROR((($C46*s_DL)/ss_com!I46),".")</f>
        <v>.</v>
      </c>
      <c r="K46" s="30" t="str">
        <f>IFERROR((($C46*s_DL)/ss_com!J46),".")</f>
        <v>.</v>
      </c>
      <c r="L46" s="30" t="str">
        <f>IFERROR((($C46*s_DL)/ss_com!K46),".")</f>
        <v>.</v>
      </c>
      <c r="M46" s="30" t="str">
        <f>IFERROR((($C46*s_DL)/ss_com!L46),".")</f>
        <v>.</v>
      </c>
      <c r="N46" s="30" t="str">
        <f>IFERROR((($C46*s_DL)/ss_com!M46),".")</f>
        <v>.</v>
      </c>
      <c r="O46" s="30" t="str">
        <f>IFERROR((($C46*s_DL)/ss_com!N46),".")</f>
        <v>.</v>
      </c>
      <c r="P46" s="30" t="str">
        <f>IFERROR((($C46*s_DL)/ss_com!O46),".")</f>
        <v>.</v>
      </c>
      <c r="Q46" s="30" t="str">
        <f>IFERROR((($C46*s_DL)/ss_com!P46),".")</f>
        <v>.</v>
      </c>
      <c r="R46" s="30" t="str">
        <f>IFERROR((($C46*s_DL)/ss_com!Q46),".")</f>
        <v>.</v>
      </c>
      <c r="S46" s="30" t="str">
        <f>IFERROR((($C46*s_DL)/ss_com!R46),".")</f>
        <v>.</v>
      </c>
    </row>
    <row r="47" spans="1:19">
      <c r="A47" s="88" t="s">
        <v>54</v>
      </c>
      <c r="B47" s="28"/>
      <c r="C47" s="28">
        <v>5</v>
      </c>
      <c r="D47" s="30" t="str">
        <f>IFERROR((($C47*s_DL)/ss_com!C47),".")</f>
        <v>.</v>
      </c>
      <c r="E47" s="30" t="str">
        <f>IFERROR((($C47*s_DL)/ss_com!D47),".")</f>
        <v>.</v>
      </c>
      <c r="F47" s="30" t="str">
        <f>IFERROR((($C47*s_DL)/ss_com!E47),".")</f>
        <v>.</v>
      </c>
      <c r="G47" s="30">
        <f>IFERROR((($C47*s_DL)/ss_com!F47),".")</f>
        <v>4.2476751576475207E-6</v>
      </c>
      <c r="H47" s="30">
        <f>IFERROR((($C47*s_DL)/ss_com!G47),".")</f>
        <v>4.2476751576475207E-6</v>
      </c>
      <c r="I47" s="30">
        <f>IFERROR((($C47*s_DL)/ss_com!H47),".")</f>
        <v>4.2476751576475207E-6</v>
      </c>
      <c r="J47" s="30" t="str">
        <f>IFERROR((($C47*s_DL)/ss_com!I47),".")</f>
        <v>.</v>
      </c>
      <c r="K47" s="30" t="str">
        <f>IFERROR((($C47*s_DL)/ss_com!J47),".")</f>
        <v>.</v>
      </c>
      <c r="L47" s="30" t="str">
        <f>IFERROR((($C47*s_DL)/ss_com!K47),".")</f>
        <v>.</v>
      </c>
      <c r="M47" s="30" t="str">
        <f>IFERROR((($C47*s_DL)/ss_com!L47),".")</f>
        <v>.</v>
      </c>
      <c r="N47" s="30" t="str">
        <f>IFERROR((($C47*s_DL)/ss_com!M47),".")</f>
        <v>.</v>
      </c>
      <c r="O47" s="30">
        <f>IFERROR((($C47*s_DL)/ss_com!N47),".")</f>
        <v>2.0353701333351487E-5</v>
      </c>
      <c r="P47" s="30">
        <f>IFERROR((($C47*s_DL)/ss_com!O47),".")</f>
        <v>4.5745275507733684E-6</v>
      </c>
      <c r="Q47" s="30">
        <f>IFERROR((($C47*s_DL)/ss_com!P47),".")</f>
        <v>1.2830768586865888E-5</v>
      </c>
      <c r="R47" s="30">
        <f>IFERROR((($C47*s_DL)/ss_com!Q47),".")</f>
        <v>1.818453155129485E-5</v>
      </c>
      <c r="S47" s="30">
        <f>IFERROR((($C47*s_DL)/ss_com!R47),".")</f>
        <v>4.8007348495934153E-6</v>
      </c>
    </row>
    <row r="48" spans="1:19">
      <c r="A48" s="88" t="s">
        <v>55</v>
      </c>
      <c r="B48" s="28"/>
      <c r="C48" s="28">
        <v>5</v>
      </c>
      <c r="D48" s="30" t="str">
        <f>IFERROR((($C48*s_DL)/ss_com!C48),".")</f>
        <v>.</v>
      </c>
      <c r="E48" s="30" t="str">
        <f>IFERROR((($C48*s_DL)/ss_com!D48),".")</f>
        <v>.</v>
      </c>
      <c r="F48" s="30" t="str">
        <f>IFERROR((($C48*s_DL)/ss_com!E48),".")</f>
        <v>.</v>
      </c>
      <c r="G48" s="30">
        <f>IFERROR((($C48*s_DL)/ss_com!F48),".")</f>
        <v>1.1212617398816802E-6</v>
      </c>
      <c r="H48" s="30">
        <f>IFERROR((($C48*s_DL)/ss_com!G48),".")</f>
        <v>1.1212617398816802E-6</v>
      </c>
      <c r="I48" s="30">
        <f>IFERROR((($C48*s_DL)/ss_com!H48),".")</f>
        <v>1.1212617398816802E-6</v>
      </c>
      <c r="J48" s="30" t="str">
        <f>IFERROR((($C48*s_DL)/ss_com!I48),".")</f>
        <v>.</v>
      </c>
      <c r="K48" s="30" t="str">
        <f>IFERROR((($C48*s_DL)/ss_com!J48),".")</f>
        <v>.</v>
      </c>
      <c r="L48" s="30" t="str">
        <f>IFERROR((($C48*s_DL)/ss_com!K48),".")</f>
        <v>.</v>
      </c>
      <c r="M48" s="30" t="str">
        <f>IFERROR((($C48*s_DL)/ss_com!L48),".")</f>
        <v>.</v>
      </c>
      <c r="N48" s="30" t="str">
        <f>IFERROR((($C48*s_DL)/ss_com!M48),".")</f>
        <v>.</v>
      </c>
      <c r="O48" s="30">
        <f>IFERROR((($C48*s_DL)/ss_com!N48),".")</f>
        <v>5.3897197966260279E-7</v>
      </c>
      <c r="P48" s="30">
        <f>IFERROR((($C48*s_DL)/ss_com!O48),".")</f>
        <v>2.0971208517440857E-7</v>
      </c>
      <c r="Q48" s="30">
        <f>IFERROR((($C48*s_DL)/ss_com!P48),".")</f>
        <v>4.2194004851163796E-7</v>
      </c>
      <c r="R48" s="30">
        <f>IFERROR((($C48*s_DL)/ss_com!Q48),".")</f>
        <v>5.5156475068500716E-7</v>
      </c>
      <c r="S48" s="30">
        <f>IFERROR((($C48*s_DL)/ss_com!R48),".")</f>
        <v>1.2672532880661512E-6</v>
      </c>
    </row>
    <row r="49" spans="1:19">
      <c r="A49" s="34" t="s">
        <v>56</v>
      </c>
      <c r="B49" s="90" t="s">
        <v>9</v>
      </c>
      <c r="C49" s="28">
        <v>5</v>
      </c>
      <c r="D49" s="30" t="str">
        <f>IFERROR((($C49*s_DL)/ss_com!C49),".")</f>
        <v>.</v>
      </c>
      <c r="E49" s="30" t="str">
        <f>IFERROR((($C49*s_DL)/ss_com!D49),".")</f>
        <v>.</v>
      </c>
      <c r="F49" s="30" t="str">
        <f>IFERROR((($C49*s_DL)/ss_com!E49),".")</f>
        <v>.</v>
      </c>
      <c r="G49" s="30">
        <f>IFERROR((($C49*s_DL)/ss_com!F49),".")</f>
        <v>3.905095714731144E-6</v>
      </c>
      <c r="H49" s="30">
        <f>IFERROR((($C49*s_DL)/ss_com!G49),".")</f>
        <v>3.905095714731144E-6</v>
      </c>
      <c r="I49" s="30">
        <f>IFERROR((($C49*s_DL)/ss_com!H49),".")</f>
        <v>3.905095714731144E-6</v>
      </c>
      <c r="J49" s="30" t="str">
        <f>IFERROR((($C49*s_DL)/ss_com!I49),".")</f>
        <v>.</v>
      </c>
      <c r="K49" s="30" t="str">
        <f>IFERROR((($C49*s_DL)/ss_com!J49),".")</f>
        <v>.</v>
      </c>
      <c r="L49" s="30" t="str">
        <f>IFERROR((($C49*s_DL)/ss_com!K49),".")</f>
        <v>.</v>
      </c>
      <c r="M49" s="30" t="str">
        <f>IFERROR((($C49*s_DL)/ss_com!L49),".")</f>
        <v>.</v>
      </c>
      <c r="N49" s="30" t="str">
        <f>IFERROR((($C49*s_DL)/ss_com!M49),".")</f>
        <v>.</v>
      </c>
      <c r="O49" s="30">
        <f>IFERROR((($C49*s_DL)/ss_com!N49),".")</f>
        <v>1.5386133219137149E-5</v>
      </c>
      <c r="P49" s="30">
        <f>IFERROR((($C49*s_DL)/ss_com!O49),".")</f>
        <v>3.5927568443371965E-6</v>
      </c>
      <c r="Q49" s="30">
        <f>IFERROR((($C49*s_DL)/ss_com!P49),".")</f>
        <v>1.0087087924459987E-5</v>
      </c>
      <c r="R49" s="30">
        <f>IFERROR((($C49*s_DL)/ss_com!Q49),".")</f>
        <v>1.4244709216146234E-5</v>
      </c>
      <c r="S49" s="30">
        <f>IFERROR((($C49*s_DL)/ss_com!R49),".")</f>
        <v>4.4135505642315875E-6</v>
      </c>
    </row>
    <row r="50" spans="1:19">
      <c r="A50" s="88" t="s">
        <v>57</v>
      </c>
      <c r="B50" s="28"/>
      <c r="C50" s="28">
        <v>5</v>
      </c>
      <c r="D50" s="30" t="str">
        <f>IFERROR((($C50*s_DL)/ss_com!C50),".")</f>
        <v>.</v>
      </c>
      <c r="E50" s="30" t="str">
        <f>IFERROR((($C50*s_DL)/ss_com!D50),".")</f>
        <v>.</v>
      </c>
      <c r="F50" s="30" t="str">
        <f>IFERROR((($C50*s_DL)/ss_com!E50),".")</f>
        <v>.</v>
      </c>
      <c r="G50" s="30">
        <f>IFERROR((($C50*s_DL)/ss_com!F50),".")</f>
        <v>7.8848923848600307E-6</v>
      </c>
      <c r="H50" s="30">
        <f>IFERROR((($C50*s_DL)/ss_com!G50),".")</f>
        <v>7.8848923848600307E-6</v>
      </c>
      <c r="I50" s="30">
        <f>IFERROR((($C50*s_DL)/ss_com!H50),".")</f>
        <v>7.8848923848600307E-6</v>
      </c>
      <c r="J50" s="30" t="str">
        <f>IFERROR((($C50*s_DL)/ss_com!I50),".")</f>
        <v>.</v>
      </c>
      <c r="K50" s="30" t="str">
        <f>IFERROR((($C50*s_DL)/ss_com!J50),".")</f>
        <v>.</v>
      </c>
      <c r="L50" s="30" t="str">
        <f>IFERROR((($C50*s_DL)/ss_com!K50),".")</f>
        <v>.</v>
      </c>
      <c r="M50" s="30" t="str">
        <f>IFERROR((($C50*s_DL)/ss_com!L50),".")</f>
        <v>.</v>
      </c>
      <c r="N50" s="30" t="str">
        <f>IFERROR((($C50*s_DL)/ss_com!M50),".")</f>
        <v>.</v>
      </c>
      <c r="O50" s="30">
        <f>IFERROR((($C50*s_DL)/ss_com!N50),".")</f>
        <v>4.4525927606540379E-5</v>
      </c>
      <c r="P50" s="30">
        <f>IFERROR((($C50*s_DL)/ss_com!O50),".")</f>
        <v>9.1019026980050884E-6</v>
      </c>
      <c r="Q50" s="30">
        <f>IFERROR((($C50*s_DL)/ss_com!P50),".")</f>
        <v>2.5527836605337075E-5</v>
      </c>
      <c r="R50" s="30">
        <f>IFERROR((($C50*s_DL)/ss_com!Q50),".")</f>
        <v>4.0360758203129221E-5</v>
      </c>
      <c r="S50" s="30">
        <f>IFERROR((($C50*s_DL)/ss_com!R50),".")</f>
        <v>8.9115283660851945E-6</v>
      </c>
    </row>
    <row r="51" spans="1:19">
      <c r="A51" s="88" t="s">
        <v>58</v>
      </c>
      <c r="B51" s="28"/>
      <c r="C51" s="28">
        <v>5</v>
      </c>
      <c r="D51" s="30">
        <f>IFERROR((($C51*s_DL)/ss_com!C51),".")</f>
        <v>65.50893194708533</v>
      </c>
      <c r="E51" s="30">
        <f>IFERROR((($C51*s_DL)/ss_com!D51),".")</f>
        <v>4353.5469654508561</v>
      </c>
      <c r="F51" s="30">
        <f>IFERROR((($C51*s_DL)/ss_com!E51),".")</f>
        <v>5.2255590803614238</v>
      </c>
      <c r="G51" s="30">
        <f>IFERROR((($C51*s_DL)/ss_com!F51),".")</f>
        <v>2.5639609469094396E-2</v>
      </c>
      <c r="H51" s="30">
        <f>IFERROR((($C51*s_DL)/ss_com!G51),".")</f>
        <v>70.760130636915832</v>
      </c>
      <c r="I51" s="30">
        <f>IFERROR((($C51*s_DL)/ss_com!H51),".")</f>
        <v>4419.0815370074106</v>
      </c>
      <c r="J51" s="30">
        <f>IFERROR((($C51*s_DL)/ss_com!I51),".")</f>
        <v>1.3841822128094516E-2</v>
      </c>
      <c r="K51" s="30">
        <f>IFERROR((($C51*s_DL)/ss_com!J51),".")</f>
        <v>1.1921569347318401E-2</v>
      </c>
      <c r="L51" s="30">
        <f>IFERROR((($C51*s_DL)/ss_com!K51),".")</f>
        <v>1.3841822128094516E-2</v>
      </c>
      <c r="M51" s="30">
        <f>IFERROR((($C51*s_DL)/ss_com!L51),".")</f>
        <v>1.3841822128094516E-2</v>
      </c>
      <c r="N51" s="30">
        <f>IFERROR((($C51*s_DL)/ss_com!M51),".")</f>
        <v>3.3213651308940724E-2</v>
      </c>
      <c r="O51" s="30">
        <f>IFERROR((($C51*s_DL)/ss_com!N51),".")</f>
        <v>1.0652237785472914E-2</v>
      </c>
      <c r="P51" s="30">
        <f>IFERROR((($C51*s_DL)/ss_com!O51),".")</f>
        <v>1.0282409534855952E-2</v>
      </c>
      <c r="Q51" s="30">
        <f>IFERROR((($C51*s_DL)/ss_com!P51),".")</f>
        <v>1.1710215143757981E-2</v>
      </c>
      <c r="R51" s="30">
        <f>IFERROR((($C51*s_DL)/ss_com!Q51),".")</f>
        <v>1.1532384073539011E-2</v>
      </c>
      <c r="S51" s="30">
        <f>IFERROR((($C51*s_DL)/ss_com!R51),".")</f>
        <v>2.8977961388275467E-2</v>
      </c>
    </row>
    <row r="52" spans="1:19">
      <c r="A52" s="88" t="s">
        <v>59</v>
      </c>
      <c r="B52" s="28"/>
      <c r="C52" s="28">
        <v>5</v>
      </c>
      <c r="D52" s="30">
        <f>IFERROR((($C52*s_DL)/ss_com!C52),".")</f>
        <v>0.41737139414145003</v>
      </c>
      <c r="E52" s="30">
        <f>IFERROR((($C52*s_DL)/ss_com!D52),".")</f>
        <v>33.361546051638889</v>
      </c>
      <c r="F52" s="30">
        <f>IFERROR((($C52*s_DL)/ss_com!E52),".")</f>
        <v>4.0043838113730655E-2</v>
      </c>
      <c r="G52" s="30">
        <f>IFERROR((($C52*s_DL)/ss_com!F52),".")</f>
        <v>1.3285066985194384E-2</v>
      </c>
      <c r="H52" s="30">
        <f>IFERROR((($C52*s_DL)/ss_com!G52),".")</f>
        <v>0.47070029924037504</v>
      </c>
      <c r="I52" s="30">
        <f>IFERROR((($C52*s_DL)/ss_com!H52),".")</f>
        <v>33.792202512765542</v>
      </c>
      <c r="J52" s="30">
        <f>IFERROR((($C52*s_DL)/ss_com!I52),".")</f>
        <v>8.1293513182316132E-2</v>
      </c>
      <c r="K52" s="30">
        <f>IFERROR((($C52*s_DL)/ss_com!J52),".")</f>
        <v>1.7387779208439837E-2</v>
      </c>
      <c r="L52" s="30">
        <f>IFERROR((($C52*s_DL)/ss_com!K52),".")</f>
        <v>4.9528825624040741E-2</v>
      </c>
      <c r="M52" s="30">
        <f>IFERROR((($C52*s_DL)/ss_com!L52),".")</f>
        <v>7.5045956150712204E-2</v>
      </c>
      <c r="N52" s="30">
        <f>IFERROR((($C52*s_DL)/ss_com!M52),".")</f>
        <v>1.7193434586503964E-2</v>
      </c>
      <c r="O52" s="30">
        <f>IFERROR((($C52*s_DL)/ss_com!N52),".")</f>
        <v>7.6150564108729044E-2</v>
      </c>
      <c r="P52" s="30">
        <f>IFERROR((($C52*s_DL)/ss_com!O52),".")</f>
        <v>1.6094156969837247E-2</v>
      </c>
      <c r="Q52" s="30">
        <f>IFERROR((($C52*s_DL)/ss_com!P52),".")</f>
        <v>4.5850483467231411E-2</v>
      </c>
      <c r="R52" s="30">
        <f>IFERROR((($C52*s_DL)/ss_com!Q52),".")</f>
        <v>6.5367214038462573E-2</v>
      </c>
      <c r="S52" s="30">
        <f>IFERROR((($C52*s_DL)/ss_com!R52),".")</f>
        <v>1.5014821446545749E-2</v>
      </c>
    </row>
    <row r="53" spans="1:19">
      <c r="A53" s="88" t="s">
        <v>60</v>
      </c>
      <c r="B53" s="28"/>
      <c r="C53" s="28">
        <v>5</v>
      </c>
      <c r="D53" s="30" t="str">
        <f>IFERROR((($C53*s_DL)/ss_com!C53),".")</f>
        <v>.</v>
      </c>
      <c r="E53" s="30" t="str">
        <f>IFERROR((($C53*s_DL)/ss_com!D53),".")</f>
        <v>.</v>
      </c>
      <c r="F53" s="30" t="str">
        <f>IFERROR((($C53*s_DL)/ss_com!E53),".")</f>
        <v>.</v>
      </c>
      <c r="G53" s="30">
        <f>IFERROR((($C53*s_DL)/ss_com!F53),".")</f>
        <v>8.2606160308633113E-6</v>
      </c>
      <c r="H53" s="30">
        <f>IFERROR((($C53*s_DL)/ss_com!G53),".")</f>
        <v>8.2606160308633113E-6</v>
      </c>
      <c r="I53" s="30">
        <f>IFERROR((($C53*s_DL)/ss_com!H53),".")</f>
        <v>8.2606160308633113E-6</v>
      </c>
      <c r="J53" s="30" t="str">
        <f>IFERROR((($C53*s_DL)/ss_com!I53),".")</f>
        <v>.</v>
      </c>
      <c r="K53" s="30" t="str">
        <f>IFERROR((($C53*s_DL)/ss_com!J53),".")</f>
        <v>.</v>
      </c>
      <c r="L53" s="30" t="str">
        <f>IFERROR((($C53*s_DL)/ss_com!K53),".")</f>
        <v>.</v>
      </c>
      <c r="M53" s="30" t="str">
        <f>IFERROR((($C53*s_DL)/ss_com!L53),".")</f>
        <v>.</v>
      </c>
      <c r="N53" s="30" t="str">
        <f>IFERROR((($C53*s_DL)/ss_com!M53),".")</f>
        <v>.</v>
      </c>
      <c r="O53" s="30">
        <f>IFERROR((($C53*s_DL)/ss_com!N53),".")</f>
        <v>5.3093549185706359E-5</v>
      </c>
      <c r="P53" s="30">
        <f>IFERROR((($C53*s_DL)/ss_com!O53),".")</f>
        <v>9.9067418919874202E-6</v>
      </c>
      <c r="Q53" s="30">
        <f>IFERROR((($C53*s_DL)/ss_com!P53),".")</f>
        <v>2.8638309732878501E-5</v>
      </c>
      <c r="R53" s="30">
        <f>IFERROR((($C53*s_DL)/ss_com!Q53),".")</f>
        <v>4.538485298027939E-5</v>
      </c>
      <c r="S53" s="30">
        <f>IFERROR((($C53*s_DL)/ss_com!R53),".")</f>
        <v>9.3361723264258918E-6</v>
      </c>
    </row>
    <row r="54" spans="1:19">
      <c r="A54" s="88" t="s">
        <v>61</v>
      </c>
      <c r="B54" s="28"/>
      <c r="C54" s="28">
        <v>5</v>
      </c>
      <c r="D54" s="30">
        <f>IFERROR((($C54*s_DL)/ss_com!C54),".")</f>
        <v>7.6918512374136265E-3</v>
      </c>
      <c r="E54" s="30">
        <f>IFERROR((($C54*s_DL)/ss_com!D54),".")</f>
        <v>1.3168662007602447</v>
      </c>
      <c r="F54" s="30">
        <f>IFERROR((($C54*s_DL)/ss_com!E54),".")</f>
        <v>1.5806334897988422E-3</v>
      </c>
      <c r="G54" s="30">
        <f>IFERROR((($C54*s_DL)/ss_com!F54),".")</f>
        <v>4.4051441666120477E-3</v>
      </c>
      <c r="H54" s="30">
        <f>IFERROR((($C54*s_DL)/ss_com!G54),".")</f>
        <v>1.3677628893824519E-2</v>
      </c>
      <c r="I54" s="30">
        <f>IFERROR((($C54*s_DL)/ss_com!H54),".")</f>
        <v>1.3289631961642705</v>
      </c>
      <c r="J54" s="30">
        <f>IFERROR((($C54*s_DL)/ss_com!I54),".")</f>
        <v>1.5163534871354387E-2</v>
      </c>
      <c r="K54" s="30">
        <f>IFERROR((($C54*s_DL)/ss_com!J54),".")</f>
        <v>5.1501375193699125E-3</v>
      </c>
      <c r="L54" s="30">
        <f>IFERROR((($C54*s_DL)/ss_com!K54),".")</f>
        <v>1.1843950210328153E-2</v>
      </c>
      <c r="M54" s="30">
        <f>IFERROR((($C54*s_DL)/ss_com!L54),".")</f>
        <v>1.4890318026825474E-2</v>
      </c>
      <c r="N54" s="30">
        <f>IFERROR((($C54*s_DL)/ss_com!M54),".")</f>
        <v>5.7620233165255252E-3</v>
      </c>
      <c r="O54" s="30">
        <f>IFERROR((($C54*s_DL)/ss_com!N54),".")</f>
        <v>1.2255299108902627E-2</v>
      </c>
      <c r="P54" s="30">
        <f>IFERROR((($C54*s_DL)/ss_com!O54),".")</f>
        <v>4.1254478398438099E-3</v>
      </c>
      <c r="Q54" s="30">
        <f>IFERROR((($C54*s_DL)/ss_com!P54),".")</f>
        <v>9.3566426941367829E-3</v>
      </c>
      <c r="R54" s="30">
        <f>IFERROR((($C54*s_DL)/ss_com!Q54),".")</f>
        <v>1.142868436602666E-2</v>
      </c>
      <c r="S54" s="30">
        <f>IFERROR((($C54*s_DL)/ss_com!R54),".")</f>
        <v>4.9787067827121471E-3</v>
      </c>
    </row>
    <row r="55" spans="1:19">
      <c r="A55" s="88" t="s">
        <v>62</v>
      </c>
      <c r="B55" s="28"/>
      <c r="C55" s="28">
        <v>5</v>
      </c>
      <c r="D55" s="30">
        <f>IFERROR((($C55*s_DL)/ss_com!C55),".")</f>
        <v>3.7303701244515786</v>
      </c>
      <c r="E55" s="30">
        <f>IFERROR((($C55*s_DL)/ss_com!D55),".")</f>
        <v>3575.5523709259842</v>
      </c>
      <c r="F55" s="30">
        <f>IFERROR((($C55*s_DL)/ss_com!E55),".")</f>
        <v>4.2917327658288258</v>
      </c>
      <c r="G55" s="30">
        <f>IFERROR((($C55*s_DL)/ss_com!F55),".")</f>
        <v>0.22733074104806142</v>
      </c>
      <c r="H55" s="30">
        <f>IFERROR((($C55*s_DL)/ss_com!G55),".")</f>
        <v>8.2494336313284649</v>
      </c>
      <c r="I55" s="30">
        <f>IFERROR((($C55*s_DL)/ss_com!H55),".")</f>
        <v>3579.5100717914843</v>
      </c>
      <c r="J55" s="30">
        <f>IFERROR((($C55*s_DL)/ss_com!I55),".")</f>
        <v>1.1699131433743826</v>
      </c>
      <c r="K55" s="30">
        <f>IFERROR((($C55*s_DL)/ss_com!J55),".")</f>
        <v>0.20856878511093854</v>
      </c>
      <c r="L55" s="30">
        <f>IFERROR((($C55*s_DL)/ss_com!K55),".")</f>
        <v>0.59371996601958366</v>
      </c>
      <c r="M55" s="30">
        <f>IFERROR((($C55*s_DL)/ss_com!L55),".")</f>
        <v>0.9639733765631614</v>
      </c>
      <c r="N55" s="30">
        <f>IFERROR((($C55*s_DL)/ss_com!M55),".")</f>
        <v>0.27969208067607126</v>
      </c>
      <c r="O55" s="30">
        <f>IFERROR((($C55*s_DL)/ss_com!N55),".")</f>
        <v>1.174509344682765</v>
      </c>
      <c r="P55" s="30">
        <f>IFERROR((($C55*s_DL)/ss_com!O55),".")</f>
        <v>0.20922462383565418</v>
      </c>
      <c r="Q55" s="30">
        <f>IFERROR((($C55*s_DL)/ss_com!P55),".")</f>
        <v>0.60246760590372916</v>
      </c>
      <c r="R55" s="30">
        <f>IFERROR((($C55*s_DL)/ss_com!Q55),".")</f>
        <v>0.94898794544720066</v>
      </c>
      <c r="S55" s="30">
        <f>IFERROR((($C55*s_DL)/ss_com!R55),".")</f>
        <v>0.25692986643963295</v>
      </c>
    </row>
    <row r="56" spans="1:19">
      <c r="A56" s="88" t="s">
        <v>63</v>
      </c>
      <c r="B56" s="28"/>
      <c r="C56" s="28">
        <v>5</v>
      </c>
      <c r="D56" s="30" t="str">
        <f>IFERROR((($C56*s_DL)/ss_com!C56),".")</f>
        <v>.</v>
      </c>
      <c r="E56" s="30" t="str">
        <f>IFERROR((($C56*s_DL)/ss_com!D56),".")</f>
        <v>.</v>
      </c>
      <c r="F56" s="30" t="str">
        <f>IFERROR((($C56*s_DL)/ss_com!E56),".")</f>
        <v>.</v>
      </c>
      <c r="G56" s="30">
        <f>IFERROR((($C56*s_DL)/ss_com!F56),".")</f>
        <v>1.6459290570067773E-3</v>
      </c>
      <c r="H56" s="30">
        <f>IFERROR((($C56*s_DL)/ss_com!G56),".")</f>
        <v>1.6459290570067771E-3</v>
      </c>
      <c r="I56" s="30">
        <f>IFERROR((($C56*s_DL)/ss_com!H56),".")</f>
        <v>1.6459290570067771E-3</v>
      </c>
      <c r="J56" s="30">
        <f>IFERROR((($C56*s_DL)/ss_com!I56),".")</f>
        <v>1.0366973515981736E-2</v>
      </c>
      <c r="K56" s="30">
        <f>IFERROR((($C56*s_DL)/ss_com!J56),".")</f>
        <v>2.156790606653621E-3</v>
      </c>
      <c r="L56" s="30">
        <f>IFERROR((($C56*s_DL)/ss_com!K56),".")</f>
        <v>6.1684211350293535E-3</v>
      </c>
      <c r="M56" s="30">
        <f>IFERROR((($C56*s_DL)/ss_com!L56),".")</f>
        <v>9.4323642530984991E-3</v>
      </c>
      <c r="N56" s="30">
        <f>IFERROR((($C56*s_DL)/ss_com!M56),".")</f>
        <v>2.132567123287671E-3</v>
      </c>
      <c r="O56" s="30">
        <f>IFERROR((($C56*s_DL)/ss_com!N56),".")</f>
        <v>8.9040659505019246E-3</v>
      </c>
      <c r="P56" s="30">
        <f>IFERROR((($C56*s_DL)/ss_com!O56),".")</f>
        <v>1.8894861568695448E-3</v>
      </c>
      <c r="Q56" s="30">
        <f>IFERROR((($C56*s_DL)/ss_com!P56),".")</f>
        <v>5.4095077243668712E-3</v>
      </c>
      <c r="R56" s="30">
        <f>IFERROR((($C56*s_DL)/ss_com!Q56),".")</f>
        <v>8.0468192215699067E-3</v>
      </c>
      <c r="S56" s="30">
        <f>IFERROR((($C56*s_DL)/ss_com!R56),".")</f>
        <v>1.8602338198354662E-3</v>
      </c>
    </row>
    <row r="57" spans="1:19">
      <c r="A57" s="88" t="s">
        <v>64</v>
      </c>
      <c r="B57" s="28"/>
      <c r="C57" s="28">
        <v>5</v>
      </c>
      <c r="D57" s="30" t="str">
        <f>IFERROR((($C57*s_DL)/ss_com!C57),".")</f>
        <v>.</v>
      </c>
      <c r="E57" s="30" t="str">
        <f>IFERROR((($C57*s_DL)/ss_com!D57),".")</f>
        <v>.</v>
      </c>
      <c r="F57" s="30" t="str">
        <f>IFERROR((($C57*s_DL)/ss_com!E57),".")</f>
        <v>.</v>
      </c>
      <c r="G57" s="30">
        <f>IFERROR((($C57*s_DL)/ss_com!F57),".")</f>
        <v>5.9907968227755385E-5</v>
      </c>
      <c r="H57" s="30">
        <f>IFERROR((($C57*s_DL)/ss_com!G57),".")</f>
        <v>5.9907968227755385E-5</v>
      </c>
      <c r="I57" s="30">
        <f>IFERROR((($C57*s_DL)/ss_com!H57),".")</f>
        <v>5.9907968227755385E-5</v>
      </c>
      <c r="J57" s="30" t="str">
        <f>IFERROR((($C57*s_DL)/ss_com!I57),".")</f>
        <v>.</v>
      </c>
      <c r="K57" s="30" t="str">
        <f>IFERROR((($C57*s_DL)/ss_com!J57),".")</f>
        <v>.</v>
      </c>
      <c r="L57" s="30" t="str">
        <f>IFERROR((($C57*s_DL)/ss_com!K57),".")</f>
        <v>.</v>
      </c>
      <c r="M57" s="30" t="str">
        <f>IFERROR((($C57*s_DL)/ss_com!L57),".")</f>
        <v>.</v>
      </c>
      <c r="N57" s="30" t="str">
        <f>IFERROR((($C57*s_DL)/ss_com!M57),".")</f>
        <v>.</v>
      </c>
      <c r="O57" s="30">
        <f>IFERROR((($C57*s_DL)/ss_com!N57),".")</f>
        <v>3.6444935593732826E-4</v>
      </c>
      <c r="P57" s="30">
        <f>IFERROR((($C57*s_DL)/ss_com!O57),".")</f>
        <v>7.1032286714321793E-5</v>
      </c>
      <c r="Q57" s="30">
        <f>IFERROR((($C57*s_DL)/ss_com!P57),".")</f>
        <v>2.029783816657186E-4</v>
      </c>
      <c r="R57" s="30">
        <f>IFERROR((($C57*s_DL)/ss_com!Q57),".")</f>
        <v>3.1112474908245088E-4</v>
      </c>
      <c r="S57" s="30">
        <f>IFERROR((($C57*s_DL)/ss_com!R57),".")</f>
        <v>6.7708160385457163E-5</v>
      </c>
    </row>
    <row r="58" spans="1:19">
      <c r="A58" s="88" t="s">
        <v>65</v>
      </c>
      <c r="B58" s="28"/>
      <c r="C58" s="28">
        <v>5</v>
      </c>
      <c r="D58" s="30">
        <f>IFERROR((($C58*s_DL)/ss_com!C58),".")</f>
        <v>0.52184624852689399</v>
      </c>
      <c r="E58" s="30">
        <f>IFERROR((($C58*s_DL)/ss_com!D58),".")</f>
        <v>356.94544009302507</v>
      </c>
      <c r="F58" s="30">
        <f>IFERROR((($C58*s_DL)/ss_com!E58),".")</f>
        <v>0.42844133771244292</v>
      </c>
      <c r="G58" s="30">
        <f>IFERROR((($C58*s_DL)/ss_com!F58),".")</f>
        <v>0.54910048640058151</v>
      </c>
      <c r="H58" s="30">
        <f>IFERROR((($C58*s_DL)/ss_com!G58),".")</f>
        <v>1.4993880726399185</v>
      </c>
      <c r="I58" s="30">
        <f>IFERROR((($C58*s_DL)/ss_com!H58),".")</f>
        <v>358.01638682795254</v>
      </c>
      <c r="J58" s="30">
        <f>IFERROR((($C58*s_DL)/ss_com!I58),".")</f>
        <v>3.0111501250743253</v>
      </c>
      <c r="K58" s="30">
        <f>IFERROR((($C58*s_DL)/ss_com!J58),".")</f>
        <v>0.70950986752763434</v>
      </c>
      <c r="L58" s="30">
        <f>IFERROR((($C58*s_DL)/ss_com!K58),".")</f>
        <v>1.9627334823358962</v>
      </c>
      <c r="M58" s="30">
        <f>IFERROR((($C58*s_DL)/ss_com!L58),".")</f>
        <v>2.8526685395440983</v>
      </c>
      <c r="N58" s="30">
        <f>IFERROR((($C58*s_DL)/ss_com!M58),".")</f>
        <v>0.70721722294697364</v>
      </c>
      <c r="O58" s="30">
        <f>IFERROR((($C58*s_DL)/ss_com!N58),".")</f>
        <v>2.5903920678663757</v>
      </c>
      <c r="P58" s="30">
        <f>IFERROR((($C58*s_DL)/ss_com!O58),".")</f>
        <v>0.62554672307225101</v>
      </c>
      <c r="Q58" s="30">
        <f>IFERROR((($C58*s_DL)/ss_com!P58),".")</f>
        <v>1.7404877063049706</v>
      </c>
      <c r="R58" s="30">
        <f>IFERROR((($C58*s_DL)/ss_com!Q58),".")</f>
        <v>2.4235873632558071</v>
      </c>
      <c r="S58" s="30">
        <f>IFERROR((($C58*s_DL)/ss_com!R58),".")</f>
        <v>0.62059497093273563</v>
      </c>
    </row>
    <row r="59" spans="1:19">
      <c r="A59" s="88" t="s">
        <v>66</v>
      </c>
      <c r="B59" s="28"/>
      <c r="C59" s="28">
        <v>5</v>
      </c>
      <c r="D59" s="30">
        <f>IFERROR((($C59*s_DL)/ss_com!C59),".")</f>
        <v>4.513890836045688E-3</v>
      </c>
      <c r="E59" s="30">
        <f>IFERROR((($C59*s_DL)/ss_com!D59),".")</f>
        <v>0.20832014776410485</v>
      </c>
      <c r="F59" s="30">
        <f>IFERROR((($C59*s_DL)/ss_com!E59),".")</f>
        <v>2.500465134314262E-4</v>
      </c>
      <c r="G59" s="30">
        <f>IFERROR((($C59*s_DL)/ss_com!F59),".")</f>
        <v>4.9205798949737345E-3</v>
      </c>
      <c r="H59" s="30">
        <f>IFERROR((($C59*s_DL)/ss_com!G59),".")</f>
        <v>9.6845172444508486E-3</v>
      </c>
      <c r="I59" s="30">
        <f>IFERROR((($C59*s_DL)/ss_com!H59),".")</f>
        <v>0.21775461849512426</v>
      </c>
      <c r="J59" s="30">
        <f>IFERROR((($C59*s_DL)/ss_com!I59),".")</f>
        <v>3.3973671880310821E-2</v>
      </c>
      <c r="K59" s="30">
        <f>IFERROR((($C59*s_DL)/ss_com!J59),".")</f>
        <v>6.227210795452855E-3</v>
      </c>
      <c r="L59" s="30">
        <f>IFERROR((($C59*s_DL)/ss_com!K59),".")</f>
        <v>1.7958622893253551E-2</v>
      </c>
      <c r="M59" s="30">
        <f>IFERROR((($C59*s_DL)/ss_com!L59),".")</f>
        <v>2.8764893811704821E-2</v>
      </c>
      <c r="N59" s="30">
        <f>IFERROR((($C59*s_DL)/ss_com!M59),".")</f>
        <v>6.1301236603698859E-3</v>
      </c>
      <c r="O59" s="30">
        <f>IFERROR((($C59*s_DL)/ss_com!N59),".")</f>
        <v>3.3480364843497173E-2</v>
      </c>
      <c r="P59" s="30">
        <f>IFERROR((($C59*s_DL)/ss_com!O59),".")</f>
        <v>6.0724706796565289E-3</v>
      </c>
      <c r="Q59" s="30">
        <f>IFERROR((($C59*s_DL)/ss_com!P59),".")</f>
        <v>1.7645926257929889E-2</v>
      </c>
      <c r="R59" s="30">
        <f>IFERROR((($C59*s_DL)/ss_com!Q59),".")</f>
        <v>2.750904605693185E-2</v>
      </c>
      <c r="S59" s="30">
        <f>IFERROR((($C59*s_DL)/ss_com!R59),".")</f>
        <v>5.5612537459413074E-3</v>
      </c>
    </row>
    <row r="60" spans="1:19">
      <c r="A60" s="88" t="s">
        <v>67</v>
      </c>
      <c r="B60" s="28"/>
      <c r="C60" s="28">
        <v>5</v>
      </c>
      <c r="D60" s="30">
        <f>IFERROR((($C60*s_DL)/ss_com!C60),".")</f>
        <v>7.1242826872377936E-6</v>
      </c>
      <c r="E60" s="30">
        <f>IFERROR((($C60*s_DL)/ss_com!D60),".")</f>
        <v>2.6434032233138089E-4</v>
      </c>
      <c r="F60" s="30">
        <f>IFERROR((($C60*s_DL)/ss_com!E60),".")</f>
        <v>3.1728748595718015E-7</v>
      </c>
      <c r="G60" s="30">
        <f>IFERROR((($C60*s_DL)/ss_com!F60),".")</f>
        <v>1.5589391238135864E-4</v>
      </c>
      <c r="H60" s="30">
        <f>IFERROR((($C60*s_DL)/ss_com!G60),".")</f>
        <v>1.633354825545536E-4</v>
      </c>
      <c r="I60" s="30">
        <f>IFERROR((($C60*s_DL)/ss_com!H60),".")</f>
        <v>4.2735851739997727E-4</v>
      </c>
      <c r="J60" s="30">
        <f>IFERROR((($C60*s_DL)/ss_com!I60),".")</f>
        <v>8.7593401699065691E-4</v>
      </c>
      <c r="K60" s="30">
        <f>IFERROR((($C60*s_DL)/ss_com!J60),".")</f>
        <v>1.8350075338990703E-4</v>
      </c>
      <c r="L60" s="30">
        <f>IFERROR((($C60*s_DL)/ss_com!K60),".")</f>
        <v>5.1962187448598271E-4</v>
      </c>
      <c r="M60" s="30">
        <f>IFERROR((($C60*s_DL)/ss_com!L60),".")</f>
        <v>7.9576378492710498E-4</v>
      </c>
      <c r="N60" s="30">
        <f>IFERROR((($C60*s_DL)/ss_com!M60),".")</f>
        <v>1.9882490953297702E-4</v>
      </c>
      <c r="O60" s="30">
        <f>IFERROR((($C60*s_DL)/ss_com!N60),".")</f>
        <v>8.2950252699417733E-4</v>
      </c>
      <c r="P60" s="30">
        <f>IFERROR((($C60*s_DL)/ss_com!O60),".")</f>
        <v>1.7254653899314537E-4</v>
      </c>
      <c r="Q60" s="30">
        <f>IFERROR((($C60*s_DL)/ss_com!P60),".")</f>
        <v>4.907890828040344E-4</v>
      </c>
      <c r="R60" s="30">
        <f>IFERROR((($C60*s_DL)/ss_com!Q60),".")</f>
        <v>7.5079742152623871E-4</v>
      </c>
      <c r="S60" s="30">
        <f>IFERROR((($C60*s_DL)/ss_com!R60),".")</f>
        <v>1.7619175436737916E-4</v>
      </c>
    </row>
    <row r="61" spans="1:19">
      <c r="A61" s="88" t="s">
        <v>68</v>
      </c>
      <c r="B61" s="28"/>
      <c r="C61" s="28">
        <v>5</v>
      </c>
      <c r="D61" s="30">
        <f>IFERROR((($C61*s_DL)/ss_com!C61),".")</f>
        <v>9.8049062051553563E-7</v>
      </c>
      <c r="E61" s="30">
        <f>IFERROR((($C61*s_DL)/ss_com!D61),".")</f>
        <v>4.9961974334187155E-5</v>
      </c>
      <c r="F61" s="30">
        <f>IFERROR((($C61*s_DL)/ss_com!E61),".")</f>
        <v>5.9969319436929166E-8</v>
      </c>
      <c r="G61" s="30">
        <f>IFERROR((($C61*s_DL)/ss_com!F61),".")</f>
        <v>6.3440552598475526E-5</v>
      </c>
      <c r="H61" s="30">
        <f>IFERROR((($C61*s_DL)/ss_com!G61),".")</f>
        <v>6.4481012538428E-5</v>
      </c>
      <c r="I61" s="30">
        <f>IFERROR((($C61*s_DL)/ss_com!H61),".")</f>
        <v>1.1438301755317821E-4</v>
      </c>
      <c r="J61" s="30">
        <f>IFERROR((($C61*s_DL)/ss_com!I61),".")</f>
        <v>4.2679965221825321E-4</v>
      </c>
      <c r="K61" s="30">
        <f>IFERROR((($C61*s_DL)/ss_com!J61),".")</f>
        <v>7.8171725774711645E-5</v>
      </c>
      <c r="L61" s="30">
        <f>IFERROR((($C61*s_DL)/ss_com!K61),".")</f>
        <v>2.2552992148796119E-4</v>
      </c>
      <c r="M61" s="30">
        <f>IFERROR((($C61*s_DL)/ss_com!L61),".")</f>
        <v>3.6120728461418481E-4</v>
      </c>
      <c r="N61" s="30">
        <f>IFERROR((($C61*s_DL)/ss_com!M61),".")</f>
        <v>7.8722000543265353E-5</v>
      </c>
      <c r="O61" s="30">
        <f>IFERROR((($C61*s_DL)/ss_com!N61),".")</f>
        <v>4.1962829558777492E-4</v>
      </c>
      <c r="P61" s="30">
        <f>IFERROR((($C61*s_DL)/ss_com!O61),".")</f>
        <v>7.6598453614684498E-5</v>
      </c>
      <c r="Q61" s="30">
        <f>IFERROR((($C61*s_DL)/ss_com!P61),".")</f>
        <v>2.2218107925309018E-4</v>
      </c>
      <c r="R61" s="30">
        <f>IFERROR((($C61*s_DL)/ss_com!Q61),".")</f>
        <v>3.5280900681507112E-4</v>
      </c>
      <c r="S61" s="30">
        <f>IFERROR((($C61*s_DL)/ss_com!R61),".")</f>
        <v>7.1700697542426972E-5</v>
      </c>
    </row>
    <row r="62" spans="1:19">
      <c r="A62" s="88" t="s">
        <v>69</v>
      </c>
      <c r="B62" s="28"/>
      <c r="C62" s="28">
        <v>5</v>
      </c>
      <c r="D62" s="30" t="str">
        <f>IFERROR((($C62*s_DL)/ss_com!C62),".")</f>
        <v>.</v>
      </c>
      <c r="E62" s="30" t="str">
        <f>IFERROR((($C62*s_DL)/ss_com!D62),".")</f>
        <v>.</v>
      </c>
      <c r="F62" s="30" t="str">
        <f>IFERROR((($C62*s_DL)/ss_com!E62),".")</f>
        <v>.</v>
      </c>
      <c r="G62" s="30">
        <f>IFERROR((($C62*s_DL)/ss_com!F62),".")</f>
        <v>3.2939356658990337E-5</v>
      </c>
      <c r="H62" s="30">
        <f>IFERROR((($C62*s_DL)/ss_com!G62),".")</f>
        <v>3.2939356658990344E-5</v>
      </c>
      <c r="I62" s="30">
        <f>IFERROR((($C62*s_DL)/ss_com!H62),".")</f>
        <v>3.2939356658990344E-5</v>
      </c>
      <c r="J62" s="30">
        <f>IFERROR((($C62*s_DL)/ss_com!I62),".")</f>
        <v>1.9213476731921416E-4</v>
      </c>
      <c r="K62" s="30">
        <f>IFERROR((($C62*s_DL)/ss_com!J62),".")</f>
        <v>3.9899986679956812E-5</v>
      </c>
      <c r="L62" s="30">
        <f>IFERROR((($C62*s_DL)/ss_com!K62),".")</f>
        <v>1.1335951271833633E-4</v>
      </c>
      <c r="M62" s="30">
        <f>IFERROR((($C62*s_DL)/ss_com!L62),".")</f>
        <v>1.7420218903608752E-4</v>
      </c>
      <c r="N62" s="30">
        <f>IFERROR((($C62*s_DL)/ss_com!M62),".")</f>
        <v>4.1281889594226652E-5</v>
      </c>
      <c r="O62" s="30">
        <f>IFERROR((($C62*s_DL)/ss_com!N62),".")</f>
        <v>1.732678262397723E-4</v>
      </c>
      <c r="P62" s="30">
        <f>IFERROR((($C62*s_DL)/ss_com!O62),".")</f>
        <v>3.5981951915792712E-5</v>
      </c>
      <c r="Q62" s="30">
        <f>IFERROR((($C62*s_DL)/ss_com!P62),".")</f>
        <v>1.0222801748146564E-4</v>
      </c>
      <c r="R62" s="30">
        <f>IFERROR((($C62*s_DL)/ss_com!Q62),".")</f>
        <v>1.570961624573935E-4</v>
      </c>
      <c r="S62" s="30">
        <f>IFERROR((($C62*s_DL)/ss_com!R62),".")</f>
        <v>3.7228156948701387E-5</v>
      </c>
    </row>
    <row r="63" spans="1:19">
      <c r="A63" s="88" t="s">
        <v>70</v>
      </c>
      <c r="B63" s="28"/>
      <c r="C63" s="28">
        <v>5</v>
      </c>
      <c r="D63" s="30">
        <f>IFERROR((($C63*s_DL)/ss_com!C63),".")</f>
        <v>6.4868181548597911E-4</v>
      </c>
      <c r="E63" s="30">
        <f>IFERROR((($C63*s_DL)/ss_com!D63),".")</f>
        <v>5.7909959859912E-2</v>
      </c>
      <c r="F63" s="30">
        <f>IFERROR((($C63*s_DL)/ss_com!E63),".")</f>
        <v>6.9509280361694704E-5</v>
      </c>
      <c r="G63" s="30">
        <f>IFERROR((($C63*s_DL)/ss_com!F63),".")</f>
        <v>9.8236402841264305E-3</v>
      </c>
      <c r="H63" s="30">
        <f>IFERROR((($C63*s_DL)/ss_com!G63),".")</f>
        <v>1.0541831379974106E-2</v>
      </c>
      <c r="I63" s="30">
        <f>IFERROR((($C63*s_DL)/ss_com!H63),".")</f>
        <v>6.8382281959524407E-2</v>
      </c>
      <c r="J63" s="30">
        <f>IFERROR((($C63*s_DL)/ss_com!I63),".")</f>
        <v>7.670919254185686E-2</v>
      </c>
      <c r="K63" s="30">
        <f>IFERROR((($C63*s_DL)/ss_com!J63),".")</f>
        <v>1.2136865395321189E-2</v>
      </c>
      <c r="L63" s="30">
        <f>IFERROR((($C63*s_DL)/ss_com!K63),".")</f>
        <v>3.5675028586247132E-2</v>
      </c>
      <c r="M63" s="30">
        <f>IFERROR((($C63*s_DL)/ss_com!L63),".")</f>
        <v>5.989621883405262E-2</v>
      </c>
      <c r="N63" s="30">
        <f>IFERROR((($C63*s_DL)/ss_com!M63),".")</f>
        <v>1.1803930488704355E-2</v>
      </c>
      <c r="O63" s="30">
        <f>IFERROR((($C63*s_DL)/ss_com!N63),".")</f>
        <v>8.1311884741952709E-2</v>
      </c>
      <c r="P63" s="30">
        <f>IFERROR((($C63*s_DL)/ss_com!O63),".")</f>
        <v>1.2694407833390084E-2</v>
      </c>
      <c r="Q63" s="30">
        <f>IFERROR((($C63*s_DL)/ss_com!P63),".")</f>
        <v>3.7801801265064411E-2</v>
      </c>
      <c r="R63" s="30">
        <f>IFERROR((($C63*s_DL)/ss_com!Q63),".")</f>
        <v>6.2715226838671034E-2</v>
      </c>
      <c r="S63" s="30">
        <f>IFERROR((($C63*s_DL)/ss_com!R63),".")</f>
        <v>1.1102706895315978E-2</v>
      </c>
    </row>
    <row r="64" spans="1:19">
      <c r="A64" s="88" t="s">
        <v>71</v>
      </c>
      <c r="B64" s="28"/>
      <c r="C64" s="28">
        <v>5</v>
      </c>
      <c r="D64" s="30">
        <f>IFERROR((($C64*s_DL)/ss_com!C64),".")</f>
        <v>1.7385559838144453E-6</v>
      </c>
      <c r="E64" s="30">
        <f>IFERROR((($C64*s_DL)/ss_com!D64),".")</f>
        <v>5.8893174294189894E-5</v>
      </c>
      <c r="F64" s="30">
        <f>IFERROR((($C64*s_DL)/ss_com!E64),".")</f>
        <v>7.068943189233315E-8</v>
      </c>
      <c r="G64" s="30">
        <f>IFERROR((($C64*s_DL)/ss_com!F64),".")</f>
        <v>1.8640735677432827E-4</v>
      </c>
      <c r="H64" s="30">
        <f>IFERROR((($C64*s_DL)/ss_com!G64),".")</f>
        <v>1.8821660219003504E-4</v>
      </c>
      <c r="I64" s="30">
        <f>IFERROR((($C64*s_DL)/ss_com!H64),".")</f>
        <v>2.4703908705233263E-4</v>
      </c>
      <c r="J64" s="30">
        <f>IFERROR((($C64*s_DL)/ss_com!I64),".")</f>
        <v>1.2000108284906086E-3</v>
      </c>
      <c r="K64" s="30">
        <f>IFERROR((($C64*s_DL)/ss_com!J64),".")</f>
        <v>2.3358989409550014E-4</v>
      </c>
      <c r="L64" s="30">
        <f>IFERROR((($C64*s_DL)/ss_com!K64),".")</f>
        <v>6.6687624667264341E-4</v>
      </c>
      <c r="M64" s="30">
        <f>IFERROR((($C64*s_DL)/ss_com!L64),".")</f>
        <v>1.0442842324269418E-3</v>
      </c>
      <c r="N64" s="30">
        <f>IFERROR((($C64*s_DL)/ss_com!M64),".")</f>
        <v>2.3560978907341375E-4</v>
      </c>
      <c r="O64" s="30">
        <f>IFERROR((($C64*s_DL)/ss_com!N64),".")</f>
        <v>1.1584445421563149E-3</v>
      </c>
      <c r="P64" s="30">
        <f>IFERROR((($C64*s_DL)/ss_com!O64),".")</f>
        <v>2.229957081635926E-4</v>
      </c>
      <c r="Q64" s="30">
        <f>IFERROR((($C64*s_DL)/ss_com!P64),".")</f>
        <v>6.3927487850291528E-4</v>
      </c>
      <c r="R64" s="30">
        <f>IFERROR((($C64*s_DL)/ss_com!Q64),".")</f>
        <v>9.903586985696715E-4</v>
      </c>
      <c r="S64" s="30">
        <f>IFERROR((($C64*s_DL)/ss_com!R64),".")</f>
        <v>2.1067813819894996E-4</v>
      </c>
    </row>
    <row r="65" spans="1:19">
      <c r="A65" s="88" t="s">
        <v>72</v>
      </c>
      <c r="B65" s="28"/>
      <c r="C65" s="28">
        <v>5</v>
      </c>
      <c r="D65" s="30" t="str">
        <f>IFERROR((($C65*s_DL)/ss_com!C65),".")</f>
        <v>.</v>
      </c>
      <c r="E65" s="30" t="str">
        <f>IFERROR((($C65*s_DL)/ss_com!D65),".")</f>
        <v>.</v>
      </c>
      <c r="F65" s="30" t="str">
        <f>IFERROR((($C65*s_DL)/ss_com!E65),".")</f>
        <v>.</v>
      </c>
      <c r="G65" s="30">
        <f>IFERROR((($C65*s_DL)/ss_com!F65),".")</f>
        <v>1.4575518256095457E-5</v>
      </c>
      <c r="H65" s="30">
        <f>IFERROR((($C65*s_DL)/ss_com!G65),".")</f>
        <v>1.4575518256095459E-5</v>
      </c>
      <c r="I65" s="30">
        <f>IFERROR((($C65*s_DL)/ss_com!H65),".")</f>
        <v>1.4575518256095459E-5</v>
      </c>
      <c r="J65" s="30" t="str">
        <f>IFERROR((($C65*s_DL)/ss_com!I65),".")</f>
        <v>.</v>
      </c>
      <c r="K65" s="30" t="str">
        <f>IFERROR((($C65*s_DL)/ss_com!J65),".")</f>
        <v>.</v>
      </c>
      <c r="L65" s="30" t="str">
        <f>IFERROR((($C65*s_DL)/ss_com!K65),".")</f>
        <v>.</v>
      </c>
      <c r="M65" s="30" t="str">
        <f>IFERROR((($C65*s_DL)/ss_com!L65),".")</f>
        <v>.</v>
      </c>
      <c r="N65" s="30" t="str">
        <f>IFERROR((($C65*s_DL)/ss_com!M65),".")</f>
        <v>.</v>
      </c>
      <c r="O65" s="30">
        <f>IFERROR((($C65*s_DL)/ss_com!N65),".")</f>
        <v>6.8430466213455882E-5</v>
      </c>
      <c r="P65" s="30">
        <f>IFERROR((($C65*s_DL)/ss_com!O65),".")</f>
        <v>1.5884288320631271E-5</v>
      </c>
      <c r="Q65" s="30">
        <f>IFERROR((($C65*s_DL)/ss_com!P65),".")</f>
        <v>4.4087980483335574E-5</v>
      </c>
      <c r="R65" s="30">
        <f>IFERROR((($C65*s_DL)/ss_com!Q65),".")</f>
        <v>6.510053266146509E-5</v>
      </c>
      <c r="S65" s="30">
        <f>IFERROR((($C65*s_DL)/ss_com!R65),".")</f>
        <v>1.6473293235934639E-5</v>
      </c>
    </row>
    <row r="66" spans="1:19">
      <c r="A66" s="88" t="s">
        <v>73</v>
      </c>
      <c r="B66" s="28"/>
      <c r="C66" s="28">
        <v>5</v>
      </c>
      <c r="D66" s="30" t="str">
        <f>IFERROR((($C66*s_DL)/ss_com!C66),".")</f>
        <v>.</v>
      </c>
      <c r="E66" s="30" t="str">
        <f>IFERROR((($C66*s_DL)/ss_com!D66),".")</f>
        <v>.</v>
      </c>
      <c r="F66" s="30" t="str">
        <f>IFERROR((($C66*s_DL)/ss_com!E66),".")</f>
        <v>.</v>
      </c>
      <c r="G66" s="30">
        <f>IFERROR((($C66*s_DL)/ss_com!F66),".")</f>
        <v>6.5098866240945669E-6</v>
      </c>
      <c r="H66" s="30">
        <f>IFERROR((($C66*s_DL)/ss_com!G66),".")</f>
        <v>6.5098866240945669E-6</v>
      </c>
      <c r="I66" s="30">
        <f>IFERROR((($C66*s_DL)/ss_com!H66),".")</f>
        <v>6.5098866240945669E-6</v>
      </c>
      <c r="J66" s="30" t="str">
        <f>IFERROR((($C66*s_DL)/ss_com!I66),".")</f>
        <v>.</v>
      </c>
      <c r="K66" s="30" t="str">
        <f>IFERROR((($C66*s_DL)/ss_com!J66),".")</f>
        <v>.</v>
      </c>
      <c r="L66" s="30" t="str">
        <f>IFERROR((($C66*s_DL)/ss_com!K66),".")</f>
        <v>.</v>
      </c>
      <c r="M66" s="30" t="str">
        <f>IFERROR((($C66*s_DL)/ss_com!L66),".")</f>
        <v>.</v>
      </c>
      <c r="N66" s="30" t="str">
        <f>IFERROR((($C66*s_DL)/ss_com!M66),".")</f>
        <v>.</v>
      </c>
      <c r="O66" s="30">
        <f>IFERROR((($C66*s_DL)/ss_com!N66),".")</f>
        <v>3.3596346746046015E-5</v>
      </c>
      <c r="P66" s="30">
        <f>IFERROR((($C66*s_DL)/ss_com!O66),".")</f>
        <v>6.9353054424131398E-6</v>
      </c>
      <c r="Q66" s="30">
        <f>IFERROR((($C66*s_DL)/ss_com!P66),".")</f>
        <v>1.9346846755987349E-5</v>
      </c>
      <c r="R66" s="30">
        <f>IFERROR((($C66*s_DL)/ss_com!Q66),".")</f>
        <v>2.8988014433219899E-5</v>
      </c>
      <c r="S66" s="30">
        <f>IFERROR((($C66*s_DL)/ss_com!R66),".")</f>
        <v>7.3574928456867113E-6</v>
      </c>
    </row>
    <row r="67" spans="1:19">
      <c r="A67" s="88" t="s">
        <v>74</v>
      </c>
      <c r="B67" s="28"/>
      <c r="C67" s="28">
        <v>5</v>
      </c>
      <c r="D67" s="30">
        <f>IFERROR((($C67*s_DL)/ss_com!C67),".")</f>
        <v>1.2688641022147559E-2</v>
      </c>
      <c r="E67" s="30">
        <f>IFERROR((($C67*s_DL)/ss_com!D67),".")</f>
        <v>1.4134893047812414</v>
      </c>
      <c r="F67" s="30">
        <f>IFERROR((($C67*s_DL)/ss_com!E67),".")</f>
        <v>1.6966101273765502E-3</v>
      </c>
      <c r="G67" s="30">
        <f>IFERROR((($C67*s_DL)/ss_com!F67),".")</f>
        <v>4.4299463998059903E-2</v>
      </c>
      <c r="H67" s="30">
        <f>IFERROR((($C67*s_DL)/ss_com!G67),".")</f>
        <v>5.8684715147584006E-2</v>
      </c>
      <c r="I67" s="30">
        <f>IFERROR((($C67*s_DL)/ss_com!H67),".")</f>
        <v>1.4704774098014488</v>
      </c>
      <c r="J67" s="30">
        <f>IFERROR((($C67*s_DL)/ss_com!I67),".")</f>
        <v>0.28624353309385331</v>
      </c>
      <c r="K67" s="30">
        <f>IFERROR((($C67*s_DL)/ss_com!J67),".")</f>
        <v>5.6807483446371654E-2</v>
      </c>
      <c r="L67" s="30">
        <f>IFERROR((($C67*s_DL)/ss_com!K67),".")</f>
        <v>0.16214951585663367</v>
      </c>
      <c r="M67" s="30">
        <f>IFERROR((($C67*s_DL)/ss_com!L67),".")</f>
        <v>0.25260026619842929</v>
      </c>
      <c r="N67" s="30">
        <f>IFERROR((($C67*s_DL)/ss_com!M67),".")</f>
        <v>5.5568905282417001E-2</v>
      </c>
      <c r="O67" s="30">
        <f>IFERROR((($C67*s_DL)/ss_com!N67),".")</f>
        <v>0.26844150800742583</v>
      </c>
      <c r="P67" s="30">
        <f>IFERROR((($C67*s_DL)/ss_com!O67),".")</f>
        <v>5.3727805627786916E-2</v>
      </c>
      <c r="Q67" s="30">
        <f>IFERROR((($C67*s_DL)/ss_com!P67),".")</f>
        <v>0.15327648778813741</v>
      </c>
      <c r="R67" s="30">
        <f>IFERROR((($C67*s_DL)/ss_com!Q67),".")</f>
        <v>0.23971134747013656</v>
      </c>
      <c r="S67" s="30">
        <f>IFERROR((($C67*s_DL)/ss_com!R67),".")</f>
        <v>5.0067383389924169E-2</v>
      </c>
    </row>
    <row r="68" spans="1:19">
      <c r="A68" s="88" t="s">
        <v>75</v>
      </c>
      <c r="B68" s="28"/>
      <c r="C68" s="28">
        <v>5</v>
      </c>
      <c r="D68" s="30">
        <f>IFERROR((($C68*s_DL)/ss_com!C68),".")</f>
        <v>6.8160986598540434E-3</v>
      </c>
      <c r="E68" s="30">
        <f>IFERROR((($C68*s_DL)/ss_com!D68),".")</f>
        <v>0.37374317803404533</v>
      </c>
      <c r="F68" s="30">
        <f>IFERROR((($C68*s_DL)/ss_com!E68),".")</f>
        <v>4.486036496672286E-4</v>
      </c>
      <c r="G68" s="30">
        <f>IFERROR((($C68*s_DL)/ss_com!F68),".")</f>
        <v>1.9915034815607857E-2</v>
      </c>
      <c r="H68" s="30">
        <f>IFERROR((($C68*s_DL)/ss_com!G68),".")</f>
        <v>2.7179737125129128E-2</v>
      </c>
      <c r="I68" s="30">
        <f>IFERROR((($C68*s_DL)/ss_com!H68),".")</f>
        <v>0.4004743115095073</v>
      </c>
      <c r="J68" s="30">
        <f>IFERROR((($C68*s_DL)/ss_com!I68),".")</f>
        <v>0.14056835345384794</v>
      </c>
      <c r="K68" s="30">
        <f>IFERROR((($C68*s_DL)/ss_com!J68),".")</f>
        <v>2.5160554021571097E-2</v>
      </c>
      <c r="L68" s="30">
        <f>IFERROR((($C68*s_DL)/ss_com!K68),".")</f>
        <v>7.244979561766951E-2</v>
      </c>
      <c r="M68" s="30">
        <f>IFERROR((($C68*s_DL)/ss_com!L68),".")</f>
        <v>0.11694342010026003</v>
      </c>
      <c r="N68" s="30">
        <f>IFERROR((($C68*s_DL)/ss_com!M68),".")</f>
        <v>2.4616282604616249E-2</v>
      </c>
      <c r="O68" s="30">
        <f>IFERROR((($C68*s_DL)/ss_com!N68),".")</f>
        <v>0.13726284016019422</v>
      </c>
      <c r="P68" s="30">
        <f>IFERROR((($C68*s_DL)/ss_com!O68),".")</f>
        <v>2.4343292452603523E-2</v>
      </c>
      <c r="Q68" s="30">
        <f>IFERROR((($C68*s_DL)/ss_com!P68),".")</f>
        <v>7.0804804681323275E-2</v>
      </c>
      <c r="R68" s="30">
        <f>IFERROR((($C68*s_DL)/ss_com!Q68),".")</f>
        <v>0.11196430174050577</v>
      </c>
      <c r="S68" s="30">
        <f>IFERROR((($C68*s_DL)/ss_com!R68),".")</f>
        <v>2.2508030421776529E-2</v>
      </c>
    </row>
    <row r="69" spans="1:19">
      <c r="A69" s="34" t="s">
        <v>76</v>
      </c>
      <c r="B69" s="28" t="s">
        <v>9</v>
      </c>
      <c r="C69" s="28">
        <v>5</v>
      </c>
      <c r="D69" s="30">
        <f>IFERROR((($C69*s_DL)/ss_com!C69),".")</f>
        <v>64.902358666892596</v>
      </c>
      <c r="E69" s="30">
        <f>IFERROR((($C69*s_DL)/ss_com!D69),".")</f>
        <v>507913.74145626806</v>
      </c>
      <c r="F69" s="30">
        <f>IFERROR((($C69*s_DL)/ss_com!E69),".")</f>
        <v>609.64847393860191</v>
      </c>
      <c r="G69" s="30">
        <f>IFERROR((($C69*s_DL)/ss_com!F69),".")</f>
        <v>3.1364323281153593E-2</v>
      </c>
      <c r="H69" s="30">
        <f>IFERROR((($C69*s_DL)/ss_com!G69),".")</f>
        <v>674.58219692877572</v>
      </c>
      <c r="I69" s="30">
        <f>IFERROR((($C69*s_DL)/ss_com!H69),".")</f>
        <v>507978.67517925816</v>
      </c>
      <c r="J69" s="30">
        <f>IFERROR((($C69*s_DL)/ss_com!I69),".")</f>
        <v>0.10020901440319833</v>
      </c>
      <c r="K69" s="30">
        <f>IFERROR((($C69*s_DL)/ss_com!J69),".")</f>
        <v>3.3496049382684669E-2</v>
      </c>
      <c r="L69" s="30">
        <f>IFERROR((($C69*s_DL)/ss_com!K69),".")</f>
        <v>7.9832251028731829E-2</v>
      </c>
      <c r="M69" s="30">
        <f>IFERROR((($C69*s_DL)/ss_com!L69),".")</f>
        <v>9.9929880658342629E-2</v>
      </c>
      <c r="N69" s="30">
        <f>IFERROR((($C69*s_DL)/ss_com!M69),".")</f>
        <v>4.262258717754927E-2</v>
      </c>
      <c r="O69" s="30">
        <f>IFERROR((($C69*s_DL)/ss_com!N69),".")</f>
        <v>8.2979923599532379E-2</v>
      </c>
      <c r="P69" s="30">
        <f>IFERROR((($C69*s_DL)/ss_com!O69),".")</f>
        <v>2.680043286027425E-2</v>
      </c>
      <c r="Q69" s="30">
        <f>IFERROR((($C69*s_DL)/ss_com!P69),".")</f>
        <v>6.2717539405022865E-2</v>
      </c>
      <c r="R69" s="30">
        <f>IFERROR((($C69*s_DL)/ss_com!Q69),".")</f>
        <v>7.8703150742466171E-2</v>
      </c>
      <c r="S69" s="30">
        <f>IFERROR((($C69*s_DL)/ss_com!R69),".")</f>
        <v>3.5448049632199011E-2</v>
      </c>
    </row>
    <row r="70" spans="1:19">
      <c r="A70" s="88" t="s">
        <v>77</v>
      </c>
      <c r="B70" s="28"/>
      <c r="C70" s="28">
        <v>5</v>
      </c>
      <c r="D70" s="30" t="str">
        <f>IFERROR((($C70*s_DL)/ss_com!C70),".")</f>
        <v>.</v>
      </c>
      <c r="E70" s="30" t="str">
        <f>IFERROR((($C70*s_DL)/ss_com!D70),".")</f>
        <v>.</v>
      </c>
      <c r="F70" s="30" t="str">
        <f>IFERROR((($C70*s_DL)/ss_com!E70),".")</f>
        <v>.</v>
      </c>
      <c r="G70" s="30">
        <f>IFERROR((($C70*s_DL)/ss_com!F70),".")</f>
        <v>6.9959460783529212E-6</v>
      </c>
      <c r="H70" s="30">
        <f>IFERROR((($C70*s_DL)/ss_com!G70),".")</f>
        <v>6.9959460783529212E-6</v>
      </c>
      <c r="I70" s="30">
        <f>IFERROR((($C70*s_DL)/ss_com!H70),".")</f>
        <v>6.9959460783529212E-6</v>
      </c>
      <c r="J70" s="30">
        <f>IFERROR((($C70*s_DL)/ss_com!I70),".")</f>
        <v>3.9412681836914316E-5</v>
      </c>
      <c r="K70" s="30">
        <f>IFERROR((($C70*s_DL)/ss_com!J70),".")</f>
        <v>8.2229781374027206E-6</v>
      </c>
      <c r="L70" s="30">
        <f>IFERROR((($C70*s_DL)/ss_com!K70),".")</f>
        <v>2.3307167332128736E-5</v>
      </c>
      <c r="M70" s="30">
        <f>IFERROR((($C70*s_DL)/ss_com!L70),".")</f>
        <v>3.5746385852085078E-5</v>
      </c>
      <c r="N70" s="30">
        <f>IFERROR((($C70*s_DL)/ss_com!M70),".")</f>
        <v>8.7678055343835197E-6</v>
      </c>
      <c r="O70" s="30">
        <f>IFERROR((($C70*s_DL)/ss_com!N70),".")</f>
        <v>3.5542498650523935E-5</v>
      </c>
      <c r="P70" s="30">
        <f>IFERROR((($C70*s_DL)/ss_com!O70),".")</f>
        <v>7.4155113463551574E-6</v>
      </c>
      <c r="Q70" s="30">
        <f>IFERROR((($C70*s_DL)/ss_com!P70),".")</f>
        <v>2.1018487574063986E-5</v>
      </c>
      <c r="R70" s="30">
        <f>IFERROR((($C70*s_DL)/ss_com!Q70),".")</f>
        <v>3.2236219706289153E-5</v>
      </c>
      <c r="S70" s="30">
        <f>IFERROR((($C70*s_DL)/ss_com!R70),".")</f>
        <v>7.906838658261693E-6</v>
      </c>
    </row>
    <row r="71" spans="1:19">
      <c r="A71" s="88" t="s">
        <v>78</v>
      </c>
      <c r="B71" s="28"/>
      <c r="C71" s="28">
        <v>5</v>
      </c>
      <c r="D71" s="30">
        <f>IFERROR((($C71*s_DL)/ss_com!C71),".")</f>
        <v>6.6594687540938537E-7</v>
      </c>
      <c r="E71" s="30">
        <f>IFERROR((($C71*s_DL)/ss_com!D71),".")</f>
        <v>4.2115564178622594E-5</v>
      </c>
      <c r="F71" s="30">
        <f>IFERROR((($C71*s_DL)/ss_com!E71),".")</f>
        <v>5.0551279350986465E-8</v>
      </c>
      <c r="G71" s="30">
        <f>IFERROR((($C71*s_DL)/ss_com!F71),".")</f>
        <v>8.1264786868212501E-6</v>
      </c>
      <c r="H71" s="30">
        <f>IFERROR((($C71*s_DL)/ss_com!G71),".")</f>
        <v>8.8429768415816237E-6</v>
      </c>
      <c r="I71" s="30">
        <f>IFERROR((($C71*s_DL)/ss_com!H71),".")</f>
        <v>5.0907989740853231E-5</v>
      </c>
      <c r="J71" s="30">
        <f>IFERROR((($C71*s_DL)/ss_com!I71),".")</f>
        <v>3.8972912460068771E-5</v>
      </c>
      <c r="K71" s="30">
        <f>IFERROR((($C71*s_DL)/ss_com!J71),".")</f>
        <v>1.0167529984542136E-5</v>
      </c>
      <c r="L71" s="30">
        <f>IFERROR((($C71*s_DL)/ss_com!K71),".")</f>
        <v>2.5615261012061331E-5</v>
      </c>
      <c r="M71" s="30">
        <f>IFERROR((($C71*s_DL)/ss_com!L71),".")</f>
        <v>3.6144233329902489E-5</v>
      </c>
      <c r="N71" s="30">
        <f>IFERROR((($C71*s_DL)/ss_com!M71),".")</f>
        <v>1.1014552139971773E-5</v>
      </c>
      <c r="O71" s="30">
        <f>IFERROR((($C71*s_DL)/ss_com!N71),".")</f>
        <v>3.199478256989647E-5</v>
      </c>
      <c r="P71" s="30">
        <f>IFERROR((($C71*s_DL)/ss_com!O71),".")</f>
        <v>8.2059629293140277E-6</v>
      </c>
      <c r="Q71" s="30">
        <f>IFERROR((($C71*s_DL)/ss_com!P71),".")</f>
        <v>2.0321025242171232E-5</v>
      </c>
      <c r="R71" s="30">
        <f>IFERROR((($C71*s_DL)/ss_com!Q71),".")</f>
        <v>2.8355261196592369E-5</v>
      </c>
      <c r="S71" s="30">
        <f>IFERROR((($C71*s_DL)/ss_com!R71),".")</f>
        <v>9.1845699090387629E-6</v>
      </c>
    </row>
    <row r="72" spans="1:19">
      <c r="A72" s="88" t="s">
        <v>79</v>
      </c>
      <c r="B72" s="28"/>
      <c r="C72" s="28">
        <v>5</v>
      </c>
      <c r="D72" s="30">
        <f>IFERROR((($C72*s_DL)/ss_com!C72),".")</f>
        <v>1.4886866500669883E-2</v>
      </c>
      <c r="E72" s="30">
        <f>IFERROR((($C72*s_DL)/ss_com!D72),".")</f>
        <v>7.9147280290161364</v>
      </c>
      <c r="F72" s="30">
        <f>IFERROR((($C72*s_DL)/ss_com!E72),".")</f>
        <v>9.5000419769982174E-3</v>
      </c>
      <c r="G72" s="30">
        <f>IFERROR((($C72*s_DL)/ss_com!F72),".")</f>
        <v>4.2623685292173314E-6</v>
      </c>
      <c r="H72" s="30">
        <f>IFERROR((($C72*s_DL)/ss_com!G72),".")</f>
        <v>2.4391170846197317E-2</v>
      </c>
      <c r="I72" s="30">
        <f>IFERROR((($C72*s_DL)/ss_com!H72),".")</f>
        <v>7.9296191578853357</v>
      </c>
      <c r="J72" s="30">
        <f>IFERROR((($C72*s_DL)/ss_com!I72),".")</f>
        <v>6.7759930689227779E-6</v>
      </c>
      <c r="K72" s="30">
        <f>IFERROR((($C72*s_DL)/ss_com!J72),".")</f>
        <v>3.1990747946215344E-6</v>
      </c>
      <c r="L72" s="30">
        <f>IFERROR((($C72*s_DL)/ss_com!K72),".")</f>
        <v>5.9447374136274177E-6</v>
      </c>
      <c r="M72" s="30">
        <f>IFERROR((($C72*s_DL)/ss_com!L72),".")</f>
        <v>6.7508035036107958E-6</v>
      </c>
      <c r="N72" s="30">
        <f>IFERROR((($C72*s_DL)/ss_com!M72),".")</f>
        <v>5.7379887972659165E-6</v>
      </c>
      <c r="O72" s="30">
        <f>IFERROR((($C72*s_DL)/ss_com!N72),".")</f>
        <v>5.6888001511478537E-6</v>
      </c>
      <c r="P72" s="30">
        <f>IFERROR((($C72*s_DL)/ss_com!O72),".")</f>
        <v>2.6857904059322584E-6</v>
      </c>
      <c r="Q72" s="30">
        <f>IFERROR((($C72*s_DL)/ss_com!P72),".")</f>
        <v>4.9909176047245112E-6</v>
      </c>
      <c r="R72" s="30">
        <f>IFERROR((($C72*s_DL)/ss_com!Q72),".")</f>
        <v>5.667652195195631E-6</v>
      </c>
      <c r="S72" s="30">
        <f>IFERROR((($C72*s_DL)/ss_com!R72),".")</f>
        <v>4.817341340988175E-6</v>
      </c>
    </row>
    <row r="73" spans="1:19">
      <c r="A73" s="34" t="s">
        <v>80</v>
      </c>
      <c r="B73" s="28" t="s">
        <v>9</v>
      </c>
      <c r="C73" s="28">
        <v>5</v>
      </c>
      <c r="D73" s="30">
        <f>IFERROR((($C73*s_DL)/ss_com!C73),".")</f>
        <v>6.2463134460206897E-2</v>
      </c>
      <c r="E73" s="30">
        <f>IFERROR((($C73*s_DL)/ss_com!D73),".")</f>
        <v>19.595403249183043</v>
      </c>
      <c r="F73" s="30">
        <f>IFERROR((($C73*s_DL)/ss_com!E73),".")</f>
        <v>2.3520347476372733E-2</v>
      </c>
      <c r="G73" s="30">
        <f>IFERROR((($C73*s_DL)/ss_com!F73),".")</f>
        <v>2.6067652275990862E-2</v>
      </c>
      <c r="H73" s="30">
        <f>IFERROR((($C73*s_DL)/ss_com!G73),".")</f>
        <v>0.1120511342125705</v>
      </c>
      <c r="I73" s="30">
        <f>IFERROR((($C73*s_DL)/ss_com!H73),".")</f>
        <v>19.68393403591924</v>
      </c>
      <c r="J73" s="30">
        <f>IFERROR((($C73*s_DL)/ss_com!I73),".")</f>
        <v>0.14868137832296499</v>
      </c>
      <c r="K73" s="30">
        <f>IFERROR((($C73*s_DL)/ss_com!J73),".")</f>
        <v>3.4646853297278082E-2</v>
      </c>
      <c r="L73" s="30">
        <f>IFERROR((($C73*s_DL)/ss_com!K73),".")</f>
        <v>9.6301883574324121E-2</v>
      </c>
      <c r="M73" s="30">
        <f>IFERROR((($C73*s_DL)/ss_com!L73),".")</f>
        <v>0.14076989213697236</v>
      </c>
      <c r="N73" s="30">
        <f>IFERROR((($C73*s_DL)/ss_com!M73),".")</f>
        <v>3.4486497175439876E-2</v>
      </c>
      <c r="O73" s="30">
        <f>IFERROR((($C73*s_DL)/ss_com!N73),".")</f>
        <v>0.1256657986777511</v>
      </c>
      <c r="P73" s="30">
        <f>IFERROR((($C73*s_DL)/ss_com!O73),".")</f>
        <v>2.94445684451786E-2</v>
      </c>
      <c r="Q73" s="30">
        <f>IFERROR((($C73*s_DL)/ss_com!P73),".")</f>
        <v>8.2128892858188918E-2</v>
      </c>
      <c r="R73" s="30">
        <f>IFERROR((($C73*s_DL)/ss_com!Q73),".")</f>
        <v>0.11478358940884566</v>
      </c>
      <c r="S73" s="30">
        <f>IFERROR((($C73*s_DL)/ss_com!R73),".")</f>
        <v>2.9461736616822783E-2</v>
      </c>
    </row>
    <row r="74" spans="1:19">
      <c r="A74" s="88" t="s">
        <v>81</v>
      </c>
      <c r="B74" s="28"/>
      <c r="C74" s="28">
        <v>5</v>
      </c>
      <c r="D74" s="30" t="str">
        <f>IFERROR((($C74*s_DL)/ss_com!C74),".")</f>
        <v>.</v>
      </c>
      <c r="E74" s="30" t="str">
        <f>IFERROR((($C74*s_DL)/ss_com!D74),".")</f>
        <v>.</v>
      </c>
      <c r="F74" s="30" t="str">
        <f>IFERROR((($C74*s_DL)/ss_com!E74),".")</f>
        <v>.</v>
      </c>
      <c r="G74" s="30">
        <f>IFERROR((($C74*s_DL)/ss_com!F74),".")</f>
        <v>2.6275977426502018E-5</v>
      </c>
      <c r="H74" s="30">
        <f>IFERROR((($C74*s_DL)/ss_com!G74),".")</f>
        <v>2.6275977426502018E-5</v>
      </c>
      <c r="I74" s="30">
        <f>IFERROR((($C74*s_DL)/ss_com!H74),".")</f>
        <v>2.6275977426502018E-5</v>
      </c>
      <c r="J74" s="30" t="str">
        <f>IFERROR((($C74*s_DL)/ss_com!I74),".")</f>
        <v>.</v>
      </c>
      <c r="K74" s="30" t="str">
        <f>IFERROR((($C74*s_DL)/ss_com!J74),".")</f>
        <v>.</v>
      </c>
      <c r="L74" s="30" t="str">
        <f>IFERROR((($C74*s_DL)/ss_com!K74),".")</f>
        <v>.</v>
      </c>
      <c r="M74" s="30" t="str">
        <f>IFERROR((($C74*s_DL)/ss_com!L74),".")</f>
        <v>.</v>
      </c>
      <c r="N74" s="30" t="str">
        <f>IFERROR((($C74*s_DL)/ss_com!M74),".")</f>
        <v>.</v>
      </c>
      <c r="O74" s="30">
        <f>IFERROR((($C74*s_DL)/ss_com!N74),".")</f>
        <v>1.6254691223937081E-4</v>
      </c>
      <c r="P74" s="30">
        <f>IFERROR((($C74*s_DL)/ss_com!O74),".")</f>
        <v>2.9864510961669586E-5</v>
      </c>
      <c r="Q74" s="30">
        <f>IFERROR((($C74*s_DL)/ss_com!P74),".")</f>
        <v>8.5859495678483426E-5</v>
      </c>
      <c r="R74" s="30">
        <f>IFERROR((($C74*s_DL)/ss_com!Q74),".")</f>
        <v>1.3758914625379513E-4</v>
      </c>
      <c r="S74" s="30">
        <f>IFERROR((($C74*s_DL)/ss_com!R74),".")</f>
        <v>2.9697186309416402E-5</v>
      </c>
    </row>
    <row r="75" spans="1:19">
      <c r="A75" s="34" t="s">
        <v>82</v>
      </c>
      <c r="B75" s="28" t="s">
        <v>9</v>
      </c>
      <c r="C75" s="28">
        <v>5</v>
      </c>
      <c r="D75" s="30">
        <f>IFERROR((($C75*s_DL)/ss_com!C75),".")</f>
        <v>1.8429203005186974E-5</v>
      </c>
      <c r="E75" s="30">
        <f>IFERROR((($C75*s_DL)/ss_com!D75),".")</f>
        <v>1.507723253143004E-3</v>
      </c>
      <c r="F75" s="30">
        <f>IFERROR((($C75*s_DL)/ss_com!E75),".")</f>
        <v>1.8097190632506631E-6</v>
      </c>
      <c r="G75" s="30">
        <f>IFERROR((($C75*s_DL)/ss_com!F75),".")</f>
        <v>1.9981430724349298E-6</v>
      </c>
      <c r="H75" s="30">
        <f>IFERROR((($C75*s_DL)/ss_com!G75),".")</f>
        <v>2.2237065140872565E-5</v>
      </c>
      <c r="I75" s="30">
        <f>IFERROR((($C75*s_DL)/ss_com!H75),".")</f>
        <v>1.5281505992206258E-3</v>
      </c>
      <c r="J75" s="30">
        <f>IFERROR((($C75*s_DL)/ss_com!I75),".")</f>
        <v>5.4301522303008681E-7</v>
      </c>
      <c r="K75" s="30">
        <f>IFERROR((($C75*s_DL)/ss_com!J75),".")</f>
        <v>2.128943058033591E-7</v>
      </c>
      <c r="L75" s="30">
        <f>IFERROR((($C75*s_DL)/ss_com!K75),".")</f>
        <v>4.298309085523516E-7</v>
      </c>
      <c r="M75" s="30">
        <f>IFERROR((($C75*s_DL)/ss_com!L75),".")</f>
        <v>5.3493062913882001E-7</v>
      </c>
      <c r="N75" s="30">
        <f>IFERROR((($C75*s_DL)/ss_com!M75),".")</f>
        <v>2.6898947114437854E-6</v>
      </c>
      <c r="O75" s="30">
        <f>IFERROR((($C75*s_DL)/ss_com!N75),".")</f>
        <v>4.5588964620063259E-7</v>
      </c>
      <c r="P75" s="30">
        <f>IFERROR((($C75*s_DL)/ss_com!O75),".")</f>
        <v>1.7873589106625298E-7</v>
      </c>
      <c r="Q75" s="30">
        <f>IFERROR((($C75*s_DL)/ss_com!P75),".")</f>
        <v>3.6086550158313106E-7</v>
      </c>
      <c r="R75" s="30">
        <f>IFERROR((($C75*s_DL)/ss_com!Q75),".")</f>
        <v>4.4910220729938245E-7</v>
      </c>
      <c r="S75" s="30">
        <f>IFERROR((($C75*s_DL)/ss_com!R75),".")</f>
        <v>2.2583071271449686E-6</v>
      </c>
    </row>
    <row r="76" spans="1:19">
      <c r="A76" s="27" t="s">
        <v>83</v>
      </c>
      <c r="B76" s="90" t="s">
        <v>9</v>
      </c>
      <c r="C76" s="28">
        <v>5</v>
      </c>
      <c r="D76" s="30">
        <f>IFERROR((($C76*s_DL)/ss_com!C76),".")</f>
        <v>415.64745928153974</v>
      </c>
      <c r="E76" s="30">
        <f>IFERROR((($C76*s_DL)/ss_com!D76),".")</f>
        <v>239318.30476827297</v>
      </c>
      <c r="F76" s="30">
        <f>IFERROR((($C76*s_DL)/ss_com!E76),".")</f>
        <v>287.25357748587913</v>
      </c>
      <c r="G76" s="30">
        <f>IFERROR((($C76*s_DL)/ss_com!F76),".")</f>
        <v>2.7748883809311062E-3</v>
      </c>
      <c r="H76" s="30">
        <f>IFERROR((($C76*s_DL)/ss_com!G76),".")</f>
        <v>702.9038116557997</v>
      </c>
      <c r="I76" s="30">
        <f>IFERROR((($C76*s_DL)/ss_com!H76),".")</f>
        <v>239733.95500244288</v>
      </c>
      <c r="J76" s="30">
        <f>IFERROR((($C76*s_DL)/ss_com!I76),".")</f>
        <v>3.1012856854223795E-3</v>
      </c>
      <c r="K76" s="30">
        <f>IFERROR((($C76*s_DL)/ss_com!J76),".")</f>
        <v>1.9715316143042272E-3</v>
      </c>
      <c r="L76" s="30">
        <f>IFERROR((($C76*s_DL)/ss_com!K76),".")</f>
        <v>3.0459055838969787E-3</v>
      </c>
      <c r="M76" s="30">
        <f>IFERROR((($C76*s_DL)/ss_com!L76),".")</f>
        <v>3.1012856854223795E-3</v>
      </c>
      <c r="N76" s="30">
        <f>IFERROR((($C76*s_DL)/ss_com!M76),".")</f>
        <v>3.7602881408599306E-3</v>
      </c>
      <c r="O76" s="30">
        <f>IFERROR((($C76*s_DL)/ss_com!N76),".")</f>
        <v>2.4479944794380138E-3</v>
      </c>
      <c r="P76" s="30">
        <f>IFERROR((($C76*s_DL)/ss_com!O76),".")</f>
        <v>1.6019844164488215E-3</v>
      </c>
      <c r="Q76" s="30">
        <f>IFERROR((($C76*s_DL)/ss_com!P76),".")</f>
        <v>2.4116365808079104E-3</v>
      </c>
      <c r="R76" s="30">
        <f>IFERROR((($C76*s_DL)/ss_com!Q76),".")</f>
        <v>2.4428624155398209E-3</v>
      </c>
      <c r="S76" s="30">
        <f>IFERROR((($C76*s_DL)/ss_com!R76),".")</f>
        <v>3.1361869398331362E-3</v>
      </c>
    </row>
    <row r="77" spans="1:19">
      <c r="A77" s="34" t="s">
        <v>84</v>
      </c>
      <c r="B77" s="90" t="s">
        <v>9</v>
      </c>
      <c r="C77" s="28">
        <v>5</v>
      </c>
      <c r="D77" s="30">
        <f>IFERROR((($C77*s_DL)/ss_com!C77),".")</f>
        <v>6.2035141292198854E-6</v>
      </c>
      <c r="E77" s="30">
        <f>IFERROR((($C77*s_DL)/ss_com!D77),".")</f>
        <v>3.7355098269146694E-2</v>
      </c>
      <c r="F77" s="30">
        <f>IFERROR((($C77*s_DL)/ss_com!E77),".")</f>
        <v>4.4837295774508229E-5</v>
      </c>
      <c r="G77" s="30">
        <f>IFERROR((($C77*s_DL)/ss_com!F77),".")</f>
        <v>2.0938915175463195E-5</v>
      </c>
      <c r="H77" s="30">
        <f>IFERROR((($C77*s_DL)/ss_com!G77),".")</f>
        <v>7.1979725079191319E-5</v>
      </c>
      <c r="I77" s="30">
        <f>IFERROR((($C77*s_DL)/ss_com!H77),".")</f>
        <v>3.7382240698451377E-2</v>
      </c>
      <c r="J77" s="30">
        <f>IFERROR((($C77*s_DL)/ss_com!I77),".")</f>
        <v>1.2056578314457189E-4</v>
      </c>
      <c r="K77" s="30">
        <f>IFERROR((($C77*s_DL)/ss_com!J77),".")</f>
        <v>2.6872017045595522E-5</v>
      </c>
      <c r="L77" s="30">
        <f>IFERROR((($C77*s_DL)/ss_com!K77),".")</f>
        <v>7.5779088068579373E-5</v>
      </c>
      <c r="M77" s="30">
        <f>IFERROR((($C77*s_DL)/ss_com!L77),".")</f>
        <v>1.126833248111972E-4</v>
      </c>
      <c r="N77" s="30">
        <f>IFERROR((($C77*s_DL)/ss_com!M77),".")</f>
        <v>2.7242873897541697E-5</v>
      </c>
      <c r="O77" s="30">
        <f>IFERROR((($C77*s_DL)/ss_com!N77),".")</f>
        <v>1.0736740132043616E-4</v>
      </c>
      <c r="P77" s="30">
        <f>IFERROR((($C77*s_DL)/ss_com!O77),".")</f>
        <v>2.3961694636705232E-5</v>
      </c>
      <c r="Q77" s="30">
        <f>IFERROR((($C77*s_DL)/ss_com!P77),".")</f>
        <v>6.787174464234815E-5</v>
      </c>
      <c r="R77" s="30">
        <f>IFERROR((($C77*s_DL)/ss_com!Q77),".")</f>
        <v>9.5440677324833882E-5</v>
      </c>
      <c r="S77" s="30">
        <f>IFERROR((($C77*s_DL)/ss_com!R77),".")</f>
        <v>2.3665222990168226E-5</v>
      </c>
    </row>
    <row r="78" spans="1:19">
      <c r="A78" s="88" t="s">
        <v>85</v>
      </c>
      <c r="B78" s="28"/>
      <c r="C78" s="28">
        <v>5</v>
      </c>
      <c r="D78" s="30" t="str">
        <f>IFERROR((($C78*s_DL)/ss_com!C78),".")</f>
        <v>.</v>
      </c>
      <c r="E78" s="30" t="str">
        <f>IFERROR((($C78*s_DL)/ss_com!D78),".")</f>
        <v>.</v>
      </c>
      <c r="F78" s="30" t="str">
        <f>IFERROR((($C78*s_DL)/ss_com!E78),".")</f>
        <v>.</v>
      </c>
      <c r="G78" s="30">
        <f>IFERROR((($C78*s_DL)/ss_com!F78),".")</f>
        <v>6.5775248223851556E-7</v>
      </c>
      <c r="H78" s="30">
        <f>IFERROR((($C78*s_DL)/ss_com!G78),".")</f>
        <v>6.5775248223851556E-7</v>
      </c>
      <c r="I78" s="30">
        <f>IFERROR((($C78*s_DL)/ss_com!H78),".")</f>
        <v>6.5775248223851556E-7</v>
      </c>
      <c r="J78" s="30" t="str">
        <f>IFERROR((($C78*s_DL)/ss_com!I78),".")</f>
        <v>.</v>
      </c>
      <c r="K78" s="30" t="str">
        <f>IFERROR((($C78*s_DL)/ss_com!J78),".")</f>
        <v>.</v>
      </c>
      <c r="L78" s="30" t="str">
        <f>IFERROR((($C78*s_DL)/ss_com!K78),".")</f>
        <v>.</v>
      </c>
      <c r="M78" s="30" t="str">
        <f>IFERROR((($C78*s_DL)/ss_com!L78),".")</f>
        <v>.</v>
      </c>
      <c r="N78" s="30" t="str">
        <f>IFERROR((($C78*s_DL)/ss_com!M78),".")</f>
        <v>.</v>
      </c>
      <c r="O78" s="30">
        <f>IFERROR((($C78*s_DL)/ss_com!N78),".")</f>
        <v>9.3750368016992352E-7</v>
      </c>
      <c r="P78" s="30">
        <f>IFERROR((($C78*s_DL)/ss_com!O78),".")</f>
        <v>2.6430298557310014E-7</v>
      </c>
      <c r="Q78" s="30">
        <f>IFERROR((($C78*s_DL)/ss_com!P78),".")</f>
        <v>6.7588144105082746E-7</v>
      </c>
      <c r="R78" s="30">
        <f>IFERROR((($C78*s_DL)/ss_com!Q78),".")</f>
        <v>9.2709752903742606E-7</v>
      </c>
      <c r="S78" s="30">
        <f>IFERROR((($C78*s_DL)/ss_com!R78),".")</f>
        <v>7.4339377346308976E-7</v>
      </c>
    </row>
    <row r="79" spans="1:19">
      <c r="A79" s="88" t="s">
        <v>86</v>
      </c>
      <c r="B79" s="28"/>
      <c r="C79" s="28">
        <v>5</v>
      </c>
      <c r="D79" s="30">
        <f>IFERROR((($C79*s_DL)/ss_com!C79),".")</f>
        <v>1.2216353296613413E-6</v>
      </c>
      <c r="E79" s="30">
        <f>IFERROR((($C79*s_DL)/ss_com!D79),".")</f>
        <v>4.0015042806633952E-5</v>
      </c>
      <c r="F79" s="30">
        <f>IFERROR((($C79*s_DL)/ss_com!E79),".")</f>
        <v>4.8030025160783462E-8</v>
      </c>
      <c r="G79" s="30">
        <f>IFERROR((($C79*s_DL)/ss_com!F79),".")</f>
        <v>5.0189281803853029E-5</v>
      </c>
      <c r="H79" s="30">
        <f>IFERROR((($C79*s_DL)/ss_com!G79),".")</f>
        <v>5.1458947158675161E-5</v>
      </c>
      <c r="I79" s="30">
        <f>IFERROR((($C79*s_DL)/ss_com!H79),".")</f>
        <v>9.1425959940148339E-5</v>
      </c>
      <c r="J79" s="30">
        <f>IFERROR((($C79*s_DL)/ss_com!I79),".")</f>
        <v>2.9358412767086233E-4</v>
      </c>
      <c r="K79" s="30">
        <f>IFERROR((($C79*s_DL)/ss_com!J79),".")</f>
        <v>5.9248199520907065E-5</v>
      </c>
      <c r="L79" s="30">
        <f>IFERROR((($C79*s_DL)/ss_com!K79),".")</f>
        <v>1.6738280582139666E-4</v>
      </c>
      <c r="M79" s="30">
        <f>IFERROR((($C79*s_DL)/ss_com!L79),".")</f>
        <v>2.6037325349995036E-4</v>
      </c>
      <c r="N79" s="30">
        <f>IFERROR((($C79*s_DL)/ss_com!M79),".")</f>
        <v>6.3181732437698251E-5</v>
      </c>
      <c r="O79" s="30">
        <f>IFERROR((($C79*s_DL)/ss_com!N79),".")</f>
        <v>2.7733763785378894E-4</v>
      </c>
      <c r="P79" s="30">
        <f>IFERROR((($C79*s_DL)/ss_com!O79),".")</f>
        <v>5.6941387294662475E-5</v>
      </c>
      <c r="Q79" s="30">
        <f>IFERROR((($C79*s_DL)/ss_com!P79),".")</f>
        <v>1.602767594531124E-4</v>
      </c>
      <c r="R79" s="30">
        <f>IFERROR((($C79*s_DL)/ss_com!Q79),".")</f>
        <v>2.4577300830394826E-4</v>
      </c>
      <c r="S79" s="30">
        <f>IFERROR((($C79*s_DL)/ss_com!R79),".")</f>
        <v>5.6724072649016802E-5</v>
      </c>
    </row>
    <row r="80" spans="1:19">
      <c r="A80" s="88" t="s">
        <v>87</v>
      </c>
      <c r="B80" s="28"/>
      <c r="C80" s="28">
        <v>5</v>
      </c>
      <c r="D80" s="30">
        <f>IFERROR((($C80*s_DL)/ss_com!C80),".")</f>
        <v>2.8907822968039597E-6</v>
      </c>
      <c r="E80" s="30">
        <f>IFERROR((($C80*s_DL)/ss_com!D80),".")</f>
        <v>2.2013862391345458E-4</v>
      </c>
      <c r="F80" s="30">
        <f>IFERROR((($C80*s_DL)/ss_com!E80),".")</f>
        <v>2.6423222128030733E-7</v>
      </c>
      <c r="G80" s="30">
        <f>IFERROR((($C80*s_DL)/ss_com!F80),".")</f>
        <v>1.7508671866793831E-4</v>
      </c>
      <c r="H80" s="30">
        <f>IFERROR((($C80*s_DL)/ss_com!G80),".")</f>
        <v>1.7824173318602257E-4</v>
      </c>
      <c r="I80" s="30">
        <f>IFERROR((($C80*s_DL)/ss_com!H80),".")</f>
        <v>3.9811612487819682E-4</v>
      </c>
      <c r="J80" s="30">
        <f>IFERROR((($C80*s_DL)/ss_com!I80),".")</f>
        <v>1.167104759637708E-3</v>
      </c>
      <c r="K80" s="30">
        <f>IFERROR((($C80*s_DL)/ss_com!J80),".")</f>
        <v>2.2122044852304485E-4</v>
      </c>
      <c r="L80" s="30">
        <f>IFERROR((($C80*s_DL)/ss_com!K80),".")</f>
        <v>6.3304498796917092E-4</v>
      </c>
      <c r="M80" s="30">
        <f>IFERROR((($C80*s_DL)/ss_com!L80),".")</f>
        <v>1.0013620718785068E-3</v>
      </c>
      <c r="N80" s="30">
        <f>IFERROR((($C80*s_DL)/ss_com!M80),".")</f>
        <v>2.1896923850937524E-4</v>
      </c>
      <c r="O80" s="30">
        <f>IFERROR((($C80*s_DL)/ss_com!N80),".")</f>
        <v>1.1321486374733848E-3</v>
      </c>
      <c r="P80" s="30">
        <f>IFERROR((($C80*s_DL)/ss_com!O80),".")</f>
        <v>2.1198400269148711E-4</v>
      </c>
      <c r="Q80" s="30">
        <f>IFERROR((($C80*s_DL)/ss_com!P80),".")</f>
        <v>6.0920889778138566E-4</v>
      </c>
      <c r="R80" s="30">
        <f>IFERROR((($C80*s_DL)/ss_com!Q80),".")</f>
        <v>9.5630547043756831E-4</v>
      </c>
      <c r="S80" s="30">
        <f>IFERROR((($C80*s_DL)/ss_com!R80),".")</f>
        <v>1.9788351999959573E-4</v>
      </c>
    </row>
    <row r="81" spans="1:19">
      <c r="A81" s="34" t="s">
        <v>88</v>
      </c>
      <c r="B81" s="90" t="s">
        <v>9</v>
      </c>
      <c r="C81" s="28">
        <v>5</v>
      </c>
      <c r="D81" s="30">
        <f>IFERROR((($C81*s_DL)/ss_com!C81),".")</f>
        <v>336.97080198185699</v>
      </c>
      <c r="E81" s="30">
        <f>IFERROR((($C81*s_DL)/ss_com!D81),".")</f>
        <v>86615.470618730615</v>
      </c>
      <c r="F81" s="30">
        <f>IFERROR((($C81*s_DL)/ss_com!E81),".")</f>
        <v>103.96448288794626</v>
      </c>
      <c r="G81" s="30">
        <f>IFERROR((($C81*s_DL)/ss_com!F81),".")</f>
        <v>4.8457281742528732E-6</v>
      </c>
      <c r="H81" s="30">
        <f>IFERROR((($C81*s_DL)/ss_com!G81),".")</f>
        <v>440.93528971553138</v>
      </c>
      <c r="I81" s="30">
        <f>IFERROR((($C81*s_DL)/ss_com!H81),".")</f>
        <v>86952.441425558209</v>
      </c>
      <c r="J81" s="30">
        <f>IFERROR((($C81*s_DL)/ss_com!I81),".")</f>
        <v>3.1613223911614921E-5</v>
      </c>
      <c r="K81" s="30">
        <f>IFERROR((($C81*s_DL)/ss_com!J81),".")</f>
        <v>6.1342215934458091E-6</v>
      </c>
      <c r="L81" s="30">
        <f>IFERROR((($C81*s_DL)/ss_com!K81),".")</f>
        <v>1.7586164295202996E-5</v>
      </c>
      <c r="M81" s="30">
        <f>IFERROR((($C81*s_DL)/ss_com!L81),".")</f>
        <v>2.7635401035318993E-5</v>
      </c>
      <c r="N81" s="30">
        <f>IFERROR((($C81*s_DL)/ss_com!M81),".")</f>
        <v>6.0399091300624266E-6</v>
      </c>
      <c r="O81" s="30">
        <f>IFERROR((($C81*s_DL)/ss_com!N81),".")</f>
        <v>3.0446375524456447E-5</v>
      </c>
      <c r="P81" s="30">
        <f>IFERROR((($C81*s_DL)/ss_com!O81),".")</f>
        <v>5.9091709032931913E-6</v>
      </c>
      <c r="Q81" s="30">
        <f>IFERROR((($C81*s_DL)/ss_com!P81),".")</f>
        <v>1.6828638537918659E-5</v>
      </c>
      <c r="R81" s="30">
        <f>IFERROR((($C81*s_DL)/ss_com!Q81),".")</f>
        <v>2.685819892744368E-5</v>
      </c>
      <c r="S81" s="30">
        <f>IFERROR((($C81*s_DL)/ss_com!R81),".")</f>
        <v>5.4766561129114562E-6</v>
      </c>
    </row>
    <row r="82" spans="1:19">
      <c r="A82" s="34" t="s">
        <v>89</v>
      </c>
      <c r="B82" s="28" t="s">
        <v>9</v>
      </c>
      <c r="C82" s="28">
        <v>5</v>
      </c>
      <c r="D82" s="30" t="str">
        <f>IFERROR((($C82*s_DL)/ss_com!C82),".")</f>
        <v>.</v>
      </c>
      <c r="E82" s="30" t="str">
        <f>IFERROR((($C82*s_DL)/ss_com!D82),".")</f>
        <v>.</v>
      </c>
      <c r="F82" s="30" t="str">
        <f>IFERROR((($C82*s_DL)/ss_com!E82),".")</f>
        <v>.</v>
      </c>
      <c r="G82" s="30">
        <f>IFERROR((($C82*s_DL)/ss_com!F82),".")</f>
        <v>7.8408636152583604E-18</v>
      </c>
      <c r="H82" s="30">
        <f>IFERROR((($C82*s_DL)/ss_com!G82),".")</f>
        <v>7.8408636152583604E-18</v>
      </c>
      <c r="I82" s="30">
        <f>IFERROR((($C82*s_DL)/ss_com!H82),".")</f>
        <v>7.8408636152583604E-18</v>
      </c>
      <c r="J82" s="30" t="str">
        <f>IFERROR((($C82*s_DL)/ss_com!I82),".")</f>
        <v>.</v>
      </c>
      <c r="K82" s="30" t="str">
        <f>IFERROR((($C82*s_DL)/ss_com!J82),".")</f>
        <v>.</v>
      </c>
      <c r="L82" s="30" t="str">
        <f>IFERROR((($C82*s_DL)/ss_com!K82),".")</f>
        <v>.</v>
      </c>
      <c r="M82" s="30" t="str">
        <f>IFERROR((($C82*s_DL)/ss_com!L82),".")</f>
        <v>.</v>
      </c>
      <c r="N82" s="30" t="str">
        <f>IFERROR((($C82*s_DL)/ss_com!M82),".")</f>
        <v>.</v>
      </c>
      <c r="O82" s="30">
        <f>IFERROR((($C82*s_DL)/ss_com!N82),".")</f>
        <v>4.9004807587822946E-17</v>
      </c>
      <c r="P82" s="30">
        <f>IFERROR((($C82*s_DL)/ss_com!O82),".")</f>
        <v>9.5249594284447942E-18</v>
      </c>
      <c r="Q82" s="30">
        <f>IFERROR((($C82*s_DL)/ss_com!P82),".")</f>
        <v>2.7188788617786885E-17</v>
      </c>
      <c r="R82" s="30">
        <f>IFERROR((($C82*s_DL)/ss_com!Q82),".")</f>
        <v>4.3622664450003331E-17</v>
      </c>
      <c r="S82" s="30">
        <f>IFERROR((($C82*s_DL)/ss_com!R82),".")</f>
        <v>8.8617669222914269E-18</v>
      </c>
    </row>
    <row r="83" spans="1:19">
      <c r="A83" s="34" t="s">
        <v>90</v>
      </c>
      <c r="B83" s="90" t="s">
        <v>9</v>
      </c>
      <c r="C83" s="28">
        <v>5</v>
      </c>
      <c r="D83" s="30" t="str">
        <f>IFERROR((($C83*s_DL)/ss_com!C83),".")</f>
        <v>.</v>
      </c>
      <c r="E83" s="30" t="str">
        <f>IFERROR((($C83*s_DL)/ss_com!D83),".")</f>
        <v>.</v>
      </c>
      <c r="F83" s="30" t="str">
        <f>IFERROR((($C83*s_DL)/ss_com!E83),".")</f>
        <v>.</v>
      </c>
      <c r="G83" s="30">
        <f>IFERROR((($C83*s_DL)/ss_com!F83),".")</f>
        <v>6.7563278096504381E-16</v>
      </c>
      <c r="H83" s="30">
        <f>IFERROR((($C83*s_DL)/ss_com!G83),".")</f>
        <v>6.7563278096504381E-16</v>
      </c>
      <c r="I83" s="30">
        <f>IFERROR((($C83*s_DL)/ss_com!H83),".")</f>
        <v>6.7563278096504381E-16</v>
      </c>
      <c r="J83" s="30">
        <f>IFERROR((($C83*s_DL)/ss_com!I83),".")</f>
        <v>4.4051688648812811E-15</v>
      </c>
      <c r="K83" s="30">
        <f>IFERROR((($C83*s_DL)/ss_com!J83),".")</f>
        <v>8.5703674414032691E-16</v>
      </c>
      <c r="L83" s="30">
        <f>IFERROR((($C83*s_DL)/ss_com!K83),".")</f>
        <v>2.4511250882413349E-15</v>
      </c>
      <c r="M83" s="30">
        <f>IFERROR((($C83*s_DL)/ss_com!L83),".")</f>
        <v>3.873806083514278E-15</v>
      </c>
      <c r="N83" s="30">
        <f>IFERROR((($C83*s_DL)/ss_com!M83),".")</f>
        <v>8.4419312175517474E-16</v>
      </c>
      <c r="O83" s="30">
        <f>IFERROR((($C83*s_DL)/ss_com!N83),".")</f>
        <v>4.2283715399405651E-15</v>
      </c>
      <c r="P83" s="30">
        <f>IFERROR((($C83*s_DL)/ss_com!O83),".")</f>
        <v>8.2559037637166296E-16</v>
      </c>
      <c r="Q83" s="30">
        <f>IFERROR((($C83*s_DL)/ss_com!P83),".")</f>
        <v>2.347598571037242E-15</v>
      </c>
      <c r="R83" s="30">
        <f>IFERROR((($C83*s_DL)/ss_com!Q83),".")</f>
        <v>3.7639862494137341E-15</v>
      </c>
      <c r="S83" s="30">
        <f>IFERROR((($C83*s_DL)/ss_com!R83),".")</f>
        <v>7.6360213922360234E-16</v>
      </c>
    </row>
    <row r="84" spans="1:19">
      <c r="A84" s="34" t="s">
        <v>91</v>
      </c>
      <c r="B84" s="90" t="s">
        <v>9</v>
      </c>
      <c r="C84" s="28">
        <v>5</v>
      </c>
      <c r="D84" s="30" t="str">
        <f>IFERROR((($C84*s_DL)/ss_com!C84),".")</f>
        <v>.</v>
      </c>
      <c r="E84" s="30">
        <f>IFERROR((($C84*s_DL)/ss_com!D84),".")</f>
        <v>7.0655477813223147E-4</v>
      </c>
      <c r="F84" s="30">
        <f>IFERROR((($C84*s_DL)/ss_com!E84),".")</f>
        <v>8.4807715776169948E-7</v>
      </c>
      <c r="G84" s="30">
        <f>IFERROR((($C84*s_DL)/ss_com!F84),".")</f>
        <v>6.6158237084658723E-14</v>
      </c>
      <c r="H84" s="30">
        <f>IFERROR((($C84*s_DL)/ss_com!G84),".")</f>
        <v>8.4807722391993659E-7</v>
      </c>
      <c r="I84" s="30">
        <f>IFERROR((($C84*s_DL)/ss_com!H84),".")</f>
        <v>7.0655477819838981E-4</v>
      </c>
      <c r="J84" s="30">
        <f>IFERROR((($C84*s_DL)/ss_com!I84),".")</f>
        <v>9.5661511077838514E-14</v>
      </c>
      <c r="K84" s="30">
        <f>IFERROR((($C84*s_DL)/ss_com!J84),".")</f>
        <v>4.4926053785543601E-14</v>
      </c>
      <c r="L84" s="30">
        <f>IFERROR((($C84*s_DL)/ss_com!K84),".")</f>
        <v>8.4042704064335879E-14</v>
      </c>
      <c r="M84" s="30">
        <f>IFERROR((($C84*s_DL)/ss_com!L84),".")</f>
        <v>9.5661511077838514E-14</v>
      </c>
      <c r="N84" s="30">
        <f>IFERROR((($C84*s_DL)/ss_com!M84),".")</f>
        <v>8.0587850554887243E-14</v>
      </c>
      <c r="O84" s="30">
        <f>IFERROR((($C84*s_DL)/ss_com!N84),".")</f>
        <v>8.8758103061912063E-14</v>
      </c>
      <c r="P84" s="30">
        <f>IFERROR((($C84*s_DL)/ss_com!O84),".")</f>
        <v>4.1683967429885823E-14</v>
      </c>
      <c r="Q84" s="30">
        <f>IFERROR((($C84*s_DL)/ss_com!P84),".")</f>
        <v>7.7977766657631228E-14</v>
      </c>
      <c r="R84" s="30">
        <f>IFERROR((($C84*s_DL)/ss_com!Q84),".")</f>
        <v>8.8758103061912063E-14</v>
      </c>
      <c r="S84" s="30">
        <f>IFERROR((($C84*s_DL)/ss_com!R84),".")</f>
        <v>7.4772232473606726E-14</v>
      </c>
    </row>
    <row r="85" spans="1:19">
      <c r="A85" s="88" t="s">
        <v>92</v>
      </c>
      <c r="B85" s="28"/>
      <c r="C85" s="28">
        <v>5</v>
      </c>
      <c r="D85" s="30">
        <f>IFERROR((($C85*s_DL)/ss_com!C85),".")</f>
        <v>1.7385559838144455E-6</v>
      </c>
      <c r="E85" s="30">
        <f>IFERROR((($C85*s_DL)/ss_com!D85),".")</f>
        <v>6.5074107836105721E-5</v>
      </c>
      <c r="F85" s="30">
        <f>IFERROR((($C85*s_DL)/ss_com!E85),".")</f>
        <v>7.81084016775193E-8</v>
      </c>
      <c r="G85" s="30">
        <f>IFERROR((($C85*s_DL)/ss_com!F85),".")</f>
        <v>6.886130307219194E-5</v>
      </c>
      <c r="H85" s="30">
        <f>IFERROR((($C85*s_DL)/ss_com!G85),".")</f>
        <v>7.0677967457683912E-5</v>
      </c>
      <c r="I85" s="30">
        <f>IFERROR((($C85*s_DL)/ss_com!H85),".")</f>
        <v>1.3567396689211214E-4</v>
      </c>
      <c r="J85" s="30" t="str">
        <f>IFERROR((($C85*s_DL)/ss_com!I85),".")</f>
        <v>.</v>
      </c>
      <c r="K85" s="30" t="str">
        <f>IFERROR((($C85*s_DL)/ss_com!J85),".")</f>
        <v>.</v>
      </c>
      <c r="L85" s="30" t="str">
        <f>IFERROR((($C85*s_DL)/ss_com!K85),".")</f>
        <v>.</v>
      </c>
      <c r="M85" s="30" t="str">
        <f>IFERROR((($C85*s_DL)/ss_com!L85),".")</f>
        <v>.</v>
      </c>
      <c r="N85" s="30" t="str">
        <f>IFERROR((($C85*s_DL)/ss_com!M85),".")</f>
        <v>.</v>
      </c>
      <c r="O85" s="30">
        <f>IFERROR((($C85*s_DL)/ss_com!N85),".")</f>
        <v>3.5407556518459121E-4</v>
      </c>
      <c r="P85" s="30">
        <f>IFERROR((($C85*s_DL)/ss_com!O85),".")</f>
        <v>7.5910157705064336E-5</v>
      </c>
      <c r="Q85" s="30">
        <f>IFERROR((($C85*s_DL)/ss_com!P85),".")</f>
        <v>2.1238119498662704E-4</v>
      </c>
      <c r="R85" s="30">
        <f>IFERROR((($C85*s_DL)/ss_com!Q85),".")</f>
        <v>3.2019015891328822E-4</v>
      </c>
      <c r="S85" s="30">
        <f>IFERROR((($C85*s_DL)/ss_com!R85),".")</f>
        <v>7.7827245534984135E-5</v>
      </c>
    </row>
    <row r="86" spans="1:19">
      <c r="A86" s="88" t="s">
        <v>93</v>
      </c>
      <c r="B86" s="28"/>
      <c r="C86" s="28">
        <v>5</v>
      </c>
      <c r="D86" s="30">
        <f>IFERROR((($C86*s_DL)/ss_com!C86),".")</f>
        <v>8.6140120090775614E-7</v>
      </c>
      <c r="E86" s="30">
        <f>IFERROR((($C86*s_DL)/ss_com!D86),".")</f>
        <v>5.8586617697751033E-5</v>
      </c>
      <c r="F86" s="30">
        <f>IFERROR((($C86*s_DL)/ss_com!E86),".")</f>
        <v>7.032147224497469E-8</v>
      </c>
      <c r="G86" s="30">
        <f>IFERROR((($C86*s_DL)/ss_com!F86),".")</f>
        <v>3.7896564692092475E-5</v>
      </c>
      <c r="H86" s="30">
        <f>IFERROR((($C86*s_DL)/ss_com!G86),".")</f>
        <v>3.8828287365245208E-5</v>
      </c>
      <c r="I86" s="30">
        <f>IFERROR((($C86*s_DL)/ss_com!H86),".")</f>
        <v>9.7344583590751267E-5</v>
      </c>
      <c r="J86" s="30" t="str">
        <f>IFERROR((($C86*s_DL)/ss_com!I86),".")</f>
        <v>.</v>
      </c>
      <c r="K86" s="30" t="str">
        <f>IFERROR((($C86*s_DL)/ss_com!J86),".")</f>
        <v>.</v>
      </c>
      <c r="L86" s="30" t="str">
        <f>IFERROR((($C86*s_DL)/ss_com!K86),".")</f>
        <v>.</v>
      </c>
      <c r="M86" s="30" t="str">
        <f>IFERROR((($C86*s_DL)/ss_com!L86),".")</f>
        <v>.</v>
      </c>
      <c r="N86" s="30" t="str">
        <f>IFERROR((($C86*s_DL)/ss_com!M86),".")</f>
        <v>.</v>
      </c>
      <c r="O86" s="30">
        <f>IFERROR((($C86*s_DL)/ss_com!N86),".")</f>
        <v>1.7942982113610317E-4</v>
      </c>
      <c r="P86" s="30">
        <f>IFERROR((($C86*s_DL)/ss_com!O86),".")</f>
        <v>4.193969312586121E-5</v>
      </c>
      <c r="Q86" s="30">
        <f>IFERROR((($C86*s_DL)/ss_com!P86),".")</f>
        <v>1.1308083458241904E-4</v>
      </c>
      <c r="R86" s="30">
        <f>IFERROR((($C86*s_DL)/ss_com!Q86),".")</f>
        <v>1.6471071889575381E-4</v>
      </c>
      <c r="S86" s="30">
        <f>IFERROR((($C86*s_DL)/ss_com!R86),".")</f>
        <v>4.28308079231648E-5</v>
      </c>
    </row>
    <row r="87" spans="1:19">
      <c r="A87" s="88" t="s">
        <v>94</v>
      </c>
      <c r="B87" s="28"/>
      <c r="C87" s="28">
        <v>5</v>
      </c>
      <c r="D87" s="30">
        <f>IFERROR((($C87*s_DL)/ss_com!C87),".")</f>
        <v>137.75166770103996</v>
      </c>
      <c r="E87" s="30">
        <f>IFERROR((($C87*s_DL)/ss_com!D87),".")</f>
        <v>4416695.0924747977</v>
      </c>
      <c r="F87" s="30">
        <f>IFERROR((($C87*s_DL)/ss_com!E87),".")</f>
        <v>5301.3557287487019</v>
      </c>
      <c r="G87" s="30">
        <f>IFERROR((($C87*s_DL)/ss_com!F87),".")</f>
        <v>7.7492332781501781E-4</v>
      </c>
      <c r="H87" s="30">
        <f>IFERROR((($C87*s_DL)/ss_com!G87),".")</f>
        <v>5439.1081713730691</v>
      </c>
      <c r="I87" s="30">
        <f>IFERROR((($C87*s_DL)/ss_com!H87),".")</f>
        <v>4416832.8449174231</v>
      </c>
      <c r="J87" s="30">
        <f>IFERROR((($C87*s_DL)/ss_com!I87),".")</f>
        <v>1.6821047325809338E-4</v>
      </c>
      <c r="K87" s="30">
        <f>IFERROR((($C87*s_DL)/ss_com!J87),".")</f>
        <v>1.2665259162962327E-4</v>
      </c>
      <c r="L87" s="30">
        <f>IFERROR((($C87*s_DL)/ss_com!K87),".")</f>
        <v>1.5661949947056092E-4</v>
      </c>
      <c r="M87" s="30">
        <f>IFERROR((($C87*s_DL)/ss_com!L87),".")</f>
        <v>1.6792776658034863E-4</v>
      </c>
      <c r="N87" s="30">
        <f>IFERROR((($C87*s_DL)/ss_com!M87),".")</f>
        <v>1.0597429318193012E-3</v>
      </c>
      <c r="O87" s="30">
        <f>IFERROR((($C87*s_DL)/ss_com!N87),".")</f>
        <v>1.3901692004801106E-4</v>
      </c>
      <c r="P87" s="30">
        <f>IFERROR((($C87*s_DL)/ss_com!O87),".")</f>
        <v>1.0295563606255785E-4</v>
      </c>
      <c r="Q87" s="30">
        <f>IFERROR((($C87*s_DL)/ss_com!P87),".")</f>
        <v>1.2731567495235946E-4</v>
      </c>
      <c r="R87" s="30">
        <f>IFERROR((($C87*s_DL)/ss_com!Q87),".")</f>
        <v>1.3597957557637388E-4</v>
      </c>
      <c r="S87" s="30">
        <f>IFERROR((($C87*s_DL)/ss_com!R87),".")</f>
        <v>8.7582060480933936E-4</v>
      </c>
    </row>
    <row r="88" spans="1:19">
      <c r="A88" s="88" t="s">
        <v>95</v>
      </c>
      <c r="B88" s="28"/>
      <c r="C88" s="28">
        <v>5</v>
      </c>
      <c r="D88" s="30">
        <f>IFERROR((($C88*s_DL)/ss_com!C88),".")</f>
        <v>152.24542559497064</v>
      </c>
      <c r="E88" s="30">
        <f>IFERROR((($C88*s_DL)/ss_com!D88),".")</f>
        <v>4877515.0324310809</v>
      </c>
      <c r="F88" s="30">
        <f>IFERROR((($C88*s_DL)/ss_com!E88),".")</f>
        <v>5854.4775489013364</v>
      </c>
      <c r="G88" s="30">
        <f>IFERROR((($C88*s_DL)/ss_com!F88),".")</f>
        <v>3.9743110263625042E-4</v>
      </c>
      <c r="H88" s="30">
        <f>IFERROR((($C88*s_DL)/ss_com!G88),".")</f>
        <v>6006.72337192741</v>
      </c>
      <c r="I88" s="30">
        <f>IFERROR((($C88*s_DL)/ss_com!H88),".")</f>
        <v>4877667.2782541076</v>
      </c>
      <c r="J88" s="30">
        <f>IFERROR((($C88*s_DL)/ss_com!I88),".")</f>
        <v>4.1970797904208087E-4</v>
      </c>
      <c r="K88" s="30">
        <f>IFERROR((($C88*s_DL)/ss_com!J88),".")</f>
        <v>1.4661420619240258E-4</v>
      </c>
      <c r="L88" s="30">
        <f>IFERROR((($C88*s_DL)/ss_com!K88),".")</f>
        <v>3.0627339011178882E-4</v>
      </c>
      <c r="M88" s="30">
        <f>IFERROR((($C88*s_DL)/ss_com!L88),".")</f>
        <v>4.0552865542579436E-4</v>
      </c>
      <c r="N88" s="30">
        <f>IFERROR((($C88*s_DL)/ss_com!M88),".")</f>
        <v>5.4305594947283897E-4</v>
      </c>
      <c r="O88" s="30">
        <f>IFERROR((($C88*s_DL)/ss_com!N88),".")</f>
        <v>3.4715300168906604E-4</v>
      </c>
      <c r="P88" s="30">
        <f>IFERROR((($C88*s_DL)/ss_com!O88),".")</f>
        <v>1.193888484071988E-4</v>
      </c>
      <c r="Q88" s="30">
        <f>IFERROR((($C88*s_DL)/ss_com!P88),".")</f>
        <v>2.4775551032878618E-4</v>
      </c>
      <c r="R88" s="30">
        <f>IFERROR((($C88*s_DL)/ss_com!Q88),".")</f>
        <v>3.2526047005101695E-4</v>
      </c>
      <c r="S88" s="30">
        <f>IFERROR((($C88*s_DL)/ss_com!R88),".")</f>
        <v>4.4917779112724475E-4</v>
      </c>
    </row>
    <row r="89" spans="1:19">
      <c r="A89" s="88" t="s">
        <v>96</v>
      </c>
      <c r="B89" s="28"/>
      <c r="C89" s="28">
        <v>5</v>
      </c>
      <c r="D89" s="30">
        <f>IFERROR((($C89*s_DL)/ss_com!C89),".")</f>
        <v>152.23957706630878</v>
      </c>
      <c r="E89" s="30">
        <f>IFERROR((($C89*s_DL)/ss_com!D89),".")</f>
        <v>4877327.6620299388</v>
      </c>
      <c r="F89" s="30">
        <f>IFERROR((($C89*s_DL)/ss_com!E89),".")</f>
        <v>5854.2526483526908</v>
      </c>
      <c r="G89" s="30">
        <f>IFERROR((($C89*s_DL)/ss_com!F89),".")</f>
        <v>7.3768690990657195E-4</v>
      </c>
      <c r="H89" s="30">
        <f>IFERROR((($C89*s_DL)/ss_com!G89),".")</f>
        <v>6006.4929631059094</v>
      </c>
      <c r="I89" s="30">
        <f>IFERROR((($C89*s_DL)/ss_com!H89),".")</f>
        <v>4877479.9023446916</v>
      </c>
      <c r="J89" s="30">
        <f>IFERROR((($C89*s_DL)/ss_com!I89),".")</f>
        <v>1.7170512994540797E-4</v>
      </c>
      <c r="K89" s="30">
        <f>IFERROR((($C89*s_DL)/ss_com!J89),".")</f>
        <v>1.2516026827425608E-4</v>
      </c>
      <c r="L89" s="30">
        <f>IFERROR((($C89*s_DL)/ss_com!K89),".")</f>
        <v>1.577984334704906E-4</v>
      </c>
      <c r="M89" s="30">
        <f>IFERROR((($C89*s_DL)/ss_com!L89),".")</f>
        <v>1.7028607928470211E-4</v>
      </c>
      <c r="N89" s="30">
        <f>IFERROR((($C89*s_DL)/ss_com!M89),".")</f>
        <v>1.0088204350143458E-3</v>
      </c>
      <c r="O89" s="30">
        <f>IFERROR((($C89*s_DL)/ss_com!N89),".")</f>
        <v>1.419050660705851E-4</v>
      </c>
      <c r="P89" s="30">
        <f>IFERROR((($C89*s_DL)/ss_com!O89),".")</f>
        <v>1.0163757258711583E-4</v>
      </c>
      <c r="Q89" s="30">
        <f>IFERROR((($C89*s_DL)/ss_com!P89),".")</f>
        <v>1.2814389494908689E-4</v>
      </c>
      <c r="R89" s="30">
        <f>IFERROR((($C89*s_DL)/ss_com!Q89),".")</f>
        <v>1.3772198041764477E-4</v>
      </c>
      <c r="S89" s="30">
        <f>IFERROR((($C89*s_DL)/ss_com!R89),".")</f>
        <v>8.3373589670607121E-4</v>
      </c>
    </row>
    <row r="90" spans="1:19">
      <c r="A90" s="34" t="s">
        <v>97</v>
      </c>
      <c r="B90" s="28" t="s">
        <v>9</v>
      </c>
      <c r="C90" s="28">
        <v>5</v>
      </c>
      <c r="D90" s="30">
        <f>IFERROR((($C90*s_DL)/ss_com!C90),".")</f>
        <v>3.5587400176973158</v>
      </c>
      <c r="E90" s="30">
        <f>IFERROR((($C90*s_DL)/ss_com!D90),".")</f>
        <v>19969.888244348418</v>
      </c>
      <c r="F90" s="30">
        <f>IFERROR((($C90*s_DL)/ss_com!E90),".")</f>
        <v>23.969841528573191</v>
      </c>
      <c r="G90" s="30">
        <f>IFERROR((($C90*s_DL)/ss_com!F90),".")</f>
        <v>8.3105345830138068E-4</v>
      </c>
      <c r="H90" s="30">
        <f>IFERROR((($C90*s_DL)/ss_com!G90),".")</f>
        <v>27.529412599728808</v>
      </c>
      <c r="I90" s="30">
        <f>IFERROR((($C90*s_DL)/ss_com!H90),".")</f>
        <v>19973.447815419571</v>
      </c>
      <c r="J90" s="30">
        <f>IFERROR((($C90*s_DL)/ss_com!I90),".")</f>
        <v>7.7113398333666396E-4</v>
      </c>
      <c r="K90" s="30">
        <f>IFERROR((($C90*s_DL)/ss_com!J90),".")</f>
        <v>5.5935504870961369E-4</v>
      </c>
      <c r="L90" s="30">
        <f>IFERROR((($C90*s_DL)/ss_com!K90),".")</f>
        <v>7.6790071715915169E-4</v>
      </c>
      <c r="M90" s="30">
        <f>IFERROR((($C90*s_DL)/ss_com!L90),".")</f>
        <v>7.7113398333666396E-4</v>
      </c>
      <c r="N90" s="30">
        <f>IFERROR((($C90*s_DL)/ss_com!M90),".")</f>
        <v>1.1128632167192081E-3</v>
      </c>
      <c r="O90" s="30">
        <f>IFERROR((($C90*s_DL)/ss_com!N90),".")</f>
        <v>5.723180704215225E-4</v>
      </c>
      <c r="P90" s="30">
        <f>IFERROR((($C90*s_DL)/ss_com!O90),".")</f>
        <v>4.7274947719237807E-4</v>
      </c>
      <c r="Q90" s="30">
        <f>IFERROR((($C90*s_DL)/ss_com!P90),".")</f>
        <v>6.2676119210649194E-4</v>
      </c>
      <c r="R90" s="30">
        <f>IFERROR((($C90*s_DL)/ss_com!Q90),".")</f>
        <v>6.3114745103326963E-4</v>
      </c>
      <c r="S90" s="30">
        <f>IFERROR((($C90*s_DL)/ss_com!R90),".")</f>
        <v>9.3925904196312277E-4</v>
      </c>
    </row>
    <row r="91" spans="1:19">
      <c r="A91" s="27" t="s">
        <v>98</v>
      </c>
      <c r="B91" s="90" t="s">
        <v>13</v>
      </c>
      <c r="C91" s="28">
        <v>5</v>
      </c>
      <c r="D91" s="30">
        <f>IFERROR((($C91*s_DL)/ss_com!C91),".")</f>
        <v>169.80120012654535</v>
      </c>
      <c r="E91" s="30">
        <f>IFERROR((($C91*s_DL)/ss_com!D91),".")</f>
        <v>415109.49177679123</v>
      </c>
      <c r="F91" s="30">
        <f>IFERROR((($C91*s_DL)/ss_com!E91),".")</f>
        <v>498.25560429524063</v>
      </c>
      <c r="G91" s="30">
        <f>IFERROR((($C91*s_DL)/ss_com!F91),".")</f>
        <v>8.0490259313816676E-3</v>
      </c>
      <c r="H91" s="30">
        <f>IFERROR((($C91*s_DL)/ss_com!G91),".")</f>
        <v>668.06485344771727</v>
      </c>
      <c r="I91" s="30">
        <f>IFERROR((($C91*s_DL)/ss_com!H91),".")</f>
        <v>415279.30102594371</v>
      </c>
      <c r="J91" s="30">
        <f>IFERROR((($C91*s_DL)/ss_com!I91),".")</f>
        <v>4.3256369059266456E-2</v>
      </c>
      <c r="K91" s="30">
        <f>IFERROR((($C91*s_DL)/ss_com!J91),".")</f>
        <v>1.078864734184057E-2</v>
      </c>
      <c r="L91" s="30">
        <f>IFERROR((($C91*s_DL)/ss_com!K91),".")</f>
        <v>2.9770559881965732E-2</v>
      </c>
      <c r="M91" s="30">
        <f>IFERROR((($C91*s_DL)/ss_com!L91),".")</f>
        <v>4.2238572140224868E-2</v>
      </c>
      <c r="N91" s="30">
        <f>IFERROR((($C91*s_DL)/ss_com!M91),".")</f>
        <v>1.0636904064563768E-2</v>
      </c>
      <c r="O91" s="30">
        <f>IFERROR((($C91*s_DL)/ss_com!N91),".")</f>
        <v>3.2982405326116168E-2</v>
      </c>
      <c r="P91" s="30">
        <f>IFERROR((($C91*s_DL)/ss_com!O91),".")</f>
        <v>8.7647464853242308E-3</v>
      </c>
      <c r="Q91" s="30">
        <f>IFERROR((($C91*s_DL)/ss_com!P91),".")</f>
        <v>2.449096703196588E-2</v>
      </c>
      <c r="R91" s="30">
        <f>IFERROR((($C91*s_DL)/ss_com!Q91),".")</f>
        <v>3.4394076907167143E-2</v>
      </c>
      <c r="S91" s="30">
        <f>IFERROR((($C91*s_DL)/ss_com!R91),".")</f>
        <v>9.0970325789850783E-3</v>
      </c>
    </row>
    <row r="92" spans="1:19">
      <c r="A92" s="88" t="s">
        <v>99</v>
      </c>
      <c r="B92" s="28"/>
      <c r="C92" s="28">
        <v>5</v>
      </c>
      <c r="D92" s="30">
        <f>IFERROR((($C92*s_DL)/ss_com!C92),".")</f>
        <v>397.72039748031477</v>
      </c>
      <c r="E92" s="30">
        <f>IFERROR((($C92*s_DL)/ss_com!D92),".")</f>
        <v>649392.77238149627</v>
      </c>
      <c r="F92" s="30">
        <f>IFERROR((($C92*s_DL)/ss_com!E92),".")</f>
        <v>779.46564614303645</v>
      </c>
      <c r="G92" s="30">
        <f>IFERROR((($C92*s_DL)/ss_com!F92),".")</f>
        <v>8.9812043728498109E-4</v>
      </c>
      <c r="H92" s="30">
        <f>IFERROR((($C92*s_DL)/ss_com!G92),".")</f>
        <v>1177.1869417437886</v>
      </c>
      <c r="I92" s="30">
        <f>IFERROR((($C92*s_DL)/ss_com!H92),".")</f>
        <v>649790.49367709702</v>
      </c>
      <c r="J92" s="30" t="str">
        <f>IFERROR((($C92*s_DL)/ss_com!I92),".")</f>
        <v>.</v>
      </c>
      <c r="K92" s="30" t="str">
        <f>IFERROR((($C92*s_DL)/ss_com!J92),".")</f>
        <v>.</v>
      </c>
      <c r="L92" s="30" t="str">
        <f>IFERROR((($C92*s_DL)/ss_com!K92),".")</f>
        <v>.</v>
      </c>
      <c r="M92" s="30" t="str">
        <f>IFERROR((($C92*s_DL)/ss_com!L92),".")</f>
        <v>.</v>
      </c>
      <c r="N92" s="30" t="str">
        <f>IFERROR((($C92*s_DL)/ss_com!M92),".")</f>
        <v>.</v>
      </c>
      <c r="O92" s="30">
        <f>IFERROR((($C92*s_DL)/ss_com!N92),".")</f>
        <v>7.7785736288794028E-5</v>
      </c>
      <c r="P92" s="30">
        <f>IFERROR((($C92*s_DL)/ss_com!O92),".")</f>
        <v>7.6777521717888279E-5</v>
      </c>
      <c r="Q92" s="30">
        <f>IFERROR((($C92*s_DL)/ss_com!P92),".")</f>
        <v>7.6429008330268573E-5</v>
      </c>
      <c r="R92" s="30">
        <f>IFERROR((($C92*s_DL)/ss_com!Q92),".")</f>
        <v>7.721587741488345E-5</v>
      </c>
      <c r="S92" s="30">
        <f>IFERROR((($C92*s_DL)/ss_com!R92),".")</f>
        <v>1.0150583371808469E-3</v>
      </c>
    </row>
    <row r="93" spans="1:19">
      <c r="A93" s="88" t="s">
        <v>100</v>
      </c>
      <c r="B93" s="28"/>
      <c r="C93" s="28">
        <v>5</v>
      </c>
      <c r="D93" s="30">
        <f>IFERROR((($C93*s_DL)/ss_com!C93),".")</f>
        <v>2.07920970906449E-6</v>
      </c>
      <c r="E93" s="30">
        <f>IFERROR((($C93*s_DL)/ss_com!D93),".")</f>
        <v>6.9382500723962043E-5</v>
      </c>
      <c r="F93" s="30">
        <f>IFERROR((($C93*s_DL)/ss_com!E93),".")</f>
        <v>8.3279762353209323E-8</v>
      </c>
      <c r="G93" s="30">
        <f>IFERROR((($C93*s_DL)/ss_com!F93),".")</f>
        <v>1.9625230384913206E-4</v>
      </c>
      <c r="H93" s="30">
        <f>IFERROR((($C93*s_DL)/ss_com!G93),".")</f>
        <v>1.9841479332054974E-4</v>
      </c>
      <c r="I93" s="30">
        <f>IFERROR((($C93*s_DL)/ss_com!H93),".")</f>
        <v>2.6771401428215858E-4</v>
      </c>
      <c r="J93" s="30" t="str">
        <f>IFERROR((($C93*s_DL)/ss_com!I93),".")</f>
        <v>.</v>
      </c>
      <c r="K93" s="30" t="str">
        <f>IFERROR((($C93*s_DL)/ss_com!J93),".")</f>
        <v>.</v>
      </c>
      <c r="L93" s="30" t="str">
        <f>IFERROR((($C93*s_DL)/ss_com!K93),".")</f>
        <v>.</v>
      </c>
      <c r="M93" s="30" t="str">
        <f>IFERROR((($C93*s_DL)/ss_com!L93),".")</f>
        <v>.</v>
      </c>
      <c r="N93" s="30" t="str">
        <f>IFERROR((($C93*s_DL)/ss_com!M93),".")</f>
        <v>.</v>
      </c>
      <c r="O93" s="30">
        <f>IFERROR((($C93*s_DL)/ss_com!N93),".")</f>
        <v>1.5171626000743067E-3</v>
      </c>
      <c r="P93" s="30">
        <f>IFERROR((($C93*s_DL)/ss_com!O93),".")</f>
        <v>2.5155963730915905E-4</v>
      </c>
      <c r="Q93" s="30">
        <f>IFERROR((($C93*s_DL)/ss_com!P93),".")</f>
        <v>7.3998434006154366E-4</v>
      </c>
      <c r="R93" s="30">
        <f>IFERROR((($C93*s_DL)/ss_com!Q93),".")</f>
        <v>1.2212641958268592E-3</v>
      </c>
      <c r="S93" s="30">
        <f>IFERROR((($C93*s_DL)/ss_com!R93),".")</f>
        <v>2.2180492609122113E-4</v>
      </c>
    </row>
    <row r="94" spans="1:19">
      <c r="A94" s="88" t="s">
        <v>101</v>
      </c>
      <c r="B94" s="28"/>
      <c r="C94" s="28">
        <v>5</v>
      </c>
      <c r="D94" s="30">
        <f>IFERROR((($C94*s_DL)/ss_com!C94),".")</f>
        <v>9.1917226111871267E-2</v>
      </c>
      <c r="E94" s="30">
        <f>IFERROR((($C94*s_DL)/ss_com!D94),".")</f>
        <v>15.543591510914855</v>
      </c>
      <c r="F94" s="30">
        <f>IFERROR((($C94*s_DL)/ss_com!E94),".")</f>
        <v>1.8656960957552978E-2</v>
      </c>
      <c r="G94" s="30">
        <f>IFERROR((($C94*s_DL)/ss_com!F94),".")</f>
        <v>0.14463699258465768</v>
      </c>
      <c r="H94" s="30">
        <f>IFERROR((($C94*s_DL)/ss_com!G94),".")</f>
        <v>0.25521117965408197</v>
      </c>
      <c r="I94" s="30">
        <f>IFERROR((($C94*s_DL)/ss_com!H94),".")</f>
        <v>15.780145729611382</v>
      </c>
      <c r="J94" s="30">
        <f>IFERROR((($C94*s_DL)/ss_com!I94),".")</f>
        <v>0.90430415521748919</v>
      </c>
      <c r="K94" s="30">
        <f>IFERROR((($C94*s_DL)/ss_com!J94),".")</f>
        <v>0.18051698915938472</v>
      </c>
      <c r="L94" s="30">
        <f>IFERROR((($C94*s_DL)/ss_com!K94),".")</f>
        <v>0.50888598848740818</v>
      </c>
      <c r="M94" s="30">
        <f>IFERROR((($C94*s_DL)/ss_com!L94),".")</f>
        <v>0.79427475230129252</v>
      </c>
      <c r="N94" s="30">
        <f>IFERROR((($C94*s_DL)/ss_com!M94),".")</f>
        <v>0.1796730303592462</v>
      </c>
      <c r="O94" s="30">
        <f>IFERROR((($C94*s_DL)/ss_com!N94),".")</f>
        <v>0.86956417016162435</v>
      </c>
      <c r="P94" s="30">
        <f>IFERROR((($C94*s_DL)/ss_com!O94),".")</f>
        <v>0.17213961385002755</v>
      </c>
      <c r="Q94" s="30">
        <f>IFERROR((($C94*s_DL)/ss_com!P94),".")</f>
        <v>0.48331510653513576</v>
      </c>
      <c r="R94" s="30">
        <f>IFERROR((($C94*s_DL)/ss_com!Q94),".")</f>
        <v>0.76108123219706225</v>
      </c>
      <c r="S94" s="30">
        <f>IFERROR((($C94*s_DL)/ss_com!R94),".")</f>
        <v>0.16346915078744112</v>
      </c>
    </row>
    <row r="95" spans="1:19">
      <c r="A95" s="88" t="s">
        <v>102</v>
      </c>
      <c r="B95" s="28"/>
      <c r="C95" s="28">
        <v>5</v>
      </c>
      <c r="D95" s="30">
        <f>IFERROR((($C95*s_DL)/ss_com!C95),".")</f>
        <v>1.4090696497784409E-3</v>
      </c>
      <c r="E95" s="30">
        <f>IFERROR((($C95*s_DL)/ss_com!D95),".")</f>
        <v>5.7318336616455655E-2</v>
      </c>
      <c r="F95" s="30">
        <f>IFERROR((($C95*s_DL)/ss_com!E95),".")</f>
        <v>6.8799155436770161E-5</v>
      </c>
      <c r="G95" s="30">
        <f>IFERROR((($C95*s_DL)/ss_com!F95),".")</f>
        <v>9.5474977617425339E-3</v>
      </c>
      <c r="H95" s="30">
        <f>IFERROR((($C95*s_DL)/ss_com!G95),".")</f>
        <v>1.1025366566957745E-2</v>
      </c>
      <c r="I95" s="30">
        <f>IFERROR((($C95*s_DL)/ss_com!H95),".")</f>
        <v>6.8274904027976632E-2</v>
      </c>
      <c r="J95" s="30">
        <f>IFERROR((($C95*s_DL)/ss_com!I95),".")</f>
        <v>6.947616617072809E-2</v>
      </c>
      <c r="K95" s="30">
        <f>IFERROR((($C95*s_DL)/ss_com!J95),".")</f>
        <v>1.2152596722932637E-2</v>
      </c>
      <c r="L95" s="30">
        <f>IFERROR((($C95*s_DL)/ss_com!K95),".")</f>
        <v>3.5234887353911608E-2</v>
      </c>
      <c r="M95" s="30">
        <f>IFERROR((($C95*s_DL)/ss_com!L95),".")</f>
        <v>5.7323569447795465E-2</v>
      </c>
      <c r="N95" s="30">
        <f>IFERROR((($C95*s_DL)/ss_com!M95),".")</f>
        <v>1.1766429807551987E-2</v>
      </c>
      <c r="O95" s="30">
        <f>IFERROR((($C95*s_DL)/ss_com!N95),".")</f>
        <v>6.9549222076270373E-2</v>
      </c>
      <c r="P95" s="30">
        <f>IFERROR((($C95*s_DL)/ss_com!O95),".")</f>
        <v>1.2116644057777593E-2</v>
      </c>
      <c r="Q95" s="30">
        <f>IFERROR((($C95*s_DL)/ss_com!P95),".")</f>
        <v>3.5150336544385943E-2</v>
      </c>
      <c r="R95" s="30">
        <f>IFERROR((($C95*s_DL)/ss_com!Q95),".")</f>
        <v>5.6560814236576246E-2</v>
      </c>
      <c r="S95" s="30">
        <f>IFERROR((($C95*s_DL)/ss_com!R95),".")</f>
        <v>1.0790609811273135E-2</v>
      </c>
    </row>
    <row r="96" spans="1:19">
      <c r="A96" s="34" t="s">
        <v>103</v>
      </c>
      <c r="B96" s="90" t="s">
        <v>9</v>
      </c>
      <c r="C96" s="28">
        <v>5</v>
      </c>
      <c r="D96" s="30" t="str">
        <f>IFERROR((($C96*s_DL)/ss_com!C96),".")</f>
        <v>.</v>
      </c>
      <c r="E96" s="30" t="str">
        <f>IFERROR((($C96*s_DL)/ss_com!D96),".")</f>
        <v>.</v>
      </c>
      <c r="F96" s="30" t="str">
        <f>IFERROR((($C96*s_DL)/ss_com!E96),".")</f>
        <v>.</v>
      </c>
      <c r="G96" s="30">
        <f>IFERROR((($C96*s_DL)/ss_com!F96),".")</f>
        <v>1.3343949336247034E-12</v>
      </c>
      <c r="H96" s="30">
        <f>IFERROR((($C96*s_DL)/ss_com!G96),".")</f>
        <v>1.3343949336247034E-12</v>
      </c>
      <c r="I96" s="30">
        <f>IFERROR((($C96*s_DL)/ss_com!H96),".")</f>
        <v>1.3343949336247034E-12</v>
      </c>
      <c r="J96" s="30">
        <f>IFERROR((($C96*s_DL)/ss_com!I96),".")</f>
        <v>8.470807106391227E-12</v>
      </c>
      <c r="K96" s="30">
        <f>IFERROR((($C96*s_DL)/ss_com!J96),".")</f>
        <v>1.7053072201024437E-12</v>
      </c>
      <c r="L96" s="30">
        <f>IFERROR((($C96*s_DL)/ss_com!K96),".")</f>
        <v>4.8669988199002218E-12</v>
      </c>
      <c r="M96" s="30">
        <f>IFERROR((($C96*s_DL)/ss_com!L96),".")</f>
        <v>7.579143200455309E-12</v>
      </c>
      <c r="N96" s="30">
        <f>IFERROR((($C96*s_DL)/ss_com!M96),".")</f>
        <v>1.6833179353414978E-12</v>
      </c>
      <c r="O96" s="30">
        <f>IFERROR((($C96*s_DL)/ss_com!N96),".")</f>
        <v>7.8233584055615426E-12</v>
      </c>
      <c r="P96" s="30">
        <f>IFERROR((($C96*s_DL)/ss_com!O96),".")</f>
        <v>1.6102726342793552E-12</v>
      </c>
      <c r="Q96" s="30">
        <f>IFERROR((($C96*s_DL)/ss_com!P96),".")</f>
        <v>4.5231961211765427E-12</v>
      </c>
      <c r="R96" s="30">
        <f>IFERROR((($C96*s_DL)/ss_com!Q96),".")</f>
        <v>7.3185862046863692E-12</v>
      </c>
      <c r="S96" s="30">
        <f>IFERROR((($C96*s_DL)/ss_com!R96),".")</f>
        <v>1.5081370451409159E-12</v>
      </c>
    </row>
    <row r="97" spans="1:19">
      <c r="A97" s="88" t="s">
        <v>104</v>
      </c>
      <c r="B97" s="28"/>
      <c r="C97" s="28">
        <v>5</v>
      </c>
      <c r="D97" s="30" t="str">
        <f>IFERROR((($C97*s_DL)/ss_com!C97),".")</f>
        <v>.</v>
      </c>
      <c r="E97" s="30">
        <f>IFERROR((($C97*s_DL)/ss_com!D97),".")</f>
        <v>2.2672844913834961E-5</v>
      </c>
      <c r="F97" s="30">
        <f>IFERROR((($C97*s_DL)/ss_com!E97),".")</f>
        <v>2.7214198343866242E-8</v>
      </c>
      <c r="G97" s="30">
        <f>IFERROR((($C97*s_DL)/ss_com!F97),".")</f>
        <v>1.7560799527613142E-9</v>
      </c>
      <c r="H97" s="30">
        <f>IFERROR((($C97*s_DL)/ss_com!G97),".")</f>
        <v>2.8970278296627557E-8</v>
      </c>
      <c r="I97" s="30">
        <f>IFERROR((($C97*s_DL)/ss_com!H97),".")</f>
        <v>2.2674600993787722E-5</v>
      </c>
      <c r="J97" s="30">
        <f>IFERROR((($C97*s_DL)/ss_com!I97),".")</f>
        <v>1.104425501032641E-8</v>
      </c>
      <c r="K97" s="30">
        <f>IFERROR((($C97*s_DL)/ss_com!J97),".")</f>
        <v>2.2682287171745643E-9</v>
      </c>
      <c r="L97" s="30">
        <f>IFERROR((($C97*s_DL)/ss_com!K97),".")</f>
        <v>6.4721709469117145E-9</v>
      </c>
      <c r="M97" s="30">
        <f>IFERROR((($C97*s_DL)/ss_com!L97),".")</f>
        <v>9.9754561383593377E-9</v>
      </c>
      <c r="N97" s="30">
        <f>IFERROR((($C97*s_DL)/ss_com!M97),".")</f>
        <v>2.233241002495342E-9</v>
      </c>
      <c r="O97" s="30">
        <f>IFERROR((($C97*s_DL)/ss_com!N97),".")</f>
        <v>1.033425351858649E-8</v>
      </c>
      <c r="P97" s="30">
        <f>IFERROR((($C97*s_DL)/ss_com!O97),".")</f>
        <v>2.1351752489647634E-9</v>
      </c>
      <c r="Q97" s="30">
        <f>IFERROR((($C97*s_DL)/ss_com!P97),".")</f>
        <v>6.018954251353645E-9</v>
      </c>
      <c r="R97" s="30">
        <f>IFERROR((($C97*s_DL)/ss_com!Q97),".")</f>
        <v>9.3730312501012451E-9</v>
      </c>
      <c r="S97" s="30">
        <f>IFERROR((($C97*s_DL)/ss_com!R97),".")</f>
        <v>1.9847266834224264E-9</v>
      </c>
    </row>
    <row r="98" spans="1:19">
      <c r="A98" s="27" t="s">
        <v>105</v>
      </c>
      <c r="B98" s="90" t="s">
        <v>13</v>
      </c>
      <c r="C98" s="28">
        <v>5</v>
      </c>
      <c r="D98" s="30" t="str">
        <f>IFERROR((($C98*s_DL)/ss_com!C98),".")</f>
        <v>.</v>
      </c>
      <c r="E98" s="30">
        <f>IFERROR((($C98*s_DL)/ss_com!D98),".")</f>
        <v>1.0786835583602941</v>
      </c>
      <c r="F98" s="30">
        <f>IFERROR((($C98*s_DL)/ss_com!E98),".")</f>
        <v>1.2947430469817992E-3</v>
      </c>
      <c r="G98" s="30">
        <f>IFERROR((($C98*s_DL)/ss_com!F98),".")</f>
        <v>6.4363895902632685E-6</v>
      </c>
      <c r="H98" s="30">
        <f>IFERROR((($C98*s_DL)/ss_com!G98),".")</f>
        <v>1.3011794365720625E-3</v>
      </c>
      <c r="I98" s="30">
        <f>IFERROR((($C98*s_DL)/ss_com!H98),".")</f>
        <v>1.0786899947498843</v>
      </c>
      <c r="J98" s="30">
        <f>IFERROR((($C98*s_DL)/ss_com!I98),".")</f>
        <v>4.0380415735999787E-5</v>
      </c>
      <c r="K98" s="30">
        <f>IFERROR((($C98*s_DL)/ss_com!J98),".")</f>
        <v>8.3594544856982018E-6</v>
      </c>
      <c r="L98" s="30">
        <f>IFERROR((($C98*s_DL)/ss_com!K98),".")</f>
        <v>2.3838613851164789E-5</v>
      </c>
      <c r="M98" s="30">
        <f>IFERROR((($C98*s_DL)/ss_com!L98),".")</f>
        <v>3.6838274004771741E-5</v>
      </c>
      <c r="N98" s="30">
        <f>IFERROR((($C98*s_DL)/ss_com!M98),".")</f>
        <v>8.2460604409833004E-6</v>
      </c>
      <c r="O98" s="30">
        <f>IFERROR((($C98*s_DL)/ss_com!N98),".")</f>
        <v>3.8124198130948933E-5</v>
      </c>
      <c r="P98" s="30">
        <f>IFERROR((($C98*s_DL)/ss_com!O98),".")</f>
        <v>7.8614891110249443E-6</v>
      </c>
      <c r="Q98" s="30">
        <f>IFERROR((($C98*s_DL)/ss_com!P98),".")</f>
        <v>2.2238328724050401E-5</v>
      </c>
      <c r="R98" s="30">
        <f>IFERROR((($C98*s_DL)/ss_com!Q98),".")</f>
        <v>3.3918179646299555E-5</v>
      </c>
      <c r="S98" s="30">
        <f>IFERROR((($C98*s_DL)/ss_com!R98),".")</f>
        <v>7.2744262837297789E-6</v>
      </c>
    </row>
    <row r="99" spans="1:19">
      <c r="A99" s="88" t="s">
        <v>106</v>
      </c>
      <c r="B99" s="28"/>
      <c r="C99" s="28">
        <v>5</v>
      </c>
      <c r="D99" s="30">
        <f>IFERROR((($C99*s_DL)/ss_com!C99),".")</f>
        <v>2.596322101072257E-2</v>
      </c>
      <c r="E99" s="30">
        <f>IFERROR((($C99*s_DL)/ss_com!D99),".")</f>
        <v>26.869535403384468</v>
      </c>
      <c r="F99" s="30">
        <f>IFERROR((($C99*s_DL)/ss_com!E99),".")</f>
        <v>3.2251482716623842E-2</v>
      </c>
      <c r="G99" s="30">
        <f>IFERROR((($C99*s_DL)/ss_com!F99),".")</f>
        <v>5.0798550371339215E-6</v>
      </c>
      <c r="H99" s="30">
        <f>IFERROR((($C99*s_DL)/ss_com!G99),".")</f>
        <v>5.8219783582383548E-2</v>
      </c>
      <c r="I99" s="30">
        <f>IFERROR((($C99*s_DL)/ss_com!H99),".")</f>
        <v>26.895503704250228</v>
      </c>
      <c r="J99" s="30">
        <f>IFERROR((($C99*s_DL)/ss_com!I99),".")</f>
        <v>5.3651753370376181E-6</v>
      </c>
      <c r="K99" s="30">
        <f>IFERROR((($C99*s_DL)/ss_com!J99),".")</f>
        <v>3.064640736163907E-6</v>
      </c>
      <c r="L99" s="30">
        <f>IFERROR((($C99*s_DL)/ss_com!K99),".")</f>
        <v>4.9872303668940794E-6</v>
      </c>
      <c r="M99" s="30">
        <f>IFERROR((($C99*s_DL)/ss_com!L99),".")</f>
        <v>5.3651753370376181E-6</v>
      </c>
      <c r="N99" s="30">
        <f>IFERROR((($C99*s_DL)/ss_com!M99),".")</f>
        <v>6.8384868870457688E-6</v>
      </c>
      <c r="O99" s="30">
        <f>IFERROR((($C99*s_DL)/ss_com!N99),".")</f>
        <v>4.504344965796508E-6</v>
      </c>
      <c r="P99" s="30">
        <f>IFERROR((($C99*s_DL)/ss_com!O99),".")</f>
        <v>2.5729259911823847E-6</v>
      </c>
      <c r="Q99" s="30">
        <f>IFERROR((($C99*s_DL)/ss_com!P99),".")</f>
        <v>4.187040419967044E-6</v>
      </c>
      <c r="R99" s="30">
        <f>IFERROR((($C99*s_DL)/ss_com!Q99),".")</f>
        <v>4.504344965796508E-6</v>
      </c>
      <c r="S99" s="30">
        <f>IFERROR((($C99*s_DL)/ss_com!R99),".")</f>
        <v>5.741266976064544E-6</v>
      </c>
    </row>
    <row r="100" spans="1:19">
      <c r="A100" s="88" t="s">
        <v>107</v>
      </c>
      <c r="B100" s="28"/>
      <c r="C100" s="28">
        <v>5</v>
      </c>
      <c r="D100" s="30">
        <f>IFERROR((($C100*s_DL)/ss_com!C100),".")</f>
        <v>1.2936255357727426E-6</v>
      </c>
      <c r="E100" s="30">
        <f>IFERROR((($C100*s_DL)/ss_com!D100),".")</f>
        <v>5.7905995651506373E-5</v>
      </c>
      <c r="F100" s="30">
        <f>IFERROR((($C100*s_DL)/ss_com!E100),".")</f>
        <v>6.9504522125388775E-8</v>
      </c>
      <c r="G100" s="30">
        <f>IFERROR((($C100*s_DL)/ss_com!F100),".")</f>
        <v>8.9187470902766445E-5</v>
      </c>
      <c r="H100" s="30">
        <f>IFERROR((($C100*s_DL)/ss_com!G100),".")</f>
        <v>9.0550600960664565E-5</v>
      </c>
      <c r="I100" s="30">
        <f>IFERROR((($C100*s_DL)/ss_com!H100),".")</f>
        <v>1.4838709209004556E-4</v>
      </c>
      <c r="J100" s="30">
        <f>IFERROR((($C100*s_DL)/ss_com!I100),".")</f>
        <v>5.3968728758783393E-4</v>
      </c>
      <c r="K100" s="30">
        <f>IFERROR((($C100*s_DL)/ss_com!J100),".")</f>
        <v>1.1147980650945607E-4</v>
      </c>
      <c r="L100" s="30">
        <f>IFERROR((($C100*s_DL)/ss_com!K100),".")</f>
        <v>3.1672767456892193E-4</v>
      </c>
      <c r="M100" s="30">
        <f>IFERROR((($C100*s_DL)/ss_com!L100),".")</f>
        <v>4.875939200600508E-4</v>
      </c>
      <c r="N100" s="30">
        <f>IFERROR((($C100*s_DL)/ss_com!M100),".")</f>
        <v>1.1370944725923195E-4</v>
      </c>
      <c r="O100" s="30">
        <f>IFERROR((($C100*s_DL)/ss_com!N100),".")</f>
        <v>5.0928678416389686E-4</v>
      </c>
      <c r="P100" s="30">
        <f>IFERROR((($C100*s_DL)/ss_com!O100),".")</f>
        <v>1.0415955854165016E-4</v>
      </c>
      <c r="Q100" s="30">
        <f>IFERROR((($C100*s_DL)/ss_com!P100),".")</f>
        <v>2.9334366274943346E-4</v>
      </c>
      <c r="R100" s="30">
        <f>IFERROR((($C100*s_DL)/ss_com!Q100),".")</f>
        <v>4.4450325187799579E-4</v>
      </c>
      <c r="S100" s="30">
        <f>IFERROR((($C100*s_DL)/ss_com!R100),".")</f>
        <v>1.0079993968915914E-4</v>
      </c>
    </row>
    <row r="101" spans="1:19">
      <c r="A101" s="88" t="s">
        <v>108</v>
      </c>
      <c r="B101" s="28"/>
      <c r="C101" s="28">
        <v>5</v>
      </c>
      <c r="D101" s="30">
        <f>IFERROR((($C101*s_DL)/ss_com!C101),".")</f>
        <v>1.4200805043425985E-4</v>
      </c>
      <c r="E101" s="30">
        <f>IFERROR((($C101*s_DL)/ss_com!D101),".")</f>
        <v>5.8786488171819187E-3</v>
      </c>
      <c r="F101" s="30">
        <f>IFERROR((($C101*s_DL)/ss_com!E101),".")</f>
        <v>7.0561376621555802E-6</v>
      </c>
      <c r="G101" s="30">
        <f>IFERROR((($C101*s_DL)/ss_com!F101),".")</f>
        <v>1.5293833522620358E-3</v>
      </c>
      <c r="H101" s="30">
        <f>IFERROR((($C101*s_DL)/ss_com!G101),".")</f>
        <v>1.6784475403584511E-3</v>
      </c>
      <c r="I101" s="30">
        <f>IFERROR((($C101*s_DL)/ss_com!H101),".")</f>
        <v>7.5500402198782146E-3</v>
      </c>
      <c r="J101" s="30">
        <f>IFERROR((($C101*s_DL)/ss_com!I101),".")</f>
        <v>9.9200092232677225E-3</v>
      </c>
      <c r="K101" s="30">
        <f>IFERROR((($C101*s_DL)/ss_com!J101),".")</f>
        <v>1.9065483191865891E-3</v>
      </c>
      <c r="L101" s="30">
        <f>IFERROR((($C101*s_DL)/ss_com!K101),".")</f>
        <v>5.4813264176614444E-3</v>
      </c>
      <c r="M101" s="30">
        <f>IFERROR((($C101*s_DL)/ss_com!L101),".")</f>
        <v>8.6539419800578769E-3</v>
      </c>
      <c r="N101" s="30">
        <f>IFERROR((($C101*s_DL)/ss_com!M101),".")</f>
        <v>1.9388259372777432E-3</v>
      </c>
      <c r="O101" s="30">
        <f>IFERROR((($C101*s_DL)/ss_com!N101),".")</f>
        <v>9.6746503776853812E-3</v>
      </c>
      <c r="P101" s="30">
        <f>IFERROR((($C101*s_DL)/ss_com!O101),".")</f>
        <v>1.8387875251345881E-3</v>
      </c>
      <c r="Q101" s="30">
        <f>IFERROR((($C101*s_DL)/ss_com!P101),".")</f>
        <v>5.3314194473191726E-3</v>
      </c>
      <c r="R101" s="30">
        <f>IFERROR((($C101*s_DL)/ss_com!Q101),".")</f>
        <v>8.2801028631527673E-3</v>
      </c>
      <c r="S101" s="30">
        <f>IFERROR((($C101*s_DL)/ss_com!R101),".")</f>
        <v>1.728513524480212E-3</v>
      </c>
    </row>
    <row r="102" spans="1:19">
      <c r="A102" s="88" t="s">
        <v>109</v>
      </c>
      <c r="B102" s="28"/>
      <c r="C102" s="28">
        <v>5</v>
      </c>
      <c r="D102" s="30">
        <f>IFERROR((($C102*s_DL)/ss_com!C102),".")</f>
        <v>6.6321414517045765E-6</v>
      </c>
      <c r="E102" s="30">
        <f>IFERROR((($C102*s_DL)/ss_com!D102),".")</f>
        <v>3.697968982088417E-4</v>
      </c>
      <c r="F102" s="30">
        <f>IFERROR((($C102*s_DL)/ss_com!E102),".")</f>
        <v>4.438669330226421E-7</v>
      </c>
      <c r="G102" s="30">
        <f>IFERROR((($C102*s_DL)/ss_com!F102),".")</f>
        <v>9.4519325677447962E-5</v>
      </c>
      <c r="H102" s="30">
        <f>IFERROR((($C102*s_DL)/ss_com!G102),".")</f>
        <v>1.0159533406217517E-4</v>
      </c>
      <c r="I102" s="30">
        <f>IFERROR((($C102*s_DL)/ss_com!H102),".")</f>
        <v>4.7094836533799429E-4</v>
      </c>
      <c r="J102" s="30">
        <f>IFERROR((($C102*s_DL)/ss_com!I102),".")</f>
        <v>5.4801685554367444E-4</v>
      </c>
      <c r="K102" s="30">
        <f>IFERROR((($C102*s_DL)/ss_com!J102),".")</f>
        <v>1.1611446246172903E-4</v>
      </c>
      <c r="L102" s="30">
        <f>IFERROR((($C102*s_DL)/ss_com!K102),".")</f>
        <v>3.2826752238012178E-4</v>
      </c>
      <c r="M102" s="30">
        <f>IFERROR((($C102*s_DL)/ss_com!L102),".")</f>
        <v>4.991836703962184E-4</v>
      </c>
      <c r="N102" s="30">
        <f>IFERROR((($C102*s_DL)/ss_com!M102),".")</f>
        <v>1.1816515415302718E-4</v>
      </c>
      <c r="O102" s="30">
        <f>IFERROR((($C102*s_DL)/ss_com!N102),".")</f>
        <v>5.0471015769095481E-4</v>
      </c>
      <c r="P102" s="30">
        <f>IFERROR((($C102*s_DL)/ss_com!O102),".")</f>
        <v>1.0600321188591579E-4</v>
      </c>
      <c r="Q102" s="30">
        <f>IFERROR((($C102*s_DL)/ss_com!P102),".")</f>
        <v>2.9996276521165372E-4</v>
      </c>
      <c r="R102" s="30">
        <f>IFERROR((($C102*s_DL)/ss_com!Q102),".")</f>
        <v>4.3192266922489284E-4</v>
      </c>
      <c r="S102" s="30">
        <f>IFERROR((($C102*s_DL)/ss_com!R102),".")</f>
        <v>1.0682601750344301E-4</v>
      </c>
    </row>
    <row r="103" spans="1:19">
      <c r="A103" s="88" t="s">
        <v>110</v>
      </c>
      <c r="B103" s="28"/>
      <c r="C103" s="28">
        <v>5</v>
      </c>
      <c r="D103" s="30">
        <f>IFERROR((($C103*s_DL)/ss_com!C103),".")</f>
        <v>0.35028037991590744</v>
      </c>
      <c r="E103" s="30">
        <f>IFERROR((($C103*s_DL)/ss_com!D103),".")</f>
        <v>4663.7788943294272</v>
      </c>
      <c r="F103" s="30">
        <f>IFERROR((($C103*s_DL)/ss_com!E103),".")</f>
        <v>5.5979302264256692</v>
      </c>
      <c r="G103" s="30">
        <f>IFERROR((($C103*s_DL)/ss_com!F103),".")</f>
        <v>3.3460432372919147E-5</v>
      </c>
      <c r="H103" s="30">
        <f>IFERROR((($C103*s_DL)/ss_com!G103),".")</f>
        <v>5.9482440667739489</v>
      </c>
      <c r="I103" s="30">
        <f>IFERROR((($C103*s_DL)/ss_com!H103),".")</f>
        <v>4664.1292081697748</v>
      </c>
      <c r="J103" s="30">
        <f>IFERROR((($C103*s_DL)/ss_com!I103),".")</f>
        <v>4.8152843800449837E-5</v>
      </c>
      <c r="K103" s="30">
        <f>IFERROR((($C103*s_DL)/ss_com!J103),".")</f>
        <v>2.3825625838764248E-5</v>
      </c>
      <c r="L103" s="30">
        <f>IFERROR((($C103*s_DL)/ss_com!K103),".")</f>
        <v>4.313692257123632E-5</v>
      </c>
      <c r="M103" s="30">
        <f>IFERROR((($C103*s_DL)/ss_com!L103),".")</f>
        <v>4.8152843800449837E-5</v>
      </c>
      <c r="N103" s="30">
        <f>IFERROR((($C103*s_DL)/ss_com!M103),".")</f>
        <v>4.5044342081499626E-5</v>
      </c>
      <c r="O103" s="30">
        <f>IFERROR((($C103*s_DL)/ss_com!N103),".")</f>
        <v>4.042682781754184E-5</v>
      </c>
      <c r="P103" s="30">
        <f>IFERROR((($C103*s_DL)/ss_com!O103),".")</f>
        <v>2.0002857513887893E-5</v>
      </c>
      <c r="Q103" s="30">
        <f>IFERROR((($C103*s_DL)/ss_com!P103),".")</f>
        <v>3.621569991988124E-5</v>
      </c>
      <c r="R103" s="30">
        <f>IFERROR((($C103*s_DL)/ss_com!Q103),".")</f>
        <v>4.042682781754184E-5</v>
      </c>
      <c r="S103" s="30">
        <f>IFERROR((($C103*s_DL)/ss_com!R103),".")</f>
        <v>3.7817078240064981E-5</v>
      </c>
    </row>
    <row r="104" spans="1:19">
      <c r="A104" s="88" t="s">
        <v>111</v>
      </c>
      <c r="B104" s="28"/>
      <c r="C104" s="28">
        <v>5</v>
      </c>
      <c r="D104" s="30" t="str">
        <f>IFERROR((($C104*s_DL)/ss_com!C104),".")</f>
        <v>.</v>
      </c>
      <c r="E104" s="30" t="str">
        <f>IFERROR((($C104*s_DL)/ss_com!D104),".")</f>
        <v>.</v>
      </c>
      <c r="F104" s="30" t="str">
        <f>IFERROR((($C104*s_DL)/ss_com!E104),".")</f>
        <v>.</v>
      </c>
      <c r="G104" s="30">
        <f>IFERROR((($C104*s_DL)/ss_com!F104),".")</f>
        <v>1.6264467363278587E-5</v>
      </c>
      <c r="H104" s="30">
        <f>IFERROR((($C104*s_DL)/ss_com!G104),".")</f>
        <v>1.6264467363278587E-5</v>
      </c>
      <c r="I104" s="30">
        <f>IFERROR((($C104*s_DL)/ss_com!H104),".")</f>
        <v>1.6264467363278587E-5</v>
      </c>
      <c r="J104" s="30" t="str">
        <f>IFERROR((($C104*s_DL)/ss_com!I104),".")</f>
        <v>.</v>
      </c>
      <c r="K104" s="30" t="str">
        <f>IFERROR((($C104*s_DL)/ss_com!J104),".")</f>
        <v>.</v>
      </c>
      <c r="L104" s="30" t="str">
        <f>IFERROR((($C104*s_DL)/ss_com!K104),".")</f>
        <v>.</v>
      </c>
      <c r="M104" s="30" t="str">
        <f>IFERROR((($C104*s_DL)/ss_com!L104),".")</f>
        <v>.</v>
      </c>
      <c r="N104" s="30" t="str">
        <f>IFERROR((($C104*s_DL)/ss_com!M104),".")</f>
        <v>.</v>
      </c>
      <c r="O104" s="30">
        <f>IFERROR((($C104*s_DL)/ss_com!N104),".")</f>
        <v>7.968220894089383E-5</v>
      </c>
      <c r="P104" s="30">
        <f>IFERROR((($C104*s_DL)/ss_com!O104),".")</f>
        <v>1.739638971460279E-5</v>
      </c>
      <c r="Q104" s="30">
        <f>IFERROR((($C104*s_DL)/ss_com!P104),".")</f>
        <v>4.8029854803705708E-5</v>
      </c>
      <c r="R104" s="30">
        <f>IFERROR((($C104*s_DL)/ss_com!Q104),".")</f>
        <v>7.2891936120080735E-5</v>
      </c>
      <c r="S104" s="30">
        <f>IFERROR((($C104*s_DL)/ss_com!R104),".")</f>
        <v>1.8382148441927896E-5</v>
      </c>
    </row>
    <row r="105" spans="1:19">
      <c r="A105" s="88" t="s">
        <v>112</v>
      </c>
      <c r="B105" s="28"/>
      <c r="C105" s="28">
        <v>5</v>
      </c>
      <c r="D105" s="30">
        <f>IFERROR((($C105*s_DL)/ss_com!C105),".")</f>
        <v>1.5112248013791229E-4</v>
      </c>
      <c r="E105" s="30">
        <f>IFERROR((($C105*s_DL)/ss_com!D105),".")</f>
        <v>5.5674219361331141E-3</v>
      </c>
      <c r="F105" s="30">
        <f>IFERROR((($C105*s_DL)/ss_com!E105),".")</f>
        <v>6.682572275765238E-6</v>
      </c>
      <c r="G105" s="30">
        <f>IFERROR((($C105*s_DL)/ss_com!F105),".")</f>
        <v>2.1939062034817463E-4</v>
      </c>
      <c r="H105" s="30">
        <f>IFERROR((($C105*s_DL)/ss_com!G105),".")</f>
        <v>3.7719567276185218E-4</v>
      </c>
      <c r="I105" s="30">
        <f>IFERROR((($C105*s_DL)/ss_com!H105),".")</f>
        <v>5.9379350366192008E-3</v>
      </c>
      <c r="J105" s="30">
        <f>IFERROR((($C105*s_DL)/ss_com!I105),".")</f>
        <v>1.251692201699596E-3</v>
      </c>
      <c r="K105" s="30">
        <f>IFERROR((($C105*s_DL)/ss_com!J105),".")</f>
        <v>2.81545942387714E-4</v>
      </c>
      <c r="L105" s="30">
        <f>IFERROR((($C105*s_DL)/ss_com!K105),".")</f>
        <v>7.9884421002779089E-4</v>
      </c>
      <c r="M105" s="30">
        <f>IFERROR((($C105*s_DL)/ss_com!L105),".")</f>
        <v>1.1838498059435201E-3</v>
      </c>
      <c r="N105" s="30">
        <f>IFERROR((($C105*s_DL)/ss_com!M105),".")</f>
        <v>2.8445503012864635E-4</v>
      </c>
      <c r="O105" s="30">
        <f>IFERROR((($C105*s_DL)/ss_com!N105),".")</f>
        <v>1.0001036318199015E-3</v>
      </c>
      <c r="P105" s="30">
        <f>IFERROR((($C105*s_DL)/ss_com!O105),".")</f>
        <v>2.429068122526423E-4</v>
      </c>
      <c r="Q105" s="30">
        <f>IFERROR((($C105*s_DL)/ss_com!P105),".")</f>
        <v>6.9909379228154823E-4</v>
      </c>
      <c r="R105" s="30">
        <f>IFERROR((($C105*s_DL)/ss_com!Q105),".")</f>
        <v>9.7355199330315437E-4</v>
      </c>
      <c r="S105" s="30">
        <f>IFERROR((($C105*s_DL)/ss_com!R105),".")</f>
        <v>2.4795591887085626E-4</v>
      </c>
    </row>
    <row r="106" spans="1:19">
      <c r="A106" s="88" t="s">
        <v>113</v>
      </c>
      <c r="B106" s="28"/>
      <c r="C106" s="28">
        <v>5</v>
      </c>
      <c r="D106" s="30" t="str">
        <f>IFERROR((($C106*s_DL)/ss_com!C106),".")</f>
        <v>.</v>
      </c>
      <c r="E106" s="30" t="str">
        <f>IFERROR((($C106*s_DL)/ss_com!D106),".")</f>
        <v>.</v>
      </c>
      <c r="F106" s="30" t="str">
        <f>IFERROR((($C106*s_DL)/ss_com!E106),".")</f>
        <v>.</v>
      </c>
      <c r="G106" s="30">
        <f>IFERROR((($C106*s_DL)/ss_com!F106),".")</f>
        <v>9.6303586280967299E-6</v>
      </c>
      <c r="H106" s="30">
        <f>IFERROR((($C106*s_DL)/ss_com!G106),".")</f>
        <v>9.6303586280967299E-6</v>
      </c>
      <c r="I106" s="30">
        <f>IFERROR((($C106*s_DL)/ss_com!H106),".")</f>
        <v>9.6303586280967299E-6</v>
      </c>
      <c r="J106" s="30" t="str">
        <f>IFERROR((($C106*s_DL)/ss_com!I106),".")</f>
        <v>.</v>
      </c>
      <c r="K106" s="30" t="str">
        <f>IFERROR((($C106*s_DL)/ss_com!J106),".")</f>
        <v>.</v>
      </c>
      <c r="L106" s="30" t="str">
        <f>IFERROR((($C106*s_DL)/ss_com!K106),".")</f>
        <v>.</v>
      </c>
      <c r="M106" s="30" t="str">
        <f>IFERROR((($C106*s_DL)/ss_com!L106),".")</f>
        <v>.</v>
      </c>
      <c r="N106" s="30" t="str">
        <f>IFERROR((($C106*s_DL)/ss_com!M106),".")</f>
        <v>.</v>
      </c>
      <c r="O106" s="30">
        <f>IFERROR((($C106*s_DL)/ss_com!N106),".")</f>
        <v>4.5813732351705541E-5</v>
      </c>
      <c r="P106" s="30">
        <f>IFERROR((($C106*s_DL)/ss_com!O106),".")</f>
        <v>1.0059495546908781E-5</v>
      </c>
      <c r="Q106" s="30">
        <f>IFERROR((($C106*s_DL)/ss_com!P106),".")</f>
        <v>2.7790574590580678E-5</v>
      </c>
      <c r="R106" s="30">
        <f>IFERROR((($C106*s_DL)/ss_com!Q106),".")</f>
        <v>4.1352153312066059E-5</v>
      </c>
      <c r="S106" s="30">
        <f>IFERROR((($C106*s_DL)/ss_com!R106),".")</f>
        <v>1.0884259404052825E-5</v>
      </c>
    </row>
    <row r="107" spans="1:19">
      <c r="A107" s="88" t="s">
        <v>114</v>
      </c>
      <c r="B107" s="28"/>
      <c r="C107" s="28">
        <v>5</v>
      </c>
      <c r="D107" s="30">
        <f>IFERROR((($C107*s_DL)/ss_com!C107),".")</f>
        <v>16.541291646083955</v>
      </c>
      <c r="E107" s="30">
        <f>IFERROR((($C107*s_DL)/ss_com!D107),".")</f>
        <v>6532.0108892499156</v>
      </c>
      <c r="F107" s="30">
        <f>IFERROR((($C107*s_DL)/ss_com!E107),".")</f>
        <v>7.8403676556650437</v>
      </c>
      <c r="G107" s="30">
        <f>IFERROR((($C107*s_DL)/ss_com!F107),".")</f>
        <v>1.8941596828033341E-3</v>
      </c>
      <c r="H107" s="30">
        <f>IFERROR((($C107*s_DL)/ss_com!G107),".")</f>
        <v>24.383553461431802</v>
      </c>
      <c r="I107" s="30">
        <f>IFERROR((($C107*s_DL)/ss_com!H107),".")</f>
        <v>6548.5540750556838</v>
      </c>
      <c r="J107" s="30">
        <f>IFERROR((($C107*s_DL)/ss_com!I107),".")</f>
        <v>8.596464999742309E-4</v>
      </c>
      <c r="K107" s="30">
        <f>IFERROR((($C107*s_DL)/ss_com!J107),".")</f>
        <v>3.1305045952818801E-4</v>
      </c>
      <c r="L107" s="30">
        <f>IFERROR((($C107*s_DL)/ss_com!K107),".")</f>
        <v>6.7579146818783434E-4</v>
      </c>
      <c r="M107" s="30">
        <f>IFERROR((($C107*s_DL)/ss_com!L107),".")</f>
        <v>8.4970839014793893E-4</v>
      </c>
      <c r="N107" s="30">
        <f>IFERROR((($C107*s_DL)/ss_com!M107),".")</f>
        <v>2.5499125581602464E-3</v>
      </c>
      <c r="O107" s="30">
        <f>IFERROR((($C107*s_DL)/ss_com!N107),".")</f>
        <v>7.2171814363508179E-4</v>
      </c>
      <c r="P107" s="30">
        <f>IFERROR((($C107*s_DL)/ss_com!O107),".")</f>
        <v>2.6282221415612796E-4</v>
      </c>
      <c r="Q107" s="30">
        <f>IFERROR((($C107*s_DL)/ss_com!P107),".")</f>
        <v>5.6736224008306993E-4</v>
      </c>
      <c r="R107" s="30">
        <f>IFERROR((($C107*s_DL)/ss_com!Q107),".")</f>
        <v>7.1337458128091903E-4</v>
      </c>
      <c r="S107" s="30">
        <f>IFERROR((($C107*s_DL)/ss_com!R107),".")</f>
        <v>2.1407847969628934E-3</v>
      </c>
    </row>
    <row r="108" spans="1:19">
      <c r="A108" s="88" t="s">
        <v>115</v>
      </c>
      <c r="B108" s="28"/>
      <c r="C108" s="28">
        <v>5</v>
      </c>
      <c r="D108" s="30">
        <f>IFERROR((($C108*s_DL)/ss_com!C108),".")</f>
        <v>2.5074173801048006E-4</v>
      </c>
      <c r="E108" s="30">
        <f>IFERROR((($C108*s_DL)/ss_com!D108),".")</f>
        <v>1.2480284252853137E-2</v>
      </c>
      <c r="F108" s="30">
        <f>IFERROR((($C108*s_DL)/ss_com!E108),".")</f>
        <v>1.4980075607438527E-5</v>
      </c>
      <c r="G108" s="30">
        <f>IFERROR((($C108*s_DL)/ss_com!F108),".")</f>
        <v>2.0039404047727007E-3</v>
      </c>
      <c r="H108" s="30">
        <f>IFERROR((($C108*s_DL)/ss_com!G108),".")</f>
        <v>2.2696622183906189E-3</v>
      </c>
      <c r="I108" s="30">
        <f>IFERROR((($C108*s_DL)/ss_com!H108),".")</f>
        <v>1.4734966395636317E-2</v>
      </c>
      <c r="J108" s="30">
        <f>IFERROR((($C108*s_DL)/ss_com!I108),".")</f>
        <v>1.3195688163299349E-2</v>
      </c>
      <c r="K108" s="30">
        <f>IFERROR((($C108*s_DL)/ss_com!J108),".")</f>
        <v>2.5095371239131792E-3</v>
      </c>
      <c r="L108" s="30">
        <f>IFERROR((($C108*s_DL)/ss_com!K108),".")</f>
        <v>7.1083915403487548E-3</v>
      </c>
      <c r="M108" s="30">
        <f>IFERROR((($C108*s_DL)/ss_com!L108),".")</f>
        <v>1.1232044091379803E-2</v>
      </c>
      <c r="N108" s="30">
        <f>IFERROR((($C108*s_DL)/ss_com!M108),".")</f>
        <v>2.4822857808080179E-3</v>
      </c>
      <c r="O108" s="30">
        <f>IFERROR((($C108*s_DL)/ss_com!N108),".")</f>
        <v>1.2714376905594774E-2</v>
      </c>
      <c r="P108" s="30">
        <f>IFERROR((($C108*s_DL)/ss_com!O108),".")</f>
        <v>2.409673538941141E-3</v>
      </c>
      <c r="Q108" s="30">
        <f>IFERROR((($C108*s_DL)/ss_com!P108),".")</f>
        <v>6.86138179570343E-3</v>
      </c>
      <c r="R108" s="30">
        <f>IFERROR((($C108*s_DL)/ss_com!Q108),".")</f>
        <v>1.0596115975209789E-2</v>
      </c>
      <c r="S108" s="30">
        <f>IFERROR((($C108*s_DL)/ss_com!R108),".")</f>
        <v>2.2648592890584106E-3</v>
      </c>
    </row>
    <row r="109" spans="1:19">
      <c r="A109" s="88" t="s">
        <v>116</v>
      </c>
      <c r="B109" s="28"/>
      <c r="C109" s="28">
        <v>5</v>
      </c>
      <c r="D109" s="30">
        <f>IFERROR((($C109*s_DL)/ss_com!C109),".")</f>
        <v>7.5801040894309804E-5</v>
      </c>
      <c r="E109" s="30">
        <f>IFERROR((($C109*s_DL)/ss_com!D109),".")</f>
        <v>2.9809253561004657E-3</v>
      </c>
      <c r="F109" s="30">
        <f>IFERROR((($C109*s_DL)/ss_com!E109),".")</f>
        <v>3.5780024164359134E-6</v>
      </c>
      <c r="G109" s="30">
        <f>IFERROR((($C109*s_DL)/ss_com!F109),".")</f>
        <v>1.4269543740501735E-3</v>
      </c>
      <c r="H109" s="30">
        <f>IFERROR((($C109*s_DL)/ss_com!G109),".")</f>
        <v>1.5063334173609192E-3</v>
      </c>
      <c r="I109" s="30">
        <f>IFERROR((($C109*s_DL)/ss_com!H109),".")</f>
        <v>4.4836807710449495E-3</v>
      </c>
      <c r="J109" s="30">
        <f>IFERROR((($C109*s_DL)/ss_com!I109),".")</f>
        <v>1.0495162426614477E-2</v>
      </c>
      <c r="K109" s="30">
        <f>IFERROR((($C109*s_DL)/ss_com!J109),".")</f>
        <v>1.8428616465163644E-3</v>
      </c>
      <c r="L109" s="30">
        <f>IFERROR((($C109*s_DL)/ss_com!K109),".")</f>
        <v>5.3194658874621313E-3</v>
      </c>
      <c r="M109" s="30">
        <f>IFERROR((($C109*s_DL)/ss_com!L109),".")</f>
        <v>8.639230839342673E-3</v>
      </c>
      <c r="N109" s="30">
        <f>IFERROR((($C109*s_DL)/ss_com!M109),".")</f>
        <v>1.8076049915556377E-3</v>
      </c>
      <c r="O109" s="30">
        <f>IFERROR((($C109*s_DL)/ss_com!N109),".")</f>
        <v>1.0205706577795614E-2</v>
      </c>
      <c r="P109" s="30">
        <f>IFERROR((($C109*s_DL)/ss_com!O109),".")</f>
        <v>1.7865665693119232E-3</v>
      </c>
      <c r="Q109" s="30">
        <f>IFERROR((($C109*s_DL)/ss_com!P109),".")</f>
        <v>5.1798287306824503E-3</v>
      </c>
      <c r="R109" s="30">
        <f>IFERROR((($C109*s_DL)/ss_com!Q109),".")</f>
        <v>8.4428681939261244E-3</v>
      </c>
      <c r="S109" s="30">
        <f>IFERROR((($C109*s_DL)/ss_com!R109),".")</f>
        <v>1.6127479946174555E-3</v>
      </c>
    </row>
    <row r="110" spans="1:19">
      <c r="A110" s="88" t="s">
        <v>117</v>
      </c>
      <c r="B110" s="28"/>
      <c r="C110" s="28">
        <v>5</v>
      </c>
      <c r="D110" s="30" t="str">
        <f>IFERROR((($C110*s_DL)/ss_com!C110),".")</f>
        <v>.</v>
      </c>
      <c r="E110" s="30" t="str">
        <f>IFERROR((($C110*s_DL)/ss_com!D110),".")</f>
        <v>.</v>
      </c>
      <c r="F110" s="30" t="str">
        <f>IFERROR((($C110*s_DL)/ss_com!E110),".")</f>
        <v>.</v>
      </c>
      <c r="G110" s="30">
        <f>IFERROR((($C110*s_DL)/ss_com!F110),".")</f>
        <v>2.317848073593693E-5</v>
      </c>
      <c r="H110" s="30">
        <f>IFERROR((($C110*s_DL)/ss_com!G110),".")</f>
        <v>2.317848073593693E-5</v>
      </c>
      <c r="I110" s="30">
        <f>IFERROR((($C110*s_DL)/ss_com!H110),".")</f>
        <v>2.317848073593693E-5</v>
      </c>
      <c r="J110" s="30" t="str">
        <f>IFERROR((($C110*s_DL)/ss_com!I110),".")</f>
        <v>.</v>
      </c>
      <c r="K110" s="30" t="str">
        <f>IFERROR((($C110*s_DL)/ss_com!J110),".")</f>
        <v>.</v>
      </c>
      <c r="L110" s="30" t="str">
        <f>IFERROR((($C110*s_DL)/ss_com!K110),".")</f>
        <v>.</v>
      </c>
      <c r="M110" s="30" t="str">
        <f>IFERROR((($C110*s_DL)/ss_com!L110),".")</f>
        <v>.</v>
      </c>
      <c r="N110" s="30" t="str">
        <f>IFERROR((($C110*s_DL)/ss_com!M110),".")</f>
        <v>.</v>
      </c>
      <c r="O110" s="30">
        <f>IFERROR((($C110*s_DL)/ss_com!N110),".")</f>
        <v>1.5845114053277711E-4</v>
      </c>
      <c r="P110" s="30">
        <f>IFERROR((($C110*s_DL)/ss_com!O110),".")</f>
        <v>2.831361776486105E-5</v>
      </c>
      <c r="Q110" s="30">
        <f>IFERROR((($C110*s_DL)/ss_com!P110),".")</f>
        <v>8.2364912783523787E-5</v>
      </c>
      <c r="R110" s="30">
        <f>IFERROR((($C110*s_DL)/ss_com!Q110),".")</f>
        <v>1.3069233115236412E-4</v>
      </c>
      <c r="S110" s="30">
        <f>IFERROR((($C110*s_DL)/ss_com!R110),".")</f>
        <v>2.6196386517293968E-5</v>
      </c>
    </row>
    <row r="111" spans="1:19">
      <c r="A111" s="88" t="s">
        <v>118</v>
      </c>
      <c r="B111" s="28"/>
      <c r="C111" s="28">
        <v>5</v>
      </c>
      <c r="D111" s="30">
        <f>IFERROR((($C111*s_DL)/ss_com!C111),".")</f>
        <v>0.38941357573826735</v>
      </c>
      <c r="E111" s="30">
        <f>IFERROR((($C111*s_DL)/ss_com!D111),".")</f>
        <v>572.40987743314565</v>
      </c>
      <c r="F111" s="30">
        <f>IFERROR((($C111*s_DL)/ss_com!E111),".")</f>
        <v>0.68706313643720585</v>
      </c>
      <c r="G111" s="30">
        <f>IFERROR((($C111*s_DL)/ss_com!F111),".")</f>
        <v>8.2569998487975124E-5</v>
      </c>
      <c r="H111" s="30">
        <f>IFERROR((($C111*s_DL)/ss_com!G111),".")</f>
        <v>1.0765592821739611</v>
      </c>
      <c r="I111" s="30">
        <f>IFERROR((($C111*s_DL)/ss_com!H111),".")</f>
        <v>572.79937357888252</v>
      </c>
      <c r="J111" s="30">
        <f>IFERROR((($C111*s_DL)/ss_com!I111),".")</f>
        <v>1.4860964758054419E-4</v>
      </c>
      <c r="K111" s="30">
        <f>IFERROR((($C111*s_DL)/ss_com!J111),".")</f>
        <v>6.3618004801823503E-5</v>
      </c>
      <c r="L111" s="30">
        <f>IFERROR((($C111*s_DL)/ss_com!K111),".")</f>
        <v>1.2648164591034472E-4</v>
      </c>
      <c r="M111" s="30">
        <f>IFERROR((($C111*s_DL)/ss_com!L111),".")</f>
        <v>1.4810673845167604E-4</v>
      </c>
      <c r="N111" s="30">
        <f>IFERROR((($C111*s_DL)/ss_com!M111),".")</f>
        <v>1.0307146826250358E-4</v>
      </c>
      <c r="O111" s="30">
        <f>IFERROR((($C111*s_DL)/ss_com!N111),".")</f>
        <v>1.3862840259379122E-4</v>
      </c>
      <c r="P111" s="30">
        <f>IFERROR((($C111*s_DL)/ss_com!O111),".")</f>
        <v>5.5221277686448406E-5</v>
      </c>
      <c r="Q111" s="30">
        <f>IFERROR((($C111*s_DL)/ss_com!P111),".")</f>
        <v>1.0831117044731266E-4</v>
      </c>
      <c r="R111" s="30">
        <f>IFERROR((($C111*s_DL)/ss_com!Q111),".")</f>
        <v>1.2913379093232836E-4</v>
      </c>
      <c r="S111" s="30">
        <f>IFERROR((($C111*s_DL)/ss_com!R111),".")</f>
        <v>9.3320853069101667E-5</v>
      </c>
    </row>
    <row r="112" spans="1:19">
      <c r="A112" s="88" t="s">
        <v>119</v>
      </c>
      <c r="B112" s="28"/>
      <c r="C112" s="28">
        <v>5</v>
      </c>
      <c r="D112" s="30">
        <f>IFERROR((($C112*s_DL)/ss_com!C112),".")</f>
        <v>1.6807373403680494E-6</v>
      </c>
      <c r="E112" s="30">
        <f>IFERROR((($C112*s_DL)/ss_com!D112),".")</f>
        <v>6.4259574785640154E-5</v>
      </c>
      <c r="F112" s="30">
        <f>IFERROR((($C112*s_DL)/ss_com!E112),".")</f>
        <v>7.7130718282372079E-8</v>
      </c>
      <c r="G112" s="30">
        <f>IFERROR((($C112*s_DL)/ss_com!F112),".")</f>
        <v>5.6647052887000526E-5</v>
      </c>
      <c r="H112" s="30">
        <f>IFERROR((($C112*s_DL)/ss_com!G112),".")</f>
        <v>5.8404920945650956E-5</v>
      </c>
      <c r="I112" s="30">
        <f>IFERROR((($C112*s_DL)/ss_com!H112),".")</f>
        <v>1.2258736501300871E-4</v>
      </c>
      <c r="J112" s="30" t="str">
        <f>IFERROR((($C112*s_DL)/ss_com!I112),".")</f>
        <v>.</v>
      </c>
      <c r="K112" s="30" t="str">
        <f>IFERROR((($C112*s_DL)/ss_com!J112),".")</f>
        <v>.</v>
      </c>
      <c r="L112" s="30" t="str">
        <f>IFERROR((($C112*s_DL)/ss_com!K112),".")</f>
        <v>.</v>
      </c>
      <c r="M112" s="30" t="str">
        <f>IFERROR((($C112*s_DL)/ss_com!L112),".")</f>
        <v>.</v>
      </c>
      <c r="N112" s="30" t="str">
        <f>IFERROR((($C112*s_DL)/ss_com!M112),".")</f>
        <v>.</v>
      </c>
      <c r="O112" s="30">
        <f>IFERROR((($C112*s_DL)/ss_com!N112),".")</f>
        <v>3.695167390272042E-4</v>
      </c>
      <c r="P112" s="30">
        <f>IFERROR((($C112*s_DL)/ss_com!O112),".")</f>
        <v>6.8226968899616849E-5</v>
      </c>
      <c r="Q112" s="30">
        <f>IFERROR((($C112*s_DL)/ss_com!P112),".")</f>
        <v>1.9705021508521151E-4</v>
      </c>
      <c r="R112" s="30">
        <f>IFERROR((($C112*s_DL)/ss_com!Q112),".")</f>
        <v>3.1028473732008354E-4</v>
      </c>
      <c r="S112" s="30">
        <f>IFERROR((($C112*s_DL)/ss_com!R112),".")</f>
        <v>6.4022664358353749E-5</v>
      </c>
    </row>
    <row r="113" spans="1:19">
      <c r="A113" s="88" t="s">
        <v>120</v>
      </c>
      <c r="B113" s="28"/>
      <c r="C113" s="28">
        <v>5</v>
      </c>
      <c r="D113" s="30">
        <f>IFERROR((($C113*s_DL)/ss_com!C113),".")</f>
        <v>36.63227303586465</v>
      </c>
      <c r="E113" s="30">
        <f>IFERROR((($C113*s_DL)/ss_com!D113),".")</f>
        <v>1470832.9252492215</v>
      </c>
      <c r="F113" s="30">
        <f>IFERROR((($C113*s_DL)/ss_com!E113),".")</f>
        <v>1765.4396310008951</v>
      </c>
      <c r="G113" s="30">
        <f>IFERROR((($C113*s_DL)/ss_com!F113),".")</f>
        <v>2.3531792830897261E-3</v>
      </c>
      <c r="H113" s="30">
        <f>IFERROR((($C113*s_DL)/ss_com!G113),".")</f>
        <v>1802.074257216043</v>
      </c>
      <c r="I113" s="30">
        <f>IFERROR((($C113*s_DL)/ss_com!H113),".")</f>
        <v>1470869.5598754366</v>
      </c>
      <c r="J113" s="30">
        <f>IFERROR((($C113*s_DL)/ss_com!I113),".")</f>
        <v>9.1684259639617516E-3</v>
      </c>
      <c r="K113" s="30">
        <f>IFERROR((($C113*s_DL)/ss_com!J113),".")</f>
        <v>2.6938158760093805E-3</v>
      </c>
      <c r="L113" s="30">
        <f>IFERROR((($C113*s_DL)/ss_com!K113),".")</f>
        <v>6.852689509146667E-3</v>
      </c>
      <c r="M113" s="30">
        <f>IFERROR((($C113*s_DL)/ss_com!L113),".")</f>
        <v>9.0030162171892449E-3</v>
      </c>
      <c r="N113" s="30">
        <f>IFERROR((($C113*s_DL)/ss_com!M113),".")</f>
        <v>3.1941436753628637E-3</v>
      </c>
      <c r="O113" s="30">
        <f>IFERROR((($C113*s_DL)/ss_com!N113),".")</f>
        <v>7.344826895662339E-3</v>
      </c>
      <c r="P113" s="30">
        <f>IFERROR((($C113*s_DL)/ss_com!O113),".")</f>
        <v>2.1411952470606825E-3</v>
      </c>
      <c r="Q113" s="30">
        <f>IFERROR((($C113*s_DL)/ss_com!P113),".")</f>
        <v>5.334941457995116E-3</v>
      </c>
      <c r="R113" s="30">
        <f>IFERROR((($C113*s_DL)/ss_com!Q113),".")</f>
        <v>6.9702128271912312E-3</v>
      </c>
      <c r="S113" s="30">
        <f>IFERROR((($C113*s_DL)/ss_com!R113),".")</f>
        <v>2.6595700877292787E-3</v>
      </c>
    </row>
    <row r="114" spans="1:19">
      <c r="A114" s="34" t="s">
        <v>121</v>
      </c>
      <c r="B114" s="28" t="s">
        <v>9</v>
      </c>
      <c r="C114" s="28">
        <v>5</v>
      </c>
      <c r="D114" s="30">
        <f>IFERROR((($C114*s_DL)/ss_com!C114),".")</f>
        <v>302.66124666804296</v>
      </c>
      <c r="E114" s="30">
        <f>IFERROR((($C114*s_DL)/ss_com!D114),".")</f>
        <v>3043308.2110496769</v>
      </c>
      <c r="F114" s="30">
        <f>IFERROR((($C114*s_DL)/ss_com!E114),".")</f>
        <v>3652.8805093393994</v>
      </c>
      <c r="G114" s="30">
        <f>IFERROR((($C114*s_DL)/ss_com!F114),".")</f>
        <v>9.8175646263016766E-2</v>
      </c>
      <c r="H114" s="30">
        <f>IFERROR((($C114*s_DL)/ss_com!G114),".")</f>
        <v>3955.6399316537058</v>
      </c>
      <c r="I114" s="30">
        <f>IFERROR((($C114*s_DL)/ss_com!H114),".")</f>
        <v>3043610.9704719922</v>
      </c>
      <c r="J114" s="30">
        <f>IFERROR((($C114*s_DL)/ss_com!I114),".")</f>
        <v>0.42262144622019193</v>
      </c>
      <c r="K114" s="30">
        <f>IFERROR((($C114*s_DL)/ss_com!J114),".")</f>
        <v>0.12596314533445985</v>
      </c>
      <c r="L114" s="30">
        <f>IFERROR((($C114*s_DL)/ss_com!K114),".")</f>
        <v>0.32108252732313286</v>
      </c>
      <c r="M114" s="30">
        <f>IFERROR((($C114*s_DL)/ss_com!L114),".")</f>
        <v>0.41713285600954009</v>
      </c>
      <c r="N114" s="30">
        <f>IFERROR((($C114*s_DL)/ss_com!M114),".")</f>
        <v>0.13309757805394282</v>
      </c>
      <c r="O114" s="30">
        <f>IFERROR((($C114*s_DL)/ss_com!N114),".")</f>
        <v>0.34368020686730422</v>
      </c>
      <c r="P114" s="30">
        <f>IFERROR((($C114*s_DL)/ss_com!O114),".")</f>
        <v>9.9009493051353467E-2</v>
      </c>
      <c r="Q114" s="30">
        <f>IFERROR((($C114*s_DL)/ss_com!P114),".")</f>
        <v>0.2499358019422516</v>
      </c>
      <c r="R114" s="30">
        <f>IFERROR((($C114*s_DL)/ss_com!Q114),".")</f>
        <v>0.32783798487831062</v>
      </c>
      <c r="S114" s="30">
        <f>IFERROR((($C114*s_DL)/ss_com!R114),".")</f>
        <v>0.11095840169125538</v>
      </c>
    </row>
    <row r="115" spans="1:19">
      <c r="A115" s="88" t="s">
        <v>122</v>
      </c>
      <c r="B115" s="28"/>
      <c r="C115" s="28">
        <v>5</v>
      </c>
      <c r="D115" s="30">
        <f>IFERROR((($C115*s_DL)/ss_com!C115),".")</f>
        <v>129.80414163314973</v>
      </c>
      <c r="E115" s="30">
        <f>IFERROR((($C115*s_DL)/ss_com!D115),".")</f>
        <v>4192285.3043266735</v>
      </c>
      <c r="F115" s="30">
        <f>IFERROR((($C115*s_DL)/ss_com!E115),".")</f>
        <v>5031.9968323165431</v>
      </c>
      <c r="G115" s="30">
        <f>IFERROR((($C115*s_DL)/ss_com!F115),".")</f>
        <v>8.3253538231402389E-4</v>
      </c>
      <c r="H115" s="30">
        <f>IFERROR((($C115*s_DL)/ss_com!G115),".")</f>
        <v>5161.8018064850758</v>
      </c>
      <c r="I115" s="30">
        <f>IFERROR((($C115*s_DL)/ss_com!H115),".")</f>
        <v>4192415.1093008425</v>
      </c>
      <c r="J115" s="30">
        <f>IFERROR((($C115*s_DL)/ss_com!I115),".")</f>
        <v>1.6788483266474187E-3</v>
      </c>
      <c r="K115" s="30">
        <f>IFERROR((($C115*s_DL)/ss_com!J115),".")</f>
        <v>5.9837330561250907E-4</v>
      </c>
      <c r="L115" s="30">
        <f>IFERROR((($C115*s_DL)/ss_com!K115),".")</f>
        <v>1.3470489107390612E-3</v>
      </c>
      <c r="M115" s="30">
        <f>IFERROR((($C115*s_DL)/ss_com!L115),".")</f>
        <v>1.6561611870981297E-3</v>
      </c>
      <c r="N115" s="30">
        <f>IFERROR((($C115*s_DL)/ss_com!M115),".")</f>
        <v>1.1375891054155184E-3</v>
      </c>
      <c r="O115" s="30">
        <f>IFERROR((($C115*s_DL)/ss_com!N115),".")</f>
        <v>1.3886255803535307E-3</v>
      </c>
      <c r="P115" s="30">
        <f>IFERROR((($C115*s_DL)/ss_com!O115),".")</f>
        <v>4.8243413449304572E-4</v>
      </c>
      <c r="Q115" s="30">
        <f>IFERROR((($C115*s_DL)/ss_com!P115),".")</f>
        <v>1.0688000838216056E-3</v>
      </c>
      <c r="R115" s="30">
        <f>IFERROR((($C115*s_DL)/ss_com!Q115),".")</f>
        <v>1.3005977668403819E-3</v>
      </c>
      <c r="S115" s="30">
        <f>IFERROR((($C115*s_DL)/ss_com!R115),".")</f>
        <v>9.4093391680357189E-4</v>
      </c>
    </row>
    <row r="116" spans="1:19">
      <c r="A116" s="88" t="s">
        <v>123</v>
      </c>
      <c r="B116" s="28"/>
      <c r="C116" s="28">
        <v>5</v>
      </c>
      <c r="D116" s="30">
        <f>IFERROR((($C116*s_DL)/ss_com!C116),".")</f>
        <v>140.11642880468852</v>
      </c>
      <c r="E116" s="30">
        <f>IFERROR((($C116*s_DL)/ss_com!D116),".")</f>
        <v>1031952.6255502608</v>
      </c>
      <c r="F116" s="30">
        <f>IFERROR((($C116*s_DL)/ss_com!E116),".")</f>
        <v>1238.6519442058031</v>
      </c>
      <c r="G116" s="30">
        <f>IFERROR((($C116*s_DL)/ss_com!F116),".")</f>
        <v>5.883627591717059E-4</v>
      </c>
      <c r="H116" s="30">
        <f>IFERROR((($C116*s_DL)/ss_com!G116),".")</f>
        <v>1378.7689613732507</v>
      </c>
      <c r="I116" s="30">
        <f>IFERROR((($C116*s_DL)/ss_com!H116),".")</f>
        <v>1032092.7425674282</v>
      </c>
      <c r="J116" s="30">
        <f>IFERROR((($C116*s_DL)/ss_com!I116),".")</f>
        <v>7.2659280633143085E-4</v>
      </c>
      <c r="K116" s="30">
        <f>IFERROR((($C116*s_DL)/ss_com!J116),".")</f>
        <v>3.1220784647053657E-4</v>
      </c>
      <c r="L116" s="30">
        <f>IFERROR((($C116*s_DL)/ss_com!K116),".")</f>
        <v>6.3009219924053744E-4</v>
      </c>
      <c r="M116" s="30">
        <f>IFERROR((($C116*s_DL)/ss_com!L116),".")</f>
        <v>7.2375455318169865E-4</v>
      </c>
      <c r="N116" s="30">
        <f>IFERROR((($C116*s_DL)/ss_com!M116),".")</f>
        <v>8.0461286039224238E-4</v>
      </c>
      <c r="O116" s="30">
        <f>IFERROR((($C116*s_DL)/ss_com!N116),".")</f>
        <v>6.0048992258795932E-4</v>
      </c>
      <c r="P116" s="30">
        <f>IFERROR((($C116*s_DL)/ss_com!O116),".")</f>
        <v>2.5214214720490225E-4</v>
      </c>
      <c r="Q116" s="30">
        <f>IFERROR((($C116*s_DL)/ss_com!P116),".")</f>
        <v>5.0291260421510297E-4</v>
      </c>
      <c r="R116" s="30">
        <f>IFERROR((($C116*s_DL)/ss_com!Q116),".")</f>
        <v>5.7287055775061746E-4</v>
      </c>
      <c r="S116" s="30">
        <f>IFERROR((($C116*s_DL)/ss_com!R116),".")</f>
        <v>6.649693061092913E-4</v>
      </c>
    </row>
    <row r="117" spans="1:19">
      <c r="A117" s="88" t="s">
        <v>124</v>
      </c>
      <c r="B117" s="28"/>
      <c r="C117" s="28">
        <v>5</v>
      </c>
      <c r="D117" s="30">
        <f>IFERROR((($C117*s_DL)/ss_com!C117),".")</f>
        <v>3.4978334734075869</v>
      </c>
      <c r="E117" s="30">
        <f>IFERROR((($C117*s_DL)/ss_com!D117),".")</f>
        <v>5330.4698601020409</v>
      </c>
      <c r="F117" s="30">
        <f>IFERROR((($C117*s_DL)/ss_com!E117),".")</f>
        <v>6.3981588808160375</v>
      </c>
      <c r="G117" s="30">
        <f>IFERROR((($C117*s_DL)/ss_com!F117),".")</f>
        <v>0.1480543214266849</v>
      </c>
      <c r="H117" s="30">
        <f>IFERROR((($C117*s_DL)/ss_com!G117),".")</f>
        <v>10.044046675650309</v>
      </c>
      <c r="I117" s="30">
        <f>IFERROR((($C117*s_DL)/ss_com!H117),".")</f>
        <v>5334.1157478968753</v>
      </c>
      <c r="J117" s="30">
        <f>IFERROR((($C117*s_DL)/ss_com!I117),".")</f>
        <v>0.43623200652681254</v>
      </c>
      <c r="K117" s="30">
        <f>IFERROR((($C117*s_DL)/ss_com!J117),".")</f>
        <v>0.17348997041181288</v>
      </c>
      <c r="L117" s="30">
        <f>IFERROR((($C117*s_DL)/ss_com!K117),".")</f>
        <v>0.381076235586641</v>
      </c>
      <c r="M117" s="30">
        <f>IFERROR((($C117*s_DL)/ss_com!L117),".")</f>
        <v>0.43623200652681254</v>
      </c>
      <c r="N117" s="30">
        <f>IFERROR((($C117*s_DL)/ss_com!M117),".")</f>
        <v>0.19297943440175372</v>
      </c>
      <c r="O117" s="30">
        <f>IFERROR((($C117*s_DL)/ss_com!N117),".")</f>
        <v>0.39639131965319491</v>
      </c>
      <c r="P117" s="30">
        <f>IFERROR((($C117*s_DL)/ss_com!O117),".")</f>
        <v>0.14227451673918556</v>
      </c>
      <c r="Q117" s="30">
        <f>IFERROR((($C117*s_DL)/ss_com!P117),".")</f>
        <v>0.31179409844735068</v>
      </c>
      <c r="R117" s="30">
        <f>IFERROR((($C117*s_DL)/ss_com!Q117),".")</f>
        <v>0.35691709624921047</v>
      </c>
      <c r="S117" s="30">
        <f>IFERROR((($C117*s_DL)/ss_com!R117),".")</f>
        <v>0.16733142580979168</v>
      </c>
    </row>
    <row r="118" spans="1:19">
      <c r="A118" s="88" t="s">
        <v>125</v>
      </c>
      <c r="B118" s="28"/>
      <c r="C118" s="28">
        <v>5</v>
      </c>
      <c r="D118" s="30">
        <f>IFERROR((($C118*s_DL)/ss_com!C118),".")</f>
        <v>5.2678246309577673E-4</v>
      </c>
      <c r="E118" s="30">
        <f>IFERROR((($C118*s_DL)/ss_com!D118),".")</f>
        <v>3.7088257337529053E-2</v>
      </c>
      <c r="F118" s="30">
        <f>IFERROR((($C118*s_DL)/ss_com!E118),".")</f>
        <v>4.451700680914449E-5</v>
      </c>
      <c r="G118" s="30">
        <f>IFERROR((($C118*s_DL)/ss_com!F118),".")</f>
        <v>5.9766537596853556E-3</v>
      </c>
      <c r="H118" s="30">
        <f>IFERROR((($C118*s_DL)/ss_com!G118),".")</f>
        <v>6.5479532295902769E-3</v>
      </c>
      <c r="I118" s="30">
        <f>IFERROR((($C118*s_DL)/ss_com!H118),".")</f>
        <v>4.3591693560310181E-2</v>
      </c>
      <c r="J118" s="30">
        <f>IFERROR((($C118*s_DL)/ss_com!I118),".")</f>
        <v>3.9155969269674441E-2</v>
      </c>
      <c r="K118" s="30">
        <f>IFERROR((($C118*s_DL)/ss_com!J118),".")</f>
        <v>7.6240715983522268E-3</v>
      </c>
      <c r="L118" s="30">
        <f>IFERROR((($C118*s_DL)/ss_com!K118),".")</f>
        <v>2.1698522013421605E-2</v>
      </c>
      <c r="M118" s="30">
        <f>IFERROR((($C118*s_DL)/ss_com!L118),".")</f>
        <v>3.4125857348381257E-2</v>
      </c>
      <c r="N118" s="30">
        <f>IFERROR((($C118*s_DL)/ss_com!M118),".")</f>
        <v>7.5301727966472706E-3</v>
      </c>
      <c r="O118" s="30">
        <f>IFERROR((($C118*s_DL)/ss_com!N118),".")</f>
        <v>3.7905036449892231E-2</v>
      </c>
      <c r="P118" s="30">
        <f>IFERROR((($C118*s_DL)/ss_com!O118),".")</f>
        <v>7.2835120025158111E-3</v>
      </c>
      <c r="Q118" s="30">
        <f>IFERROR((($C118*s_DL)/ss_com!P118),".")</f>
        <v>2.0811274061518874E-2</v>
      </c>
      <c r="R118" s="30">
        <f>IFERROR((($C118*s_DL)/ss_com!Q118),".")</f>
        <v>3.1850475600988366E-2</v>
      </c>
      <c r="S118" s="30">
        <f>IFERROR((($C118*s_DL)/ss_com!R118),".")</f>
        <v>6.7548315073993528E-3</v>
      </c>
    </row>
    <row r="119" spans="1:19">
      <c r="A119" s="34" t="s">
        <v>126</v>
      </c>
      <c r="B119" s="90" t="s">
        <v>9</v>
      </c>
      <c r="C119" s="28">
        <v>5</v>
      </c>
      <c r="D119" s="30" t="str">
        <f>IFERROR((($C119*s_DL)/ss_com!C119),".")</f>
        <v>.</v>
      </c>
      <c r="E119" s="30" t="str">
        <f>IFERROR((($C119*s_DL)/ss_com!D119),".")</f>
        <v>.</v>
      </c>
      <c r="F119" s="30" t="str">
        <f>IFERROR((($C119*s_DL)/ss_com!E119),".")</f>
        <v>.</v>
      </c>
      <c r="G119" s="30">
        <f>IFERROR((($C119*s_DL)/ss_com!F119),".")</f>
        <v>8.6342188798757684E-7</v>
      </c>
      <c r="H119" s="30">
        <f>IFERROR((($C119*s_DL)/ss_com!G119),".")</f>
        <v>8.6342188798757673E-7</v>
      </c>
      <c r="I119" s="30">
        <f>IFERROR((($C119*s_DL)/ss_com!H119),".")</f>
        <v>8.6342188798757673E-7</v>
      </c>
      <c r="J119" s="30">
        <f>IFERROR((($C119*s_DL)/ss_com!I119),".")</f>
        <v>2.0128487729613648E-7</v>
      </c>
      <c r="K119" s="30">
        <f>IFERROR((($C119*s_DL)/ss_com!J119),".")</f>
        <v>1.1947611137753128E-7</v>
      </c>
      <c r="L119" s="30">
        <f>IFERROR((($C119*s_DL)/ss_com!K119),".")</f>
        <v>1.6656029320118889E-7</v>
      </c>
      <c r="M119" s="30">
        <f>IFERROR((($C119*s_DL)/ss_com!L119),".")</f>
        <v>1.9628218297737282E-7</v>
      </c>
      <c r="N119" s="30">
        <f>IFERROR((($C119*s_DL)/ss_com!M119),".")</f>
        <v>1.1270523967390171E-6</v>
      </c>
      <c r="O119" s="30">
        <f>IFERROR((($C119*s_DL)/ss_com!N119),".")</f>
        <v>1.7902373444228026E-7</v>
      </c>
      <c r="P119" s="30">
        <f>IFERROR((($C119*s_DL)/ss_com!O119),".")</f>
        <v>1.0030958870250163E-7</v>
      </c>
      <c r="Q119" s="30">
        <f>IFERROR((($C119*s_DL)/ss_com!P119),".")</f>
        <v>1.3824045582186025E-7</v>
      </c>
      <c r="R119" s="30">
        <f>IFERROR((($C119*s_DL)/ss_com!Q119),".")</f>
        <v>1.6422378266012841E-7</v>
      </c>
      <c r="S119" s="30">
        <f>IFERROR((($C119*s_DL)/ss_com!R119),".")</f>
        <v>9.7584193558232204E-7</v>
      </c>
    </row>
    <row r="120" spans="1:19">
      <c r="A120" s="34" t="s">
        <v>127</v>
      </c>
      <c r="B120" s="28" t="s">
        <v>9</v>
      </c>
      <c r="C120" s="28">
        <v>5</v>
      </c>
      <c r="D120" s="30" t="str">
        <f>IFERROR((($C120*s_DL)/ss_com!C120),".")</f>
        <v>.</v>
      </c>
      <c r="E120" s="30" t="str">
        <f>IFERROR((($C120*s_DL)/ss_com!D120),".")</f>
        <v>.</v>
      </c>
      <c r="F120" s="30" t="str">
        <f>IFERROR((($C120*s_DL)/ss_com!E120),".")</f>
        <v>.</v>
      </c>
      <c r="G120" s="30">
        <f>IFERROR((($C120*s_DL)/ss_com!F120),".")</f>
        <v>1.3507287398761232E-5</v>
      </c>
      <c r="H120" s="30">
        <f>IFERROR((($C120*s_DL)/ss_com!G120),".")</f>
        <v>1.3507287398761232E-5</v>
      </c>
      <c r="I120" s="30">
        <f>IFERROR((($C120*s_DL)/ss_com!H120),".")</f>
        <v>1.3507287398761232E-5</v>
      </c>
      <c r="J120" s="30">
        <f>IFERROR((($C120*s_DL)/ss_com!I120),".")</f>
        <v>9.1186671938393534E-5</v>
      </c>
      <c r="K120" s="30">
        <f>IFERROR((($C120*s_DL)/ss_com!J120),".")</f>
        <v>1.6675646827630745E-5</v>
      </c>
      <c r="L120" s="30">
        <f>IFERROR((($C120*s_DL)/ss_com!K120),".")</f>
        <v>4.7909398028589924E-5</v>
      </c>
      <c r="M120" s="30">
        <f>IFERROR((($C120*s_DL)/ss_com!L120),".")</f>
        <v>7.6628567565065095E-5</v>
      </c>
      <c r="N120" s="30">
        <f>IFERROR((($C120*s_DL)/ss_com!M120),".")</f>
        <v>1.673020075194193E-5</v>
      </c>
      <c r="O120" s="30">
        <f>IFERROR((($C120*s_DL)/ss_com!N120),".")</f>
        <v>9.0323706588818796E-5</v>
      </c>
      <c r="P120" s="30">
        <f>IFERROR((($C120*s_DL)/ss_com!O120),".")</f>
        <v>1.6321751552416527E-5</v>
      </c>
      <c r="Q120" s="30">
        <f>IFERROR((($C120*s_DL)/ss_com!P120),".")</f>
        <v>4.7439204146781129E-5</v>
      </c>
      <c r="R120" s="30">
        <f>IFERROR((($C120*s_DL)/ss_com!Q120),".")</f>
        <v>7.3615231025850054E-5</v>
      </c>
      <c r="S120" s="30">
        <f>IFERROR((($C120*s_DL)/ss_com!R120),".")</f>
        <v>1.5265975605964166E-5</v>
      </c>
    </row>
    <row r="121" spans="1:19">
      <c r="A121" s="34" t="s">
        <v>128</v>
      </c>
      <c r="B121" s="90" t="s">
        <v>9</v>
      </c>
      <c r="C121" s="28">
        <v>5</v>
      </c>
      <c r="D121" s="30" t="str">
        <f>IFERROR((($C121*s_DL)/ss_com!C121),".")</f>
        <v>.</v>
      </c>
      <c r="E121" s="30" t="str">
        <f>IFERROR((($C121*s_DL)/ss_com!D121),".")</f>
        <v>.</v>
      </c>
      <c r="F121" s="30" t="str">
        <f>IFERROR((($C121*s_DL)/ss_com!E121),".")</f>
        <v>.</v>
      </c>
      <c r="G121" s="30">
        <f>IFERROR((($C121*s_DL)/ss_com!F121),".")</f>
        <v>1.0683842933926572E-5</v>
      </c>
      <c r="H121" s="30">
        <f>IFERROR((($C121*s_DL)/ss_com!G121),".")</f>
        <v>1.0683842933926572E-5</v>
      </c>
      <c r="I121" s="30">
        <f>IFERROR((($C121*s_DL)/ss_com!H121),".")</f>
        <v>1.0683842933926572E-5</v>
      </c>
      <c r="J121" s="30" t="str">
        <f>IFERROR((($C121*s_DL)/ss_com!I121),".")</f>
        <v>.</v>
      </c>
      <c r="K121" s="30" t="str">
        <f>IFERROR((($C121*s_DL)/ss_com!J121),".")</f>
        <v>.</v>
      </c>
      <c r="L121" s="30" t="str">
        <f>IFERROR((($C121*s_DL)/ss_com!K121),".")</f>
        <v>.</v>
      </c>
      <c r="M121" s="30" t="str">
        <f>IFERROR((($C121*s_DL)/ss_com!L121),".")</f>
        <v>.</v>
      </c>
      <c r="N121" s="30" t="str">
        <f>IFERROR((($C121*s_DL)/ss_com!M121),".")</f>
        <v>.</v>
      </c>
      <c r="O121" s="30">
        <f>IFERROR((($C121*s_DL)/ss_com!N121),".")</f>
        <v>7.0552600663524045E-5</v>
      </c>
      <c r="P121" s="30">
        <f>IFERROR((($C121*s_DL)/ss_com!O121),".")</f>
        <v>1.2914163829583758E-5</v>
      </c>
      <c r="Q121" s="30">
        <f>IFERROR((($C121*s_DL)/ss_com!P121),".")</f>
        <v>3.7187244306494117E-5</v>
      </c>
      <c r="R121" s="30">
        <f>IFERROR((($C121*s_DL)/ss_com!Q121),".")</f>
        <v>5.9186166093707641E-5</v>
      </c>
      <c r="S121" s="30">
        <f>IFERROR((($C121*s_DL)/ss_com!R121),".")</f>
        <v>1.2074910438511411E-5</v>
      </c>
    </row>
    <row r="122" spans="1:19">
      <c r="A122" s="88" t="s">
        <v>129</v>
      </c>
      <c r="B122" s="28"/>
      <c r="C122" s="28">
        <v>5</v>
      </c>
      <c r="D122" s="30">
        <f>IFERROR((($C122*s_DL)/ss_com!C122),".")</f>
        <v>1.0752549108447992E-3</v>
      </c>
      <c r="E122" s="30">
        <f>IFERROR((($C122*s_DL)/ss_com!D122),".")</f>
        <v>5.4691733137307678E-2</v>
      </c>
      <c r="F122" s="30">
        <f>IFERROR((($C122*s_DL)/ss_com!E122),".")</f>
        <v>6.564644529722325E-5</v>
      </c>
      <c r="G122" s="30">
        <f>IFERROR((($C122*s_DL)/ss_com!F122),".")</f>
        <v>3.0458490691587757E-3</v>
      </c>
      <c r="H122" s="30">
        <f>IFERROR((($C122*s_DL)/ss_com!G122),".")</f>
        <v>4.1867504253007976E-3</v>
      </c>
      <c r="I122" s="30">
        <f>IFERROR((($C122*s_DL)/ss_com!H122),".")</f>
        <v>5.8812837117311265E-2</v>
      </c>
      <c r="J122" s="30" t="str">
        <f>IFERROR((($C122*s_DL)/ss_com!I122),".")</f>
        <v>.</v>
      </c>
      <c r="K122" s="30" t="str">
        <f>IFERROR((($C122*s_DL)/ss_com!J122),".")</f>
        <v>.</v>
      </c>
      <c r="L122" s="30" t="str">
        <f>IFERROR((($C122*s_DL)/ss_com!K122),".")</f>
        <v>.</v>
      </c>
      <c r="M122" s="30" t="str">
        <f>IFERROR((($C122*s_DL)/ss_com!L122),".")</f>
        <v>.</v>
      </c>
      <c r="N122" s="30" t="str">
        <f>IFERROR((($C122*s_DL)/ss_com!M122),".")</f>
        <v>.</v>
      </c>
      <c r="O122" s="30">
        <f>IFERROR((($C122*s_DL)/ss_com!N122),".")</f>
        <v>1.5588363883584345E-2</v>
      </c>
      <c r="P122" s="30">
        <f>IFERROR((($C122*s_DL)/ss_com!O122),".")</f>
        <v>3.4765582724184743E-3</v>
      </c>
      <c r="Q122" s="30">
        <f>IFERROR((($C122*s_DL)/ss_com!P122),".")</f>
        <v>9.571838432369419E-3</v>
      </c>
      <c r="R122" s="30">
        <f>IFERROR((($C122*s_DL)/ss_com!Q122),".")</f>
        <v>1.4172464217148975E-2</v>
      </c>
      <c r="S122" s="30">
        <f>IFERROR((($C122*s_DL)/ss_com!R122),".")</f>
        <v>3.4424274998021351E-3</v>
      </c>
    </row>
    <row r="123" spans="1:19">
      <c r="A123" s="34" t="s">
        <v>130</v>
      </c>
      <c r="B123" s="28" t="s">
        <v>9</v>
      </c>
      <c r="C123" s="28">
        <v>5</v>
      </c>
      <c r="D123" s="30">
        <f>IFERROR((($C123*s_DL)/ss_com!C123),".")</f>
        <v>31.056019327754814</v>
      </c>
      <c r="E123" s="30">
        <f>IFERROR((($C123*s_DL)/ss_com!D123),".")</f>
        <v>415198.49172806798</v>
      </c>
      <c r="F123" s="30">
        <f>IFERROR((($C123*s_DL)/ss_com!E123),".")</f>
        <v>498.36243086843183</v>
      </c>
      <c r="G123" s="30">
        <f>IFERROR((($C123*s_DL)/ss_com!F123),".")</f>
        <v>6.1823369901927426E-4</v>
      </c>
      <c r="H123" s="30">
        <f>IFERROR((($C123*s_DL)/ss_com!G123),".")</f>
        <v>529.41906842988556</v>
      </c>
      <c r="I123" s="30">
        <f>IFERROR((($C123*s_DL)/ss_com!H123),".")</f>
        <v>415229.54836562939</v>
      </c>
      <c r="J123" s="30">
        <f>IFERROR((($C123*s_DL)/ss_com!I123),".")</f>
        <v>1.3941083958332995E-3</v>
      </c>
      <c r="K123" s="30">
        <f>IFERROR((($C123*s_DL)/ss_com!J123),".")</f>
        <v>4.1086527925981379E-4</v>
      </c>
      <c r="L123" s="30">
        <f>IFERROR((($C123*s_DL)/ss_com!K123),".")</f>
        <v>9.9457733117375591E-4</v>
      </c>
      <c r="M123" s="30">
        <f>IFERROR((($C123*s_DL)/ss_com!L123),".")</f>
        <v>1.3487715374322158E-3</v>
      </c>
      <c r="N123" s="30">
        <f>IFERROR((($C123*s_DL)/ss_com!M123),".")</f>
        <v>8.4406527155153155E-4</v>
      </c>
      <c r="O123" s="30">
        <f>IFERROR((($C123*s_DL)/ss_com!N123),".")</f>
        <v>1.1540632415838574E-3</v>
      </c>
      <c r="P123" s="30">
        <f>IFERROR((($C123*s_DL)/ss_com!O123),".")</f>
        <v>3.3324914783766424E-4</v>
      </c>
      <c r="Q123" s="30">
        <f>IFERROR((($C123*s_DL)/ss_com!P123),".")</f>
        <v>7.9947755326138911E-4</v>
      </c>
      <c r="R123" s="30">
        <f>IFERROR((($C123*s_DL)/ss_com!Q123),".")</f>
        <v>1.0732562672724135E-3</v>
      </c>
      <c r="S123" s="30">
        <f>IFERROR((($C123*s_DL)/ss_com!R123),".")</f>
        <v>6.9872952943007599E-4</v>
      </c>
    </row>
    <row r="124" spans="1:19">
      <c r="A124" s="88" t="s">
        <v>131</v>
      </c>
      <c r="B124" s="28"/>
      <c r="C124" s="28">
        <v>5</v>
      </c>
      <c r="D124" s="30">
        <f>IFERROR((($C124*s_DL)/ss_com!C124),".")</f>
        <v>30.024885407936843</v>
      </c>
      <c r="E124" s="30">
        <f>IFERROR((($C124*s_DL)/ss_com!D124),".")</f>
        <v>407136.69659128605</v>
      </c>
      <c r="F124" s="30">
        <f>IFERROR((($C124*s_DL)/ss_com!E124),".")</f>
        <v>488.68586435488743</v>
      </c>
      <c r="G124" s="30">
        <f>IFERROR((($C124*s_DL)/ss_com!F124),".")</f>
        <v>7.5331054574822275E-4</v>
      </c>
      <c r="H124" s="30">
        <f>IFERROR((($C124*s_DL)/ss_com!G124),".")</f>
        <v>518.71150307336995</v>
      </c>
      <c r="I124" s="30">
        <f>IFERROR((($C124*s_DL)/ss_com!H124),".")</f>
        <v>407166.7222300045</v>
      </c>
      <c r="J124" s="30">
        <f>IFERROR((($C124*s_DL)/ss_com!I124),".")</f>
        <v>5.2550966696021249E-4</v>
      </c>
      <c r="K124" s="30">
        <f>IFERROR((($C124*s_DL)/ss_com!J124),".")</f>
        <v>2.3832573544844236E-4</v>
      </c>
      <c r="L124" s="30">
        <f>IFERROR((($C124*s_DL)/ss_com!K124),".")</f>
        <v>4.4313247592320612E-4</v>
      </c>
      <c r="M124" s="30">
        <f>IFERROR((($C124*s_DL)/ss_com!L124),".")</f>
        <v>5.22669074165833E-4</v>
      </c>
      <c r="N124" s="30">
        <f>IFERROR((($C124*s_DL)/ss_com!M124),".")</f>
        <v>1.0310378621227018E-3</v>
      </c>
      <c r="O124" s="30">
        <f>IFERROR((($C124*s_DL)/ss_com!N124),".")</f>
        <v>4.3394687610257015E-4</v>
      </c>
      <c r="P124" s="30">
        <f>IFERROR((($C124*s_DL)/ss_com!O124),".")</f>
        <v>1.9336153565922696E-4</v>
      </c>
      <c r="Q124" s="30">
        <f>IFERROR((($C124*s_DL)/ss_com!P124),".")</f>
        <v>3.5637695977739638E-4</v>
      </c>
      <c r="R124" s="30">
        <f>IFERROR((($C124*s_DL)/ss_com!Q124),".")</f>
        <v>4.2249090138010194E-4</v>
      </c>
      <c r="S124" s="30">
        <f>IFERROR((($C124*s_DL)/ss_com!R124),".")</f>
        <v>8.5139377549356041E-4</v>
      </c>
    </row>
    <row r="125" spans="1:19">
      <c r="A125" s="88" t="s">
        <v>132</v>
      </c>
      <c r="B125" s="28"/>
      <c r="C125" s="28">
        <v>5</v>
      </c>
      <c r="D125" s="30">
        <f>IFERROR((($C125*s_DL)/ss_com!C125),".")</f>
        <v>28.32654877851822</v>
      </c>
      <c r="E125" s="30">
        <f>IFERROR((($C125*s_DL)/ss_com!D125),".")</f>
        <v>368035.97864306712</v>
      </c>
      <c r="F125" s="30">
        <f>IFERROR((($C125*s_DL)/ss_com!E125),".")</f>
        <v>441.75330261972147</v>
      </c>
      <c r="G125" s="30">
        <f>IFERROR((($C125*s_DL)/ss_com!F125),".")</f>
        <v>0.18273441223558298</v>
      </c>
      <c r="H125" s="30">
        <f>IFERROR((($C125*s_DL)/ss_com!G125),".")</f>
        <v>470.26258581047529</v>
      </c>
      <c r="I125" s="30">
        <f>IFERROR((($C125*s_DL)/ss_com!H125),".")</f>
        <v>368064.48792625789</v>
      </c>
      <c r="J125" s="30">
        <f>IFERROR((($C125*s_DL)/ss_com!I125),".")</f>
        <v>0.96758564193238961</v>
      </c>
      <c r="K125" s="30">
        <f>IFERROR((($C125*s_DL)/ss_com!J125),".")</f>
        <v>0.24279949041556764</v>
      </c>
      <c r="L125" s="30">
        <f>IFERROR((($C125*s_DL)/ss_com!K125),".")</f>
        <v>0.67085937840645682</v>
      </c>
      <c r="M125" s="30">
        <f>IFERROR((($C125*s_DL)/ss_com!L125),".")</f>
        <v>0.9417833581475259</v>
      </c>
      <c r="N125" s="30">
        <f>IFERROR((($C125*s_DL)/ss_com!M125),".")</f>
        <v>0.2405924835081022</v>
      </c>
      <c r="O125" s="30">
        <f>IFERROR((($C125*s_DL)/ss_com!N125),".")</f>
        <v>0.73357264791443555</v>
      </c>
      <c r="P125" s="30">
        <f>IFERROR((($C125*s_DL)/ss_com!O125),".")</f>
        <v>0.19620160841662032</v>
      </c>
      <c r="Q125" s="30">
        <f>IFERROR((($C125*s_DL)/ss_com!P125),".")</f>
        <v>0.54563874080212194</v>
      </c>
      <c r="R125" s="30">
        <f>IFERROR((($C125*s_DL)/ss_com!Q125),".")</f>
        <v>0.75917177018428006</v>
      </c>
      <c r="S125" s="30">
        <f>IFERROR((($C125*s_DL)/ss_com!R125),".")</f>
        <v>0.20652696557078126</v>
      </c>
    </row>
    <row r="126" spans="1:19">
      <c r="A126" s="88" t="s">
        <v>133</v>
      </c>
      <c r="B126" s="28"/>
      <c r="C126" s="28">
        <v>5</v>
      </c>
      <c r="D126" s="30">
        <f>IFERROR((($C126*s_DL)/ss_com!C126),".")</f>
        <v>27.052759058392628</v>
      </c>
      <c r="E126" s="30">
        <f>IFERROR((($C126*s_DL)/ss_com!D126),".")</f>
        <v>349896.13574767171</v>
      </c>
      <c r="F126" s="30">
        <f>IFERROR((($C126*s_DL)/ss_com!E126),".")</f>
        <v>419.9800631185492</v>
      </c>
      <c r="G126" s="30">
        <f>IFERROR((($C126*s_DL)/ss_com!F126),".")</f>
        <v>5.078358514407315E-4</v>
      </c>
      <c r="H126" s="30">
        <f>IFERROR((($C126*s_DL)/ss_com!G126),".")</f>
        <v>447.03333001279321</v>
      </c>
      <c r="I126" s="30">
        <f>IFERROR((($C126*s_DL)/ss_com!H126),".")</f>
        <v>349923.18901456596</v>
      </c>
      <c r="J126" s="30">
        <f>IFERROR((($C126*s_DL)/ss_com!I126),".")</f>
        <v>2.6048268685286601E-4</v>
      </c>
      <c r="K126" s="30">
        <f>IFERROR((($C126*s_DL)/ss_com!J126),".")</f>
        <v>1.2100940523371965E-4</v>
      </c>
      <c r="L126" s="30">
        <f>IFERROR((($C126*s_DL)/ss_com!K126),".")</f>
        <v>2.0310264023969379E-4</v>
      </c>
      <c r="M126" s="30">
        <f>IFERROR((($C126*s_DL)/ss_com!L126),".")</f>
        <v>2.4599564538122344E-4</v>
      </c>
      <c r="N126" s="30">
        <f>IFERROR((($C126*s_DL)/ss_com!M126),".")</f>
        <v>6.9506260536768695E-4</v>
      </c>
      <c r="O126" s="30">
        <f>IFERROR((($C126*s_DL)/ss_com!N126),".")</f>
        <v>2.1509718154654503E-4</v>
      </c>
      <c r="P126" s="30">
        <f>IFERROR((($C126*s_DL)/ss_com!O126),".")</f>
        <v>9.8313493503861154E-5</v>
      </c>
      <c r="Q126" s="30">
        <f>IFERROR((($C126*s_DL)/ss_com!P126),".")</f>
        <v>1.6462803867589533E-4</v>
      </c>
      <c r="R126" s="30">
        <f>IFERROR((($C126*s_DL)/ss_com!Q126),".")</f>
        <v>2.0006812845924714E-4</v>
      </c>
      <c r="S126" s="30">
        <f>IFERROR((($C126*s_DL)/ss_com!R126),".")</f>
        <v>5.7395756017150027E-4</v>
      </c>
    </row>
    <row r="127" spans="1:19">
      <c r="A127" s="88" t="s">
        <v>134</v>
      </c>
      <c r="B127" s="28"/>
      <c r="C127" s="28">
        <v>5</v>
      </c>
      <c r="D127" s="30" t="str">
        <f>IFERROR((($C127*s_DL)/ss_com!C127),".")</f>
        <v>.</v>
      </c>
      <c r="E127" s="30" t="str">
        <f>IFERROR((($C127*s_DL)/ss_com!D127),".")</f>
        <v>.</v>
      </c>
      <c r="F127" s="30" t="str">
        <f>IFERROR((($C127*s_DL)/ss_com!E127),".")</f>
        <v>.</v>
      </c>
      <c r="G127" s="30" t="str">
        <f>IFERROR((($C127*s_DL)/ss_com!F127),".")</f>
        <v>.</v>
      </c>
      <c r="H127" s="30" t="str">
        <f>IFERROR((($C127*s_DL)/ss_com!G127),".")</f>
        <v>.</v>
      </c>
      <c r="I127" s="30" t="str">
        <f>IFERROR((($C127*s_DL)/ss_com!H127),".")</f>
        <v>.</v>
      </c>
      <c r="J127" s="30" t="str">
        <f>IFERROR((($C127*s_DL)/ss_com!I127),".")</f>
        <v>.</v>
      </c>
      <c r="K127" s="30" t="str">
        <f>IFERROR((($C127*s_DL)/ss_com!J127),".")</f>
        <v>.</v>
      </c>
      <c r="L127" s="30" t="str">
        <f>IFERROR((($C127*s_DL)/ss_com!K127),".")</f>
        <v>.</v>
      </c>
      <c r="M127" s="30" t="str">
        <f>IFERROR((($C127*s_DL)/ss_com!L127),".")</f>
        <v>.</v>
      </c>
      <c r="N127" s="30" t="str">
        <f>IFERROR((($C127*s_DL)/ss_com!M127),".")</f>
        <v>.</v>
      </c>
      <c r="O127" s="30" t="str">
        <f>IFERROR((($C127*s_DL)/ss_com!N127),".")</f>
        <v>.</v>
      </c>
      <c r="P127" s="30" t="str">
        <f>IFERROR((($C127*s_DL)/ss_com!O127),".")</f>
        <v>.</v>
      </c>
      <c r="Q127" s="30" t="str">
        <f>IFERROR((($C127*s_DL)/ss_com!P127),".")</f>
        <v>.</v>
      </c>
      <c r="R127" s="30" t="str">
        <f>IFERROR((($C127*s_DL)/ss_com!Q127),".")</f>
        <v>.</v>
      </c>
      <c r="S127" s="30" t="str">
        <f>IFERROR((($C127*s_DL)/ss_com!R127),".")</f>
        <v>.</v>
      </c>
    </row>
    <row r="128" spans="1:19">
      <c r="A128" s="88" t="s">
        <v>135</v>
      </c>
      <c r="B128" s="28"/>
      <c r="C128" s="28">
        <v>5</v>
      </c>
      <c r="D128" s="30">
        <f>IFERROR((($C128*s_DL)/ss_com!C128),".")</f>
        <v>7.7205141697344701E-2</v>
      </c>
      <c r="E128" s="30">
        <f>IFERROR((($C128*s_DL)/ss_com!D128),".")</f>
        <v>48.997263575781446</v>
      </c>
      <c r="F128" s="30">
        <f>IFERROR((($C128*s_DL)/ss_com!E128),".")</f>
        <v>5.8811377854234625E-2</v>
      </c>
      <c r="G128" s="30">
        <f>IFERROR((($C128*s_DL)/ss_com!F128),".")</f>
        <v>5.8930242938482766E-5</v>
      </c>
      <c r="H128" s="30">
        <f>IFERROR((($C128*s_DL)/ss_com!G128),".")</f>
        <v>0.1360754497945178</v>
      </c>
      <c r="I128" s="30">
        <f>IFERROR((($C128*s_DL)/ss_com!H128),".")</f>
        <v>49.074527647721737</v>
      </c>
      <c r="J128" s="30">
        <f>IFERROR((($C128*s_DL)/ss_com!I128),".")</f>
        <v>1.4605746221212621E-4</v>
      </c>
      <c r="K128" s="30">
        <f>IFERROR((($C128*s_DL)/ss_com!J128),".")</f>
        <v>5.3628169206169593E-5</v>
      </c>
      <c r="L128" s="30">
        <f>IFERROR((($C128*s_DL)/ss_com!K128),".")</f>
        <v>1.1802623209060705E-4</v>
      </c>
      <c r="M128" s="30">
        <f>IFERROR((($C128*s_DL)/ss_com!L128),".")</f>
        <v>1.4458213431099365E-4</v>
      </c>
      <c r="N128" s="30">
        <f>IFERROR((($C128*s_DL)/ss_com!M128),".")</f>
        <v>7.7092596050001944E-5</v>
      </c>
      <c r="O128" s="30">
        <f>IFERROR((($C128*s_DL)/ss_com!N128),".")</f>
        <v>1.2363243968991028E-4</v>
      </c>
      <c r="P128" s="30">
        <f>IFERROR((($C128*s_DL)/ss_com!O128),".")</f>
        <v>4.3533702687173963E-5</v>
      </c>
      <c r="Q128" s="30">
        <f>IFERROR((($C128*s_DL)/ss_com!P128),".")</f>
        <v>9.4773638042368528E-5</v>
      </c>
      <c r="R128" s="30">
        <f>IFERROR((($C128*s_DL)/ss_com!Q128),".")</f>
        <v>1.164922069021445E-4</v>
      </c>
      <c r="S128" s="30">
        <f>IFERROR((($C128*s_DL)/ss_com!R128),".")</f>
        <v>6.6603132412428392E-5</v>
      </c>
    </row>
    <row r="129" spans="1:19">
      <c r="A129" s="88" t="s">
        <v>136</v>
      </c>
      <c r="B129" s="28"/>
      <c r="C129" s="28">
        <v>5</v>
      </c>
      <c r="D129" s="30" t="str">
        <f>IFERROR((($C129*s_DL)/ss_com!C129),".")</f>
        <v>.</v>
      </c>
      <c r="E129" s="30" t="str">
        <f>IFERROR((($C129*s_DL)/ss_com!D129),".")</f>
        <v>.</v>
      </c>
      <c r="F129" s="30" t="str">
        <f>IFERROR((($C129*s_DL)/ss_com!E129),".")</f>
        <v>.</v>
      </c>
      <c r="G129" s="30">
        <f>IFERROR((($C129*s_DL)/ss_com!F129),".")</f>
        <v>4.8834018635594024E-5</v>
      </c>
      <c r="H129" s="30">
        <f>IFERROR((($C129*s_DL)/ss_com!G129),".")</f>
        <v>4.8834018635594024E-5</v>
      </c>
      <c r="I129" s="30">
        <f>IFERROR((($C129*s_DL)/ss_com!H129),".")</f>
        <v>4.8834018635594024E-5</v>
      </c>
      <c r="J129" s="30">
        <f>IFERROR((($C129*s_DL)/ss_com!I129),".")</f>
        <v>2.8129336567442521E-4</v>
      </c>
      <c r="K129" s="30">
        <f>IFERROR((($C129*s_DL)/ss_com!J129),".")</f>
        <v>5.9473454456878472E-5</v>
      </c>
      <c r="L129" s="30">
        <f>IFERROR((($C129*s_DL)/ss_com!K129),".")</f>
        <v>1.6582913652616124E-4</v>
      </c>
      <c r="M129" s="30">
        <f>IFERROR((($C129*s_DL)/ss_com!L129),".")</f>
        <v>2.5369982599398163E-4</v>
      </c>
      <c r="N129" s="30">
        <f>IFERROR((($C129*s_DL)/ss_com!M129),".")</f>
        <v>6.2198761802606596E-5</v>
      </c>
      <c r="O129" s="30">
        <f>IFERROR((($C129*s_DL)/ss_com!N129),".")</f>
        <v>2.497823602300225E-4</v>
      </c>
      <c r="P129" s="30">
        <f>IFERROR((($C129*s_DL)/ss_com!O129),".")</f>
        <v>5.3778557114006809E-5</v>
      </c>
      <c r="Q129" s="30">
        <f>IFERROR((($C129*s_DL)/ss_com!P129),".")</f>
        <v>1.4871880772039238E-4</v>
      </c>
      <c r="R129" s="30">
        <f>IFERROR((($C129*s_DL)/ss_com!Q129),".")</f>
        <v>2.2661540891266853E-4</v>
      </c>
      <c r="S129" s="30">
        <f>IFERROR((($C129*s_DL)/ss_com!R129),".")</f>
        <v>5.5192350264239443E-5</v>
      </c>
    </row>
    <row r="130" spans="1:19">
      <c r="A130" s="88" t="s">
        <v>137</v>
      </c>
      <c r="B130" s="28"/>
      <c r="C130" s="28">
        <v>5</v>
      </c>
      <c r="D130" s="30">
        <f>IFERROR((($C130*s_DL)/ss_com!C130),".")</f>
        <v>4.9003298661032054E-5</v>
      </c>
      <c r="E130" s="30">
        <f>IFERROR((($C130*s_DL)/ss_com!D130),".")</f>
        <v>2.0643100657233224E-3</v>
      </c>
      <c r="F130" s="30">
        <f>IFERROR((($C130*s_DL)/ss_com!E130),".")</f>
        <v>2.4777897870925736E-6</v>
      </c>
      <c r="G130" s="30">
        <f>IFERROR((($C130*s_DL)/ss_com!F130),".")</f>
        <v>5.5720301378016585E-4</v>
      </c>
      <c r="H130" s="30">
        <f>IFERROR((($C130*s_DL)/ss_com!G130),".")</f>
        <v>6.0868410222829046E-4</v>
      </c>
      <c r="I130" s="30">
        <f>IFERROR((($C130*s_DL)/ss_com!H130),".")</f>
        <v>2.6705163781645205E-3</v>
      </c>
      <c r="J130" s="30" t="str">
        <f>IFERROR((($C130*s_DL)/ss_com!I130),".")</f>
        <v>.</v>
      </c>
      <c r="K130" s="30" t="str">
        <f>IFERROR((($C130*s_DL)/ss_com!J130),".")</f>
        <v>.</v>
      </c>
      <c r="L130" s="30" t="str">
        <f>IFERROR((($C130*s_DL)/ss_com!K130),".")</f>
        <v>.</v>
      </c>
      <c r="M130" s="30" t="str">
        <f>IFERROR((($C130*s_DL)/ss_com!L130),".")</f>
        <v>.</v>
      </c>
      <c r="N130" s="30" t="str">
        <f>IFERROR((($C130*s_DL)/ss_com!M130),".")</f>
        <v>.</v>
      </c>
      <c r="O130" s="30">
        <f>IFERROR((($C130*s_DL)/ss_com!N130),".")</f>
        <v>3.1218400373874936E-3</v>
      </c>
      <c r="P130" s="30">
        <f>IFERROR((($C130*s_DL)/ss_com!O130),".")</f>
        <v>6.4154461397321306E-4</v>
      </c>
      <c r="Q130" s="30">
        <f>IFERROR((($C130*s_DL)/ss_com!P130),".")</f>
        <v>1.8066804936977827E-3</v>
      </c>
      <c r="R130" s="30">
        <f>IFERROR((($C130*s_DL)/ss_com!Q130),".")</f>
        <v>2.7704990055198676E-3</v>
      </c>
      <c r="S130" s="30">
        <f>IFERROR((($C130*s_DL)/ss_com!R130),".")</f>
        <v>6.2975247100449194E-4</v>
      </c>
    </row>
    <row r="131" spans="1:19">
      <c r="A131" s="88" t="s">
        <v>138</v>
      </c>
      <c r="B131" s="28"/>
      <c r="C131" s="28">
        <v>5</v>
      </c>
      <c r="D131" s="30">
        <f>IFERROR((($C131*s_DL)/ss_com!C131),".")</f>
        <v>1.156252968515246E-5</v>
      </c>
      <c r="E131" s="30">
        <f>IFERROR((($C131*s_DL)/ss_com!D131),".")</f>
        <v>4.4544554856831446E-4</v>
      </c>
      <c r="F131" s="30">
        <f>IFERROR((($C131*s_DL)/ss_com!E131),".")</f>
        <v>5.3466794997275819E-7</v>
      </c>
      <c r="G131" s="30">
        <f>IFERROR((($C131*s_DL)/ss_com!F131),".")</f>
        <v>1.2297702795322571E-5</v>
      </c>
      <c r="H131" s="30">
        <f>IFERROR((($C131*s_DL)/ss_com!G131),".")</f>
        <v>2.4394900430447784E-5</v>
      </c>
      <c r="I131" s="30">
        <f>IFERROR((($C131*s_DL)/ss_com!H131),".")</f>
        <v>4.6930578104878944E-4</v>
      </c>
      <c r="J131" s="30" t="str">
        <f>IFERROR((($C131*s_DL)/ss_com!I131),".")</f>
        <v>.</v>
      </c>
      <c r="K131" s="30" t="str">
        <f>IFERROR((($C131*s_DL)/ss_com!J131),".")</f>
        <v>.</v>
      </c>
      <c r="L131" s="30" t="str">
        <f>IFERROR((($C131*s_DL)/ss_com!K131),".")</f>
        <v>.</v>
      </c>
      <c r="M131" s="30" t="str">
        <f>IFERROR((($C131*s_DL)/ss_com!L131),".")</f>
        <v>.</v>
      </c>
      <c r="N131" s="30" t="str">
        <f>IFERROR((($C131*s_DL)/ss_com!M131),".")</f>
        <v>.</v>
      </c>
      <c r="O131" s="30">
        <f>IFERROR((($C131*s_DL)/ss_com!N131),".")</f>
        <v>2.7979281008839151E-5</v>
      </c>
      <c r="P131" s="30">
        <f>IFERROR((($C131*s_DL)/ss_com!O131),".")</f>
        <v>1.0655460155223877E-5</v>
      </c>
      <c r="Q131" s="30">
        <f>IFERROR((($C131*s_DL)/ss_com!P131),".")</f>
        <v>2.118402001800414E-5</v>
      </c>
      <c r="R131" s="30">
        <f>IFERROR((($C131*s_DL)/ss_com!Q131),".")</f>
        <v>2.5892985877051442E-5</v>
      </c>
      <c r="S131" s="30">
        <f>IFERROR((($C131*s_DL)/ss_com!R131),".")</f>
        <v>1.3898899559952296E-5</v>
      </c>
    </row>
    <row r="132" spans="1:19">
      <c r="A132" s="88" t="s">
        <v>139</v>
      </c>
      <c r="B132" s="28"/>
      <c r="C132" s="28">
        <v>5</v>
      </c>
      <c r="D132" s="30">
        <f>IFERROR((($C132*s_DL)/ss_com!C132),".")</f>
        <v>1.480390900931009</v>
      </c>
      <c r="E132" s="30">
        <f>IFERROR((($C132*s_DL)/ss_com!D132),".")</f>
        <v>64.249983507257511</v>
      </c>
      <c r="F132" s="30">
        <f>IFERROR((($C132*s_DL)/ss_com!E132),".")</f>
        <v>7.711920587829274E-2</v>
      </c>
      <c r="G132" s="30">
        <f>IFERROR((($C132*s_DL)/ss_com!F132),".")</f>
        <v>0.38218432807826991</v>
      </c>
      <c r="H132" s="30">
        <f>IFERROR((($C132*s_DL)/ss_com!G132),".")</f>
        <v>1.9396944348875718</v>
      </c>
      <c r="I132" s="30">
        <f>IFERROR((($C132*s_DL)/ss_com!H132),".")</f>
        <v>66.112558736266791</v>
      </c>
      <c r="J132" s="30">
        <f>IFERROR((($C132*s_DL)/ss_com!I132),".")</f>
        <v>2.6026365562082403</v>
      </c>
      <c r="K132" s="30">
        <f>IFERROR((($C132*s_DL)/ss_com!J132),".")</f>
        <v>0.4773819993472867</v>
      </c>
      <c r="L132" s="30">
        <f>IFERROR((($C132*s_DL)/ss_com!K132),".")</f>
        <v>1.3792581963649018</v>
      </c>
      <c r="M132" s="30">
        <f>IFERROR((($C132*s_DL)/ss_com!L132),".")</f>
        <v>2.2129369649043324</v>
      </c>
      <c r="N132" s="30">
        <f>IFERROR((($C132*s_DL)/ss_com!M132),".")</f>
        <v>0.46771774154902479</v>
      </c>
      <c r="O132" s="30">
        <f>IFERROR((($C132*s_DL)/ss_com!N132),".")</f>
        <v>2.5856171724905219</v>
      </c>
      <c r="P132" s="30">
        <f>IFERROR((($C132*s_DL)/ss_com!O132),".")</f>
        <v>0.4702083681626546</v>
      </c>
      <c r="Q132" s="30">
        <f>IFERROR((($C132*s_DL)/ss_com!P132),".")</f>
        <v>1.3618110605184273</v>
      </c>
      <c r="R132" s="30">
        <f>IFERROR((($C132*s_DL)/ss_com!Q132),".")</f>
        <v>2.1608192935844461</v>
      </c>
      <c r="S132" s="30">
        <f>IFERROR((($C132*s_DL)/ss_com!R132),".")</f>
        <v>0.43194584206150471</v>
      </c>
    </row>
    <row r="133" spans="1:19">
      <c r="A133" s="88" t="s">
        <v>140</v>
      </c>
      <c r="B133" s="28"/>
      <c r="C133" s="28">
        <v>5</v>
      </c>
      <c r="D133" s="30">
        <f>IFERROR((($C133*s_DL)/ss_com!C133),".")</f>
        <v>0.64902354451142508</v>
      </c>
      <c r="E133" s="30">
        <f>IFERROR((($C133*s_DL)/ss_com!D133),".")</f>
        <v>886.83345922389549</v>
      </c>
      <c r="F133" s="30">
        <f>IFERROR((($C133*s_DL)/ss_com!E133),".")</f>
        <v>1.0644655202739588</v>
      </c>
      <c r="G133" s="30" t="str">
        <f>IFERROR((($C133*s_DL)/ss_com!F133),".")</f>
        <v>.</v>
      </c>
      <c r="H133" s="30">
        <f>IFERROR((($C133*s_DL)/ss_com!G133),".")</f>
        <v>1.713489064785384</v>
      </c>
      <c r="I133" s="30">
        <f>IFERROR((($C133*s_DL)/ss_com!H133),".")</f>
        <v>887.48248276840695</v>
      </c>
      <c r="J133" s="30" t="str">
        <f>IFERROR((($C133*s_DL)/ss_com!I133),".")</f>
        <v>.</v>
      </c>
      <c r="K133" s="30" t="str">
        <f>IFERROR((($C133*s_DL)/ss_com!J133),".")</f>
        <v>.</v>
      </c>
      <c r="L133" s="30" t="str">
        <f>IFERROR((($C133*s_DL)/ss_com!K133),".")</f>
        <v>.</v>
      </c>
      <c r="M133" s="30" t="str">
        <f>IFERROR((($C133*s_DL)/ss_com!L133),".")</f>
        <v>.</v>
      </c>
      <c r="N133" s="30" t="str">
        <f>IFERROR((($C133*s_DL)/ss_com!M133),".")</f>
        <v>.</v>
      </c>
      <c r="O133" s="30" t="str">
        <f>IFERROR((($C133*s_DL)/ss_com!N133),".")</f>
        <v>.</v>
      </c>
      <c r="P133" s="30" t="str">
        <f>IFERROR((($C133*s_DL)/ss_com!O133),".")</f>
        <v>.</v>
      </c>
      <c r="Q133" s="30" t="str">
        <f>IFERROR((($C133*s_DL)/ss_com!P133),".")</f>
        <v>.</v>
      </c>
      <c r="R133" s="30" t="str">
        <f>IFERROR((($C133*s_DL)/ss_com!Q133),".")</f>
        <v>.</v>
      </c>
      <c r="S133" s="30" t="str">
        <f>IFERROR((($C133*s_DL)/ss_com!R133),".")</f>
        <v>.</v>
      </c>
    </row>
    <row r="134" spans="1:19">
      <c r="A134" s="88" t="s">
        <v>141</v>
      </c>
      <c r="B134" s="28"/>
      <c r="C134" s="28">
        <v>5</v>
      </c>
      <c r="D134" s="30">
        <f>IFERROR((($C134*s_DL)/ss_com!C134),".")</f>
        <v>3.4464014752619222E-3</v>
      </c>
      <c r="E134" s="30">
        <f>IFERROR((($C134*s_DL)/ss_com!D134),".")</f>
        <v>0.13008500082459909</v>
      </c>
      <c r="F134" s="30">
        <f>IFERROR((($C134*s_DL)/ss_com!E134),".")</f>
        <v>1.5614092662198035E-4</v>
      </c>
      <c r="G134" s="30">
        <f>IFERROR((($C134*s_DL)/ss_com!F134),".")</f>
        <v>2.8626375395195453E-3</v>
      </c>
      <c r="H134" s="30">
        <f>IFERROR((($C134*s_DL)/ss_com!G134),".")</f>
        <v>6.465179941403448E-3</v>
      </c>
      <c r="I134" s="30">
        <f>IFERROR((($C134*s_DL)/ss_com!H134),".")</f>
        <v>0.13639403983938056</v>
      </c>
      <c r="J134" s="30">
        <f>IFERROR((($C134*s_DL)/ss_com!I134),".")</f>
        <v>1.7008901244761346E-2</v>
      </c>
      <c r="K134" s="30">
        <f>IFERROR((($C134*s_DL)/ss_com!J134),".")</f>
        <v>3.3394765813890416E-3</v>
      </c>
      <c r="L134" s="30">
        <f>IFERROR((($C134*s_DL)/ss_com!K134),".")</f>
        <v>9.5324611371739431E-3</v>
      </c>
      <c r="M134" s="30">
        <f>IFERROR((($C134*s_DL)/ss_com!L134),".")</f>
        <v>1.4952880215174814E-2</v>
      </c>
      <c r="N134" s="30">
        <f>IFERROR((($C134*s_DL)/ss_com!M134),".")</f>
        <v>3.5792656539688464E-3</v>
      </c>
      <c r="O134" s="30">
        <f>IFERROR((($C134*s_DL)/ss_com!N134),".")</f>
        <v>1.5669807935547616E-2</v>
      </c>
      <c r="P134" s="30">
        <f>IFERROR((($C134*s_DL)/ss_com!O134),".")</f>
        <v>3.2018817095755448E-3</v>
      </c>
      <c r="Q134" s="30">
        <f>IFERROR((($C134*s_DL)/ss_com!P134),".")</f>
        <v>8.7990852485644502E-3</v>
      </c>
      <c r="R134" s="30">
        <f>IFERROR((($C134*s_DL)/ss_com!Q134),".")</f>
        <v>1.3956068116344518E-2</v>
      </c>
      <c r="S134" s="30">
        <f>IFERROR((($C134*s_DL)/ss_com!R134),".")</f>
        <v>3.2353612947504553E-3</v>
      </c>
    </row>
  </sheetData>
  <sheetProtection algorithmName="SHA-512" hashValue="SiJB0GYMQ0tOUThwvVZQQ2BnhEtz7UQNga1/9aPMYuoYNbNVKWVnJlWQ34Zdly6eFPmBnpHyRZiA71Cwtg1ZJA==" saltValue="yduiIjVIDyfVTVEVagTT1w==" spinCount="100000" sheet="1" objects="1" scenarios="1"/>
  <autoFilter ref="A1:S134" xr:uid="{00000000-0009-0000-0000-00000C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G134"/>
  <sheetViews>
    <sheetView workbookViewId="0">
      <pane xSplit="1" ySplit="1" topLeftCell="B2" activePane="bottomRight" state="frozen"/>
      <selection pane="topRight" activeCell="E1" sqref="E1"/>
      <selection pane="bottomLeft" activeCell="A2" sqref="A2"/>
      <selection pane="bottomRight" activeCell="B2" sqref="B2"/>
    </sheetView>
  </sheetViews>
  <sheetFormatPr defaultColWidth="9.1328125" defaultRowHeight="14.25"/>
  <cols>
    <col min="1" max="1" width="12.59765625" style="86" bestFit="1" customWidth="1"/>
    <col min="2" max="2" width="8" style="1" bestFit="1" customWidth="1"/>
    <col min="3" max="3" width="10.265625" style="1" bestFit="1" customWidth="1"/>
    <col min="4" max="4" width="14.1328125" style="1" bestFit="1" customWidth="1"/>
    <col min="5" max="5" width="17.265625" style="1" bestFit="1" customWidth="1"/>
    <col min="6" max="6" width="12.86328125" style="1" bestFit="1" customWidth="1"/>
    <col min="7" max="7" width="15.73046875" style="2" bestFit="1" customWidth="1"/>
    <col min="8" max="8" width="19" style="2" bestFit="1" customWidth="1"/>
    <col min="9" max="9" width="18.3984375" style="2" bestFit="1" customWidth="1"/>
    <col min="10" max="11" width="19.265625" style="2" bestFit="1" customWidth="1"/>
    <col min="12" max="13" width="20.3984375" style="2" bestFit="1" customWidth="1"/>
    <col min="14" max="15" width="18.3984375" style="2" bestFit="1" customWidth="1"/>
    <col min="16" max="16" width="14.73046875" style="2" bestFit="1" customWidth="1"/>
    <col min="17" max="17" width="15" style="2" bestFit="1" customWidth="1"/>
    <col min="18" max="19" width="16" style="2" bestFit="1" customWidth="1"/>
    <col min="20" max="21" width="17" style="2" bestFit="1" customWidth="1"/>
    <col min="22" max="23" width="15" style="2" bestFit="1" customWidth="1"/>
    <col min="24" max="24" width="11.3984375" style="2" bestFit="1" customWidth="1"/>
    <col min="25" max="25" width="18.265625" style="2" bestFit="1" customWidth="1"/>
    <col min="26" max="27" width="19.1328125" style="2" bestFit="1" customWidth="1"/>
    <col min="28" max="29" width="20.265625" style="2" bestFit="1" customWidth="1"/>
    <col min="30" max="31" width="18.265625" style="2" bestFit="1" customWidth="1"/>
    <col min="32" max="32" width="14.59765625" style="2" bestFit="1" customWidth="1"/>
    <col min="33" max="33" width="14.1328125" style="2" bestFit="1" customWidth="1"/>
    <col min="34" max="35" width="15" style="2" bestFit="1" customWidth="1"/>
    <col min="36" max="37" width="16.1328125" style="2" bestFit="1" customWidth="1"/>
    <col min="38" max="39" width="14.1328125" style="2" bestFit="1" customWidth="1"/>
    <col min="40" max="40" width="10.59765625" style="2" bestFit="1" customWidth="1"/>
    <col min="41" max="41" width="15" style="2" bestFit="1" customWidth="1"/>
    <col min="42" max="42" width="19" style="2" bestFit="1" customWidth="1"/>
    <col min="43" max="43" width="18.86328125" style="2" bestFit="1" customWidth="1"/>
    <col min="44" max="44" width="17.86328125" style="2" bestFit="1" customWidth="1"/>
    <col min="45" max="46" width="18.73046875" style="2" bestFit="1" customWidth="1"/>
    <col min="47" max="47" width="19.86328125" style="2" bestFit="1" customWidth="1"/>
    <col min="48" max="48" width="11.265625" style="2" bestFit="1" customWidth="1"/>
    <col min="49" max="49" width="15.1328125" style="2" bestFit="1" customWidth="1"/>
    <col min="50" max="50" width="15" style="2" bestFit="1" customWidth="1"/>
    <col min="51" max="51" width="14" style="2" bestFit="1" customWidth="1"/>
    <col min="52" max="53" width="14.86328125" style="2" bestFit="1" customWidth="1"/>
    <col min="54" max="54" width="16" style="2" bestFit="1" customWidth="1"/>
    <col min="55" max="55" width="8.73046875" style="1" bestFit="1" customWidth="1"/>
    <col min="56" max="56" width="13.265625" style="2" bestFit="1" customWidth="1"/>
    <col min="57" max="57" width="11.1328125" style="2" bestFit="1" customWidth="1"/>
    <col min="58" max="58" width="8.73046875" style="1" bestFit="1" customWidth="1"/>
    <col min="59" max="59" width="12.3984375" style="1" bestFit="1" customWidth="1"/>
    <col min="60" max="16384" width="9.1328125" style="1"/>
  </cols>
  <sheetData>
    <row r="1" spans="1:59">
      <c r="A1" s="87" t="s">
        <v>321</v>
      </c>
      <c r="B1" s="22" t="s">
        <v>322</v>
      </c>
      <c r="C1" s="22" t="s">
        <v>0</v>
      </c>
      <c r="D1" s="21" t="s">
        <v>323</v>
      </c>
      <c r="E1" s="21" t="s">
        <v>324</v>
      </c>
      <c r="F1" s="21" t="s">
        <v>325</v>
      </c>
      <c r="G1" s="23" t="s">
        <v>326</v>
      </c>
      <c r="H1" s="23" t="s">
        <v>327</v>
      </c>
      <c r="I1" s="23" t="s">
        <v>328</v>
      </c>
      <c r="J1" s="23" t="s">
        <v>329</v>
      </c>
      <c r="K1" s="23" t="s">
        <v>330</v>
      </c>
      <c r="L1" s="23" t="s">
        <v>331</v>
      </c>
      <c r="M1" s="23" t="s">
        <v>332</v>
      </c>
      <c r="N1" s="23" t="s">
        <v>333</v>
      </c>
      <c r="O1" s="23" t="s">
        <v>334</v>
      </c>
      <c r="P1" s="23" t="s">
        <v>335</v>
      </c>
      <c r="Q1" s="23" t="s">
        <v>336</v>
      </c>
      <c r="R1" s="23" t="s">
        <v>337</v>
      </c>
      <c r="S1" s="23" t="s">
        <v>338</v>
      </c>
      <c r="T1" s="23" t="s">
        <v>339</v>
      </c>
      <c r="U1" s="23" t="s">
        <v>340</v>
      </c>
      <c r="V1" s="23" t="s">
        <v>341</v>
      </c>
      <c r="W1" s="23" t="s">
        <v>342</v>
      </c>
      <c r="X1" s="23" t="s">
        <v>343</v>
      </c>
      <c r="Y1" s="23" t="s">
        <v>344</v>
      </c>
      <c r="Z1" s="23" t="s">
        <v>345</v>
      </c>
      <c r="AA1" s="23" t="s">
        <v>346</v>
      </c>
      <c r="AB1" s="23" t="s">
        <v>347</v>
      </c>
      <c r="AC1" s="23" t="s">
        <v>348</v>
      </c>
      <c r="AD1" s="23" t="s">
        <v>349</v>
      </c>
      <c r="AE1" s="23" t="s">
        <v>350</v>
      </c>
      <c r="AF1" s="23" t="s">
        <v>351</v>
      </c>
      <c r="AG1" s="23" t="s">
        <v>352</v>
      </c>
      <c r="AH1" s="23" t="s">
        <v>353</v>
      </c>
      <c r="AI1" s="23" t="s">
        <v>354</v>
      </c>
      <c r="AJ1" s="23" t="s">
        <v>355</v>
      </c>
      <c r="AK1" s="23" t="s">
        <v>356</v>
      </c>
      <c r="AL1" s="23" t="s">
        <v>357</v>
      </c>
      <c r="AM1" s="23" t="s">
        <v>358</v>
      </c>
      <c r="AN1" s="23" t="s">
        <v>359</v>
      </c>
      <c r="AO1" s="23" t="s">
        <v>360</v>
      </c>
      <c r="AP1" s="23" t="s">
        <v>361</v>
      </c>
      <c r="AQ1" s="23" t="s">
        <v>362</v>
      </c>
      <c r="AR1" s="23" t="s">
        <v>363</v>
      </c>
      <c r="AS1" s="23" t="s">
        <v>364</v>
      </c>
      <c r="AT1" s="23" t="s">
        <v>365</v>
      </c>
      <c r="AU1" s="23" t="s">
        <v>366</v>
      </c>
      <c r="AV1" s="23" t="s">
        <v>367</v>
      </c>
      <c r="AW1" s="23" t="s">
        <v>368</v>
      </c>
      <c r="AX1" s="23" t="s">
        <v>369</v>
      </c>
      <c r="AY1" s="23" t="s">
        <v>370</v>
      </c>
      <c r="AZ1" s="23" t="s">
        <v>371</v>
      </c>
      <c r="BA1" s="23" t="s">
        <v>372</v>
      </c>
      <c r="BB1" s="23" t="s">
        <v>373</v>
      </c>
      <c r="BC1" s="21" t="s">
        <v>5</v>
      </c>
      <c r="BD1" s="23" t="s">
        <v>1</v>
      </c>
      <c r="BE1" s="23" t="s">
        <v>3</v>
      </c>
      <c r="BF1" s="23" t="s">
        <v>374</v>
      </c>
      <c r="BG1" s="24" t="s">
        <v>6</v>
      </c>
    </row>
    <row r="2" spans="1:59">
      <c r="A2" s="88" t="s">
        <v>7</v>
      </c>
      <c r="B2" s="28"/>
      <c r="C2" s="28"/>
      <c r="D2" s="28" t="s">
        <v>375</v>
      </c>
      <c r="E2" s="28"/>
      <c r="F2" s="28"/>
      <c r="G2" s="29">
        <v>5.0000000000000001E-3</v>
      </c>
      <c r="H2" s="29">
        <v>5.0000000000000001E-3</v>
      </c>
      <c r="I2" s="30">
        <v>5</v>
      </c>
      <c r="J2" s="30">
        <v>5</v>
      </c>
      <c r="K2" s="30">
        <v>5</v>
      </c>
      <c r="L2" s="30">
        <v>5</v>
      </c>
      <c r="M2" s="30">
        <v>5</v>
      </c>
      <c r="N2" s="30">
        <v>5</v>
      </c>
      <c r="O2" s="30">
        <v>5</v>
      </c>
      <c r="P2" s="30">
        <v>5</v>
      </c>
      <c r="Q2" s="30">
        <v>5</v>
      </c>
      <c r="R2" s="30">
        <v>5</v>
      </c>
      <c r="S2" s="30">
        <v>5</v>
      </c>
      <c r="T2" s="30">
        <v>5</v>
      </c>
      <c r="U2" s="30">
        <v>5</v>
      </c>
      <c r="V2" s="30">
        <v>5</v>
      </c>
      <c r="W2" s="30">
        <v>5</v>
      </c>
      <c r="X2" s="30">
        <v>5</v>
      </c>
      <c r="Y2" s="30">
        <v>5</v>
      </c>
      <c r="Z2" s="30">
        <v>5</v>
      </c>
      <c r="AA2" s="30">
        <v>5</v>
      </c>
      <c r="AB2" s="30">
        <v>5</v>
      </c>
      <c r="AC2" s="30">
        <v>5</v>
      </c>
      <c r="AD2" s="30">
        <v>5</v>
      </c>
      <c r="AE2" s="30">
        <v>5</v>
      </c>
      <c r="AF2" s="30">
        <v>5</v>
      </c>
      <c r="AG2" s="30">
        <v>5</v>
      </c>
      <c r="AH2" s="30">
        <v>5</v>
      </c>
      <c r="AI2" s="30">
        <v>5</v>
      </c>
      <c r="AJ2" s="30">
        <v>5</v>
      </c>
      <c r="AK2" s="30">
        <v>5</v>
      </c>
      <c r="AL2" s="30">
        <v>5</v>
      </c>
      <c r="AM2" s="30">
        <v>5</v>
      </c>
      <c r="AN2" s="30">
        <v>5</v>
      </c>
      <c r="AO2" s="30">
        <v>5</v>
      </c>
      <c r="AP2" s="30">
        <v>5</v>
      </c>
      <c r="AQ2" s="30">
        <v>5</v>
      </c>
      <c r="AR2" s="30">
        <v>5</v>
      </c>
      <c r="AS2" s="30">
        <v>5</v>
      </c>
      <c r="AT2" s="30">
        <v>5</v>
      </c>
      <c r="AU2" s="30">
        <v>5</v>
      </c>
      <c r="AV2" s="30">
        <v>5</v>
      </c>
      <c r="AW2" s="30">
        <v>5</v>
      </c>
      <c r="AX2" s="30">
        <v>5</v>
      </c>
      <c r="AY2" s="30">
        <v>5</v>
      </c>
      <c r="AZ2" s="30">
        <v>5</v>
      </c>
      <c r="BA2" s="30">
        <v>5</v>
      </c>
      <c r="BB2" s="30">
        <v>5</v>
      </c>
      <c r="BC2" s="28">
        <v>224</v>
      </c>
      <c r="BD2" s="30">
        <v>5</v>
      </c>
      <c r="BE2" s="30">
        <f>LN(2)/BD2</f>
        <v>0.13862943611198905</v>
      </c>
      <c r="BF2" s="31">
        <f>IFERROR((s_t_com*BE2)/(1-EXP(-BE2*s_t_com)),".")</f>
        <v>1.0709157153701103</v>
      </c>
      <c r="BG2" s="30">
        <v>5</v>
      </c>
    </row>
    <row r="3" spans="1:59">
      <c r="A3" s="34" t="s">
        <v>8</v>
      </c>
      <c r="B3" s="28" t="s">
        <v>9</v>
      </c>
      <c r="C3" s="28"/>
      <c r="D3" s="28" t="s">
        <v>375</v>
      </c>
      <c r="E3" s="28"/>
      <c r="F3" s="28"/>
      <c r="G3" s="29">
        <v>5.0000000000000001E-3</v>
      </c>
      <c r="H3" s="29">
        <v>5.0000000000000001E-3</v>
      </c>
      <c r="I3" s="30">
        <v>5</v>
      </c>
      <c r="J3" s="30">
        <v>5</v>
      </c>
      <c r="K3" s="30">
        <v>5</v>
      </c>
      <c r="L3" s="30">
        <v>5</v>
      </c>
      <c r="M3" s="30">
        <v>5</v>
      </c>
      <c r="N3" s="30">
        <v>5</v>
      </c>
      <c r="O3" s="30">
        <v>5</v>
      </c>
      <c r="P3" s="30">
        <v>5</v>
      </c>
      <c r="Q3" s="30">
        <v>5</v>
      </c>
      <c r="R3" s="30">
        <v>5</v>
      </c>
      <c r="S3" s="30">
        <v>5</v>
      </c>
      <c r="T3" s="30">
        <v>5</v>
      </c>
      <c r="U3" s="30">
        <v>5</v>
      </c>
      <c r="V3" s="30">
        <v>5</v>
      </c>
      <c r="W3" s="30">
        <v>5</v>
      </c>
      <c r="X3" s="30">
        <v>5</v>
      </c>
      <c r="Y3" s="30">
        <v>5</v>
      </c>
      <c r="Z3" s="30">
        <v>5</v>
      </c>
      <c r="AA3" s="30">
        <v>5</v>
      </c>
      <c r="AB3" s="30">
        <v>5</v>
      </c>
      <c r="AC3" s="30">
        <v>5</v>
      </c>
      <c r="AD3" s="30">
        <v>5</v>
      </c>
      <c r="AE3" s="30">
        <v>5</v>
      </c>
      <c r="AF3" s="30">
        <v>5</v>
      </c>
      <c r="AG3" s="30">
        <v>5</v>
      </c>
      <c r="AH3" s="30">
        <v>5</v>
      </c>
      <c r="AI3" s="30">
        <v>5</v>
      </c>
      <c r="AJ3" s="30">
        <v>5</v>
      </c>
      <c r="AK3" s="30">
        <v>5</v>
      </c>
      <c r="AL3" s="30">
        <v>5</v>
      </c>
      <c r="AM3" s="30">
        <v>5</v>
      </c>
      <c r="AN3" s="30">
        <v>5</v>
      </c>
      <c r="AO3" s="30">
        <v>5</v>
      </c>
      <c r="AP3" s="30">
        <v>5</v>
      </c>
      <c r="AQ3" s="30">
        <v>5</v>
      </c>
      <c r="AR3" s="30">
        <v>5</v>
      </c>
      <c r="AS3" s="30">
        <v>5</v>
      </c>
      <c r="AT3" s="30">
        <v>5</v>
      </c>
      <c r="AU3" s="30">
        <v>5</v>
      </c>
      <c r="AV3" s="30">
        <v>5</v>
      </c>
      <c r="AW3" s="30">
        <v>5</v>
      </c>
      <c r="AX3" s="30">
        <v>5</v>
      </c>
      <c r="AY3" s="30">
        <v>5</v>
      </c>
      <c r="AZ3" s="30">
        <v>5</v>
      </c>
      <c r="BA3" s="30">
        <v>5</v>
      </c>
      <c r="BB3" s="30">
        <v>5</v>
      </c>
      <c r="BC3" s="28">
        <v>225</v>
      </c>
      <c r="BD3" s="30">
        <v>5</v>
      </c>
      <c r="BE3" s="30">
        <f t="shared" ref="BE3:BE66" si="0">LN(2)/BD3</f>
        <v>0.13862943611198905</v>
      </c>
      <c r="BF3" s="31">
        <f t="shared" ref="BF3:BF33" si="1">IFERROR((t_com*BE3)/(1-EXP(-BE3*t_com)),".")</f>
        <v>1.0709157153701103</v>
      </c>
      <c r="BG3" s="30">
        <v>5</v>
      </c>
    </row>
    <row r="4" spans="1:59">
      <c r="A4" s="88" t="s">
        <v>10</v>
      </c>
      <c r="B4" s="28"/>
      <c r="C4" s="28"/>
      <c r="D4" s="28" t="s">
        <v>376</v>
      </c>
      <c r="E4" s="28"/>
      <c r="F4" s="28"/>
      <c r="G4" s="29"/>
      <c r="H4" s="29">
        <v>0</v>
      </c>
      <c r="I4" s="30">
        <v>5</v>
      </c>
      <c r="J4" s="30">
        <v>5</v>
      </c>
      <c r="K4" s="30">
        <v>5</v>
      </c>
      <c r="L4" s="30">
        <v>5</v>
      </c>
      <c r="M4" s="30">
        <v>5</v>
      </c>
      <c r="N4" s="30">
        <v>5</v>
      </c>
      <c r="O4" s="30">
        <v>5</v>
      </c>
      <c r="P4" s="30">
        <v>5</v>
      </c>
      <c r="Q4" s="30">
        <v>5</v>
      </c>
      <c r="R4" s="30">
        <v>5</v>
      </c>
      <c r="S4" s="30">
        <v>5</v>
      </c>
      <c r="T4" s="30">
        <v>5</v>
      </c>
      <c r="U4" s="30">
        <v>5</v>
      </c>
      <c r="V4" s="30">
        <v>5</v>
      </c>
      <c r="W4" s="30">
        <v>5</v>
      </c>
      <c r="X4" s="30">
        <v>5</v>
      </c>
      <c r="Y4" s="30">
        <v>5</v>
      </c>
      <c r="Z4" s="30">
        <v>5</v>
      </c>
      <c r="AA4" s="30">
        <v>5</v>
      </c>
      <c r="AB4" s="30">
        <v>5</v>
      </c>
      <c r="AC4" s="30">
        <v>5</v>
      </c>
      <c r="AD4" s="30">
        <v>5</v>
      </c>
      <c r="AE4" s="30">
        <v>5</v>
      </c>
      <c r="AF4" s="30">
        <v>5</v>
      </c>
      <c r="AG4" s="30">
        <v>5</v>
      </c>
      <c r="AH4" s="30">
        <v>5</v>
      </c>
      <c r="AI4" s="30">
        <v>5</v>
      </c>
      <c r="AJ4" s="30">
        <v>5</v>
      </c>
      <c r="AK4" s="30">
        <v>5</v>
      </c>
      <c r="AL4" s="30">
        <v>5</v>
      </c>
      <c r="AM4" s="30">
        <v>5</v>
      </c>
      <c r="AN4" s="30">
        <v>5</v>
      </c>
      <c r="AO4" s="30">
        <v>5</v>
      </c>
      <c r="AP4" s="30">
        <v>5</v>
      </c>
      <c r="AQ4" s="30">
        <v>5</v>
      </c>
      <c r="AR4" s="30">
        <v>5</v>
      </c>
      <c r="AS4" s="30">
        <v>5</v>
      </c>
      <c r="AT4" s="30">
        <v>5</v>
      </c>
      <c r="AU4" s="30">
        <v>5</v>
      </c>
      <c r="AV4" s="30">
        <v>5</v>
      </c>
      <c r="AW4" s="30">
        <v>5</v>
      </c>
      <c r="AX4" s="30">
        <v>5</v>
      </c>
      <c r="AY4" s="30">
        <v>5</v>
      </c>
      <c r="AZ4" s="30">
        <v>5</v>
      </c>
      <c r="BA4" s="30">
        <v>5</v>
      </c>
      <c r="BB4" s="30">
        <v>5</v>
      </c>
      <c r="BC4" s="28">
        <v>100</v>
      </c>
      <c r="BD4" s="30">
        <v>5</v>
      </c>
      <c r="BE4" s="30">
        <f t="shared" si="0"/>
        <v>0.13862943611198905</v>
      </c>
      <c r="BF4" s="31">
        <f t="shared" si="1"/>
        <v>1.0709157153701103</v>
      </c>
      <c r="BG4" s="30">
        <v>5</v>
      </c>
    </row>
    <row r="5" spans="1:59">
      <c r="A5" s="88" t="s">
        <v>11</v>
      </c>
      <c r="B5" s="28"/>
      <c r="C5" s="28"/>
      <c r="D5" s="28" t="s">
        <v>375</v>
      </c>
      <c r="E5" s="28"/>
      <c r="F5" s="28"/>
      <c r="G5" s="29">
        <v>0.02</v>
      </c>
      <c r="H5" s="29">
        <v>0.02</v>
      </c>
      <c r="I5" s="30">
        <v>5</v>
      </c>
      <c r="J5" s="30">
        <v>5</v>
      </c>
      <c r="K5" s="30">
        <v>5</v>
      </c>
      <c r="L5" s="30">
        <v>5</v>
      </c>
      <c r="M5" s="30">
        <v>5</v>
      </c>
      <c r="N5" s="30">
        <v>5</v>
      </c>
      <c r="O5" s="30">
        <v>5</v>
      </c>
      <c r="P5" s="30">
        <v>5</v>
      </c>
      <c r="Q5" s="30">
        <v>5</v>
      </c>
      <c r="R5" s="30">
        <v>5</v>
      </c>
      <c r="S5" s="30">
        <v>5</v>
      </c>
      <c r="T5" s="30">
        <v>5</v>
      </c>
      <c r="U5" s="30">
        <v>5</v>
      </c>
      <c r="V5" s="30">
        <v>5</v>
      </c>
      <c r="W5" s="30">
        <v>5</v>
      </c>
      <c r="X5" s="30">
        <v>5</v>
      </c>
      <c r="Y5" s="30">
        <v>5</v>
      </c>
      <c r="Z5" s="30">
        <v>5</v>
      </c>
      <c r="AA5" s="30">
        <v>5</v>
      </c>
      <c r="AB5" s="30">
        <v>5</v>
      </c>
      <c r="AC5" s="30">
        <v>5</v>
      </c>
      <c r="AD5" s="30">
        <v>5</v>
      </c>
      <c r="AE5" s="30">
        <v>5</v>
      </c>
      <c r="AF5" s="30">
        <v>5</v>
      </c>
      <c r="AG5" s="30">
        <v>5</v>
      </c>
      <c r="AH5" s="30">
        <v>5</v>
      </c>
      <c r="AI5" s="30">
        <v>5</v>
      </c>
      <c r="AJ5" s="30">
        <v>5</v>
      </c>
      <c r="AK5" s="30">
        <v>5</v>
      </c>
      <c r="AL5" s="30">
        <v>5</v>
      </c>
      <c r="AM5" s="30">
        <v>5</v>
      </c>
      <c r="AN5" s="30">
        <v>5</v>
      </c>
      <c r="AO5" s="30">
        <v>5</v>
      </c>
      <c r="AP5" s="30">
        <v>5</v>
      </c>
      <c r="AQ5" s="30">
        <v>5</v>
      </c>
      <c r="AR5" s="30">
        <v>5</v>
      </c>
      <c r="AS5" s="30">
        <v>5</v>
      </c>
      <c r="AT5" s="30">
        <v>5</v>
      </c>
      <c r="AU5" s="30">
        <v>5</v>
      </c>
      <c r="AV5" s="30">
        <v>5</v>
      </c>
      <c r="AW5" s="30">
        <v>5</v>
      </c>
      <c r="AX5" s="30">
        <v>5</v>
      </c>
      <c r="AY5" s="30">
        <v>5</v>
      </c>
      <c r="AZ5" s="30">
        <v>5</v>
      </c>
      <c r="BA5" s="30">
        <v>5</v>
      </c>
      <c r="BB5" s="30">
        <v>5</v>
      </c>
      <c r="BC5" s="28">
        <v>26</v>
      </c>
      <c r="BD5" s="30">
        <v>5</v>
      </c>
      <c r="BE5" s="30">
        <f t="shared" si="0"/>
        <v>0.13862943611198905</v>
      </c>
      <c r="BF5" s="31">
        <f t="shared" si="1"/>
        <v>1.0709157153701103</v>
      </c>
      <c r="BG5" s="30">
        <v>5</v>
      </c>
    </row>
    <row r="6" spans="1:59">
      <c r="A6" s="27" t="s">
        <v>12</v>
      </c>
      <c r="B6" s="28" t="s">
        <v>13</v>
      </c>
      <c r="C6" s="28"/>
      <c r="D6" s="28" t="s">
        <v>377</v>
      </c>
      <c r="E6" s="28"/>
      <c r="F6" s="28"/>
      <c r="G6" s="29">
        <v>5.0000000000000001E-3</v>
      </c>
      <c r="H6" s="29">
        <v>5.0000000000000001E-3</v>
      </c>
      <c r="I6" s="30">
        <v>5</v>
      </c>
      <c r="J6" s="30">
        <v>5</v>
      </c>
      <c r="K6" s="30">
        <v>5</v>
      </c>
      <c r="L6" s="30">
        <v>5</v>
      </c>
      <c r="M6" s="30">
        <v>5</v>
      </c>
      <c r="N6" s="30">
        <v>5</v>
      </c>
      <c r="O6" s="30">
        <v>5</v>
      </c>
      <c r="P6" s="30">
        <v>5</v>
      </c>
      <c r="Q6" s="30">
        <v>5</v>
      </c>
      <c r="R6" s="30">
        <v>5</v>
      </c>
      <c r="S6" s="30">
        <v>5</v>
      </c>
      <c r="T6" s="30">
        <v>5</v>
      </c>
      <c r="U6" s="30">
        <v>5</v>
      </c>
      <c r="V6" s="30">
        <v>5</v>
      </c>
      <c r="W6" s="30">
        <v>5</v>
      </c>
      <c r="X6" s="30">
        <v>5</v>
      </c>
      <c r="Y6" s="30">
        <v>5</v>
      </c>
      <c r="Z6" s="30">
        <v>5</v>
      </c>
      <c r="AA6" s="30">
        <v>5</v>
      </c>
      <c r="AB6" s="30">
        <v>5</v>
      </c>
      <c r="AC6" s="30">
        <v>5</v>
      </c>
      <c r="AD6" s="30">
        <v>5</v>
      </c>
      <c r="AE6" s="30">
        <v>5</v>
      </c>
      <c r="AF6" s="30">
        <v>5</v>
      </c>
      <c r="AG6" s="30">
        <v>5</v>
      </c>
      <c r="AH6" s="30">
        <v>5</v>
      </c>
      <c r="AI6" s="30">
        <v>5</v>
      </c>
      <c r="AJ6" s="30">
        <v>5</v>
      </c>
      <c r="AK6" s="30">
        <v>5</v>
      </c>
      <c r="AL6" s="30">
        <v>5</v>
      </c>
      <c r="AM6" s="30">
        <v>5</v>
      </c>
      <c r="AN6" s="30">
        <v>5</v>
      </c>
      <c r="AO6" s="30">
        <v>5</v>
      </c>
      <c r="AP6" s="30">
        <v>5</v>
      </c>
      <c r="AQ6" s="30">
        <v>5</v>
      </c>
      <c r="AR6" s="30">
        <v>5</v>
      </c>
      <c r="AS6" s="30">
        <v>5</v>
      </c>
      <c r="AT6" s="30">
        <v>5</v>
      </c>
      <c r="AU6" s="30">
        <v>5</v>
      </c>
      <c r="AV6" s="30">
        <v>5</v>
      </c>
      <c r="AW6" s="30">
        <v>5</v>
      </c>
      <c r="AX6" s="30">
        <v>5</v>
      </c>
      <c r="AY6" s="30">
        <v>5</v>
      </c>
      <c r="AZ6" s="30">
        <v>5</v>
      </c>
      <c r="BA6" s="30">
        <v>5</v>
      </c>
      <c r="BB6" s="30">
        <v>5</v>
      </c>
      <c r="BC6" s="36">
        <v>241</v>
      </c>
      <c r="BD6" s="30">
        <v>5</v>
      </c>
      <c r="BE6" s="30">
        <f t="shared" si="0"/>
        <v>0.13862943611198905</v>
      </c>
      <c r="BF6" s="31">
        <f t="shared" si="1"/>
        <v>1.0709157153701103</v>
      </c>
      <c r="BG6" s="30">
        <v>5</v>
      </c>
    </row>
    <row r="7" spans="1:59">
      <c r="A7" s="88" t="s">
        <v>14</v>
      </c>
      <c r="B7" s="28"/>
      <c r="C7" s="28"/>
      <c r="D7" s="28" t="s">
        <v>376</v>
      </c>
      <c r="E7" s="28"/>
      <c r="F7" s="28"/>
      <c r="G7" s="29"/>
      <c r="H7" s="29">
        <v>0</v>
      </c>
      <c r="I7" s="30">
        <v>5</v>
      </c>
      <c r="J7" s="30">
        <v>5</v>
      </c>
      <c r="K7" s="30">
        <v>5</v>
      </c>
      <c r="L7" s="30">
        <v>5</v>
      </c>
      <c r="M7" s="30">
        <v>5</v>
      </c>
      <c r="N7" s="30">
        <v>5</v>
      </c>
      <c r="O7" s="30">
        <v>5</v>
      </c>
      <c r="P7" s="30">
        <v>5</v>
      </c>
      <c r="Q7" s="30">
        <v>5</v>
      </c>
      <c r="R7" s="30">
        <v>5</v>
      </c>
      <c r="S7" s="30">
        <v>5</v>
      </c>
      <c r="T7" s="30">
        <v>5</v>
      </c>
      <c r="U7" s="30">
        <v>5</v>
      </c>
      <c r="V7" s="30">
        <v>5</v>
      </c>
      <c r="W7" s="30">
        <v>5</v>
      </c>
      <c r="X7" s="30">
        <v>5</v>
      </c>
      <c r="Y7" s="30">
        <v>5</v>
      </c>
      <c r="Z7" s="30">
        <v>5</v>
      </c>
      <c r="AA7" s="30">
        <v>5</v>
      </c>
      <c r="AB7" s="30">
        <v>5</v>
      </c>
      <c r="AC7" s="30">
        <v>5</v>
      </c>
      <c r="AD7" s="30">
        <v>5</v>
      </c>
      <c r="AE7" s="30">
        <v>5</v>
      </c>
      <c r="AF7" s="30">
        <v>5</v>
      </c>
      <c r="AG7" s="30">
        <v>5</v>
      </c>
      <c r="AH7" s="30">
        <v>5</v>
      </c>
      <c r="AI7" s="30">
        <v>5</v>
      </c>
      <c r="AJ7" s="30">
        <v>5</v>
      </c>
      <c r="AK7" s="30">
        <v>5</v>
      </c>
      <c r="AL7" s="30">
        <v>5</v>
      </c>
      <c r="AM7" s="30">
        <v>5</v>
      </c>
      <c r="AN7" s="30">
        <v>5</v>
      </c>
      <c r="AO7" s="30">
        <v>5</v>
      </c>
      <c r="AP7" s="30">
        <v>5</v>
      </c>
      <c r="AQ7" s="30">
        <v>5</v>
      </c>
      <c r="AR7" s="30">
        <v>5</v>
      </c>
      <c r="AS7" s="30">
        <v>5</v>
      </c>
      <c r="AT7" s="30">
        <v>5</v>
      </c>
      <c r="AU7" s="30">
        <v>5</v>
      </c>
      <c r="AV7" s="30">
        <v>5</v>
      </c>
      <c r="AW7" s="30">
        <v>5</v>
      </c>
      <c r="AX7" s="30">
        <v>5</v>
      </c>
      <c r="AY7" s="30">
        <v>5</v>
      </c>
      <c r="AZ7" s="30">
        <v>5</v>
      </c>
      <c r="BA7" s="30">
        <v>5</v>
      </c>
      <c r="BB7" s="30">
        <v>5</v>
      </c>
      <c r="BC7" s="28">
        <v>44</v>
      </c>
      <c r="BD7" s="30">
        <v>5</v>
      </c>
      <c r="BE7" s="30">
        <f t="shared" si="0"/>
        <v>0.13862943611198905</v>
      </c>
      <c r="BF7" s="31">
        <f t="shared" si="1"/>
        <v>1.0709157153701103</v>
      </c>
      <c r="BG7" s="30">
        <v>5</v>
      </c>
    </row>
    <row r="8" spans="1:59">
      <c r="A8" s="88" t="s">
        <v>15</v>
      </c>
      <c r="B8" s="28"/>
      <c r="C8" s="28"/>
      <c r="D8" s="28" t="s">
        <v>375</v>
      </c>
      <c r="E8" s="28"/>
      <c r="F8" s="28"/>
      <c r="G8" s="29">
        <v>1</v>
      </c>
      <c r="H8" s="29">
        <v>1</v>
      </c>
      <c r="I8" s="30">
        <v>5</v>
      </c>
      <c r="J8" s="30">
        <v>5</v>
      </c>
      <c r="K8" s="30">
        <v>5</v>
      </c>
      <c r="L8" s="30">
        <v>5</v>
      </c>
      <c r="M8" s="30">
        <v>5</v>
      </c>
      <c r="N8" s="30">
        <v>5</v>
      </c>
      <c r="O8" s="30">
        <v>5</v>
      </c>
      <c r="P8" s="30">
        <v>5</v>
      </c>
      <c r="Q8" s="30">
        <v>5</v>
      </c>
      <c r="R8" s="30">
        <v>5</v>
      </c>
      <c r="S8" s="30">
        <v>5</v>
      </c>
      <c r="T8" s="30">
        <v>5</v>
      </c>
      <c r="U8" s="30">
        <v>5</v>
      </c>
      <c r="V8" s="30">
        <v>5</v>
      </c>
      <c r="W8" s="30">
        <v>5</v>
      </c>
      <c r="X8" s="30">
        <v>5</v>
      </c>
      <c r="Y8" s="30">
        <v>5</v>
      </c>
      <c r="Z8" s="30">
        <v>5</v>
      </c>
      <c r="AA8" s="30">
        <v>5</v>
      </c>
      <c r="AB8" s="30">
        <v>5</v>
      </c>
      <c r="AC8" s="30">
        <v>5</v>
      </c>
      <c r="AD8" s="30">
        <v>5</v>
      </c>
      <c r="AE8" s="30">
        <v>5</v>
      </c>
      <c r="AF8" s="30">
        <v>5</v>
      </c>
      <c r="AG8" s="30">
        <v>5</v>
      </c>
      <c r="AH8" s="30">
        <v>5</v>
      </c>
      <c r="AI8" s="30">
        <v>5</v>
      </c>
      <c r="AJ8" s="30">
        <v>5</v>
      </c>
      <c r="AK8" s="30">
        <v>5</v>
      </c>
      <c r="AL8" s="30">
        <v>5</v>
      </c>
      <c r="AM8" s="30">
        <v>5</v>
      </c>
      <c r="AN8" s="30">
        <v>5</v>
      </c>
      <c r="AO8" s="30">
        <v>5</v>
      </c>
      <c r="AP8" s="30">
        <v>5</v>
      </c>
      <c r="AQ8" s="30">
        <v>5</v>
      </c>
      <c r="AR8" s="30">
        <v>5</v>
      </c>
      <c r="AS8" s="30">
        <v>5</v>
      </c>
      <c r="AT8" s="30">
        <v>5</v>
      </c>
      <c r="AU8" s="30">
        <v>5</v>
      </c>
      <c r="AV8" s="30">
        <v>5</v>
      </c>
      <c r="AW8" s="30">
        <v>5</v>
      </c>
      <c r="AX8" s="30">
        <v>5</v>
      </c>
      <c r="AY8" s="30">
        <v>5</v>
      </c>
      <c r="AZ8" s="30">
        <v>5</v>
      </c>
      <c r="BA8" s="30">
        <v>5</v>
      </c>
      <c r="BB8" s="30">
        <v>5</v>
      </c>
      <c r="BC8" s="28">
        <v>69</v>
      </c>
      <c r="BD8" s="30">
        <v>5</v>
      </c>
      <c r="BE8" s="30">
        <f t="shared" si="0"/>
        <v>0.13862943611198905</v>
      </c>
      <c r="BF8" s="31">
        <f t="shared" si="1"/>
        <v>1.0709157153701103</v>
      </c>
      <c r="BG8" s="30">
        <v>5</v>
      </c>
    </row>
    <row r="9" spans="1:59">
      <c r="A9" s="88" t="s">
        <v>16</v>
      </c>
      <c r="B9" s="28"/>
      <c r="C9" s="28"/>
      <c r="D9" s="28" t="s">
        <v>376</v>
      </c>
      <c r="E9" s="28"/>
      <c r="F9" s="28"/>
      <c r="G9" s="29"/>
      <c r="H9" s="29">
        <v>0</v>
      </c>
      <c r="I9" s="30">
        <v>5</v>
      </c>
      <c r="J9" s="30">
        <v>5</v>
      </c>
      <c r="K9" s="30">
        <v>5</v>
      </c>
      <c r="L9" s="30">
        <v>5</v>
      </c>
      <c r="M9" s="30">
        <v>5</v>
      </c>
      <c r="N9" s="30">
        <v>5</v>
      </c>
      <c r="O9" s="30">
        <v>5</v>
      </c>
      <c r="P9" s="30">
        <v>5</v>
      </c>
      <c r="Q9" s="30">
        <v>5</v>
      </c>
      <c r="R9" s="30">
        <v>5</v>
      </c>
      <c r="S9" s="30">
        <v>5</v>
      </c>
      <c r="T9" s="30">
        <v>5</v>
      </c>
      <c r="U9" s="30">
        <v>5</v>
      </c>
      <c r="V9" s="30">
        <v>5</v>
      </c>
      <c r="W9" s="30">
        <v>5</v>
      </c>
      <c r="X9" s="30">
        <v>5</v>
      </c>
      <c r="Y9" s="30">
        <v>5</v>
      </c>
      <c r="Z9" s="30">
        <v>5</v>
      </c>
      <c r="AA9" s="30">
        <v>5</v>
      </c>
      <c r="AB9" s="30">
        <v>5</v>
      </c>
      <c r="AC9" s="30">
        <v>5</v>
      </c>
      <c r="AD9" s="30">
        <v>5</v>
      </c>
      <c r="AE9" s="30">
        <v>5</v>
      </c>
      <c r="AF9" s="30">
        <v>5</v>
      </c>
      <c r="AG9" s="30">
        <v>5</v>
      </c>
      <c r="AH9" s="30">
        <v>5</v>
      </c>
      <c r="AI9" s="30">
        <v>5</v>
      </c>
      <c r="AJ9" s="30">
        <v>5</v>
      </c>
      <c r="AK9" s="30">
        <v>5</v>
      </c>
      <c r="AL9" s="30">
        <v>5</v>
      </c>
      <c r="AM9" s="30">
        <v>5</v>
      </c>
      <c r="AN9" s="30">
        <v>5</v>
      </c>
      <c r="AO9" s="30">
        <v>5</v>
      </c>
      <c r="AP9" s="30">
        <v>5</v>
      </c>
      <c r="AQ9" s="30">
        <v>5</v>
      </c>
      <c r="AR9" s="30">
        <v>5</v>
      </c>
      <c r="AS9" s="30">
        <v>5</v>
      </c>
      <c r="AT9" s="30">
        <v>5</v>
      </c>
      <c r="AU9" s="30">
        <v>5</v>
      </c>
      <c r="AV9" s="30">
        <v>5</v>
      </c>
      <c r="AW9" s="30">
        <v>5</v>
      </c>
      <c r="AX9" s="30">
        <v>5</v>
      </c>
      <c r="AY9" s="30">
        <v>5</v>
      </c>
      <c r="AZ9" s="30">
        <v>5</v>
      </c>
      <c r="BA9" s="30">
        <v>5</v>
      </c>
      <c r="BB9" s="30">
        <v>5</v>
      </c>
      <c r="BC9" s="28">
        <v>204</v>
      </c>
      <c r="BD9" s="30">
        <v>5</v>
      </c>
      <c r="BE9" s="30">
        <f t="shared" si="0"/>
        <v>0.13862943611198905</v>
      </c>
      <c r="BF9" s="31">
        <f t="shared" si="1"/>
        <v>1.0709157153701103</v>
      </c>
      <c r="BG9" s="30">
        <v>5</v>
      </c>
    </row>
    <row r="10" spans="1:59">
      <c r="A10" s="34" t="s">
        <v>17</v>
      </c>
      <c r="B10" s="28" t="s">
        <v>9</v>
      </c>
      <c r="C10" s="28"/>
      <c r="D10" s="28" t="s">
        <v>376</v>
      </c>
      <c r="E10" s="28"/>
      <c r="F10" s="28"/>
      <c r="G10" s="29"/>
      <c r="H10" s="29">
        <v>0</v>
      </c>
      <c r="I10" s="30">
        <v>5</v>
      </c>
      <c r="J10" s="30">
        <v>5</v>
      </c>
      <c r="K10" s="30">
        <v>5</v>
      </c>
      <c r="L10" s="30">
        <v>5</v>
      </c>
      <c r="M10" s="30">
        <v>5</v>
      </c>
      <c r="N10" s="30">
        <v>5</v>
      </c>
      <c r="O10" s="30">
        <v>5</v>
      </c>
      <c r="P10" s="30">
        <v>5</v>
      </c>
      <c r="Q10" s="30">
        <v>5</v>
      </c>
      <c r="R10" s="30">
        <v>5</v>
      </c>
      <c r="S10" s="30">
        <v>5</v>
      </c>
      <c r="T10" s="30">
        <v>5</v>
      </c>
      <c r="U10" s="30">
        <v>5</v>
      </c>
      <c r="V10" s="30">
        <v>5</v>
      </c>
      <c r="W10" s="30">
        <v>5</v>
      </c>
      <c r="X10" s="30">
        <v>5</v>
      </c>
      <c r="Y10" s="30">
        <v>5</v>
      </c>
      <c r="Z10" s="30">
        <v>5</v>
      </c>
      <c r="AA10" s="30">
        <v>5</v>
      </c>
      <c r="AB10" s="30">
        <v>5</v>
      </c>
      <c r="AC10" s="30">
        <v>5</v>
      </c>
      <c r="AD10" s="30">
        <v>5</v>
      </c>
      <c r="AE10" s="30">
        <v>5</v>
      </c>
      <c r="AF10" s="30">
        <v>5</v>
      </c>
      <c r="AG10" s="30">
        <v>5</v>
      </c>
      <c r="AH10" s="30">
        <v>5</v>
      </c>
      <c r="AI10" s="30">
        <v>5</v>
      </c>
      <c r="AJ10" s="30">
        <v>5</v>
      </c>
      <c r="AK10" s="30">
        <v>5</v>
      </c>
      <c r="AL10" s="30">
        <v>5</v>
      </c>
      <c r="AM10" s="30">
        <v>5</v>
      </c>
      <c r="AN10" s="30">
        <v>5</v>
      </c>
      <c r="AO10" s="30">
        <v>5</v>
      </c>
      <c r="AP10" s="30">
        <v>5</v>
      </c>
      <c r="AQ10" s="30">
        <v>5</v>
      </c>
      <c r="AR10" s="30">
        <v>5</v>
      </c>
      <c r="AS10" s="30">
        <v>5</v>
      </c>
      <c r="AT10" s="30">
        <v>5</v>
      </c>
      <c r="AU10" s="30">
        <v>5</v>
      </c>
      <c r="AV10" s="30">
        <v>5</v>
      </c>
      <c r="AW10" s="30">
        <v>5</v>
      </c>
      <c r="AX10" s="30">
        <v>5</v>
      </c>
      <c r="AY10" s="30">
        <v>5</v>
      </c>
      <c r="AZ10" s="30">
        <v>5</v>
      </c>
      <c r="BA10" s="30">
        <v>5</v>
      </c>
      <c r="BB10" s="30">
        <v>5</v>
      </c>
      <c r="BC10" s="28">
        <v>217</v>
      </c>
      <c r="BD10" s="30">
        <v>5</v>
      </c>
      <c r="BE10" s="30">
        <f t="shared" si="0"/>
        <v>0.13862943611198905</v>
      </c>
      <c r="BF10" s="31">
        <f t="shared" si="1"/>
        <v>1.0709157153701103</v>
      </c>
      <c r="BG10" s="30">
        <v>5</v>
      </c>
    </row>
    <row r="11" spans="1:59">
      <c r="A11" s="34" t="s">
        <v>18</v>
      </c>
      <c r="B11" s="90" t="s">
        <v>9</v>
      </c>
      <c r="C11" s="28"/>
      <c r="D11" s="28" t="s">
        <v>376</v>
      </c>
      <c r="E11" s="28"/>
      <c r="F11" s="28"/>
      <c r="G11" s="29"/>
      <c r="H11" s="29">
        <v>0</v>
      </c>
      <c r="I11" s="30">
        <v>5</v>
      </c>
      <c r="J11" s="30">
        <v>5</v>
      </c>
      <c r="K11" s="30">
        <v>5</v>
      </c>
      <c r="L11" s="30">
        <v>5</v>
      </c>
      <c r="M11" s="30">
        <v>5</v>
      </c>
      <c r="N11" s="30">
        <v>5</v>
      </c>
      <c r="O11" s="30">
        <v>5</v>
      </c>
      <c r="P11" s="30">
        <v>5</v>
      </c>
      <c r="Q11" s="30">
        <v>5</v>
      </c>
      <c r="R11" s="30">
        <v>5</v>
      </c>
      <c r="S11" s="30">
        <v>5</v>
      </c>
      <c r="T11" s="30">
        <v>5</v>
      </c>
      <c r="U11" s="30">
        <v>5</v>
      </c>
      <c r="V11" s="30">
        <v>5</v>
      </c>
      <c r="W11" s="30">
        <v>5</v>
      </c>
      <c r="X11" s="30">
        <v>5</v>
      </c>
      <c r="Y11" s="30">
        <v>5</v>
      </c>
      <c r="Z11" s="30">
        <v>5</v>
      </c>
      <c r="AA11" s="30">
        <v>5</v>
      </c>
      <c r="AB11" s="30">
        <v>5</v>
      </c>
      <c r="AC11" s="30">
        <v>5</v>
      </c>
      <c r="AD11" s="30">
        <v>5</v>
      </c>
      <c r="AE11" s="30">
        <v>5</v>
      </c>
      <c r="AF11" s="30">
        <v>5</v>
      </c>
      <c r="AG11" s="30">
        <v>5</v>
      </c>
      <c r="AH11" s="30">
        <v>5</v>
      </c>
      <c r="AI11" s="30">
        <v>5</v>
      </c>
      <c r="AJ11" s="30">
        <v>5</v>
      </c>
      <c r="AK11" s="30">
        <v>5</v>
      </c>
      <c r="AL11" s="30">
        <v>5</v>
      </c>
      <c r="AM11" s="30">
        <v>5</v>
      </c>
      <c r="AN11" s="30">
        <v>5</v>
      </c>
      <c r="AO11" s="30">
        <v>5</v>
      </c>
      <c r="AP11" s="30">
        <v>5</v>
      </c>
      <c r="AQ11" s="30">
        <v>5</v>
      </c>
      <c r="AR11" s="30">
        <v>5</v>
      </c>
      <c r="AS11" s="30">
        <v>5</v>
      </c>
      <c r="AT11" s="30">
        <v>5</v>
      </c>
      <c r="AU11" s="30">
        <v>5</v>
      </c>
      <c r="AV11" s="30">
        <v>5</v>
      </c>
      <c r="AW11" s="30">
        <v>5</v>
      </c>
      <c r="AX11" s="30">
        <v>5</v>
      </c>
      <c r="AY11" s="30">
        <v>5</v>
      </c>
      <c r="AZ11" s="30">
        <v>5</v>
      </c>
      <c r="BA11" s="30">
        <v>5</v>
      </c>
      <c r="BB11" s="30">
        <v>5</v>
      </c>
      <c r="BC11" s="28">
        <v>218</v>
      </c>
      <c r="BD11" s="30">
        <v>5</v>
      </c>
      <c r="BE11" s="30">
        <f t="shared" si="0"/>
        <v>0.13862943611198905</v>
      </c>
      <c r="BF11" s="31">
        <f t="shared" si="1"/>
        <v>1.0709157153701103</v>
      </c>
      <c r="BG11" s="30">
        <v>5</v>
      </c>
    </row>
    <row r="12" spans="1:59">
      <c r="A12" s="88" t="s">
        <v>19</v>
      </c>
      <c r="B12" s="28"/>
      <c r="C12" s="28"/>
      <c r="D12" s="28" t="s">
        <v>375</v>
      </c>
      <c r="E12" s="28"/>
      <c r="F12" s="28"/>
      <c r="G12" s="29">
        <v>0.2</v>
      </c>
      <c r="H12" s="29">
        <v>0.2</v>
      </c>
      <c r="I12" s="30">
        <v>5</v>
      </c>
      <c r="J12" s="30">
        <v>5</v>
      </c>
      <c r="K12" s="30">
        <v>5</v>
      </c>
      <c r="L12" s="30">
        <v>5</v>
      </c>
      <c r="M12" s="30">
        <v>5</v>
      </c>
      <c r="N12" s="30">
        <v>5</v>
      </c>
      <c r="O12" s="30">
        <v>5</v>
      </c>
      <c r="P12" s="30">
        <v>5</v>
      </c>
      <c r="Q12" s="30">
        <v>5</v>
      </c>
      <c r="R12" s="30">
        <v>5</v>
      </c>
      <c r="S12" s="30">
        <v>5</v>
      </c>
      <c r="T12" s="30">
        <v>5</v>
      </c>
      <c r="U12" s="30">
        <v>5</v>
      </c>
      <c r="V12" s="30">
        <v>5</v>
      </c>
      <c r="W12" s="30">
        <v>5</v>
      </c>
      <c r="X12" s="30">
        <v>5</v>
      </c>
      <c r="Y12" s="30">
        <v>5</v>
      </c>
      <c r="Z12" s="30">
        <v>5</v>
      </c>
      <c r="AA12" s="30">
        <v>5</v>
      </c>
      <c r="AB12" s="30">
        <v>5</v>
      </c>
      <c r="AC12" s="30">
        <v>5</v>
      </c>
      <c r="AD12" s="30">
        <v>5</v>
      </c>
      <c r="AE12" s="30">
        <v>5</v>
      </c>
      <c r="AF12" s="30">
        <v>5</v>
      </c>
      <c r="AG12" s="30">
        <v>5</v>
      </c>
      <c r="AH12" s="30">
        <v>5</v>
      </c>
      <c r="AI12" s="30">
        <v>5</v>
      </c>
      <c r="AJ12" s="30">
        <v>5</v>
      </c>
      <c r="AK12" s="30">
        <v>5</v>
      </c>
      <c r="AL12" s="30">
        <v>5</v>
      </c>
      <c r="AM12" s="30">
        <v>5</v>
      </c>
      <c r="AN12" s="30">
        <v>5</v>
      </c>
      <c r="AO12" s="30">
        <v>5</v>
      </c>
      <c r="AP12" s="30">
        <v>5</v>
      </c>
      <c r="AQ12" s="30">
        <v>5</v>
      </c>
      <c r="AR12" s="30">
        <v>5</v>
      </c>
      <c r="AS12" s="30">
        <v>5</v>
      </c>
      <c r="AT12" s="30">
        <v>5</v>
      </c>
      <c r="AU12" s="30">
        <v>5</v>
      </c>
      <c r="AV12" s="30">
        <v>5</v>
      </c>
      <c r="AW12" s="30">
        <v>5</v>
      </c>
      <c r="AX12" s="30">
        <v>5</v>
      </c>
      <c r="AY12" s="30">
        <v>5</v>
      </c>
      <c r="AZ12" s="30">
        <v>5</v>
      </c>
      <c r="BA12" s="30">
        <v>5</v>
      </c>
      <c r="BB12" s="30">
        <v>5</v>
      </c>
      <c r="BC12" s="28">
        <v>186</v>
      </c>
      <c r="BD12" s="30">
        <v>5</v>
      </c>
      <c r="BE12" s="30">
        <f t="shared" si="0"/>
        <v>0.13862943611198905</v>
      </c>
      <c r="BF12" s="31">
        <f t="shared" si="1"/>
        <v>1.0709157153701103</v>
      </c>
      <c r="BG12" s="30">
        <v>5</v>
      </c>
    </row>
    <row r="13" spans="1:59">
      <c r="A13" s="88" t="s">
        <v>20</v>
      </c>
      <c r="B13" s="28"/>
      <c r="C13" s="28"/>
      <c r="D13" s="28" t="s">
        <v>375</v>
      </c>
      <c r="E13" s="28"/>
      <c r="F13" s="28"/>
      <c r="G13" s="29">
        <v>0.6</v>
      </c>
      <c r="H13" s="29">
        <v>0.02</v>
      </c>
      <c r="I13" s="30">
        <v>5</v>
      </c>
      <c r="J13" s="30">
        <v>5</v>
      </c>
      <c r="K13" s="30">
        <v>5</v>
      </c>
      <c r="L13" s="30">
        <v>5</v>
      </c>
      <c r="M13" s="30">
        <v>5</v>
      </c>
      <c r="N13" s="30">
        <v>5</v>
      </c>
      <c r="O13" s="30">
        <v>5</v>
      </c>
      <c r="P13" s="30">
        <v>5</v>
      </c>
      <c r="Q13" s="30">
        <v>5</v>
      </c>
      <c r="R13" s="30">
        <v>5</v>
      </c>
      <c r="S13" s="30">
        <v>5</v>
      </c>
      <c r="T13" s="30">
        <v>5</v>
      </c>
      <c r="U13" s="30">
        <v>5</v>
      </c>
      <c r="V13" s="30">
        <v>5</v>
      </c>
      <c r="W13" s="30">
        <v>5</v>
      </c>
      <c r="X13" s="30">
        <v>5</v>
      </c>
      <c r="Y13" s="30">
        <v>5</v>
      </c>
      <c r="Z13" s="30">
        <v>5</v>
      </c>
      <c r="AA13" s="30">
        <v>5</v>
      </c>
      <c r="AB13" s="30">
        <v>5</v>
      </c>
      <c r="AC13" s="30">
        <v>5</v>
      </c>
      <c r="AD13" s="30">
        <v>5</v>
      </c>
      <c r="AE13" s="30">
        <v>5</v>
      </c>
      <c r="AF13" s="30">
        <v>5</v>
      </c>
      <c r="AG13" s="30">
        <v>5</v>
      </c>
      <c r="AH13" s="30">
        <v>5</v>
      </c>
      <c r="AI13" s="30">
        <v>5</v>
      </c>
      <c r="AJ13" s="30">
        <v>5</v>
      </c>
      <c r="AK13" s="30">
        <v>5</v>
      </c>
      <c r="AL13" s="30">
        <v>5</v>
      </c>
      <c r="AM13" s="30">
        <v>5</v>
      </c>
      <c r="AN13" s="30">
        <v>5</v>
      </c>
      <c r="AO13" s="30">
        <v>5</v>
      </c>
      <c r="AP13" s="30">
        <v>5</v>
      </c>
      <c r="AQ13" s="30">
        <v>5</v>
      </c>
      <c r="AR13" s="30">
        <v>5</v>
      </c>
      <c r="AS13" s="30">
        <v>5</v>
      </c>
      <c r="AT13" s="30">
        <v>5</v>
      </c>
      <c r="AU13" s="30">
        <v>5</v>
      </c>
      <c r="AV13" s="30">
        <v>5</v>
      </c>
      <c r="AW13" s="30">
        <v>5</v>
      </c>
      <c r="AX13" s="30">
        <v>5</v>
      </c>
      <c r="AY13" s="30">
        <v>5</v>
      </c>
      <c r="AZ13" s="30">
        <v>5</v>
      </c>
      <c r="BA13" s="30">
        <v>5</v>
      </c>
      <c r="BB13" s="30">
        <v>5</v>
      </c>
      <c r="BC13" s="28">
        <v>126</v>
      </c>
      <c r="BD13" s="30">
        <v>5</v>
      </c>
      <c r="BE13" s="30">
        <f>LN(2)/BD13</f>
        <v>0.13862943611198905</v>
      </c>
      <c r="BF13" s="31">
        <f t="shared" si="1"/>
        <v>1.0709157153701103</v>
      </c>
      <c r="BG13" s="30">
        <v>5</v>
      </c>
    </row>
    <row r="14" spans="1:59">
      <c r="A14" s="34" t="s">
        <v>21</v>
      </c>
      <c r="B14" s="28" t="s">
        <v>9</v>
      </c>
      <c r="C14" s="28"/>
      <c r="D14" s="28" t="s">
        <v>376</v>
      </c>
      <c r="E14" s="28"/>
      <c r="F14" s="28"/>
      <c r="G14" s="29"/>
      <c r="H14" s="29">
        <v>0</v>
      </c>
      <c r="I14" s="30">
        <v>5</v>
      </c>
      <c r="J14" s="30">
        <v>5</v>
      </c>
      <c r="K14" s="30">
        <v>5</v>
      </c>
      <c r="L14" s="30">
        <v>5</v>
      </c>
      <c r="M14" s="30">
        <v>5</v>
      </c>
      <c r="N14" s="30">
        <v>5</v>
      </c>
      <c r="O14" s="30">
        <v>5</v>
      </c>
      <c r="P14" s="30">
        <v>5</v>
      </c>
      <c r="Q14" s="30">
        <v>5</v>
      </c>
      <c r="R14" s="30">
        <v>5</v>
      </c>
      <c r="S14" s="30">
        <v>5</v>
      </c>
      <c r="T14" s="30">
        <v>5</v>
      </c>
      <c r="U14" s="30">
        <v>5</v>
      </c>
      <c r="V14" s="30">
        <v>5</v>
      </c>
      <c r="W14" s="30">
        <v>5</v>
      </c>
      <c r="X14" s="30">
        <v>5</v>
      </c>
      <c r="Y14" s="30">
        <v>5</v>
      </c>
      <c r="Z14" s="30">
        <v>5</v>
      </c>
      <c r="AA14" s="30">
        <v>5</v>
      </c>
      <c r="AB14" s="30">
        <v>5</v>
      </c>
      <c r="AC14" s="30">
        <v>5</v>
      </c>
      <c r="AD14" s="30">
        <v>5</v>
      </c>
      <c r="AE14" s="30">
        <v>5</v>
      </c>
      <c r="AF14" s="30">
        <v>5</v>
      </c>
      <c r="AG14" s="30">
        <v>5</v>
      </c>
      <c r="AH14" s="30">
        <v>5</v>
      </c>
      <c r="AI14" s="30">
        <v>5</v>
      </c>
      <c r="AJ14" s="30">
        <v>5</v>
      </c>
      <c r="AK14" s="30">
        <v>5</v>
      </c>
      <c r="AL14" s="30">
        <v>5</v>
      </c>
      <c r="AM14" s="30">
        <v>5</v>
      </c>
      <c r="AN14" s="30">
        <v>5</v>
      </c>
      <c r="AO14" s="30">
        <v>5</v>
      </c>
      <c r="AP14" s="30">
        <v>5</v>
      </c>
      <c r="AQ14" s="30">
        <v>5</v>
      </c>
      <c r="AR14" s="30">
        <v>5</v>
      </c>
      <c r="AS14" s="30">
        <v>5</v>
      </c>
      <c r="AT14" s="30">
        <v>5</v>
      </c>
      <c r="AU14" s="30">
        <v>5</v>
      </c>
      <c r="AV14" s="30">
        <v>5</v>
      </c>
      <c r="AW14" s="30">
        <v>5</v>
      </c>
      <c r="AX14" s="30">
        <v>5</v>
      </c>
      <c r="AY14" s="30">
        <v>5</v>
      </c>
      <c r="AZ14" s="30">
        <v>5</v>
      </c>
      <c r="BA14" s="30">
        <v>5</v>
      </c>
      <c r="BB14" s="30">
        <v>5</v>
      </c>
      <c r="BC14" s="28">
        <v>137</v>
      </c>
      <c r="BD14" s="30">
        <v>5</v>
      </c>
      <c r="BE14" s="30">
        <f t="shared" si="0"/>
        <v>0.13862943611198905</v>
      </c>
      <c r="BF14" s="31">
        <f t="shared" si="1"/>
        <v>1.0709157153701103</v>
      </c>
      <c r="BG14" s="30">
        <v>5</v>
      </c>
    </row>
    <row r="15" spans="1:59">
      <c r="A15" s="88" t="s">
        <v>22</v>
      </c>
      <c r="B15" s="28"/>
      <c r="C15" s="28"/>
      <c r="D15" s="28" t="s">
        <v>375</v>
      </c>
      <c r="E15" s="28"/>
      <c r="F15" s="28"/>
      <c r="G15" s="29">
        <v>0.02</v>
      </c>
      <c r="H15" s="29">
        <v>0.02</v>
      </c>
      <c r="I15" s="30">
        <v>5</v>
      </c>
      <c r="J15" s="30">
        <v>5</v>
      </c>
      <c r="K15" s="30">
        <v>5</v>
      </c>
      <c r="L15" s="30">
        <v>5</v>
      </c>
      <c r="M15" s="30">
        <v>5</v>
      </c>
      <c r="N15" s="30">
        <v>5</v>
      </c>
      <c r="O15" s="30">
        <v>5</v>
      </c>
      <c r="P15" s="30">
        <v>5</v>
      </c>
      <c r="Q15" s="30">
        <v>5</v>
      </c>
      <c r="R15" s="30">
        <v>5</v>
      </c>
      <c r="S15" s="30">
        <v>5</v>
      </c>
      <c r="T15" s="30">
        <v>5</v>
      </c>
      <c r="U15" s="30">
        <v>5</v>
      </c>
      <c r="V15" s="30">
        <v>5</v>
      </c>
      <c r="W15" s="30">
        <v>5</v>
      </c>
      <c r="X15" s="30">
        <v>5</v>
      </c>
      <c r="Y15" s="30">
        <v>5</v>
      </c>
      <c r="Z15" s="30">
        <v>5</v>
      </c>
      <c r="AA15" s="30">
        <v>5</v>
      </c>
      <c r="AB15" s="30">
        <v>5</v>
      </c>
      <c r="AC15" s="30">
        <v>5</v>
      </c>
      <c r="AD15" s="30">
        <v>5</v>
      </c>
      <c r="AE15" s="30">
        <v>5</v>
      </c>
      <c r="AF15" s="30">
        <v>5</v>
      </c>
      <c r="AG15" s="30">
        <v>5</v>
      </c>
      <c r="AH15" s="30">
        <v>5</v>
      </c>
      <c r="AI15" s="30">
        <v>5</v>
      </c>
      <c r="AJ15" s="30">
        <v>5</v>
      </c>
      <c r="AK15" s="30">
        <v>5</v>
      </c>
      <c r="AL15" s="30">
        <v>5</v>
      </c>
      <c r="AM15" s="30">
        <v>5</v>
      </c>
      <c r="AN15" s="30">
        <v>5</v>
      </c>
      <c r="AO15" s="30">
        <v>5</v>
      </c>
      <c r="AP15" s="30">
        <v>5</v>
      </c>
      <c r="AQ15" s="30">
        <v>5</v>
      </c>
      <c r="AR15" s="30">
        <v>5</v>
      </c>
      <c r="AS15" s="30">
        <v>5</v>
      </c>
      <c r="AT15" s="30">
        <v>5</v>
      </c>
      <c r="AU15" s="30">
        <v>5</v>
      </c>
      <c r="AV15" s="30">
        <v>5</v>
      </c>
      <c r="AW15" s="30">
        <v>5</v>
      </c>
      <c r="AX15" s="30">
        <v>5</v>
      </c>
      <c r="AY15" s="30">
        <v>5</v>
      </c>
      <c r="AZ15" s="30">
        <v>5</v>
      </c>
      <c r="BA15" s="30">
        <v>5</v>
      </c>
      <c r="BB15" s="30">
        <v>5</v>
      </c>
      <c r="BC15" s="28">
        <v>10</v>
      </c>
      <c r="BD15" s="30">
        <v>5</v>
      </c>
      <c r="BE15" s="30">
        <f t="shared" si="0"/>
        <v>0.13862943611198905</v>
      </c>
      <c r="BF15" s="31">
        <f t="shared" si="1"/>
        <v>1.0709157153701103</v>
      </c>
      <c r="BG15" s="30">
        <v>5</v>
      </c>
    </row>
    <row r="16" spans="1:59">
      <c r="A16" s="88" t="s">
        <v>23</v>
      </c>
      <c r="B16" s="28"/>
      <c r="C16" s="28"/>
      <c r="D16" s="28" t="s">
        <v>375</v>
      </c>
      <c r="E16" s="28"/>
      <c r="F16" s="28"/>
      <c r="G16" s="29">
        <v>0.1</v>
      </c>
      <c r="H16" s="29">
        <v>0.1</v>
      </c>
      <c r="I16" s="30">
        <v>5</v>
      </c>
      <c r="J16" s="30">
        <v>5</v>
      </c>
      <c r="K16" s="30">
        <v>5</v>
      </c>
      <c r="L16" s="30">
        <v>5</v>
      </c>
      <c r="M16" s="30">
        <v>5</v>
      </c>
      <c r="N16" s="30">
        <v>5</v>
      </c>
      <c r="O16" s="30">
        <v>5</v>
      </c>
      <c r="P16" s="30">
        <v>5</v>
      </c>
      <c r="Q16" s="30">
        <v>5</v>
      </c>
      <c r="R16" s="30">
        <v>5</v>
      </c>
      <c r="S16" s="30">
        <v>5</v>
      </c>
      <c r="T16" s="30">
        <v>5</v>
      </c>
      <c r="U16" s="30">
        <v>5</v>
      </c>
      <c r="V16" s="30">
        <v>5</v>
      </c>
      <c r="W16" s="30">
        <v>5</v>
      </c>
      <c r="X16" s="30">
        <v>5</v>
      </c>
      <c r="Y16" s="30">
        <v>5</v>
      </c>
      <c r="Z16" s="30">
        <v>5</v>
      </c>
      <c r="AA16" s="30">
        <v>5</v>
      </c>
      <c r="AB16" s="30">
        <v>5</v>
      </c>
      <c r="AC16" s="30">
        <v>5</v>
      </c>
      <c r="AD16" s="30">
        <v>5</v>
      </c>
      <c r="AE16" s="30">
        <v>5</v>
      </c>
      <c r="AF16" s="30">
        <v>5</v>
      </c>
      <c r="AG16" s="30">
        <v>5</v>
      </c>
      <c r="AH16" s="30">
        <v>5</v>
      </c>
      <c r="AI16" s="30">
        <v>5</v>
      </c>
      <c r="AJ16" s="30">
        <v>5</v>
      </c>
      <c r="AK16" s="30">
        <v>5</v>
      </c>
      <c r="AL16" s="30">
        <v>5</v>
      </c>
      <c r="AM16" s="30">
        <v>5</v>
      </c>
      <c r="AN16" s="30">
        <v>5</v>
      </c>
      <c r="AO16" s="30">
        <v>5</v>
      </c>
      <c r="AP16" s="30">
        <v>5</v>
      </c>
      <c r="AQ16" s="30">
        <v>5</v>
      </c>
      <c r="AR16" s="30">
        <v>5</v>
      </c>
      <c r="AS16" s="30">
        <v>5</v>
      </c>
      <c r="AT16" s="30">
        <v>5</v>
      </c>
      <c r="AU16" s="30">
        <v>5</v>
      </c>
      <c r="AV16" s="30">
        <v>5</v>
      </c>
      <c r="AW16" s="30">
        <v>5</v>
      </c>
      <c r="AX16" s="30">
        <v>5</v>
      </c>
      <c r="AY16" s="30">
        <v>5</v>
      </c>
      <c r="AZ16" s="30">
        <v>5</v>
      </c>
      <c r="BA16" s="30">
        <v>5</v>
      </c>
      <c r="BB16" s="30">
        <v>5</v>
      </c>
      <c r="BC16" s="28">
        <v>200</v>
      </c>
      <c r="BD16" s="30">
        <v>5</v>
      </c>
      <c r="BE16" s="30">
        <f t="shared" si="0"/>
        <v>0.13862943611198905</v>
      </c>
      <c r="BF16" s="31">
        <f t="shared" si="1"/>
        <v>1.0709157153701103</v>
      </c>
      <c r="BG16" s="30">
        <v>5</v>
      </c>
    </row>
    <row r="17" spans="1:59">
      <c r="A17" s="34" t="s">
        <v>24</v>
      </c>
      <c r="B17" s="90" t="s">
        <v>9</v>
      </c>
      <c r="C17" s="28"/>
      <c r="D17" s="28" t="s">
        <v>375</v>
      </c>
      <c r="E17" s="28"/>
      <c r="F17" s="28"/>
      <c r="G17" s="29">
        <v>0.1</v>
      </c>
      <c r="H17" s="29">
        <v>0.1</v>
      </c>
      <c r="I17" s="30">
        <v>5</v>
      </c>
      <c r="J17" s="30">
        <v>5</v>
      </c>
      <c r="K17" s="30">
        <v>5</v>
      </c>
      <c r="L17" s="30">
        <v>5</v>
      </c>
      <c r="M17" s="30">
        <v>5</v>
      </c>
      <c r="N17" s="30">
        <v>5</v>
      </c>
      <c r="O17" s="30">
        <v>5</v>
      </c>
      <c r="P17" s="30">
        <v>5</v>
      </c>
      <c r="Q17" s="30">
        <v>5</v>
      </c>
      <c r="R17" s="30">
        <v>5</v>
      </c>
      <c r="S17" s="30">
        <v>5</v>
      </c>
      <c r="T17" s="30">
        <v>5</v>
      </c>
      <c r="U17" s="30">
        <v>5</v>
      </c>
      <c r="V17" s="30">
        <v>5</v>
      </c>
      <c r="W17" s="30">
        <v>5</v>
      </c>
      <c r="X17" s="30">
        <v>5</v>
      </c>
      <c r="Y17" s="30">
        <v>5</v>
      </c>
      <c r="Z17" s="30">
        <v>5</v>
      </c>
      <c r="AA17" s="30">
        <v>5</v>
      </c>
      <c r="AB17" s="30">
        <v>5</v>
      </c>
      <c r="AC17" s="30">
        <v>5</v>
      </c>
      <c r="AD17" s="30">
        <v>5</v>
      </c>
      <c r="AE17" s="30">
        <v>5</v>
      </c>
      <c r="AF17" s="30">
        <v>5</v>
      </c>
      <c r="AG17" s="30">
        <v>5</v>
      </c>
      <c r="AH17" s="30">
        <v>5</v>
      </c>
      <c r="AI17" s="30">
        <v>5</v>
      </c>
      <c r="AJ17" s="30">
        <v>5</v>
      </c>
      <c r="AK17" s="30">
        <v>5</v>
      </c>
      <c r="AL17" s="30">
        <v>5</v>
      </c>
      <c r="AM17" s="30">
        <v>5</v>
      </c>
      <c r="AN17" s="30">
        <v>5</v>
      </c>
      <c r="AO17" s="30">
        <v>5</v>
      </c>
      <c r="AP17" s="30">
        <v>5</v>
      </c>
      <c r="AQ17" s="30">
        <v>5</v>
      </c>
      <c r="AR17" s="30">
        <v>5</v>
      </c>
      <c r="AS17" s="30">
        <v>5</v>
      </c>
      <c r="AT17" s="30">
        <v>5</v>
      </c>
      <c r="AU17" s="30">
        <v>5</v>
      </c>
      <c r="AV17" s="30">
        <v>5</v>
      </c>
      <c r="AW17" s="30">
        <v>5</v>
      </c>
      <c r="AX17" s="30">
        <v>5</v>
      </c>
      <c r="AY17" s="30">
        <v>5</v>
      </c>
      <c r="AZ17" s="30">
        <v>5</v>
      </c>
      <c r="BA17" s="30">
        <v>5</v>
      </c>
      <c r="BB17" s="30">
        <v>5</v>
      </c>
      <c r="BC17" s="28">
        <v>210</v>
      </c>
      <c r="BD17" s="30">
        <v>5</v>
      </c>
      <c r="BE17" s="30">
        <f t="shared" si="0"/>
        <v>0.13862943611198905</v>
      </c>
      <c r="BF17" s="31">
        <f t="shared" si="1"/>
        <v>1.0709157153701103</v>
      </c>
      <c r="BG17" s="30">
        <v>5</v>
      </c>
    </row>
    <row r="18" spans="1:59">
      <c r="A18" s="34" t="s">
        <v>25</v>
      </c>
      <c r="B18" s="28" t="s">
        <v>9</v>
      </c>
      <c r="C18" s="28"/>
      <c r="D18" s="28" t="s">
        <v>375</v>
      </c>
      <c r="E18" s="28"/>
      <c r="F18" s="28"/>
      <c r="G18" s="29">
        <v>0.1</v>
      </c>
      <c r="H18" s="29">
        <v>0.1</v>
      </c>
      <c r="I18" s="30">
        <v>5</v>
      </c>
      <c r="J18" s="30">
        <v>5</v>
      </c>
      <c r="K18" s="30">
        <v>5</v>
      </c>
      <c r="L18" s="30">
        <v>5</v>
      </c>
      <c r="M18" s="30">
        <v>5</v>
      </c>
      <c r="N18" s="30">
        <v>5</v>
      </c>
      <c r="O18" s="30">
        <v>5</v>
      </c>
      <c r="P18" s="30">
        <v>5</v>
      </c>
      <c r="Q18" s="30">
        <v>5</v>
      </c>
      <c r="R18" s="30">
        <v>5</v>
      </c>
      <c r="S18" s="30">
        <v>5</v>
      </c>
      <c r="T18" s="30">
        <v>5</v>
      </c>
      <c r="U18" s="30">
        <v>5</v>
      </c>
      <c r="V18" s="30">
        <v>5</v>
      </c>
      <c r="W18" s="30">
        <v>5</v>
      </c>
      <c r="X18" s="30">
        <v>5</v>
      </c>
      <c r="Y18" s="30">
        <v>5</v>
      </c>
      <c r="Z18" s="30">
        <v>5</v>
      </c>
      <c r="AA18" s="30">
        <v>5</v>
      </c>
      <c r="AB18" s="30">
        <v>5</v>
      </c>
      <c r="AC18" s="30">
        <v>5</v>
      </c>
      <c r="AD18" s="30">
        <v>5</v>
      </c>
      <c r="AE18" s="30">
        <v>5</v>
      </c>
      <c r="AF18" s="30">
        <v>5</v>
      </c>
      <c r="AG18" s="30">
        <v>5</v>
      </c>
      <c r="AH18" s="30">
        <v>5</v>
      </c>
      <c r="AI18" s="30">
        <v>5</v>
      </c>
      <c r="AJ18" s="30">
        <v>5</v>
      </c>
      <c r="AK18" s="30">
        <v>5</v>
      </c>
      <c r="AL18" s="30">
        <v>5</v>
      </c>
      <c r="AM18" s="30">
        <v>5</v>
      </c>
      <c r="AN18" s="30">
        <v>5</v>
      </c>
      <c r="AO18" s="30">
        <v>5</v>
      </c>
      <c r="AP18" s="30">
        <v>5</v>
      </c>
      <c r="AQ18" s="30">
        <v>5</v>
      </c>
      <c r="AR18" s="30">
        <v>5</v>
      </c>
      <c r="AS18" s="30">
        <v>5</v>
      </c>
      <c r="AT18" s="30">
        <v>5</v>
      </c>
      <c r="AU18" s="30">
        <v>5</v>
      </c>
      <c r="AV18" s="30">
        <v>5</v>
      </c>
      <c r="AW18" s="30">
        <v>5</v>
      </c>
      <c r="AX18" s="30">
        <v>5</v>
      </c>
      <c r="AY18" s="30">
        <v>5</v>
      </c>
      <c r="AZ18" s="30">
        <v>5</v>
      </c>
      <c r="BA18" s="30">
        <v>5</v>
      </c>
      <c r="BB18" s="30">
        <v>5</v>
      </c>
      <c r="BC18" s="28">
        <v>213</v>
      </c>
      <c r="BD18" s="30">
        <v>5</v>
      </c>
      <c r="BE18" s="30">
        <f t="shared" si="0"/>
        <v>0.13862943611198905</v>
      </c>
      <c r="BF18" s="31">
        <f t="shared" si="1"/>
        <v>1.0709157153701103</v>
      </c>
      <c r="BG18" s="30">
        <v>5</v>
      </c>
    </row>
    <row r="19" spans="1:59">
      <c r="A19" s="34" t="s">
        <v>26</v>
      </c>
      <c r="B19" s="90" t="s">
        <v>9</v>
      </c>
      <c r="C19" s="28"/>
      <c r="D19" s="28" t="s">
        <v>375</v>
      </c>
      <c r="E19" s="28"/>
      <c r="F19" s="28"/>
      <c r="G19" s="29">
        <v>0.1</v>
      </c>
      <c r="H19" s="29">
        <v>0.1</v>
      </c>
      <c r="I19" s="30">
        <v>5</v>
      </c>
      <c r="J19" s="30">
        <v>5</v>
      </c>
      <c r="K19" s="30">
        <v>5</v>
      </c>
      <c r="L19" s="30">
        <v>5</v>
      </c>
      <c r="M19" s="30">
        <v>5</v>
      </c>
      <c r="N19" s="30">
        <v>5</v>
      </c>
      <c r="O19" s="30">
        <v>5</v>
      </c>
      <c r="P19" s="30">
        <v>5</v>
      </c>
      <c r="Q19" s="30">
        <v>5</v>
      </c>
      <c r="R19" s="30">
        <v>5</v>
      </c>
      <c r="S19" s="30">
        <v>5</v>
      </c>
      <c r="T19" s="30">
        <v>5</v>
      </c>
      <c r="U19" s="30">
        <v>5</v>
      </c>
      <c r="V19" s="30">
        <v>5</v>
      </c>
      <c r="W19" s="30">
        <v>5</v>
      </c>
      <c r="X19" s="30">
        <v>5</v>
      </c>
      <c r="Y19" s="30">
        <v>5</v>
      </c>
      <c r="Z19" s="30">
        <v>5</v>
      </c>
      <c r="AA19" s="30">
        <v>5</v>
      </c>
      <c r="AB19" s="30">
        <v>5</v>
      </c>
      <c r="AC19" s="30">
        <v>5</v>
      </c>
      <c r="AD19" s="30">
        <v>5</v>
      </c>
      <c r="AE19" s="30">
        <v>5</v>
      </c>
      <c r="AF19" s="30">
        <v>5</v>
      </c>
      <c r="AG19" s="30">
        <v>5</v>
      </c>
      <c r="AH19" s="30">
        <v>5</v>
      </c>
      <c r="AI19" s="30">
        <v>5</v>
      </c>
      <c r="AJ19" s="30">
        <v>5</v>
      </c>
      <c r="AK19" s="30">
        <v>5</v>
      </c>
      <c r="AL19" s="30">
        <v>5</v>
      </c>
      <c r="AM19" s="30">
        <v>5</v>
      </c>
      <c r="AN19" s="30">
        <v>5</v>
      </c>
      <c r="AO19" s="30">
        <v>5</v>
      </c>
      <c r="AP19" s="30">
        <v>5</v>
      </c>
      <c r="AQ19" s="30">
        <v>5</v>
      </c>
      <c r="AR19" s="30">
        <v>5</v>
      </c>
      <c r="AS19" s="30">
        <v>5</v>
      </c>
      <c r="AT19" s="30">
        <v>5</v>
      </c>
      <c r="AU19" s="30">
        <v>5</v>
      </c>
      <c r="AV19" s="30">
        <v>5</v>
      </c>
      <c r="AW19" s="30">
        <v>5</v>
      </c>
      <c r="AX19" s="30">
        <v>5</v>
      </c>
      <c r="AY19" s="30">
        <v>5</v>
      </c>
      <c r="AZ19" s="30">
        <v>5</v>
      </c>
      <c r="BA19" s="30">
        <v>5</v>
      </c>
      <c r="BB19" s="30">
        <v>5</v>
      </c>
      <c r="BC19" s="28">
        <v>214</v>
      </c>
      <c r="BD19" s="30">
        <v>5</v>
      </c>
      <c r="BE19" s="30">
        <f t="shared" si="0"/>
        <v>0.13862943611198905</v>
      </c>
      <c r="BF19" s="31">
        <f t="shared" si="1"/>
        <v>1.0709157153701103</v>
      </c>
      <c r="BG19" s="30">
        <v>5</v>
      </c>
    </row>
    <row r="20" spans="1:59">
      <c r="A20" s="88" t="s">
        <v>27</v>
      </c>
      <c r="B20" s="28"/>
      <c r="C20" s="28"/>
      <c r="D20" s="28" t="s">
        <v>375</v>
      </c>
      <c r="E20" s="28"/>
      <c r="F20" s="28"/>
      <c r="G20" s="29">
        <v>5.0000000000000001E-3</v>
      </c>
      <c r="H20" s="29">
        <v>5.0000000000000001E-3</v>
      </c>
      <c r="I20" s="30">
        <v>5</v>
      </c>
      <c r="J20" s="30">
        <v>5</v>
      </c>
      <c r="K20" s="30">
        <v>5</v>
      </c>
      <c r="L20" s="30">
        <v>5</v>
      </c>
      <c r="M20" s="30">
        <v>5</v>
      </c>
      <c r="N20" s="30">
        <v>5</v>
      </c>
      <c r="O20" s="30">
        <v>5</v>
      </c>
      <c r="P20" s="30">
        <v>5</v>
      </c>
      <c r="Q20" s="30">
        <v>5</v>
      </c>
      <c r="R20" s="30">
        <v>5</v>
      </c>
      <c r="S20" s="30">
        <v>5</v>
      </c>
      <c r="T20" s="30">
        <v>5</v>
      </c>
      <c r="U20" s="30">
        <v>5</v>
      </c>
      <c r="V20" s="30">
        <v>5</v>
      </c>
      <c r="W20" s="30">
        <v>5</v>
      </c>
      <c r="X20" s="30">
        <v>5</v>
      </c>
      <c r="Y20" s="30">
        <v>5</v>
      </c>
      <c r="Z20" s="30">
        <v>5</v>
      </c>
      <c r="AA20" s="30">
        <v>5</v>
      </c>
      <c r="AB20" s="30">
        <v>5</v>
      </c>
      <c r="AC20" s="30">
        <v>5</v>
      </c>
      <c r="AD20" s="30">
        <v>5</v>
      </c>
      <c r="AE20" s="30">
        <v>5</v>
      </c>
      <c r="AF20" s="30">
        <v>5</v>
      </c>
      <c r="AG20" s="30">
        <v>5</v>
      </c>
      <c r="AH20" s="30">
        <v>5</v>
      </c>
      <c r="AI20" s="30">
        <v>5</v>
      </c>
      <c r="AJ20" s="30">
        <v>5</v>
      </c>
      <c r="AK20" s="30">
        <v>5</v>
      </c>
      <c r="AL20" s="30">
        <v>5</v>
      </c>
      <c r="AM20" s="30">
        <v>5</v>
      </c>
      <c r="AN20" s="30">
        <v>5</v>
      </c>
      <c r="AO20" s="30">
        <v>5</v>
      </c>
      <c r="AP20" s="30">
        <v>5</v>
      </c>
      <c r="AQ20" s="30">
        <v>5</v>
      </c>
      <c r="AR20" s="30">
        <v>5</v>
      </c>
      <c r="AS20" s="30">
        <v>5</v>
      </c>
      <c r="AT20" s="30">
        <v>5</v>
      </c>
      <c r="AU20" s="30">
        <v>5</v>
      </c>
      <c r="AV20" s="30">
        <v>5</v>
      </c>
      <c r="AW20" s="30">
        <v>5</v>
      </c>
      <c r="AX20" s="30">
        <v>5</v>
      </c>
      <c r="AY20" s="30">
        <v>5</v>
      </c>
      <c r="AZ20" s="30">
        <v>5</v>
      </c>
      <c r="BA20" s="30">
        <v>5</v>
      </c>
      <c r="BB20" s="30">
        <v>5</v>
      </c>
      <c r="BC20" s="28">
        <v>245</v>
      </c>
      <c r="BD20" s="30">
        <v>5</v>
      </c>
      <c r="BE20" s="30">
        <f t="shared" si="0"/>
        <v>0.13862943611198905</v>
      </c>
      <c r="BF20" s="31">
        <f t="shared" si="1"/>
        <v>1.0709157153701103</v>
      </c>
      <c r="BG20" s="30">
        <v>5</v>
      </c>
    </row>
    <row r="21" spans="1:59">
      <c r="A21" s="88" t="s">
        <v>28</v>
      </c>
      <c r="B21" s="28"/>
      <c r="C21" s="28"/>
      <c r="D21" s="28" t="s">
        <v>375</v>
      </c>
      <c r="E21" s="28"/>
      <c r="F21" s="28"/>
      <c r="G21" s="29">
        <v>1</v>
      </c>
      <c r="H21" s="29">
        <v>1</v>
      </c>
      <c r="I21" s="30">
        <v>5</v>
      </c>
      <c r="J21" s="30">
        <v>5</v>
      </c>
      <c r="K21" s="30">
        <v>5</v>
      </c>
      <c r="L21" s="30">
        <v>5</v>
      </c>
      <c r="M21" s="30">
        <v>5</v>
      </c>
      <c r="N21" s="30">
        <v>5</v>
      </c>
      <c r="O21" s="30">
        <v>5</v>
      </c>
      <c r="P21" s="30">
        <v>5</v>
      </c>
      <c r="Q21" s="30">
        <v>5</v>
      </c>
      <c r="R21" s="30">
        <v>5</v>
      </c>
      <c r="S21" s="30">
        <v>5</v>
      </c>
      <c r="T21" s="30">
        <v>5</v>
      </c>
      <c r="U21" s="30">
        <v>5</v>
      </c>
      <c r="V21" s="30">
        <v>5</v>
      </c>
      <c r="W21" s="30">
        <v>5</v>
      </c>
      <c r="X21" s="30">
        <v>5</v>
      </c>
      <c r="Y21" s="30">
        <v>5</v>
      </c>
      <c r="Z21" s="30">
        <v>5</v>
      </c>
      <c r="AA21" s="30">
        <v>5</v>
      </c>
      <c r="AB21" s="30">
        <v>5</v>
      </c>
      <c r="AC21" s="30">
        <v>5</v>
      </c>
      <c r="AD21" s="30">
        <v>5</v>
      </c>
      <c r="AE21" s="30">
        <v>5</v>
      </c>
      <c r="AF21" s="30">
        <v>5</v>
      </c>
      <c r="AG21" s="30">
        <v>5</v>
      </c>
      <c r="AH21" s="30">
        <v>5</v>
      </c>
      <c r="AI21" s="30">
        <v>5</v>
      </c>
      <c r="AJ21" s="30">
        <v>5</v>
      </c>
      <c r="AK21" s="30">
        <v>5</v>
      </c>
      <c r="AL21" s="30">
        <v>5</v>
      </c>
      <c r="AM21" s="30">
        <v>5</v>
      </c>
      <c r="AN21" s="30">
        <v>5</v>
      </c>
      <c r="AO21" s="30">
        <v>5</v>
      </c>
      <c r="AP21" s="30">
        <v>5</v>
      </c>
      <c r="AQ21" s="30">
        <v>5</v>
      </c>
      <c r="AR21" s="30">
        <v>5</v>
      </c>
      <c r="AS21" s="30">
        <v>5</v>
      </c>
      <c r="AT21" s="30">
        <v>5</v>
      </c>
      <c r="AU21" s="30">
        <v>5</v>
      </c>
      <c r="AV21" s="30">
        <v>5</v>
      </c>
      <c r="AW21" s="30">
        <v>5</v>
      </c>
      <c r="AX21" s="30">
        <v>5</v>
      </c>
      <c r="AY21" s="30">
        <v>5</v>
      </c>
      <c r="AZ21" s="30">
        <v>5</v>
      </c>
      <c r="BA21" s="30">
        <v>5</v>
      </c>
      <c r="BB21" s="30">
        <v>5</v>
      </c>
      <c r="BC21" s="28">
        <v>77</v>
      </c>
      <c r="BD21" s="30">
        <v>5</v>
      </c>
      <c r="BE21" s="30">
        <f t="shared" si="0"/>
        <v>0.13862943611198905</v>
      </c>
      <c r="BF21" s="31">
        <f t="shared" si="1"/>
        <v>1.0709157153701103</v>
      </c>
      <c r="BG21" s="30">
        <v>5</v>
      </c>
    </row>
    <row r="22" spans="1:59">
      <c r="A22" s="88" t="s">
        <v>29</v>
      </c>
      <c r="B22" s="28"/>
      <c r="C22" s="28">
        <v>1</v>
      </c>
      <c r="D22" s="28" t="s">
        <v>375</v>
      </c>
      <c r="E22" s="28"/>
      <c r="F22" s="28"/>
      <c r="G22" s="29">
        <v>1</v>
      </c>
      <c r="H22" s="29">
        <v>0.02</v>
      </c>
      <c r="I22" s="30">
        <v>5</v>
      </c>
      <c r="J22" s="30">
        <v>5</v>
      </c>
      <c r="K22" s="30">
        <v>5</v>
      </c>
      <c r="L22" s="30">
        <v>5</v>
      </c>
      <c r="M22" s="30">
        <v>5</v>
      </c>
      <c r="N22" s="30">
        <v>5</v>
      </c>
      <c r="O22" s="30">
        <v>5</v>
      </c>
      <c r="P22" s="30">
        <v>5</v>
      </c>
      <c r="Q22" s="30">
        <v>5</v>
      </c>
      <c r="R22" s="30">
        <v>5</v>
      </c>
      <c r="S22" s="30">
        <v>5</v>
      </c>
      <c r="T22" s="30">
        <v>5</v>
      </c>
      <c r="U22" s="30">
        <v>5</v>
      </c>
      <c r="V22" s="30">
        <v>5</v>
      </c>
      <c r="W22" s="30">
        <v>5</v>
      </c>
      <c r="X22" s="30">
        <v>5</v>
      </c>
      <c r="Y22" s="30">
        <v>5</v>
      </c>
      <c r="Z22" s="30">
        <v>5</v>
      </c>
      <c r="AA22" s="30">
        <v>5</v>
      </c>
      <c r="AB22" s="30">
        <v>5</v>
      </c>
      <c r="AC22" s="30">
        <v>5</v>
      </c>
      <c r="AD22" s="30">
        <v>5</v>
      </c>
      <c r="AE22" s="30">
        <v>5</v>
      </c>
      <c r="AF22" s="30">
        <v>5</v>
      </c>
      <c r="AG22" s="30">
        <v>5</v>
      </c>
      <c r="AH22" s="30">
        <v>5</v>
      </c>
      <c r="AI22" s="30">
        <v>5</v>
      </c>
      <c r="AJ22" s="30">
        <v>5</v>
      </c>
      <c r="AK22" s="30">
        <v>5</v>
      </c>
      <c r="AL22" s="30">
        <v>5</v>
      </c>
      <c r="AM22" s="30">
        <v>5</v>
      </c>
      <c r="AN22" s="30">
        <v>5</v>
      </c>
      <c r="AO22" s="30">
        <v>5</v>
      </c>
      <c r="AP22" s="30">
        <v>5</v>
      </c>
      <c r="AQ22" s="30">
        <v>5</v>
      </c>
      <c r="AR22" s="30">
        <v>5</v>
      </c>
      <c r="AS22" s="30">
        <v>5</v>
      </c>
      <c r="AT22" s="30">
        <v>5</v>
      </c>
      <c r="AU22" s="30">
        <v>5</v>
      </c>
      <c r="AV22" s="30">
        <v>5</v>
      </c>
      <c r="AW22" s="30">
        <v>5</v>
      </c>
      <c r="AX22" s="30">
        <v>5</v>
      </c>
      <c r="AY22" s="30">
        <v>5</v>
      </c>
      <c r="AZ22" s="30">
        <v>5</v>
      </c>
      <c r="BA22" s="30">
        <v>5</v>
      </c>
      <c r="BB22" s="30">
        <v>5</v>
      </c>
      <c r="BC22" s="28">
        <v>14</v>
      </c>
      <c r="BD22" s="30">
        <v>5</v>
      </c>
      <c r="BE22" s="30">
        <f t="shared" si="0"/>
        <v>0.13862943611198905</v>
      </c>
      <c r="BF22" s="31">
        <f t="shared" si="1"/>
        <v>1.0709157153701103</v>
      </c>
      <c r="BG22" s="30">
        <v>5</v>
      </c>
    </row>
    <row r="23" spans="1:59">
      <c r="A23" s="88" t="s">
        <v>30</v>
      </c>
      <c r="B23" s="28"/>
      <c r="C23" s="28"/>
      <c r="D23" s="28" t="s">
        <v>375</v>
      </c>
      <c r="E23" s="28"/>
      <c r="F23" s="28"/>
      <c r="G23" s="29">
        <v>0.6</v>
      </c>
      <c r="H23" s="29">
        <v>0.02</v>
      </c>
      <c r="I23" s="30">
        <v>5</v>
      </c>
      <c r="J23" s="30">
        <v>5</v>
      </c>
      <c r="K23" s="30">
        <v>5</v>
      </c>
      <c r="L23" s="30">
        <v>5</v>
      </c>
      <c r="M23" s="30">
        <v>5</v>
      </c>
      <c r="N23" s="30">
        <v>5</v>
      </c>
      <c r="O23" s="30">
        <v>5</v>
      </c>
      <c r="P23" s="30">
        <v>5</v>
      </c>
      <c r="Q23" s="30">
        <v>5</v>
      </c>
      <c r="R23" s="30">
        <v>5</v>
      </c>
      <c r="S23" s="30">
        <v>5</v>
      </c>
      <c r="T23" s="30">
        <v>5</v>
      </c>
      <c r="U23" s="30">
        <v>5</v>
      </c>
      <c r="V23" s="30">
        <v>5</v>
      </c>
      <c r="W23" s="30">
        <v>5</v>
      </c>
      <c r="X23" s="30">
        <v>5</v>
      </c>
      <c r="Y23" s="30">
        <v>5</v>
      </c>
      <c r="Z23" s="30">
        <v>5</v>
      </c>
      <c r="AA23" s="30">
        <v>5</v>
      </c>
      <c r="AB23" s="30">
        <v>5</v>
      </c>
      <c r="AC23" s="30">
        <v>5</v>
      </c>
      <c r="AD23" s="30">
        <v>5</v>
      </c>
      <c r="AE23" s="30">
        <v>5</v>
      </c>
      <c r="AF23" s="30">
        <v>5</v>
      </c>
      <c r="AG23" s="30">
        <v>5</v>
      </c>
      <c r="AH23" s="30">
        <v>5</v>
      </c>
      <c r="AI23" s="30">
        <v>5</v>
      </c>
      <c r="AJ23" s="30">
        <v>5</v>
      </c>
      <c r="AK23" s="30">
        <v>5</v>
      </c>
      <c r="AL23" s="30">
        <v>5</v>
      </c>
      <c r="AM23" s="30">
        <v>5</v>
      </c>
      <c r="AN23" s="30">
        <v>5</v>
      </c>
      <c r="AO23" s="30">
        <v>5</v>
      </c>
      <c r="AP23" s="30">
        <v>5</v>
      </c>
      <c r="AQ23" s="30">
        <v>5</v>
      </c>
      <c r="AR23" s="30">
        <v>5</v>
      </c>
      <c r="AS23" s="30">
        <v>5</v>
      </c>
      <c r="AT23" s="30">
        <v>5</v>
      </c>
      <c r="AU23" s="30">
        <v>5</v>
      </c>
      <c r="AV23" s="30">
        <v>5</v>
      </c>
      <c r="AW23" s="30">
        <v>5</v>
      </c>
      <c r="AX23" s="30">
        <v>5</v>
      </c>
      <c r="AY23" s="30">
        <v>5</v>
      </c>
      <c r="AZ23" s="30">
        <v>5</v>
      </c>
      <c r="BA23" s="30">
        <v>5</v>
      </c>
      <c r="BB23" s="30">
        <v>5</v>
      </c>
      <c r="BC23" s="28">
        <v>45</v>
      </c>
      <c r="BD23" s="30">
        <v>5</v>
      </c>
      <c r="BE23" s="30">
        <f t="shared" si="0"/>
        <v>0.13862943611198905</v>
      </c>
      <c r="BF23" s="31">
        <f t="shared" si="1"/>
        <v>1.0709157153701103</v>
      </c>
      <c r="BG23" s="30">
        <v>5</v>
      </c>
    </row>
    <row r="24" spans="1:59">
      <c r="A24" s="88" t="s">
        <v>31</v>
      </c>
      <c r="B24" s="28"/>
      <c r="C24" s="28"/>
      <c r="D24" s="28" t="s">
        <v>375</v>
      </c>
      <c r="E24" s="28"/>
      <c r="F24" s="28"/>
      <c r="G24" s="29">
        <v>0.1</v>
      </c>
      <c r="H24" s="29">
        <v>0.1</v>
      </c>
      <c r="I24" s="30">
        <v>5</v>
      </c>
      <c r="J24" s="30">
        <v>5</v>
      </c>
      <c r="K24" s="30">
        <v>5</v>
      </c>
      <c r="L24" s="30">
        <v>5</v>
      </c>
      <c r="M24" s="30">
        <v>5</v>
      </c>
      <c r="N24" s="30">
        <v>5</v>
      </c>
      <c r="O24" s="30">
        <v>5</v>
      </c>
      <c r="P24" s="30">
        <v>5</v>
      </c>
      <c r="Q24" s="30">
        <v>5</v>
      </c>
      <c r="R24" s="30">
        <v>5</v>
      </c>
      <c r="S24" s="30">
        <v>5</v>
      </c>
      <c r="T24" s="30">
        <v>5</v>
      </c>
      <c r="U24" s="30">
        <v>5</v>
      </c>
      <c r="V24" s="30">
        <v>5</v>
      </c>
      <c r="W24" s="30">
        <v>5</v>
      </c>
      <c r="X24" s="30">
        <v>5</v>
      </c>
      <c r="Y24" s="30">
        <v>5</v>
      </c>
      <c r="Z24" s="30">
        <v>5</v>
      </c>
      <c r="AA24" s="30">
        <v>5</v>
      </c>
      <c r="AB24" s="30">
        <v>5</v>
      </c>
      <c r="AC24" s="30">
        <v>5</v>
      </c>
      <c r="AD24" s="30">
        <v>5</v>
      </c>
      <c r="AE24" s="30">
        <v>5</v>
      </c>
      <c r="AF24" s="30">
        <v>5</v>
      </c>
      <c r="AG24" s="30">
        <v>5</v>
      </c>
      <c r="AH24" s="30">
        <v>5</v>
      </c>
      <c r="AI24" s="30">
        <v>5</v>
      </c>
      <c r="AJ24" s="30">
        <v>5</v>
      </c>
      <c r="AK24" s="30">
        <v>5</v>
      </c>
      <c r="AL24" s="30">
        <v>5</v>
      </c>
      <c r="AM24" s="30">
        <v>5</v>
      </c>
      <c r="AN24" s="30">
        <v>5</v>
      </c>
      <c r="AO24" s="30">
        <v>5</v>
      </c>
      <c r="AP24" s="30">
        <v>5</v>
      </c>
      <c r="AQ24" s="30">
        <v>5</v>
      </c>
      <c r="AR24" s="30">
        <v>5</v>
      </c>
      <c r="AS24" s="30">
        <v>5</v>
      </c>
      <c r="AT24" s="30">
        <v>5</v>
      </c>
      <c r="AU24" s="30">
        <v>5</v>
      </c>
      <c r="AV24" s="30">
        <v>5</v>
      </c>
      <c r="AW24" s="30">
        <v>5</v>
      </c>
      <c r="AX24" s="30">
        <v>5</v>
      </c>
      <c r="AY24" s="30">
        <v>5</v>
      </c>
      <c r="AZ24" s="30">
        <v>5</v>
      </c>
      <c r="BA24" s="30">
        <v>5</v>
      </c>
      <c r="BB24" s="30">
        <v>5</v>
      </c>
      <c r="BC24" s="28">
        <v>105</v>
      </c>
      <c r="BD24" s="30">
        <v>5</v>
      </c>
      <c r="BE24" s="30">
        <f t="shared" si="0"/>
        <v>0.13862943611198905</v>
      </c>
      <c r="BF24" s="31">
        <f t="shared" si="1"/>
        <v>1.0709157153701103</v>
      </c>
      <c r="BG24" s="30">
        <v>5</v>
      </c>
    </row>
    <row r="25" spans="1:59">
      <c r="A25" s="88" t="s">
        <v>32</v>
      </c>
      <c r="B25" s="28"/>
      <c r="C25" s="28"/>
      <c r="D25" s="28" t="s">
        <v>375</v>
      </c>
      <c r="E25" s="28"/>
      <c r="F25" s="28"/>
      <c r="G25" s="29">
        <v>5.0000000000000001E-3</v>
      </c>
      <c r="H25" s="29">
        <v>5.0000000000000001E-3</v>
      </c>
      <c r="I25" s="30">
        <v>5</v>
      </c>
      <c r="J25" s="30">
        <v>5</v>
      </c>
      <c r="K25" s="30">
        <v>5</v>
      </c>
      <c r="L25" s="30">
        <v>5</v>
      </c>
      <c r="M25" s="30">
        <v>5</v>
      </c>
      <c r="N25" s="30">
        <v>5</v>
      </c>
      <c r="O25" s="30">
        <v>5</v>
      </c>
      <c r="P25" s="30">
        <v>5</v>
      </c>
      <c r="Q25" s="30">
        <v>5</v>
      </c>
      <c r="R25" s="30">
        <v>5</v>
      </c>
      <c r="S25" s="30">
        <v>5</v>
      </c>
      <c r="T25" s="30">
        <v>5</v>
      </c>
      <c r="U25" s="30">
        <v>5</v>
      </c>
      <c r="V25" s="30">
        <v>5</v>
      </c>
      <c r="W25" s="30">
        <v>5</v>
      </c>
      <c r="X25" s="30">
        <v>5</v>
      </c>
      <c r="Y25" s="30">
        <v>5</v>
      </c>
      <c r="Z25" s="30">
        <v>5</v>
      </c>
      <c r="AA25" s="30">
        <v>5</v>
      </c>
      <c r="AB25" s="30">
        <v>5</v>
      </c>
      <c r="AC25" s="30">
        <v>5</v>
      </c>
      <c r="AD25" s="30">
        <v>5</v>
      </c>
      <c r="AE25" s="30">
        <v>5</v>
      </c>
      <c r="AF25" s="30">
        <v>5</v>
      </c>
      <c r="AG25" s="30">
        <v>5</v>
      </c>
      <c r="AH25" s="30">
        <v>5</v>
      </c>
      <c r="AI25" s="30">
        <v>5</v>
      </c>
      <c r="AJ25" s="30">
        <v>5</v>
      </c>
      <c r="AK25" s="30">
        <v>5</v>
      </c>
      <c r="AL25" s="30">
        <v>5</v>
      </c>
      <c r="AM25" s="30">
        <v>5</v>
      </c>
      <c r="AN25" s="30">
        <v>5</v>
      </c>
      <c r="AO25" s="30">
        <v>5</v>
      </c>
      <c r="AP25" s="30">
        <v>5</v>
      </c>
      <c r="AQ25" s="30">
        <v>5</v>
      </c>
      <c r="AR25" s="30">
        <v>5</v>
      </c>
      <c r="AS25" s="30">
        <v>5</v>
      </c>
      <c r="AT25" s="30">
        <v>5</v>
      </c>
      <c r="AU25" s="30">
        <v>5</v>
      </c>
      <c r="AV25" s="30">
        <v>5</v>
      </c>
      <c r="AW25" s="30">
        <v>5</v>
      </c>
      <c r="AX25" s="30">
        <v>5</v>
      </c>
      <c r="AY25" s="30">
        <v>5</v>
      </c>
      <c r="AZ25" s="30">
        <v>5</v>
      </c>
      <c r="BA25" s="30">
        <v>5</v>
      </c>
      <c r="BB25" s="30">
        <v>5</v>
      </c>
      <c r="BC25" s="28">
        <v>130</v>
      </c>
      <c r="BD25" s="30">
        <v>5</v>
      </c>
      <c r="BE25" s="30">
        <f t="shared" si="0"/>
        <v>0.13862943611198905</v>
      </c>
      <c r="BF25" s="31">
        <f t="shared" si="1"/>
        <v>1.0709157153701103</v>
      </c>
      <c r="BG25" s="30">
        <v>5</v>
      </c>
    </row>
    <row r="26" spans="1:59">
      <c r="A26" s="88" t="s">
        <v>33</v>
      </c>
      <c r="B26" s="28"/>
      <c r="C26" s="28"/>
      <c r="D26" s="28" t="s">
        <v>375</v>
      </c>
      <c r="E26" s="28"/>
      <c r="F26" s="28"/>
      <c r="G26" s="29">
        <v>5.0000000000000001E-3</v>
      </c>
      <c r="H26" s="29">
        <v>5.0000000000000001E-3</v>
      </c>
      <c r="I26" s="30">
        <v>5</v>
      </c>
      <c r="J26" s="30">
        <v>5</v>
      </c>
      <c r="K26" s="30">
        <v>5</v>
      </c>
      <c r="L26" s="30">
        <v>5</v>
      </c>
      <c r="M26" s="30">
        <v>5</v>
      </c>
      <c r="N26" s="30">
        <v>5</v>
      </c>
      <c r="O26" s="30">
        <v>5</v>
      </c>
      <c r="P26" s="30">
        <v>5</v>
      </c>
      <c r="Q26" s="30">
        <v>5</v>
      </c>
      <c r="R26" s="30">
        <v>5</v>
      </c>
      <c r="S26" s="30">
        <v>5</v>
      </c>
      <c r="T26" s="30">
        <v>5</v>
      </c>
      <c r="U26" s="30">
        <v>5</v>
      </c>
      <c r="V26" s="30">
        <v>5</v>
      </c>
      <c r="W26" s="30">
        <v>5</v>
      </c>
      <c r="X26" s="30">
        <v>5</v>
      </c>
      <c r="Y26" s="30">
        <v>5</v>
      </c>
      <c r="Z26" s="30">
        <v>5</v>
      </c>
      <c r="AA26" s="30">
        <v>5</v>
      </c>
      <c r="AB26" s="30">
        <v>5</v>
      </c>
      <c r="AC26" s="30">
        <v>5</v>
      </c>
      <c r="AD26" s="30">
        <v>5</v>
      </c>
      <c r="AE26" s="30">
        <v>5</v>
      </c>
      <c r="AF26" s="30">
        <v>5</v>
      </c>
      <c r="AG26" s="30">
        <v>5</v>
      </c>
      <c r="AH26" s="30">
        <v>5</v>
      </c>
      <c r="AI26" s="30">
        <v>5</v>
      </c>
      <c r="AJ26" s="30">
        <v>5</v>
      </c>
      <c r="AK26" s="30">
        <v>5</v>
      </c>
      <c r="AL26" s="30">
        <v>5</v>
      </c>
      <c r="AM26" s="30">
        <v>5</v>
      </c>
      <c r="AN26" s="30">
        <v>5</v>
      </c>
      <c r="AO26" s="30">
        <v>5</v>
      </c>
      <c r="AP26" s="30">
        <v>5</v>
      </c>
      <c r="AQ26" s="30">
        <v>5</v>
      </c>
      <c r="AR26" s="30">
        <v>5</v>
      </c>
      <c r="AS26" s="30">
        <v>5</v>
      </c>
      <c r="AT26" s="30">
        <v>5</v>
      </c>
      <c r="AU26" s="30">
        <v>5</v>
      </c>
      <c r="AV26" s="30">
        <v>5</v>
      </c>
      <c r="AW26" s="30">
        <v>5</v>
      </c>
      <c r="AX26" s="30">
        <v>5</v>
      </c>
      <c r="AY26" s="30">
        <v>5</v>
      </c>
      <c r="AZ26" s="30">
        <v>5</v>
      </c>
      <c r="BA26" s="30">
        <v>5</v>
      </c>
      <c r="BB26" s="30">
        <v>5</v>
      </c>
      <c r="BC26" s="28">
        <v>250</v>
      </c>
      <c r="BD26" s="30">
        <v>5</v>
      </c>
      <c r="BE26" s="30">
        <f t="shared" si="0"/>
        <v>0.13862943611198905</v>
      </c>
      <c r="BF26" s="31">
        <f t="shared" si="1"/>
        <v>1.0709157153701103</v>
      </c>
      <c r="BG26" s="30">
        <v>5</v>
      </c>
    </row>
    <row r="27" spans="1:59">
      <c r="A27" s="88" t="s">
        <v>34</v>
      </c>
      <c r="B27" s="28"/>
      <c r="C27" s="28"/>
      <c r="D27" s="28" t="s">
        <v>375</v>
      </c>
      <c r="E27" s="28"/>
      <c r="F27" s="28"/>
      <c r="G27" s="29">
        <v>1</v>
      </c>
      <c r="H27" s="29">
        <v>1</v>
      </c>
      <c r="I27" s="30">
        <v>5</v>
      </c>
      <c r="J27" s="30">
        <v>5</v>
      </c>
      <c r="K27" s="30">
        <v>5</v>
      </c>
      <c r="L27" s="30">
        <v>5</v>
      </c>
      <c r="M27" s="30">
        <v>5</v>
      </c>
      <c r="N27" s="30">
        <v>5</v>
      </c>
      <c r="O27" s="30">
        <v>5</v>
      </c>
      <c r="P27" s="30">
        <v>5</v>
      </c>
      <c r="Q27" s="30">
        <v>5</v>
      </c>
      <c r="R27" s="30">
        <v>5</v>
      </c>
      <c r="S27" s="30">
        <v>5</v>
      </c>
      <c r="T27" s="30">
        <v>5</v>
      </c>
      <c r="U27" s="30">
        <v>5</v>
      </c>
      <c r="V27" s="30">
        <v>5</v>
      </c>
      <c r="W27" s="30">
        <v>5</v>
      </c>
      <c r="X27" s="30">
        <v>5</v>
      </c>
      <c r="Y27" s="30">
        <v>5</v>
      </c>
      <c r="Z27" s="30">
        <v>5</v>
      </c>
      <c r="AA27" s="30">
        <v>5</v>
      </c>
      <c r="AB27" s="30">
        <v>5</v>
      </c>
      <c r="AC27" s="30">
        <v>5</v>
      </c>
      <c r="AD27" s="30">
        <v>5</v>
      </c>
      <c r="AE27" s="30">
        <v>5</v>
      </c>
      <c r="AF27" s="30">
        <v>5</v>
      </c>
      <c r="AG27" s="30">
        <v>5</v>
      </c>
      <c r="AH27" s="30">
        <v>5</v>
      </c>
      <c r="AI27" s="30">
        <v>5</v>
      </c>
      <c r="AJ27" s="30">
        <v>5</v>
      </c>
      <c r="AK27" s="30">
        <v>5</v>
      </c>
      <c r="AL27" s="30">
        <v>5</v>
      </c>
      <c r="AM27" s="30">
        <v>5</v>
      </c>
      <c r="AN27" s="30">
        <v>5</v>
      </c>
      <c r="AO27" s="30">
        <v>5</v>
      </c>
      <c r="AP27" s="30">
        <v>5</v>
      </c>
      <c r="AQ27" s="30">
        <v>5</v>
      </c>
      <c r="AR27" s="30">
        <v>5</v>
      </c>
      <c r="AS27" s="30">
        <v>5</v>
      </c>
      <c r="AT27" s="30">
        <v>5</v>
      </c>
      <c r="AU27" s="30">
        <v>5</v>
      </c>
      <c r="AV27" s="30">
        <v>5</v>
      </c>
      <c r="AW27" s="30">
        <v>5</v>
      </c>
      <c r="AX27" s="30">
        <v>5</v>
      </c>
      <c r="AY27" s="30">
        <v>5</v>
      </c>
      <c r="AZ27" s="30">
        <v>5</v>
      </c>
      <c r="BA27" s="30">
        <v>5</v>
      </c>
      <c r="BB27" s="30">
        <v>5</v>
      </c>
      <c r="BC27" s="28">
        <v>34</v>
      </c>
      <c r="BD27" s="30">
        <v>5</v>
      </c>
      <c r="BE27" s="30">
        <f t="shared" si="0"/>
        <v>0.13862943611198905</v>
      </c>
      <c r="BF27" s="31">
        <f t="shared" si="1"/>
        <v>1.0709157153701103</v>
      </c>
      <c r="BG27" s="30">
        <v>5</v>
      </c>
    </row>
    <row r="28" spans="1:59">
      <c r="A28" s="88" t="s">
        <v>35</v>
      </c>
      <c r="B28" s="28"/>
      <c r="C28" s="28"/>
      <c r="D28" s="28" t="s">
        <v>377</v>
      </c>
      <c r="E28" s="28"/>
      <c r="F28" s="28"/>
      <c r="G28" s="29">
        <v>5.0000000000000001E-3</v>
      </c>
      <c r="H28" s="29">
        <v>5.0000000000000001E-3</v>
      </c>
      <c r="I28" s="30">
        <v>5</v>
      </c>
      <c r="J28" s="30">
        <v>5</v>
      </c>
      <c r="K28" s="30">
        <v>5</v>
      </c>
      <c r="L28" s="30">
        <v>5</v>
      </c>
      <c r="M28" s="30">
        <v>5</v>
      </c>
      <c r="N28" s="30">
        <v>5</v>
      </c>
      <c r="O28" s="30">
        <v>5</v>
      </c>
      <c r="P28" s="30">
        <v>5</v>
      </c>
      <c r="Q28" s="30">
        <v>5</v>
      </c>
      <c r="R28" s="30">
        <v>5</v>
      </c>
      <c r="S28" s="30">
        <v>5</v>
      </c>
      <c r="T28" s="30">
        <v>5</v>
      </c>
      <c r="U28" s="30">
        <v>5</v>
      </c>
      <c r="V28" s="30">
        <v>5</v>
      </c>
      <c r="W28" s="30">
        <v>5</v>
      </c>
      <c r="X28" s="30">
        <v>5</v>
      </c>
      <c r="Y28" s="30">
        <v>5</v>
      </c>
      <c r="Z28" s="30">
        <v>5</v>
      </c>
      <c r="AA28" s="30">
        <v>5</v>
      </c>
      <c r="AB28" s="30">
        <v>5</v>
      </c>
      <c r="AC28" s="30">
        <v>5</v>
      </c>
      <c r="AD28" s="30">
        <v>5</v>
      </c>
      <c r="AE28" s="30">
        <v>5</v>
      </c>
      <c r="AF28" s="30">
        <v>5</v>
      </c>
      <c r="AG28" s="30">
        <v>5</v>
      </c>
      <c r="AH28" s="30">
        <v>5</v>
      </c>
      <c r="AI28" s="30">
        <v>5</v>
      </c>
      <c r="AJ28" s="30">
        <v>5</v>
      </c>
      <c r="AK28" s="30">
        <v>5</v>
      </c>
      <c r="AL28" s="30">
        <v>5</v>
      </c>
      <c r="AM28" s="30">
        <v>5</v>
      </c>
      <c r="AN28" s="30">
        <v>5</v>
      </c>
      <c r="AO28" s="30">
        <v>5</v>
      </c>
      <c r="AP28" s="30">
        <v>5</v>
      </c>
      <c r="AQ28" s="30">
        <v>5</v>
      </c>
      <c r="AR28" s="30">
        <v>5</v>
      </c>
      <c r="AS28" s="30">
        <v>5</v>
      </c>
      <c r="AT28" s="30">
        <v>5</v>
      </c>
      <c r="AU28" s="30">
        <v>5</v>
      </c>
      <c r="AV28" s="30">
        <v>5</v>
      </c>
      <c r="AW28" s="30">
        <v>5</v>
      </c>
      <c r="AX28" s="30">
        <v>5</v>
      </c>
      <c r="AY28" s="30">
        <v>5</v>
      </c>
      <c r="AZ28" s="30">
        <v>5</v>
      </c>
      <c r="BA28" s="30">
        <v>5</v>
      </c>
      <c r="BB28" s="30">
        <v>5</v>
      </c>
      <c r="BC28" s="28">
        <v>250</v>
      </c>
      <c r="BD28" s="30">
        <v>5</v>
      </c>
      <c r="BE28" s="30">
        <f t="shared" si="0"/>
        <v>0.13862943611198905</v>
      </c>
      <c r="BF28" s="31">
        <f t="shared" si="1"/>
        <v>1.0709157153701103</v>
      </c>
      <c r="BG28" s="30">
        <v>5</v>
      </c>
    </row>
    <row r="29" spans="1:59">
      <c r="A29" s="88" t="s">
        <v>36</v>
      </c>
      <c r="B29" s="28"/>
      <c r="C29" s="28"/>
      <c r="D29" s="28" t="s">
        <v>375</v>
      </c>
      <c r="E29" s="28"/>
      <c r="F29" s="28"/>
      <c r="G29" s="29">
        <v>0.6</v>
      </c>
      <c r="H29" s="29">
        <v>0.02</v>
      </c>
      <c r="I29" s="30">
        <v>5</v>
      </c>
      <c r="J29" s="30">
        <v>5</v>
      </c>
      <c r="K29" s="30">
        <v>5</v>
      </c>
      <c r="L29" s="30">
        <v>5</v>
      </c>
      <c r="M29" s="30">
        <v>5</v>
      </c>
      <c r="N29" s="30">
        <v>5</v>
      </c>
      <c r="O29" s="30">
        <v>5</v>
      </c>
      <c r="P29" s="30">
        <v>5</v>
      </c>
      <c r="Q29" s="30">
        <v>5</v>
      </c>
      <c r="R29" s="30">
        <v>5</v>
      </c>
      <c r="S29" s="30">
        <v>5</v>
      </c>
      <c r="T29" s="30">
        <v>5</v>
      </c>
      <c r="U29" s="30">
        <v>5</v>
      </c>
      <c r="V29" s="30">
        <v>5</v>
      </c>
      <c r="W29" s="30">
        <v>5</v>
      </c>
      <c r="X29" s="30">
        <v>5</v>
      </c>
      <c r="Y29" s="30">
        <v>5</v>
      </c>
      <c r="Z29" s="30">
        <v>5</v>
      </c>
      <c r="AA29" s="30">
        <v>5</v>
      </c>
      <c r="AB29" s="30">
        <v>5</v>
      </c>
      <c r="AC29" s="30">
        <v>5</v>
      </c>
      <c r="AD29" s="30">
        <v>5</v>
      </c>
      <c r="AE29" s="30">
        <v>5</v>
      </c>
      <c r="AF29" s="30">
        <v>5</v>
      </c>
      <c r="AG29" s="30">
        <v>5</v>
      </c>
      <c r="AH29" s="30">
        <v>5</v>
      </c>
      <c r="AI29" s="30">
        <v>5</v>
      </c>
      <c r="AJ29" s="30">
        <v>5</v>
      </c>
      <c r="AK29" s="30">
        <v>5</v>
      </c>
      <c r="AL29" s="30">
        <v>5</v>
      </c>
      <c r="AM29" s="30">
        <v>5</v>
      </c>
      <c r="AN29" s="30">
        <v>5</v>
      </c>
      <c r="AO29" s="30">
        <v>5</v>
      </c>
      <c r="AP29" s="30">
        <v>5</v>
      </c>
      <c r="AQ29" s="30">
        <v>5</v>
      </c>
      <c r="AR29" s="30">
        <v>5</v>
      </c>
      <c r="AS29" s="30">
        <v>5</v>
      </c>
      <c r="AT29" s="30">
        <v>5</v>
      </c>
      <c r="AU29" s="30">
        <v>5</v>
      </c>
      <c r="AV29" s="30">
        <v>5</v>
      </c>
      <c r="AW29" s="30">
        <v>5</v>
      </c>
      <c r="AX29" s="30">
        <v>5</v>
      </c>
      <c r="AY29" s="30">
        <v>5</v>
      </c>
      <c r="AZ29" s="30">
        <v>5</v>
      </c>
      <c r="BA29" s="30">
        <v>5</v>
      </c>
      <c r="BB29" s="30">
        <v>5</v>
      </c>
      <c r="BC29" s="28">
        <v>60</v>
      </c>
      <c r="BD29" s="30">
        <v>5</v>
      </c>
      <c r="BE29" s="30">
        <f t="shared" si="0"/>
        <v>0.13862943611198905</v>
      </c>
      <c r="BF29" s="31">
        <f t="shared" si="1"/>
        <v>1.0709157153701103</v>
      </c>
      <c r="BG29" s="30">
        <v>5</v>
      </c>
    </row>
    <row r="30" spans="1:59">
      <c r="A30" s="88" t="s">
        <v>37</v>
      </c>
      <c r="B30" s="28"/>
      <c r="C30" s="28"/>
      <c r="D30" s="28" t="s">
        <v>375</v>
      </c>
      <c r="E30" s="28"/>
      <c r="F30" s="28"/>
      <c r="G30" s="29">
        <v>0.2</v>
      </c>
      <c r="H30" s="29">
        <v>0.2</v>
      </c>
      <c r="I30" s="30">
        <v>5</v>
      </c>
      <c r="J30" s="30">
        <v>5</v>
      </c>
      <c r="K30" s="30">
        <v>5</v>
      </c>
      <c r="L30" s="30">
        <v>5</v>
      </c>
      <c r="M30" s="30">
        <v>5</v>
      </c>
      <c r="N30" s="30">
        <v>5</v>
      </c>
      <c r="O30" s="30">
        <v>5</v>
      </c>
      <c r="P30" s="30">
        <v>5</v>
      </c>
      <c r="Q30" s="30">
        <v>5</v>
      </c>
      <c r="R30" s="30">
        <v>5</v>
      </c>
      <c r="S30" s="30">
        <v>5</v>
      </c>
      <c r="T30" s="30">
        <v>5</v>
      </c>
      <c r="U30" s="30">
        <v>5</v>
      </c>
      <c r="V30" s="30">
        <v>5</v>
      </c>
      <c r="W30" s="30">
        <v>5</v>
      </c>
      <c r="X30" s="30">
        <v>5</v>
      </c>
      <c r="Y30" s="30">
        <v>5</v>
      </c>
      <c r="Z30" s="30">
        <v>5</v>
      </c>
      <c r="AA30" s="30">
        <v>5</v>
      </c>
      <c r="AB30" s="30">
        <v>5</v>
      </c>
      <c r="AC30" s="30">
        <v>5</v>
      </c>
      <c r="AD30" s="30">
        <v>5</v>
      </c>
      <c r="AE30" s="30">
        <v>5</v>
      </c>
      <c r="AF30" s="30">
        <v>5</v>
      </c>
      <c r="AG30" s="30">
        <v>5</v>
      </c>
      <c r="AH30" s="30">
        <v>5</v>
      </c>
      <c r="AI30" s="30">
        <v>5</v>
      </c>
      <c r="AJ30" s="30">
        <v>5</v>
      </c>
      <c r="AK30" s="30">
        <v>5</v>
      </c>
      <c r="AL30" s="30">
        <v>5</v>
      </c>
      <c r="AM30" s="30">
        <v>5</v>
      </c>
      <c r="AN30" s="30">
        <v>5</v>
      </c>
      <c r="AO30" s="30">
        <v>5</v>
      </c>
      <c r="AP30" s="30">
        <v>5</v>
      </c>
      <c r="AQ30" s="30">
        <v>5</v>
      </c>
      <c r="AR30" s="30">
        <v>5</v>
      </c>
      <c r="AS30" s="30">
        <v>5</v>
      </c>
      <c r="AT30" s="30">
        <v>5</v>
      </c>
      <c r="AU30" s="30">
        <v>5</v>
      </c>
      <c r="AV30" s="30">
        <v>5</v>
      </c>
      <c r="AW30" s="30">
        <v>5</v>
      </c>
      <c r="AX30" s="30">
        <v>5</v>
      </c>
      <c r="AY30" s="30">
        <v>5</v>
      </c>
      <c r="AZ30" s="30">
        <v>5</v>
      </c>
      <c r="BA30" s="30">
        <v>5</v>
      </c>
      <c r="BB30" s="30">
        <v>5</v>
      </c>
      <c r="BC30" s="28">
        <v>48</v>
      </c>
      <c r="BD30" s="30">
        <v>5</v>
      </c>
      <c r="BE30" s="30">
        <f t="shared" si="0"/>
        <v>0.13862943611198905</v>
      </c>
      <c r="BF30" s="31">
        <f t="shared" si="1"/>
        <v>1.0709157153701103</v>
      </c>
      <c r="BG30" s="30">
        <v>5</v>
      </c>
    </row>
    <row r="31" spans="1:59">
      <c r="A31" s="27" t="s">
        <v>38</v>
      </c>
      <c r="B31" s="28" t="s">
        <v>13</v>
      </c>
      <c r="C31" s="28"/>
      <c r="D31" s="28" t="s">
        <v>375</v>
      </c>
      <c r="E31" s="28"/>
      <c r="F31" s="28"/>
      <c r="G31" s="29">
        <v>1</v>
      </c>
      <c r="H31" s="29">
        <v>0.02</v>
      </c>
      <c r="I31" s="30">
        <v>5</v>
      </c>
      <c r="J31" s="30">
        <v>5</v>
      </c>
      <c r="K31" s="30">
        <v>5</v>
      </c>
      <c r="L31" s="30">
        <v>5</v>
      </c>
      <c r="M31" s="30">
        <v>5</v>
      </c>
      <c r="N31" s="30">
        <v>5</v>
      </c>
      <c r="O31" s="30">
        <v>5</v>
      </c>
      <c r="P31" s="30">
        <v>5</v>
      </c>
      <c r="Q31" s="30">
        <v>5</v>
      </c>
      <c r="R31" s="30">
        <v>5</v>
      </c>
      <c r="S31" s="30">
        <v>5</v>
      </c>
      <c r="T31" s="30">
        <v>5</v>
      </c>
      <c r="U31" s="30">
        <v>5</v>
      </c>
      <c r="V31" s="30">
        <v>5</v>
      </c>
      <c r="W31" s="30">
        <v>5</v>
      </c>
      <c r="X31" s="30">
        <v>5</v>
      </c>
      <c r="Y31" s="30">
        <v>5</v>
      </c>
      <c r="Z31" s="30">
        <v>5</v>
      </c>
      <c r="AA31" s="30">
        <v>5</v>
      </c>
      <c r="AB31" s="30">
        <v>5</v>
      </c>
      <c r="AC31" s="30">
        <v>5</v>
      </c>
      <c r="AD31" s="30">
        <v>5</v>
      </c>
      <c r="AE31" s="30">
        <v>5</v>
      </c>
      <c r="AF31" s="30">
        <v>5</v>
      </c>
      <c r="AG31" s="30">
        <v>5</v>
      </c>
      <c r="AH31" s="30">
        <v>5</v>
      </c>
      <c r="AI31" s="30">
        <v>5</v>
      </c>
      <c r="AJ31" s="30">
        <v>5</v>
      </c>
      <c r="AK31" s="30">
        <v>5</v>
      </c>
      <c r="AL31" s="30">
        <v>5</v>
      </c>
      <c r="AM31" s="30">
        <v>5</v>
      </c>
      <c r="AN31" s="30">
        <v>5</v>
      </c>
      <c r="AO31" s="30">
        <v>5</v>
      </c>
      <c r="AP31" s="30">
        <v>5</v>
      </c>
      <c r="AQ31" s="30">
        <v>5</v>
      </c>
      <c r="AR31" s="30">
        <v>5</v>
      </c>
      <c r="AS31" s="30">
        <v>5</v>
      </c>
      <c r="AT31" s="30">
        <v>5</v>
      </c>
      <c r="AU31" s="30">
        <v>5</v>
      </c>
      <c r="AV31" s="30">
        <v>5</v>
      </c>
      <c r="AW31" s="30">
        <v>5</v>
      </c>
      <c r="AX31" s="30">
        <v>5</v>
      </c>
      <c r="AY31" s="30">
        <v>5</v>
      </c>
      <c r="AZ31" s="30">
        <v>5</v>
      </c>
      <c r="BA31" s="30">
        <v>5</v>
      </c>
      <c r="BB31" s="30">
        <v>5</v>
      </c>
      <c r="BC31" s="28">
        <v>137</v>
      </c>
      <c r="BD31" s="30">
        <v>5</v>
      </c>
      <c r="BE31" s="30">
        <f t="shared" si="0"/>
        <v>0.13862943611198905</v>
      </c>
      <c r="BF31" s="31">
        <f t="shared" si="1"/>
        <v>1.0709157153701103</v>
      </c>
      <c r="BG31" s="30">
        <v>5</v>
      </c>
    </row>
    <row r="32" spans="1:59">
      <c r="A32" s="88" t="s">
        <v>39</v>
      </c>
      <c r="B32" s="28"/>
      <c r="C32" s="28"/>
      <c r="D32" s="28" t="s">
        <v>375</v>
      </c>
      <c r="E32" s="28"/>
      <c r="F32" s="28"/>
      <c r="G32" s="29">
        <v>1</v>
      </c>
      <c r="H32" s="29">
        <v>1</v>
      </c>
      <c r="I32" s="30">
        <v>5</v>
      </c>
      <c r="J32" s="30">
        <v>5</v>
      </c>
      <c r="K32" s="30">
        <v>5</v>
      </c>
      <c r="L32" s="30">
        <v>5</v>
      </c>
      <c r="M32" s="30">
        <v>5</v>
      </c>
      <c r="N32" s="30">
        <v>5</v>
      </c>
      <c r="O32" s="30">
        <v>5</v>
      </c>
      <c r="P32" s="30">
        <v>5</v>
      </c>
      <c r="Q32" s="30">
        <v>5</v>
      </c>
      <c r="R32" s="30">
        <v>5</v>
      </c>
      <c r="S32" s="30">
        <v>5</v>
      </c>
      <c r="T32" s="30">
        <v>5</v>
      </c>
      <c r="U32" s="30">
        <v>5</v>
      </c>
      <c r="V32" s="30">
        <v>5</v>
      </c>
      <c r="W32" s="30">
        <v>5</v>
      </c>
      <c r="X32" s="30">
        <v>5</v>
      </c>
      <c r="Y32" s="30">
        <v>5</v>
      </c>
      <c r="Z32" s="30">
        <v>5</v>
      </c>
      <c r="AA32" s="30">
        <v>5</v>
      </c>
      <c r="AB32" s="30">
        <v>5</v>
      </c>
      <c r="AC32" s="30">
        <v>5</v>
      </c>
      <c r="AD32" s="30">
        <v>5</v>
      </c>
      <c r="AE32" s="30">
        <v>5</v>
      </c>
      <c r="AF32" s="30">
        <v>5</v>
      </c>
      <c r="AG32" s="30">
        <v>5</v>
      </c>
      <c r="AH32" s="30">
        <v>5</v>
      </c>
      <c r="AI32" s="30">
        <v>5</v>
      </c>
      <c r="AJ32" s="30">
        <v>5</v>
      </c>
      <c r="AK32" s="30">
        <v>5</v>
      </c>
      <c r="AL32" s="30">
        <v>5</v>
      </c>
      <c r="AM32" s="30">
        <v>5</v>
      </c>
      <c r="AN32" s="30">
        <v>5</v>
      </c>
      <c r="AO32" s="30">
        <v>5</v>
      </c>
      <c r="AP32" s="30">
        <v>5</v>
      </c>
      <c r="AQ32" s="30">
        <v>5</v>
      </c>
      <c r="AR32" s="30">
        <v>5</v>
      </c>
      <c r="AS32" s="30">
        <v>5</v>
      </c>
      <c r="AT32" s="30">
        <v>5</v>
      </c>
      <c r="AU32" s="30">
        <v>5</v>
      </c>
      <c r="AV32" s="30">
        <v>5</v>
      </c>
      <c r="AW32" s="30">
        <v>5</v>
      </c>
      <c r="AX32" s="30">
        <v>5</v>
      </c>
      <c r="AY32" s="30">
        <v>5</v>
      </c>
      <c r="AZ32" s="30">
        <v>5</v>
      </c>
      <c r="BA32" s="30">
        <v>5</v>
      </c>
      <c r="BB32" s="30">
        <v>5</v>
      </c>
      <c r="BC32" s="28">
        <v>60</v>
      </c>
      <c r="BD32" s="30">
        <v>5</v>
      </c>
      <c r="BE32" s="30">
        <f t="shared" si="0"/>
        <v>0.13862943611198905</v>
      </c>
      <c r="BF32" s="31">
        <f t="shared" si="1"/>
        <v>1.0709157153701103</v>
      </c>
      <c r="BG32" s="30">
        <v>5</v>
      </c>
    </row>
    <row r="33" spans="1:59">
      <c r="A33" s="88" t="s">
        <v>40</v>
      </c>
      <c r="B33" s="28"/>
      <c r="C33" s="28"/>
      <c r="D33" s="28" t="s">
        <v>375</v>
      </c>
      <c r="E33" s="28"/>
      <c r="F33" s="28"/>
      <c r="G33" s="29">
        <v>5.0000000000000001E-3</v>
      </c>
      <c r="H33" s="29">
        <v>5.0000000000000001E-3</v>
      </c>
      <c r="I33" s="30">
        <v>5</v>
      </c>
      <c r="J33" s="30">
        <v>5</v>
      </c>
      <c r="K33" s="30">
        <v>5</v>
      </c>
      <c r="L33" s="30">
        <v>5</v>
      </c>
      <c r="M33" s="30">
        <v>5</v>
      </c>
      <c r="N33" s="30">
        <v>5</v>
      </c>
      <c r="O33" s="30">
        <v>5</v>
      </c>
      <c r="P33" s="30">
        <v>5</v>
      </c>
      <c r="Q33" s="30">
        <v>5</v>
      </c>
      <c r="R33" s="30">
        <v>5</v>
      </c>
      <c r="S33" s="30">
        <v>5</v>
      </c>
      <c r="T33" s="30">
        <v>5</v>
      </c>
      <c r="U33" s="30">
        <v>5</v>
      </c>
      <c r="V33" s="30">
        <v>5</v>
      </c>
      <c r="W33" s="30">
        <v>5</v>
      </c>
      <c r="X33" s="30">
        <v>5</v>
      </c>
      <c r="Y33" s="30">
        <v>5</v>
      </c>
      <c r="Z33" s="30">
        <v>5</v>
      </c>
      <c r="AA33" s="30">
        <v>5</v>
      </c>
      <c r="AB33" s="30">
        <v>5</v>
      </c>
      <c r="AC33" s="30">
        <v>5</v>
      </c>
      <c r="AD33" s="30">
        <v>5</v>
      </c>
      <c r="AE33" s="30">
        <v>5</v>
      </c>
      <c r="AF33" s="30">
        <v>5</v>
      </c>
      <c r="AG33" s="30">
        <v>5</v>
      </c>
      <c r="AH33" s="30">
        <v>5</v>
      </c>
      <c r="AI33" s="30">
        <v>5</v>
      </c>
      <c r="AJ33" s="30">
        <v>5</v>
      </c>
      <c r="AK33" s="30">
        <v>5</v>
      </c>
      <c r="AL33" s="30">
        <v>5</v>
      </c>
      <c r="AM33" s="30">
        <v>5</v>
      </c>
      <c r="AN33" s="30">
        <v>5</v>
      </c>
      <c r="AO33" s="30">
        <v>5</v>
      </c>
      <c r="AP33" s="30">
        <v>5</v>
      </c>
      <c r="AQ33" s="30">
        <v>5</v>
      </c>
      <c r="AR33" s="30">
        <v>5</v>
      </c>
      <c r="AS33" s="30">
        <v>5</v>
      </c>
      <c r="AT33" s="30">
        <v>5</v>
      </c>
      <c r="AU33" s="30">
        <v>5</v>
      </c>
      <c r="AV33" s="30">
        <v>5</v>
      </c>
      <c r="AW33" s="30">
        <v>5</v>
      </c>
      <c r="AX33" s="30">
        <v>5</v>
      </c>
      <c r="AY33" s="30">
        <v>5</v>
      </c>
      <c r="AZ33" s="30">
        <v>5</v>
      </c>
      <c r="BA33" s="30">
        <v>5</v>
      </c>
      <c r="BB33" s="30">
        <v>5</v>
      </c>
      <c r="BC33" s="28">
        <v>151</v>
      </c>
      <c r="BD33" s="30">
        <v>5</v>
      </c>
      <c r="BE33" s="30">
        <f t="shared" si="0"/>
        <v>0.13862943611198905</v>
      </c>
      <c r="BF33" s="31">
        <f t="shared" si="1"/>
        <v>1.0709157153701103</v>
      </c>
      <c r="BG33" s="30">
        <v>5</v>
      </c>
    </row>
    <row r="34" spans="1:59">
      <c r="A34" s="88" t="s">
        <v>41</v>
      </c>
      <c r="B34" s="28"/>
      <c r="C34" s="28"/>
      <c r="D34" s="28" t="s">
        <v>376</v>
      </c>
      <c r="E34" s="28"/>
      <c r="F34" s="28"/>
      <c r="G34" s="29"/>
      <c r="H34" s="29">
        <v>0</v>
      </c>
      <c r="I34" s="30">
        <v>5</v>
      </c>
      <c r="J34" s="30">
        <v>5</v>
      </c>
      <c r="K34" s="30">
        <v>5</v>
      </c>
      <c r="L34" s="30">
        <v>5</v>
      </c>
      <c r="M34" s="30">
        <v>5</v>
      </c>
      <c r="N34" s="30">
        <v>5</v>
      </c>
      <c r="O34" s="30">
        <v>5</v>
      </c>
      <c r="P34" s="30">
        <v>5</v>
      </c>
      <c r="Q34" s="30">
        <v>5</v>
      </c>
      <c r="R34" s="30">
        <v>5</v>
      </c>
      <c r="S34" s="30">
        <v>5</v>
      </c>
      <c r="T34" s="30">
        <v>5</v>
      </c>
      <c r="U34" s="30">
        <v>5</v>
      </c>
      <c r="V34" s="30">
        <v>5</v>
      </c>
      <c r="W34" s="30">
        <v>5</v>
      </c>
      <c r="X34" s="30">
        <v>5</v>
      </c>
      <c r="Y34" s="30">
        <v>5</v>
      </c>
      <c r="Z34" s="30">
        <v>5</v>
      </c>
      <c r="AA34" s="30">
        <v>5</v>
      </c>
      <c r="AB34" s="30">
        <v>5</v>
      </c>
      <c r="AC34" s="30">
        <v>5</v>
      </c>
      <c r="AD34" s="30">
        <v>5</v>
      </c>
      <c r="AE34" s="30">
        <v>5</v>
      </c>
      <c r="AF34" s="30">
        <v>5</v>
      </c>
      <c r="AG34" s="30">
        <v>5</v>
      </c>
      <c r="AH34" s="30">
        <v>5</v>
      </c>
      <c r="AI34" s="30">
        <v>5</v>
      </c>
      <c r="AJ34" s="30">
        <v>5</v>
      </c>
      <c r="AK34" s="30">
        <v>5</v>
      </c>
      <c r="AL34" s="30">
        <v>5</v>
      </c>
      <c r="AM34" s="30">
        <v>5</v>
      </c>
      <c r="AN34" s="30">
        <v>5</v>
      </c>
      <c r="AO34" s="30">
        <v>5</v>
      </c>
      <c r="AP34" s="30">
        <v>5</v>
      </c>
      <c r="AQ34" s="30">
        <v>5</v>
      </c>
      <c r="AR34" s="30">
        <v>5</v>
      </c>
      <c r="AS34" s="30">
        <v>5</v>
      </c>
      <c r="AT34" s="30">
        <v>5</v>
      </c>
      <c r="AU34" s="30">
        <v>5</v>
      </c>
      <c r="AV34" s="30">
        <v>5</v>
      </c>
      <c r="AW34" s="30">
        <v>5</v>
      </c>
      <c r="AX34" s="30">
        <v>5</v>
      </c>
      <c r="AY34" s="30">
        <v>5</v>
      </c>
      <c r="AZ34" s="30">
        <v>5</v>
      </c>
      <c r="BA34" s="30">
        <v>5</v>
      </c>
      <c r="BB34" s="30">
        <v>5</v>
      </c>
      <c r="BC34" s="28">
        <v>154</v>
      </c>
      <c r="BD34" s="30">
        <v>5</v>
      </c>
      <c r="BE34" s="30">
        <f t="shared" si="0"/>
        <v>0.13862943611198905</v>
      </c>
      <c r="BF34" s="31">
        <f t="shared" ref="BF34:BF65" si="2">IFERROR((t_com*BE34)/(1-EXP(-BE34*t_com)),".")</f>
        <v>1.0709157153701103</v>
      </c>
      <c r="BG34" s="30">
        <v>5</v>
      </c>
    </row>
    <row r="35" spans="1:59">
      <c r="A35" s="88" t="s">
        <v>42</v>
      </c>
      <c r="B35" s="28"/>
      <c r="C35" s="28"/>
      <c r="D35" s="28" t="s">
        <v>375</v>
      </c>
      <c r="E35" s="28"/>
      <c r="F35" s="28"/>
      <c r="G35" s="29">
        <v>5.0000000000000001E-3</v>
      </c>
      <c r="H35" s="29">
        <v>5.0000000000000001E-3</v>
      </c>
      <c r="I35" s="30">
        <v>5</v>
      </c>
      <c r="J35" s="30">
        <v>5</v>
      </c>
      <c r="K35" s="30">
        <v>5</v>
      </c>
      <c r="L35" s="30">
        <v>5</v>
      </c>
      <c r="M35" s="30">
        <v>5</v>
      </c>
      <c r="N35" s="30">
        <v>5</v>
      </c>
      <c r="O35" s="30">
        <v>5</v>
      </c>
      <c r="P35" s="30">
        <v>5</v>
      </c>
      <c r="Q35" s="30">
        <v>5</v>
      </c>
      <c r="R35" s="30">
        <v>5</v>
      </c>
      <c r="S35" s="30">
        <v>5</v>
      </c>
      <c r="T35" s="30">
        <v>5</v>
      </c>
      <c r="U35" s="30">
        <v>5</v>
      </c>
      <c r="V35" s="30">
        <v>5</v>
      </c>
      <c r="W35" s="30">
        <v>5</v>
      </c>
      <c r="X35" s="30">
        <v>5</v>
      </c>
      <c r="Y35" s="30">
        <v>5</v>
      </c>
      <c r="Z35" s="30">
        <v>5</v>
      </c>
      <c r="AA35" s="30">
        <v>5</v>
      </c>
      <c r="AB35" s="30">
        <v>5</v>
      </c>
      <c r="AC35" s="30">
        <v>5</v>
      </c>
      <c r="AD35" s="30">
        <v>5</v>
      </c>
      <c r="AE35" s="30">
        <v>5</v>
      </c>
      <c r="AF35" s="30">
        <v>5</v>
      </c>
      <c r="AG35" s="30">
        <v>5</v>
      </c>
      <c r="AH35" s="30">
        <v>5</v>
      </c>
      <c r="AI35" s="30">
        <v>5</v>
      </c>
      <c r="AJ35" s="30">
        <v>5</v>
      </c>
      <c r="AK35" s="30">
        <v>5</v>
      </c>
      <c r="AL35" s="30">
        <v>5</v>
      </c>
      <c r="AM35" s="30">
        <v>5</v>
      </c>
      <c r="AN35" s="30">
        <v>5</v>
      </c>
      <c r="AO35" s="30">
        <v>5</v>
      </c>
      <c r="AP35" s="30">
        <v>5</v>
      </c>
      <c r="AQ35" s="30">
        <v>5</v>
      </c>
      <c r="AR35" s="30">
        <v>5</v>
      </c>
      <c r="AS35" s="30">
        <v>5</v>
      </c>
      <c r="AT35" s="30">
        <v>5</v>
      </c>
      <c r="AU35" s="30">
        <v>5</v>
      </c>
      <c r="AV35" s="30">
        <v>5</v>
      </c>
      <c r="AW35" s="30">
        <v>5</v>
      </c>
      <c r="AX35" s="30">
        <v>5</v>
      </c>
      <c r="AY35" s="30">
        <v>5</v>
      </c>
      <c r="AZ35" s="30">
        <v>5</v>
      </c>
      <c r="BA35" s="30">
        <v>5</v>
      </c>
      <c r="BB35" s="30">
        <v>5</v>
      </c>
      <c r="BC35" s="28">
        <v>250</v>
      </c>
      <c r="BD35" s="30">
        <v>5</v>
      </c>
      <c r="BE35" s="30">
        <f t="shared" si="0"/>
        <v>0.13862943611198905</v>
      </c>
      <c r="BF35" s="31">
        <f t="shared" si="2"/>
        <v>1.0709157153701103</v>
      </c>
      <c r="BG35" s="30">
        <v>5</v>
      </c>
    </row>
    <row r="36" spans="1:59">
      <c r="A36" s="88" t="s">
        <v>43</v>
      </c>
      <c r="B36" s="28"/>
      <c r="C36" s="28"/>
      <c r="D36" s="28" t="s">
        <v>376</v>
      </c>
      <c r="E36" s="28"/>
      <c r="F36" s="28"/>
      <c r="G36" s="29"/>
      <c r="H36" s="29">
        <v>0</v>
      </c>
      <c r="I36" s="30">
        <v>5</v>
      </c>
      <c r="J36" s="30">
        <v>5</v>
      </c>
      <c r="K36" s="30">
        <v>5</v>
      </c>
      <c r="L36" s="30">
        <v>5</v>
      </c>
      <c r="M36" s="30">
        <v>5</v>
      </c>
      <c r="N36" s="30">
        <v>5</v>
      </c>
      <c r="O36" s="30">
        <v>5</v>
      </c>
      <c r="P36" s="30">
        <v>5</v>
      </c>
      <c r="Q36" s="30">
        <v>5</v>
      </c>
      <c r="R36" s="30">
        <v>5</v>
      </c>
      <c r="S36" s="30">
        <v>5</v>
      </c>
      <c r="T36" s="30">
        <v>5</v>
      </c>
      <c r="U36" s="30">
        <v>5</v>
      </c>
      <c r="V36" s="30">
        <v>5</v>
      </c>
      <c r="W36" s="30">
        <v>5</v>
      </c>
      <c r="X36" s="30">
        <v>5</v>
      </c>
      <c r="Y36" s="30">
        <v>5</v>
      </c>
      <c r="Z36" s="30">
        <v>5</v>
      </c>
      <c r="AA36" s="30">
        <v>5</v>
      </c>
      <c r="AB36" s="30">
        <v>5</v>
      </c>
      <c r="AC36" s="30">
        <v>5</v>
      </c>
      <c r="AD36" s="30">
        <v>5</v>
      </c>
      <c r="AE36" s="30">
        <v>5</v>
      </c>
      <c r="AF36" s="30">
        <v>5</v>
      </c>
      <c r="AG36" s="30">
        <v>5</v>
      </c>
      <c r="AH36" s="30">
        <v>5</v>
      </c>
      <c r="AI36" s="30">
        <v>5</v>
      </c>
      <c r="AJ36" s="30">
        <v>5</v>
      </c>
      <c r="AK36" s="30">
        <v>5</v>
      </c>
      <c r="AL36" s="30">
        <v>5</v>
      </c>
      <c r="AM36" s="30">
        <v>5</v>
      </c>
      <c r="AN36" s="30">
        <v>5</v>
      </c>
      <c r="AO36" s="30">
        <v>5</v>
      </c>
      <c r="AP36" s="30">
        <v>5</v>
      </c>
      <c r="AQ36" s="30">
        <v>5</v>
      </c>
      <c r="AR36" s="30">
        <v>5</v>
      </c>
      <c r="AS36" s="30">
        <v>5</v>
      </c>
      <c r="AT36" s="30">
        <v>5</v>
      </c>
      <c r="AU36" s="30">
        <v>5</v>
      </c>
      <c r="AV36" s="30">
        <v>5</v>
      </c>
      <c r="AW36" s="30">
        <v>5</v>
      </c>
      <c r="AX36" s="30">
        <v>5</v>
      </c>
      <c r="AY36" s="30">
        <v>5</v>
      </c>
      <c r="AZ36" s="30">
        <v>5</v>
      </c>
      <c r="BA36" s="30">
        <v>5</v>
      </c>
      <c r="BB36" s="30">
        <v>5</v>
      </c>
      <c r="BC36" s="28">
        <v>144</v>
      </c>
      <c r="BD36" s="30">
        <v>5</v>
      </c>
      <c r="BE36" s="30">
        <f t="shared" si="0"/>
        <v>0.13862943611198905</v>
      </c>
      <c r="BF36" s="31">
        <f t="shared" si="2"/>
        <v>1.0709157153701103</v>
      </c>
      <c r="BG36" s="30">
        <v>5</v>
      </c>
    </row>
    <row r="37" spans="1:59">
      <c r="A37" s="88" t="s">
        <v>44</v>
      </c>
      <c r="B37" s="28"/>
      <c r="C37" s="28"/>
      <c r="D37" s="28" t="s">
        <v>375</v>
      </c>
      <c r="E37" s="28"/>
      <c r="F37" s="28"/>
      <c r="G37" s="29">
        <v>1</v>
      </c>
      <c r="H37" s="29">
        <v>1</v>
      </c>
      <c r="I37" s="30">
        <v>5</v>
      </c>
      <c r="J37" s="30">
        <v>5</v>
      </c>
      <c r="K37" s="30">
        <v>5</v>
      </c>
      <c r="L37" s="30">
        <v>5</v>
      </c>
      <c r="M37" s="30">
        <v>5</v>
      </c>
      <c r="N37" s="30">
        <v>5</v>
      </c>
      <c r="O37" s="30">
        <v>5</v>
      </c>
      <c r="P37" s="30">
        <v>5</v>
      </c>
      <c r="Q37" s="30">
        <v>5</v>
      </c>
      <c r="R37" s="30">
        <v>5</v>
      </c>
      <c r="S37" s="30">
        <v>5</v>
      </c>
      <c r="T37" s="30">
        <v>5</v>
      </c>
      <c r="U37" s="30">
        <v>5</v>
      </c>
      <c r="V37" s="30">
        <v>5</v>
      </c>
      <c r="W37" s="30">
        <v>5</v>
      </c>
      <c r="X37" s="30">
        <v>5</v>
      </c>
      <c r="Y37" s="30">
        <v>5</v>
      </c>
      <c r="Z37" s="30">
        <v>5</v>
      </c>
      <c r="AA37" s="30">
        <v>5</v>
      </c>
      <c r="AB37" s="30">
        <v>5</v>
      </c>
      <c r="AC37" s="30">
        <v>5</v>
      </c>
      <c r="AD37" s="30">
        <v>5</v>
      </c>
      <c r="AE37" s="30">
        <v>5</v>
      </c>
      <c r="AF37" s="30">
        <v>5</v>
      </c>
      <c r="AG37" s="30">
        <v>5</v>
      </c>
      <c r="AH37" s="30">
        <v>5</v>
      </c>
      <c r="AI37" s="30">
        <v>5</v>
      </c>
      <c r="AJ37" s="30">
        <v>5</v>
      </c>
      <c r="AK37" s="30">
        <v>5</v>
      </c>
      <c r="AL37" s="30">
        <v>5</v>
      </c>
      <c r="AM37" s="30">
        <v>5</v>
      </c>
      <c r="AN37" s="30">
        <v>5</v>
      </c>
      <c r="AO37" s="30">
        <v>5</v>
      </c>
      <c r="AP37" s="30">
        <v>5</v>
      </c>
      <c r="AQ37" s="30">
        <v>5</v>
      </c>
      <c r="AR37" s="30">
        <v>5</v>
      </c>
      <c r="AS37" s="30">
        <v>5</v>
      </c>
      <c r="AT37" s="30">
        <v>5</v>
      </c>
      <c r="AU37" s="30">
        <v>5</v>
      </c>
      <c r="AV37" s="30">
        <v>5</v>
      </c>
      <c r="AW37" s="30">
        <v>5</v>
      </c>
      <c r="AX37" s="30">
        <v>5</v>
      </c>
      <c r="AY37" s="30">
        <v>5</v>
      </c>
      <c r="AZ37" s="30">
        <v>5</v>
      </c>
      <c r="BA37" s="30">
        <v>5</v>
      </c>
      <c r="BB37" s="30">
        <v>5</v>
      </c>
      <c r="BC37" s="28">
        <v>18</v>
      </c>
      <c r="BD37" s="30">
        <v>5</v>
      </c>
      <c r="BE37" s="30">
        <f t="shared" si="0"/>
        <v>0.13862943611198905</v>
      </c>
      <c r="BF37" s="31">
        <f t="shared" si="2"/>
        <v>1.0709157153701103</v>
      </c>
      <c r="BG37" s="30">
        <v>5</v>
      </c>
    </row>
    <row r="38" spans="1:59">
      <c r="A38" s="88" t="s">
        <v>45</v>
      </c>
      <c r="B38" s="28"/>
      <c r="C38" s="28"/>
      <c r="D38" s="28" t="s">
        <v>377</v>
      </c>
      <c r="E38" s="28"/>
      <c r="F38" s="28"/>
      <c r="G38" s="29">
        <v>0.6</v>
      </c>
      <c r="H38" s="29">
        <v>0.6</v>
      </c>
      <c r="I38" s="30">
        <v>5</v>
      </c>
      <c r="J38" s="30">
        <v>5</v>
      </c>
      <c r="K38" s="30">
        <v>5</v>
      </c>
      <c r="L38" s="30">
        <v>5</v>
      </c>
      <c r="M38" s="30">
        <v>5</v>
      </c>
      <c r="N38" s="30">
        <v>5</v>
      </c>
      <c r="O38" s="30">
        <v>5</v>
      </c>
      <c r="P38" s="30">
        <v>5</v>
      </c>
      <c r="Q38" s="30">
        <v>5</v>
      </c>
      <c r="R38" s="30">
        <v>5</v>
      </c>
      <c r="S38" s="30">
        <v>5</v>
      </c>
      <c r="T38" s="30">
        <v>5</v>
      </c>
      <c r="U38" s="30">
        <v>5</v>
      </c>
      <c r="V38" s="30">
        <v>5</v>
      </c>
      <c r="W38" s="30">
        <v>5</v>
      </c>
      <c r="X38" s="30">
        <v>5</v>
      </c>
      <c r="Y38" s="30">
        <v>5</v>
      </c>
      <c r="Z38" s="30">
        <v>5</v>
      </c>
      <c r="AA38" s="30">
        <v>5</v>
      </c>
      <c r="AB38" s="30">
        <v>5</v>
      </c>
      <c r="AC38" s="30">
        <v>5</v>
      </c>
      <c r="AD38" s="30">
        <v>5</v>
      </c>
      <c r="AE38" s="30">
        <v>5</v>
      </c>
      <c r="AF38" s="30">
        <v>5</v>
      </c>
      <c r="AG38" s="30">
        <v>5</v>
      </c>
      <c r="AH38" s="30">
        <v>5</v>
      </c>
      <c r="AI38" s="30">
        <v>5</v>
      </c>
      <c r="AJ38" s="30">
        <v>5</v>
      </c>
      <c r="AK38" s="30">
        <v>5</v>
      </c>
      <c r="AL38" s="30">
        <v>5</v>
      </c>
      <c r="AM38" s="30">
        <v>5</v>
      </c>
      <c r="AN38" s="30">
        <v>5</v>
      </c>
      <c r="AO38" s="30">
        <v>5</v>
      </c>
      <c r="AP38" s="30">
        <v>5</v>
      </c>
      <c r="AQ38" s="30">
        <v>5</v>
      </c>
      <c r="AR38" s="30">
        <v>5</v>
      </c>
      <c r="AS38" s="30">
        <v>5</v>
      </c>
      <c r="AT38" s="30">
        <v>5</v>
      </c>
      <c r="AU38" s="30">
        <v>5</v>
      </c>
      <c r="AV38" s="30">
        <v>5</v>
      </c>
      <c r="AW38" s="30">
        <v>5</v>
      </c>
      <c r="AX38" s="30">
        <v>5</v>
      </c>
      <c r="AY38" s="30">
        <v>5</v>
      </c>
      <c r="AZ38" s="30">
        <v>5</v>
      </c>
      <c r="BA38" s="30">
        <v>5</v>
      </c>
      <c r="BB38" s="30">
        <v>5</v>
      </c>
      <c r="BC38" s="28">
        <v>55</v>
      </c>
      <c r="BD38" s="30">
        <v>5</v>
      </c>
      <c r="BE38" s="30">
        <f t="shared" si="0"/>
        <v>0.13862943611198905</v>
      </c>
      <c r="BF38" s="31">
        <f t="shared" si="2"/>
        <v>1.0709157153701103</v>
      </c>
      <c r="BG38" s="30">
        <v>5</v>
      </c>
    </row>
    <row r="39" spans="1:59">
      <c r="A39" s="88" t="s">
        <v>46</v>
      </c>
      <c r="B39" s="28"/>
      <c r="C39" s="28"/>
      <c r="D39" s="28" t="s">
        <v>375</v>
      </c>
      <c r="E39" s="28"/>
      <c r="F39" s="28"/>
      <c r="G39" s="29">
        <v>5.0000000000000001E-3</v>
      </c>
      <c r="H39" s="29">
        <v>5.0000000000000001E-3</v>
      </c>
      <c r="I39" s="30">
        <v>5</v>
      </c>
      <c r="J39" s="30">
        <v>5</v>
      </c>
      <c r="K39" s="30">
        <v>5</v>
      </c>
      <c r="L39" s="30">
        <v>5</v>
      </c>
      <c r="M39" s="30">
        <v>5</v>
      </c>
      <c r="N39" s="30">
        <v>5</v>
      </c>
      <c r="O39" s="30">
        <v>5</v>
      </c>
      <c r="P39" s="30">
        <v>5</v>
      </c>
      <c r="Q39" s="30">
        <v>5</v>
      </c>
      <c r="R39" s="30">
        <v>5</v>
      </c>
      <c r="S39" s="30">
        <v>5</v>
      </c>
      <c r="T39" s="30">
        <v>5</v>
      </c>
      <c r="U39" s="30">
        <v>5</v>
      </c>
      <c r="V39" s="30">
        <v>5</v>
      </c>
      <c r="W39" s="30">
        <v>5</v>
      </c>
      <c r="X39" s="30">
        <v>5</v>
      </c>
      <c r="Y39" s="30">
        <v>5</v>
      </c>
      <c r="Z39" s="30">
        <v>5</v>
      </c>
      <c r="AA39" s="30">
        <v>5</v>
      </c>
      <c r="AB39" s="30">
        <v>5</v>
      </c>
      <c r="AC39" s="30">
        <v>5</v>
      </c>
      <c r="AD39" s="30">
        <v>5</v>
      </c>
      <c r="AE39" s="30">
        <v>5</v>
      </c>
      <c r="AF39" s="30">
        <v>5</v>
      </c>
      <c r="AG39" s="30">
        <v>5</v>
      </c>
      <c r="AH39" s="30">
        <v>5</v>
      </c>
      <c r="AI39" s="30">
        <v>5</v>
      </c>
      <c r="AJ39" s="30">
        <v>5</v>
      </c>
      <c r="AK39" s="30">
        <v>5</v>
      </c>
      <c r="AL39" s="30">
        <v>5</v>
      </c>
      <c r="AM39" s="30">
        <v>5</v>
      </c>
      <c r="AN39" s="30">
        <v>5</v>
      </c>
      <c r="AO39" s="30">
        <v>5</v>
      </c>
      <c r="AP39" s="30">
        <v>5</v>
      </c>
      <c r="AQ39" s="30">
        <v>5</v>
      </c>
      <c r="AR39" s="30">
        <v>5</v>
      </c>
      <c r="AS39" s="30">
        <v>5</v>
      </c>
      <c r="AT39" s="30">
        <v>5</v>
      </c>
      <c r="AU39" s="30">
        <v>5</v>
      </c>
      <c r="AV39" s="30">
        <v>5</v>
      </c>
      <c r="AW39" s="30">
        <v>5</v>
      </c>
      <c r="AX39" s="30">
        <v>5</v>
      </c>
      <c r="AY39" s="30">
        <v>5</v>
      </c>
      <c r="AZ39" s="30">
        <v>5</v>
      </c>
      <c r="BA39" s="30">
        <v>5</v>
      </c>
      <c r="BB39" s="30">
        <v>5</v>
      </c>
      <c r="BC39" s="28">
        <v>255</v>
      </c>
      <c r="BD39" s="30">
        <v>5</v>
      </c>
      <c r="BE39" s="30">
        <f t="shared" si="0"/>
        <v>0.13862943611198905</v>
      </c>
      <c r="BF39" s="31">
        <f t="shared" si="2"/>
        <v>1.0709157153701103</v>
      </c>
      <c r="BG39" s="30">
        <v>5</v>
      </c>
    </row>
    <row r="40" spans="1:59">
      <c r="A40" s="88" t="s">
        <v>47</v>
      </c>
      <c r="B40" s="28"/>
      <c r="C40" s="28"/>
      <c r="D40" s="28" t="s">
        <v>376</v>
      </c>
      <c r="E40" s="28"/>
      <c r="F40" s="28"/>
      <c r="G40" s="29"/>
      <c r="H40" s="29">
        <v>0</v>
      </c>
      <c r="I40" s="30">
        <v>5</v>
      </c>
      <c r="J40" s="30">
        <v>5</v>
      </c>
      <c r="K40" s="30">
        <v>5</v>
      </c>
      <c r="L40" s="30">
        <v>5</v>
      </c>
      <c r="M40" s="30">
        <v>5</v>
      </c>
      <c r="N40" s="30">
        <v>5</v>
      </c>
      <c r="O40" s="30">
        <v>5</v>
      </c>
      <c r="P40" s="30">
        <v>5</v>
      </c>
      <c r="Q40" s="30">
        <v>5</v>
      </c>
      <c r="R40" s="30">
        <v>5</v>
      </c>
      <c r="S40" s="30">
        <v>5</v>
      </c>
      <c r="T40" s="30">
        <v>5</v>
      </c>
      <c r="U40" s="30">
        <v>5</v>
      </c>
      <c r="V40" s="30">
        <v>5</v>
      </c>
      <c r="W40" s="30">
        <v>5</v>
      </c>
      <c r="X40" s="30">
        <v>5</v>
      </c>
      <c r="Y40" s="30">
        <v>5</v>
      </c>
      <c r="Z40" s="30">
        <v>5</v>
      </c>
      <c r="AA40" s="30">
        <v>5</v>
      </c>
      <c r="AB40" s="30">
        <v>5</v>
      </c>
      <c r="AC40" s="30">
        <v>5</v>
      </c>
      <c r="AD40" s="30">
        <v>5</v>
      </c>
      <c r="AE40" s="30">
        <v>5</v>
      </c>
      <c r="AF40" s="30">
        <v>5</v>
      </c>
      <c r="AG40" s="30">
        <v>5</v>
      </c>
      <c r="AH40" s="30">
        <v>5</v>
      </c>
      <c r="AI40" s="30">
        <v>5</v>
      </c>
      <c r="AJ40" s="30">
        <v>5</v>
      </c>
      <c r="AK40" s="30">
        <v>5</v>
      </c>
      <c r="AL40" s="30">
        <v>5</v>
      </c>
      <c r="AM40" s="30">
        <v>5</v>
      </c>
      <c r="AN40" s="30">
        <v>5</v>
      </c>
      <c r="AO40" s="30">
        <v>5</v>
      </c>
      <c r="AP40" s="30">
        <v>5</v>
      </c>
      <c r="AQ40" s="30">
        <v>5</v>
      </c>
      <c r="AR40" s="30">
        <v>5</v>
      </c>
      <c r="AS40" s="30">
        <v>5</v>
      </c>
      <c r="AT40" s="30">
        <v>5</v>
      </c>
      <c r="AU40" s="30">
        <v>5</v>
      </c>
      <c r="AV40" s="30">
        <v>5</v>
      </c>
      <c r="AW40" s="30">
        <v>5</v>
      </c>
      <c r="AX40" s="30">
        <v>5</v>
      </c>
      <c r="AY40" s="30">
        <v>5</v>
      </c>
      <c r="AZ40" s="30">
        <v>5</v>
      </c>
      <c r="BA40" s="30">
        <v>5</v>
      </c>
      <c r="BB40" s="30">
        <v>5</v>
      </c>
      <c r="BC40" s="28">
        <v>220</v>
      </c>
      <c r="BD40" s="30">
        <v>5</v>
      </c>
      <c r="BE40" s="30">
        <f t="shared" si="0"/>
        <v>0.13862943611198905</v>
      </c>
      <c r="BF40" s="31">
        <f t="shared" si="2"/>
        <v>1.0709157153701103</v>
      </c>
      <c r="BG40" s="30">
        <v>5</v>
      </c>
    </row>
    <row r="41" spans="1:59">
      <c r="A41" s="34" t="s">
        <v>48</v>
      </c>
      <c r="B41" s="28" t="s">
        <v>9</v>
      </c>
      <c r="C41" s="28"/>
      <c r="D41" s="28" t="s">
        <v>376</v>
      </c>
      <c r="E41" s="28"/>
      <c r="F41" s="28"/>
      <c r="G41" s="29"/>
      <c r="H41" s="29">
        <v>0</v>
      </c>
      <c r="I41" s="30">
        <v>5</v>
      </c>
      <c r="J41" s="30">
        <v>5</v>
      </c>
      <c r="K41" s="30">
        <v>5</v>
      </c>
      <c r="L41" s="30">
        <v>5</v>
      </c>
      <c r="M41" s="30">
        <v>5</v>
      </c>
      <c r="N41" s="30">
        <v>5</v>
      </c>
      <c r="O41" s="30">
        <v>5</v>
      </c>
      <c r="P41" s="30">
        <v>5</v>
      </c>
      <c r="Q41" s="30">
        <v>5</v>
      </c>
      <c r="R41" s="30">
        <v>5</v>
      </c>
      <c r="S41" s="30">
        <v>5</v>
      </c>
      <c r="T41" s="30">
        <v>5</v>
      </c>
      <c r="U41" s="30">
        <v>5</v>
      </c>
      <c r="V41" s="30">
        <v>5</v>
      </c>
      <c r="W41" s="30">
        <v>5</v>
      </c>
      <c r="X41" s="30">
        <v>5</v>
      </c>
      <c r="Y41" s="30">
        <v>5</v>
      </c>
      <c r="Z41" s="30">
        <v>5</v>
      </c>
      <c r="AA41" s="30">
        <v>5</v>
      </c>
      <c r="AB41" s="30">
        <v>5</v>
      </c>
      <c r="AC41" s="30">
        <v>5</v>
      </c>
      <c r="AD41" s="30">
        <v>5</v>
      </c>
      <c r="AE41" s="30">
        <v>5</v>
      </c>
      <c r="AF41" s="30">
        <v>5</v>
      </c>
      <c r="AG41" s="30">
        <v>5</v>
      </c>
      <c r="AH41" s="30">
        <v>5</v>
      </c>
      <c r="AI41" s="30">
        <v>5</v>
      </c>
      <c r="AJ41" s="30">
        <v>5</v>
      </c>
      <c r="AK41" s="30">
        <v>5</v>
      </c>
      <c r="AL41" s="30">
        <v>5</v>
      </c>
      <c r="AM41" s="30">
        <v>5</v>
      </c>
      <c r="AN41" s="30">
        <v>5</v>
      </c>
      <c r="AO41" s="30">
        <v>5</v>
      </c>
      <c r="AP41" s="30">
        <v>5</v>
      </c>
      <c r="AQ41" s="30">
        <v>5</v>
      </c>
      <c r="AR41" s="30">
        <v>5</v>
      </c>
      <c r="AS41" s="30">
        <v>5</v>
      </c>
      <c r="AT41" s="30">
        <v>5</v>
      </c>
      <c r="AU41" s="30">
        <v>5</v>
      </c>
      <c r="AV41" s="30">
        <v>5</v>
      </c>
      <c r="AW41" s="30">
        <v>5</v>
      </c>
      <c r="AX41" s="30">
        <v>5</v>
      </c>
      <c r="AY41" s="30">
        <v>5</v>
      </c>
      <c r="AZ41" s="30">
        <v>5</v>
      </c>
      <c r="BA41" s="30">
        <v>5</v>
      </c>
      <c r="BB41" s="30">
        <v>5</v>
      </c>
      <c r="BC41" s="28">
        <v>221</v>
      </c>
      <c r="BD41" s="30">
        <v>5</v>
      </c>
      <c r="BE41" s="30">
        <f t="shared" si="0"/>
        <v>0.13862943611198905</v>
      </c>
      <c r="BF41" s="31">
        <f t="shared" si="2"/>
        <v>1.0709157153701103</v>
      </c>
      <c r="BG41" s="30">
        <v>5</v>
      </c>
    </row>
    <row r="42" spans="1:59">
      <c r="A42" s="88" t="s">
        <v>49</v>
      </c>
      <c r="B42" s="28"/>
      <c r="C42" s="28"/>
      <c r="D42" s="28" t="s">
        <v>376</v>
      </c>
      <c r="E42" s="28"/>
      <c r="F42" s="28"/>
      <c r="G42" s="29"/>
      <c r="H42" s="29">
        <v>0</v>
      </c>
      <c r="I42" s="30">
        <v>5</v>
      </c>
      <c r="J42" s="30">
        <v>5</v>
      </c>
      <c r="K42" s="30">
        <v>5</v>
      </c>
      <c r="L42" s="30">
        <v>5</v>
      </c>
      <c r="M42" s="30">
        <v>5</v>
      </c>
      <c r="N42" s="30">
        <v>5</v>
      </c>
      <c r="O42" s="30">
        <v>5</v>
      </c>
      <c r="P42" s="30">
        <v>5</v>
      </c>
      <c r="Q42" s="30">
        <v>5</v>
      </c>
      <c r="R42" s="30">
        <v>5</v>
      </c>
      <c r="S42" s="30">
        <v>5</v>
      </c>
      <c r="T42" s="30">
        <v>5</v>
      </c>
      <c r="U42" s="30">
        <v>5</v>
      </c>
      <c r="V42" s="30">
        <v>5</v>
      </c>
      <c r="W42" s="30">
        <v>5</v>
      </c>
      <c r="X42" s="30">
        <v>5</v>
      </c>
      <c r="Y42" s="30">
        <v>5</v>
      </c>
      <c r="Z42" s="30">
        <v>5</v>
      </c>
      <c r="AA42" s="30">
        <v>5</v>
      </c>
      <c r="AB42" s="30">
        <v>5</v>
      </c>
      <c r="AC42" s="30">
        <v>5</v>
      </c>
      <c r="AD42" s="30">
        <v>5</v>
      </c>
      <c r="AE42" s="30">
        <v>5</v>
      </c>
      <c r="AF42" s="30">
        <v>5</v>
      </c>
      <c r="AG42" s="30">
        <v>5</v>
      </c>
      <c r="AH42" s="30">
        <v>5</v>
      </c>
      <c r="AI42" s="30">
        <v>5</v>
      </c>
      <c r="AJ42" s="30">
        <v>5</v>
      </c>
      <c r="AK42" s="30">
        <v>5</v>
      </c>
      <c r="AL42" s="30">
        <v>5</v>
      </c>
      <c r="AM42" s="30">
        <v>5</v>
      </c>
      <c r="AN42" s="30">
        <v>5</v>
      </c>
      <c r="AO42" s="30">
        <v>5</v>
      </c>
      <c r="AP42" s="30">
        <v>5</v>
      </c>
      <c r="AQ42" s="30">
        <v>5</v>
      </c>
      <c r="AR42" s="30">
        <v>5</v>
      </c>
      <c r="AS42" s="30">
        <v>5</v>
      </c>
      <c r="AT42" s="30">
        <v>5</v>
      </c>
      <c r="AU42" s="30">
        <v>5</v>
      </c>
      <c r="AV42" s="30">
        <v>5</v>
      </c>
      <c r="AW42" s="30">
        <v>5</v>
      </c>
      <c r="AX42" s="30">
        <v>5</v>
      </c>
      <c r="AY42" s="30">
        <v>5</v>
      </c>
      <c r="AZ42" s="30">
        <v>5</v>
      </c>
      <c r="BA42" s="30">
        <v>5</v>
      </c>
      <c r="BB42" s="30">
        <v>5</v>
      </c>
      <c r="BC42" s="28">
        <v>64</v>
      </c>
      <c r="BD42" s="30">
        <v>5</v>
      </c>
      <c r="BE42" s="30">
        <f t="shared" si="0"/>
        <v>0.13862943611198905</v>
      </c>
      <c r="BF42" s="31">
        <f t="shared" si="2"/>
        <v>1.0709157153701103</v>
      </c>
      <c r="BG42" s="30">
        <v>5</v>
      </c>
    </row>
    <row r="43" spans="1:59">
      <c r="A43" s="88" t="s">
        <v>50</v>
      </c>
      <c r="B43" s="28"/>
      <c r="C43" s="28"/>
      <c r="D43" s="28" t="s">
        <v>376</v>
      </c>
      <c r="E43" s="28"/>
      <c r="F43" s="28"/>
      <c r="G43" s="29"/>
      <c r="H43" s="29">
        <v>0</v>
      </c>
      <c r="I43" s="30">
        <v>5</v>
      </c>
      <c r="J43" s="30">
        <v>5</v>
      </c>
      <c r="K43" s="30">
        <v>5</v>
      </c>
      <c r="L43" s="30">
        <v>5</v>
      </c>
      <c r="M43" s="30">
        <v>5</v>
      </c>
      <c r="N43" s="30">
        <v>5</v>
      </c>
      <c r="O43" s="30">
        <v>5</v>
      </c>
      <c r="P43" s="30">
        <v>5</v>
      </c>
      <c r="Q43" s="30">
        <v>5</v>
      </c>
      <c r="R43" s="30">
        <v>5</v>
      </c>
      <c r="S43" s="30">
        <v>5</v>
      </c>
      <c r="T43" s="30">
        <v>5</v>
      </c>
      <c r="U43" s="30">
        <v>5</v>
      </c>
      <c r="V43" s="30">
        <v>5</v>
      </c>
      <c r="W43" s="30">
        <v>5</v>
      </c>
      <c r="X43" s="30">
        <v>5</v>
      </c>
      <c r="Y43" s="30">
        <v>5</v>
      </c>
      <c r="Z43" s="30">
        <v>5</v>
      </c>
      <c r="AA43" s="30">
        <v>5</v>
      </c>
      <c r="AB43" s="30">
        <v>5</v>
      </c>
      <c r="AC43" s="30">
        <v>5</v>
      </c>
      <c r="AD43" s="30">
        <v>5</v>
      </c>
      <c r="AE43" s="30">
        <v>5</v>
      </c>
      <c r="AF43" s="30">
        <v>5</v>
      </c>
      <c r="AG43" s="30">
        <v>5</v>
      </c>
      <c r="AH43" s="30">
        <v>5</v>
      </c>
      <c r="AI43" s="30">
        <v>5</v>
      </c>
      <c r="AJ43" s="30">
        <v>5</v>
      </c>
      <c r="AK43" s="30">
        <v>5</v>
      </c>
      <c r="AL43" s="30">
        <v>5</v>
      </c>
      <c r="AM43" s="30">
        <v>5</v>
      </c>
      <c r="AN43" s="30">
        <v>5</v>
      </c>
      <c r="AO43" s="30">
        <v>5</v>
      </c>
      <c r="AP43" s="30">
        <v>5</v>
      </c>
      <c r="AQ43" s="30">
        <v>5</v>
      </c>
      <c r="AR43" s="30">
        <v>5</v>
      </c>
      <c r="AS43" s="30">
        <v>5</v>
      </c>
      <c r="AT43" s="30">
        <v>5</v>
      </c>
      <c r="AU43" s="30">
        <v>5</v>
      </c>
      <c r="AV43" s="30">
        <v>5</v>
      </c>
      <c r="AW43" s="30">
        <v>5</v>
      </c>
      <c r="AX43" s="30">
        <v>5</v>
      </c>
      <c r="AY43" s="30">
        <v>5</v>
      </c>
      <c r="AZ43" s="30">
        <v>5</v>
      </c>
      <c r="BA43" s="30">
        <v>5</v>
      </c>
      <c r="BB43" s="30">
        <v>5</v>
      </c>
      <c r="BC43" s="28">
        <v>142</v>
      </c>
      <c r="BD43" s="30">
        <v>5</v>
      </c>
      <c r="BE43" s="30">
        <f t="shared" si="0"/>
        <v>0.13862943611198905</v>
      </c>
      <c r="BF43" s="31">
        <f t="shared" si="2"/>
        <v>1.0709157153701103</v>
      </c>
      <c r="BG43" s="30">
        <v>5</v>
      </c>
    </row>
    <row r="44" spans="1:59">
      <c r="A44" s="88" t="s">
        <v>51</v>
      </c>
      <c r="B44" s="28"/>
      <c r="C44" s="28"/>
      <c r="D44" s="28" t="s">
        <v>375</v>
      </c>
      <c r="E44" s="28"/>
      <c r="F44" s="28"/>
      <c r="G44" s="29">
        <v>5.0000000000000001E-3</v>
      </c>
      <c r="H44" s="29">
        <v>5.0000000000000001E-3</v>
      </c>
      <c r="I44" s="30">
        <v>5</v>
      </c>
      <c r="J44" s="30">
        <v>5</v>
      </c>
      <c r="K44" s="30">
        <v>5</v>
      </c>
      <c r="L44" s="30">
        <v>5</v>
      </c>
      <c r="M44" s="30">
        <v>5</v>
      </c>
      <c r="N44" s="30">
        <v>5</v>
      </c>
      <c r="O44" s="30">
        <v>5</v>
      </c>
      <c r="P44" s="30">
        <v>5</v>
      </c>
      <c r="Q44" s="30">
        <v>5</v>
      </c>
      <c r="R44" s="30">
        <v>5</v>
      </c>
      <c r="S44" s="30">
        <v>5</v>
      </c>
      <c r="T44" s="30">
        <v>5</v>
      </c>
      <c r="U44" s="30">
        <v>5</v>
      </c>
      <c r="V44" s="30">
        <v>5</v>
      </c>
      <c r="W44" s="30">
        <v>5</v>
      </c>
      <c r="X44" s="30">
        <v>5</v>
      </c>
      <c r="Y44" s="30">
        <v>5</v>
      </c>
      <c r="Z44" s="30">
        <v>5</v>
      </c>
      <c r="AA44" s="30">
        <v>5</v>
      </c>
      <c r="AB44" s="30">
        <v>5</v>
      </c>
      <c r="AC44" s="30">
        <v>5</v>
      </c>
      <c r="AD44" s="30">
        <v>5</v>
      </c>
      <c r="AE44" s="30">
        <v>5</v>
      </c>
      <c r="AF44" s="30">
        <v>5</v>
      </c>
      <c r="AG44" s="30">
        <v>5</v>
      </c>
      <c r="AH44" s="30">
        <v>5</v>
      </c>
      <c r="AI44" s="30">
        <v>5</v>
      </c>
      <c r="AJ44" s="30">
        <v>5</v>
      </c>
      <c r="AK44" s="30">
        <v>5</v>
      </c>
      <c r="AL44" s="30">
        <v>5</v>
      </c>
      <c r="AM44" s="30">
        <v>5</v>
      </c>
      <c r="AN44" s="30">
        <v>5</v>
      </c>
      <c r="AO44" s="30">
        <v>5</v>
      </c>
      <c r="AP44" s="30">
        <v>5</v>
      </c>
      <c r="AQ44" s="30">
        <v>5</v>
      </c>
      <c r="AR44" s="30">
        <v>5</v>
      </c>
      <c r="AS44" s="30">
        <v>5</v>
      </c>
      <c r="AT44" s="30">
        <v>5</v>
      </c>
      <c r="AU44" s="30">
        <v>5</v>
      </c>
      <c r="AV44" s="30">
        <v>5</v>
      </c>
      <c r="AW44" s="30">
        <v>5</v>
      </c>
      <c r="AX44" s="30">
        <v>5</v>
      </c>
      <c r="AY44" s="30">
        <v>5</v>
      </c>
      <c r="AZ44" s="30">
        <v>5</v>
      </c>
      <c r="BA44" s="30">
        <v>5</v>
      </c>
      <c r="BB44" s="30">
        <v>5</v>
      </c>
      <c r="BC44" s="28">
        <v>151</v>
      </c>
      <c r="BD44" s="30">
        <v>5</v>
      </c>
      <c r="BE44" s="30">
        <f t="shared" si="0"/>
        <v>0.13862943611198905</v>
      </c>
      <c r="BF44" s="31">
        <f t="shared" si="2"/>
        <v>1.0709157153701103</v>
      </c>
      <c r="BG44" s="30">
        <v>5</v>
      </c>
    </row>
    <row r="45" spans="1:59">
      <c r="A45" s="88" t="s">
        <v>52</v>
      </c>
      <c r="B45" s="28"/>
      <c r="C45" s="28"/>
      <c r="D45" s="28" t="s">
        <v>375</v>
      </c>
      <c r="E45" s="28"/>
      <c r="F45" s="28"/>
      <c r="G45" s="29">
        <v>1</v>
      </c>
      <c r="H45" s="29">
        <v>1</v>
      </c>
      <c r="I45" s="30">
        <v>5</v>
      </c>
      <c r="J45" s="30">
        <v>5</v>
      </c>
      <c r="K45" s="30">
        <v>5</v>
      </c>
      <c r="L45" s="30">
        <v>5</v>
      </c>
      <c r="M45" s="30">
        <v>5</v>
      </c>
      <c r="N45" s="30">
        <v>5</v>
      </c>
      <c r="O45" s="30">
        <v>5</v>
      </c>
      <c r="P45" s="30">
        <v>5</v>
      </c>
      <c r="Q45" s="30">
        <v>5</v>
      </c>
      <c r="R45" s="30">
        <v>5</v>
      </c>
      <c r="S45" s="30">
        <v>5</v>
      </c>
      <c r="T45" s="30">
        <v>5</v>
      </c>
      <c r="U45" s="30">
        <v>5</v>
      </c>
      <c r="V45" s="30">
        <v>5</v>
      </c>
      <c r="W45" s="30">
        <v>5</v>
      </c>
      <c r="X45" s="30">
        <v>5</v>
      </c>
      <c r="Y45" s="30">
        <v>5</v>
      </c>
      <c r="Z45" s="30">
        <v>5</v>
      </c>
      <c r="AA45" s="30">
        <v>5</v>
      </c>
      <c r="AB45" s="30">
        <v>5</v>
      </c>
      <c r="AC45" s="30">
        <v>5</v>
      </c>
      <c r="AD45" s="30">
        <v>5</v>
      </c>
      <c r="AE45" s="30">
        <v>5</v>
      </c>
      <c r="AF45" s="30">
        <v>5</v>
      </c>
      <c r="AG45" s="30">
        <v>5</v>
      </c>
      <c r="AH45" s="30">
        <v>5</v>
      </c>
      <c r="AI45" s="30">
        <v>5</v>
      </c>
      <c r="AJ45" s="30">
        <v>5</v>
      </c>
      <c r="AK45" s="30">
        <v>5</v>
      </c>
      <c r="AL45" s="30">
        <v>5</v>
      </c>
      <c r="AM45" s="30">
        <v>5</v>
      </c>
      <c r="AN45" s="30">
        <v>5</v>
      </c>
      <c r="AO45" s="30">
        <v>5</v>
      </c>
      <c r="AP45" s="30">
        <v>5</v>
      </c>
      <c r="AQ45" s="30">
        <v>5</v>
      </c>
      <c r="AR45" s="30">
        <v>5</v>
      </c>
      <c r="AS45" s="30">
        <v>5</v>
      </c>
      <c r="AT45" s="30">
        <v>5</v>
      </c>
      <c r="AU45" s="30">
        <v>5</v>
      </c>
      <c r="AV45" s="30">
        <v>5</v>
      </c>
      <c r="AW45" s="30">
        <v>5</v>
      </c>
      <c r="AX45" s="30">
        <v>5</v>
      </c>
      <c r="AY45" s="30">
        <v>5</v>
      </c>
      <c r="AZ45" s="30">
        <v>5</v>
      </c>
      <c r="BA45" s="30">
        <v>5</v>
      </c>
      <c r="BB45" s="30">
        <v>5</v>
      </c>
      <c r="BC45" s="28">
        <v>77</v>
      </c>
      <c r="BD45" s="30">
        <v>5</v>
      </c>
      <c r="BE45" s="30">
        <f t="shared" si="0"/>
        <v>0.13862943611198905</v>
      </c>
      <c r="BF45" s="31">
        <f t="shared" si="2"/>
        <v>1.0709157153701103</v>
      </c>
      <c r="BG45" s="30">
        <v>5</v>
      </c>
    </row>
    <row r="46" spans="1:59">
      <c r="A46" s="88" t="s">
        <v>53</v>
      </c>
      <c r="B46" s="28"/>
      <c r="C46" s="28">
        <v>1</v>
      </c>
      <c r="D46" s="28" t="s">
        <v>375</v>
      </c>
      <c r="E46" s="28" t="s">
        <v>378</v>
      </c>
      <c r="F46" s="28"/>
      <c r="G46" s="29">
        <v>1</v>
      </c>
      <c r="H46" s="29">
        <v>0.02</v>
      </c>
      <c r="I46" s="30">
        <v>5</v>
      </c>
      <c r="J46" s="30">
        <v>5</v>
      </c>
      <c r="K46" s="30">
        <v>5</v>
      </c>
      <c r="L46" s="30">
        <v>5</v>
      </c>
      <c r="M46" s="30">
        <v>5</v>
      </c>
      <c r="N46" s="30">
        <v>5</v>
      </c>
      <c r="O46" s="30">
        <v>5</v>
      </c>
      <c r="P46" s="30">
        <v>5</v>
      </c>
      <c r="Q46" s="30">
        <v>5</v>
      </c>
      <c r="R46" s="30">
        <v>5</v>
      </c>
      <c r="S46" s="30">
        <v>5</v>
      </c>
      <c r="T46" s="30">
        <v>5</v>
      </c>
      <c r="U46" s="30">
        <v>5</v>
      </c>
      <c r="V46" s="30">
        <v>5</v>
      </c>
      <c r="W46" s="30">
        <v>5</v>
      </c>
      <c r="X46" s="30">
        <v>5</v>
      </c>
      <c r="Y46" s="30">
        <v>5</v>
      </c>
      <c r="Z46" s="30">
        <v>5</v>
      </c>
      <c r="AA46" s="30">
        <v>5</v>
      </c>
      <c r="AB46" s="30">
        <v>5</v>
      </c>
      <c r="AC46" s="30">
        <v>5</v>
      </c>
      <c r="AD46" s="30">
        <v>5</v>
      </c>
      <c r="AE46" s="30">
        <v>5</v>
      </c>
      <c r="AF46" s="30">
        <v>5</v>
      </c>
      <c r="AG46" s="30">
        <v>5</v>
      </c>
      <c r="AH46" s="30">
        <v>5</v>
      </c>
      <c r="AI46" s="30">
        <v>5</v>
      </c>
      <c r="AJ46" s="30">
        <v>5</v>
      </c>
      <c r="AK46" s="30">
        <v>5</v>
      </c>
      <c r="AL46" s="30">
        <v>5</v>
      </c>
      <c r="AM46" s="30">
        <v>5</v>
      </c>
      <c r="AN46" s="30">
        <v>5</v>
      </c>
      <c r="AO46" s="30">
        <v>5</v>
      </c>
      <c r="AP46" s="30">
        <v>5</v>
      </c>
      <c r="AQ46" s="30">
        <v>5</v>
      </c>
      <c r="AR46" s="30">
        <v>5</v>
      </c>
      <c r="AS46" s="30">
        <v>5</v>
      </c>
      <c r="AT46" s="30">
        <v>5</v>
      </c>
      <c r="AU46" s="30">
        <v>5</v>
      </c>
      <c r="AV46" s="30">
        <v>5</v>
      </c>
      <c r="AW46" s="30">
        <v>5</v>
      </c>
      <c r="AX46" s="30">
        <v>5</v>
      </c>
      <c r="AY46" s="30">
        <v>5</v>
      </c>
      <c r="AZ46" s="30">
        <v>5</v>
      </c>
      <c r="BA46" s="30">
        <v>5</v>
      </c>
      <c r="BB46" s="30">
        <v>5</v>
      </c>
      <c r="BC46" s="28">
        <v>3</v>
      </c>
      <c r="BD46" s="30">
        <v>5</v>
      </c>
      <c r="BE46" s="30">
        <f t="shared" si="0"/>
        <v>0.13862943611198905</v>
      </c>
      <c r="BF46" s="31">
        <f t="shared" si="2"/>
        <v>1.0709157153701103</v>
      </c>
      <c r="BG46" s="30">
        <v>5</v>
      </c>
    </row>
    <row r="47" spans="1:59">
      <c r="A47" s="88" t="s">
        <v>54</v>
      </c>
      <c r="B47" s="28"/>
      <c r="C47" s="28"/>
      <c r="D47" s="28" t="s">
        <v>376</v>
      </c>
      <c r="E47" s="28"/>
      <c r="F47" s="28"/>
      <c r="G47" s="29"/>
      <c r="H47" s="29">
        <v>0</v>
      </c>
      <c r="I47" s="30">
        <v>5</v>
      </c>
      <c r="J47" s="30">
        <v>5</v>
      </c>
      <c r="K47" s="30">
        <v>5</v>
      </c>
      <c r="L47" s="30">
        <v>5</v>
      </c>
      <c r="M47" s="30">
        <v>5</v>
      </c>
      <c r="N47" s="30">
        <v>5</v>
      </c>
      <c r="O47" s="30">
        <v>5</v>
      </c>
      <c r="P47" s="30">
        <v>5</v>
      </c>
      <c r="Q47" s="30">
        <v>5</v>
      </c>
      <c r="R47" s="30">
        <v>5</v>
      </c>
      <c r="S47" s="30">
        <v>5</v>
      </c>
      <c r="T47" s="30">
        <v>5</v>
      </c>
      <c r="U47" s="30">
        <v>5</v>
      </c>
      <c r="V47" s="30">
        <v>5</v>
      </c>
      <c r="W47" s="30">
        <v>5</v>
      </c>
      <c r="X47" s="30">
        <v>5</v>
      </c>
      <c r="Y47" s="30">
        <v>5</v>
      </c>
      <c r="Z47" s="30">
        <v>5</v>
      </c>
      <c r="AA47" s="30">
        <v>5</v>
      </c>
      <c r="AB47" s="30">
        <v>5</v>
      </c>
      <c r="AC47" s="30">
        <v>5</v>
      </c>
      <c r="AD47" s="30">
        <v>5</v>
      </c>
      <c r="AE47" s="30">
        <v>5</v>
      </c>
      <c r="AF47" s="30">
        <v>5</v>
      </c>
      <c r="AG47" s="30">
        <v>5</v>
      </c>
      <c r="AH47" s="30">
        <v>5</v>
      </c>
      <c r="AI47" s="30">
        <v>5</v>
      </c>
      <c r="AJ47" s="30">
        <v>5</v>
      </c>
      <c r="AK47" s="30">
        <v>5</v>
      </c>
      <c r="AL47" s="30">
        <v>5</v>
      </c>
      <c r="AM47" s="30">
        <v>5</v>
      </c>
      <c r="AN47" s="30">
        <v>5</v>
      </c>
      <c r="AO47" s="30">
        <v>5</v>
      </c>
      <c r="AP47" s="30">
        <v>5</v>
      </c>
      <c r="AQ47" s="30">
        <v>5</v>
      </c>
      <c r="AR47" s="30">
        <v>5</v>
      </c>
      <c r="AS47" s="30">
        <v>5</v>
      </c>
      <c r="AT47" s="30">
        <v>5</v>
      </c>
      <c r="AU47" s="30">
        <v>5</v>
      </c>
      <c r="AV47" s="30">
        <v>5</v>
      </c>
      <c r="AW47" s="30">
        <v>5</v>
      </c>
      <c r="AX47" s="30">
        <v>5</v>
      </c>
      <c r="AY47" s="30">
        <v>5</v>
      </c>
      <c r="AZ47" s="30">
        <v>5</v>
      </c>
      <c r="BA47" s="30">
        <v>5</v>
      </c>
      <c r="BB47" s="30">
        <v>5</v>
      </c>
      <c r="BC47" s="28">
        <v>167</v>
      </c>
      <c r="BD47" s="30">
        <v>5</v>
      </c>
      <c r="BE47" s="30">
        <f t="shared" si="0"/>
        <v>0.13862943611198905</v>
      </c>
      <c r="BF47" s="31">
        <f t="shared" si="2"/>
        <v>1.0709157153701103</v>
      </c>
      <c r="BG47" s="30">
        <v>5</v>
      </c>
    </row>
    <row r="48" spans="1:59">
      <c r="A48" s="88" t="s">
        <v>55</v>
      </c>
      <c r="B48" s="28"/>
      <c r="C48" s="28"/>
      <c r="D48" s="28" t="s">
        <v>376</v>
      </c>
      <c r="E48" s="28"/>
      <c r="F48" s="28"/>
      <c r="G48" s="29"/>
      <c r="H48" s="29">
        <v>0</v>
      </c>
      <c r="I48" s="30">
        <v>5</v>
      </c>
      <c r="J48" s="30">
        <v>5</v>
      </c>
      <c r="K48" s="30">
        <v>5</v>
      </c>
      <c r="L48" s="30">
        <v>5</v>
      </c>
      <c r="M48" s="30">
        <v>5</v>
      </c>
      <c r="N48" s="30">
        <v>5</v>
      </c>
      <c r="O48" s="30">
        <v>5</v>
      </c>
      <c r="P48" s="30">
        <v>5</v>
      </c>
      <c r="Q48" s="30">
        <v>5</v>
      </c>
      <c r="R48" s="30">
        <v>5</v>
      </c>
      <c r="S48" s="30">
        <v>5</v>
      </c>
      <c r="T48" s="30">
        <v>5</v>
      </c>
      <c r="U48" s="30">
        <v>5</v>
      </c>
      <c r="V48" s="30">
        <v>5</v>
      </c>
      <c r="W48" s="30">
        <v>5</v>
      </c>
      <c r="X48" s="30">
        <v>5</v>
      </c>
      <c r="Y48" s="30">
        <v>5</v>
      </c>
      <c r="Z48" s="30">
        <v>5</v>
      </c>
      <c r="AA48" s="30">
        <v>5</v>
      </c>
      <c r="AB48" s="30">
        <v>5</v>
      </c>
      <c r="AC48" s="30">
        <v>5</v>
      </c>
      <c r="AD48" s="30">
        <v>5</v>
      </c>
      <c r="AE48" s="30">
        <v>5</v>
      </c>
      <c r="AF48" s="30">
        <v>5</v>
      </c>
      <c r="AG48" s="30">
        <v>5</v>
      </c>
      <c r="AH48" s="30">
        <v>5</v>
      </c>
      <c r="AI48" s="30">
        <v>5</v>
      </c>
      <c r="AJ48" s="30">
        <v>5</v>
      </c>
      <c r="AK48" s="30">
        <v>5</v>
      </c>
      <c r="AL48" s="30">
        <v>5</v>
      </c>
      <c r="AM48" s="30">
        <v>5</v>
      </c>
      <c r="AN48" s="30">
        <v>5</v>
      </c>
      <c r="AO48" s="30">
        <v>5</v>
      </c>
      <c r="AP48" s="30">
        <v>5</v>
      </c>
      <c r="AQ48" s="30">
        <v>5</v>
      </c>
      <c r="AR48" s="30">
        <v>5</v>
      </c>
      <c r="AS48" s="30">
        <v>5</v>
      </c>
      <c r="AT48" s="30">
        <v>5</v>
      </c>
      <c r="AU48" s="30">
        <v>5</v>
      </c>
      <c r="AV48" s="30">
        <v>5</v>
      </c>
      <c r="AW48" s="30">
        <v>5</v>
      </c>
      <c r="AX48" s="30">
        <v>5</v>
      </c>
      <c r="AY48" s="30">
        <v>5</v>
      </c>
      <c r="AZ48" s="30">
        <v>5</v>
      </c>
      <c r="BA48" s="30">
        <v>5</v>
      </c>
      <c r="BB48" s="30">
        <v>5</v>
      </c>
      <c r="BC48" s="28">
        <v>205</v>
      </c>
      <c r="BD48" s="30">
        <v>5</v>
      </c>
      <c r="BE48" s="30">
        <f t="shared" si="0"/>
        <v>0.13862943611198905</v>
      </c>
      <c r="BF48" s="31">
        <f t="shared" si="2"/>
        <v>1.0709157153701103</v>
      </c>
      <c r="BG48" s="30">
        <v>5</v>
      </c>
    </row>
    <row r="49" spans="1:59">
      <c r="A49" s="34" t="s">
        <v>56</v>
      </c>
      <c r="B49" s="90" t="s">
        <v>9</v>
      </c>
      <c r="C49" s="28"/>
      <c r="D49" s="28" t="s">
        <v>376</v>
      </c>
      <c r="E49" s="28"/>
      <c r="F49" s="28"/>
      <c r="G49" s="29"/>
      <c r="H49" s="29">
        <v>0</v>
      </c>
      <c r="I49" s="30">
        <v>5</v>
      </c>
      <c r="J49" s="30">
        <v>5</v>
      </c>
      <c r="K49" s="30">
        <v>5</v>
      </c>
      <c r="L49" s="30">
        <v>5</v>
      </c>
      <c r="M49" s="30">
        <v>5</v>
      </c>
      <c r="N49" s="30">
        <v>5</v>
      </c>
      <c r="O49" s="30">
        <v>5</v>
      </c>
      <c r="P49" s="30">
        <v>5</v>
      </c>
      <c r="Q49" s="30">
        <v>5</v>
      </c>
      <c r="R49" s="30">
        <v>5</v>
      </c>
      <c r="S49" s="30">
        <v>5</v>
      </c>
      <c r="T49" s="30">
        <v>5</v>
      </c>
      <c r="U49" s="30">
        <v>5</v>
      </c>
      <c r="V49" s="30">
        <v>5</v>
      </c>
      <c r="W49" s="30">
        <v>5</v>
      </c>
      <c r="X49" s="30">
        <v>5</v>
      </c>
      <c r="Y49" s="30">
        <v>5</v>
      </c>
      <c r="Z49" s="30">
        <v>5</v>
      </c>
      <c r="AA49" s="30">
        <v>5</v>
      </c>
      <c r="AB49" s="30">
        <v>5</v>
      </c>
      <c r="AC49" s="30">
        <v>5</v>
      </c>
      <c r="AD49" s="30">
        <v>5</v>
      </c>
      <c r="AE49" s="30">
        <v>5</v>
      </c>
      <c r="AF49" s="30">
        <v>5</v>
      </c>
      <c r="AG49" s="30">
        <v>5</v>
      </c>
      <c r="AH49" s="30">
        <v>5</v>
      </c>
      <c r="AI49" s="30">
        <v>5</v>
      </c>
      <c r="AJ49" s="30">
        <v>5</v>
      </c>
      <c r="AK49" s="30">
        <v>5</v>
      </c>
      <c r="AL49" s="30">
        <v>5</v>
      </c>
      <c r="AM49" s="30">
        <v>5</v>
      </c>
      <c r="AN49" s="30">
        <v>5</v>
      </c>
      <c r="AO49" s="30">
        <v>5</v>
      </c>
      <c r="AP49" s="30">
        <v>5</v>
      </c>
      <c r="AQ49" s="30">
        <v>5</v>
      </c>
      <c r="AR49" s="30">
        <v>5</v>
      </c>
      <c r="AS49" s="30">
        <v>5</v>
      </c>
      <c r="AT49" s="30">
        <v>5</v>
      </c>
      <c r="AU49" s="30">
        <v>5</v>
      </c>
      <c r="AV49" s="30">
        <v>5</v>
      </c>
      <c r="AW49" s="30">
        <v>5</v>
      </c>
      <c r="AX49" s="30">
        <v>5</v>
      </c>
      <c r="AY49" s="30">
        <v>5</v>
      </c>
      <c r="AZ49" s="30">
        <v>5</v>
      </c>
      <c r="BA49" s="30">
        <v>5</v>
      </c>
      <c r="BB49" s="30">
        <v>5</v>
      </c>
      <c r="BC49" s="28">
        <v>206</v>
      </c>
      <c r="BD49" s="30">
        <v>5</v>
      </c>
      <c r="BE49" s="30">
        <f t="shared" si="0"/>
        <v>0.13862943611198905</v>
      </c>
      <c r="BF49" s="31">
        <f t="shared" si="2"/>
        <v>1.0709157153701103</v>
      </c>
      <c r="BG49" s="30">
        <v>5</v>
      </c>
    </row>
    <row r="50" spans="1:59">
      <c r="A50" s="88" t="s">
        <v>57</v>
      </c>
      <c r="B50" s="28"/>
      <c r="C50" s="28"/>
      <c r="D50" s="28" t="s">
        <v>376</v>
      </c>
      <c r="E50" s="28"/>
      <c r="F50" s="28"/>
      <c r="G50" s="29"/>
      <c r="H50" s="29">
        <v>0</v>
      </c>
      <c r="I50" s="30">
        <v>5</v>
      </c>
      <c r="J50" s="30">
        <v>5</v>
      </c>
      <c r="K50" s="30">
        <v>5</v>
      </c>
      <c r="L50" s="30">
        <v>5</v>
      </c>
      <c r="M50" s="30">
        <v>5</v>
      </c>
      <c r="N50" s="30">
        <v>5</v>
      </c>
      <c r="O50" s="30">
        <v>5</v>
      </c>
      <c r="P50" s="30">
        <v>5</v>
      </c>
      <c r="Q50" s="30">
        <v>5</v>
      </c>
      <c r="R50" s="30">
        <v>5</v>
      </c>
      <c r="S50" s="30">
        <v>5</v>
      </c>
      <c r="T50" s="30">
        <v>5</v>
      </c>
      <c r="U50" s="30">
        <v>5</v>
      </c>
      <c r="V50" s="30">
        <v>5</v>
      </c>
      <c r="W50" s="30">
        <v>5</v>
      </c>
      <c r="X50" s="30">
        <v>5</v>
      </c>
      <c r="Y50" s="30">
        <v>5</v>
      </c>
      <c r="Z50" s="30">
        <v>5</v>
      </c>
      <c r="AA50" s="30">
        <v>5</v>
      </c>
      <c r="AB50" s="30">
        <v>5</v>
      </c>
      <c r="AC50" s="30">
        <v>5</v>
      </c>
      <c r="AD50" s="30">
        <v>5</v>
      </c>
      <c r="AE50" s="30">
        <v>5</v>
      </c>
      <c r="AF50" s="30">
        <v>5</v>
      </c>
      <c r="AG50" s="30">
        <v>5</v>
      </c>
      <c r="AH50" s="30">
        <v>5</v>
      </c>
      <c r="AI50" s="30">
        <v>5</v>
      </c>
      <c r="AJ50" s="30">
        <v>5</v>
      </c>
      <c r="AK50" s="30">
        <v>5</v>
      </c>
      <c r="AL50" s="30">
        <v>5</v>
      </c>
      <c r="AM50" s="30">
        <v>5</v>
      </c>
      <c r="AN50" s="30">
        <v>5</v>
      </c>
      <c r="AO50" s="30">
        <v>5</v>
      </c>
      <c r="AP50" s="30">
        <v>5</v>
      </c>
      <c r="AQ50" s="30">
        <v>5</v>
      </c>
      <c r="AR50" s="30">
        <v>5</v>
      </c>
      <c r="AS50" s="30">
        <v>5</v>
      </c>
      <c r="AT50" s="30">
        <v>5</v>
      </c>
      <c r="AU50" s="30">
        <v>5</v>
      </c>
      <c r="AV50" s="30">
        <v>5</v>
      </c>
      <c r="AW50" s="30">
        <v>5</v>
      </c>
      <c r="AX50" s="30">
        <v>5</v>
      </c>
      <c r="AY50" s="30">
        <v>5</v>
      </c>
      <c r="AZ50" s="30">
        <v>5</v>
      </c>
      <c r="BA50" s="30">
        <v>5</v>
      </c>
      <c r="BB50" s="30">
        <v>5</v>
      </c>
      <c r="BC50" s="28">
        <v>150</v>
      </c>
      <c r="BD50" s="30">
        <v>5</v>
      </c>
      <c r="BE50" s="30">
        <f t="shared" si="0"/>
        <v>0.13862943611198905</v>
      </c>
      <c r="BF50" s="31">
        <f t="shared" si="2"/>
        <v>1.0709157153701103</v>
      </c>
      <c r="BG50" s="30">
        <v>5</v>
      </c>
    </row>
    <row r="51" spans="1:59">
      <c r="A51" s="88" t="s">
        <v>58</v>
      </c>
      <c r="B51" s="28"/>
      <c r="C51" s="28"/>
      <c r="D51" s="28" t="s">
        <v>379</v>
      </c>
      <c r="E51" s="28"/>
      <c r="F51" s="28" t="s">
        <v>380</v>
      </c>
      <c r="G51" s="29">
        <v>1</v>
      </c>
      <c r="H51" s="29">
        <v>1</v>
      </c>
      <c r="I51" s="30">
        <v>5</v>
      </c>
      <c r="J51" s="30">
        <v>5</v>
      </c>
      <c r="K51" s="30">
        <v>5</v>
      </c>
      <c r="L51" s="30">
        <v>5</v>
      </c>
      <c r="M51" s="30">
        <v>5</v>
      </c>
      <c r="N51" s="30">
        <v>5</v>
      </c>
      <c r="O51" s="30">
        <v>5</v>
      </c>
      <c r="P51" s="30">
        <v>5</v>
      </c>
      <c r="Q51" s="30">
        <v>5</v>
      </c>
      <c r="R51" s="30">
        <v>5</v>
      </c>
      <c r="S51" s="30">
        <v>5</v>
      </c>
      <c r="T51" s="30">
        <v>5</v>
      </c>
      <c r="U51" s="30">
        <v>5</v>
      </c>
      <c r="V51" s="30">
        <v>5</v>
      </c>
      <c r="W51" s="30">
        <v>5</v>
      </c>
      <c r="X51" s="30">
        <v>5</v>
      </c>
      <c r="Y51" s="30">
        <v>5</v>
      </c>
      <c r="Z51" s="30">
        <v>5</v>
      </c>
      <c r="AA51" s="30">
        <v>5</v>
      </c>
      <c r="AB51" s="30">
        <v>5</v>
      </c>
      <c r="AC51" s="30">
        <v>5</v>
      </c>
      <c r="AD51" s="30">
        <v>5</v>
      </c>
      <c r="AE51" s="30">
        <v>5</v>
      </c>
      <c r="AF51" s="30">
        <v>5</v>
      </c>
      <c r="AG51" s="30">
        <v>5</v>
      </c>
      <c r="AH51" s="30">
        <v>5</v>
      </c>
      <c r="AI51" s="30">
        <v>5</v>
      </c>
      <c r="AJ51" s="30">
        <v>5</v>
      </c>
      <c r="AK51" s="30">
        <v>5</v>
      </c>
      <c r="AL51" s="30">
        <v>5</v>
      </c>
      <c r="AM51" s="30">
        <v>5</v>
      </c>
      <c r="AN51" s="30">
        <v>5</v>
      </c>
      <c r="AO51" s="30">
        <v>5</v>
      </c>
      <c r="AP51" s="30">
        <v>5</v>
      </c>
      <c r="AQ51" s="30">
        <v>5</v>
      </c>
      <c r="AR51" s="30">
        <v>5</v>
      </c>
      <c r="AS51" s="30">
        <v>5</v>
      </c>
      <c r="AT51" s="30">
        <v>5</v>
      </c>
      <c r="AU51" s="30">
        <v>5</v>
      </c>
      <c r="AV51" s="30">
        <v>5</v>
      </c>
      <c r="AW51" s="30">
        <v>5</v>
      </c>
      <c r="AX51" s="30">
        <v>5</v>
      </c>
      <c r="AY51" s="30">
        <v>5</v>
      </c>
      <c r="AZ51" s="30">
        <v>5</v>
      </c>
      <c r="BA51" s="30">
        <v>5</v>
      </c>
      <c r="BB51" s="30">
        <v>5</v>
      </c>
      <c r="BC51" s="28">
        <v>129</v>
      </c>
      <c r="BD51" s="30">
        <v>5</v>
      </c>
      <c r="BE51" s="30">
        <f t="shared" si="0"/>
        <v>0.13862943611198905</v>
      </c>
      <c r="BF51" s="31">
        <f t="shared" si="2"/>
        <v>1.0709157153701103</v>
      </c>
      <c r="BG51" s="30">
        <v>5</v>
      </c>
    </row>
    <row r="52" spans="1:59">
      <c r="A52" s="88" t="s">
        <v>59</v>
      </c>
      <c r="B52" s="28"/>
      <c r="C52" s="28"/>
      <c r="D52" s="28" t="s">
        <v>379</v>
      </c>
      <c r="E52" s="28"/>
      <c r="F52" s="28" t="s">
        <v>380</v>
      </c>
      <c r="G52" s="29">
        <v>1</v>
      </c>
      <c r="H52" s="29">
        <v>1</v>
      </c>
      <c r="I52" s="30">
        <v>5</v>
      </c>
      <c r="J52" s="30">
        <v>5</v>
      </c>
      <c r="K52" s="30">
        <v>5</v>
      </c>
      <c r="L52" s="30">
        <v>5</v>
      </c>
      <c r="M52" s="30">
        <v>5</v>
      </c>
      <c r="N52" s="30">
        <v>5</v>
      </c>
      <c r="O52" s="30">
        <v>5</v>
      </c>
      <c r="P52" s="30">
        <v>5</v>
      </c>
      <c r="Q52" s="30">
        <v>5</v>
      </c>
      <c r="R52" s="30">
        <v>5</v>
      </c>
      <c r="S52" s="30">
        <v>5</v>
      </c>
      <c r="T52" s="30">
        <v>5</v>
      </c>
      <c r="U52" s="30">
        <v>5</v>
      </c>
      <c r="V52" s="30">
        <v>5</v>
      </c>
      <c r="W52" s="30">
        <v>5</v>
      </c>
      <c r="X52" s="30">
        <v>5</v>
      </c>
      <c r="Y52" s="30">
        <v>5</v>
      </c>
      <c r="Z52" s="30">
        <v>5</v>
      </c>
      <c r="AA52" s="30">
        <v>5</v>
      </c>
      <c r="AB52" s="30">
        <v>5</v>
      </c>
      <c r="AC52" s="30">
        <v>5</v>
      </c>
      <c r="AD52" s="30">
        <v>5</v>
      </c>
      <c r="AE52" s="30">
        <v>5</v>
      </c>
      <c r="AF52" s="30">
        <v>5</v>
      </c>
      <c r="AG52" s="30">
        <v>5</v>
      </c>
      <c r="AH52" s="30">
        <v>5</v>
      </c>
      <c r="AI52" s="30">
        <v>5</v>
      </c>
      <c r="AJ52" s="30">
        <v>5</v>
      </c>
      <c r="AK52" s="30">
        <v>5</v>
      </c>
      <c r="AL52" s="30">
        <v>5</v>
      </c>
      <c r="AM52" s="30">
        <v>5</v>
      </c>
      <c r="AN52" s="30">
        <v>5</v>
      </c>
      <c r="AO52" s="30">
        <v>5</v>
      </c>
      <c r="AP52" s="30">
        <v>5</v>
      </c>
      <c r="AQ52" s="30">
        <v>5</v>
      </c>
      <c r="AR52" s="30">
        <v>5</v>
      </c>
      <c r="AS52" s="30">
        <v>5</v>
      </c>
      <c r="AT52" s="30">
        <v>5</v>
      </c>
      <c r="AU52" s="30">
        <v>5</v>
      </c>
      <c r="AV52" s="30">
        <v>5</v>
      </c>
      <c r="AW52" s="30">
        <v>5</v>
      </c>
      <c r="AX52" s="30">
        <v>5</v>
      </c>
      <c r="AY52" s="30">
        <v>5</v>
      </c>
      <c r="AZ52" s="30">
        <v>5</v>
      </c>
      <c r="BA52" s="30">
        <v>5</v>
      </c>
      <c r="BB52" s="30">
        <v>5</v>
      </c>
      <c r="BC52" s="28">
        <v>131</v>
      </c>
      <c r="BD52" s="30">
        <v>5</v>
      </c>
      <c r="BE52" s="30">
        <f t="shared" si="0"/>
        <v>0.13862943611198905</v>
      </c>
      <c r="BF52" s="31">
        <f t="shared" si="2"/>
        <v>1.0709157153701103</v>
      </c>
      <c r="BG52" s="30">
        <v>5</v>
      </c>
    </row>
    <row r="53" spans="1:59">
      <c r="A53" s="88" t="s">
        <v>60</v>
      </c>
      <c r="B53" s="28"/>
      <c r="C53" s="28"/>
      <c r="D53" s="28" t="s">
        <v>376</v>
      </c>
      <c r="E53" s="28"/>
      <c r="F53" s="28"/>
      <c r="G53" s="29"/>
      <c r="H53" s="29">
        <v>0</v>
      </c>
      <c r="I53" s="30">
        <v>5</v>
      </c>
      <c r="J53" s="30">
        <v>5</v>
      </c>
      <c r="K53" s="30">
        <v>5</v>
      </c>
      <c r="L53" s="30">
        <v>5</v>
      </c>
      <c r="M53" s="30">
        <v>5</v>
      </c>
      <c r="N53" s="30">
        <v>5</v>
      </c>
      <c r="O53" s="30">
        <v>5</v>
      </c>
      <c r="P53" s="30">
        <v>5</v>
      </c>
      <c r="Q53" s="30">
        <v>5</v>
      </c>
      <c r="R53" s="30">
        <v>5</v>
      </c>
      <c r="S53" s="30">
        <v>5</v>
      </c>
      <c r="T53" s="30">
        <v>5</v>
      </c>
      <c r="U53" s="30">
        <v>5</v>
      </c>
      <c r="V53" s="30">
        <v>5</v>
      </c>
      <c r="W53" s="30">
        <v>5</v>
      </c>
      <c r="X53" s="30">
        <v>5</v>
      </c>
      <c r="Y53" s="30">
        <v>5</v>
      </c>
      <c r="Z53" s="30">
        <v>5</v>
      </c>
      <c r="AA53" s="30">
        <v>5</v>
      </c>
      <c r="AB53" s="30">
        <v>5</v>
      </c>
      <c r="AC53" s="30">
        <v>5</v>
      </c>
      <c r="AD53" s="30">
        <v>5</v>
      </c>
      <c r="AE53" s="30">
        <v>5</v>
      </c>
      <c r="AF53" s="30">
        <v>5</v>
      </c>
      <c r="AG53" s="30">
        <v>5</v>
      </c>
      <c r="AH53" s="30">
        <v>5</v>
      </c>
      <c r="AI53" s="30">
        <v>5</v>
      </c>
      <c r="AJ53" s="30">
        <v>5</v>
      </c>
      <c r="AK53" s="30">
        <v>5</v>
      </c>
      <c r="AL53" s="30">
        <v>5</v>
      </c>
      <c r="AM53" s="30">
        <v>5</v>
      </c>
      <c r="AN53" s="30">
        <v>5</v>
      </c>
      <c r="AO53" s="30">
        <v>5</v>
      </c>
      <c r="AP53" s="30">
        <v>5</v>
      </c>
      <c r="AQ53" s="30">
        <v>5</v>
      </c>
      <c r="AR53" s="30">
        <v>5</v>
      </c>
      <c r="AS53" s="30">
        <v>5</v>
      </c>
      <c r="AT53" s="30">
        <v>5</v>
      </c>
      <c r="AU53" s="30">
        <v>5</v>
      </c>
      <c r="AV53" s="30">
        <v>5</v>
      </c>
      <c r="AW53" s="30">
        <v>5</v>
      </c>
      <c r="AX53" s="30">
        <v>5</v>
      </c>
      <c r="AY53" s="30">
        <v>5</v>
      </c>
      <c r="AZ53" s="30">
        <v>5</v>
      </c>
      <c r="BA53" s="30">
        <v>5</v>
      </c>
      <c r="BB53" s="30">
        <v>5</v>
      </c>
      <c r="BC53" s="28">
        <v>103</v>
      </c>
      <c r="BD53" s="30">
        <v>5</v>
      </c>
      <c r="BE53" s="30">
        <f t="shared" si="0"/>
        <v>0.13862943611198905</v>
      </c>
      <c r="BF53" s="31">
        <f t="shared" si="2"/>
        <v>1.0709157153701103</v>
      </c>
      <c r="BG53" s="30">
        <v>5</v>
      </c>
    </row>
    <row r="54" spans="1:59">
      <c r="A54" s="88" t="s">
        <v>61</v>
      </c>
      <c r="B54" s="28"/>
      <c r="C54" s="28"/>
      <c r="D54" s="28" t="s">
        <v>375</v>
      </c>
      <c r="E54" s="28"/>
      <c r="F54" s="28"/>
      <c r="G54" s="29">
        <v>0.02</v>
      </c>
      <c r="H54" s="29">
        <v>0.02</v>
      </c>
      <c r="I54" s="30">
        <v>5</v>
      </c>
      <c r="J54" s="30">
        <v>5</v>
      </c>
      <c r="K54" s="30">
        <v>5</v>
      </c>
      <c r="L54" s="30">
        <v>5</v>
      </c>
      <c r="M54" s="30">
        <v>5</v>
      </c>
      <c r="N54" s="30">
        <v>5</v>
      </c>
      <c r="O54" s="30">
        <v>5</v>
      </c>
      <c r="P54" s="30">
        <v>5</v>
      </c>
      <c r="Q54" s="30">
        <v>5</v>
      </c>
      <c r="R54" s="30">
        <v>5</v>
      </c>
      <c r="S54" s="30">
        <v>5</v>
      </c>
      <c r="T54" s="30">
        <v>5</v>
      </c>
      <c r="U54" s="30">
        <v>5</v>
      </c>
      <c r="V54" s="30">
        <v>5</v>
      </c>
      <c r="W54" s="30">
        <v>5</v>
      </c>
      <c r="X54" s="30">
        <v>5</v>
      </c>
      <c r="Y54" s="30">
        <v>5</v>
      </c>
      <c r="Z54" s="30">
        <v>5</v>
      </c>
      <c r="AA54" s="30">
        <v>5</v>
      </c>
      <c r="AB54" s="30">
        <v>5</v>
      </c>
      <c r="AC54" s="30">
        <v>5</v>
      </c>
      <c r="AD54" s="30">
        <v>5</v>
      </c>
      <c r="AE54" s="30">
        <v>5</v>
      </c>
      <c r="AF54" s="30">
        <v>5</v>
      </c>
      <c r="AG54" s="30">
        <v>5</v>
      </c>
      <c r="AH54" s="30">
        <v>5</v>
      </c>
      <c r="AI54" s="30">
        <v>5</v>
      </c>
      <c r="AJ54" s="30">
        <v>5</v>
      </c>
      <c r="AK54" s="30">
        <v>5</v>
      </c>
      <c r="AL54" s="30">
        <v>5</v>
      </c>
      <c r="AM54" s="30">
        <v>5</v>
      </c>
      <c r="AN54" s="30">
        <v>5</v>
      </c>
      <c r="AO54" s="30">
        <v>5</v>
      </c>
      <c r="AP54" s="30">
        <v>5</v>
      </c>
      <c r="AQ54" s="30">
        <v>5</v>
      </c>
      <c r="AR54" s="30">
        <v>5</v>
      </c>
      <c r="AS54" s="30">
        <v>5</v>
      </c>
      <c r="AT54" s="30">
        <v>5</v>
      </c>
      <c r="AU54" s="30">
        <v>5</v>
      </c>
      <c r="AV54" s="30">
        <v>5</v>
      </c>
      <c r="AW54" s="30">
        <v>5</v>
      </c>
      <c r="AX54" s="30">
        <v>5</v>
      </c>
      <c r="AY54" s="30">
        <v>5</v>
      </c>
      <c r="AZ54" s="30">
        <v>5</v>
      </c>
      <c r="BA54" s="30">
        <v>5</v>
      </c>
      <c r="BB54" s="30">
        <v>5</v>
      </c>
      <c r="BC54" s="28">
        <v>189</v>
      </c>
      <c r="BD54" s="30">
        <v>5</v>
      </c>
      <c r="BE54" s="30">
        <f t="shared" si="0"/>
        <v>0.13862943611198905</v>
      </c>
      <c r="BF54" s="31">
        <f t="shared" si="2"/>
        <v>1.0709157153701103</v>
      </c>
      <c r="BG54" s="30">
        <v>5</v>
      </c>
    </row>
    <row r="55" spans="1:59">
      <c r="A55" s="88" t="s">
        <v>62</v>
      </c>
      <c r="B55" s="28"/>
      <c r="C55" s="28"/>
      <c r="D55" s="28" t="s">
        <v>375</v>
      </c>
      <c r="E55" s="28"/>
      <c r="F55" s="28"/>
      <c r="G55" s="29">
        <v>1</v>
      </c>
      <c r="H55" s="29">
        <v>1</v>
      </c>
      <c r="I55" s="30">
        <v>5</v>
      </c>
      <c r="J55" s="30">
        <v>5</v>
      </c>
      <c r="K55" s="30">
        <v>5</v>
      </c>
      <c r="L55" s="30">
        <v>5</v>
      </c>
      <c r="M55" s="30">
        <v>5</v>
      </c>
      <c r="N55" s="30">
        <v>5</v>
      </c>
      <c r="O55" s="30">
        <v>5</v>
      </c>
      <c r="P55" s="30">
        <v>5</v>
      </c>
      <c r="Q55" s="30">
        <v>5</v>
      </c>
      <c r="R55" s="30">
        <v>5</v>
      </c>
      <c r="S55" s="30">
        <v>5</v>
      </c>
      <c r="T55" s="30">
        <v>5</v>
      </c>
      <c r="U55" s="30">
        <v>5</v>
      </c>
      <c r="V55" s="30">
        <v>5</v>
      </c>
      <c r="W55" s="30">
        <v>5</v>
      </c>
      <c r="X55" s="30">
        <v>5</v>
      </c>
      <c r="Y55" s="30">
        <v>5</v>
      </c>
      <c r="Z55" s="30">
        <v>5</v>
      </c>
      <c r="AA55" s="30">
        <v>5</v>
      </c>
      <c r="AB55" s="30">
        <v>5</v>
      </c>
      <c r="AC55" s="30">
        <v>5</v>
      </c>
      <c r="AD55" s="30">
        <v>5</v>
      </c>
      <c r="AE55" s="30">
        <v>5</v>
      </c>
      <c r="AF55" s="30">
        <v>5</v>
      </c>
      <c r="AG55" s="30">
        <v>5</v>
      </c>
      <c r="AH55" s="30">
        <v>5</v>
      </c>
      <c r="AI55" s="30">
        <v>5</v>
      </c>
      <c r="AJ55" s="30">
        <v>5</v>
      </c>
      <c r="AK55" s="30">
        <v>5</v>
      </c>
      <c r="AL55" s="30">
        <v>5</v>
      </c>
      <c r="AM55" s="30">
        <v>5</v>
      </c>
      <c r="AN55" s="30">
        <v>5</v>
      </c>
      <c r="AO55" s="30">
        <v>5</v>
      </c>
      <c r="AP55" s="30">
        <v>5</v>
      </c>
      <c r="AQ55" s="30">
        <v>5</v>
      </c>
      <c r="AR55" s="30">
        <v>5</v>
      </c>
      <c r="AS55" s="30">
        <v>5</v>
      </c>
      <c r="AT55" s="30">
        <v>5</v>
      </c>
      <c r="AU55" s="30">
        <v>5</v>
      </c>
      <c r="AV55" s="30">
        <v>5</v>
      </c>
      <c r="AW55" s="30">
        <v>5</v>
      </c>
      <c r="AX55" s="30">
        <v>5</v>
      </c>
      <c r="AY55" s="30">
        <v>5</v>
      </c>
      <c r="AZ55" s="30">
        <v>5</v>
      </c>
      <c r="BA55" s="30">
        <v>5</v>
      </c>
      <c r="BB55" s="30">
        <v>5</v>
      </c>
      <c r="BC55" s="28">
        <v>40</v>
      </c>
      <c r="BD55" s="30">
        <v>5</v>
      </c>
      <c r="BE55" s="30">
        <f t="shared" si="0"/>
        <v>0.13862943611198905</v>
      </c>
      <c r="BF55" s="31">
        <f t="shared" si="2"/>
        <v>1.0709157153701103</v>
      </c>
      <c r="BG55" s="30">
        <v>5</v>
      </c>
    </row>
    <row r="56" spans="1:59">
      <c r="A56" s="88" t="s">
        <v>63</v>
      </c>
      <c r="B56" s="28"/>
      <c r="C56" s="28"/>
      <c r="D56" s="28" t="s">
        <v>376</v>
      </c>
      <c r="E56" s="28"/>
      <c r="F56" s="28"/>
      <c r="G56" s="29"/>
      <c r="H56" s="29">
        <v>0</v>
      </c>
      <c r="I56" s="30">
        <v>5</v>
      </c>
      <c r="J56" s="30">
        <v>5</v>
      </c>
      <c r="K56" s="30">
        <v>5</v>
      </c>
      <c r="L56" s="30">
        <v>5</v>
      </c>
      <c r="M56" s="30">
        <v>5</v>
      </c>
      <c r="N56" s="30">
        <v>5</v>
      </c>
      <c r="O56" s="30">
        <v>5</v>
      </c>
      <c r="P56" s="30">
        <v>5</v>
      </c>
      <c r="Q56" s="30">
        <v>5</v>
      </c>
      <c r="R56" s="30">
        <v>5</v>
      </c>
      <c r="S56" s="30">
        <v>5</v>
      </c>
      <c r="T56" s="30">
        <v>5</v>
      </c>
      <c r="U56" s="30">
        <v>5</v>
      </c>
      <c r="V56" s="30">
        <v>5</v>
      </c>
      <c r="W56" s="30">
        <v>5</v>
      </c>
      <c r="X56" s="30">
        <v>5</v>
      </c>
      <c r="Y56" s="30">
        <v>5</v>
      </c>
      <c r="Z56" s="30">
        <v>5</v>
      </c>
      <c r="AA56" s="30">
        <v>5</v>
      </c>
      <c r="AB56" s="30">
        <v>5</v>
      </c>
      <c r="AC56" s="30">
        <v>5</v>
      </c>
      <c r="AD56" s="30">
        <v>5</v>
      </c>
      <c r="AE56" s="30">
        <v>5</v>
      </c>
      <c r="AF56" s="30">
        <v>5</v>
      </c>
      <c r="AG56" s="30">
        <v>5</v>
      </c>
      <c r="AH56" s="30">
        <v>5</v>
      </c>
      <c r="AI56" s="30">
        <v>5</v>
      </c>
      <c r="AJ56" s="30">
        <v>5</v>
      </c>
      <c r="AK56" s="30">
        <v>5</v>
      </c>
      <c r="AL56" s="30">
        <v>5</v>
      </c>
      <c r="AM56" s="30">
        <v>5</v>
      </c>
      <c r="AN56" s="30">
        <v>5</v>
      </c>
      <c r="AO56" s="30">
        <v>5</v>
      </c>
      <c r="AP56" s="30">
        <v>5</v>
      </c>
      <c r="AQ56" s="30">
        <v>5</v>
      </c>
      <c r="AR56" s="30">
        <v>5</v>
      </c>
      <c r="AS56" s="30">
        <v>5</v>
      </c>
      <c r="AT56" s="30">
        <v>5</v>
      </c>
      <c r="AU56" s="30">
        <v>5</v>
      </c>
      <c r="AV56" s="30">
        <v>5</v>
      </c>
      <c r="AW56" s="30">
        <v>5</v>
      </c>
      <c r="AX56" s="30">
        <v>5</v>
      </c>
      <c r="AY56" s="30">
        <v>5</v>
      </c>
      <c r="AZ56" s="30">
        <v>5</v>
      </c>
      <c r="BA56" s="30">
        <v>5</v>
      </c>
      <c r="BB56" s="30">
        <v>5</v>
      </c>
      <c r="BC56" s="28">
        <v>79</v>
      </c>
      <c r="BD56" s="30">
        <v>5</v>
      </c>
      <c r="BE56" s="30">
        <f t="shared" si="0"/>
        <v>0.13862943611198905</v>
      </c>
      <c r="BF56" s="31">
        <f t="shared" si="2"/>
        <v>1.0709157153701103</v>
      </c>
      <c r="BG56" s="30">
        <v>5</v>
      </c>
    </row>
    <row r="57" spans="1:59">
      <c r="A57" s="88" t="s">
        <v>64</v>
      </c>
      <c r="B57" s="28"/>
      <c r="C57" s="28"/>
      <c r="D57" s="28" t="s">
        <v>376</v>
      </c>
      <c r="E57" s="28"/>
      <c r="F57" s="28"/>
      <c r="G57" s="29"/>
      <c r="H57" s="29">
        <v>0</v>
      </c>
      <c r="I57" s="30">
        <v>5</v>
      </c>
      <c r="J57" s="30">
        <v>5</v>
      </c>
      <c r="K57" s="30">
        <v>5</v>
      </c>
      <c r="L57" s="30">
        <v>5</v>
      </c>
      <c r="M57" s="30">
        <v>5</v>
      </c>
      <c r="N57" s="30">
        <v>5</v>
      </c>
      <c r="O57" s="30">
        <v>5</v>
      </c>
      <c r="P57" s="30">
        <v>5</v>
      </c>
      <c r="Q57" s="30">
        <v>5</v>
      </c>
      <c r="R57" s="30">
        <v>5</v>
      </c>
      <c r="S57" s="30">
        <v>5</v>
      </c>
      <c r="T57" s="30">
        <v>5</v>
      </c>
      <c r="U57" s="30">
        <v>5</v>
      </c>
      <c r="V57" s="30">
        <v>5</v>
      </c>
      <c r="W57" s="30">
        <v>5</v>
      </c>
      <c r="X57" s="30">
        <v>5</v>
      </c>
      <c r="Y57" s="30">
        <v>5</v>
      </c>
      <c r="Z57" s="30">
        <v>5</v>
      </c>
      <c r="AA57" s="30">
        <v>5</v>
      </c>
      <c r="AB57" s="30">
        <v>5</v>
      </c>
      <c r="AC57" s="30">
        <v>5</v>
      </c>
      <c r="AD57" s="30">
        <v>5</v>
      </c>
      <c r="AE57" s="30">
        <v>5</v>
      </c>
      <c r="AF57" s="30">
        <v>5</v>
      </c>
      <c r="AG57" s="30">
        <v>5</v>
      </c>
      <c r="AH57" s="30">
        <v>5</v>
      </c>
      <c r="AI57" s="30">
        <v>5</v>
      </c>
      <c r="AJ57" s="30">
        <v>5</v>
      </c>
      <c r="AK57" s="30">
        <v>5</v>
      </c>
      <c r="AL57" s="30">
        <v>5</v>
      </c>
      <c r="AM57" s="30">
        <v>5</v>
      </c>
      <c r="AN57" s="30">
        <v>5</v>
      </c>
      <c r="AO57" s="30">
        <v>5</v>
      </c>
      <c r="AP57" s="30">
        <v>5</v>
      </c>
      <c r="AQ57" s="30">
        <v>5</v>
      </c>
      <c r="AR57" s="30">
        <v>5</v>
      </c>
      <c r="AS57" s="30">
        <v>5</v>
      </c>
      <c r="AT57" s="30">
        <v>5</v>
      </c>
      <c r="AU57" s="30">
        <v>5</v>
      </c>
      <c r="AV57" s="30">
        <v>5</v>
      </c>
      <c r="AW57" s="30">
        <v>5</v>
      </c>
      <c r="AX57" s="30">
        <v>5</v>
      </c>
      <c r="AY57" s="30">
        <v>5</v>
      </c>
      <c r="AZ57" s="30">
        <v>5</v>
      </c>
      <c r="BA57" s="30">
        <v>5</v>
      </c>
      <c r="BB57" s="30">
        <v>5</v>
      </c>
      <c r="BC57" s="28">
        <v>130</v>
      </c>
      <c r="BD57" s="30">
        <v>5</v>
      </c>
      <c r="BE57" s="30">
        <f t="shared" si="0"/>
        <v>0.13862943611198905</v>
      </c>
      <c r="BF57" s="31">
        <f t="shared" si="2"/>
        <v>1.0709157153701103</v>
      </c>
      <c r="BG57" s="30">
        <v>5</v>
      </c>
    </row>
    <row r="58" spans="1:59">
      <c r="A58" s="88" t="s">
        <v>65</v>
      </c>
      <c r="B58" s="28"/>
      <c r="C58" s="28"/>
      <c r="D58" s="28" t="s">
        <v>375</v>
      </c>
      <c r="E58" s="28"/>
      <c r="F58" s="28"/>
      <c r="G58" s="29">
        <v>5.0000000000000001E-3</v>
      </c>
      <c r="H58" s="29">
        <v>5.0000000000000001E-3</v>
      </c>
      <c r="I58" s="30">
        <v>5</v>
      </c>
      <c r="J58" s="30">
        <v>5</v>
      </c>
      <c r="K58" s="30">
        <v>5</v>
      </c>
      <c r="L58" s="30">
        <v>5</v>
      </c>
      <c r="M58" s="30">
        <v>5</v>
      </c>
      <c r="N58" s="30">
        <v>5</v>
      </c>
      <c r="O58" s="30">
        <v>5</v>
      </c>
      <c r="P58" s="30">
        <v>5</v>
      </c>
      <c r="Q58" s="30">
        <v>5</v>
      </c>
      <c r="R58" s="30">
        <v>5</v>
      </c>
      <c r="S58" s="30">
        <v>5</v>
      </c>
      <c r="T58" s="30">
        <v>5</v>
      </c>
      <c r="U58" s="30">
        <v>5</v>
      </c>
      <c r="V58" s="30">
        <v>5</v>
      </c>
      <c r="W58" s="30">
        <v>5</v>
      </c>
      <c r="X58" s="30">
        <v>5</v>
      </c>
      <c r="Y58" s="30">
        <v>5</v>
      </c>
      <c r="Z58" s="30">
        <v>5</v>
      </c>
      <c r="AA58" s="30">
        <v>5</v>
      </c>
      <c r="AB58" s="30">
        <v>5</v>
      </c>
      <c r="AC58" s="30">
        <v>5</v>
      </c>
      <c r="AD58" s="30">
        <v>5</v>
      </c>
      <c r="AE58" s="30">
        <v>5</v>
      </c>
      <c r="AF58" s="30">
        <v>5</v>
      </c>
      <c r="AG58" s="30">
        <v>5</v>
      </c>
      <c r="AH58" s="30">
        <v>5</v>
      </c>
      <c r="AI58" s="30">
        <v>5</v>
      </c>
      <c r="AJ58" s="30">
        <v>5</v>
      </c>
      <c r="AK58" s="30">
        <v>5</v>
      </c>
      <c r="AL58" s="30">
        <v>5</v>
      </c>
      <c r="AM58" s="30">
        <v>5</v>
      </c>
      <c r="AN58" s="30">
        <v>5</v>
      </c>
      <c r="AO58" s="30">
        <v>5</v>
      </c>
      <c r="AP58" s="30">
        <v>5</v>
      </c>
      <c r="AQ58" s="30">
        <v>5</v>
      </c>
      <c r="AR58" s="30">
        <v>5</v>
      </c>
      <c r="AS58" s="30">
        <v>5</v>
      </c>
      <c r="AT58" s="30">
        <v>5</v>
      </c>
      <c r="AU58" s="30">
        <v>5</v>
      </c>
      <c r="AV58" s="30">
        <v>5</v>
      </c>
      <c r="AW58" s="30">
        <v>5</v>
      </c>
      <c r="AX58" s="30">
        <v>5</v>
      </c>
      <c r="AY58" s="30">
        <v>5</v>
      </c>
      <c r="AZ58" s="30">
        <v>5</v>
      </c>
      <c r="BA58" s="30">
        <v>5</v>
      </c>
      <c r="BB58" s="30">
        <v>5</v>
      </c>
      <c r="BC58" s="28">
        <v>177</v>
      </c>
      <c r="BD58" s="30">
        <v>5</v>
      </c>
      <c r="BE58" s="30">
        <f t="shared" si="0"/>
        <v>0.13862943611198905</v>
      </c>
      <c r="BF58" s="31">
        <f t="shared" si="2"/>
        <v>1.0709157153701103</v>
      </c>
      <c r="BG58" s="30">
        <v>5</v>
      </c>
    </row>
    <row r="59" spans="1:59">
      <c r="A59" s="88" t="s">
        <v>66</v>
      </c>
      <c r="B59" s="28"/>
      <c r="C59" s="28"/>
      <c r="D59" s="28" t="s">
        <v>375</v>
      </c>
      <c r="E59" s="28"/>
      <c r="F59" s="28"/>
      <c r="G59" s="29">
        <v>1</v>
      </c>
      <c r="H59" s="29">
        <v>1</v>
      </c>
      <c r="I59" s="30">
        <v>5</v>
      </c>
      <c r="J59" s="30">
        <v>5</v>
      </c>
      <c r="K59" s="30">
        <v>5</v>
      </c>
      <c r="L59" s="30">
        <v>5</v>
      </c>
      <c r="M59" s="30">
        <v>5</v>
      </c>
      <c r="N59" s="30">
        <v>5</v>
      </c>
      <c r="O59" s="30">
        <v>5</v>
      </c>
      <c r="P59" s="30">
        <v>5</v>
      </c>
      <c r="Q59" s="30">
        <v>5</v>
      </c>
      <c r="R59" s="30">
        <v>5</v>
      </c>
      <c r="S59" s="30">
        <v>5</v>
      </c>
      <c r="T59" s="30">
        <v>5</v>
      </c>
      <c r="U59" s="30">
        <v>5</v>
      </c>
      <c r="V59" s="30">
        <v>5</v>
      </c>
      <c r="W59" s="30">
        <v>5</v>
      </c>
      <c r="X59" s="30">
        <v>5</v>
      </c>
      <c r="Y59" s="30">
        <v>5</v>
      </c>
      <c r="Z59" s="30">
        <v>5</v>
      </c>
      <c r="AA59" s="30">
        <v>5</v>
      </c>
      <c r="AB59" s="30">
        <v>5</v>
      </c>
      <c r="AC59" s="30">
        <v>5</v>
      </c>
      <c r="AD59" s="30">
        <v>5</v>
      </c>
      <c r="AE59" s="30">
        <v>5</v>
      </c>
      <c r="AF59" s="30">
        <v>5</v>
      </c>
      <c r="AG59" s="30">
        <v>5</v>
      </c>
      <c r="AH59" s="30">
        <v>5</v>
      </c>
      <c r="AI59" s="30">
        <v>5</v>
      </c>
      <c r="AJ59" s="30">
        <v>5</v>
      </c>
      <c r="AK59" s="30">
        <v>5</v>
      </c>
      <c r="AL59" s="30">
        <v>5</v>
      </c>
      <c r="AM59" s="30">
        <v>5</v>
      </c>
      <c r="AN59" s="30">
        <v>5</v>
      </c>
      <c r="AO59" s="30">
        <v>5</v>
      </c>
      <c r="AP59" s="30">
        <v>5</v>
      </c>
      <c r="AQ59" s="30">
        <v>5</v>
      </c>
      <c r="AR59" s="30">
        <v>5</v>
      </c>
      <c r="AS59" s="30">
        <v>5</v>
      </c>
      <c r="AT59" s="30">
        <v>5</v>
      </c>
      <c r="AU59" s="30">
        <v>5</v>
      </c>
      <c r="AV59" s="30">
        <v>5</v>
      </c>
      <c r="AW59" s="30">
        <v>5</v>
      </c>
      <c r="AX59" s="30">
        <v>5</v>
      </c>
      <c r="AY59" s="30">
        <v>5</v>
      </c>
      <c r="AZ59" s="30">
        <v>5</v>
      </c>
      <c r="BA59" s="30">
        <v>5</v>
      </c>
      <c r="BB59" s="30">
        <v>5</v>
      </c>
      <c r="BC59" s="28">
        <v>28</v>
      </c>
      <c r="BD59" s="30">
        <v>5</v>
      </c>
      <c r="BE59" s="30">
        <f t="shared" si="0"/>
        <v>0.13862943611198905</v>
      </c>
      <c r="BF59" s="31">
        <f t="shared" si="2"/>
        <v>1.0709157153701103</v>
      </c>
      <c r="BG59" s="30">
        <v>5</v>
      </c>
    </row>
    <row r="60" spans="1:59">
      <c r="A60" s="88" t="s">
        <v>67</v>
      </c>
      <c r="B60" s="28"/>
      <c r="C60" s="28"/>
      <c r="D60" s="28" t="s">
        <v>375</v>
      </c>
      <c r="E60" s="28"/>
      <c r="F60" s="28"/>
      <c r="G60" s="29">
        <v>0.2</v>
      </c>
      <c r="H60" s="29">
        <v>0.2</v>
      </c>
      <c r="I60" s="30">
        <v>5</v>
      </c>
      <c r="J60" s="30">
        <v>5</v>
      </c>
      <c r="K60" s="30">
        <v>5</v>
      </c>
      <c r="L60" s="30">
        <v>5</v>
      </c>
      <c r="M60" s="30">
        <v>5</v>
      </c>
      <c r="N60" s="30">
        <v>5</v>
      </c>
      <c r="O60" s="30">
        <v>5</v>
      </c>
      <c r="P60" s="30">
        <v>5</v>
      </c>
      <c r="Q60" s="30">
        <v>5</v>
      </c>
      <c r="R60" s="30">
        <v>5</v>
      </c>
      <c r="S60" s="30">
        <v>5</v>
      </c>
      <c r="T60" s="30">
        <v>5</v>
      </c>
      <c r="U60" s="30">
        <v>5</v>
      </c>
      <c r="V60" s="30">
        <v>5</v>
      </c>
      <c r="W60" s="30">
        <v>5</v>
      </c>
      <c r="X60" s="30">
        <v>5</v>
      </c>
      <c r="Y60" s="30">
        <v>5</v>
      </c>
      <c r="Z60" s="30">
        <v>5</v>
      </c>
      <c r="AA60" s="30">
        <v>5</v>
      </c>
      <c r="AB60" s="30">
        <v>5</v>
      </c>
      <c r="AC60" s="30">
        <v>5</v>
      </c>
      <c r="AD60" s="30">
        <v>5</v>
      </c>
      <c r="AE60" s="30">
        <v>5</v>
      </c>
      <c r="AF60" s="30">
        <v>5</v>
      </c>
      <c r="AG60" s="30">
        <v>5</v>
      </c>
      <c r="AH60" s="30">
        <v>5</v>
      </c>
      <c r="AI60" s="30">
        <v>5</v>
      </c>
      <c r="AJ60" s="30">
        <v>5</v>
      </c>
      <c r="AK60" s="30">
        <v>5</v>
      </c>
      <c r="AL60" s="30">
        <v>5</v>
      </c>
      <c r="AM60" s="30">
        <v>5</v>
      </c>
      <c r="AN60" s="30">
        <v>5</v>
      </c>
      <c r="AO60" s="30">
        <v>5</v>
      </c>
      <c r="AP60" s="30">
        <v>5</v>
      </c>
      <c r="AQ60" s="30">
        <v>5</v>
      </c>
      <c r="AR60" s="30">
        <v>5</v>
      </c>
      <c r="AS60" s="30">
        <v>5</v>
      </c>
      <c r="AT60" s="30">
        <v>5</v>
      </c>
      <c r="AU60" s="30">
        <v>5</v>
      </c>
      <c r="AV60" s="30">
        <v>5</v>
      </c>
      <c r="AW60" s="30">
        <v>5</v>
      </c>
      <c r="AX60" s="30">
        <v>5</v>
      </c>
      <c r="AY60" s="30">
        <v>5</v>
      </c>
      <c r="AZ60" s="30">
        <v>5</v>
      </c>
      <c r="BA60" s="30">
        <v>5</v>
      </c>
      <c r="BB60" s="30">
        <v>5</v>
      </c>
      <c r="BC60" s="28">
        <v>51</v>
      </c>
      <c r="BD60" s="30">
        <v>5</v>
      </c>
      <c r="BE60" s="30">
        <f t="shared" si="0"/>
        <v>0.13862943611198905</v>
      </c>
      <c r="BF60" s="31">
        <f t="shared" si="2"/>
        <v>1.0709157153701103</v>
      </c>
      <c r="BG60" s="30">
        <v>5</v>
      </c>
    </row>
    <row r="61" spans="1:59">
      <c r="A61" s="88" t="s">
        <v>68</v>
      </c>
      <c r="B61" s="28"/>
      <c r="C61" s="28"/>
      <c r="D61" s="28" t="s">
        <v>375</v>
      </c>
      <c r="E61" s="28"/>
      <c r="F61" s="28"/>
      <c r="G61" s="29">
        <v>1</v>
      </c>
      <c r="H61" s="29">
        <v>0.02</v>
      </c>
      <c r="I61" s="30">
        <v>5</v>
      </c>
      <c r="J61" s="30">
        <v>5</v>
      </c>
      <c r="K61" s="30">
        <v>5</v>
      </c>
      <c r="L61" s="30">
        <v>5</v>
      </c>
      <c r="M61" s="30">
        <v>5</v>
      </c>
      <c r="N61" s="30">
        <v>5</v>
      </c>
      <c r="O61" s="30">
        <v>5</v>
      </c>
      <c r="P61" s="30">
        <v>5</v>
      </c>
      <c r="Q61" s="30">
        <v>5</v>
      </c>
      <c r="R61" s="30">
        <v>5</v>
      </c>
      <c r="S61" s="30">
        <v>5</v>
      </c>
      <c r="T61" s="30">
        <v>5</v>
      </c>
      <c r="U61" s="30">
        <v>5</v>
      </c>
      <c r="V61" s="30">
        <v>5</v>
      </c>
      <c r="W61" s="30">
        <v>5</v>
      </c>
      <c r="X61" s="30">
        <v>5</v>
      </c>
      <c r="Y61" s="30">
        <v>5</v>
      </c>
      <c r="Z61" s="30">
        <v>5</v>
      </c>
      <c r="AA61" s="30">
        <v>5</v>
      </c>
      <c r="AB61" s="30">
        <v>5</v>
      </c>
      <c r="AC61" s="30">
        <v>5</v>
      </c>
      <c r="AD61" s="30">
        <v>5</v>
      </c>
      <c r="AE61" s="30">
        <v>5</v>
      </c>
      <c r="AF61" s="30">
        <v>5</v>
      </c>
      <c r="AG61" s="30">
        <v>5</v>
      </c>
      <c r="AH61" s="30">
        <v>5</v>
      </c>
      <c r="AI61" s="30">
        <v>5</v>
      </c>
      <c r="AJ61" s="30">
        <v>5</v>
      </c>
      <c r="AK61" s="30">
        <v>5</v>
      </c>
      <c r="AL61" s="30">
        <v>5</v>
      </c>
      <c r="AM61" s="30">
        <v>5</v>
      </c>
      <c r="AN61" s="30">
        <v>5</v>
      </c>
      <c r="AO61" s="30">
        <v>5</v>
      </c>
      <c r="AP61" s="30">
        <v>5</v>
      </c>
      <c r="AQ61" s="30">
        <v>5</v>
      </c>
      <c r="AR61" s="30">
        <v>5</v>
      </c>
      <c r="AS61" s="30">
        <v>5</v>
      </c>
      <c r="AT61" s="30">
        <v>5</v>
      </c>
      <c r="AU61" s="30">
        <v>5</v>
      </c>
      <c r="AV61" s="30">
        <v>5</v>
      </c>
      <c r="AW61" s="30">
        <v>5</v>
      </c>
      <c r="AX61" s="30">
        <v>5</v>
      </c>
      <c r="AY61" s="30">
        <v>5</v>
      </c>
      <c r="AZ61" s="30">
        <v>5</v>
      </c>
      <c r="BA61" s="30">
        <v>5</v>
      </c>
      <c r="BB61" s="30">
        <v>5</v>
      </c>
      <c r="BC61" s="28">
        <v>101</v>
      </c>
      <c r="BD61" s="30">
        <v>5</v>
      </c>
      <c r="BE61" s="30">
        <f t="shared" si="0"/>
        <v>0.13862943611198905</v>
      </c>
      <c r="BF61" s="31">
        <f t="shared" si="2"/>
        <v>1.0709157153701103</v>
      </c>
      <c r="BG61" s="30">
        <v>5</v>
      </c>
    </row>
    <row r="62" spans="1:59">
      <c r="A62" s="88" t="s">
        <v>69</v>
      </c>
      <c r="B62" s="28"/>
      <c r="C62" s="28"/>
      <c r="D62" s="28" t="s">
        <v>376</v>
      </c>
      <c r="E62" s="28"/>
      <c r="F62" s="28"/>
      <c r="G62" s="29"/>
      <c r="H62" s="29">
        <v>0</v>
      </c>
      <c r="I62" s="30">
        <v>5</v>
      </c>
      <c r="J62" s="30">
        <v>5</v>
      </c>
      <c r="K62" s="30">
        <v>5</v>
      </c>
      <c r="L62" s="30">
        <v>5</v>
      </c>
      <c r="M62" s="30">
        <v>5</v>
      </c>
      <c r="N62" s="30">
        <v>5</v>
      </c>
      <c r="O62" s="30">
        <v>5</v>
      </c>
      <c r="P62" s="30">
        <v>5</v>
      </c>
      <c r="Q62" s="30">
        <v>5</v>
      </c>
      <c r="R62" s="30">
        <v>5</v>
      </c>
      <c r="S62" s="30">
        <v>5</v>
      </c>
      <c r="T62" s="30">
        <v>5</v>
      </c>
      <c r="U62" s="30">
        <v>5</v>
      </c>
      <c r="V62" s="30">
        <v>5</v>
      </c>
      <c r="W62" s="30">
        <v>5</v>
      </c>
      <c r="X62" s="30">
        <v>5</v>
      </c>
      <c r="Y62" s="30">
        <v>5</v>
      </c>
      <c r="Z62" s="30">
        <v>5</v>
      </c>
      <c r="AA62" s="30">
        <v>5</v>
      </c>
      <c r="AB62" s="30">
        <v>5</v>
      </c>
      <c r="AC62" s="30">
        <v>5</v>
      </c>
      <c r="AD62" s="30">
        <v>5</v>
      </c>
      <c r="AE62" s="30">
        <v>5</v>
      </c>
      <c r="AF62" s="30">
        <v>5</v>
      </c>
      <c r="AG62" s="30">
        <v>5</v>
      </c>
      <c r="AH62" s="30">
        <v>5</v>
      </c>
      <c r="AI62" s="30">
        <v>5</v>
      </c>
      <c r="AJ62" s="30">
        <v>5</v>
      </c>
      <c r="AK62" s="30">
        <v>5</v>
      </c>
      <c r="AL62" s="30">
        <v>5</v>
      </c>
      <c r="AM62" s="30">
        <v>5</v>
      </c>
      <c r="AN62" s="30">
        <v>5</v>
      </c>
      <c r="AO62" s="30">
        <v>5</v>
      </c>
      <c r="AP62" s="30">
        <v>5</v>
      </c>
      <c r="AQ62" s="30">
        <v>5</v>
      </c>
      <c r="AR62" s="30">
        <v>5</v>
      </c>
      <c r="AS62" s="30">
        <v>5</v>
      </c>
      <c r="AT62" s="30">
        <v>5</v>
      </c>
      <c r="AU62" s="30">
        <v>5</v>
      </c>
      <c r="AV62" s="30">
        <v>5</v>
      </c>
      <c r="AW62" s="30">
        <v>5</v>
      </c>
      <c r="AX62" s="30">
        <v>5</v>
      </c>
      <c r="AY62" s="30">
        <v>5</v>
      </c>
      <c r="AZ62" s="30">
        <v>5</v>
      </c>
      <c r="BA62" s="30">
        <v>5</v>
      </c>
      <c r="BB62" s="30">
        <v>5</v>
      </c>
      <c r="BC62" s="28">
        <v>13</v>
      </c>
      <c r="BD62" s="30">
        <v>5</v>
      </c>
      <c r="BE62" s="30">
        <f t="shared" si="0"/>
        <v>0.13862943611198905</v>
      </c>
      <c r="BF62" s="31">
        <f t="shared" si="2"/>
        <v>1.0709157153701103</v>
      </c>
      <c r="BG62" s="30">
        <v>5</v>
      </c>
    </row>
    <row r="63" spans="1:59">
      <c r="A63" s="88" t="s">
        <v>70</v>
      </c>
      <c r="B63" s="28"/>
      <c r="C63" s="28"/>
      <c r="D63" s="28" t="s">
        <v>375</v>
      </c>
      <c r="E63" s="28"/>
      <c r="F63" s="28"/>
      <c r="G63" s="29">
        <v>1</v>
      </c>
      <c r="H63" s="29">
        <v>1</v>
      </c>
      <c r="I63" s="30">
        <v>5</v>
      </c>
      <c r="J63" s="30">
        <v>5</v>
      </c>
      <c r="K63" s="30">
        <v>5</v>
      </c>
      <c r="L63" s="30">
        <v>5</v>
      </c>
      <c r="M63" s="30">
        <v>5</v>
      </c>
      <c r="N63" s="30">
        <v>5</v>
      </c>
      <c r="O63" s="30">
        <v>5</v>
      </c>
      <c r="P63" s="30">
        <v>5</v>
      </c>
      <c r="Q63" s="30">
        <v>5</v>
      </c>
      <c r="R63" s="30">
        <v>5</v>
      </c>
      <c r="S63" s="30">
        <v>5</v>
      </c>
      <c r="T63" s="30">
        <v>5</v>
      </c>
      <c r="U63" s="30">
        <v>5</v>
      </c>
      <c r="V63" s="30">
        <v>5</v>
      </c>
      <c r="W63" s="30">
        <v>5</v>
      </c>
      <c r="X63" s="30">
        <v>5</v>
      </c>
      <c r="Y63" s="30">
        <v>5</v>
      </c>
      <c r="Z63" s="30">
        <v>5</v>
      </c>
      <c r="AA63" s="30">
        <v>5</v>
      </c>
      <c r="AB63" s="30">
        <v>5</v>
      </c>
      <c r="AC63" s="30">
        <v>5</v>
      </c>
      <c r="AD63" s="30">
        <v>5</v>
      </c>
      <c r="AE63" s="30">
        <v>5</v>
      </c>
      <c r="AF63" s="30">
        <v>5</v>
      </c>
      <c r="AG63" s="30">
        <v>5</v>
      </c>
      <c r="AH63" s="30">
        <v>5</v>
      </c>
      <c r="AI63" s="30">
        <v>5</v>
      </c>
      <c r="AJ63" s="30">
        <v>5</v>
      </c>
      <c r="AK63" s="30">
        <v>5</v>
      </c>
      <c r="AL63" s="30">
        <v>5</v>
      </c>
      <c r="AM63" s="30">
        <v>5</v>
      </c>
      <c r="AN63" s="30">
        <v>5</v>
      </c>
      <c r="AO63" s="30">
        <v>5</v>
      </c>
      <c r="AP63" s="30">
        <v>5</v>
      </c>
      <c r="AQ63" s="30">
        <v>5</v>
      </c>
      <c r="AR63" s="30">
        <v>5</v>
      </c>
      <c r="AS63" s="30">
        <v>5</v>
      </c>
      <c r="AT63" s="30">
        <v>5</v>
      </c>
      <c r="AU63" s="30">
        <v>5</v>
      </c>
      <c r="AV63" s="30">
        <v>5</v>
      </c>
      <c r="AW63" s="30">
        <v>5</v>
      </c>
      <c r="AX63" s="30">
        <v>5</v>
      </c>
      <c r="AY63" s="30">
        <v>5</v>
      </c>
      <c r="AZ63" s="30">
        <v>5</v>
      </c>
      <c r="BA63" s="30">
        <v>5</v>
      </c>
      <c r="BB63" s="30">
        <v>5</v>
      </c>
      <c r="BC63" s="28">
        <v>24</v>
      </c>
      <c r="BD63" s="30">
        <v>5</v>
      </c>
      <c r="BE63" s="30">
        <f t="shared" si="0"/>
        <v>0.13862943611198905</v>
      </c>
      <c r="BF63" s="31">
        <f t="shared" si="2"/>
        <v>1.0709157153701103</v>
      </c>
      <c r="BG63" s="30">
        <v>5</v>
      </c>
    </row>
    <row r="64" spans="1:59">
      <c r="A64" s="88" t="s">
        <v>71</v>
      </c>
      <c r="B64" s="28"/>
      <c r="C64" s="28"/>
      <c r="D64" s="28" t="s">
        <v>375</v>
      </c>
      <c r="E64" s="28"/>
      <c r="F64" s="28"/>
      <c r="G64" s="29">
        <v>0.02</v>
      </c>
      <c r="H64" s="29">
        <v>0.02</v>
      </c>
      <c r="I64" s="30">
        <v>5</v>
      </c>
      <c r="J64" s="30">
        <v>5</v>
      </c>
      <c r="K64" s="30">
        <v>5</v>
      </c>
      <c r="L64" s="30">
        <v>5</v>
      </c>
      <c r="M64" s="30">
        <v>5</v>
      </c>
      <c r="N64" s="30">
        <v>5</v>
      </c>
      <c r="O64" s="30">
        <v>5</v>
      </c>
      <c r="P64" s="30">
        <v>5</v>
      </c>
      <c r="Q64" s="30">
        <v>5</v>
      </c>
      <c r="R64" s="30">
        <v>5</v>
      </c>
      <c r="S64" s="30">
        <v>5</v>
      </c>
      <c r="T64" s="30">
        <v>5</v>
      </c>
      <c r="U64" s="30">
        <v>5</v>
      </c>
      <c r="V64" s="30">
        <v>5</v>
      </c>
      <c r="W64" s="30">
        <v>5</v>
      </c>
      <c r="X64" s="30">
        <v>5</v>
      </c>
      <c r="Y64" s="30">
        <v>5</v>
      </c>
      <c r="Z64" s="30">
        <v>5</v>
      </c>
      <c r="AA64" s="30">
        <v>5</v>
      </c>
      <c r="AB64" s="30">
        <v>5</v>
      </c>
      <c r="AC64" s="30">
        <v>5</v>
      </c>
      <c r="AD64" s="30">
        <v>5</v>
      </c>
      <c r="AE64" s="30">
        <v>5</v>
      </c>
      <c r="AF64" s="30">
        <v>5</v>
      </c>
      <c r="AG64" s="30">
        <v>5</v>
      </c>
      <c r="AH64" s="30">
        <v>5</v>
      </c>
      <c r="AI64" s="30">
        <v>5</v>
      </c>
      <c r="AJ64" s="30">
        <v>5</v>
      </c>
      <c r="AK64" s="30">
        <v>5</v>
      </c>
      <c r="AL64" s="30">
        <v>5</v>
      </c>
      <c r="AM64" s="30">
        <v>5</v>
      </c>
      <c r="AN64" s="30">
        <v>5</v>
      </c>
      <c r="AO64" s="30">
        <v>5</v>
      </c>
      <c r="AP64" s="30">
        <v>5</v>
      </c>
      <c r="AQ64" s="30">
        <v>5</v>
      </c>
      <c r="AR64" s="30">
        <v>5</v>
      </c>
      <c r="AS64" s="30">
        <v>5</v>
      </c>
      <c r="AT64" s="30">
        <v>5</v>
      </c>
      <c r="AU64" s="30">
        <v>5</v>
      </c>
      <c r="AV64" s="30">
        <v>5</v>
      </c>
      <c r="AW64" s="30">
        <v>5</v>
      </c>
      <c r="AX64" s="30">
        <v>5</v>
      </c>
      <c r="AY64" s="30">
        <v>5</v>
      </c>
      <c r="AZ64" s="30">
        <v>5</v>
      </c>
      <c r="BA64" s="30">
        <v>5</v>
      </c>
      <c r="BB64" s="30">
        <v>5</v>
      </c>
      <c r="BC64" s="28">
        <v>88</v>
      </c>
      <c r="BD64" s="30">
        <v>5</v>
      </c>
      <c r="BE64" s="30">
        <f t="shared" si="0"/>
        <v>0.13862943611198905</v>
      </c>
      <c r="BF64" s="31">
        <f t="shared" si="2"/>
        <v>1.0709157153701103</v>
      </c>
      <c r="BG64" s="30">
        <v>5</v>
      </c>
    </row>
    <row r="65" spans="1:59">
      <c r="A65" s="88" t="s">
        <v>72</v>
      </c>
      <c r="B65" s="28"/>
      <c r="C65" s="28"/>
      <c r="D65" s="28" t="s">
        <v>376</v>
      </c>
      <c r="E65" s="28"/>
      <c r="F65" s="28"/>
      <c r="G65" s="29"/>
      <c r="H65" s="29">
        <v>0</v>
      </c>
      <c r="I65" s="30">
        <v>5</v>
      </c>
      <c r="J65" s="30">
        <v>5</v>
      </c>
      <c r="K65" s="30">
        <v>5</v>
      </c>
      <c r="L65" s="30">
        <v>5</v>
      </c>
      <c r="M65" s="30">
        <v>5</v>
      </c>
      <c r="N65" s="30">
        <v>5</v>
      </c>
      <c r="O65" s="30">
        <v>5</v>
      </c>
      <c r="P65" s="30">
        <v>5</v>
      </c>
      <c r="Q65" s="30">
        <v>5</v>
      </c>
      <c r="R65" s="30">
        <v>5</v>
      </c>
      <c r="S65" s="30">
        <v>5</v>
      </c>
      <c r="T65" s="30">
        <v>5</v>
      </c>
      <c r="U65" s="30">
        <v>5</v>
      </c>
      <c r="V65" s="30">
        <v>5</v>
      </c>
      <c r="W65" s="30">
        <v>5</v>
      </c>
      <c r="X65" s="30">
        <v>5</v>
      </c>
      <c r="Y65" s="30">
        <v>5</v>
      </c>
      <c r="Z65" s="30">
        <v>5</v>
      </c>
      <c r="AA65" s="30">
        <v>5</v>
      </c>
      <c r="AB65" s="30">
        <v>5</v>
      </c>
      <c r="AC65" s="30">
        <v>5</v>
      </c>
      <c r="AD65" s="30">
        <v>5</v>
      </c>
      <c r="AE65" s="30">
        <v>5</v>
      </c>
      <c r="AF65" s="30">
        <v>5</v>
      </c>
      <c r="AG65" s="30">
        <v>5</v>
      </c>
      <c r="AH65" s="30">
        <v>5</v>
      </c>
      <c r="AI65" s="30">
        <v>5</v>
      </c>
      <c r="AJ65" s="30">
        <v>5</v>
      </c>
      <c r="AK65" s="30">
        <v>5</v>
      </c>
      <c r="AL65" s="30">
        <v>5</v>
      </c>
      <c r="AM65" s="30">
        <v>5</v>
      </c>
      <c r="AN65" s="30">
        <v>5</v>
      </c>
      <c r="AO65" s="30">
        <v>5</v>
      </c>
      <c r="AP65" s="30">
        <v>5</v>
      </c>
      <c r="AQ65" s="30">
        <v>5</v>
      </c>
      <c r="AR65" s="30">
        <v>5</v>
      </c>
      <c r="AS65" s="30">
        <v>5</v>
      </c>
      <c r="AT65" s="30">
        <v>5</v>
      </c>
      <c r="AU65" s="30">
        <v>5</v>
      </c>
      <c r="AV65" s="30">
        <v>5</v>
      </c>
      <c r="AW65" s="30">
        <v>5</v>
      </c>
      <c r="AX65" s="30">
        <v>5</v>
      </c>
      <c r="AY65" s="30">
        <v>5</v>
      </c>
      <c r="AZ65" s="30">
        <v>5</v>
      </c>
      <c r="BA65" s="30">
        <v>5</v>
      </c>
      <c r="BB65" s="30">
        <v>5</v>
      </c>
      <c r="BC65" s="28">
        <v>134</v>
      </c>
      <c r="BD65" s="30">
        <v>5</v>
      </c>
      <c r="BE65" s="30">
        <f t="shared" si="0"/>
        <v>0.13862943611198905</v>
      </c>
      <c r="BF65" s="31">
        <f t="shared" si="2"/>
        <v>1.0709157153701103</v>
      </c>
      <c r="BG65" s="30">
        <v>5</v>
      </c>
    </row>
    <row r="66" spans="1:59">
      <c r="A66" s="88" t="s">
        <v>73</v>
      </c>
      <c r="B66" s="28"/>
      <c r="C66" s="28"/>
      <c r="D66" s="28" t="s">
        <v>376</v>
      </c>
      <c r="E66" s="28"/>
      <c r="F66" s="28"/>
      <c r="G66" s="29"/>
      <c r="H66" s="29">
        <v>0</v>
      </c>
      <c r="I66" s="30">
        <v>5</v>
      </c>
      <c r="J66" s="30">
        <v>5</v>
      </c>
      <c r="K66" s="30">
        <v>5</v>
      </c>
      <c r="L66" s="30">
        <v>5</v>
      </c>
      <c r="M66" s="30">
        <v>5</v>
      </c>
      <c r="N66" s="30">
        <v>5</v>
      </c>
      <c r="O66" s="30">
        <v>5</v>
      </c>
      <c r="P66" s="30">
        <v>5</v>
      </c>
      <c r="Q66" s="30">
        <v>5</v>
      </c>
      <c r="R66" s="30">
        <v>5</v>
      </c>
      <c r="S66" s="30">
        <v>5</v>
      </c>
      <c r="T66" s="30">
        <v>5</v>
      </c>
      <c r="U66" s="30">
        <v>5</v>
      </c>
      <c r="V66" s="30">
        <v>5</v>
      </c>
      <c r="W66" s="30">
        <v>5</v>
      </c>
      <c r="X66" s="30">
        <v>5</v>
      </c>
      <c r="Y66" s="30">
        <v>5</v>
      </c>
      <c r="Z66" s="30">
        <v>5</v>
      </c>
      <c r="AA66" s="30">
        <v>5</v>
      </c>
      <c r="AB66" s="30">
        <v>5</v>
      </c>
      <c r="AC66" s="30">
        <v>5</v>
      </c>
      <c r="AD66" s="30">
        <v>5</v>
      </c>
      <c r="AE66" s="30">
        <v>5</v>
      </c>
      <c r="AF66" s="30">
        <v>5</v>
      </c>
      <c r="AG66" s="30">
        <v>5</v>
      </c>
      <c r="AH66" s="30">
        <v>5</v>
      </c>
      <c r="AI66" s="30">
        <v>5</v>
      </c>
      <c r="AJ66" s="30">
        <v>5</v>
      </c>
      <c r="AK66" s="30">
        <v>5</v>
      </c>
      <c r="AL66" s="30">
        <v>5</v>
      </c>
      <c r="AM66" s="30">
        <v>5</v>
      </c>
      <c r="AN66" s="30">
        <v>5</v>
      </c>
      <c r="AO66" s="30">
        <v>5</v>
      </c>
      <c r="AP66" s="30">
        <v>5</v>
      </c>
      <c r="AQ66" s="30">
        <v>5</v>
      </c>
      <c r="AR66" s="30">
        <v>5</v>
      </c>
      <c r="AS66" s="30">
        <v>5</v>
      </c>
      <c r="AT66" s="30">
        <v>5</v>
      </c>
      <c r="AU66" s="30">
        <v>5</v>
      </c>
      <c r="AV66" s="30">
        <v>5</v>
      </c>
      <c r="AW66" s="30">
        <v>5</v>
      </c>
      <c r="AX66" s="30">
        <v>5</v>
      </c>
      <c r="AY66" s="30">
        <v>5</v>
      </c>
      <c r="AZ66" s="30">
        <v>5</v>
      </c>
      <c r="BA66" s="30">
        <v>5</v>
      </c>
      <c r="BB66" s="30">
        <v>5</v>
      </c>
      <c r="BC66" s="28">
        <v>24</v>
      </c>
      <c r="BD66" s="30">
        <v>5</v>
      </c>
      <c r="BE66" s="30">
        <f t="shared" si="0"/>
        <v>0.13862943611198905</v>
      </c>
      <c r="BF66" s="31">
        <f t="shared" ref="BF66:BF97" si="3">IFERROR((t_com*BE66)/(1-EXP(-BE66*t_com)),".")</f>
        <v>1.0709157153701103</v>
      </c>
      <c r="BG66" s="30">
        <v>5</v>
      </c>
    </row>
    <row r="67" spans="1:59">
      <c r="A67" s="88" t="s">
        <v>74</v>
      </c>
      <c r="B67" s="28"/>
      <c r="C67" s="28"/>
      <c r="D67" s="28" t="s">
        <v>379</v>
      </c>
      <c r="E67" s="28"/>
      <c r="F67" s="28"/>
      <c r="G67" s="29">
        <v>0.1</v>
      </c>
      <c r="H67" s="29">
        <v>0.1</v>
      </c>
      <c r="I67" s="30">
        <v>5</v>
      </c>
      <c r="J67" s="30">
        <v>5</v>
      </c>
      <c r="K67" s="30">
        <v>5</v>
      </c>
      <c r="L67" s="30">
        <v>5</v>
      </c>
      <c r="M67" s="30">
        <v>5</v>
      </c>
      <c r="N67" s="30">
        <v>5</v>
      </c>
      <c r="O67" s="30">
        <v>5</v>
      </c>
      <c r="P67" s="30">
        <v>5</v>
      </c>
      <c r="Q67" s="30">
        <v>5</v>
      </c>
      <c r="R67" s="30">
        <v>5</v>
      </c>
      <c r="S67" s="30">
        <v>5</v>
      </c>
      <c r="T67" s="30">
        <v>5</v>
      </c>
      <c r="U67" s="30">
        <v>5</v>
      </c>
      <c r="V67" s="30">
        <v>5</v>
      </c>
      <c r="W67" s="30">
        <v>5</v>
      </c>
      <c r="X67" s="30">
        <v>5</v>
      </c>
      <c r="Y67" s="30">
        <v>5</v>
      </c>
      <c r="Z67" s="30">
        <v>5</v>
      </c>
      <c r="AA67" s="30">
        <v>5</v>
      </c>
      <c r="AB67" s="30">
        <v>5</v>
      </c>
      <c r="AC67" s="30">
        <v>5</v>
      </c>
      <c r="AD67" s="30">
        <v>5</v>
      </c>
      <c r="AE67" s="30">
        <v>5</v>
      </c>
      <c r="AF67" s="30">
        <v>5</v>
      </c>
      <c r="AG67" s="30">
        <v>5</v>
      </c>
      <c r="AH67" s="30">
        <v>5</v>
      </c>
      <c r="AI67" s="30">
        <v>5</v>
      </c>
      <c r="AJ67" s="30">
        <v>5</v>
      </c>
      <c r="AK67" s="30">
        <v>5</v>
      </c>
      <c r="AL67" s="30">
        <v>5</v>
      </c>
      <c r="AM67" s="30">
        <v>5</v>
      </c>
      <c r="AN67" s="30">
        <v>5</v>
      </c>
      <c r="AO67" s="30">
        <v>5</v>
      </c>
      <c r="AP67" s="30">
        <v>5</v>
      </c>
      <c r="AQ67" s="30">
        <v>5</v>
      </c>
      <c r="AR67" s="30">
        <v>5</v>
      </c>
      <c r="AS67" s="30">
        <v>5</v>
      </c>
      <c r="AT67" s="30">
        <v>5</v>
      </c>
      <c r="AU67" s="30">
        <v>5</v>
      </c>
      <c r="AV67" s="30">
        <v>5</v>
      </c>
      <c r="AW67" s="30">
        <v>5</v>
      </c>
      <c r="AX67" s="30">
        <v>5</v>
      </c>
      <c r="AY67" s="30">
        <v>5</v>
      </c>
      <c r="AZ67" s="30">
        <v>5</v>
      </c>
      <c r="BA67" s="30">
        <v>5</v>
      </c>
      <c r="BB67" s="30">
        <v>5</v>
      </c>
      <c r="BC67" s="28">
        <v>56</v>
      </c>
      <c r="BD67" s="30">
        <v>5</v>
      </c>
      <c r="BE67" s="30">
        <f t="shared" ref="BE67:BE130" si="4">LN(2)/BD67</f>
        <v>0.13862943611198905</v>
      </c>
      <c r="BF67" s="31">
        <f t="shared" si="3"/>
        <v>1.0709157153701103</v>
      </c>
      <c r="BG67" s="30">
        <v>5</v>
      </c>
    </row>
    <row r="68" spans="1:59">
      <c r="A68" s="88" t="s">
        <v>75</v>
      </c>
      <c r="B68" s="28"/>
      <c r="C68" s="28"/>
      <c r="D68" s="28" t="s">
        <v>375</v>
      </c>
      <c r="E68" s="28"/>
      <c r="F68" s="28"/>
      <c r="G68" s="29">
        <v>5.0000000000000001E-3</v>
      </c>
      <c r="H68" s="29">
        <v>5.0000000000000001E-3</v>
      </c>
      <c r="I68" s="30">
        <v>5</v>
      </c>
      <c r="J68" s="30">
        <v>5</v>
      </c>
      <c r="K68" s="30">
        <v>5</v>
      </c>
      <c r="L68" s="30">
        <v>5</v>
      </c>
      <c r="M68" s="30">
        <v>5</v>
      </c>
      <c r="N68" s="30">
        <v>5</v>
      </c>
      <c r="O68" s="30">
        <v>5</v>
      </c>
      <c r="P68" s="30">
        <v>5</v>
      </c>
      <c r="Q68" s="30">
        <v>5</v>
      </c>
      <c r="R68" s="30">
        <v>5</v>
      </c>
      <c r="S68" s="30">
        <v>5</v>
      </c>
      <c r="T68" s="30">
        <v>5</v>
      </c>
      <c r="U68" s="30">
        <v>5</v>
      </c>
      <c r="V68" s="30">
        <v>5</v>
      </c>
      <c r="W68" s="30">
        <v>5</v>
      </c>
      <c r="X68" s="30">
        <v>5</v>
      </c>
      <c r="Y68" s="30">
        <v>5</v>
      </c>
      <c r="Z68" s="30">
        <v>5</v>
      </c>
      <c r="AA68" s="30">
        <v>5</v>
      </c>
      <c r="AB68" s="30">
        <v>5</v>
      </c>
      <c r="AC68" s="30">
        <v>5</v>
      </c>
      <c r="AD68" s="30">
        <v>5</v>
      </c>
      <c r="AE68" s="30">
        <v>5</v>
      </c>
      <c r="AF68" s="30">
        <v>5</v>
      </c>
      <c r="AG68" s="30">
        <v>5</v>
      </c>
      <c r="AH68" s="30">
        <v>5</v>
      </c>
      <c r="AI68" s="30">
        <v>5</v>
      </c>
      <c r="AJ68" s="30">
        <v>5</v>
      </c>
      <c r="AK68" s="30">
        <v>5</v>
      </c>
      <c r="AL68" s="30">
        <v>5</v>
      </c>
      <c r="AM68" s="30">
        <v>5</v>
      </c>
      <c r="AN68" s="30">
        <v>5</v>
      </c>
      <c r="AO68" s="30">
        <v>5</v>
      </c>
      <c r="AP68" s="30">
        <v>5</v>
      </c>
      <c r="AQ68" s="30">
        <v>5</v>
      </c>
      <c r="AR68" s="30">
        <v>5</v>
      </c>
      <c r="AS68" s="30">
        <v>5</v>
      </c>
      <c r="AT68" s="30">
        <v>5</v>
      </c>
      <c r="AU68" s="30">
        <v>5</v>
      </c>
      <c r="AV68" s="30">
        <v>5</v>
      </c>
      <c r="AW68" s="30">
        <v>5</v>
      </c>
      <c r="AX68" s="30">
        <v>5</v>
      </c>
      <c r="AY68" s="30">
        <v>5</v>
      </c>
      <c r="AZ68" s="30">
        <v>5</v>
      </c>
      <c r="BA68" s="30">
        <v>5</v>
      </c>
      <c r="BB68" s="30">
        <v>5</v>
      </c>
      <c r="BC68" s="28">
        <v>234</v>
      </c>
      <c r="BD68" s="30">
        <v>5</v>
      </c>
      <c r="BE68" s="30">
        <f t="shared" si="4"/>
        <v>0.13862943611198905</v>
      </c>
      <c r="BF68" s="31">
        <f t="shared" si="3"/>
        <v>1.0709157153701103</v>
      </c>
      <c r="BG68" s="30">
        <v>5</v>
      </c>
    </row>
    <row r="69" spans="1:59">
      <c r="A69" s="34" t="s">
        <v>76</v>
      </c>
      <c r="B69" s="28" t="s">
        <v>9</v>
      </c>
      <c r="C69" s="28"/>
      <c r="D69" s="28" t="s">
        <v>375</v>
      </c>
      <c r="E69" s="28"/>
      <c r="F69" s="28"/>
      <c r="G69" s="29">
        <v>5.0000000000000001E-3</v>
      </c>
      <c r="H69" s="29">
        <v>5.0000000000000001E-3</v>
      </c>
      <c r="I69" s="30">
        <v>5</v>
      </c>
      <c r="J69" s="30">
        <v>5</v>
      </c>
      <c r="K69" s="30">
        <v>5</v>
      </c>
      <c r="L69" s="30">
        <v>5</v>
      </c>
      <c r="M69" s="30">
        <v>5</v>
      </c>
      <c r="N69" s="30">
        <v>5</v>
      </c>
      <c r="O69" s="30">
        <v>5</v>
      </c>
      <c r="P69" s="30">
        <v>5</v>
      </c>
      <c r="Q69" s="30">
        <v>5</v>
      </c>
      <c r="R69" s="30">
        <v>5</v>
      </c>
      <c r="S69" s="30">
        <v>5</v>
      </c>
      <c r="T69" s="30">
        <v>5</v>
      </c>
      <c r="U69" s="30">
        <v>5</v>
      </c>
      <c r="V69" s="30">
        <v>5</v>
      </c>
      <c r="W69" s="30">
        <v>5</v>
      </c>
      <c r="X69" s="30">
        <v>5</v>
      </c>
      <c r="Y69" s="30">
        <v>5</v>
      </c>
      <c r="Z69" s="30">
        <v>5</v>
      </c>
      <c r="AA69" s="30">
        <v>5</v>
      </c>
      <c r="AB69" s="30">
        <v>5</v>
      </c>
      <c r="AC69" s="30">
        <v>5</v>
      </c>
      <c r="AD69" s="30">
        <v>5</v>
      </c>
      <c r="AE69" s="30">
        <v>5</v>
      </c>
      <c r="AF69" s="30">
        <v>5</v>
      </c>
      <c r="AG69" s="30">
        <v>5</v>
      </c>
      <c r="AH69" s="30">
        <v>5</v>
      </c>
      <c r="AI69" s="30">
        <v>5</v>
      </c>
      <c r="AJ69" s="30">
        <v>5</v>
      </c>
      <c r="AK69" s="30">
        <v>5</v>
      </c>
      <c r="AL69" s="30">
        <v>5</v>
      </c>
      <c r="AM69" s="30">
        <v>5</v>
      </c>
      <c r="AN69" s="30">
        <v>5</v>
      </c>
      <c r="AO69" s="30">
        <v>5</v>
      </c>
      <c r="AP69" s="30">
        <v>5</v>
      </c>
      <c r="AQ69" s="30">
        <v>5</v>
      </c>
      <c r="AR69" s="30">
        <v>5</v>
      </c>
      <c r="AS69" s="30">
        <v>5</v>
      </c>
      <c r="AT69" s="30">
        <v>5</v>
      </c>
      <c r="AU69" s="30">
        <v>5</v>
      </c>
      <c r="AV69" s="30">
        <v>5</v>
      </c>
      <c r="AW69" s="30">
        <v>5</v>
      </c>
      <c r="AX69" s="30">
        <v>5</v>
      </c>
      <c r="AY69" s="30">
        <v>5</v>
      </c>
      <c r="AZ69" s="30">
        <v>5</v>
      </c>
      <c r="BA69" s="30">
        <v>5</v>
      </c>
      <c r="BB69" s="30">
        <v>5</v>
      </c>
      <c r="BC69" s="28">
        <v>237</v>
      </c>
      <c r="BD69" s="30">
        <v>5</v>
      </c>
      <c r="BE69" s="30">
        <f t="shared" si="4"/>
        <v>0.13862943611198905</v>
      </c>
      <c r="BF69" s="31">
        <f t="shared" si="3"/>
        <v>1.0709157153701103</v>
      </c>
      <c r="BG69" s="30">
        <v>5</v>
      </c>
    </row>
    <row r="70" spans="1:59">
      <c r="A70" s="88" t="s">
        <v>77</v>
      </c>
      <c r="B70" s="28"/>
      <c r="C70" s="28"/>
      <c r="D70" s="28" t="s">
        <v>376</v>
      </c>
      <c r="E70" s="28"/>
      <c r="F70" s="28"/>
      <c r="G70" s="29"/>
      <c r="H70" s="29">
        <v>0</v>
      </c>
      <c r="I70" s="30">
        <v>5</v>
      </c>
      <c r="J70" s="30">
        <v>5</v>
      </c>
      <c r="K70" s="30">
        <v>5</v>
      </c>
      <c r="L70" s="30">
        <v>5</v>
      </c>
      <c r="M70" s="30">
        <v>5</v>
      </c>
      <c r="N70" s="30">
        <v>5</v>
      </c>
      <c r="O70" s="30">
        <v>5</v>
      </c>
      <c r="P70" s="30">
        <v>5</v>
      </c>
      <c r="Q70" s="30">
        <v>5</v>
      </c>
      <c r="R70" s="30">
        <v>5</v>
      </c>
      <c r="S70" s="30">
        <v>5</v>
      </c>
      <c r="T70" s="30">
        <v>5</v>
      </c>
      <c r="U70" s="30">
        <v>5</v>
      </c>
      <c r="V70" s="30">
        <v>5</v>
      </c>
      <c r="W70" s="30">
        <v>5</v>
      </c>
      <c r="X70" s="30">
        <v>5</v>
      </c>
      <c r="Y70" s="30">
        <v>5</v>
      </c>
      <c r="Z70" s="30">
        <v>5</v>
      </c>
      <c r="AA70" s="30">
        <v>5</v>
      </c>
      <c r="AB70" s="30">
        <v>5</v>
      </c>
      <c r="AC70" s="30">
        <v>5</v>
      </c>
      <c r="AD70" s="30">
        <v>5</v>
      </c>
      <c r="AE70" s="30">
        <v>5</v>
      </c>
      <c r="AF70" s="30">
        <v>5</v>
      </c>
      <c r="AG70" s="30">
        <v>5</v>
      </c>
      <c r="AH70" s="30">
        <v>5</v>
      </c>
      <c r="AI70" s="30">
        <v>5</v>
      </c>
      <c r="AJ70" s="30">
        <v>5</v>
      </c>
      <c r="AK70" s="30">
        <v>5</v>
      </c>
      <c r="AL70" s="30">
        <v>5</v>
      </c>
      <c r="AM70" s="30">
        <v>5</v>
      </c>
      <c r="AN70" s="30">
        <v>5</v>
      </c>
      <c r="AO70" s="30">
        <v>5</v>
      </c>
      <c r="AP70" s="30">
        <v>5</v>
      </c>
      <c r="AQ70" s="30">
        <v>5</v>
      </c>
      <c r="AR70" s="30">
        <v>5</v>
      </c>
      <c r="AS70" s="30">
        <v>5</v>
      </c>
      <c r="AT70" s="30">
        <v>5</v>
      </c>
      <c r="AU70" s="30">
        <v>5</v>
      </c>
      <c r="AV70" s="30">
        <v>5</v>
      </c>
      <c r="AW70" s="30">
        <v>5</v>
      </c>
      <c r="AX70" s="30">
        <v>5</v>
      </c>
      <c r="AY70" s="30">
        <v>5</v>
      </c>
      <c r="AZ70" s="30">
        <v>5</v>
      </c>
      <c r="BA70" s="30">
        <v>5</v>
      </c>
      <c r="BB70" s="30">
        <v>5</v>
      </c>
      <c r="BC70" s="28">
        <v>15</v>
      </c>
      <c r="BD70" s="30">
        <v>5</v>
      </c>
      <c r="BE70" s="30">
        <f t="shared" si="4"/>
        <v>0.13862943611198905</v>
      </c>
      <c r="BF70" s="31">
        <f t="shared" si="3"/>
        <v>1.0709157153701103</v>
      </c>
      <c r="BG70" s="30">
        <v>5</v>
      </c>
    </row>
    <row r="71" spans="1:59">
      <c r="A71" s="88" t="s">
        <v>78</v>
      </c>
      <c r="B71" s="28"/>
      <c r="C71" s="28"/>
      <c r="D71" s="28" t="s">
        <v>375</v>
      </c>
      <c r="E71" s="28"/>
      <c r="F71" s="28"/>
      <c r="G71" s="29">
        <v>0.02</v>
      </c>
      <c r="H71" s="29">
        <v>0.02</v>
      </c>
      <c r="I71" s="30">
        <v>5</v>
      </c>
      <c r="J71" s="30">
        <v>5</v>
      </c>
      <c r="K71" s="30">
        <v>5</v>
      </c>
      <c r="L71" s="30">
        <v>5</v>
      </c>
      <c r="M71" s="30">
        <v>5</v>
      </c>
      <c r="N71" s="30">
        <v>5</v>
      </c>
      <c r="O71" s="30">
        <v>5</v>
      </c>
      <c r="P71" s="30">
        <v>5</v>
      </c>
      <c r="Q71" s="30">
        <v>5</v>
      </c>
      <c r="R71" s="30">
        <v>5</v>
      </c>
      <c r="S71" s="30">
        <v>5</v>
      </c>
      <c r="T71" s="30">
        <v>5</v>
      </c>
      <c r="U71" s="30">
        <v>5</v>
      </c>
      <c r="V71" s="30">
        <v>5</v>
      </c>
      <c r="W71" s="30">
        <v>5</v>
      </c>
      <c r="X71" s="30">
        <v>5</v>
      </c>
      <c r="Y71" s="30">
        <v>5</v>
      </c>
      <c r="Z71" s="30">
        <v>5</v>
      </c>
      <c r="AA71" s="30">
        <v>5</v>
      </c>
      <c r="AB71" s="30">
        <v>5</v>
      </c>
      <c r="AC71" s="30">
        <v>5</v>
      </c>
      <c r="AD71" s="30">
        <v>5</v>
      </c>
      <c r="AE71" s="30">
        <v>5</v>
      </c>
      <c r="AF71" s="30">
        <v>5</v>
      </c>
      <c r="AG71" s="30">
        <v>5</v>
      </c>
      <c r="AH71" s="30">
        <v>5</v>
      </c>
      <c r="AI71" s="30">
        <v>5</v>
      </c>
      <c r="AJ71" s="30">
        <v>5</v>
      </c>
      <c r="AK71" s="30">
        <v>5</v>
      </c>
      <c r="AL71" s="30">
        <v>5</v>
      </c>
      <c r="AM71" s="30">
        <v>5</v>
      </c>
      <c r="AN71" s="30">
        <v>5</v>
      </c>
      <c r="AO71" s="30">
        <v>5</v>
      </c>
      <c r="AP71" s="30">
        <v>5</v>
      </c>
      <c r="AQ71" s="30">
        <v>5</v>
      </c>
      <c r="AR71" s="30">
        <v>5</v>
      </c>
      <c r="AS71" s="30">
        <v>5</v>
      </c>
      <c r="AT71" s="30">
        <v>5</v>
      </c>
      <c r="AU71" s="30">
        <v>5</v>
      </c>
      <c r="AV71" s="30">
        <v>5</v>
      </c>
      <c r="AW71" s="30">
        <v>5</v>
      </c>
      <c r="AX71" s="30">
        <v>5</v>
      </c>
      <c r="AY71" s="30">
        <v>5</v>
      </c>
      <c r="AZ71" s="30">
        <v>5</v>
      </c>
      <c r="BA71" s="30">
        <v>5</v>
      </c>
      <c r="BB71" s="30">
        <v>5</v>
      </c>
      <c r="BC71" s="28">
        <v>180</v>
      </c>
      <c r="BD71" s="30">
        <v>5</v>
      </c>
      <c r="BE71" s="30">
        <f t="shared" si="4"/>
        <v>0.13862943611198905</v>
      </c>
      <c r="BF71" s="31">
        <f t="shared" si="3"/>
        <v>1.0709157153701103</v>
      </c>
      <c r="BG71" s="30">
        <v>5</v>
      </c>
    </row>
    <row r="72" spans="1:59">
      <c r="A72" s="88" t="s">
        <v>79</v>
      </c>
      <c r="B72" s="28"/>
      <c r="C72" s="28"/>
      <c r="D72" s="28" t="s">
        <v>375</v>
      </c>
      <c r="E72" s="28"/>
      <c r="F72" s="28"/>
      <c r="G72" s="29">
        <v>1</v>
      </c>
      <c r="H72" s="29">
        <v>1</v>
      </c>
      <c r="I72" s="30">
        <v>5</v>
      </c>
      <c r="J72" s="30">
        <v>5</v>
      </c>
      <c r="K72" s="30">
        <v>5</v>
      </c>
      <c r="L72" s="30">
        <v>5</v>
      </c>
      <c r="M72" s="30">
        <v>5</v>
      </c>
      <c r="N72" s="30">
        <v>5</v>
      </c>
      <c r="O72" s="30">
        <v>5</v>
      </c>
      <c r="P72" s="30">
        <v>5</v>
      </c>
      <c r="Q72" s="30">
        <v>5</v>
      </c>
      <c r="R72" s="30">
        <v>5</v>
      </c>
      <c r="S72" s="30">
        <v>5</v>
      </c>
      <c r="T72" s="30">
        <v>5</v>
      </c>
      <c r="U72" s="30">
        <v>5</v>
      </c>
      <c r="V72" s="30">
        <v>5</v>
      </c>
      <c r="W72" s="30">
        <v>5</v>
      </c>
      <c r="X72" s="30">
        <v>5</v>
      </c>
      <c r="Y72" s="30">
        <v>5</v>
      </c>
      <c r="Z72" s="30">
        <v>5</v>
      </c>
      <c r="AA72" s="30">
        <v>5</v>
      </c>
      <c r="AB72" s="30">
        <v>5</v>
      </c>
      <c r="AC72" s="30">
        <v>5</v>
      </c>
      <c r="AD72" s="30">
        <v>5</v>
      </c>
      <c r="AE72" s="30">
        <v>5</v>
      </c>
      <c r="AF72" s="30">
        <v>5</v>
      </c>
      <c r="AG72" s="30">
        <v>5</v>
      </c>
      <c r="AH72" s="30">
        <v>5</v>
      </c>
      <c r="AI72" s="30">
        <v>5</v>
      </c>
      <c r="AJ72" s="30">
        <v>5</v>
      </c>
      <c r="AK72" s="30">
        <v>5</v>
      </c>
      <c r="AL72" s="30">
        <v>5</v>
      </c>
      <c r="AM72" s="30">
        <v>5</v>
      </c>
      <c r="AN72" s="30">
        <v>5</v>
      </c>
      <c r="AO72" s="30">
        <v>5</v>
      </c>
      <c r="AP72" s="30">
        <v>5</v>
      </c>
      <c r="AQ72" s="30">
        <v>5</v>
      </c>
      <c r="AR72" s="30">
        <v>5</v>
      </c>
      <c r="AS72" s="30">
        <v>5</v>
      </c>
      <c r="AT72" s="30">
        <v>5</v>
      </c>
      <c r="AU72" s="30">
        <v>5</v>
      </c>
      <c r="AV72" s="30">
        <v>5</v>
      </c>
      <c r="AW72" s="30">
        <v>5</v>
      </c>
      <c r="AX72" s="30">
        <v>5</v>
      </c>
      <c r="AY72" s="30">
        <v>5</v>
      </c>
      <c r="AZ72" s="30">
        <v>5</v>
      </c>
      <c r="BA72" s="30">
        <v>5</v>
      </c>
      <c r="BB72" s="30">
        <v>5</v>
      </c>
      <c r="BC72" s="28">
        <v>33</v>
      </c>
      <c r="BD72" s="30">
        <v>5</v>
      </c>
      <c r="BE72" s="30">
        <f t="shared" si="4"/>
        <v>0.13862943611198905</v>
      </c>
      <c r="BF72" s="31">
        <f t="shared" si="3"/>
        <v>1.0709157153701103</v>
      </c>
      <c r="BG72" s="30">
        <v>5</v>
      </c>
    </row>
    <row r="73" spans="1:59">
      <c r="A73" s="34" t="s">
        <v>80</v>
      </c>
      <c r="B73" s="28" t="s">
        <v>9</v>
      </c>
      <c r="C73" s="28"/>
      <c r="D73" s="28" t="s">
        <v>375</v>
      </c>
      <c r="E73" s="28"/>
      <c r="F73" s="28"/>
      <c r="G73" s="29">
        <v>5.0000000000000001E-3</v>
      </c>
      <c r="H73" s="29">
        <v>5.0000000000000001E-3</v>
      </c>
      <c r="I73" s="30">
        <v>5</v>
      </c>
      <c r="J73" s="30">
        <v>5</v>
      </c>
      <c r="K73" s="30">
        <v>5</v>
      </c>
      <c r="L73" s="30">
        <v>5</v>
      </c>
      <c r="M73" s="30">
        <v>5</v>
      </c>
      <c r="N73" s="30">
        <v>5</v>
      </c>
      <c r="O73" s="30">
        <v>5</v>
      </c>
      <c r="P73" s="30">
        <v>5</v>
      </c>
      <c r="Q73" s="30">
        <v>5</v>
      </c>
      <c r="R73" s="30">
        <v>5</v>
      </c>
      <c r="S73" s="30">
        <v>5</v>
      </c>
      <c r="T73" s="30">
        <v>5</v>
      </c>
      <c r="U73" s="30">
        <v>5</v>
      </c>
      <c r="V73" s="30">
        <v>5</v>
      </c>
      <c r="W73" s="30">
        <v>5</v>
      </c>
      <c r="X73" s="30">
        <v>5</v>
      </c>
      <c r="Y73" s="30">
        <v>5</v>
      </c>
      <c r="Z73" s="30">
        <v>5</v>
      </c>
      <c r="AA73" s="30">
        <v>5</v>
      </c>
      <c r="AB73" s="30">
        <v>5</v>
      </c>
      <c r="AC73" s="30">
        <v>5</v>
      </c>
      <c r="AD73" s="30">
        <v>5</v>
      </c>
      <c r="AE73" s="30">
        <v>5</v>
      </c>
      <c r="AF73" s="30">
        <v>5</v>
      </c>
      <c r="AG73" s="30">
        <v>5</v>
      </c>
      <c r="AH73" s="30">
        <v>5</v>
      </c>
      <c r="AI73" s="30">
        <v>5</v>
      </c>
      <c r="AJ73" s="30">
        <v>5</v>
      </c>
      <c r="AK73" s="30">
        <v>5</v>
      </c>
      <c r="AL73" s="30">
        <v>5</v>
      </c>
      <c r="AM73" s="30">
        <v>5</v>
      </c>
      <c r="AN73" s="30">
        <v>5</v>
      </c>
      <c r="AO73" s="30">
        <v>5</v>
      </c>
      <c r="AP73" s="30">
        <v>5</v>
      </c>
      <c r="AQ73" s="30">
        <v>5</v>
      </c>
      <c r="AR73" s="30">
        <v>5</v>
      </c>
      <c r="AS73" s="30">
        <v>5</v>
      </c>
      <c r="AT73" s="30">
        <v>5</v>
      </c>
      <c r="AU73" s="30">
        <v>5</v>
      </c>
      <c r="AV73" s="30">
        <v>5</v>
      </c>
      <c r="AW73" s="30">
        <v>5</v>
      </c>
      <c r="AX73" s="30">
        <v>5</v>
      </c>
      <c r="AY73" s="30">
        <v>5</v>
      </c>
      <c r="AZ73" s="30">
        <v>5</v>
      </c>
      <c r="BA73" s="30">
        <v>5</v>
      </c>
      <c r="BB73" s="30">
        <v>5</v>
      </c>
      <c r="BC73" s="28">
        <v>233</v>
      </c>
      <c r="BD73" s="30">
        <v>5</v>
      </c>
      <c r="BE73" s="30">
        <f t="shared" si="4"/>
        <v>0.13862943611198905</v>
      </c>
      <c r="BF73" s="31">
        <f t="shared" si="3"/>
        <v>1.0709157153701103</v>
      </c>
      <c r="BG73" s="30">
        <v>5</v>
      </c>
    </row>
    <row r="74" spans="1:59">
      <c r="A74" s="88" t="s">
        <v>81</v>
      </c>
      <c r="B74" s="28"/>
      <c r="C74" s="28"/>
      <c r="D74" s="28" t="s">
        <v>376</v>
      </c>
      <c r="E74" s="28"/>
      <c r="F74" s="28"/>
      <c r="G74" s="29"/>
      <c r="H74" s="29">
        <v>0</v>
      </c>
      <c r="I74" s="30">
        <v>5</v>
      </c>
      <c r="J74" s="30">
        <v>5</v>
      </c>
      <c r="K74" s="30">
        <v>5</v>
      </c>
      <c r="L74" s="30">
        <v>5</v>
      </c>
      <c r="M74" s="30">
        <v>5</v>
      </c>
      <c r="N74" s="30">
        <v>5</v>
      </c>
      <c r="O74" s="30">
        <v>5</v>
      </c>
      <c r="P74" s="30">
        <v>5</v>
      </c>
      <c r="Q74" s="30">
        <v>5</v>
      </c>
      <c r="R74" s="30">
        <v>5</v>
      </c>
      <c r="S74" s="30">
        <v>5</v>
      </c>
      <c r="T74" s="30">
        <v>5</v>
      </c>
      <c r="U74" s="30">
        <v>5</v>
      </c>
      <c r="V74" s="30">
        <v>5</v>
      </c>
      <c r="W74" s="30">
        <v>5</v>
      </c>
      <c r="X74" s="30">
        <v>5</v>
      </c>
      <c r="Y74" s="30">
        <v>5</v>
      </c>
      <c r="Z74" s="30">
        <v>5</v>
      </c>
      <c r="AA74" s="30">
        <v>5</v>
      </c>
      <c r="AB74" s="30">
        <v>5</v>
      </c>
      <c r="AC74" s="30">
        <v>5</v>
      </c>
      <c r="AD74" s="30">
        <v>5</v>
      </c>
      <c r="AE74" s="30">
        <v>5</v>
      </c>
      <c r="AF74" s="30">
        <v>5</v>
      </c>
      <c r="AG74" s="30">
        <v>5</v>
      </c>
      <c r="AH74" s="30">
        <v>5</v>
      </c>
      <c r="AI74" s="30">
        <v>5</v>
      </c>
      <c r="AJ74" s="30">
        <v>5</v>
      </c>
      <c r="AK74" s="30">
        <v>5</v>
      </c>
      <c r="AL74" s="30">
        <v>5</v>
      </c>
      <c r="AM74" s="30">
        <v>5</v>
      </c>
      <c r="AN74" s="30">
        <v>5</v>
      </c>
      <c r="AO74" s="30">
        <v>5</v>
      </c>
      <c r="AP74" s="30">
        <v>5</v>
      </c>
      <c r="AQ74" s="30">
        <v>5</v>
      </c>
      <c r="AR74" s="30">
        <v>5</v>
      </c>
      <c r="AS74" s="30">
        <v>5</v>
      </c>
      <c r="AT74" s="30">
        <v>5</v>
      </c>
      <c r="AU74" s="30">
        <v>5</v>
      </c>
      <c r="AV74" s="30">
        <v>5</v>
      </c>
      <c r="AW74" s="30">
        <v>5</v>
      </c>
      <c r="AX74" s="30">
        <v>5</v>
      </c>
      <c r="AY74" s="30">
        <v>5</v>
      </c>
      <c r="AZ74" s="30">
        <v>5</v>
      </c>
      <c r="BA74" s="30">
        <v>5</v>
      </c>
      <c r="BB74" s="30">
        <v>5</v>
      </c>
      <c r="BC74" s="28">
        <v>236</v>
      </c>
      <c r="BD74" s="30">
        <v>5</v>
      </c>
      <c r="BE74" s="30">
        <f t="shared" si="4"/>
        <v>0.13862943611198905</v>
      </c>
      <c r="BF74" s="31">
        <f t="shared" si="3"/>
        <v>1.0709157153701103</v>
      </c>
      <c r="BG74" s="30">
        <v>5</v>
      </c>
    </row>
    <row r="75" spans="1:59">
      <c r="A75" s="34" t="s">
        <v>82</v>
      </c>
      <c r="B75" s="28" t="s">
        <v>9</v>
      </c>
      <c r="C75" s="28"/>
      <c r="D75" s="28" t="s">
        <v>375</v>
      </c>
      <c r="E75" s="28"/>
      <c r="F75" s="28"/>
      <c r="G75" s="29">
        <v>0.6</v>
      </c>
      <c r="H75" s="29">
        <v>0.02</v>
      </c>
      <c r="I75" s="30">
        <v>5</v>
      </c>
      <c r="J75" s="30">
        <v>5</v>
      </c>
      <c r="K75" s="30">
        <v>5</v>
      </c>
      <c r="L75" s="30">
        <v>5</v>
      </c>
      <c r="M75" s="30">
        <v>5</v>
      </c>
      <c r="N75" s="30">
        <v>5</v>
      </c>
      <c r="O75" s="30">
        <v>5</v>
      </c>
      <c r="P75" s="30">
        <v>5</v>
      </c>
      <c r="Q75" s="30">
        <v>5</v>
      </c>
      <c r="R75" s="30">
        <v>5</v>
      </c>
      <c r="S75" s="30">
        <v>5</v>
      </c>
      <c r="T75" s="30">
        <v>5</v>
      </c>
      <c r="U75" s="30">
        <v>5</v>
      </c>
      <c r="V75" s="30">
        <v>5</v>
      </c>
      <c r="W75" s="30">
        <v>5</v>
      </c>
      <c r="X75" s="30">
        <v>5</v>
      </c>
      <c r="Y75" s="30">
        <v>5</v>
      </c>
      <c r="Z75" s="30">
        <v>5</v>
      </c>
      <c r="AA75" s="30">
        <v>5</v>
      </c>
      <c r="AB75" s="30">
        <v>5</v>
      </c>
      <c r="AC75" s="30">
        <v>5</v>
      </c>
      <c r="AD75" s="30">
        <v>5</v>
      </c>
      <c r="AE75" s="30">
        <v>5</v>
      </c>
      <c r="AF75" s="30">
        <v>5</v>
      </c>
      <c r="AG75" s="30">
        <v>5</v>
      </c>
      <c r="AH75" s="30">
        <v>5</v>
      </c>
      <c r="AI75" s="30">
        <v>5</v>
      </c>
      <c r="AJ75" s="30">
        <v>5</v>
      </c>
      <c r="AK75" s="30">
        <v>5</v>
      </c>
      <c r="AL75" s="30">
        <v>5</v>
      </c>
      <c r="AM75" s="30">
        <v>5</v>
      </c>
      <c r="AN75" s="30">
        <v>5</v>
      </c>
      <c r="AO75" s="30">
        <v>5</v>
      </c>
      <c r="AP75" s="30">
        <v>5</v>
      </c>
      <c r="AQ75" s="30">
        <v>5</v>
      </c>
      <c r="AR75" s="30">
        <v>5</v>
      </c>
      <c r="AS75" s="30">
        <v>5</v>
      </c>
      <c r="AT75" s="30">
        <v>5</v>
      </c>
      <c r="AU75" s="30">
        <v>5</v>
      </c>
      <c r="AV75" s="30">
        <v>5</v>
      </c>
      <c r="AW75" s="30">
        <v>5</v>
      </c>
      <c r="AX75" s="30">
        <v>5</v>
      </c>
      <c r="AY75" s="30">
        <v>5</v>
      </c>
      <c r="AZ75" s="30">
        <v>5</v>
      </c>
      <c r="BA75" s="30">
        <v>5</v>
      </c>
      <c r="BB75" s="30">
        <v>5</v>
      </c>
      <c r="BC75" s="28">
        <v>209</v>
      </c>
      <c r="BD75" s="30">
        <v>5</v>
      </c>
      <c r="BE75" s="30">
        <f t="shared" si="4"/>
        <v>0.13862943611198905</v>
      </c>
      <c r="BF75" s="31">
        <f t="shared" si="3"/>
        <v>1.0709157153701103</v>
      </c>
      <c r="BG75" s="30">
        <v>5</v>
      </c>
    </row>
    <row r="76" spans="1:59">
      <c r="A76" s="27" t="s">
        <v>83</v>
      </c>
      <c r="B76" s="90" t="s">
        <v>9</v>
      </c>
      <c r="C76" s="28"/>
      <c r="D76" s="28" t="s">
        <v>375</v>
      </c>
      <c r="E76" s="28"/>
      <c r="F76" s="28"/>
      <c r="G76" s="29">
        <v>0.6</v>
      </c>
      <c r="H76" s="29">
        <v>0.02</v>
      </c>
      <c r="I76" s="30">
        <v>5</v>
      </c>
      <c r="J76" s="30">
        <v>5</v>
      </c>
      <c r="K76" s="30">
        <v>5</v>
      </c>
      <c r="L76" s="30">
        <v>5</v>
      </c>
      <c r="M76" s="30">
        <v>5</v>
      </c>
      <c r="N76" s="30">
        <v>5</v>
      </c>
      <c r="O76" s="30">
        <v>5</v>
      </c>
      <c r="P76" s="30">
        <v>5</v>
      </c>
      <c r="Q76" s="30">
        <v>5</v>
      </c>
      <c r="R76" s="30">
        <v>5</v>
      </c>
      <c r="S76" s="30">
        <v>5</v>
      </c>
      <c r="T76" s="30">
        <v>5</v>
      </c>
      <c r="U76" s="30">
        <v>5</v>
      </c>
      <c r="V76" s="30">
        <v>5</v>
      </c>
      <c r="W76" s="30">
        <v>5</v>
      </c>
      <c r="X76" s="30">
        <v>5</v>
      </c>
      <c r="Y76" s="30">
        <v>5</v>
      </c>
      <c r="Z76" s="30">
        <v>5</v>
      </c>
      <c r="AA76" s="30">
        <v>5</v>
      </c>
      <c r="AB76" s="30">
        <v>5</v>
      </c>
      <c r="AC76" s="30">
        <v>5</v>
      </c>
      <c r="AD76" s="30">
        <v>5</v>
      </c>
      <c r="AE76" s="30">
        <v>5</v>
      </c>
      <c r="AF76" s="30">
        <v>5</v>
      </c>
      <c r="AG76" s="30">
        <v>5</v>
      </c>
      <c r="AH76" s="30">
        <v>5</v>
      </c>
      <c r="AI76" s="30">
        <v>5</v>
      </c>
      <c r="AJ76" s="30">
        <v>5</v>
      </c>
      <c r="AK76" s="30">
        <v>5</v>
      </c>
      <c r="AL76" s="30">
        <v>5</v>
      </c>
      <c r="AM76" s="30">
        <v>5</v>
      </c>
      <c r="AN76" s="30">
        <v>5</v>
      </c>
      <c r="AO76" s="30">
        <v>5</v>
      </c>
      <c r="AP76" s="30">
        <v>5</v>
      </c>
      <c r="AQ76" s="30">
        <v>5</v>
      </c>
      <c r="AR76" s="30">
        <v>5</v>
      </c>
      <c r="AS76" s="30">
        <v>5</v>
      </c>
      <c r="AT76" s="30">
        <v>5</v>
      </c>
      <c r="AU76" s="30">
        <v>5</v>
      </c>
      <c r="AV76" s="30">
        <v>5</v>
      </c>
      <c r="AW76" s="30">
        <v>5</v>
      </c>
      <c r="AX76" s="30">
        <v>5</v>
      </c>
      <c r="AY76" s="30">
        <v>5</v>
      </c>
      <c r="AZ76" s="30">
        <v>5</v>
      </c>
      <c r="BA76" s="30">
        <v>5</v>
      </c>
      <c r="BB76" s="30">
        <v>5</v>
      </c>
      <c r="BC76" s="28">
        <v>210</v>
      </c>
      <c r="BD76" s="30">
        <v>5</v>
      </c>
      <c r="BE76" s="30">
        <f t="shared" si="4"/>
        <v>0.13862943611198905</v>
      </c>
      <c r="BF76" s="31">
        <f t="shared" si="3"/>
        <v>1.0709157153701103</v>
      </c>
      <c r="BG76" s="30">
        <v>5</v>
      </c>
    </row>
    <row r="77" spans="1:59">
      <c r="A77" s="34" t="s">
        <v>84</v>
      </c>
      <c r="B77" s="90" t="s">
        <v>9</v>
      </c>
      <c r="C77" s="28"/>
      <c r="D77" s="28" t="s">
        <v>375</v>
      </c>
      <c r="E77" s="28"/>
      <c r="F77" s="28"/>
      <c r="G77" s="29">
        <v>0.6</v>
      </c>
      <c r="H77" s="29">
        <v>0.02</v>
      </c>
      <c r="I77" s="30">
        <v>5</v>
      </c>
      <c r="J77" s="30">
        <v>5</v>
      </c>
      <c r="K77" s="30">
        <v>5</v>
      </c>
      <c r="L77" s="30">
        <v>5</v>
      </c>
      <c r="M77" s="30">
        <v>5</v>
      </c>
      <c r="N77" s="30">
        <v>5</v>
      </c>
      <c r="O77" s="30">
        <v>5</v>
      </c>
      <c r="P77" s="30">
        <v>5</v>
      </c>
      <c r="Q77" s="30">
        <v>5</v>
      </c>
      <c r="R77" s="30">
        <v>5</v>
      </c>
      <c r="S77" s="30">
        <v>5</v>
      </c>
      <c r="T77" s="30">
        <v>5</v>
      </c>
      <c r="U77" s="30">
        <v>5</v>
      </c>
      <c r="V77" s="30">
        <v>5</v>
      </c>
      <c r="W77" s="30">
        <v>5</v>
      </c>
      <c r="X77" s="30">
        <v>5</v>
      </c>
      <c r="Y77" s="30">
        <v>5</v>
      </c>
      <c r="Z77" s="30">
        <v>5</v>
      </c>
      <c r="AA77" s="30">
        <v>5</v>
      </c>
      <c r="AB77" s="30">
        <v>5</v>
      </c>
      <c r="AC77" s="30">
        <v>5</v>
      </c>
      <c r="AD77" s="30">
        <v>5</v>
      </c>
      <c r="AE77" s="30">
        <v>5</v>
      </c>
      <c r="AF77" s="30">
        <v>5</v>
      </c>
      <c r="AG77" s="30">
        <v>5</v>
      </c>
      <c r="AH77" s="30">
        <v>5</v>
      </c>
      <c r="AI77" s="30">
        <v>5</v>
      </c>
      <c r="AJ77" s="30">
        <v>5</v>
      </c>
      <c r="AK77" s="30">
        <v>5</v>
      </c>
      <c r="AL77" s="30">
        <v>5</v>
      </c>
      <c r="AM77" s="30">
        <v>5</v>
      </c>
      <c r="AN77" s="30">
        <v>5</v>
      </c>
      <c r="AO77" s="30">
        <v>5</v>
      </c>
      <c r="AP77" s="30">
        <v>5</v>
      </c>
      <c r="AQ77" s="30">
        <v>5</v>
      </c>
      <c r="AR77" s="30">
        <v>5</v>
      </c>
      <c r="AS77" s="30">
        <v>5</v>
      </c>
      <c r="AT77" s="30">
        <v>5</v>
      </c>
      <c r="AU77" s="30">
        <v>5</v>
      </c>
      <c r="AV77" s="30">
        <v>5</v>
      </c>
      <c r="AW77" s="30">
        <v>5</v>
      </c>
      <c r="AX77" s="30">
        <v>5</v>
      </c>
      <c r="AY77" s="30">
        <v>5</v>
      </c>
      <c r="AZ77" s="30">
        <v>5</v>
      </c>
      <c r="BA77" s="30">
        <v>5</v>
      </c>
      <c r="BB77" s="30">
        <v>5</v>
      </c>
      <c r="BC77" s="28">
        <v>214</v>
      </c>
      <c r="BD77" s="30">
        <v>5</v>
      </c>
      <c r="BE77" s="30">
        <f t="shared" si="4"/>
        <v>0.13862943611198905</v>
      </c>
      <c r="BF77" s="31">
        <f t="shared" si="3"/>
        <v>1.0709157153701103</v>
      </c>
      <c r="BG77" s="30">
        <v>5</v>
      </c>
    </row>
    <row r="78" spans="1:59">
      <c r="A78" s="88" t="s">
        <v>85</v>
      </c>
      <c r="B78" s="28"/>
      <c r="C78" s="28"/>
      <c r="D78" s="28" t="s">
        <v>376</v>
      </c>
      <c r="E78" s="28"/>
      <c r="F78" s="28"/>
      <c r="G78" s="29"/>
      <c r="H78" s="29">
        <v>0</v>
      </c>
      <c r="I78" s="30">
        <v>5</v>
      </c>
      <c r="J78" s="30">
        <v>5</v>
      </c>
      <c r="K78" s="30">
        <v>5</v>
      </c>
      <c r="L78" s="30">
        <v>5</v>
      </c>
      <c r="M78" s="30">
        <v>5</v>
      </c>
      <c r="N78" s="30">
        <v>5</v>
      </c>
      <c r="O78" s="30">
        <v>5</v>
      </c>
      <c r="P78" s="30">
        <v>5</v>
      </c>
      <c r="Q78" s="30">
        <v>5</v>
      </c>
      <c r="R78" s="30">
        <v>5</v>
      </c>
      <c r="S78" s="30">
        <v>5</v>
      </c>
      <c r="T78" s="30">
        <v>5</v>
      </c>
      <c r="U78" s="30">
        <v>5</v>
      </c>
      <c r="V78" s="30">
        <v>5</v>
      </c>
      <c r="W78" s="30">
        <v>5</v>
      </c>
      <c r="X78" s="30">
        <v>5</v>
      </c>
      <c r="Y78" s="30">
        <v>5</v>
      </c>
      <c r="Z78" s="30">
        <v>5</v>
      </c>
      <c r="AA78" s="30">
        <v>5</v>
      </c>
      <c r="AB78" s="30">
        <v>5</v>
      </c>
      <c r="AC78" s="30">
        <v>5</v>
      </c>
      <c r="AD78" s="30">
        <v>5</v>
      </c>
      <c r="AE78" s="30">
        <v>5</v>
      </c>
      <c r="AF78" s="30">
        <v>5</v>
      </c>
      <c r="AG78" s="30">
        <v>5</v>
      </c>
      <c r="AH78" s="30">
        <v>5</v>
      </c>
      <c r="AI78" s="30">
        <v>5</v>
      </c>
      <c r="AJ78" s="30">
        <v>5</v>
      </c>
      <c r="AK78" s="30">
        <v>5</v>
      </c>
      <c r="AL78" s="30">
        <v>5</v>
      </c>
      <c r="AM78" s="30">
        <v>5</v>
      </c>
      <c r="AN78" s="30">
        <v>5</v>
      </c>
      <c r="AO78" s="30">
        <v>5</v>
      </c>
      <c r="AP78" s="30">
        <v>5</v>
      </c>
      <c r="AQ78" s="30">
        <v>5</v>
      </c>
      <c r="AR78" s="30">
        <v>5</v>
      </c>
      <c r="AS78" s="30">
        <v>5</v>
      </c>
      <c r="AT78" s="30">
        <v>5</v>
      </c>
      <c r="AU78" s="30">
        <v>5</v>
      </c>
      <c r="AV78" s="30">
        <v>5</v>
      </c>
      <c r="AW78" s="30">
        <v>5</v>
      </c>
      <c r="AX78" s="30">
        <v>5</v>
      </c>
      <c r="AY78" s="30">
        <v>5</v>
      </c>
      <c r="AZ78" s="30">
        <v>5</v>
      </c>
      <c r="BA78" s="30">
        <v>5</v>
      </c>
      <c r="BB78" s="30">
        <v>5</v>
      </c>
      <c r="BC78" s="28">
        <v>114</v>
      </c>
      <c r="BD78" s="30">
        <v>5</v>
      </c>
      <c r="BE78" s="30">
        <f t="shared" si="4"/>
        <v>0.13862943611198905</v>
      </c>
      <c r="BF78" s="31">
        <f t="shared" si="3"/>
        <v>1.0709157153701103</v>
      </c>
      <c r="BG78" s="30">
        <v>5</v>
      </c>
    </row>
    <row r="79" spans="1:59">
      <c r="A79" s="88" t="s">
        <v>86</v>
      </c>
      <c r="B79" s="28"/>
      <c r="C79" s="28"/>
      <c r="D79" s="28" t="s">
        <v>375</v>
      </c>
      <c r="E79" s="28"/>
      <c r="F79" s="28"/>
      <c r="G79" s="29">
        <v>5.0000000000000001E-3</v>
      </c>
      <c r="H79" s="29">
        <v>5.0000000000000001E-3</v>
      </c>
      <c r="I79" s="30">
        <v>5</v>
      </c>
      <c r="J79" s="30">
        <v>5</v>
      </c>
      <c r="K79" s="30">
        <v>5</v>
      </c>
      <c r="L79" s="30">
        <v>5</v>
      </c>
      <c r="M79" s="30">
        <v>5</v>
      </c>
      <c r="N79" s="30">
        <v>5</v>
      </c>
      <c r="O79" s="30">
        <v>5</v>
      </c>
      <c r="P79" s="30">
        <v>5</v>
      </c>
      <c r="Q79" s="30">
        <v>5</v>
      </c>
      <c r="R79" s="30">
        <v>5</v>
      </c>
      <c r="S79" s="30">
        <v>5</v>
      </c>
      <c r="T79" s="30">
        <v>5</v>
      </c>
      <c r="U79" s="30">
        <v>5</v>
      </c>
      <c r="V79" s="30">
        <v>5</v>
      </c>
      <c r="W79" s="30">
        <v>5</v>
      </c>
      <c r="X79" s="30">
        <v>5</v>
      </c>
      <c r="Y79" s="30">
        <v>5</v>
      </c>
      <c r="Z79" s="30">
        <v>5</v>
      </c>
      <c r="AA79" s="30">
        <v>5</v>
      </c>
      <c r="AB79" s="30">
        <v>5</v>
      </c>
      <c r="AC79" s="30">
        <v>5</v>
      </c>
      <c r="AD79" s="30">
        <v>5</v>
      </c>
      <c r="AE79" s="30">
        <v>5</v>
      </c>
      <c r="AF79" s="30">
        <v>5</v>
      </c>
      <c r="AG79" s="30">
        <v>5</v>
      </c>
      <c r="AH79" s="30">
        <v>5</v>
      </c>
      <c r="AI79" s="30">
        <v>5</v>
      </c>
      <c r="AJ79" s="30">
        <v>5</v>
      </c>
      <c r="AK79" s="30">
        <v>5</v>
      </c>
      <c r="AL79" s="30">
        <v>5</v>
      </c>
      <c r="AM79" s="30">
        <v>5</v>
      </c>
      <c r="AN79" s="30">
        <v>5</v>
      </c>
      <c r="AO79" s="30">
        <v>5</v>
      </c>
      <c r="AP79" s="30">
        <v>5</v>
      </c>
      <c r="AQ79" s="30">
        <v>5</v>
      </c>
      <c r="AR79" s="30">
        <v>5</v>
      </c>
      <c r="AS79" s="30">
        <v>5</v>
      </c>
      <c r="AT79" s="30">
        <v>5</v>
      </c>
      <c r="AU79" s="30">
        <v>5</v>
      </c>
      <c r="AV79" s="30">
        <v>5</v>
      </c>
      <c r="AW79" s="30">
        <v>5</v>
      </c>
      <c r="AX79" s="30">
        <v>5</v>
      </c>
      <c r="AY79" s="30">
        <v>5</v>
      </c>
      <c r="AZ79" s="30">
        <v>5</v>
      </c>
      <c r="BA79" s="30">
        <v>5</v>
      </c>
      <c r="BB79" s="30">
        <v>5</v>
      </c>
      <c r="BC79" s="28">
        <v>141</v>
      </c>
      <c r="BD79" s="30">
        <v>5</v>
      </c>
      <c r="BE79" s="30">
        <f t="shared" si="4"/>
        <v>0.13862943611198905</v>
      </c>
      <c r="BF79" s="31">
        <f t="shared" si="3"/>
        <v>1.0709157153701103</v>
      </c>
      <c r="BG79" s="30">
        <v>5</v>
      </c>
    </row>
    <row r="80" spans="1:59">
      <c r="A80" s="88" t="s">
        <v>87</v>
      </c>
      <c r="B80" s="28"/>
      <c r="C80" s="28"/>
      <c r="D80" s="28" t="s">
        <v>375</v>
      </c>
      <c r="E80" s="28" t="s">
        <v>381</v>
      </c>
      <c r="F80" s="28"/>
      <c r="G80" s="29">
        <v>1</v>
      </c>
      <c r="H80" s="29">
        <v>0.02</v>
      </c>
      <c r="I80" s="30">
        <v>5</v>
      </c>
      <c r="J80" s="30">
        <v>5</v>
      </c>
      <c r="K80" s="30">
        <v>5</v>
      </c>
      <c r="L80" s="30">
        <v>5</v>
      </c>
      <c r="M80" s="30">
        <v>5</v>
      </c>
      <c r="N80" s="30">
        <v>5</v>
      </c>
      <c r="O80" s="30">
        <v>5</v>
      </c>
      <c r="P80" s="30">
        <v>5</v>
      </c>
      <c r="Q80" s="30">
        <v>5</v>
      </c>
      <c r="R80" s="30">
        <v>5</v>
      </c>
      <c r="S80" s="30">
        <v>5</v>
      </c>
      <c r="T80" s="30">
        <v>5</v>
      </c>
      <c r="U80" s="30">
        <v>5</v>
      </c>
      <c r="V80" s="30">
        <v>5</v>
      </c>
      <c r="W80" s="30">
        <v>5</v>
      </c>
      <c r="X80" s="30">
        <v>5</v>
      </c>
      <c r="Y80" s="30">
        <v>5</v>
      </c>
      <c r="Z80" s="30">
        <v>5</v>
      </c>
      <c r="AA80" s="30">
        <v>5</v>
      </c>
      <c r="AB80" s="30">
        <v>5</v>
      </c>
      <c r="AC80" s="30">
        <v>5</v>
      </c>
      <c r="AD80" s="30">
        <v>5</v>
      </c>
      <c r="AE80" s="30">
        <v>5</v>
      </c>
      <c r="AF80" s="30">
        <v>5</v>
      </c>
      <c r="AG80" s="30">
        <v>5</v>
      </c>
      <c r="AH80" s="30">
        <v>5</v>
      </c>
      <c r="AI80" s="30">
        <v>5</v>
      </c>
      <c r="AJ80" s="30">
        <v>5</v>
      </c>
      <c r="AK80" s="30">
        <v>5</v>
      </c>
      <c r="AL80" s="30">
        <v>5</v>
      </c>
      <c r="AM80" s="30">
        <v>5</v>
      </c>
      <c r="AN80" s="30">
        <v>5</v>
      </c>
      <c r="AO80" s="30">
        <v>5</v>
      </c>
      <c r="AP80" s="30">
        <v>5</v>
      </c>
      <c r="AQ80" s="30">
        <v>5</v>
      </c>
      <c r="AR80" s="30">
        <v>5</v>
      </c>
      <c r="AS80" s="30">
        <v>5</v>
      </c>
      <c r="AT80" s="30">
        <v>5</v>
      </c>
      <c r="AU80" s="30">
        <v>5</v>
      </c>
      <c r="AV80" s="30">
        <v>5</v>
      </c>
      <c r="AW80" s="30">
        <v>5</v>
      </c>
      <c r="AX80" s="30">
        <v>5</v>
      </c>
      <c r="AY80" s="30">
        <v>5</v>
      </c>
      <c r="AZ80" s="30">
        <v>5</v>
      </c>
      <c r="BA80" s="30">
        <v>5</v>
      </c>
      <c r="BB80" s="30">
        <v>5</v>
      </c>
      <c r="BC80" s="28">
        <v>203</v>
      </c>
      <c r="BD80" s="30">
        <v>5</v>
      </c>
      <c r="BE80" s="30">
        <f t="shared" si="4"/>
        <v>0.13862943611198905</v>
      </c>
      <c r="BF80" s="31">
        <f t="shared" si="3"/>
        <v>1.0709157153701103</v>
      </c>
      <c r="BG80" s="30">
        <v>5</v>
      </c>
    </row>
    <row r="81" spans="1:59">
      <c r="A81" s="34" t="s">
        <v>88</v>
      </c>
      <c r="B81" s="90" t="s">
        <v>9</v>
      </c>
      <c r="C81" s="28"/>
      <c r="D81" s="28" t="s">
        <v>375</v>
      </c>
      <c r="E81" s="28" t="s">
        <v>381</v>
      </c>
      <c r="F81" s="28"/>
      <c r="G81" s="29">
        <v>1</v>
      </c>
      <c r="H81" s="29">
        <v>0.02</v>
      </c>
      <c r="I81" s="30">
        <v>5</v>
      </c>
      <c r="J81" s="30">
        <v>5</v>
      </c>
      <c r="K81" s="30">
        <v>5</v>
      </c>
      <c r="L81" s="30">
        <v>5</v>
      </c>
      <c r="M81" s="30">
        <v>5</v>
      </c>
      <c r="N81" s="30">
        <v>5</v>
      </c>
      <c r="O81" s="30">
        <v>5</v>
      </c>
      <c r="P81" s="30">
        <v>5</v>
      </c>
      <c r="Q81" s="30">
        <v>5</v>
      </c>
      <c r="R81" s="30">
        <v>5</v>
      </c>
      <c r="S81" s="30">
        <v>5</v>
      </c>
      <c r="T81" s="30">
        <v>5</v>
      </c>
      <c r="U81" s="30">
        <v>5</v>
      </c>
      <c r="V81" s="30">
        <v>5</v>
      </c>
      <c r="W81" s="30">
        <v>5</v>
      </c>
      <c r="X81" s="30">
        <v>5</v>
      </c>
      <c r="Y81" s="30">
        <v>5</v>
      </c>
      <c r="Z81" s="30">
        <v>5</v>
      </c>
      <c r="AA81" s="30">
        <v>5</v>
      </c>
      <c r="AB81" s="30">
        <v>5</v>
      </c>
      <c r="AC81" s="30">
        <v>5</v>
      </c>
      <c r="AD81" s="30">
        <v>5</v>
      </c>
      <c r="AE81" s="30">
        <v>5</v>
      </c>
      <c r="AF81" s="30">
        <v>5</v>
      </c>
      <c r="AG81" s="30">
        <v>5</v>
      </c>
      <c r="AH81" s="30">
        <v>5</v>
      </c>
      <c r="AI81" s="30">
        <v>5</v>
      </c>
      <c r="AJ81" s="30">
        <v>5</v>
      </c>
      <c r="AK81" s="30">
        <v>5</v>
      </c>
      <c r="AL81" s="30">
        <v>5</v>
      </c>
      <c r="AM81" s="30">
        <v>5</v>
      </c>
      <c r="AN81" s="30">
        <v>5</v>
      </c>
      <c r="AO81" s="30">
        <v>5</v>
      </c>
      <c r="AP81" s="30">
        <v>5</v>
      </c>
      <c r="AQ81" s="30">
        <v>5</v>
      </c>
      <c r="AR81" s="30">
        <v>5</v>
      </c>
      <c r="AS81" s="30">
        <v>5</v>
      </c>
      <c r="AT81" s="30">
        <v>5</v>
      </c>
      <c r="AU81" s="30">
        <v>5</v>
      </c>
      <c r="AV81" s="30">
        <v>5</v>
      </c>
      <c r="AW81" s="30">
        <v>5</v>
      </c>
      <c r="AX81" s="30">
        <v>5</v>
      </c>
      <c r="AY81" s="30">
        <v>5</v>
      </c>
      <c r="AZ81" s="30">
        <v>5</v>
      </c>
      <c r="BA81" s="30">
        <v>5</v>
      </c>
      <c r="BB81" s="30">
        <v>5</v>
      </c>
      <c r="BC81" s="28">
        <v>210</v>
      </c>
      <c r="BD81" s="30">
        <v>5</v>
      </c>
      <c r="BE81" s="30">
        <f t="shared" si="4"/>
        <v>0.13862943611198905</v>
      </c>
      <c r="BF81" s="31">
        <f t="shared" si="3"/>
        <v>1.0709157153701103</v>
      </c>
      <c r="BG81" s="30">
        <v>5</v>
      </c>
    </row>
    <row r="82" spans="1:59">
      <c r="A82" s="34" t="s">
        <v>89</v>
      </c>
      <c r="B82" s="28" t="s">
        <v>9</v>
      </c>
      <c r="C82" s="28"/>
      <c r="D82" s="28" t="s">
        <v>376</v>
      </c>
      <c r="E82" s="28"/>
      <c r="F82" s="28"/>
      <c r="G82" s="29"/>
      <c r="H82" s="29">
        <v>0</v>
      </c>
      <c r="I82" s="30">
        <v>5</v>
      </c>
      <c r="J82" s="30">
        <v>5</v>
      </c>
      <c r="K82" s="30">
        <v>5</v>
      </c>
      <c r="L82" s="30">
        <v>5</v>
      </c>
      <c r="M82" s="30">
        <v>5</v>
      </c>
      <c r="N82" s="30">
        <v>5</v>
      </c>
      <c r="O82" s="30">
        <v>5</v>
      </c>
      <c r="P82" s="30">
        <v>5</v>
      </c>
      <c r="Q82" s="30">
        <v>5</v>
      </c>
      <c r="R82" s="30">
        <v>5</v>
      </c>
      <c r="S82" s="30">
        <v>5</v>
      </c>
      <c r="T82" s="30">
        <v>5</v>
      </c>
      <c r="U82" s="30">
        <v>5</v>
      </c>
      <c r="V82" s="30">
        <v>5</v>
      </c>
      <c r="W82" s="30">
        <v>5</v>
      </c>
      <c r="X82" s="30">
        <v>5</v>
      </c>
      <c r="Y82" s="30">
        <v>5</v>
      </c>
      <c r="Z82" s="30">
        <v>5</v>
      </c>
      <c r="AA82" s="30">
        <v>5</v>
      </c>
      <c r="AB82" s="30">
        <v>5</v>
      </c>
      <c r="AC82" s="30">
        <v>5</v>
      </c>
      <c r="AD82" s="30">
        <v>5</v>
      </c>
      <c r="AE82" s="30">
        <v>5</v>
      </c>
      <c r="AF82" s="30">
        <v>5</v>
      </c>
      <c r="AG82" s="30">
        <v>5</v>
      </c>
      <c r="AH82" s="30">
        <v>5</v>
      </c>
      <c r="AI82" s="30">
        <v>5</v>
      </c>
      <c r="AJ82" s="30">
        <v>5</v>
      </c>
      <c r="AK82" s="30">
        <v>5</v>
      </c>
      <c r="AL82" s="30">
        <v>5</v>
      </c>
      <c r="AM82" s="30">
        <v>5</v>
      </c>
      <c r="AN82" s="30">
        <v>5</v>
      </c>
      <c r="AO82" s="30">
        <v>5</v>
      </c>
      <c r="AP82" s="30">
        <v>5</v>
      </c>
      <c r="AQ82" s="30">
        <v>5</v>
      </c>
      <c r="AR82" s="30">
        <v>5</v>
      </c>
      <c r="AS82" s="30">
        <v>5</v>
      </c>
      <c r="AT82" s="30">
        <v>5</v>
      </c>
      <c r="AU82" s="30">
        <v>5</v>
      </c>
      <c r="AV82" s="30">
        <v>5</v>
      </c>
      <c r="AW82" s="30">
        <v>5</v>
      </c>
      <c r="AX82" s="30">
        <v>5</v>
      </c>
      <c r="AY82" s="30">
        <v>5</v>
      </c>
      <c r="AZ82" s="30">
        <v>5</v>
      </c>
      <c r="BA82" s="30">
        <v>5</v>
      </c>
      <c r="BB82" s="30">
        <v>5</v>
      </c>
      <c r="BC82" s="28">
        <v>213</v>
      </c>
      <c r="BD82" s="30">
        <v>5</v>
      </c>
      <c r="BE82" s="30">
        <f t="shared" si="4"/>
        <v>0.13862943611198905</v>
      </c>
      <c r="BF82" s="31">
        <f t="shared" si="3"/>
        <v>1.0709157153701103</v>
      </c>
      <c r="BG82" s="30">
        <v>5</v>
      </c>
    </row>
    <row r="83" spans="1:59">
      <c r="A83" s="34" t="s">
        <v>90</v>
      </c>
      <c r="B83" s="90" t="s">
        <v>9</v>
      </c>
      <c r="C83" s="28"/>
      <c r="D83" s="28" t="s">
        <v>376</v>
      </c>
      <c r="E83" s="28"/>
      <c r="F83" s="28"/>
      <c r="G83" s="29"/>
      <c r="H83" s="29">
        <v>0</v>
      </c>
      <c r="I83" s="30">
        <v>5</v>
      </c>
      <c r="J83" s="30">
        <v>5</v>
      </c>
      <c r="K83" s="30">
        <v>5</v>
      </c>
      <c r="L83" s="30">
        <v>5</v>
      </c>
      <c r="M83" s="30">
        <v>5</v>
      </c>
      <c r="N83" s="30">
        <v>5</v>
      </c>
      <c r="O83" s="30">
        <v>5</v>
      </c>
      <c r="P83" s="30">
        <v>5</v>
      </c>
      <c r="Q83" s="30">
        <v>5</v>
      </c>
      <c r="R83" s="30">
        <v>5</v>
      </c>
      <c r="S83" s="30">
        <v>5</v>
      </c>
      <c r="T83" s="30">
        <v>5</v>
      </c>
      <c r="U83" s="30">
        <v>5</v>
      </c>
      <c r="V83" s="30">
        <v>5</v>
      </c>
      <c r="W83" s="30">
        <v>5</v>
      </c>
      <c r="X83" s="30">
        <v>5</v>
      </c>
      <c r="Y83" s="30">
        <v>5</v>
      </c>
      <c r="Z83" s="30">
        <v>5</v>
      </c>
      <c r="AA83" s="30">
        <v>5</v>
      </c>
      <c r="AB83" s="30">
        <v>5</v>
      </c>
      <c r="AC83" s="30">
        <v>5</v>
      </c>
      <c r="AD83" s="30">
        <v>5</v>
      </c>
      <c r="AE83" s="30">
        <v>5</v>
      </c>
      <c r="AF83" s="30">
        <v>5</v>
      </c>
      <c r="AG83" s="30">
        <v>5</v>
      </c>
      <c r="AH83" s="30">
        <v>5</v>
      </c>
      <c r="AI83" s="30">
        <v>5</v>
      </c>
      <c r="AJ83" s="30">
        <v>5</v>
      </c>
      <c r="AK83" s="30">
        <v>5</v>
      </c>
      <c r="AL83" s="30">
        <v>5</v>
      </c>
      <c r="AM83" s="30">
        <v>5</v>
      </c>
      <c r="AN83" s="30">
        <v>5</v>
      </c>
      <c r="AO83" s="30">
        <v>5</v>
      </c>
      <c r="AP83" s="30">
        <v>5</v>
      </c>
      <c r="AQ83" s="30">
        <v>5</v>
      </c>
      <c r="AR83" s="30">
        <v>5</v>
      </c>
      <c r="AS83" s="30">
        <v>5</v>
      </c>
      <c r="AT83" s="30">
        <v>5</v>
      </c>
      <c r="AU83" s="30">
        <v>5</v>
      </c>
      <c r="AV83" s="30">
        <v>5</v>
      </c>
      <c r="AW83" s="30">
        <v>5</v>
      </c>
      <c r="AX83" s="30">
        <v>5</v>
      </c>
      <c r="AY83" s="30">
        <v>5</v>
      </c>
      <c r="AZ83" s="30">
        <v>5</v>
      </c>
      <c r="BA83" s="30">
        <v>5</v>
      </c>
      <c r="BB83" s="30">
        <v>5</v>
      </c>
      <c r="BC83" s="28">
        <v>214</v>
      </c>
      <c r="BD83" s="30">
        <v>5</v>
      </c>
      <c r="BE83" s="30">
        <f t="shared" si="4"/>
        <v>0.13862943611198905</v>
      </c>
      <c r="BF83" s="31">
        <f t="shared" si="3"/>
        <v>1.0709157153701103</v>
      </c>
      <c r="BG83" s="30">
        <v>5</v>
      </c>
    </row>
    <row r="84" spans="1:59">
      <c r="A84" s="34" t="s">
        <v>91</v>
      </c>
      <c r="B84" s="90" t="s">
        <v>9</v>
      </c>
      <c r="C84" s="28"/>
      <c r="D84" s="28" t="s">
        <v>376</v>
      </c>
      <c r="E84" s="28"/>
      <c r="F84" s="28"/>
      <c r="G84" s="29"/>
      <c r="H84" s="29">
        <v>0</v>
      </c>
      <c r="I84" s="30">
        <v>5</v>
      </c>
      <c r="J84" s="30">
        <v>5</v>
      </c>
      <c r="K84" s="30">
        <v>5</v>
      </c>
      <c r="L84" s="30">
        <v>5</v>
      </c>
      <c r="M84" s="30">
        <v>5</v>
      </c>
      <c r="N84" s="30">
        <v>5</v>
      </c>
      <c r="O84" s="30">
        <v>5</v>
      </c>
      <c r="P84" s="30">
        <v>5</v>
      </c>
      <c r="Q84" s="30">
        <v>5</v>
      </c>
      <c r="R84" s="30">
        <v>5</v>
      </c>
      <c r="S84" s="30">
        <v>5</v>
      </c>
      <c r="T84" s="30">
        <v>5</v>
      </c>
      <c r="U84" s="30">
        <v>5</v>
      </c>
      <c r="V84" s="30">
        <v>5</v>
      </c>
      <c r="W84" s="30">
        <v>5</v>
      </c>
      <c r="X84" s="30">
        <v>5</v>
      </c>
      <c r="Y84" s="30">
        <v>5</v>
      </c>
      <c r="Z84" s="30">
        <v>5</v>
      </c>
      <c r="AA84" s="30">
        <v>5</v>
      </c>
      <c r="AB84" s="30">
        <v>5</v>
      </c>
      <c r="AC84" s="30">
        <v>5</v>
      </c>
      <c r="AD84" s="30">
        <v>5</v>
      </c>
      <c r="AE84" s="30">
        <v>5</v>
      </c>
      <c r="AF84" s="30">
        <v>5</v>
      </c>
      <c r="AG84" s="30">
        <v>5</v>
      </c>
      <c r="AH84" s="30">
        <v>5</v>
      </c>
      <c r="AI84" s="30">
        <v>5</v>
      </c>
      <c r="AJ84" s="30">
        <v>5</v>
      </c>
      <c r="AK84" s="30">
        <v>5</v>
      </c>
      <c r="AL84" s="30">
        <v>5</v>
      </c>
      <c r="AM84" s="30">
        <v>5</v>
      </c>
      <c r="AN84" s="30">
        <v>5</v>
      </c>
      <c r="AO84" s="30">
        <v>5</v>
      </c>
      <c r="AP84" s="30">
        <v>5</v>
      </c>
      <c r="AQ84" s="30">
        <v>5</v>
      </c>
      <c r="AR84" s="30">
        <v>5</v>
      </c>
      <c r="AS84" s="30">
        <v>5</v>
      </c>
      <c r="AT84" s="30">
        <v>5</v>
      </c>
      <c r="AU84" s="30">
        <v>5</v>
      </c>
      <c r="AV84" s="30">
        <v>5</v>
      </c>
      <c r="AW84" s="30">
        <v>5</v>
      </c>
      <c r="AX84" s="30">
        <v>5</v>
      </c>
      <c r="AY84" s="30">
        <v>5</v>
      </c>
      <c r="AZ84" s="30">
        <v>5</v>
      </c>
      <c r="BA84" s="30">
        <v>5</v>
      </c>
      <c r="BB84" s="30">
        <v>5</v>
      </c>
      <c r="BC84" s="28">
        <v>218</v>
      </c>
      <c r="BD84" s="30">
        <v>5</v>
      </c>
      <c r="BE84" s="30">
        <f t="shared" si="4"/>
        <v>0.13862943611198905</v>
      </c>
      <c r="BF84" s="31">
        <f t="shared" si="3"/>
        <v>1.0709157153701103</v>
      </c>
      <c r="BG84" s="30">
        <v>5</v>
      </c>
    </row>
    <row r="85" spans="1:59">
      <c r="A85" s="88" t="s">
        <v>92</v>
      </c>
      <c r="B85" s="28"/>
      <c r="C85" s="28"/>
      <c r="D85" s="28" t="s">
        <v>375</v>
      </c>
      <c r="E85" s="28"/>
      <c r="F85" s="28"/>
      <c r="G85" s="29">
        <v>5.0000000000000001E-3</v>
      </c>
      <c r="H85" s="29">
        <v>5.0000000000000001E-3</v>
      </c>
      <c r="I85" s="30">
        <v>5</v>
      </c>
      <c r="J85" s="30">
        <v>5</v>
      </c>
      <c r="K85" s="30">
        <v>5</v>
      </c>
      <c r="L85" s="30">
        <v>5</v>
      </c>
      <c r="M85" s="30">
        <v>5</v>
      </c>
      <c r="N85" s="30">
        <v>5</v>
      </c>
      <c r="O85" s="30">
        <v>5</v>
      </c>
      <c r="P85" s="30">
        <v>5</v>
      </c>
      <c r="Q85" s="30">
        <v>5</v>
      </c>
      <c r="R85" s="30">
        <v>5</v>
      </c>
      <c r="S85" s="30">
        <v>5</v>
      </c>
      <c r="T85" s="30">
        <v>5</v>
      </c>
      <c r="U85" s="30">
        <v>5</v>
      </c>
      <c r="V85" s="30">
        <v>5</v>
      </c>
      <c r="W85" s="30">
        <v>5</v>
      </c>
      <c r="X85" s="30">
        <v>5</v>
      </c>
      <c r="Y85" s="30">
        <v>5</v>
      </c>
      <c r="Z85" s="30">
        <v>5</v>
      </c>
      <c r="AA85" s="30">
        <v>5</v>
      </c>
      <c r="AB85" s="30">
        <v>5</v>
      </c>
      <c r="AC85" s="30">
        <v>5</v>
      </c>
      <c r="AD85" s="30">
        <v>5</v>
      </c>
      <c r="AE85" s="30">
        <v>5</v>
      </c>
      <c r="AF85" s="30">
        <v>5</v>
      </c>
      <c r="AG85" s="30">
        <v>5</v>
      </c>
      <c r="AH85" s="30">
        <v>5</v>
      </c>
      <c r="AI85" s="30">
        <v>5</v>
      </c>
      <c r="AJ85" s="30">
        <v>5</v>
      </c>
      <c r="AK85" s="30">
        <v>5</v>
      </c>
      <c r="AL85" s="30">
        <v>5</v>
      </c>
      <c r="AM85" s="30">
        <v>5</v>
      </c>
      <c r="AN85" s="30">
        <v>5</v>
      </c>
      <c r="AO85" s="30">
        <v>5</v>
      </c>
      <c r="AP85" s="30">
        <v>5</v>
      </c>
      <c r="AQ85" s="30">
        <v>5</v>
      </c>
      <c r="AR85" s="30">
        <v>5</v>
      </c>
      <c r="AS85" s="30">
        <v>5</v>
      </c>
      <c r="AT85" s="30">
        <v>5</v>
      </c>
      <c r="AU85" s="30">
        <v>5</v>
      </c>
      <c r="AV85" s="30">
        <v>5</v>
      </c>
      <c r="AW85" s="30">
        <v>5</v>
      </c>
      <c r="AX85" s="30">
        <v>5</v>
      </c>
      <c r="AY85" s="30">
        <v>5</v>
      </c>
      <c r="AZ85" s="30">
        <v>5</v>
      </c>
      <c r="BA85" s="30">
        <v>5</v>
      </c>
      <c r="BB85" s="30">
        <v>5</v>
      </c>
      <c r="BC85" s="28">
        <v>135</v>
      </c>
      <c r="BD85" s="30">
        <v>5</v>
      </c>
      <c r="BE85" s="30">
        <f t="shared" si="4"/>
        <v>0.13862943611198905</v>
      </c>
      <c r="BF85" s="31">
        <f t="shared" si="3"/>
        <v>1.0709157153701103</v>
      </c>
      <c r="BG85" s="30">
        <v>5</v>
      </c>
    </row>
    <row r="86" spans="1:59">
      <c r="A86" s="88" t="s">
        <v>93</v>
      </c>
      <c r="B86" s="28"/>
      <c r="C86" s="28"/>
      <c r="D86" s="28" t="s">
        <v>375</v>
      </c>
      <c r="E86" s="28"/>
      <c r="F86" s="28"/>
      <c r="G86" s="29">
        <v>0.02</v>
      </c>
      <c r="H86" s="29">
        <v>0.02</v>
      </c>
      <c r="I86" s="30">
        <v>5</v>
      </c>
      <c r="J86" s="30">
        <v>5</v>
      </c>
      <c r="K86" s="30">
        <v>5</v>
      </c>
      <c r="L86" s="30">
        <v>5</v>
      </c>
      <c r="M86" s="30">
        <v>5</v>
      </c>
      <c r="N86" s="30">
        <v>5</v>
      </c>
      <c r="O86" s="30">
        <v>5</v>
      </c>
      <c r="P86" s="30">
        <v>5</v>
      </c>
      <c r="Q86" s="30">
        <v>5</v>
      </c>
      <c r="R86" s="30">
        <v>5</v>
      </c>
      <c r="S86" s="30">
        <v>5</v>
      </c>
      <c r="T86" s="30">
        <v>5</v>
      </c>
      <c r="U86" s="30">
        <v>5</v>
      </c>
      <c r="V86" s="30">
        <v>5</v>
      </c>
      <c r="W86" s="30">
        <v>5</v>
      </c>
      <c r="X86" s="30">
        <v>5</v>
      </c>
      <c r="Y86" s="30">
        <v>5</v>
      </c>
      <c r="Z86" s="30">
        <v>5</v>
      </c>
      <c r="AA86" s="30">
        <v>5</v>
      </c>
      <c r="AB86" s="30">
        <v>5</v>
      </c>
      <c r="AC86" s="30">
        <v>5</v>
      </c>
      <c r="AD86" s="30">
        <v>5</v>
      </c>
      <c r="AE86" s="30">
        <v>5</v>
      </c>
      <c r="AF86" s="30">
        <v>5</v>
      </c>
      <c r="AG86" s="30">
        <v>5</v>
      </c>
      <c r="AH86" s="30">
        <v>5</v>
      </c>
      <c r="AI86" s="30">
        <v>5</v>
      </c>
      <c r="AJ86" s="30">
        <v>5</v>
      </c>
      <c r="AK86" s="30">
        <v>5</v>
      </c>
      <c r="AL86" s="30">
        <v>5</v>
      </c>
      <c r="AM86" s="30">
        <v>5</v>
      </c>
      <c r="AN86" s="30">
        <v>5</v>
      </c>
      <c r="AO86" s="30">
        <v>5</v>
      </c>
      <c r="AP86" s="30">
        <v>5</v>
      </c>
      <c r="AQ86" s="30">
        <v>5</v>
      </c>
      <c r="AR86" s="30">
        <v>5</v>
      </c>
      <c r="AS86" s="30">
        <v>5</v>
      </c>
      <c r="AT86" s="30">
        <v>5</v>
      </c>
      <c r="AU86" s="30">
        <v>5</v>
      </c>
      <c r="AV86" s="30">
        <v>5</v>
      </c>
      <c r="AW86" s="30">
        <v>5</v>
      </c>
      <c r="AX86" s="30">
        <v>5</v>
      </c>
      <c r="AY86" s="30">
        <v>5</v>
      </c>
      <c r="AZ86" s="30">
        <v>5</v>
      </c>
      <c r="BA86" s="30">
        <v>5</v>
      </c>
      <c r="BB86" s="30">
        <v>5</v>
      </c>
      <c r="BC86" s="28">
        <v>184</v>
      </c>
      <c r="BD86" s="30">
        <v>5</v>
      </c>
      <c r="BE86" s="30">
        <f t="shared" si="4"/>
        <v>0.13862943611198905</v>
      </c>
      <c r="BF86" s="31">
        <f t="shared" si="3"/>
        <v>1.0709157153701103</v>
      </c>
      <c r="BG86" s="30">
        <v>5</v>
      </c>
    </row>
    <row r="87" spans="1:59">
      <c r="A87" s="88" t="s">
        <v>94</v>
      </c>
      <c r="B87" s="28"/>
      <c r="C87" s="28"/>
      <c r="D87" s="28" t="s">
        <v>377</v>
      </c>
      <c r="E87" s="28"/>
      <c r="F87" s="28"/>
      <c r="G87" s="29">
        <v>5.0000000000000001E-3</v>
      </c>
      <c r="H87" s="29">
        <v>5.0000000000000001E-3</v>
      </c>
      <c r="I87" s="30">
        <v>5</v>
      </c>
      <c r="J87" s="30">
        <v>5</v>
      </c>
      <c r="K87" s="30">
        <v>5</v>
      </c>
      <c r="L87" s="30">
        <v>5</v>
      </c>
      <c r="M87" s="30">
        <v>5</v>
      </c>
      <c r="N87" s="30">
        <v>5</v>
      </c>
      <c r="O87" s="30">
        <v>5</v>
      </c>
      <c r="P87" s="30">
        <v>5</v>
      </c>
      <c r="Q87" s="30">
        <v>5</v>
      </c>
      <c r="R87" s="30">
        <v>5</v>
      </c>
      <c r="S87" s="30">
        <v>5</v>
      </c>
      <c r="T87" s="30">
        <v>5</v>
      </c>
      <c r="U87" s="30">
        <v>5</v>
      </c>
      <c r="V87" s="30">
        <v>5</v>
      </c>
      <c r="W87" s="30">
        <v>5</v>
      </c>
      <c r="X87" s="30">
        <v>5</v>
      </c>
      <c r="Y87" s="30">
        <v>5</v>
      </c>
      <c r="Z87" s="30">
        <v>5</v>
      </c>
      <c r="AA87" s="30">
        <v>5</v>
      </c>
      <c r="AB87" s="30">
        <v>5</v>
      </c>
      <c r="AC87" s="30">
        <v>5</v>
      </c>
      <c r="AD87" s="30">
        <v>5</v>
      </c>
      <c r="AE87" s="30">
        <v>5</v>
      </c>
      <c r="AF87" s="30">
        <v>5</v>
      </c>
      <c r="AG87" s="30">
        <v>5</v>
      </c>
      <c r="AH87" s="30">
        <v>5</v>
      </c>
      <c r="AI87" s="30">
        <v>5</v>
      </c>
      <c r="AJ87" s="30">
        <v>5</v>
      </c>
      <c r="AK87" s="30">
        <v>5</v>
      </c>
      <c r="AL87" s="30">
        <v>5</v>
      </c>
      <c r="AM87" s="30">
        <v>5</v>
      </c>
      <c r="AN87" s="30">
        <v>5</v>
      </c>
      <c r="AO87" s="30">
        <v>5</v>
      </c>
      <c r="AP87" s="30">
        <v>5</v>
      </c>
      <c r="AQ87" s="30">
        <v>5</v>
      </c>
      <c r="AR87" s="30">
        <v>5</v>
      </c>
      <c r="AS87" s="30">
        <v>5</v>
      </c>
      <c r="AT87" s="30">
        <v>5</v>
      </c>
      <c r="AU87" s="30">
        <v>5</v>
      </c>
      <c r="AV87" s="30">
        <v>5</v>
      </c>
      <c r="AW87" s="30">
        <v>5</v>
      </c>
      <c r="AX87" s="30">
        <v>5</v>
      </c>
      <c r="AY87" s="30">
        <v>5</v>
      </c>
      <c r="AZ87" s="30">
        <v>5</v>
      </c>
      <c r="BA87" s="30">
        <v>5</v>
      </c>
      <c r="BB87" s="30">
        <v>5</v>
      </c>
      <c r="BC87" s="28">
        <v>238</v>
      </c>
      <c r="BD87" s="30">
        <v>5</v>
      </c>
      <c r="BE87" s="30">
        <f t="shared" si="4"/>
        <v>0.13862943611198905</v>
      </c>
      <c r="BF87" s="31">
        <f t="shared" si="3"/>
        <v>1.0709157153701103</v>
      </c>
      <c r="BG87" s="30">
        <v>5</v>
      </c>
    </row>
    <row r="88" spans="1:59">
      <c r="A88" s="88" t="s">
        <v>95</v>
      </c>
      <c r="B88" s="28"/>
      <c r="C88" s="28"/>
      <c r="D88" s="28" t="s">
        <v>377</v>
      </c>
      <c r="E88" s="28"/>
      <c r="F88" s="28"/>
      <c r="G88" s="29">
        <v>5.0000000000000001E-3</v>
      </c>
      <c r="H88" s="29">
        <v>5.0000000000000001E-3</v>
      </c>
      <c r="I88" s="30">
        <v>5</v>
      </c>
      <c r="J88" s="30">
        <v>5</v>
      </c>
      <c r="K88" s="30">
        <v>5</v>
      </c>
      <c r="L88" s="30">
        <v>5</v>
      </c>
      <c r="M88" s="30">
        <v>5</v>
      </c>
      <c r="N88" s="30">
        <v>5</v>
      </c>
      <c r="O88" s="30">
        <v>5</v>
      </c>
      <c r="P88" s="30">
        <v>5</v>
      </c>
      <c r="Q88" s="30">
        <v>5</v>
      </c>
      <c r="R88" s="30">
        <v>5</v>
      </c>
      <c r="S88" s="30">
        <v>5</v>
      </c>
      <c r="T88" s="30">
        <v>5</v>
      </c>
      <c r="U88" s="30">
        <v>5</v>
      </c>
      <c r="V88" s="30">
        <v>5</v>
      </c>
      <c r="W88" s="30">
        <v>5</v>
      </c>
      <c r="X88" s="30">
        <v>5</v>
      </c>
      <c r="Y88" s="30">
        <v>5</v>
      </c>
      <c r="Z88" s="30">
        <v>5</v>
      </c>
      <c r="AA88" s="30">
        <v>5</v>
      </c>
      <c r="AB88" s="30">
        <v>5</v>
      </c>
      <c r="AC88" s="30">
        <v>5</v>
      </c>
      <c r="AD88" s="30">
        <v>5</v>
      </c>
      <c r="AE88" s="30">
        <v>5</v>
      </c>
      <c r="AF88" s="30">
        <v>5</v>
      </c>
      <c r="AG88" s="30">
        <v>5</v>
      </c>
      <c r="AH88" s="30">
        <v>5</v>
      </c>
      <c r="AI88" s="30">
        <v>5</v>
      </c>
      <c r="AJ88" s="30">
        <v>5</v>
      </c>
      <c r="AK88" s="30">
        <v>5</v>
      </c>
      <c r="AL88" s="30">
        <v>5</v>
      </c>
      <c r="AM88" s="30">
        <v>5</v>
      </c>
      <c r="AN88" s="30">
        <v>5</v>
      </c>
      <c r="AO88" s="30">
        <v>5</v>
      </c>
      <c r="AP88" s="30">
        <v>5</v>
      </c>
      <c r="AQ88" s="30">
        <v>5</v>
      </c>
      <c r="AR88" s="30">
        <v>5</v>
      </c>
      <c r="AS88" s="30">
        <v>5</v>
      </c>
      <c r="AT88" s="30">
        <v>5</v>
      </c>
      <c r="AU88" s="30">
        <v>5</v>
      </c>
      <c r="AV88" s="30">
        <v>5</v>
      </c>
      <c r="AW88" s="30">
        <v>5</v>
      </c>
      <c r="AX88" s="30">
        <v>5</v>
      </c>
      <c r="AY88" s="30">
        <v>5</v>
      </c>
      <c r="AZ88" s="30">
        <v>5</v>
      </c>
      <c r="BA88" s="30">
        <v>5</v>
      </c>
      <c r="BB88" s="30">
        <v>5</v>
      </c>
      <c r="BC88" s="28">
        <v>239</v>
      </c>
      <c r="BD88" s="30">
        <v>5</v>
      </c>
      <c r="BE88" s="30">
        <f t="shared" si="4"/>
        <v>0.13862943611198905</v>
      </c>
      <c r="BF88" s="31">
        <f t="shared" si="3"/>
        <v>1.0709157153701103</v>
      </c>
      <c r="BG88" s="30">
        <v>5</v>
      </c>
    </row>
    <row r="89" spans="1:59">
      <c r="A89" s="88" t="s">
        <v>96</v>
      </c>
      <c r="B89" s="28"/>
      <c r="C89" s="28"/>
      <c r="D89" s="28" t="s">
        <v>377</v>
      </c>
      <c r="E89" s="28"/>
      <c r="F89" s="28"/>
      <c r="G89" s="29">
        <v>5.0000000000000001E-3</v>
      </c>
      <c r="H89" s="29">
        <v>5.0000000000000001E-3</v>
      </c>
      <c r="I89" s="30">
        <v>5</v>
      </c>
      <c r="J89" s="30">
        <v>5</v>
      </c>
      <c r="K89" s="30">
        <v>5</v>
      </c>
      <c r="L89" s="30">
        <v>5</v>
      </c>
      <c r="M89" s="30">
        <v>5</v>
      </c>
      <c r="N89" s="30">
        <v>5</v>
      </c>
      <c r="O89" s="30">
        <v>5</v>
      </c>
      <c r="P89" s="30">
        <v>5</v>
      </c>
      <c r="Q89" s="30">
        <v>5</v>
      </c>
      <c r="R89" s="30">
        <v>5</v>
      </c>
      <c r="S89" s="30">
        <v>5</v>
      </c>
      <c r="T89" s="30">
        <v>5</v>
      </c>
      <c r="U89" s="30">
        <v>5</v>
      </c>
      <c r="V89" s="30">
        <v>5</v>
      </c>
      <c r="W89" s="30">
        <v>5</v>
      </c>
      <c r="X89" s="30">
        <v>5</v>
      </c>
      <c r="Y89" s="30">
        <v>5</v>
      </c>
      <c r="Z89" s="30">
        <v>5</v>
      </c>
      <c r="AA89" s="30">
        <v>5</v>
      </c>
      <c r="AB89" s="30">
        <v>5</v>
      </c>
      <c r="AC89" s="30">
        <v>5</v>
      </c>
      <c r="AD89" s="30">
        <v>5</v>
      </c>
      <c r="AE89" s="30">
        <v>5</v>
      </c>
      <c r="AF89" s="30">
        <v>5</v>
      </c>
      <c r="AG89" s="30">
        <v>5</v>
      </c>
      <c r="AH89" s="30">
        <v>5</v>
      </c>
      <c r="AI89" s="30">
        <v>5</v>
      </c>
      <c r="AJ89" s="30">
        <v>5</v>
      </c>
      <c r="AK89" s="30">
        <v>5</v>
      </c>
      <c r="AL89" s="30">
        <v>5</v>
      </c>
      <c r="AM89" s="30">
        <v>5</v>
      </c>
      <c r="AN89" s="30">
        <v>5</v>
      </c>
      <c r="AO89" s="30">
        <v>5</v>
      </c>
      <c r="AP89" s="30">
        <v>5</v>
      </c>
      <c r="AQ89" s="30">
        <v>5</v>
      </c>
      <c r="AR89" s="30">
        <v>5</v>
      </c>
      <c r="AS89" s="30">
        <v>5</v>
      </c>
      <c r="AT89" s="30">
        <v>5</v>
      </c>
      <c r="AU89" s="30">
        <v>5</v>
      </c>
      <c r="AV89" s="30">
        <v>5</v>
      </c>
      <c r="AW89" s="30">
        <v>5</v>
      </c>
      <c r="AX89" s="30">
        <v>5</v>
      </c>
      <c r="AY89" s="30">
        <v>5</v>
      </c>
      <c r="AZ89" s="30">
        <v>5</v>
      </c>
      <c r="BA89" s="30">
        <v>5</v>
      </c>
      <c r="BB89" s="30">
        <v>5</v>
      </c>
      <c r="BC89" s="28">
        <v>240</v>
      </c>
      <c r="BD89" s="30">
        <v>5</v>
      </c>
      <c r="BE89" s="30">
        <f t="shared" si="4"/>
        <v>0.13862943611198905</v>
      </c>
      <c r="BF89" s="31">
        <f t="shared" si="3"/>
        <v>1.0709157153701103</v>
      </c>
      <c r="BG89" s="30">
        <v>5</v>
      </c>
    </row>
    <row r="90" spans="1:59">
      <c r="A90" s="34" t="s">
        <v>97</v>
      </c>
      <c r="B90" s="28" t="s">
        <v>9</v>
      </c>
      <c r="C90" s="28"/>
      <c r="D90" s="28" t="s">
        <v>375</v>
      </c>
      <c r="E90" s="28"/>
      <c r="F90" s="28"/>
      <c r="G90" s="29">
        <v>0.6</v>
      </c>
      <c r="H90" s="29">
        <v>0.02</v>
      </c>
      <c r="I90" s="30">
        <v>5</v>
      </c>
      <c r="J90" s="30">
        <v>5</v>
      </c>
      <c r="K90" s="30">
        <v>5</v>
      </c>
      <c r="L90" s="30">
        <v>5</v>
      </c>
      <c r="M90" s="30">
        <v>5</v>
      </c>
      <c r="N90" s="30">
        <v>5</v>
      </c>
      <c r="O90" s="30">
        <v>5</v>
      </c>
      <c r="P90" s="30">
        <v>5</v>
      </c>
      <c r="Q90" s="30">
        <v>5</v>
      </c>
      <c r="R90" s="30">
        <v>5</v>
      </c>
      <c r="S90" s="30">
        <v>5</v>
      </c>
      <c r="T90" s="30">
        <v>5</v>
      </c>
      <c r="U90" s="30">
        <v>5</v>
      </c>
      <c r="V90" s="30">
        <v>5</v>
      </c>
      <c r="W90" s="30">
        <v>5</v>
      </c>
      <c r="X90" s="30">
        <v>5</v>
      </c>
      <c r="Y90" s="30">
        <v>5</v>
      </c>
      <c r="Z90" s="30">
        <v>5</v>
      </c>
      <c r="AA90" s="30">
        <v>5</v>
      </c>
      <c r="AB90" s="30">
        <v>5</v>
      </c>
      <c r="AC90" s="30">
        <v>5</v>
      </c>
      <c r="AD90" s="30">
        <v>5</v>
      </c>
      <c r="AE90" s="30">
        <v>5</v>
      </c>
      <c r="AF90" s="30">
        <v>5</v>
      </c>
      <c r="AG90" s="30">
        <v>5</v>
      </c>
      <c r="AH90" s="30">
        <v>5</v>
      </c>
      <c r="AI90" s="30">
        <v>5</v>
      </c>
      <c r="AJ90" s="30">
        <v>5</v>
      </c>
      <c r="AK90" s="30">
        <v>5</v>
      </c>
      <c r="AL90" s="30">
        <v>5</v>
      </c>
      <c r="AM90" s="30">
        <v>5</v>
      </c>
      <c r="AN90" s="30">
        <v>5</v>
      </c>
      <c r="AO90" s="30">
        <v>5</v>
      </c>
      <c r="AP90" s="30">
        <v>5</v>
      </c>
      <c r="AQ90" s="30">
        <v>5</v>
      </c>
      <c r="AR90" s="30">
        <v>5</v>
      </c>
      <c r="AS90" s="30">
        <v>5</v>
      </c>
      <c r="AT90" s="30">
        <v>5</v>
      </c>
      <c r="AU90" s="30">
        <v>5</v>
      </c>
      <c r="AV90" s="30">
        <v>5</v>
      </c>
      <c r="AW90" s="30">
        <v>5</v>
      </c>
      <c r="AX90" s="30">
        <v>5</v>
      </c>
      <c r="AY90" s="30">
        <v>5</v>
      </c>
      <c r="AZ90" s="30">
        <v>5</v>
      </c>
      <c r="BA90" s="30">
        <v>5</v>
      </c>
      <c r="BB90" s="30">
        <v>5</v>
      </c>
      <c r="BC90" s="28">
        <v>225</v>
      </c>
      <c r="BD90" s="30">
        <v>5</v>
      </c>
      <c r="BE90" s="30">
        <f t="shared" si="4"/>
        <v>0.13862943611198905</v>
      </c>
      <c r="BF90" s="31">
        <f t="shared" si="3"/>
        <v>1.0709157153701103</v>
      </c>
      <c r="BG90" s="30">
        <v>5</v>
      </c>
    </row>
    <row r="91" spans="1:59">
      <c r="A91" s="27" t="s">
        <v>98</v>
      </c>
      <c r="B91" s="90" t="s">
        <v>13</v>
      </c>
      <c r="C91" s="28">
        <v>1</v>
      </c>
      <c r="D91" s="28" t="s">
        <v>375</v>
      </c>
      <c r="E91" s="28"/>
      <c r="F91" s="28"/>
      <c r="G91" s="29">
        <v>0.6</v>
      </c>
      <c r="H91" s="29">
        <v>0.02</v>
      </c>
      <c r="I91" s="30">
        <v>5</v>
      </c>
      <c r="J91" s="30">
        <v>5</v>
      </c>
      <c r="K91" s="30">
        <v>5</v>
      </c>
      <c r="L91" s="30">
        <v>5</v>
      </c>
      <c r="M91" s="30">
        <v>5</v>
      </c>
      <c r="N91" s="30">
        <v>5</v>
      </c>
      <c r="O91" s="30">
        <v>5</v>
      </c>
      <c r="P91" s="30">
        <v>5</v>
      </c>
      <c r="Q91" s="30">
        <v>5</v>
      </c>
      <c r="R91" s="30">
        <v>5</v>
      </c>
      <c r="S91" s="30">
        <v>5</v>
      </c>
      <c r="T91" s="30">
        <v>5</v>
      </c>
      <c r="U91" s="30">
        <v>5</v>
      </c>
      <c r="V91" s="30">
        <v>5</v>
      </c>
      <c r="W91" s="30">
        <v>5</v>
      </c>
      <c r="X91" s="30">
        <v>5</v>
      </c>
      <c r="Y91" s="30">
        <v>5</v>
      </c>
      <c r="Z91" s="30">
        <v>5</v>
      </c>
      <c r="AA91" s="30">
        <v>5</v>
      </c>
      <c r="AB91" s="30">
        <v>5</v>
      </c>
      <c r="AC91" s="30">
        <v>5</v>
      </c>
      <c r="AD91" s="30">
        <v>5</v>
      </c>
      <c r="AE91" s="30">
        <v>5</v>
      </c>
      <c r="AF91" s="30">
        <v>5</v>
      </c>
      <c r="AG91" s="30">
        <v>5</v>
      </c>
      <c r="AH91" s="30">
        <v>5</v>
      </c>
      <c r="AI91" s="30">
        <v>5</v>
      </c>
      <c r="AJ91" s="30">
        <v>5</v>
      </c>
      <c r="AK91" s="30">
        <v>5</v>
      </c>
      <c r="AL91" s="30">
        <v>5</v>
      </c>
      <c r="AM91" s="30">
        <v>5</v>
      </c>
      <c r="AN91" s="30">
        <v>5</v>
      </c>
      <c r="AO91" s="30">
        <v>5</v>
      </c>
      <c r="AP91" s="30">
        <v>5</v>
      </c>
      <c r="AQ91" s="30">
        <v>5</v>
      </c>
      <c r="AR91" s="30">
        <v>5</v>
      </c>
      <c r="AS91" s="30">
        <v>5</v>
      </c>
      <c r="AT91" s="30">
        <v>5</v>
      </c>
      <c r="AU91" s="30">
        <v>5</v>
      </c>
      <c r="AV91" s="30">
        <v>5</v>
      </c>
      <c r="AW91" s="30">
        <v>5</v>
      </c>
      <c r="AX91" s="30">
        <v>5</v>
      </c>
      <c r="AY91" s="30">
        <v>5</v>
      </c>
      <c r="AZ91" s="30">
        <v>5</v>
      </c>
      <c r="BA91" s="30">
        <v>5</v>
      </c>
      <c r="BB91" s="30">
        <v>5</v>
      </c>
      <c r="BC91" s="28">
        <v>226</v>
      </c>
      <c r="BD91" s="30">
        <v>5</v>
      </c>
      <c r="BE91" s="30">
        <f t="shared" si="4"/>
        <v>0.13862943611198905</v>
      </c>
      <c r="BF91" s="31">
        <f t="shared" si="3"/>
        <v>1.0709157153701103</v>
      </c>
      <c r="BG91" s="30">
        <v>5</v>
      </c>
    </row>
    <row r="92" spans="1:59">
      <c r="A92" s="88" t="s">
        <v>99</v>
      </c>
      <c r="B92" s="28"/>
      <c r="C92" s="28"/>
      <c r="D92" s="28" t="s">
        <v>375</v>
      </c>
      <c r="E92" s="28"/>
      <c r="F92" s="28"/>
      <c r="G92" s="29">
        <v>0.6</v>
      </c>
      <c r="H92" s="29">
        <v>0.02</v>
      </c>
      <c r="I92" s="30">
        <v>5</v>
      </c>
      <c r="J92" s="30">
        <v>5</v>
      </c>
      <c r="K92" s="30">
        <v>5</v>
      </c>
      <c r="L92" s="30">
        <v>5</v>
      </c>
      <c r="M92" s="30">
        <v>5</v>
      </c>
      <c r="N92" s="30">
        <v>5</v>
      </c>
      <c r="O92" s="30">
        <v>5</v>
      </c>
      <c r="P92" s="30">
        <v>5</v>
      </c>
      <c r="Q92" s="30">
        <v>5</v>
      </c>
      <c r="R92" s="30">
        <v>5</v>
      </c>
      <c r="S92" s="30">
        <v>5</v>
      </c>
      <c r="T92" s="30">
        <v>5</v>
      </c>
      <c r="U92" s="30">
        <v>5</v>
      </c>
      <c r="V92" s="30">
        <v>5</v>
      </c>
      <c r="W92" s="30">
        <v>5</v>
      </c>
      <c r="X92" s="30">
        <v>5</v>
      </c>
      <c r="Y92" s="30">
        <v>5</v>
      </c>
      <c r="Z92" s="30">
        <v>5</v>
      </c>
      <c r="AA92" s="30">
        <v>5</v>
      </c>
      <c r="AB92" s="30">
        <v>5</v>
      </c>
      <c r="AC92" s="30">
        <v>5</v>
      </c>
      <c r="AD92" s="30">
        <v>5</v>
      </c>
      <c r="AE92" s="30">
        <v>5</v>
      </c>
      <c r="AF92" s="30">
        <v>5</v>
      </c>
      <c r="AG92" s="30">
        <v>5</v>
      </c>
      <c r="AH92" s="30">
        <v>5</v>
      </c>
      <c r="AI92" s="30">
        <v>5</v>
      </c>
      <c r="AJ92" s="30">
        <v>5</v>
      </c>
      <c r="AK92" s="30">
        <v>5</v>
      </c>
      <c r="AL92" s="30">
        <v>5</v>
      </c>
      <c r="AM92" s="30">
        <v>5</v>
      </c>
      <c r="AN92" s="30">
        <v>5</v>
      </c>
      <c r="AO92" s="30">
        <v>5</v>
      </c>
      <c r="AP92" s="30">
        <v>5</v>
      </c>
      <c r="AQ92" s="30">
        <v>5</v>
      </c>
      <c r="AR92" s="30">
        <v>5</v>
      </c>
      <c r="AS92" s="30">
        <v>5</v>
      </c>
      <c r="AT92" s="30">
        <v>5</v>
      </c>
      <c r="AU92" s="30">
        <v>5</v>
      </c>
      <c r="AV92" s="30">
        <v>5</v>
      </c>
      <c r="AW92" s="30">
        <v>5</v>
      </c>
      <c r="AX92" s="30">
        <v>5</v>
      </c>
      <c r="AY92" s="30">
        <v>5</v>
      </c>
      <c r="AZ92" s="30">
        <v>5</v>
      </c>
      <c r="BA92" s="30">
        <v>5</v>
      </c>
      <c r="BB92" s="30">
        <v>5</v>
      </c>
      <c r="BC92" s="28">
        <v>228</v>
      </c>
      <c r="BD92" s="30">
        <v>5</v>
      </c>
      <c r="BE92" s="30">
        <f t="shared" si="4"/>
        <v>0.13862943611198905</v>
      </c>
      <c r="BF92" s="31">
        <f t="shared" si="3"/>
        <v>1.0709157153701103</v>
      </c>
      <c r="BG92" s="30">
        <v>5</v>
      </c>
    </row>
    <row r="93" spans="1:59">
      <c r="A93" s="88" t="s">
        <v>100</v>
      </c>
      <c r="B93" s="28"/>
      <c r="C93" s="28"/>
      <c r="D93" s="28" t="s">
        <v>375</v>
      </c>
      <c r="E93" s="28"/>
      <c r="F93" s="28"/>
      <c r="G93" s="29">
        <v>1</v>
      </c>
      <c r="H93" s="29">
        <v>1</v>
      </c>
      <c r="I93" s="30">
        <v>5</v>
      </c>
      <c r="J93" s="30">
        <v>5</v>
      </c>
      <c r="K93" s="30">
        <v>5</v>
      </c>
      <c r="L93" s="30">
        <v>5</v>
      </c>
      <c r="M93" s="30">
        <v>5</v>
      </c>
      <c r="N93" s="30">
        <v>5</v>
      </c>
      <c r="O93" s="30">
        <v>5</v>
      </c>
      <c r="P93" s="30">
        <v>5</v>
      </c>
      <c r="Q93" s="30">
        <v>5</v>
      </c>
      <c r="R93" s="30">
        <v>5</v>
      </c>
      <c r="S93" s="30">
        <v>5</v>
      </c>
      <c r="T93" s="30">
        <v>5</v>
      </c>
      <c r="U93" s="30">
        <v>5</v>
      </c>
      <c r="V93" s="30">
        <v>5</v>
      </c>
      <c r="W93" s="30">
        <v>5</v>
      </c>
      <c r="X93" s="30">
        <v>5</v>
      </c>
      <c r="Y93" s="30">
        <v>5</v>
      </c>
      <c r="Z93" s="30">
        <v>5</v>
      </c>
      <c r="AA93" s="30">
        <v>5</v>
      </c>
      <c r="AB93" s="30">
        <v>5</v>
      </c>
      <c r="AC93" s="30">
        <v>5</v>
      </c>
      <c r="AD93" s="30">
        <v>5</v>
      </c>
      <c r="AE93" s="30">
        <v>5</v>
      </c>
      <c r="AF93" s="30">
        <v>5</v>
      </c>
      <c r="AG93" s="30">
        <v>5</v>
      </c>
      <c r="AH93" s="30">
        <v>5</v>
      </c>
      <c r="AI93" s="30">
        <v>5</v>
      </c>
      <c r="AJ93" s="30">
        <v>5</v>
      </c>
      <c r="AK93" s="30">
        <v>5</v>
      </c>
      <c r="AL93" s="30">
        <v>5</v>
      </c>
      <c r="AM93" s="30">
        <v>5</v>
      </c>
      <c r="AN93" s="30">
        <v>5</v>
      </c>
      <c r="AO93" s="30">
        <v>5</v>
      </c>
      <c r="AP93" s="30">
        <v>5</v>
      </c>
      <c r="AQ93" s="30">
        <v>5</v>
      </c>
      <c r="AR93" s="30">
        <v>5</v>
      </c>
      <c r="AS93" s="30">
        <v>5</v>
      </c>
      <c r="AT93" s="30">
        <v>5</v>
      </c>
      <c r="AU93" s="30">
        <v>5</v>
      </c>
      <c r="AV93" s="30">
        <v>5</v>
      </c>
      <c r="AW93" s="30">
        <v>5</v>
      </c>
      <c r="AX93" s="30">
        <v>5</v>
      </c>
      <c r="AY93" s="30">
        <v>5</v>
      </c>
      <c r="AZ93" s="30">
        <v>5</v>
      </c>
      <c r="BA93" s="30">
        <v>5</v>
      </c>
      <c r="BB93" s="30">
        <v>5</v>
      </c>
      <c r="BC93" s="28">
        <v>78</v>
      </c>
      <c r="BD93" s="30">
        <v>5</v>
      </c>
      <c r="BE93" s="30">
        <f t="shared" si="4"/>
        <v>0.13862943611198905</v>
      </c>
      <c r="BF93" s="31">
        <f t="shared" si="3"/>
        <v>1.0709157153701103</v>
      </c>
      <c r="BG93" s="30">
        <v>5</v>
      </c>
    </row>
    <row r="94" spans="1:59">
      <c r="A94" s="88" t="s">
        <v>101</v>
      </c>
      <c r="B94" s="28"/>
      <c r="C94" s="28"/>
      <c r="D94" s="28" t="s">
        <v>375</v>
      </c>
      <c r="E94" s="28"/>
      <c r="F94" s="28"/>
      <c r="G94" s="29">
        <v>1</v>
      </c>
      <c r="H94" s="29">
        <v>1</v>
      </c>
      <c r="I94" s="30">
        <v>5</v>
      </c>
      <c r="J94" s="30">
        <v>5</v>
      </c>
      <c r="K94" s="30">
        <v>5</v>
      </c>
      <c r="L94" s="30">
        <v>5</v>
      </c>
      <c r="M94" s="30">
        <v>5</v>
      </c>
      <c r="N94" s="30">
        <v>5</v>
      </c>
      <c r="O94" s="30">
        <v>5</v>
      </c>
      <c r="P94" s="30">
        <v>5</v>
      </c>
      <c r="Q94" s="30">
        <v>5</v>
      </c>
      <c r="R94" s="30">
        <v>5</v>
      </c>
      <c r="S94" s="30">
        <v>5</v>
      </c>
      <c r="T94" s="30">
        <v>5</v>
      </c>
      <c r="U94" s="30">
        <v>5</v>
      </c>
      <c r="V94" s="30">
        <v>5</v>
      </c>
      <c r="W94" s="30">
        <v>5</v>
      </c>
      <c r="X94" s="30">
        <v>5</v>
      </c>
      <c r="Y94" s="30">
        <v>5</v>
      </c>
      <c r="Z94" s="30">
        <v>5</v>
      </c>
      <c r="AA94" s="30">
        <v>5</v>
      </c>
      <c r="AB94" s="30">
        <v>5</v>
      </c>
      <c r="AC94" s="30">
        <v>5</v>
      </c>
      <c r="AD94" s="30">
        <v>5</v>
      </c>
      <c r="AE94" s="30">
        <v>5</v>
      </c>
      <c r="AF94" s="30">
        <v>5</v>
      </c>
      <c r="AG94" s="30">
        <v>5</v>
      </c>
      <c r="AH94" s="30">
        <v>5</v>
      </c>
      <c r="AI94" s="30">
        <v>5</v>
      </c>
      <c r="AJ94" s="30">
        <v>5</v>
      </c>
      <c r="AK94" s="30">
        <v>5</v>
      </c>
      <c r="AL94" s="30">
        <v>5</v>
      </c>
      <c r="AM94" s="30">
        <v>5</v>
      </c>
      <c r="AN94" s="30">
        <v>5</v>
      </c>
      <c r="AO94" s="30">
        <v>5</v>
      </c>
      <c r="AP94" s="30">
        <v>5</v>
      </c>
      <c r="AQ94" s="30">
        <v>5</v>
      </c>
      <c r="AR94" s="30">
        <v>5</v>
      </c>
      <c r="AS94" s="30">
        <v>5</v>
      </c>
      <c r="AT94" s="30">
        <v>5</v>
      </c>
      <c r="AU94" s="30">
        <v>5</v>
      </c>
      <c r="AV94" s="30">
        <v>5</v>
      </c>
      <c r="AW94" s="30">
        <v>5</v>
      </c>
      <c r="AX94" s="30">
        <v>5</v>
      </c>
      <c r="AY94" s="30">
        <v>5</v>
      </c>
      <c r="AZ94" s="30">
        <v>5</v>
      </c>
      <c r="BA94" s="30">
        <v>5</v>
      </c>
      <c r="BB94" s="30">
        <v>5</v>
      </c>
      <c r="BC94" s="28">
        <v>184</v>
      </c>
      <c r="BD94" s="30">
        <v>5</v>
      </c>
      <c r="BE94" s="30">
        <f t="shared" si="4"/>
        <v>0.13862943611198905</v>
      </c>
      <c r="BF94" s="31">
        <f t="shared" si="3"/>
        <v>1.0709157153701103</v>
      </c>
      <c r="BG94" s="30">
        <v>5</v>
      </c>
    </row>
    <row r="95" spans="1:59">
      <c r="A95" s="88" t="s">
        <v>102</v>
      </c>
      <c r="B95" s="28"/>
      <c r="C95" s="28"/>
      <c r="D95" s="28" t="s">
        <v>375</v>
      </c>
      <c r="E95" s="28"/>
      <c r="F95" s="28"/>
      <c r="G95" s="29">
        <v>0.1</v>
      </c>
      <c r="H95" s="29">
        <v>0.1</v>
      </c>
      <c r="I95" s="30">
        <v>5</v>
      </c>
      <c r="J95" s="30">
        <v>5</v>
      </c>
      <c r="K95" s="30">
        <v>5</v>
      </c>
      <c r="L95" s="30">
        <v>5</v>
      </c>
      <c r="M95" s="30">
        <v>5</v>
      </c>
      <c r="N95" s="30">
        <v>5</v>
      </c>
      <c r="O95" s="30">
        <v>5</v>
      </c>
      <c r="P95" s="30">
        <v>5</v>
      </c>
      <c r="Q95" s="30">
        <v>5</v>
      </c>
      <c r="R95" s="30">
        <v>5</v>
      </c>
      <c r="S95" s="30">
        <v>5</v>
      </c>
      <c r="T95" s="30">
        <v>5</v>
      </c>
      <c r="U95" s="30">
        <v>5</v>
      </c>
      <c r="V95" s="30">
        <v>5</v>
      </c>
      <c r="W95" s="30">
        <v>5</v>
      </c>
      <c r="X95" s="30">
        <v>5</v>
      </c>
      <c r="Y95" s="30">
        <v>5</v>
      </c>
      <c r="Z95" s="30">
        <v>5</v>
      </c>
      <c r="AA95" s="30">
        <v>5</v>
      </c>
      <c r="AB95" s="30">
        <v>5</v>
      </c>
      <c r="AC95" s="30">
        <v>5</v>
      </c>
      <c r="AD95" s="30">
        <v>5</v>
      </c>
      <c r="AE95" s="30">
        <v>5</v>
      </c>
      <c r="AF95" s="30">
        <v>5</v>
      </c>
      <c r="AG95" s="30">
        <v>5</v>
      </c>
      <c r="AH95" s="30">
        <v>5</v>
      </c>
      <c r="AI95" s="30">
        <v>5</v>
      </c>
      <c r="AJ95" s="30">
        <v>5</v>
      </c>
      <c r="AK95" s="30">
        <v>5</v>
      </c>
      <c r="AL95" s="30">
        <v>5</v>
      </c>
      <c r="AM95" s="30">
        <v>5</v>
      </c>
      <c r="AN95" s="30">
        <v>5</v>
      </c>
      <c r="AO95" s="30">
        <v>5</v>
      </c>
      <c r="AP95" s="30">
        <v>5</v>
      </c>
      <c r="AQ95" s="30">
        <v>5</v>
      </c>
      <c r="AR95" s="30">
        <v>5</v>
      </c>
      <c r="AS95" s="30">
        <v>5</v>
      </c>
      <c r="AT95" s="30">
        <v>5</v>
      </c>
      <c r="AU95" s="30">
        <v>5</v>
      </c>
      <c r="AV95" s="30">
        <v>5</v>
      </c>
      <c r="AW95" s="30">
        <v>5</v>
      </c>
      <c r="AX95" s="30">
        <v>5</v>
      </c>
      <c r="AY95" s="30">
        <v>5</v>
      </c>
      <c r="AZ95" s="30">
        <v>5</v>
      </c>
      <c r="BA95" s="30">
        <v>5</v>
      </c>
      <c r="BB95" s="30">
        <v>5</v>
      </c>
      <c r="BC95" s="28">
        <v>100</v>
      </c>
      <c r="BD95" s="30">
        <v>5</v>
      </c>
      <c r="BE95" s="30">
        <f t="shared" si="4"/>
        <v>0.13862943611198905</v>
      </c>
      <c r="BF95" s="31">
        <f t="shared" si="3"/>
        <v>1.0709157153701103</v>
      </c>
      <c r="BG95" s="30">
        <v>5</v>
      </c>
    </row>
    <row r="96" spans="1:59">
      <c r="A96" s="34" t="s">
        <v>103</v>
      </c>
      <c r="B96" s="90" t="s">
        <v>9</v>
      </c>
      <c r="C96" s="28"/>
      <c r="D96" s="28" t="s">
        <v>376</v>
      </c>
      <c r="E96" s="28"/>
      <c r="F96" s="28"/>
      <c r="G96" s="29"/>
      <c r="H96" s="29">
        <v>0</v>
      </c>
      <c r="I96" s="30">
        <v>5</v>
      </c>
      <c r="J96" s="30">
        <v>5</v>
      </c>
      <c r="K96" s="30">
        <v>5</v>
      </c>
      <c r="L96" s="30">
        <v>5</v>
      </c>
      <c r="M96" s="30">
        <v>5</v>
      </c>
      <c r="N96" s="30">
        <v>5</v>
      </c>
      <c r="O96" s="30">
        <v>5</v>
      </c>
      <c r="P96" s="30">
        <v>5</v>
      </c>
      <c r="Q96" s="30">
        <v>5</v>
      </c>
      <c r="R96" s="30">
        <v>5</v>
      </c>
      <c r="S96" s="30">
        <v>5</v>
      </c>
      <c r="T96" s="30">
        <v>5</v>
      </c>
      <c r="U96" s="30">
        <v>5</v>
      </c>
      <c r="V96" s="30">
        <v>5</v>
      </c>
      <c r="W96" s="30">
        <v>5</v>
      </c>
      <c r="X96" s="30">
        <v>5</v>
      </c>
      <c r="Y96" s="30">
        <v>5</v>
      </c>
      <c r="Z96" s="30">
        <v>5</v>
      </c>
      <c r="AA96" s="30">
        <v>5</v>
      </c>
      <c r="AB96" s="30">
        <v>5</v>
      </c>
      <c r="AC96" s="30">
        <v>5</v>
      </c>
      <c r="AD96" s="30">
        <v>5</v>
      </c>
      <c r="AE96" s="30">
        <v>5</v>
      </c>
      <c r="AF96" s="30">
        <v>5</v>
      </c>
      <c r="AG96" s="30">
        <v>5</v>
      </c>
      <c r="AH96" s="30">
        <v>5</v>
      </c>
      <c r="AI96" s="30">
        <v>5</v>
      </c>
      <c r="AJ96" s="30">
        <v>5</v>
      </c>
      <c r="AK96" s="30">
        <v>5</v>
      </c>
      <c r="AL96" s="30">
        <v>5</v>
      </c>
      <c r="AM96" s="30">
        <v>5</v>
      </c>
      <c r="AN96" s="30">
        <v>5</v>
      </c>
      <c r="AO96" s="30">
        <v>5</v>
      </c>
      <c r="AP96" s="30">
        <v>5</v>
      </c>
      <c r="AQ96" s="30">
        <v>5</v>
      </c>
      <c r="AR96" s="30">
        <v>5</v>
      </c>
      <c r="AS96" s="30">
        <v>5</v>
      </c>
      <c r="AT96" s="30">
        <v>5</v>
      </c>
      <c r="AU96" s="30">
        <v>5</v>
      </c>
      <c r="AV96" s="30">
        <v>5</v>
      </c>
      <c r="AW96" s="30">
        <v>5</v>
      </c>
      <c r="AX96" s="30">
        <v>5</v>
      </c>
      <c r="AY96" s="30">
        <v>5</v>
      </c>
      <c r="AZ96" s="30">
        <v>5</v>
      </c>
      <c r="BA96" s="30">
        <v>5</v>
      </c>
      <c r="BB96" s="30">
        <v>5</v>
      </c>
      <c r="BC96" s="28">
        <v>218</v>
      </c>
      <c r="BD96" s="30">
        <v>5</v>
      </c>
      <c r="BE96" s="30">
        <f t="shared" si="4"/>
        <v>0.13862943611198905</v>
      </c>
      <c r="BF96" s="31">
        <f t="shared" si="3"/>
        <v>1.0709157153701103</v>
      </c>
      <c r="BG96" s="30">
        <v>5</v>
      </c>
    </row>
    <row r="97" spans="1:59">
      <c r="A97" s="88" t="s">
        <v>104</v>
      </c>
      <c r="B97" s="28"/>
      <c r="C97" s="28">
        <v>1</v>
      </c>
      <c r="D97" s="28" t="s">
        <v>376</v>
      </c>
      <c r="E97" s="28"/>
      <c r="F97" s="28"/>
      <c r="G97" s="29"/>
      <c r="H97" s="29">
        <v>0</v>
      </c>
      <c r="I97" s="30">
        <v>5</v>
      </c>
      <c r="J97" s="30">
        <v>5</v>
      </c>
      <c r="K97" s="30">
        <v>5</v>
      </c>
      <c r="L97" s="30">
        <v>5</v>
      </c>
      <c r="M97" s="30">
        <v>5</v>
      </c>
      <c r="N97" s="30">
        <v>5</v>
      </c>
      <c r="O97" s="30">
        <v>5</v>
      </c>
      <c r="P97" s="30">
        <v>5</v>
      </c>
      <c r="Q97" s="30">
        <v>5</v>
      </c>
      <c r="R97" s="30">
        <v>5</v>
      </c>
      <c r="S97" s="30">
        <v>5</v>
      </c>
      <c r="T97" s="30">
        <v>5</v>
      </c>
      <c r="U97" s="30">
        <v>5</v>
      </c>
      <c r="V97" s="30">
        <v>5</v>
      </c>
      <c r="W97" s="30">
        <v>5</v>
      </c>
      <c r="X97" s="30">
        <v>5</v>
      </c>
      <c r="Y97" s="30">
        <v>5</v>
      </c>
      <c r="Z97" s="30">
        <v>5</v>
      </c>
      <c r="AA97" s="30">
        <v>5</v>
      </c>
      <c r="AB97" s="30">
        <v>5</v>
      </c>
      <c r="AC97" s="30">
        <v>5</v>
      </c>
      <c r="AD97" s="30">
        <v>5</v>
      </c>
      <c r="AE97" s="30">
        <v>5</v>
      </c>
      <c r="AF97" s="30">
        <v>5</v>
      </c>
      <c r="AG97" s="30">
        <v>5</v>
      </c>
      <c r="AH97" s="30">
        <v>5</v>
      </c>
      <c r="AI97" s="30">
        <v>5</v>
      </c>
      <c r="AJ97" s="30">
        <v>5</v>
      </c>
      <c r="AK97" s="30">
        <v>5</v>
      </c>
      <c r="AL97" s="30">
        <v>5</v>
      </c>
      <c r="AM97" s="30">
        <v>5</v>
      </c>
      <c r="AN97" s="30">
        <v>5</v>
      </c>
      <c r="AO97" s="30">
        <v>5</v>
      </c>
      <c r="AP97" s="30">
        <v>5</v>
      </c>
      <c r="AQ97" s="30">
        <v>5</v>
      </c>
      <c r="AR97" s="30">
        <v>5</v>
      </c>
      <c r="AS97" s="30">
        <v>5</v>
      </c>
      <c r="AT97" s="30">
        <v>5</v>
      </c>
      <c r="AU97" s="30">
        <v>5</v>
      </c>
      <c r="AV97" s="30">
        <v>5</v>
      </c>
      <c r="AW97" s="30">
        <v>5</v>
      </c>
      <c r="AX97" s="30">
        <v>5</v>
      </c>
      <c r="AY97" s="30">
        <v>5</v>
      </c>
      <c r="AZ97" s="30">
        <v>5</v>
      </c>
      <c r="BA97" s="30">
        <v>5</v>
      </c>
      <c r="BB97" s="30">
        <v>5</v>
      </c>
      <c r="BC97" s="28">
        <v>220</v>
      </c>
      <c r="BD97" s="30">
        <v>5</v>
      </c>
      <c r="BE97" s="30">
        <f t="shared" si="4"/>
        <v>0.13862943611198905</v>
      </c>
      <c r="BF97" s="31">
        <f t="shared" si="3"/>
        <v>1.0709157153701103</v>
      </c>
      <c r="BG97" s="30">
        <v>5</v>
      </c>
    </row>
    <row r="98" spans="1:59">
      <c r="A98" s="27" t="s">
        <v>105</v>
      </c>
      <c r="B98" s="90" t="s">
        <v>13</v>
      </c>
      <c r="C98" s="28">
        <v>1</v>
      </c>
      <c r="D98" s="28" t="s">
        <v>376</v>
      </c>
      <c r="E98" s="28"/>
      <c r="F98" s="28"/>
      <c r="G98" s="29"/>
      <c r="H98" s="29">
        <v>0</v>
      </c>
      <c r="I98" s="30">
        <v>5</v>
      </c>
      <c r="J98" s="30">
        <v>5</v>
      </c>
      <c r="K98" s="30">
        <v>5</v>
      </c>
      <c r="L98" s="30">
        <v>5</v>
      </c>
      <c r="M98" s="30">
        <v>5</v>
      </c>
      <c r="N98" s="30">
        <v>5</v>
      </c>
      <c r="O98" s="30">
        <v>5</v>
      </c>
      <c r="P98" s="30">
        <v>5</v>
      </c>
      <c r="Q98" s="30">
        <v>5</v>
      </c>
      <c r="R98" s="30">
        <v>5</v>
      </c>
      <c r="S98" s="30">
        <v>5</v>
      </c>
      <c r="T98" s="30">
        <v>5</v>
      </c>
      <c r="U98" s="30">
        <v>5</v>
      </c>
      <c r="V98" s="30">
        <v>5</v>
      </c>
      <c r="W98" s="30">
        <v>5</v>
      </c>
      <c r="X98" s="30">
        <v>5</v>
      </c>
      <c r="Y98" s="30">
        <v>5</v>
      </c>
      <c r="Z98" s="30">
        <v>5</v>
      </c>
      <c r="AA98" s="30">
        <v>5</v>
      </c>
      <c r="AB98" s="30">
        <v>5</v>
      </c>
      <c r="AC98" s="30">
        <v>5</v>
      </c>
      <c r="AD98" s="30">
        <v>5</v>
      </c>
      <c r="AE98" s="30">
        <v>5</v>
      </c>
      <c r="AF98" s="30">
        <v>5</v>
      </c>
      <c r="AG98" s="30">
        <v>5</v>
      </c>
      <c r="AH98" s="30">
        <v>5</v>
      </c>
      <c r="AI98" s="30">
        <v>5</v>
      </c>
      <c r="AJ98" s="30">
        <v>5</v>
      </c>
      <c r="AK98" s="30">
        <v>5</v>
      </c>
      <c r="AL98" s="30">
        <v>5</v>
      </c>
      <c r="AM98" s="30">
        <v>5</v>
      </c>
      <c r="AN98" s="30">
        <v>5</v>
      </c>
      <c r="AO98" s="30">
        <v>5</v>
      </c>
      <c r="AP98" s="30">
        <v>5</v>
      </c>
      <c r="AQ98" s="30">
        <v>5</v>
      </c>
      <c r="AR98" s="30">
        <v>5</v>
      </c>
      <c r="AS98" s="30">
        <v>5</v>
      </c>
      <c r="AT98" s="30">
        <v>5</v>
      </c>
      <c r="AU98" s="30">
        <v>5</v>
      </c>
      <c r="AV98" s="30">
        <v>5</v>
      </c>
      <c r="AW98" s="30">
        <v>5</v>
      </c>
      <c r="AX98" s="30">
        <v>5</v>
      </c>
      <c r="AY98" s="30">
        <v>5</v>
      </c>
      <c r="AZ98" s="30">
        <v>5</v>
      </c>
      <c r="BA98" s="30">
        <v>5</v>
      </c>
      <c r="BB98" s="30">
        <v>5</v>
      </c>
      <c r="BC98" s="28">
        <v>222</v>
      </c>
      <c r="BD98" s="30">
        <v>5</v>
      </c>
      <c r="BE98" s="30">
        <f t="shared" si="4"/>
        <v>0.13862943611198905</v>
      </c>
      <c r="BF98" s="31">
        <f t="shared" ref="BF98:BF129" si="5">IFERROR((t_com*BE98)/(1-EXP(-BE98*t_com)),".")</f>
        <v>1.0709157153701103</v>
      </c>
      <c r="BG98" s="30">
        <v>5</v>
      </c>
    </row>
    <row r="99" spans="1:59">
      <c r="A99" s="88" t="s">
        <v>106</v>
      </c>
      <c r="B99" s="28"/>
      <c r="C99" s="28"/>
      <c r="D99" s="28" t="s">
        <v>375</v>
      </c>
      <c r="E99" s="28" t="s">
        <v>382</v>
      </c>
      <c r="F99" s="28"/>
      <c r="G99" s="29">
        <v>1</v>
      </c>
      <c r="H99" s="29">
        <v>0.02</v>
      </c>
      <c r="I99" s="30">
        <v>5</v>
      </c>
      <c r="J99" s="30">
        <v>5</v>
      </c>
      <c r="K99" s="30">
        <v>5</v>
      </c>
      <c r="L99" s="30">
        <v>5</v>
      </c>
      <c r="M99" s="30">
        <v>5</v>
      </c>
      <c r="N99" s="30">
        <v>5</v>
      </c>
      <c r="O99" s="30">
        <v>5</v>
      </c>
      <c r="P99" s="30">
        <v>5</v>
      </c>
      <c r="Q99" s="30">
        <v>5</v>
      </c>
      <c r="R99" s="30">
        <v>5</v>
      </c>
      <c r="S99" s="30">
        <v>5</v>
      </c>
      <c r="T99" s="30">
        <v>5</v>
      </c>
      <c r="U99" s="30">
        <v>5</v>
      </c>
      <c r="V99" s="30">
        <v>5</v>
      </c>
      <c r="W99" s="30">
        <v>5</v>
      </c>
      <c r="X99" s="30">
        <v>5</v>
      </c>
      <c r="Y99" s="30">
        <v>5</v>
      </c>
      <c r="Z99" s="30">
        <v>5</v>
      </c>
      <c r="AA99" s="30">
        <v>5</v>
      </c>
      <c r="AB99" s="30">
        <v>5</v>
      </c>
      <c r="AC99" s="30">
        <v>5</v>
      </c>
      <c r="AD99" s="30">
        <v>5</v>
      </c>
      <c r="AE99" s="30">
        <v>5</v>
      </c>
      <c r="AF99" s="30">
        <v>5</v>
      </c>
      <c r="AG99" s="30">
        <v>5</v>
      </c>
      <c r="AH99" s="30">
        <v>5</v>
      </c>
      <c r="AI99" s="30">
        <v>5</v>
      </c>
      <c r="AJ99" s="30">
        <v>5</v>
      </c>
      <c r="AK99" s="30">
        <v>5</v>
      </c>
      <c r="AL99" s="30">
        <v>5</v>
      </c>
      <c r="AM99" s="30">
        <v>5</v>
      </c>
      <c r="AN99" s="30">
        <v>5</v>
      </c>
      <c r="AO99" s="30">
        <v>5</v>
      </c>
      <c r="AP99" s="30">
        <v>5</v>
      </c>
      <c r="AQ99" s="30">
        <v>5</v>
      </c>
      <c r="AR99" s="30">
        <v>5</v>
      </c>
      <c r="AS99" s="30">
        <v>5</v>
      </c>
      <c r="AT99" s="30">
        <v>5</v>
      </c>
      <c r="AU99" s="30">
        <v>5</v>
      </c>
      <c r="AV99" s="30">
        <v>5</v>
      </c>
      <c r="AW99" s="30">
        <v>5</v>
      </c>
      <c r="AX99" s="30">
        <v>5</v>
      </c>
      <c r="AY99" s="30">
        <v>5</v>
      </c>
      <c r="AZ99" s="30">
        <v>5</v>
      </c>
      <c r="BA99" s="30">
        <v>5</v>
      </c>
      <c r="BB99" s="30">
        <v>5</v>
      </c>
      <c r="BC99" s="28">
        <v>35</v>
      </c>
      <c r="BD99" s="30">
        <v>5</v>
      </c>
      <c r="BE99" s="30">
        <f t="shared" si="4"/>
        <v>0.13862943611198905</v>
      </c>
      <c r="BF99" s="31">
        <f t="shared" si="5"/>
        <v>1.0709157153701103</v>
      </c>
      <c r="BG99" s="30">
        <v>5</v>
      </c>
    </row>
    <row r="100" spans="1:59">
      <c r="A100" s="88" t="s">
        <v>107</v>
      </c>
      <c r="B100" s="28"/>
      <c r="C100" s="28"/>
      <c r="D100" s="28" t="s">
        <v>375</v>
      </c>
      <c r="E100" s="28"/>
      <c r="F100" s="28"/>
      <c r="G100" s="29">
        <v>0.2</v>
      </c>
      <c r="H100" s="29">
        <v>0.02</v>
      </c>
      <c r="I100" s="30">
        <v>5</v>
      </c>
      <c r="J100" s="30">
        <v>5</v>
      </c>
      <c r="K100" s="30">
        <v>5</v>
      </c>
      <c r="L100" s="30">
        <v>5</v>
      </c>
      <c r="M100" s="30">
        <v>5</v>
      </c>
      <c r="N100" s="30">
        <v>5</v>
      </c>
      <c r="O100" s="30">
        <v>5</v>
      </c>
      <c r="P100" s="30">
        <v>5</v>
      </c>
      <c r="Q100" s="30">
        <v>5</v>
      </c>
      <c r="R100" s="30">
        <v>5</v>
      </c>
      <c r="S100" s="30">
        <v>5</v>
      </c>
      <c r="T100" s="30">
        <v>5</v>
      </c>
      <c r="U100" s="30">
        <v>5</v>
      </c>
      <c r="V100" s="30">
        <v>5</v>
      </c>
      <c r="W100" s="30">
        <v>5</v>
      </c>
      <c r="X100" s="30">
        <v>5</v>
      </c>
      <c r="Y100" s="30">
        <v>5</v>
      </c>
      <c r="Z100" s="30">
        <v>5</v>
      </c>
      <c r="AA100" s="30">
        <v>5</v>
      </c>
      <c r="AB100" s="30">
        <v>5</v>
      </c>
      <c r="AC100" s="30">
        <v>5</v>
      </c>
      <c r="AD100" s="30">
        <v>5</v>
      </c>
      <c r="AE100" s="30">
        <v>5</v>
      </c>
      <c r="AF100" s="30">
        <v>5</v>
      </c>
      <c r="AG100" s="30">
        <v>5</v>
      </c>
      <c r="AH100" s="30">
        <v>5</v>
      </c>
      <c r="AI100" s="30">
        <v>5</v>
      </c>
      <c r="AJ100" s="30">
        <v>5</v>
      </c>
      <c r="AK100" s="30">
        <v>5</v>
      </c>
      <c r="AL100" s="30">
        <v>5</v>
      </c>
      <c r="AM100" s="30">
        <v>5</v>
      </c>
      <c r="AN100" s="30">
        <v>5</v>
      </c>
      <c r="AO100" s="30">
        <v>5</v>
      </c>
      <c r="AP100" s="30">
        <v>5</v>
      </c>
      <c r="AQ100" s="30">
        <v>5</v>
      </c>
      <c r="AR100" s="30">
        <v>5</v>
      </c>
      <c r="AS100" s="30">
        <v>5</v>
      </c>
      <c r="AT100" s="30">
        <v>5</v>
      </c>
      <c r="AU100" s="30">
        <v>5</v>
      </c>
      <c r="AV100" s="30">
        <v>5</v>
      </c>
      <c r="AW100" s="30">
        <v>5</v>
      </c>
      <c r="AX100" s="30">
        <v>5</v>
      </c>
      <c r="AY100" s="30">
        <v>5</v>
      </c>
      <c r="AZ100" s="30">
        <v>5</v>
      </c>
      <c r="BA100" s="30">
        <v>5</v>
      </c>
      <c r="BB100" s="30">
        <v>5</v>
      </c>
      <c r="BC100" s="28">
        <v>115</v>
      </c>
      <c r="BD100" s="30">
        <v>5</v>
      </c>
      <c r="BE100" s="30">
        <f t="shared" si="4"/>
        <v>0.13862943611198905</v>
      </c>
      <c r="BF100" s="31">
        <f t="shared" si="5"/>
        <v>1.0709157153701103</v>
      </c>
      <c r="BG100" s="30">
        <v>5</v>
      </c>
    </row>
    <row r="101" spans="1:59">
      <c r="A101" s="88" t="s">
        <v>108</v>
      </c>
      <c r="B101" s="28"/>
      <c r="C101" s="28"/>
      <c r="D101" s="28" t="s">
        <v>375</v>
      </c>
      <c r="E101" s="28"/>
      <c r="F101" s="28"/>
      <c r="G101" s="29">
        <v>1E-3</v>
      </c>
      <c r="H101" s="29">
        <v>1E-3</v>
      </c>
      <c r="I101" s="30">
        <v>5</v>
      </c>
      <c r="J101" s="30">
        <v>5</v>
      </c>
      <c r="K101" s="30">
        <v>5</v>
      </c>
      <c r="L101" s="30">
        <v>5</v>
      </c>
      <c r="M101" s="30">
        <v>5</v>
      </c>
      <c r="N101" s="30">
        <v>5</v>
      </c>
      <c r="O101" s="30">
        <v>5</v>
      </c>
      <c r="P101" s="30">
        <v>5</v>
      </c>
      <c r="Q101" s="30">
        <v>5</v>
      </c>
      <c r="R101" s="30">
        <v>5</v>
      </c>
      <c r="S101" s="30">
        <v>5</v>
      </c>
      <c r="T101" s="30">
        <v>5</v>
      </c>
      <c r="U101" s="30">
        <v>5</v>
      </c>
      <c r="V101" s="30">
        <v>5</v>
      </c>
      <c r="W101" s="30">
        <v>5</v>
      </c>
      <c r="X101" s="30">
        <v>5</v>
      </c>
      <c r="Y101" s="30">
        <v>5</v>
      </c>
      <c r="Z101" s="30">
        <v>5</v>
      </c>
      <c r="AA101" s="30">
        <v>5</v>
      </c>
      <c r="AB101" s="30">
        <v>5</v>
      </c>
      <c r="AC101" s="30">
        <v>5</v>
      </c>
      <c r="AD101" s="30">
        <v>5</v>
      </c>
      <c r="AE101" s="30">
        <v>5</v>
      </c>
      <c r="AF101" s="30">
        <v>5</v>
      </c>
      <c r="AG101" s="30">
        <v>5</v>
      </c>
      <c r="AH101" s="30">
        <v>5</v>
      </c>
      <c r="AI101" s="30">
        <v>5</v>
      </c>
      <c r="AJ101" s="30">
        <v>5</v>
      </c>
      <c r="AK101" s="30">
        <v>5</v>
      </c>
      <c r="AL101" s="30">
        <v>5</v>
      </c>
      <c r="AM101" s="30">
        <v>5</v>
      </c>
      <c r="AN101" s="30">
        <v>5</v>
      </c>
      <c r="AO101" s="30">
        <v>5</v>
      </c>
      <c r="AP101" s="30">
        <v>5</v>
      </c>
      <c r="AQ101" s="30">
        <v>5</v>
      </c>
      <c r="AR101" s="30">
        <v>5</v>
      </c>
      <c r="AS101" s="30">
        <v>5</v>
      </c>
      <c r="AT101" s="30">
        <v>5</v>
      </c>
      <c r="AU101" s="30">
        <v>5</v>
      </c>
      <c r="AV101" s="30">
        <v>5</v>
      </c>
      <c r="AW101" s="30">
        <v>5</v>
      </c>
      <c r="AX101" s="30">
        <v>5</v>
      </c>
      <c r="AY101" s="30">
        <v>5</v>
      </c>
      <c r="AZ101" s="30">
        <v>5</v>
      </c>
      <c r="BA101" s="30">
        <v>5</v>
      </c>
      <c r="BB101" s="30">
        <v>5</v>
      </c>
      <c r="BC101" s="28">
        <v>44</v>
      </c>
      <c r="BD101" s="30">
        <v>5</v>
      </c>
      <c r="BE101" s="30">
        <f t="shared" si="4"/>
        <v>0.13862943611198905</v>
      </c>
      <c r="BF101" s="31">
        <f t="shared" si="5"/>
        <v>1.0709157153701103</v>
      </c>
      <c r="BG101" s="30">
        <v>5</v>
      </c>
    </row>
    <row r="102" spans="1:59">
      <c r="A102" s="88" t="s">
        <v>109</v>
      </c>
      <c r="B102" s="28"/>
      <c r="C102" s="28"/>
      <c r="D102" s="28" t="s">
        <v>375</v>
      </c>
      <c r="E102" s="28"/>
      <c r="F102" s="28"/>
      <c r="G102" s="29">
        <v>1</v>
      </c>
      <c r="H102" s="29">
        <v>0.02</v>
      </c>
      <c r="I102" s="30">
        <v>5</v>
      </c>
      <c r="J102" s="30">
        <v>5</v>
      </c>
      <c r="K102" s="30">
        <v>5</v>
      </c>
      <c r="L102" s="30">
        <v>5</v>
      </c>
      <c r="M102" s="30">
        <v>5</v>
      </c>
      <c r="N102" s="30">
        <v>5</v>
      </c>
      <c r="O102" s="30">
        <v>5</v>
      </c>
      <c r="P102" s="30">
        <v>5</v>
      </c>
      <c r="Q102" s="30">
        <v>5</v>
      </c>
      <c r="R102" s="30">
        <v>5</v>
      </c>
      <c r="S102" s="30">
        <v>5</v>
      </c>
      <c r="T102" s="30">
        <v>5</v>
      </c>
      <c r="U102" s="30">
        <v>5</v>
      </c>
      <c r="V102" s="30">
        <v>5</v>
      </c>
      <c r="W102" s="30">
        <v>5</v>
      </c>
      <c r="X102" s="30">
        <v>5</v>
      </c>
      <c r="Y102" s="30">
        <v>5</v>
      </c>
      <c r="Z102" s="30">
        <v>5</v>
      </c>
      <c r="AA102" s="30">
        <v>5</v>
      </c>
      <c r="AB102" s="30">
        <v>5</v>
      </c>
      <c r="AC102" s="30">
        <v>5</v>
      </c>
      <c r="AD102" s="30">
        <v>5</v>
      </c>
      <c r="AE102" s="30">
        <v>5</v>
      </c>
      <c r="AF102" s="30">
        <v>5</v>
      </c>
      <c r="AG102" s="30">
        <v>5</v>
      </c>
      <c r="AH102" s="30">
        <v>5</v>
      </c>
      <c r="AI102" s="30">
        <v>5</v>
      </c>
      <c r="AJ102" s="30">
        <v>5</v>
      </c>
      <c r="AK102" s="30">
        <v>5</v>
      </c>
      <c r="AL102" s="30">
        <v>5</v>
      </c>
      <c r="AM102" s="30">
        <v>5</v>
      </c>
      <c r="AN102" s="30">
        <v>5</v>
      </c>
      <c r="AO102" s="30">
        <v>5</v>
      </c>
      <c r="AP102" s="30">
        <v>5</v>
      </c>
      <c r="AQ102" s="30">
        <v>5</v>
      </c>
      <c r="AR102" s="30">
        <v>5</v>
      </c>
      <c r="AS102" s="30">
        <v>5</v>
      </c>
      <c r="AT102" s="30">
        <v>5</v>
      </c>
      <c r="AU102" s="30">
        <v>5</v>
      </c>
      <c r="AV102" s="30">
        <v>5</v>
      </c>
      <c r="AW102" s="30">
        <v>5</v>
      </c>
      <c r="AX102" s="30">
        <v>5</v>
      </c>
      <c r="AY102" s="30">
        <v>5</v>
      </c>
      <c r="AZ102" s="30">
        <v>5</v>
      </c>
      <c r="BA102" s="30">
        <v>5</v>
      </c>
      <c r="BB102" s="30">
        <v>5</v>
      </c>
      <c r="BC102" s="28">
        <v>70</v>
      </c>
      <c r="BD102" s="30">
        <v>5</v>
      </c>
      <c r="BE102" s="30">
        <f t="shared" si="4"/>
        <v>0.13862943611198905</v>
      </c>
      <c r="BF102" s="31">
        <f t="shared" si="5"/>
        <v>1.0709157153701103</v>
      </c>
      <c r="BG102" s="30">
        <v>5</v>
      </c>
    </row>
    <row r="103" spans="1:59">
      <c r="A103" s="88" t="s">
        <v>110</v>
      </c>
      <c r="B103" s="28"/>
      <c r="C103" s="28"/>
      <c r="D103" s="28" t="s">
        <v>375</v>
      </c>
      <c r="E103" s="28"/>
      <c r="F103" s="28"/>
      <c r="G103" s="29">
        <v>0.02</v>
      </c>
      <c r="H103" s="29">
        <v>0.02</v>
      </c>
      <c r="I103" s="30">
        <v>5</v>
      </c>
      <c r="J103" s="30">
        <v>5</v>
      </c>
      <c r="K103" s="30">
        <v>5</v>
      </c>
      <c r="L103" s="30">
        <v>5</v>
      </c>
      <c r="M103" s="30">
        <v>5</v>
      </c>
      <c r="N103" s="30">
        <v>5</v>
      </c>
      <c r="O103" s="30">
        <v>5</v>
      </c>
      <c r="P103" s="30">
        <v>5</v>
      </c>
      <c r="Q103" s="30">
        <v>5</v>
      </c>
      <c r="R103" s="30">
        <v>5</v>
      </c>
      <c r="S103" s="30">
        <v>5</v>
      </c>
      <c r="T103" s="30">
        <v>5</v>
      </c>
      <c r="U103" s="30">
        <v>5</v>
      </c>
      <c r="V103" s="30">
        <v>5</v>
      </c>
      <c r="W103" s="30">
        <v>5</v>
      </c>
      <c r="X103" s="30">
        <v>5</v>
      </c>
      <c r="Y103" s="30">
        <v>5</v>
      </c>
      <c r="Z103" s="30">
        <v>5</v>
      </c>
      <c r="AA103" s="30">
        <v>5</v>
      </c>
      <c r="AB103" s="30">
        <v>5</v>
      </c>
      <c r="AC103" s="30">
        <v>5</v>
      </c>
      <c r="AD103" s="30">
        <v>5</v>
      </c>
      <c r="AE103" s="30">
        <v>5</v>
      </c>
      <c r="AF103" s="30">
        <v>5</v>
      </c>
      <c r="AG103" s="30">
        <v>5</v>
      </c>
      <c r="AH103" s="30">
        <v>5</v>
      </c>
      <c r="AI103" s="30">
        <v>5</v>
      </c>
      <c r="AJ103" s="30">
        <v>5</v>
      </c>
      <c r="AK103" s="30">
        <v>5</v>
      </c>
      <c r="AL103" s="30">
        <v>5</v>
      </c>
      <c r="AM103" s="30">
        <v>5</v>
      </c>
      <c r="AN103" s="30">
        <v>5</v>
      </c>
      <c r="AO103" s="30">
        <v>5</v>
      </c>
      <c r="AP103" s="30">
        <v>5</v>
      </c>
      <c r="AQ103" s="30">
        <v>5</v>
      </c>
      <c r="AR103" s="30">
        <v>5</v>
      </c>
      <c r="AS103" s="30">
        <v>5</v>
      </c>
      <c r="AT103" s="30">
        <v>5</v>
      </c>
      <c r="AU103" s="30">
        <v>5</v>
      </c>
      <c r="AV103" s="30">
        <v>5</v>
      </c>
      <c r="AW103" s="30">
        <v>5</v>
      </c>
      <c r="AX103" s="30">
        <v>5</v>
      </c>
      <c r="AY103" s="30">
        <v>5</v>
      </c>
      <c r="AZ103" s="30">
        <v>5</v>
      </c>
      <c r="BA103" s="30">
        <v>5</v>
      </c>
      <c r="BB103" s="30">
        <v>5</v>
      </c>
      <c r="BC103" s="28">
        <v>32</v>
      </c>
      <c r="BD103" s="30">
        <v>5</v>
      </c>
      <c r="BE103" s="30">
        <f t="shared" si="4"/>
        <v>0.13862943611198905</v>
      </c>
      <c r="BF103" s="31">
        <f t="shared" si="5"/>
        <v>1.0709157153701103</v>
      </c>
      <c r="BG103" s="30">
        <v>5</v>
      </c>
    </row>
    <row r="104" spans="1:59">
      <c r="A104" s="88" t="s">
        <v>111</v>
      </c>
      <c r="B104" s="28"/>
      <c r="C104" s="28"/>
      <c r="D104" s="28" t="s">
        <v>376</v>
      </c>
      <c r="E104" s="28"/>
      <c r="F104" s="28"/>
      <c r="G104" s="29"/>
      <c r="H104" s="29">
        <v>0</v>
      </c>
      <c r="I104" s="30">
        <v>5</v>
      </c>
      <c r="J104" s="30">
        <v>5</v>
      </c>
      <c r="K104" s="30">
        <v>5</v>
      </c>
      <c r="L104" s="30">
        <v>5</v>
      </c>
      <c r="M104" s="30">
        <v>5</v>
      </c>
      <c r="N104" s="30">
        <v>5</v>
      </c>
      <c r="O104" s="30">
        <v>5</v>
      </c>
      <c r="P104" s="30">
        <v>5</v>
      </c>
      <c r="Q104" s="30">
        <v>5</v>
      </c>
      <c r="R104" s="30">
        <v>5</v>
      </c>
      <c r="S104" s="30">
        <v>5</v>
      </c>
      <c r="T104" s="30">
        <v>5</v>
      </c>
      <c r="U104" s="30">
        <v>5</v>
      </c>
      <c r="V104" s="30">
        <v>5</v>
      </c>
      <c r="W104" s="30">
        <v>5</v>
      </c>
      <c r="X104" s="30">
        <v>5</v>
      </c>
      <c r="Y104" s="30">
        <v>5</v>
      </c>
      <c r="Z104" s="30">
        <v>5</v>
      </c>
      <c r="AA104" s="30">
        <v>5</v>
      </c>
      <c r="AB104" s="30">
        <v>5</v>
      </c>
      <c r="AC104" s="30">
        <v>5</v>
      </c>
      <c r="AD104" s="30">
        <v>5</v>
      </c>
      <c r="AE104" s="30">
        <v>5</v>
      </c>
      <c r="AF104" s="30">
        <v>5</v>
      </c>
      <c r="AG104" s="30">
        <v>5</v>
      </c>
      <c r="AH104" s="30">
        <v>5</v>
      </c>
      <c r="AI104" s="30">
        <v>5</v>
      </c>
      <c r="AJ104" s="30">
        <v>5</v>
      </c>
      <c r="AK104" s="30">
        <v>5</v>
      </c>
      <c r="AL104" s="30">
        <v>5</v>
      </c>
      <c r="AM104" s="30">
        <v>5</v>
      </c>
      <c r="AN104" s="30">
        <v>5</v>
      </c>
      <c r="AO104" s="30">
        <v>5</v>
      </c>
      <c r="AP104" s="30">
        <v>5</v>
      </c>
      <c r="AQ104" s="30">
        <v>5</v>
      </c>
      <c r="AR104" s="30">
        <v>5</v>
      </c>
      <c r="AS104" s="30">
        <v>5</v>
      </c>
      <c r="AT104" s="30">
        <v>5</v>
      </c>
      <c r="AU104" s="30">
        <v>5</v>
      </c>
      <c r="AV104" s="30">
        <v>5</v>
      </c>
      <c r="AW104" s="30">
        <v>5</v>
      </c>
      <c r="AX104" s="30">
        <v>5</v>
      </c>
      <c r="AY104" s="30">
        <v>5</v>
      </c>
      <c r="AZ104" s="30">
        <v>5</v>
      </c>
      <c r="BA104" s="30">
        <v>5</v>
      </c>
      <c r="BB104" s="30">
        <v>5</v>
      </c>
      <c r="BC104" s="28">
        <v>143</v>
      </c>
      <c r="BD104" s="30">
        <v>5</v>
      </c>
      <c r="BE104" s="30">
        <f t="shared" si="4"/>
        <v>0.13862943611198905</v>
      </c>
      <c r="BF104" s="31">
        <f t="shared" si="5"/>
        <v>1.0709157153701103</v>
      </c>
      <c r="BG104" s="30">
        <v>5</v>
      </c>
    </row>
    <row r="105" spans="1:59">
      <c r="A105" s="88" t="s">
        <v>112</v>
      </c>
      <c r="B105" s="28"/>
      <c r="C105" s="28"/>
      <c r="D105" s="28" t="s">
        <v>375</v>
      </c>
      <c r="E105" s="28"/>
      <c r="F105" s="28"/>
      <c r="G105" s="29">
        <v>0.04</v>
      </c>
      <c r="H105" s="29">
        <v>0.04</v>
      </c>
      <c r="I105" s="30">
        <v>5</v>
      </c>
      <c r="J105" s="30">
        <v>5</v>
      </c>
      <c r="K105" s="30">
        <v>5</v>
      </c>
      <c r="L105" s="30">
        <v>5</v>
      </c>
      <c r="M105" s="30">
        <v>5</v>
      </c>
      <c r="N105" s="30">
        <v>5</v>
      </c>
      <c r="O105" s="30">
        <v>5</v>
      </c>
      <c r="P105" s="30">
        <v>5</v>
      </c>
      <c r="Q105" s="30">
        <v>5</v>
      </c>
      <c r="R105" s="30">
        <v>5</v>
      </c>
      <c r="S105" s="30">
        <v>5</v>
      </c>
      <c r="T105" s="30">
        <v>5</v>
      </c>
      <c r="U105" s="30">
        <v>5</v>
      </c>
      <c r="V105" s="30">
        <v>5</v>
      </c>
      <c r="W105" s="30">
        <v>5</v>
      </c>
      <c r="X105" s="30">
        <v>5</v>
      </c>
      <c r="Y105" s="30">
        <v>5</v>
      </c>
      <c r="Z105" s="30">
        <v>5</v>
      </c>
      <c r="AA105" s="30">
        <v>5</v>
      </c>
      <c r="AB105" s="30">
        <v>5</v>
      </c>
      <c r="AC105" s="30">
        <v>5</v>
      </c>
      <c r="AD105" s="30">
        <v>5</v>
      </c>
      <c r="AE105" s="30">
        <v>5</v>
      </c>
      <c r="AF105" s="30">
        <v>5</v>
      </c>
      <c r="AG105" s="30">
        <v>5</v>
      </c>
      <c r="AH105" s="30">
        <v>5</v>
      </c>
      <c r="AI105" s="30">
        <v>5</v>
      </c>
      <c r="AJ105" s="30">
        <v>5</v>
      </c>
      <c r="AK105" s="30">
        <v>5</v>
      </c>
      <c r="AL105" s="30">
        <v>5</v>
      </c>
      <c r="AM105" s="30">
        <v>5</v>
      </c>
      <c r="AN105" s="30">
        <v>5</v>
      </c>
      <c r="AO105" s="30">
        <v>5</v>
      </c>
      <c r="AP105" s="30">
        <v>5</v>
      </c>
      <c r="AQ105" s="30">
        <v>5</v>
      </c>
      <c r="AR105" s="30">
        <v>5</v>
      </c>
      <c r="AS105" s="30">
        <v>5</v>
      </c>
      <c r="AT105" s="30">
        <v>5</v>
      </c>
      <c r="AU105" s="30">
        <v>5</v>
      </c>
      <c r="AV105" s="30">
        <v>5</v>
      </c>
      <c r="AW105" s="30">
        <v>5</v>
      </c>
      <c r="AX105" s="30">
        <v>5</v>
      </c>
      <c r="AY105" s="30">
        <v>5</v>
      </c>
      <c r="AZ105" s="30">
        <v>5</v>
      </c>
      <c r="BA105" s="30">
        <v>5</v>
      </c>
      <c r="BB105" s="30">
        <v>5</v>
      </c>
      <c r="BC105" s="28">
        <v>110</v>
      </c>
      <c r="BD105" s="30">
        <v>5</v>
      </c>
      <c r="BE105" s="30">
        <f t="shared" si="4"/>
        <v>0.13862943611198905</v>
      </c>
      <c r="BF105" s="31">
        <f t="shared" si="5"/>
        <v>1.0709157153701103</v>
      </c>
      <c r="BG105" s="30">
        <v>5</v>
      </c>
    </row>
    <row r="106" spans="1:59">
      <c r="A106" s="88" t="s">
        <v>113</v>
      </c>
      <c r="B106" s="28"/>
      <c r="C106" s="28"/>
      <c r="D106" s="28" t="s">
        <v>376</v>
      </c>
      <c r="E106" s="28"/>
      <c r="F106" s="28"/>
      <c r="G106" s="29"/>
      <c r="H106" s="29">
        <v>0</v>
      </c>
      <c r="I106" s="30">
        <v>5</v>
      </c>
      <c r="J106" s="30">
        <v>5</v>
      </c>
      <c r="K106" s="30">
        <v>5</v>
      </c>
      <c r="L106" s="30">
        <v>5</v>
      </c>
      <c r="M106" s="30">
        <v>5</v>
      </c>
      <c r="N106" s="30">
        <v>5</v>
      </c>
      <c r="O106" s="30">
        <v>5</v>
      </c>
      <c r="P106" s="30">
        <v>5</v>
      </c>
      <c r="Q106" s="30">
        <v>5</v>
      </c>
      <c r="R106" s="30">
        <v>5</v>
      </c>
      <c r="S106" s="30">
        <v>5</v>
      </c>
      <c r="T106" s="30">
        <v>5</v>
      </c>
      <c r="U106" s="30">
        <v>5</v>
      </c>
      <c r="V106" s="30">
        <v>5</v>
      </c>
      <c r="W106" s="30">
        <v>5</v>
      </c>
      <c r="X106" s="30">
        <v>5</v>
      </c>
      <c r="Y106" s="30">
        <v>5</v>
      </c>
      <c r="Z106" s="30">
        <v>5</v>
      </c>
      <c r="AA106" s="30">
        <v>5</v>
      </c>
      <c r="AB106" s="30">
        <v>5</v>
      </c>
      <c r="AC106" s="30">
        <v>5</v>
      </c>
      <c r="AD106" s="30">
        <v>5</v>
      </c>
      <c r="AE106" s="30">
        <v>5</v>
      </c>
      <c r="AF106" s="30">
        <v>5</v>
      </c>
      <c r="AG106" s="30">
        <v>5</v>
      </c>
      <c r="AH106" s="30">
        <v>5</v>
      </c>
      <c r="AI106" s="30">
        <v>5</v>
      </c>
      <c r="AJ106" s="30">
        <v>5</v>
      </c>
      <c r="AK106" s="30">
        <v>5</v>
      </c>
      <c r="AL106" s="30">
        <v>5</v>
      </c>
      <c r="AM106" s="30">
        <v>5</v>
      </c>
      <c r="AN106" s="30">
        <v>5</v>
      </c>
      <c r="AO106" s="30">
        <v>5</v>
      </c>
      <c r="AP106" s="30">
        <v>5</v>
      </c>
      <c r="AQ106" s="30">
        <v>5</v>
      </c>
      <c r="AR106" s="30">
        <v>5</v>
      </c>
      <c r="AS106" s="30">
        <v>5</v>
      </c>
      <c r="AT106" s="30">
        <v>5</v>
      </c>
      <c r="AU106" s="30">
        <v>5</v>
      </c>
      <c r="AV106" s="30">
        <v>5</v>
      </c>
      <c r="AW106" s="30">
        <v>5</v>
      </c>
      <c r="AX106" s="30">
        <v>5</v>
      </c>
      <c r="AY106" s="30">
        <v>5</v>
      </c>
      <c r="AZ106" s="30">
        <v>5</v>
      </c>
      <c r="BA106" s="30">
        <v>5</v>
      </c>
      <c r="BB106" s="30">
        <v>5</v>
      </c>
      <c r="BC106" s="28">
        <v>79</v>
      </c>
      <c r="BD106" s="30">
        <v>5</v>
      </c>
      <c r="BE106" s="30">
        <f t="shared" si="4"/>
        <v>0.13862943611198905</v>
      </c>
      <c r="BF106" s="31">
        <f t="shared" si="5"/>
        <v>1.0709157153701103</v>
      </c>
      <c r="BG106" s="30">
        <v>5</v>
      </c>
    </row>
    <row r="107" spans="1:59">
      <c r="A107" s="88" t="s">
        <v>114</v>
      </c>
      <c r="B107" s="28"/>
      <c r="C107" s="28"/>
      <c r="D107" s="28" t="s">
        <v>375</v>
      </c>
      <c r="E107" s="28"/>
      <c r="F107" s="28"/>
      <c r="G107" s="29">
        <v>0.6</v>
      </c>
      <c r="H107" s="29">
        <v>0.02</v>
      </c>
      <c r="I107" s="30">
        <v>5</v>
      </c>
      <c r="J107" s="30">
        <v>5</v>
      </c>
      <c r="K107" s="30">
        <v>5</v>
      </c>
      <c r="L107" s="30">
        <v>5</v>
      </c>
      <c r="M107" s="30">
        <v>5</v>
      </c>
      <c r="N107" s="30">
        <v>5</v>
      </c>
      <c r="O107" s="30">
        <v>5</v>
      </c>
      <c r="P107" s="30">
        <v>5</v>
      </c>
      <c r="Q107" s="30">
        <v>5</v>
      </c>
      <c r="R107" s="30">
        <v>5</v>
      </c>
      <c r="S107" s="30">
        <v>5</v>
      </c>
      <c r="T107" s="30">
        <v>5</v>
      </c>
      <c r="U107" s="30">
        <v>5</v>
      </c>
      <c r="V107" s="30">
        <v>5</v>
      </c>
      <c r="W107" s="30">
        <v>5</v>
      </c>
      <c r="X107" s="30">
        <v>5</v>
      </c>
      <c r="Y107" s="30">
        <v>5</v>
      </c>
      <c r="Z107" s="30">
        <v>5</v>
      </c>
      <c r="AA107" s="30">
        <v>5</v>
      </c>
      <c r="AB107" s="30">
        <v>5</v>
      </c>
      <c r="AC107" s="30">
        <v>5</v>
      </c>
      <c r="AD107" s="30">
        <v>5</v>
      </c>
      <c r="AE107" s="30">
        <v>5</v>
      </c>
      <c r="AF107" s="30">
        <v>5</v>
      </c>
      <c r="AG107" s="30">
        <v>5</v>
      </c>
      <c r="AH107" s="30">
        <v>5</v>
      </c>
      <c r="AI107" s="30">
        <v>5</v>
      </c>
      <c r="AJ107" s="30">
        <v>5</v>
      </c>
      <c r="AK107" s="30">
        <v>5</v>
      </c>
      <c r="AL107" s="30">
        <v>5</v>
      </c>
      <c r="AM107" s="30">
        <v>5</v>
      </c>
      <c r="AN107" s="30">
        <v>5</v>
      </c>
      <c r="AO107" s="30">
        <v>5</v>
      </c>
      <c r="AP107" s="30">
        <v>5</v>
      </c>
      <c r="AQ107" s="30">
        <v>5</v>
      </c>
      <c r="AR107" s="30">
        <v>5</v>
      </c>
      <c r="AS107" s="30">
        <v>5</v>
      </c>
      <c r="AT107" s="30">
        <v>5</v>
      </c>
      <c r="AU107" s="30">
        <v>5</v>
      </c>
      <c r="AV107" s="30">
        <v>5</v>
      </c>
      <c r="AW107" s="30">
        <v>5</v>
      </c>
      <c r="AX107" s="30">
        <v>5</v>
      </c>
      <c r="AY107" s="30">
        <v>5</v>
      </c>
      <c r="AZ107" s="30">
        <v>5</v>
      </c>
      <c r="BA107" s="30">
        <v>5</v>
      </c>
      <c r="BB107" s="30">
        <v>5</v>
      </c>
      <c r="BC107" s="28">
        <v>90</v>
      </c>
      <c r="BD107" s="30">
        <v>5</v>
      </c>
      <c r="BE107" s="30">
        <f t="shared" si="4"/>
        <v>0.13862943611198905</v>
      </c>
      <c r="BF107" s="31">
        <f t="shared" si="5"/>
        <v>1.0709157153701103</v>
      </c>
      <c r="BG107" s="30">
        <v>5</v>
      </c>
    </row>
    <row r="108" spans="1:59">
      <c r="A108" s="88" t="s">
        <v>115</v>
      </c>
      <c r="B108" s="28"/>
      <c r="C108" s="28"/>
      <c r="D108" s="28" t="s">
        <v>375</v>
      </c>
      <c r="E108" s="28"/>
      <c r="F108" s="28"/>
      <c r="G108" s="29">
        <v>0.01</v>
      </c>
      <c r="H108" s="29">
        <v>0.01</v>
      </c>
      <c r="I108" s="30">
        <v>5</v>
      </c>
      <c r="J108" s="30">
        <v>5</v>
      </c>
      <c r="K108" s="30">
        <v>5</v>
      </c>
      <c r="L108" s="30">
        <v>5</v>
      </c>
      <c r="M108" s="30">
        <v>5</v>
      </c>
      <c r="N108" s="30">
        <v>5</v>
      </c>
      <c r="O108" s="30">
        <v>5</v>
      </c>
      <c r="P108" s="30">
        <v>5</v>
      </c>
      <c r="Q108" s="30">
        <v>5</v>
      </c>
      <c r="R108" s="30">
        <v>5</v>
      </c>
      <c r="S108" s="30">
        <v>5</v>
      </c>
      <c r="T108" s="30">
        <v>5</v>
      </c>
      <c r="U108" s="30">
        <v>5</v>
      </c>
      <c r="V108" s="30">
        <v>5</v>
      </c>
      <c r="W108" s="30">
        <v>5</v>
      </c>
      <c r="X108" s="30">
        <v>5</v>
      </c>
      <c r="Y108" s="30">
        <v>5</v>
      </c>
      <c r="Z108" s="30">
        <v>5</v>
      </c>
      <c r="AA108" s="30">
        <v>5</v>
      </c>
      <c r="AB108" s="30">
        <v>5</v>
      </c>
      <c r="AC108" s="30">
        <v>5</v>
      </c>
      <c r="AD108" s="30">
        <v>5</v>
      </c>
      <c r="AE108" s="30">
        <v>5</v>
      </c>
      <c r="AF108" s="30">
        <v>5</v>
      </c>
      <c r="AG108" s="30">
        <v>5</v>
      </c>
      <c r="AH108" s="30">
        <v>5</v>
      </c>
      <c r="AI108" s="30">
        <v>5</v>
      </c>
      <c r="AJ108" s="30">
        <v>5</v>
      </c>
      <c r="AK108" s="30">
        <v>5</v>
      </c>
      <c r="AL108" s="30">
        <v>5</v>
      </c>
      <c r="AM108" s="30">
        <v>5</v>
      </c>
      <c r="AN108" s="30">
        <v>5</v>
      </c>
      <c r="AO108" s="30">
        <v>5</v>
      </c>
      <c r="AP108" s="30">
        <v>5</v>
      </c>
      <c r="AQ108" s="30">
        <v>5</v>
      </c>
      <c r="AR108" s="30">
        <v>5</v>
      </c>
      <c r="AS108" s="30">
        <v>5</v>
      </c>
      <c r="AT108" s="30">
        <v>5</v>
      </c>
      <c r="AU108" s="30">
        <v>5</v>
      </c>
      <c r="AV108" s="30">
        <v>5</v>
      </c>
      <c r="AW108" s="30">
        <v>5</v>
      </c>
      <c r="AX108" s="30">
        <v>5</v>
      </c>
      <c r="AY108" s="30">
        <v>5</v>
      </c>
      <c r="AZ108" s="30">
        <v>5</v>
      </c>
      <c r="BA108" s="30">
        <v>5</v>
      </c>
      <c r="BB108" s="30">
        <v>5</v>
      </c>
      <c r="BC108" s="28">
        <v>175</v>
      </c>
      <c r="BD108" s="30">
        <v>5</v>
      </c>
      <c r="BE108" s="30">
        <f t="shared" si="4"/>
        <v>0.13862943611198905</v>
      </c>
      <c r="BF108" s="31">
        <f t="shared" si="5"/>
        <v>1.0709157153701103</v>
      </c>
      <c r="BG108" s="30">
        <v>5</v>
      </c>
    </row>
    <row r="109" spans="1:59">
      <c r="A109" s="88" t="s">
        <v>116</v>
      </c>
      <c r="B109" s="28"/>
      <c r="C109" s="28"/>
      <c r="D109" s="28" t="s">
        <v>375</v>
      </c>
      <c r="E109" s="28"/>
      <c r="F109" s="28"/>
      <c r="G109" s="29">
        <v>5.0000000000000001E-3</v>
      </c>
      <c r="H109" s="29">
        <v>5.0000000000000001E-3</v>
      </c>
      <c r="I109" s="30">
        <v>5</v>
      </c>
      <c r="J109" s="30">
        <v>5</v>
      </c>
      <c r="K109" s="30">
        <v>5</v>
      </c>
      <c r="L109" s="30">
        <v>5</v>
      </c>
      <c r="M109" s="30">
        <v>5</v>
      </c>
      <c r="N109" s="30">
        <v>5</v>
      </c>
      <c r="O109" s="30">
        <v>5</v>
      </c>
      <c r="P109" s="30">
        <v>5</v>
      </c>
      <c r="Q109" s="30">
        <v>5</v>
      </c>
      <c r="R109" s="30">
        <v>5</v>
      </c>
      <c r="S109" s="30">
        <v>5</v>
      </c>
      <c r="T109" s="30">
        <v>5</v>
      </c>
      <c r="U109" s="30">
        <v>5</v>
      </c>
      <c r="V109" s="30">
        <v>5</v>
      </c>
      <c r="W109" s="30">
        <v>5</v>
      </c>
      <c r="X109" s="30">
        <v>5</v>
      </c>
      <c r="Y109" s="30">
        <v>5</v>
      </c>
      <c r="Z109" s="30">
        <v>5</v>
      </c>
      <c r="AA109" s="30">
        <v>5</v>
      </c>
      <c r="AB109" s="30">
        <v>5</v>
      </c>
      <c r="AC109" s="30">
        <v>5</v>
      </c>
      <c r="AD109" s="30">
        <v>5</v>
      </c>
      <c r="AE109" s="30">
        <v>5</v>
      </c>
      <c r="AF109" s="30">
        <v>5</v>
      </c>
      <c r="AG109" s="30">
        <v>5</v>
      </c>
      <c r="AH109" s="30">
        <v>5</v>
      </c>
      <c r="AI109" s="30">
        <v>5</v>
      </c>
      <c r="AJ109" s="30">
        <v>5</v>
      </c>
      <c r="AK109" s="30">
        <v>5</v>
      </c>
      <c r="AL109" s="30">
        <v>5</v>
      </c>
      <c r="AM109" s="30">
        <v>5</v>
      </c>
      <c r="AN109" s="30">
        <v>5</v>
      </c>
      <c r="AO109" s="30">
        <v>5</v>
      </c>
      <c r="AP109" s="30">
        <v>5</v>
      </c>
      <c r="AQ109" s="30">
        <v>5</v>
      </c>
      <c r="AR109" s="30">
        <v>5</v>
      </c>
      <c r="AS109" s="30">
        <v>5</v>
      </c>
      <c r="AT109" s="30">
        <v>5</v>
      </c>
      <c r="AU109" s="30">
        <v>5</v>
      </c>
      <c r="AV109" s="30">
        <v>5</v>
      </c>
      <c r="AW109" s="30">
        <v>5</v>
      </c>
      <c r="AX109" s="30">
        <v>5</v>
      </c>
      <c r="AY109" s="30">
        <v>5</v>
      </c>
      <c r="AZ109" s="30">
        <v>5</v>
      </c>
      <c r="BA109" s="30">
        <v>5</v>
      </c>
      <c r="BB109" s="30">
        <v>5</v>
      </c>
      <c r="BC109" s="28">
        <v>150</v>
      </c>
      <c r="BD109" s="30">
        <v>5</v>
      </c>
      <c r="BE109" s="30">
        <f t="shared" si="4"/>
        <v>0.13862943611198905</v>
      </c>
      <c r="BF109" s="31">
        <f t="shared" si="5"/>
        <v>1.0709157153701103</v>
      </c>
      <c r="BG109" s="30">
        <v>5</v>
      </c>
    </row>
    <row r="110" spans="1:59">
      <c r="A110" s="88" t="s">
        <v>117</v>
      </c>
      <c r="B110" s="28"/>
      <c r="C110" s="28"/>
      <c r="D110" s="28" t="s">
        <v>376</v>
      </c>
      <c r="E110" s="28"/>
      <c r="F110" s="28"/>
      <c r="G110" s="29"/>
      <c r="H110" s="29">
        <v>0</v>
      </c>
      <c r="I110" s="30">
        <v>5</v>
      </c>
      <c r="J110" s="30">
        <v>5</v>
      </c>
      <c r="K110" s="30">
        <v>5</v>
      </c>
      <c r="L110" s="30">
        <v>5</v>
      </c>
      <c r="M110" s="30">
        <v>5</v>
      </c>
      <c r="N110" s="30">
        <v>5</v>
      </c>
      <c r="O110" s="30">
        <v>5</v>
      </c>
      <c r="P110" s="30">
        <v>5</v>
      </c>
      <c r="Q110" s="30">
        <v>5</v>
      </c>
      <c r="R110" s="30">
        <v>5</v>
      </c>
      <c r="S110" s="30">
        <v>5</v>
      </c>
      <c r="T110" s="30">
        <v>5</v>
      </c>
      <c r="U110" s="30">
        <v>5</v>
      </c>
      <c r="V110" s="30">
        <v>5</v>
      </c>
      <c r="W110" s="30">
        <v>5</v>
      </c>
      <c r="X110" s="30">
        <v>5</v>
      </c>
      <c r="Y110" s="30">
        <v>5</v>
      </c>
      <c r="Z110" s="30">
        <v>5</v>
      </c>
      <c r="AA110" s="30">
        <v>5</v>
      </c>
      <c r="AB110" s="30">
        <v>5</v>
      </c>
      <c r="AC110" s="30">
        <v>5</v>
      </c>
      <c r="AD110" s="30">
        <v>5</v>
      </c>
      <c r="AE110" s="30">
        <v>5</v>
      </c>
      <c r="AF110" s="30">
        <v>5</v>
      </c>
      <c r="AG110" s="30">
        <v>5</v>
      </c>
      <c r="AH110" s="30">
        <v>5</v>
      </c>
      <c r="AI110" s="30">
        <v>5</v>
      </c>
      <c r="AJ110" s="30">
        <v>5</v>
      </c>
      <c r="AK110" s="30">
        <v>5</v>
      </c>
      <c r="AL110" s="30">
        <v>5</v>
      </c>
      <c r="AM110" s="30">
        <v>5</v>
      </c>
      <c r="AN110" s="30">
        <v>5</v>
      </c>
      <c r="AO110" s="30">
        <v>5</v>
      </c>
      <c r="AP110" s="30">
        <v>5</v>
      </c>
      <c r="AQ110" s="30">
        <v>5</v>
      </c>
      <c r="AR110" s="30">
        <v>5</v>
      </c>
      <c r="AS110" s="30">
        <v>5</v>
      </c>
      <c r="AT110" s="30">
        <v>5</v>
      </c>
      <c r="AU110" s="30">
        <v>5</v>
      </c>
      <c r="AV110" s="30">
        <v>5</v>
      </c>
      <c r="AW110" s="30">
        <v>5</v>
      </c>
      <c r="AX110" s="30">
        <v>5</v>
      </c>
      <c r="AY110" s="30">
        <v>5</v>
      </c>
      <c r="AZ110" s="30">
        <v>5</v>
      </c>
      <c r="BA110" s="30">
        <v>5</v>
      </c>
      <c r="BB110" s="30">
        <v>5</v>
      </c>
      <c r="BC110" s="28">
        <v>91</v>
      </c>
      <c r="BD110" s="30">
        <v>5</v>
      </c>
      <c r="BE110" s="30">
        <f t="shared" si="4"/>
        <v>0.13862943611198905</v>
      </c>
      <c r="BF110" s="31">
        <f t="shared" si="5"/>
        <v>1.0709157153701103</v>
      </c>
      <c r="BG110" s="30">
        <v>5</v>
      </c>
    </row>
    <row r="111" spans="1:59">
      <c r="A111" s="88" t="s">
        <v>118</v>
      </c>
      <c r="B111" s="28"/>
      <c r="C111" s="28"/>
      <c r="D111" s="28" t="s">
        <v>375</v>
      </c>
      <c r="E111" s="28"/>
      <c r="F111" s="28"/>
      <c r="G111" s="29">
        <v>1</v>
      </c>
      <c r="H111" s="29">
        <v>0.02</v>
      </c>
      <c r="I111" s="30">
        <v>5</v>
      </c>
      <c r="J111" s="30">
        <v>5</v>
      </c>
      <c r="K111" s="30">
        <v>5</v>
      </c>
      <c r="L111" s="30">
        <v>5</v>
      </c>
      <c r="M111" s="30">
        <v>5</v>
      </c>
      <c r="N111" s="30">
        <v>5</v>
      </c>
      <c r="O111" s="30">
        <v>5</v>
      </c>
      <c r="P111" s="30">
        <v>5</v>
      </c>
      <c r="Q111" s="30">
        <v>5</v>
      </c>
      <c r="R111" s="30">
        <v>5</v>
      </c>
      <c r="S111" s="30">
        <v>5</v>
      </c>
      <c r="T111" s="30">
        <v>5</v>
      </c>
      <c r="U111" s="30">
        <v>5</v>
      </c>
      <c r="V111" s="30">
        <v>5</v>
      </c>
      <c r="W111" s="30">
        <v>5</v>
      </c>
      <c r="X111" s="30">
        <v>5</v>
      </c>
      <c r="Y111" s="30">
        <v>5</v>
      </c>
      <c r="Z111" s="30">
        <v>5</v>
      </c>
      <c r="AA111" s="30">
        <v>5</v>
      </c>
      <c r="AB111" s="30">
        <v>5</v>
      </c>
      <c r="AC111" s="30">
        <v>5</v>
      </c>
      <c r="AD111" s="30">
        <v>5</v>
      </c>
      <c r="AE111" s="30">
        <v>5</v>
      </c>
      <c r="AF111" s="30">
        <v>5</v>
      </c>
      <c r="AG111" s="30">
        <v>5</v>
      </c>
      <c r="AH111" s="30">
        <v>5</v>
      </c>
      <c r="AI111" s="30">
        <v>5</v>
      </c>
      <c r="AJ111" s="30">
        <v>5</v>
      </c>
      <c r="AK111" s="30">
        <v>5</v>
      </c>
      <c r="AL111" s="30">
        <v>5</v>
      </c>
      <c r="AM111" s="30">
        <v>5</v>
      </c>
      <c r="AN111" s="30">
        <v>5</v>
      </c>
      <c r="AO111" s="30">
        <v>5</v>
      </c>
      <c r="AP111" s="30">
        <v>5</v>
      </c>
      <c r="AQ111" s="30">
        <v>5</v>
      </c>
      <c r="AR111" s="30">
        <v>5</v>
      </c>
      <c r="AS111" s="30">
        <v>5</v>
      </c>
      <c r="AT111" s="30">
        <v>5</v>
      </c>
      <c r="AU111" s="30">
        <v>5</v>
      </c>
      <c r="AV111" s="30">
        <v>5</v>
      </c>
      <c r="AW111" s="30">
        <v>5</v>
      </c>
      <c r="AX111" s="30">
        <v>5</v>
      </c>
      <c r="AY111" s="30">
        <v>5</v>
      </c>
      <c r="AZ111" s="30">
        <v>5</v>
      </c>
      <c r="BA111" s="30">
        <v>5</v>
      </c>
      <c r="BB111" s="30">
        <v>5</v>
      </c>
      <c r="BC111" s="28">
        <v>99</v>
      </c>
      <c r="BD111" s="30">
        <v>5</v>
      </c>
      <c r="BE111" s="30">
        <f t="shared" si="4"/>
        <v>0.13862943611198905</v>
      </c>
      <c r="BF111" s="31">
        <f t="shared" si="5"/>
        <v>1.0709157153701103</v>
      </c>
      <c r="BG111" s="30">
        <v>5</v>
      </c>
    </row>
    <row r="112" spans="1:59">
      <c r="A112" s="88" t="s">
        <v>119</v>
      </c>
      <c r="B112" s="28"/>
      <c r="C112" s="28"/>
      <c r="D112" s="28" t="s">
        <v>379</v>
      </c>
      <c r="E112" s="28"/>
      <c r="F112" s="28"/>
      <c r="G112" s="29">
        <v>0.6</v>
      </c>
      <c r="H112" s="29">
        <v>0.6</v>
      </c>
      <c r="I112" s="30">
        <v>5</v>
      </c>
      <c r="J112" s="30">
        <v>5</v>
      </c>
      <c r="K112" s="30">
        <v>5</v>
      </c>
      <c r="L112" s="30">
        <v>5</v>
      </c>
      <c r="M112" s="30">
        <v>5</v>
      </c>
      <c r="N112" s="30">
        <v>5</v>
      </c>
      <c r="O112" s="30">
        <v>5</v>
      </c>
      <c r="P112" s="30">
        <v>5</v>
      </c>
      <c r="Q112" s="30">
        <v>5</v>
      </c>
      <c r="R112" s="30">
        <v>5</v>
      </c>
      <c r="S112" s="30">
        <v>5</v>
      </c>
      <c r="T112" s="30">
        <v>5</v>
      </c>
      <c r="U112" s="30">
        <v>5</v>
      </c>
      <c r="V112" s="30">
        <v>5</v>
      </c>
      <c r="W112" s="30">
        <v>5</v>
      </c>
      <c r="X112" s="30">
        <v>5</v>
      </c>
      <c r="Y112" s="30">
        <v>5</v>
      </c>
      <c r="Z112" s="30">
        <v>5</v>
      </c>
      <c r="AA112" s="30">
        <v>5</v>
      </c>
      <c r="AB112" s="30">
        <v>5</v>
      </c>
      <c r="AC112" s="30">
        <v>5</v>
      </c>
      <c r="AD112" s="30">
        <v>5</v>
      </c>
      <c r="AE112" s="30">
        <v>5</v>
      </c>
      <c r="AF112" s="30">
        <v>5</v>
      </c>
      <c r="AG112" s="30">
        <v>5</v>
      </c>
      <c r="AH112" s="30">
        <v>5</v>
      </c>
      <c r="AI112" s="30">
        <v>5</v>
      </c>
      <c r="AJ112" s="30">
        <v>5</v>
      </c>
      <c r="AK112" s="30">
        <v>5</v>
      </c>
      <c r="AL112" s="30">
        <v>5</v>
      </c>
      <c r="AM112" s="30">
        <v>5</v>
      </c>
      <c r="AN112" s="30">
        <v>5</v>
      </c>
      <c r="AO112" s="30">
        <v>5</v>
      </c>
      <c r="AP112" s="30">
        <v>5</v>
      </c>
      <c r="AQ112" s="30">
        <v>5</v>
      </c>
      <c r="AR112" s="30">
        <v>5</v>
      </c>
      <c r="AS112" s="30">
        <v>5</v>
      </c>
      <c r="AT112" s="30">
        <v>5</v>
      </c>
      <c r="AU112" s="30">
        <v>5</v>
      </c>
      <c r="AV112" s="30">
        <v>5</v>
      </c>
      <c r="AW112" s="30">
        <v>5</v>
      </c>
      <c r="AX112" s="30">
        <v>5</v>
      </c>
      <c r="AY112" s="30">
        <v>5</v>
      </c>
      <c r="AZ112" s="30">
        <v>5</v>
      </c>
      <c r="BA112" s="30">
        <v>5</v>
      </c>
      <c r="BB112" s="30">
        <v>5</v>
      </c>
      <c r="BC112" s="28">
        <v>114</v>
      </c>
      <c r="BD112" s="30">
        <v>5</v>
      </c>
      <c r="BE112" s="30">
        <f t="shared" si="4"/>
        <v>0.13862943611198905</v>
      </c>
      <c r="BF112" s="31">
        <f t="shared" si="5"/>
        <v>1.0709157153701103</v>
      </c>
      <c r="BG112" s="30">
        <v>5</v>
      </c>
    </row>
    <row r="113" spans="1:59">
      <c r="A113" s="88" t="s">
        <v>120</v>
      </c>
      <c r="B113" s="28"/>
      <c r="C113" s="28"/>
      <c r="D113" s="28" t="s">
        <v>375</v>
      </c>
      <c r="E113" s="28"/>
      <c r="F113" s="28"/>
      <c r="G113" s="29">
        <v>5.0000000000000001E-3</v>
      </c>
      <c r="H113" s="29">
        <v>5.0000000000000001E-3</v>
      </c>
      <c r="I113" s="30">
        <v>5</v>
      </c>
      <c r="J113" s="30">
        <v>5</v>
      </c>
      <c r="K113" s="30">
        <v>5</v>
      </c>
      <c r="L113" s="30">
        <v>5</v>
      </c>
      <c r="M113" s="30">
        <v>5</v>
      </c>
      <c r="N113" s="30">
        <v>5</v>
      </c>
      <c r="O113" s="30">
        <v>5</v>
      </c>
      <c r="P113" s="30">
        <v>5</v>
      </c>
      <c r="Q113" s="30">
        <v>5</v>
      </c>
      <c r="R113" s="30">
        <v>5</v>
      </c>
      <c r="S113" s="30">
        <v>5</v>
      </c>
      <c r="T113" s="30">
        <v>5</v>
      </c>
      <c r="U113" s="30">
        <v>5</v>
      </c>
      <c r="V113" s="30">
        <v>5</v>
      </c>
      <c r="W113" s="30">
        <v>5</v>
      </c>
      <c r="X113" s="30">
        <v>5</v>
      </c>
      <c r="Y113" s="30">
        <v>5</v>
      </c>
      <c r="Z113" s="30">
        <v>5</v>
      </c>
      <c r="AA113" s="30">
        <v>5</v>
      </c>
      <c r="AB113" s="30">
        <v>5</v>
      </c>
      <c r="AC113" s="30">
        <v>5</v>
      </c>
      <c r="AD113" s="30">
        <v>5</v>
      </c>
      <c r="AE113" s="30">
        <v>5</v>
      </c>
      <c r="AF113" s="30">
        <v>5</v>
      </c>
      <c r="AG113" s="30">
        <v>5</v>
      </c>
      <c r="AH113" s="30">
        <v>5</v>
      </c>
      <c r="AI113" s="30">
        <v>5</v>
      </c>
      <c r="AJ113" s="30">
        <v>5</v>
      </c>
      <c r="AK113" s="30">
        <v>5</v>
      </c>
      <c r="AL113" s="30">
        <v>5</v>
      </c>
      <c r="AM113" s="30">
        <v>5</v>
      </c>
      <c r="AN113" s="30">
        <v>5</v>
      </c>
      <c r="AO113" s="30">
        <v>5</v>
      </c>
      <c r="AP113" s="30">
        <v>5</v>
      </c>
      <c r="AQ113" s="30">
        <v>5</v>
      </c>
      <c r="AR113" s="30">
        <v>5</v>
      </c>
      <c r="AS113" s="30">
        <v>5</v>
      </c>
      <c r="AT113" s="30">
        <v>5</v>
      </c>
      <c r="AU113" s="30">
        <v>5</v>
      </c>
      <c r="AV113" s="30">
        <v>5</v>
      </c>
      <c r="AW113" s="30">
        <v>5</v>
      </c>
      <c r="AX113" s="30">
        <v>5</v>
      </c>
      <c r="AY113" s="30">
        <v>5</v>
      </c>
      <c r="AZ113" s="30">
        <v>5</v>
      </c>
      <c r="BA113" s="30">
        <v>5</v>
      </c>
      <c r="BB113" s="30">
        <v>5</v>
      </c>
      <c r="BC113" s="28">
        <v>228</v>
      </c>
      <c r="BD113" s="30">
        <v>5</v>
      </c>
      <c r="BE113" s="30">
        <f t="shared" si="4"/>
        <v>0.13862943611198905</v>
      </c>
      <c r="BF113" s="31">
        <f t="shared" si="5"/>
        <v>1.0709157153701103</v>
      </c>
      <c r="BG113" s="30">
        <v>5</v>
      </c>
    </row>
    <row r="114" spans="1:59">
      <c r="A114" s="34" t="s">
        <v>121</v>
      </c>
      <c r="B114" s="28" t="s">
        <v>9</v>
      </c>
      <c r="C114" s="28"/>
      <c r="D114" s="28" t="s">
        <v>375</v>
      </c>
      <c r="E114" s="28"/>
      <c r="F114" s="28"/>
      <c r="G114" s="29">
        <v>5.0000000000000001E-3</v>
      </c>
      <c r="H114" s="29">
        <v>5.0000000000000001E-3</v>
      </c>
      <c r="I114" s="30">
        <v>5</v>
      </c>
      <c r="J114" s="30">
        <v>5</v>
      </c>
      <c r="K114" s="30">
        <v>5</v>
      </c>
      <c r="L114" s="30">
        <v>5</v>
      </c>
      <c r="M114" s="30">
        <v>5</v>
      </c>
      <c r="N114" s="30">
        <v>5</v>
      </c>
      <c r="O114" s="30">
        <v>5</v>
      </c>
      <c r="P114" s="30">
        <v>5</v>
      </c>
      <c r="Q114" s="30">
        <v>5</v>
      </c>
      <c r="R114" s="30">
        <v>5</v>
      </c>
      <c r="S114" s="30">
        <v>5</v>
      </c>
      <c r="T114" s="30">
        <v>5</v>
      </c>
      <c r="U114" s="30">
        <v>5</v>
      </c>
      <c r="V114" s="30">
        <v>5</v>
      </c>
      <c r="W114" s="30">
        <v>5</v>
      </c>
      <c r="X114" s="30">
        <v>5</v>
      </c>
      <c r="Y114" s="30">
        <v>5</v>
      </c>
      <c r="Z114" s="30">
        <v>5</v>
      </c>
      <c r="AA114" s="30">
        <v>5</v>
      </c>
      <c r="AB114" s="30">
        <v>5</v>
      </c>
      <c r="AC114" s="30">
        <v>5</v>
      </c>
      <c r="AD114" s="30">
        <v>5</v>
      </c>
      <c r="AE114" s="30">
        <v>5</v>
      </c>
      <c r="AF114" s="30">
        <v>5</v>
      </c>
      <c r="AG114" s="30">
        <v>5</v>
      </c>
      <c r="AH114" s="30">
        <v>5</v>
      </c>
      <c r="AI114" s="30">
        <v>5</v>
      </c>
      <c r="AJ114" s="30">
        <v>5</v>
      </c>
      <c r="AK114" s="30">
        <v>5</v>
      </c>
      <c r="AL114" s="30">
        <v>5</v>
      </c>
      <c r="AM114" s="30">
        <v>5</v>
      </c>
      <c r="AN114" s="30">
        <v>5</v>
      </c>
      <c r="AO114" s="30">
        <v>5</v>
      </c>
      <c r="AP114" s="30">
        <v>5</v>
      </c>
      <c r="AQ114" s="30">
        <v>5</v>
      </c>
      <c r="AR114" s="30">
        <v>5</v>
      </c>
      <c r="AS114" s="30">
        <v>5</v>
      </c>
      <c r="AT114" s="30">
        <v>5</v>
      </c>
      <c r="AU114" s="30">
        <v>5</v>
      </c>
      <c r="AV114" s="30">
        <v>5</v>
      </c>
      <c r="AW114" s="30">
        <v>5</v>
      </c>
      <c r="AX114" s="30">
        <v>5</v>
      </c>
      <c r="AY114" s="30">
        <v>5</v>
      </c>
      <c r="AZ114" s="30">
        <v>5</v>
      </c>
      <c r="BA114" s="30">
        <v>5</v>
      </c>
      <c r="BB114" s="30">
        <v>5</v>
      </c>
      <c r="BC114" s="28">
        <v>229</v>
      </c>
      <c r="BD114" s="30">
        <v>5</v>
      </c>
      <c r="BE114" s="30">
        <f t="shared" si="4"/>
        <v>0.13862943611198905</v>
      </c>
      <c r="BF114" s="31">
        <f t="shared" si="5"/>
        <v>1.0709157153701103</v>
      </c>
      <c r="BG114" s="30">
        <v>5</v>
      </c>
    </row>
    <row r="115" spans="1:59">
      <c r="A115" s="88" t="s">
        <v>122</v>
      </c>
      <c r="B115" s="28"/>
      <c r="C115" s="28"/>
      <c r="D115" s="28" t="s">
        <v>377</v>
      </c>
      <c r="E115" s="28"/>
      <c r="F115" s="28"/>
      <c r="G115" s="29">
        <v>5.0000000000000001E-3</v>
      </c>
      <c r="H115" s="29">
        <v>5.0000000000000001E-3</v>
      </c>
      <c r="I115" s="30">
        <v>5</v>
      </c>
      <c r="J115" s="30">
        <v>5</v>
      </c>
      <c r="K115" s="30">
        <v>5</v>
      </c>
      <c r="L115" s="30">
        <v>5</v>
      </c>
      <c r="M115" s="30">
        <v>5</v>
      </c>
      <c r="N115" s="30">
        <v>5</v>
      </c>
      <c r="O115" s="30">
        <v>5</v>
      </c>
      <c r="P115" s="30">
        <v>5</v>
      </c>
      <c r="Q115" s="30">
        <v>5</v>
      </c>
      <c r="R115" s="30">
        <v>5</v>
      </c>
      <c r="S115" s="30">
        <v>5</v>
      </c>
      <c r="T115" s="30">
        <v>5</v>
      </c>
      <c r="U115" s="30">
        <v>5</v>
      </c>
      <c r="V115" s="30">
        <v>5</v>
      </c>
      <c r="W115" s="30">
        <v>5</v>
      </c>
      <c r="X115" s="30">
        <v>5</v>
      </c>
      <c r="Y115" s="30">
        <v>5</v>
      </c>
      <c r="Z115" s="30">
        <v>5</v>
      </c>
      <c r="AA115" s="30">
        <v>5</v>
      </c>
      <c r="AB115" s="30">
        <v>5</v>
      </c>
      <c r="AC115" s="30">
        <v>5</v>
      </c>
      <c r="AD115" s="30">
        <v>5</v>
      </c>
      <c r="AE115" s="30">
        <v>5</v>
      </c>
      <c r="AF115" s="30">
        <v>5</v>
      </c>
      <c r="AG115" s="30">
        <v>5</v>
      </c>
      <c r="AH115" s="30">
        <v>5</v>
      </c>
      <c r="AI115" s="30">
        <v>5</v>
      </c>
      <c r="AJ115" s="30">
        <v>5</v>
      </c>
      <c r="AK115" s="30">
        <v>5</v>
      </c>
      <c r="AL115" s="30">
        <v>5</v>
      </c>
      <c r="AM115" s="30">
        <v>5</v>
      </c>
      <c r="AN115" s="30">
        <v>5</v>
      </c>
      <c r="AO115" s="30">
        <v>5</v>
      </c>
      <c r="AP115" s="30">
        <v>5</v>
      </c>
      <c r="AQ115" s="30">
        <v>5</v>
      </c>
      <c r="AR115" s="30">
        <v>5</v>
      </c>
      <c r="AS115" s="30">
        <v>5</v>
      </c>
      <c r="AT115" s="30">
        <v>5</v>
      </c>
      <c r="AU115" s="30">
        <v>5</v>
      </c>
      <c r="AV115" s="30">
        <v>5</v>
      </c>
      <c r="AW115" s="30">
        <v>5</v>
      </c>
      <c r="AX115" s="30">
        <v>5</v>
      </c>
      <c r="AY115" s="30">
        <v>5</v>
      </c>
      <c r="AZ115" s="30">
        <v>5</v>
      </c>
      <c r="BA115" s="30">
        <v>5</v>
      </c>
      <c r="BB115" s="30">
        <v>5</v>
      </c>
      <c r="BC115" s="28">
        <v>230</v>
      </c>
      <c r="BD115" s="30">
        <v>5</v>
      </c>
      <c r="BE115" s="30">
        <f t="shared" si="4"/>
        <v>0.13862943611198905</v>
      </c>
      <c r="BF115" s="31">
        <f t="shared" si="5"/>
        <v>1.0709157153701103</v>
      </c>
      <c r="BG115" s="30">
        <v>5</v>
      </c>
    </row>
    <row r="116" spans="1:59">
      <c r="A116" s="88" t="s">
        <v>123</v>
      </c>
      <c r="B116" s="28"/>
      <c r="C116" s="28"/>
      <c r="D116" s="28" t="s">
        <v>375</v>
      </c>
      <c r="E116" s="28"/>
      <c r="F116" s="28"/>
      <c r="G116" s="29">
        <v>5.0000000000000001E-3</v>
      </c>
      <c r="H116" s="29">
        <v>5.0000000000000001E-3</v>
      </c>
      <c r="I116" s="30">
        <v>5</v>
      </c>
      <c r="J116" s="30">
        <v>5</v>
      </c>
      <c r="K116" s="30">
        <v>5</v>
      </c>
      <c r="L116" s="30">
        <v>5</v>
      </c>
      <c r="M116" s="30">
        <v>5</v>
      </c>
      <c r="N116" s="30">
        <v>5</v>
      </c>
      <c r="O116" s="30">
        <v>5</v>
      </c>
      <c r="P116" s="30">
        <v>5</v>
      </c>
      <c r="Q116" s="30">
        <v>5</v>
      </c>
      <c r="R116" s="30">
        <v>5</v>
      </c>
      <c r="S116" s="30">
        <v>5</v>
      </c>
      <c r="T116" s="30">
        <v>5</v>
      </c>
      <c r="U116" s="30">
        <v>5</v>
      </c>
      <c r="V116" s="30">
        <v>5</v>
      </c>
      <c r="W116" s="30">
        <v>5</v>
      </c>
      <c r="X116" s="30">
        <v>5</v>
      </c>
      <c r="Y116" s="30">
        <v>5</v>
      </c>
      <c r="Z116" s="30">
        <v>5</v>
      </c>
      <c r="AA116" s="30">
        <v>5</v>
      </c>
      <c r="AB116" s="30">
        <v>5</v>
      </c>
      <c r="AC116" s="30">
        <v>5</v>
      </c>
      <c r="AD116" s="30">
        <v>5</v>
      </c>
      <c r="AE116" s="30">
        <v>5</v>
      </c>
      <c r="AF116" s="30">
        <v>5</v>
      </c>
      <c r="AG116" s="30">
        <v>5</v>
      </c>
      <c r="AH116" s="30">
        <v>5</v>
      </c>
      <c r="AI116" s="30">
        <v>5</v>
      </c>
      <c r="AJ116" s="30">
        <v>5</v>
      </c>
      <c r="AK116" s="30">
        <v>5</v>
      </c>
      <c r="AL116" s="30">
        <v>5</v>
      </c>
      <c r="AM116" s="30">
        <v>5</v>
      </c>
      <c r="AN116" s="30">
        <v>5</v>
      </c>
      <c r="AO116" s="30">
        <v>5</v>
      </c>
      <c r="AP116" s="30">
        <v>5</v>
      </c>
      <c r="AQ116" s="30">
        <v>5</v>
      </c>
      <c r="AR116" s="30">
        <v>5</v>
      </c>
      <c r="AS116" s="30">
        <v>5</v>
      </c>
      <c r="AT116" s="30">
        <v>5</v>
      </c>
      <c r="AU116" s="30">
        <v>5</v>
      </c>
      <c r="AV116" s="30">
        <v>5</v>
      </c>
      <c r="AW116" s="30">
        <v>5</v>
      </c>
      <c r="AX116" s="30">
        <v>5</v>
      </c>
      <c r="AY116" s="30">
        <v>5</v>
      </c>
      <c r="AZ116" s="30">
        <v>5</v>
      </c>
      <c r="BA116" s="30">
        <v>5</v>
      </c>
      <c r="BB116" s="30">
        <v>5</v>
      </c>
      <c r="BC116" s="28">
        <v>232</v>
      </c>
      <c r="BD116" s="30">
        <v>5</v>
      </c>
      <c r="BE116" s="30">
        <f t="shared" si="4"/>
        <v>0.13862943611198905</v>
      </c>
      <c r="BF116" s="31">
        <f t="shared" si="5"/>
        <v>1.0709157153701103</v>
      </c>
      <c r="BG116" s="30">
        <v>5</v>
      </c>
    </row>
    <row r="117" spans="1:59">
      <c r="A117" s="88" t="s">
        <v>124</v>
      </c>
      <c r="B117" s="28"/>
      <c r="C117" s="28"/>
      <c r="D117" s="28" t="s">
        <v>375</v>
      </c>
      <c r="E117" s="28"/>
      <c r="F117" s="28"/>
      <c r="G117" s="29">
        <v>0.02</v>
      </c>
      <c r="H117" s="29">
        <v>0.02</v>
      </c>
      <c r="I117" s="30">
        <v>5</v>
      </c>
      <c r="J117" s="30">
        <v>5</v>
      </c>
      <c r="K117" s="30">
        <v>5</v>
      </c>
      <c r="L117" s="30">
        <v>5</v>
      </c>
      <c r="M117" s="30">
        <v>5</v>
      </c>
      <c r="N117" s="30">
        <v>5</v>
      </c>
      <c r="O117" s="30">
        <v>5</v>
      </c>
      <c r="P117" s="30">
        <v>5</v>
      </c>
      <c r="Q117" s="30">
        <v>5</v>
      </c>
      <c r="R117" s="30">
        <v>5</v>
      </c>
      <c r="S117" s="30">
        <v>5</v>
      </c>
      <c r="T117" s="30">
        <v>5</v>
      </c>
      <c r="U117" s="30">
        <v>5</v>
      </c>
      <c r="V117" s="30">
        <v>5</v>
      </c>
      <c r="W117" s="30">
        <v>5</v>
      </c>
      <c r="X117" s="30">
        <v>5</v>
      </c>
      <c r="Y117" s="30">
        <v>5</v>
      </c>
      <c r="Z117" s="30">
        <v>5</v>
      </c>
      <c r="AA117" s="30">
        <v>5</v>
      </c>
      <c r="AB117" s="30">
        <v>5</v>
      </c>
      <c r="AC117" s="30">
        <v>5</v>
      </c>
      <c r="AD117" s="30">
        <v>5</v>
      </c>
      <c r="AE117" s="30">
        <v>5</v>
      </c>
      <c r="AF117" s="30">
        <v>5</v>
      </c>
      <c r="AG117" s="30">
        <v>5</v>
      </c>
      <c r="AH117" s="30">
        <v>5</v>
      </c>
      <c r="AI117" s="30">
        <v>5</v>
      </c>
      <c r="AJ117" s="30">
        <v>5</v>
      </c>
      <c r="AK117" s="30">
        <v>5</v>
      </c>
      <c r="AL117" s="30">
        <v>5</v>
      </c>
      <c r="AM117" s="30">
        <v>5</v>
      </c>
      <c r="AN117" s="30">
        <v>5</v>
      </c>
      <c r="AO117" s="30">
        <v>5</v>
      </c>
      <c r="AP117" s="30">
        <v>5</v>
      </c>
      <c r="AQ117" s="30">
        <v>5</v>
      </c>
      <c r="AR117" s="30">
        <v>5</v>
      </c>
      <c r="AS117" s="30">
        <v>5</v>
      </c>
      <c r="AT117" s="30">
        <v>5</v>
      </c>
      <c r="AU117" s="30">
        <v>5</v>
      </c>
      <c r="AV117" s="30">
        <v>5</v>
      </c>
      <c r="AW117" s="30">
        <v>5</v>
      </c>
      <c r="AX117" s="30">
        <v>5</v>
      </c>
      <c r="AY117" s="30">
        <v>5</v>
      </c>
      <c r="AZ117" s="30">
        <v>5</v>
      </c>
      <c r="BA117" s="30">
        <v>5</v>
      </c>
      <c r="BB117" s="30">
        <v>5</v>
      </c>
      <c r="BC117" s="28">
        <v>44</v>
      </c>
      <c r="BD117" s="30">
        <v>5</v>
      </c>
      <c r="BE117" s="30">
        <f t="shared" si="4"/>
        <v>0.13862943611198905</v>
      </c>
      <c r="BF117" s="31">
        <f t="shared" si="5"/>
        <v>1.0709157153701103</v>
      </c>
      <c r="BG117" s="30">
        <v>5</v>
      </c>
    </row>
    <row r="118" spans="1:59">
      <c r="A118" s="88" t="s">
        <v>125</v>
      </c>
      <c r="B118" s="28"/>
      <c r="C118" s="28"/>
      <c r="D118" s="28" t="s">
        <v>375</v>
      </c>
      <c r="E118" s="28"/>
      <c r="F118" s="28"/>
      <c r="G118" s="29">
        <v>1</v>
      </c>
      <c r="H118" s="29">
        <v>1</v>
      </c>
      <c r="I118" s="30">
        <v>5</v>
      </c>
      <c r="J118" s="30">
        <v>5</v>
      </c>
      <c r="K118" s="30">
        <v>5</v>
      </c>
      <c r="L118" s="30">
        <v>5</v>
      </c>
      <c r="M118" s="30">
        <v>5</v>
      </c>
      <c r="N118" s="30">
        <v>5</v>
      </c>
      <c r="O118" s="30">
        <v>5</v>
      </c>
      <c r="P118" s="30">
        <v>5</v>
      </c>
      <c r="Q118" s="30">
        <v>5</v>
      </c>
      <c r="R118" s="30">
        <v>5</v>
      </c>
      <c r="S118" s="30">
        <v>5</v>
      </c>
      <c r="T118" s="30">
        <v>5</v>
      </c>
      <c r="U118" s="30">
        <v>5</v>
      </c>
      <c r="V118" s="30">
        <v>5</v>
      </c>
      <c r="W118" s="30">
        <v>5</v>
      </c>
      <c r="X118" s="30">
        <v>5</v>
      </c>
      <c r="Y118" s="30">
        <v>5</v>
      </c>
      <c r="Z118" s="30">
        <v>5</v>
      </c>
      <c r="AA118" s="30">
        <v>5</v>
      </c>
      <c r="AB118" s="30">
        <v>5</v>
      </c>
      <c r="AC118" s="30">
        <v>5</v>
      </c>
      <c r="AD118" s="30">
        <v>5</v>
      </c>
      <c r="AE118" s="30">
        <v>5</v>
      </c>
      <c r="AF118" s="30">
        <v>5</v>
      </c>
      <c r="AG118" s="30">
        <v>5</v>
      </c>
      <c r="AH118" s="30">
        <v>5</v>
      </c>
      <c r="AI118" s="30">
        <v>5</v>
      </c>
      <c r="AJ118" s="30">
        <v>5</v>
      </c>
      <c r="AK118" s="30">
        <v>5</v>
      </c>
      <c r="AL118" s="30">
        <v>5</v>
      </c>
      <c r="AM118" s="30">
        <v>5</v>
      </c>
      <c r="AN118" s="30">
        <v>5</v>
      </c>
      <c r="AO118" s="30">
        <v>5</v>
      </c>
      <c r="AP118" s="30">
        <v>5</v>
      </c>
      <c r="AQ118" s="30">
        <v>5</v>
      </c>
      <c r="AR118" s="30">
        <v>5</v>
      </c>
      <c r="AS118" s="30">
        <v>5</v>
      </c>
      <c r="AT118" s="30">
        <v>5</v>
      </c>
      <c r="AU118" s="30">
        <v>5</v>
      </c>
      <c r="AV118" s="30">
        <v>5</v>
      </c>
      <c r="AW118" s="30">
        <v>5</v>
      </c>
      <c r="AX118" s="30">
        <v>5</v>
      </c>
      <c r="AY118" s="30">
        <v>5</v>
      </c>
      <c r="AZ118" s="30">
        <v>5</v>
      </c>
      <c r="BA118" s="30">
        <v>5</v>
      </c>
      <c r="BB118" s="30">
        <v>5</v>
      </c>
      <c r="BC118" s="28">
        <v>200</v>
      </c>
      <c r="BD118" s="30">
        <v>5</v>
      </c>
      <c r="BE118" s="30">
        <f t="shared" si="4"/>
        <v>0.13862943611198905</v>
      </c>
      <c r="BF118" s="31">
        <f t="shared" si="5"/>
        <v>1.0709157153701103</v>
      </c>
      <c r="BG118" s="30">
        <v>5</v>
      </c>
    </row>
    <row r="119" spans="1:59">
      <c r="A119" s="34" t="s">
        <v>126</v>
      </c>
      <c r="B119" s="90" t="s">
        <v>9</v>
      </c>
      <c r="C119" s="28"/>
      <c r="D119" s="28" t="s">
        <v>376</v>
      </c>
      <c r="E119" s="28"/>
      <c r="F119" s="28"/>
      <c r="G119" s="29"/>
      <c r="H119" s="29">
        <v>0</v>
      </c>
      <c r="I119" s="30">
        <v>5</v>
      </c>
      <c r="J119" s="30">
        <v>5</v>
      </c>
      <c r="K119" s="30">
        <v>5</v>
      </c>
      <c r="L119" s="30">
        <v>5</v>
      </c>
      <c r="M119" s="30">
        <v>5</v>
      </c>
      <c r="N119" s="30">
        <v>5</v>
      </c>
      <c r="O119" s="30">
        <v>5</v>
      </c>
      <c r="P119" s="30">
        <v>5</v>
      </c>
      <c r="Q119" s="30">
        <v>5</v>
      </c>
      <c r="R119" s="30">
        <v>5</v>
      </c>
      <c r="S119" s="30">
        <v>5</v>
      </c>
      <c r="T119" s="30">
        <v>5</v>
      </c>
      <c r="U119" s="30">
        <v>5</v>
      </c>
      <c r="V119" s="30">
        <v>5</v>
      </c>
      <c r="W119" s="30">
        <v>5</v>
      </c>
      <c r="X119" s="30">
        <v>5</v>
      </c>
      <c r="Y119" s="30">
        <v>5</v>
      </c>
      <c r="Z119" s="30">
        <v>5</v>
      </c>
      <c r="AA119" s="30">
        <v>5</v>
      </c>
      <c r="AB119" s="30">
        <v>5</v>
      </c>
      <c r="AC119" s="30">
        <v>5</v>
      </c>
      <c r="AD119" s="30">
        <v>5</v>
      </c>
      <c r="AE119" s="30">
        <v>5</v>
      </c>
      <c r="AF119" s="30">
        <v>5</v>
      </c>
      <c r="AG119" s="30">
        <v>5</v>
      </c>
      <c r="AH119" s="30">
        <v>5</v>
      </c>
      <c r="AI119" s="30">
        <v>5</v>
      </c>
      <c r="AJ119" s="30">
        <v>5</v>
      </c>
      <c r="AK119" s="30">
        <v>5</v>
      </c>
      <c r="AL119" s="30">
        <v>5</v>
      </c>
      <c r="AM119" s="30">
        <v>5</v>
      </c>
      <c r="AN119" s="30">
        <v>5</v>
      </c>
      <c r="AO119" s="30">
        <v>5</v>
      </c>
      <c r="AP119" s="30">
        <v>5</v>
      </c>
      <c r="AQ119" s="30">
        <v>5</v>
      </c>
      <c r="AR119" s="30">
        <v>5</v>
      </c>
      <c r="AS119" s="30">
        <v>5</v>
      </c>
      <c r="AT119" s="30">
        <v>5</v>
      </c>
      <c r="AU119" s="30">
        <v>5</v>
      </c>
      <c r="AV119" s="30">
        <v>5</v>
      </c>
      <c r="AW119" s="30">
        <v>5</v>
      </c>
      <c r="AX119" s="30">
        <v>5</v>
      </c>
      <c r="AY119" s="30">
        <v>5</v>
      </c>
      <c r="AZ119" s="30">
        <v>5</v>
      </c>
      <c r="BA119" s="30">
        <v>5</v>
      </c>
      <c r="BB119" s="30">
        <v>5</v>
      </c>
      <c r="BC119" s="28">
        <v>206</v>
      </c>
      <c r="BD119" s="30">
        <v>5</v>
      </c>
      <c r="BE119" s="30">
        <f t="shared" si="4"/>
        <v>0.13862943611198905</v>
      </c>
      <c r="BF119" s="31">
        <f t="shared" si="5"/>
        <v>1.0709157153701103</v>
      </c>
      <c r="BG119" s="30">
        <v>5</v>
      </c>
    </row>
    <row r="120" spans="1:59">
      <c r="A120" s="34" t="s">
        <v>127</v>
      </c>
      <c r="B120" s="28" t="s">
        <v>9</v>
      </c>
      <c r="C120" s="28"/>
      <c r="D120" s="28" t="s">
        <v>376</v>
      </c>
      <c r="E120" s="28"/>
      <c r="F120" s="28"/>
      <c r="G120" s="29"/>
      <c r="H120" s="29">
        <v>0</v>
      </c>
      <c r="I120" s="30">
        <v>5</v>
      </c>
      <c r="J120" s="30">
        <v>5</v>
      </c>
      <c r="K120" s="30">
        <v>5</v>
      </c>
      <c r="L120" s="30">
        <v>5</v>
      </c>
      <c r="M120" s="30">
        <v>5</v>
      </c>
      <c r="N120" s="30">
        <v>5</v>
      </c>
      <c r="O120" s="30">
        <v>5</v>
      </c>
      <c r="P120" s="30">
        <v>5</v>
      </c>
      <c r="Q120" s="30">
        <v>5</v>
      </c>
      <c r="R120" s="30">
        <v>5</v>
      </c>
      <c r="S120" s="30">
        <v>5</v>
      </c>
      <c r="T120" s="30">
        <v>5</v>
      </c>
      <c r="U120" s="30">
        <v>5</v>
      </c>
      <c r="V120" s="30">
        <v>5</v>
      </c>
      <c r="W120" s="30">
        <v>5</v>
      </c>
      <c r="X120" s="30">
        <v>5</v>
      </c>
      <c r="Y120" s="30">
        <v>5</v>
      </c>
      <c r="Z120" s="30">
        <v>5</v>
      </c>
      <c r="AA120" s="30">
        <v>5</v>
      </c>
      <c r="AB120" s="30">
        <v>5</v>
      </c>
      <c r="AC120" s="30">
        <v>5</v>
      </c>
      <c r="AD120" s="30">
        <v>5</v>
      </c>
      <c r="AE120" s="30">
        <v>5</v>
      </c>
      <c r="AF120" s="30">
        <v>5</v>
      </c>
      <c r="AG120" s="30">
        <v>5</v>
      </c>
      <c r="AH120" s="30">
        <v>5</v>
      </c>
      <c r="AI120" s="30">
        <v>5</v>
      </c>
      <c r="AJ120" s="30">
        <v>5</v>
      </c>
      <c r="AK120" s="30">
        <v>5</v>
      </c>
      <c r="AL120" s="30">
        <v>5</v>
      </c>
      <c r="AM120" s="30">
        <v>5</v>
      </c>
      <c r="AN120" s="30">
        <v>5</v>
      </c>
      <c r="AO120" s="30">
        <v>5</v>
      </c>
      <c r="AP120" s="30">
        <v>5</v>
      </c>
      <c r="AQ120" s="30">
        <v>5</v>
      </c>
      <c r="AR120" s="30">
        <v>5</v>
      </c>
      <c r="AS120" s="30">
        <v>5</v>
      </c>
      <c r="AT120" s="30">
        <v>5</v>
      </c>
      <c r="AU120" s="30">
        <v>5</v>
      </c>
      <c r="AV120" s="30">
        <v>5</v>
      </c>
      <c r="AW120" s="30">
        <v>5</v>
      </c>
      <c r="AX120" s="30">
        <v>5</v>
      </c>
      <c r="AY120" s="30">
        <v>5</v>
      </c>
      <c r="AZ120" s="30">
        <v>5</v>
      </c>
      <c r="BA120" s="30">
        <v>5</v>
      </c>
      <c r="BB120" s="30">
        <v>5</v>
      </c>
      <c r="BC120" s="28">
        <v>209</v>
      </c>
      <c r="BD120" s="30">
        <v>5</v>
      </c>
      <c r="BE120" s="30">
        <f t="shared" si="4"/>
        <v>0.13862943611198905</v>
      </c>
      <c r="BF120" s="31">
        <f t="shared" si="5"/>
        <v>1.0709157153701103</v>
      </c>
      <c r="BG120" s="30">
        <v>5</v>
      </c>
    </row>
    <row r="121" spans="1:59">
      <c r="A121" s="34" t="s">
        <v>128</v>
      </c>
      <c r="B121" s="90" t="s">
        <v>9</v>
      </c>
      <c r="C121" s="28"/>
      <c r="D121" s="28" t="s">
        <v>376</v>
      </c>
      <c r="E121" s="28"/>
      <c r="F121" s="28"/>
      <c r="G121" s="29"/>
      <c r="H121" s="29">
        <v>0</v>
      </c>
      <c r="I121" s="30">
        <v>5</v>
      </c>
      <c r="J121" s="30">
        <v>5</v>
      </c>
      <c r="K121" s="30">
        <v>5</v>
      </c>
      <c r="L121" s="30">
        <v>5</v>
      </c>
      <c r="M121" s="30">
        <v>5</v>
      </c>
      <c r="N121" s="30">
        <v>5</v>
      </c>
      <c r="O121" s="30">
        <v>5</v>
      </c>
      <c r="P121" s="30">
        <v>5</v>
      </c>
      <c r="Q121" s="30">
        <v>5</v>
      </c>
      <c r="R121" s="30">
        <v>5</v>
      </c>
      <c r="S121" s="30">
        <v>5</v>
      </c>
      <c r="T121" s="30">
        <v>5</v>
      </c>
      <c r="U121" s="30">
        <v>5</v>
      </c>
      <c r="V121" s="30">
        <v>5</v>
      </c>
      <c r="W121" s="30">
        <v>5</v>
      </c>
      <c r="X121" s="30">
        <v>5</v>
      </c>
      <c r="Y121" s="30">
        <v>5</v>
      </c>
      <c r="Z121" s="30">
        <v>5</v>
      </c>
      <c r="AA121" s="30">
        <v>5</v>
      </c>
      <c r="AB121" s="30">
        <v>5</v>
      </c>
      <c r="AC121" s="30">
        <v>5</v>
      </c>
      <c r="AD121" s="30">
        <v>5</v>
      </c>
      <c r="AE121" s="30">
        <v>5</v>
      </c>
      <c r="AF121" s="30">
        <v>5</v>
      </c>
      <c r="AG121" s="30">
        <v>5</v>
      </c>
      <c r="AH121" s="30">
        <v>5</v>
      </c>
      <c r="AI121" s="30">
        <v>5</v>
      </c>
      <c r="AJ121" s="30">
        <v>5</v>
      </c>
      <c r="AK121" s="30">
        <v>5</v>
      </c>
      <c r="AL121" s="30">
        <v>5</v>
      </c>
      <c r="AM121" s="30">
        <v>5</v>
      </c>
      <c r="AN121" s="30">
        <v>5</v>
      </c>
      <c r="AO121" s="30">
        <v>5</v>
      </c>
      <c r="AP121" s="30">
        <v>5</v>
      </c>
      <c r="AQ121" s="30">
        <v>5</v>
      </c>
      <c r="AR121" s="30">
        <v>5</v>
      </c>
      <c r="AS121" s="30">
        <v>5</v>
      </c>
      <c r="AT121" s="30">
        <v>5</v>
      </c>
      <c r="AU121" s="30">
        <v>5</v>
      </c>
      <c r="AV121" s="30">
        <v>5</v>
      </c>
      <c r="AW121" s="30">
        <v>5</v>
      </c>
      <c r="AX121" s="30">
        <v>5</v>
      </c>
      <c r="AY121" s="30">
        <v>5</v>
      </c>
      <c r="AZ121" s="30">
        <v>5</v>
      </c>
      <c r="BA121" s="30">
        <v>5</v>
      </c>
      <c r="BB121" s="30">
        <v>5</v>
      </c>
      <c r="BC121" s="28">
        <v>210</v>
      </c>
      <c r="BD121" s="30">
        <v>5</v>
      </c>
      <c r="BE121" s="30">
        <f t="shared" si="4"/>
        <v>0.13862943611198905</v>
      </c>
      <c r="BF121" s="31">
        <f t="shared" si="5"/>
        <v>1.0709157153701103</v>
      </c>
      <c r="BG121" s="30">
        <v>5</v>
      </c>
    </row>
    <row r="122" spans="1:59">
      <c r="A122" s="88" t="s">
        <v>129</v>
      </c>
      <c r="B122" s="28"/>
      <c r="C122" s="28"/>
      <c r="D122" s="28" t="s">
        <v>375</v>
      </c>
      <c r="E122" s="28"/>
      <c r="F122" s="28"/>
      <c r="G122" s="29">
        <v>5.0000000000000001E-3</v>
      </c>
      <c r="H122" s="29">
        <v>5.0000000000000001E-3</v>
      </c>
      <c r="I122" s="30">
        <v>5</v>
      </c>
      <c r="J122" s="30">
        <v>5</v>
      </c>
      <c r="K122" s="30">
        <v>5</v>
      </c>
      <c r="L122" s="30">
        <v>5</v>
      </c>
      <c r="M122" s="30">
        <v>5</v>
      </c>
      <c r="N122" s="30">
        <v>5</v>
      </c>
      <c r="O122" s="30">
        <v>5</v>
      </c>
      <c r="P122" s="30">
        <v>5</v>
      </c>
      <c r="Q122" s="30">
        <v>5</v>
      </c>
      <c r="R122" s="30">
        <v>5</v>
      </c>
      <c r="S122" s="30">
        <v>5</v>
      </c>
      <c r="T122" s="30">
        <v>5</v>
      </c>
      <c r="U122" s="30">
        <v>5</v>
      </c>
      <c r="V122" s="30">
        <v>5</v>
      </c>
      <c r="W122" s="30">
        <v>5</v>
      </c>
      <c r="X122" s="30">
        <v>5</v>
      </c>
      <c r="Y122" s="30">
        <v>5</v>
      </c>
      <c r="Z122" s="30">
        <v>5</v>
      </c>
      <c r="AA122" s="30">
        <v>5</v>
      </c>
      <c r="AB122" s="30">
        <v>5</v>
      </c>
      <c r="AC122" s="30">
        <v>5</v>
      </c>
      <c r="AD122" s="30">
        <v>5</v>
      </c>
      <c r="AE122" s="30">
        <v>5</v>
      </c>
      <c r="AF122" s="30">
        <v>5</v>
      </c>
      <c r="AG122" s="30">
        <v>5</v>
      </c>
      <c r="AH122" s="30">
        <v>5</v>
      </c>
      <c r="AI122" s="30">
        <v>5</v>
      </c>
      <c r="AJ122" s="30">
        <v>5</v>
      </c>
      <c r="AK122" s="30">
        <v>5</v>
      </c>
      <c r="AL122" s="30">
        <v>5</v>
      </c>
      <c r="AM122" s="30">
        <v>5</v>
      </c>
      <c r="AN122" s="30">
        <v>5</v>
      </c>
      <c r="AO122" s="30">
        <v>5</v>
      </c>
      <c r="AP122" s="30">
        <v>5</v>
      </c>
      <c r="AQ122" s="30">
        <v>5</v>
      </c>
      <c r="AR122" s="30">
        <v>5</v>
      </c>
      <c r="AS122" s="30">
        <v>5</v>
      </c>
      <c r="AT122" s="30">
        <v>5</v>
      </c>
      <c r="AU122" s="30">
        <v>5</v>
      </c>
      <c r="AV122" s="30">
        <v>5</v>
      </c>
      <c r="AW122" s="30">
        <v>5</v>
      </c>
      <c r="AX122" s="30">
        <v>5</v>
      </c>
      <c r="AY122" s="30">
        <v>5</v>
      </c>
      <c r="AZ122" s="30">
        <v>5</v>
      </c>
      <c r="BA122" s="30">
        <v>5</v>
      </c>
      <c r="BB122" s="30">
        <v>5</v>
      </c>
      <c r="BC122" s="28">
        <v>165</v>
      </c>
      <c r="BD122" s="30">
        <v>5</v>
      </c>
      <c r="BE122" s="30">
        <f t="shared" si="4"/>
        <v>0.13862943611198905</v>
      </c>
      <c r="BF122" s="31">
        <f t="shared" si="5"/>
        <v>1.0709157153701103</v>
      </c>
      <c r="BG122" s="30">
        <v>5</v>
      </c>
    </row>
    <row r="123" spans="1:59">
      <c r="A123" s="34" t="s">
        <v>130</v>
      </c>
      <c r="B123" s="28" t="s">
        <v>9</v>
      </c>
      <c r="C123" s="28"/>
      <c r="D123" s="28" t="s">
        <v>375</v>
      </c>
      <c r="E123" s="28"/>
      <c r="F123" s="28"/>
      <c r="G123" s="29">
        <v>0.04</v>
      </c>
      <c r="H123" s="29">
        <v>0.02</v>
      </c>
      <c r="I123" s="30">
        <v>5</v>
      </c>
      <c r="J123" s="30">
        <v>5</v>
      </c>
      <c r="K123" s="30">
        <v>5</v>
      </c>
      <c r="L123" s="30">
        <v>5</v>
      </c>
      <c r="M123" s="30">
        <v>5</v>
      </c>
      <c r="N123" s="30">
        <v>5</v>
      </c>
      <c r="O123" s="30">
        <v>5</v>
      </c>
      <c r="P123" s="30">
        <v>5</v>
      </c>
      <c r="Q123" s="30">
        <v>5</v>
      </c>
      <c r="R123" s="30">
        <v>5</v>
      </c>
      <c r="S123" s="30">
        <v>5</v>
      </c>
      <c r="T123" s="30">
        <v>5</v>
      </c>
      <c r="U123" s="30">
        <v>5</v>
      </c>
      <c r="V123" s="30">
        <v>5</v>
      </c>
      <c r="W123" s="30">
        <v>5</v>
      </c>
      <c r="X123" s="30">
        <v>5</v>
      </c>
      <c r="Y123" s="30">
        <v>5</v>
      </c>
      <c r="Z123" s="30">
        <v>5</v>
      </c>
      <c r="AA123" s="30">
        <v>5</v>
      </c>
      <c r="AB123" s="30">
        <v>5</v>
      </c>
      <c r="AC123" s="30">
        <v>5</v>
      </c>
      <c r="AD123" s="30">
        <v>5</v>
      </c>
      <c r="AE123" s="30">
        <v>5</v>
      </c>
      <c r="AF123" s="30">
        <v>5</v>
      </c>
      <c r="AG123" s="30">
        <v>5</v>
      </c>
      <c r="AH123" s="30">
        <v>5</v>
      </c>
      <c r="AI123" s="30">
        <v>5</v>
      </c>
      <c r="AJ123" s="30">
        <v>5</v>
      </c>
      <c r="AK123" s="30">
        <v>5</v>
      </c>
      <c r="AL123" s="30">
        <v>5</v>
      </c>
      <c r="AM123" s="30">
        <v>5</v>
      </c>
      <c r="AN123" s="30">
        <v>5</v>
      </c>
      <c r="AO123" s="30">
        <v>5</v>
      </c>
      <c r="AP123" s="30">
        <v>5</v>
      </c>
      <c r="AQ123" s="30">
        <v>5</v>
      </c>
      <c r="AR123" s="30">
        <v>5</v>
      </c>
      <c r="AS123" s="30">
        <v>5</v>
      </c>
      <c r="AT123" s="30">
        <v>5</v>
      </c>
      <c r="AU123" s="30">
        <v>5</v>
      </c>
      <c r="AV123" s="30">
        <v>5</v>
      </c>
      <c r="AW123" s="30">
        <v>5</v>
      </c>
      <c r="AX123" s="30">
        <v>5</v>
      </c>
      <c r="AY123" s="30">
        <v>5</v>
      </c>
      <c r="AZ123" s="30">
        <v>5</v>
      </c>
      <c r="BA123" s="30">
        <v>5</v>
      </c>
      <c r="BB123" s="30">
        <v>5</v>
      </c>
      <c r="BC123" s="28">
        <v>233</v>
      </c>
      <c r="BD123" s="30">
        <v>5</v>
      </c>
      <c r="BE123" s="30">
        <f t="shared" si="4"/>
        <v>0.13862943611198905</v>
      </c>
      <c r="BF123" s="31">
        <f t="shared" si="5"/>
        <v>1.0709157153701103</v>
      </c>
      <c r="BG123" s="30">
        <v>5</v>
      </c>
    </row>
    <row r="124" spans="1:59">
      <c r="A124" s="88" t="s">
        <v>131</v>
      </c>
      <c r="B124" s="28"/>
      <c r="C124" s="28"/>
      <c r="D124" s="28" t="s">
        <v>375</v>
      </c>
      <c r="E124" s="28"/>
      <c r="F124" s="28"/>
      <c r="G124" s="29">
        <v>0.04</v>
      </c>
      <c r="H124" s="29">
        <v>0.02</v>
      </c>
      <c r="I124" s="30">
        <v>5</v>
      </c>
      <c r="J124" s="30">
        <v>5</v>
      </c>
      <c r="K124" s="30">
        <v>5</v>
      </c>
      <c r="L124" s="30">
        <v>5</v>
      </c>
      <c r="M124" s="30">
        <v>5</v>
      </c>
      <c r="N124" s="30">
        <v>5</v>
      </c>
      <c r="O124" s="30">
        <v>5</v>
      </c>
      <c r="P124" s="30">
        <v>5</v>
      </c>
      <c r="Q124" s="30">
        <v>5</v>
      </c>
      <c r="R124" s="30">
        <v>5</v>
      </c>
      <c r="S124" s="30">
        <v>5</v>
      </c>
      <c r="T124" s="30">
        <v>5</v>
      </c>
      <c r="U124" s="30">
        <v>5</v>
      </c>
      <c r="V124" s="30">
        <v>5</v>
      </c>
      <c r="W124" s="30">
        <v>5</v>
      </c>
      <c r="X124" s="30">
        <v>5</v>
      </c>
      <c r="Y124" s="30">
        <v>5</v>
      </c>
      <c r="Z124" s="30">
        <v>5</v>
      </c>
      <c r="AA124" s="30">
        <v>5</v>
      </c>
      <c r="AB124" s="30">
        <v>5</v>
      </c>
      <c r="AC124" s="30">
        <v>5</v>
      </c>
      <c r="AD124" s="30">
        <v>5</v>
      </c>
      <c r="AE124" s="30">
        <v>5</v>
      </c>
      <c r="AF124" s="30">
        <v>5</v>
      </c>
      <c r="AG124" s="30">
        <v>5</v>
      </c>
      <c r="AH124" s="30">
        <v>5</v>
      </c>
      <c r="AI124" s="30">
        <v>5</v>
      </c>
      <c r="AJ124" s="30">
        <v>5</v>
      </c>
      <c r="AK124" s="30">
        <v>5</v>
      </c>
      <c r="AL124" s="30">
        <v>5</v>
      </c>
      <c r="AM124" s="30">
        <v>5</v>
      </c>
      <c r="AN124" s="30">
        <v>5</v>
      </c>
      <c r="AO124" s="30">
        <v>5</v>
      </c>
      <c r="AP124" s="30">
        <v>5</v>
      </c>
      <c r="AQ124" s="30">
        <v>5</v>
      </c>
      <c r="AR124" s="30">
        <v>5</v>
      </c>
      <c r="AS124" s="30">
        <v>5</v>
      </c>
      <c r="AT124" s="30">
        <v>5</v>
      </c>
      <c r="AU124" s="30">
        <v>5</v>
      </c>
      <c r="AV124" s="30">
        <v>5</v>
      </c>
      <c r="AW124" s="30">
        <v>5</v>
      </c>
      <c r="AX124" s="30">
        <v>5</v>
      </c>
      <c r="AY124" s="30">
        <v>5</v>
      </c>
      <c r="AZ124" s="30">
        <v>5</v>
      </c>
      <c r="BA124" s="30">
        <v>5</v>
      </c>
      <c r="BB124" s="30">
        <v>5</v>
      </c>
      <c r="BC124" s="28">
        <v>234</v>
      </c>
      <c r="BD124" s="30">
        <v>5</v>
      </c>
      <c r="BE124" s="30">
        <f t="shared" si="4"/>
        <v>0.13862943611198905</v>
      </c>
      <c r="BF124" s="31">
        <f t="shared" si="5"/>
        <v>1.0709157153701103</v>
      </c>
      <c r="BG124" s="30">
        <v>5</v>
      </c>
    </row>
    <row r="125" spans="1:59">
      <c r="A125" s="88" t="s">
        <v>132</v>
      </c>
      <c r="B125" s="28"/>
      <c r="C125" s="28"/>
      <c r="D125" s="28" t="s">
        <v>375</v>
      </c>
      <c r="E125" s="28"/>
      <c r="F125" s="28"/>
      <c r="G125" s="29">
        <v>0.04</v>
      </c>
      <c r="H125" s="29">
        <v>0.02</v>
      </c>
      <c r="I125" s="30">
        <v>5</v>
      </c>
      <c r="J125" s="30">
        <v>5</v>
      </c>
      <c r="K125" s="30">
        <v>5</v>
      </c>
      <c r="L125" s="30">
        <v>5</v>
      </c>
      <c r="M125" s="30">
        <v>5</v>
      </c>
      <c r="N125" s="30">
        <v>5</v>
      </c>
      <c r="O125" s="30">
        <v>5</v>
      </c>
      <c r="P125" s="30">
        <v>5</v>
      </c>
      <c r="Q125" s="30">
        <v>5</v>
      </c>
      <c r="R125" s="30">
        <v>5</v>
      </c>
      <c r="S125" s="30">
        <v>5</v>
      </c>
      <c r="T125" s="30">
        <v>5</v>
      </c>
      <c r="U125" s="30">
        <v>5</v>
      </c>
      <c r="V125" s="30">
        <v>5</v>
      </c>
      <c r="W125" s="30">
        <v>5</v>
      </c>
      <c r="X125" s="30">
        <v>5</v>
      </c>
      <c r="Y125" s="30">
        <v>5</v>
      </c>
      <c r="Z125" s="30">
        <v>5</v>
      </c>
      <c r="AA125" s="30">
        <v>5</v>
      </c>
      <c r="AB125" s="30">
        <v>5</v>
      </c>
      <c r="AC125" s="30">
        <v>5</v>
      </c>
      <c r="AD125" s="30">
        <v>5</v>
      </c>
      <c r="AE125" s="30">
        <v>5</v>
      </c>
      <c r="AF125" s="30">
        <v>5</v>
      </c>
      <c r="AG125" s="30">
        <v>5</v>
      </c>
      <c r="AH125" s="30">
        <v>5</v>
      </c>
      <c r="AI125" s="30">
        <v>5</v>
      </c>
      <c r="AJ125" s="30">
        <v>5</v>
      </c>
      <c r="AK125" s="30">
        <v>5</v>
      </c>
      <c r="AL125" s="30">
        <v>5</v>
      </c>
      <c r="AM125" s="30">
        <v>5</v>
      </c>
      <c r="AN125" s="30">
        <v>5</v>
      </c>
      <c r="AO125" s="30">
        <v>5</v>
      </c>
      <c r="AP125" s="30">
        <v>5</v>
      </c>
      <c r="AQ125" s="30">
        <v>5</v>
      </c>
      <c r="AR125" s="30">
        <v>5</v>
      </c>
      <c r="AS125" s="30">
        <v>5</v>
      </c>
      <c r="AT125" s="30">
        <v>5</v>
      </c>
      <c r="AU125" s="30">
        <v>5</v>
      </c>
      <c r="AV125" s="30">
        <v>5</v>
      </c>
      <c r="AW125" s="30">
        <v>5</v>
      </c>
      <c r="AX125" s="30">
        <v>5</v>
      </c>
      <c r="AY125" s="30">
        <v>5</v>
      </c>
      <c r="AZ125" s="30">
        <v>5</v>
      </c>
      <c r="BA125" s="30">
        <v>5</v>
      </c>
      <c r="BB125" s="30">
        <v>5</v>
      </c>
      <c r="BC125" s="28">
        <v>235</v>
      </c>
      <c r="BD125" s="30">
        <v>5</v>
      </c>
      <c r="BE125" s="30">
        <f t="shared" si="4"/>
        <v>0.13862943611198905</v>
      </c>
      <c r="BF125" s="31">
        <f t="shared" si="5"/>
        <v>1.0709157153701103</v>
      </c>
      <c r="BG125" s="30">
        <v>5</v>
      </c>
    </row>
    <row r="126" spans="1:59">
      <c r="A126" s="88" t="s">
        <v>133</v>
      </c>
      <c r="B126" s="28"/>
      <c r="C126" s="28"/>
      <c r="D126" s="28" t="s">
        <v>375</v>
      </c>
      <c r="E126" s="28"/>
      <c r="F126" s="28"/>
      <c r="G126" s="29">
        <v>0.04</v>
      </c>
      <c r="H126" s="29">
        <v>0.02</v>
      </c>
      <c r="I126" s="30">
        <v>5</v>
      </c>
      <c r="J126" s="30">
        <v>5</v>
      </c>
      <c r="K126" s="30">
        <v>5</v>
      </c>
      <c r="L126" s="30">
        <v>5</v>
      </c>
      <c r="M126" s="30">
        <v>5</v>
      </c>
      <c r="N126" s="30">
        <v>5</v>
      </c>
      <c r="O126" s="30">
        <v>5</v>
      </c>
      <c r="P126" s="30">
        <v>5</v>
      </c>
      <c r="Q126" s="30">
        <v>5</v>
      </c>
      <c r="R126" s="30">
        <v>5</v>
      </c>
      <c r="S126" s="30">
        <v>5</v>
      </c>
      <c r="T126" s="30">
        <v>5</v>
      </c>
      <c r="U126" s="30">
        <v>5</v>
      </c>
      <c r="V126" s="30">
        <v>5</v>
      </c>
      <c r="W126" s="30">
        <v>5</v>
      </c>
      <c r="X126" s="30">
        <v>5</v>
      </c>
      <c r="Y126" s="30">
        <v>5</v>
      </c>
      <c r="Z126" s="30">
        <v>5</v>
      </c>
      <c r="AA126" s="30">
        <v>5</v>
      </c>
      <c r="AB126" s="30">
        <v>5</v>
      </c>
      <c r="AC126" s="30">
        <v>5</v>
      </c>
      <c r="AD126" s="30">
        <v>5</v>
      </c>
      <c r="AE126" s="30">
        <v>5</v>
      </c>
      <c r="AF126" s="30">
        <v>5</v>
      </c>
      <c r="AG126" s="30">
        <v>5</v>
      </c>
      <c r="AH126" s="30">
        <v>5</v>
      </c>
      <c r="AI126" s="30">
        <v>5</v>
      </c>
      <c r="AJ126" s="30">
        <v>5</v>
      </c>
      <c r="AK126" s="30">
        <v>5</v>
      </c>
      <c r="AL126" s="30">
        <v>5</v>
      </c>
      <c r="AM126" s="30">
        <v>5</v>
      </c>
      <c r="AN126" s="30">
        <v>5</v>
      </c>
      <c r="AO126" s="30">
        <v>5</v>
      </c>
      <c r="AP126" s="30">
        <v>5</v>
      </c>
      <c r="AQ126" s="30">
        <v>5</v>
      </c>
      <c r="AR126" s="30">
        <v>5</v>
      </c>
      <c r="AS126" s="30">
        <v>5</v>
      </c>
      <c r="AT126" s="30">
        <v>5</v>
      </c>
      <c r="AU126" s="30">
        <v>5</v>
      </c>
      <c r="AV126" s="30">
        <v>5</v>
      </c>
      <c r="AW126" s="30">
        <v>5</v>
      </c>
      <c r="AX126" s="30">
        <v>5</v>
      </c>
      <c r="AY126" s="30">
        <v>5</v>
      </c>
      <c r="AZ126" s="30">
        <v>5</v>
      </c>
      <c r="BA126" s="30">
        <v>5</v>
      </c>
      <c r="BB126" s="30">
        <v>5</v>
      </c>
      <c r="BC126" s="28">
        <v>238</v>
      </c>
      <c r="BD126" s="30">
        <v>5</v>
      </c>
      <c r="BE126" s="30">
        <f t="shared" si="4"/>
        <v>0.13862943611198905</v>
      </c>
      <c r="BF126" s="31">
        <f t="shared" si="5"/>
        <v>1.0709157153701103</v>
      </c>
      <c r="BG126" s="30">
        <v>5</v>
      </c>
    </row>
    <row r="127" spans="1:59">
      <c r="A127" s="88" t="s">
        <v>134</v>
      </c>
      <c r="B127" s="28"/>
      <c r="C127" s="28"/>
      <c r="D127" s="28" t="s">
        <v>377</v>
      </c>
      <c r="E127" s="28"/>
      <c r="F127" s="28"/>
      <c r="G127" s="29">
        <v>0.02</v>
      </c>
      <c r="H127" s="29">
        <v>0.02</v>
      </c>
      <c r="I127" s="30">
        <v>5</v>
      </c>
      <c r="J127" s="30">
        <v>5</v>
      </c>
      <c r="K127" s="30">
        <v>5</v>
      </c>
      <c r="L127" s="30">
        <v>5</v>
      </c>
      <c r="M127" s="30">
        <v>5</v>
      </c>
      <c r="N127" s="30">
        <v>5</v>
      </c>
      <c r="O127" s="30">
        <v>5</v>
      </c>
      <c r="P127" s="30">
        <v>5</v>
      </c>
      <c r="Q127" s="30">
        <v>5</v>
      </c>
      <c r="R127" s="30">
        <v>5</v>
      </c>
      <c r="S127" s="30">
        <v>5</v>
      </c>
      <c r="T127" s="30">
        <v>5</v>
      </c>
      <c r="U127" s="30">
        <v>5</v>
      </c>
      <c r="V127" s="30">
        <v>5</v>
      </c>
      <c r="W127" s="30">
        <v>5</v>
      </c>
      <c r="X127" s="30">
        <v>5</v>
      </c>
      <c r="Y127" s="30">
        <v>5</v>
      </c>
      <c r="Z127" s="30">
        <v>5</v>
      </c>
      <c r="AA127" s="30">
        <v>5</v>
      </c>
      <c r="AB127" s="30">
        <v>5</v>
      </c>
      <c r="AC127" s="30">
        <v>5</v>
      </c>
      <c r="AD127" s="30">
        <v>5</v>
      </c>
      <c r="AE127" s="30">
        <v>5</v>
      </c>
      <c r="AF127" s="30">
        <v>5</v>
      </c>
      <c r="AG127" s="30">
        <v>5</v>
      </c>
      <c r="AH127" s="30">
        <v>5</v>
      </c>
      <c r="AI127" s="30">
        <v>5</v>
      </c>
      <c r="AJ127" s="30">
        <v>5</v>
      </c>
      <c r="AK127" s="30">
        <v>5</v>
      </c>
      <c r="AL127" s="30">
        <v>5</v>
      </c>
      <c r="AM127" s="30">
        <v>5</v>
      </c>
      <c r="AN127" s="30">
        <v>5</v>
      </c>
      <c r="AO127" s="30">
        <v>5</v>
      </c>
      <c r="AP127" s="30">
        <v>5</v>
      </c>
      <c r="AQ127" s="30">
        <v>5</v>
      </c>
      <c r="AR127" s="30">
        <v>5</v>
      </c>
      <c r="AS127" s="30">
        <v>5</v>
      </c>
      <c r="AT127" s="30">
        <v>5</v>
      </c>
      <c r="AU127" s="30">
        <v>5</v>
      </c>
      <c r="AV127" s="30">
        <v>5</v>
      </c>
      <c r="AW127" s="30">
        <v>5</v>
      </c>
      <c r="AX127" s="30">
        <v>5</v>
      </c>
      <c r="AY127" s="30">
        <v>5</v>
      </c>
      <c r="AZ127" s="30">
        <v>5</v>
      </c>
      <c r="BA127" s="30">
        <v>5</v>
      </c>
      <c r="BB127" s="30">
        <v>5</v>
      </c>
      <c r="BC127" s="28">
        <v>50</v>
      </c>
      <c r="BD127" s="30">
        <v>5</v>
      </c>
      <c r="BE127" s="30">
        <f t="shared" si="4"/>
        <v>0.13862943611198905</v>
      </c>
      <c r="BF127" s="31">
        <f t="shared" si="5"/>
        <v>1.0709157153701103</v>
      </c>
      <c r="BG127" s="30">
        <v>5</v>
      </c>
    </row>
    <row r="128" spans="1:59">
      <c r="A128" s="88" t="s">
        <v>135</v>
      </c>
      <c r="B128" s="28"/>
      <c r="C128" s="28"/>
      <c r="D128" s="28" t="s">
        <v>375</v>
      </c>
      <c r="E128" s="28"/>
      <c r="F128" s="28"/>
      <c r="G128" s="29">
        <v>0.6</v>
      </c>
      <c r="H128" s="29">
        <v>0.6</v>
      </c>
      <c r="I128" s="30">
        <v>5</v>
      </c>
      <c r="J128" s="30">
        <v>5</v>
      </c>
      <c r="K128" s="30">
        <v>5</v>
      </c>
      <c r="L128" s="30">
        <v>5</v>
      </c>
      <c r="M128" s="30">
        <v>5</v>
      </c>
      <c r="N128" s="30">
        <v>5</v>
      </c>
      <c r="O128" s="30">
        <v>5</v>
      </c>
      <c r="P128" s="30">
        <v>5</v>
      </c>
      <c r="Q128" s="30">
        <v>5</v>
      </c>
      <c r="R128" s="30">
        <v>5</v>
      </c>
      <c r="S128" s="30">
        <v>5</v>
      </c>
      <c r="T128" s="30">
        <v>5</v>
      </c>
      <c r="U128" s="30">
        <v>5</v>
      </c>
      <c r="V128" s="30">
        <v>5</v>
      </c>
      <c r="W128" s="30">
        <v>5</v>
      </c>
      <c r="X128" s="30">
        <v>5</v>
      </c>
      <c r="Y128" s="30">
        <v>5</v>
      </c>
      <c r="Z128" s="30">
        <v>5</v>
      </c>
      <c r="AA128" s="30">
        <v>5</v>
      </c>
      <c r="AB128" s="30">
        <v>5</v>
      </c>
      <c r="AC128" s="30">
        <v>5</v>
      </c>
      <c r="AD128" s="30">
        <v>5</v>
      </c>
      <c r="AE128" s="30">
        <v>5</v>
      </c>
      <c r="AF128" s="30">
        <v>5</v>
      </c>
      <c r="AG128" s="30">
        <v>5</v>
      </c>
      <c r="AH128" s="30">
        <v>5</v>
      </c>
      <c r="AI128" s="30">
        <v>5</v>
      </c>
      <c r="AJ128" s="30">
        <v>5</v>
      </c>
      <c r="AK128" s="30">
        <v>5</v>
      </c>
      <c r="AL128" s="30">
        <v>5</v>
      </c>
      <c r="AM128" s="30">
        <v>5</v>
      </c>
      <c r="AN128" s="30">
        <v>5</v>
      </c>
      <c r="AO128" s="30">
        <v>5</v>
      </c>
      <c r="AP128" s="30">
        <v>5</v>
      </c>
      <c r="AQ128" s="30">
        <v>5</v>
      </c>
      <c r="AR128" s="30">
        <v>5</v>
      </c>
      <c r="AS128" s="30">
        <v>5</v>
      </c>
      <c r="AT128" s="30">
        <v>5</v>
      </c>
      <c r="AU128" s="30">
        <v>5</v>
      </c>
      <c r="AV128" s="30">
        <v>5</v>
      </c>
      <c r="AW128" s="30">
        <v>5</v>
      </c>
      <c r="AX128" s="30">
        <v>5</v>
      </c>
      <c r="AY128" s="30">
        <v>5</v>
      </c>
      <c r="AZ128" s="30">
        <v>5</v>
      </c>
      <c r="BA128" s="30">
        <v>5</v>
      </c>
      <c r="BB128" s="30">
        <v>5</v>
      </c>
      <c r="BC128" s="28">
        <v>185</v>
      </c>
      <c r="BD128" s="30">
        <v>5</v>
      </c>
      <c r="BE128" s="30">
        <f t="shared" si="4"/>
        <v>0.13862943611198905</v>
      </c>
      <c r="BF128" s="31">
        <f t="shared" si="5"/>
        <v>1.0709157153701103</v>
      </c>
      <c r="BG128" s="30">
        <v>5</v>
      </c>
    </row>
    <row r="129" spans="1:59">
      <c r="A129" s="88" t="s">
        <v>136</v>
      </c>
      <c r="B129" s="28"/>
      <c r="C129" s="28"/>
      <c r="D129" s="28" t="s">
        <v>376</v>
      </c>
      <c r="E129" s="28"/>
      <c r="F129" s="28"/>
      <c r="G129" s="29"/>
      <c r="H129" s="29">
        <v>0</v>
      </c>
      <c r="I129" s="30">
        <v>5</v>
      </c>
      <c r="J129" s="30">
        <v>5</v>
      </c>
      <c r="K129" s="30">
        <v>5</v>
      </c>
      <c r="L129" s="30">
        <v>5</v>
      </c>
      <c r="M129" s="30">
        <v>5</v>
      </c>
      <c r="N129" s="30">
        <v>5</v>
      </c>
      <c r="O129" s="30">
        <v>5</v>
      </c>
      <c r="P129" s="30">
        <v>5</v>
      </c>
      <c r="Q129" s="30">
        <v>5</v>
      </c>
      <c r="R129" s="30">
        <v>5</v>
      </c>
      <c r="S129" s="30">
        <v>5</v>
      </c>
      <c r="T129" s="30">
        <v>5</v>
      </c>
      <c r="U129" s="30">
        <v>5</v>
      </c>
      <c r="V129" s="30">
        <v>5</v>
      </c>
      <c r="W129" s="30">
        <v>5</v>
      </c>
      <c r="X129" s="30">
        <v>5</v>
      </c>
      <c r="Y129" s="30">
        <v>5</v>
      </c>
      <c r="Z129" s="30">
        <v>5</v>
      </c>
      <c r="AA129" s="30">
        <v>5</v>
      </c>
      <c r="AB129" s="30">
        <v>5</v>
      </c>
      <c r="AC129" s="30">
        <v>5</v>
      </c>
      <c r="AD129" s="30">
        <v>5</v>
      </c>
      <c r="AE129" s="30">
        <v>5</v>
      </c>
      <c r="AF129" s="30">
        <v>5</v>
      </c>
      <c r="AG129" s="30">
        <v>5</v>
      </c>
      <c r="AH129" s="30">
        <v>5</v>
      </c>
      <c r="AI129" s="30">
        <v>5</v>
      </c>
      <c r="AJ129" s="30">
        <v>5</v>
      </c>
      <c r="AK129" s="30">
        <v>5</v>
      </c>
      <c r="AL129" s="30">
        <v>5</v>
      </c>
      <c r="AM129" s="30">
        <v>5</v>
      </c>
      <c r="AN129" s="30">
        <v>5</v>
      </c>
      <c r="AO129" s="30">
        <v>5</v>
      </c>
      <c r="AP129" s="30">
        <v>5</v>
      </c>
      <c r="AQ129" s="30">
        <v>5</v>
      </c>
      <c r="AR129" s="30">
        <v>5</v>
      </c>
      <c r="AS129" s="30">
        <v>5</v>
      </c>
      <c r="AT129" s="30">
        <v>5</v>
      </c>
      <c r="AU129" s="30">
        <v>5</v>
      </c>
      <c r="AV129" s="30">
        <v>5</v>
      </c>
      <c r="AW129" s="30">
        <v>5</v>
      </c>
      <c r="AX129" s="30">
        <v>5</v>
      </c>
      <c r="AY129" s="30">
        <v>5</v>
      </c>
      <c r="AZ129" s="30">
        <v>5</v>
      </c>
      <c r="BA129" s="30">
        <v>5</v>
      </c>
      <c r="BB129" s="30">
        <v>5</v>
      </c>
      <c r="BC129" s="28">
        <v>120</v>
      </c>
      <c r="BD129" s="30">
        <v>5</v>
      </c>
      <c r="BE129" s="30">
        <f t="shared" si="4"/>
        <v>0.13862943611198905</v>
      </c>
      <c r="BF129" s="31">
        <f t="shared" si="5"/>
        <v>1.0709157153701103</v>
      </c>
      <c r="BG129" s="30">
        <v>5</v>
      </c>
    </row>
    <row r="130" spans="1:59">
      <c r="A130" s="88" t="s">
        <v>137</v>
      </c>
      <c r="B130" s="28"/>
      <c r="C130" s="28"/>
      <c r="D130" s="28" t="s">
        <v>375</v>
      </c>
      <c r="E130" s="28"/>
      <c r="F130" s="28"/>
      <c r="G130" s="29">
        <v>1E-3</v>
      </c>
      <c r="H130" s="29">
        <v>1E-3</v>
      </c>
      <c r="I130" s="30">
        <v>5</v>
      </c>
      <c r="J130" s="30">
        <v>5</v>
      </c>
      <c r="K130" s="30">
        <v>5</v>
      </c>
      <c r="L130" s="30">
        <v>5</v>
      </c>
      <c r="M130" s="30">
        <v>5</v>
      </c>
      <c r="N130" s="30">
        <v>5</v>
      </c>
      <c r="O130" s="30">
        <v>5</v>
      </c>
      <c r="P130" s="30">
        <v>5</v>
      </c>
      <c r="Q130" s="30">
        <v>5</v>
      </c>
      <c r="R130" s="30">
        <v>5</v>
      </c>
      <c r="S130" s="30">
        <v>5</v>
      </c>
      <c r="T130" s="30">
        <v>5</v>
      </c>
      <c r="U130" s="30">
        <v>5</v>
      </c>
      <c r="V130" s="30">
        <v>5</v>
      </c>
      <c r="W130" s="30">
        <v>5</v>
      </c>
      <c r="X130" s="30">
        <v>5</v>
      </c>
      <c r="Y130" s="30">
        <v>5</v>
      </c>
      <c r="Z130" s="30">
        <v>5</v>
      </c>
      <c r="AA130" s="30">
        <v>5</v>
      </c>
      <c r="AB130" s="30">
        <v>5</v>
      </c>
      <c r="AC130" s="30">
        <v>5</v>
      </c>
      <c r="AD130" s="30">
        <v>5</v>
      </c>
      <c r="AE130" s="30">
        <v>5</v>
      </c>
      <c r="AF130" s="30">
        <v>5</v>
      </c>
      <c r="AG130" s="30">
        <v>5</v>
      </c>
      <c r="AH130" s="30">
        <v>5</v>
      </c>
      <c r="AI130" s="30">
        <v>5</v>
      </c>
      <c r="AJ130" s="30">
        <v>5</v>
      </c>
      <c r="AK130" s="30">
        <v>5</v>
      </c>
      <c r="AL130" s="30">
        <v>5</v>
      </c>
      <c r="AM130" s="30">
        <v>5</v>
      </c>
      <c r="AN130" s="30">
        <v>5</v>
      </c>
      <c r="AO130" s="30">
        <v>5</v>
      </c>
      <c r="AP130" s="30">
        <v>5</v>
      </c>
      <c r="AQ130" s="30">
        <v>5</v>
      </c>
      <c r="AR130" s="30">
        <v>5</v>
      </c>
      <c r="AS130" s="30">
        <v>5</v>
      </c>
      <c r="AT130" s="30">
        <v>5</v>
      </c>
      <c r="AU130" s="30">
        <v>5</v>
      </c>
      <c r="AV130" s="30">
        <v>5</v>
      </c>
      <c r="AW130" s="30">
        <v>5</v>
      </c>
      <c r="AX130" s="30">
        <v>5</v>
      </c>
      <c r="AY130" s="30">
        <v>5</v>
      </c>
      <c r="AZ130" s="30">
        <v>5</v>
      </c>
      <c r="BA130" s="30">
        <v>5</v>
      </c>
      <c r="BB130" s="30">
        <v>5</v>
      </c>
      <c r="BC130" s="28">
        <v>85</v>
      </c>
      <c r="BD130" s="30">
        <v>5</v>
      </c>
      <c r="BE130" s="30">
        <f t="shared" si="4"/>
        <v>0.13862943611198905</v>
      </c>
      <c r="BF130" s="31">
        <f t="shared" ref="BF130:BF134" si="6">IFERROR((t_com*BE130)/(1-EXP(-BE130*t_com)),".")</f>
        <v>1.0709157153701103</v>
      </c>
      <c r="BG130" s="30">
        <v>5</v>
      </c>
    </row>
    <row r="131" spans="1:59">
      <c r="A131" s="88" t="s">
        <v>138</v>
      </c>
      <c r="B131" s="28"/>
      <c r="C131" s="28"/>
      <c r="D131" s="28" t="s">
        <v>375</v>
      </c>
      <c r="E131" s="28"/>
      <c r="F131" s="28"/>
      <c r="G131" s="29">
        <v>5.0000000000000001E-3</v>
      </c>
      <c r="H131" s="29">
        <v>5.0000000000000001E-3</v>
      </c>
      <c r="I131" s="30">
        <v>5</v>
      </c>
      <c r="J131" s="30">
        <v>5</v>
      </c>
      <c r="K131" s="30">
        <v>5</v>
      </c>
      <c r="L131" s="30">
        <v>5</v>
      </c>
      <c r="M131" s="30">
        <v>5</v>
      </c>
      <c r="N131" s="30">
        <v>5</v>
      </c>
      <c r="O131" s="30">
        <v>5</v>
      </c>
      <c r="P131" s="30">
        <v>5</v>
      </c>
      <c r="Q131" s="30">
        <v>5</v>
      </c>
      <c r="R131" s="30">
        <v>5</v>
      </c>
      <c r="S131" s="30">
        <v>5</v>
      </c>
      <c r="T131" s="30">
        <v>5</v>
      </c>
      <c r="U131" s="30">
        <v>5</v>
      </c>
      <c r="V131" s="30">
        <v>5</v>
      </c>
      <c r="W131" s="30">
        <v>5</v>
      </c>
      <c r="X131" s="30">
        <v>5</v>
      </c>
      <c r="Y131" s="30">
        <v>5</v>
      </c>
      <c r="Z131" s="30">
        <v>5</v>
      </c>
      <c r="AA131" s="30">
        <v>5</v>
      </c>
      <c r="AB131" s="30">
        <v>5</v>
      </c>
      <c r="AC131" s="30">
        <v>5</v>
      </c>
      <c r="AD131" s="30">
        <v>5</v>
      </c>
      <c r="AE131" s="30">
        <v>5</v>
      </c>
      <c r="AF131" s="30">
        <v>5</v>
      </c>
      <c r="AG131" s="30">
        <v>5</v>
      </c>
      <c r="AH131" s="30">
        <v>5</v>
      </c>
      <c r="AI131" s="30">
        <v>5</v>
      </c>
      <c r="AJ131" s="30">
        <v>5</v>
      </c>
      <c r="AK131" s="30">
        <v>5</v>
      </c>
      <c r="AL131" s="30">
        <v>5</v>
      </c>
      <c r="AM131" s="30">
        <v>5</v>
      </c>
      <c r="AN131" s="30">
        <v>5</v>
      </c>
      <c r="AO131" s="30">
        <v>5</v>
      </c>
      <c r="AP131" s="30">
        <v>5</v>
      </c>
      <c r="AQ131" s="30">
        <v>5</v>
      </c>
      <c r="AR131" s="30">
        <v>5</v>
      </c>
      <c r="AS131" s="30">
        <v>5</v>
      </c>
      <c r="AT131" s="30">
        <v>5</v>
      </c>
      <c r="AU131" s="30">
        <v>5</v>
      </c>
      <c r="AV131" s="30">
        <v>5</v>
      </c>
      <c r="AW131" s="30">
        <v>5</v>
      </c>
      <c r="AX131" s="30">
        <v>5</v>
      </c>
      <c r="AY131" s="30">
        <v>5</v>
      </c>
      <c r="AZ131" s="30">
        <v>5</v>
      </c>
      <c r="BA131" s="30">
        <v>5</v>
      </c>
      <c r="BB131" s="30">
        <v>5</v>
      </c>
      <c r="BC131" s="28">
        <v>164</v>
      </c>
      <c r="BD131" s="30">
        <v>5</v>
      </c>
      <c r="BE131" s="30">
        <f t="shared" ref="BE131:BE134" si="7">LN(2)/BD131</f>
        <v>0.13862943611198905</v>
      </c>
      <c r="BF131" s="31">
        <f t="shared" si="6"/>
        <v>1.0709157153701103</v>
      </c>
      <c r="BG131" s="30">
        <v>5</v>
      </c>
    </row>
    <row r="132" spans="1:59">
      <c r="A132" s="88" t="s">
        <v>139</v>
      </c>
      <c r="B132" s="28"/>
      <c r="C132" s="28"/>
      <c r="D132" s="28" t="s">
        <v>377</v>
      </c>
      <c r="E132" s="28"/>
      <c r="F132" s="28"/>
      <c r="G132" s="29">
        <v>1</v>
      </c>
      <c r="H132" s="29">
        <v>1</v>
      </c>
      <c r="I132" s="30">
        <v>5</v>
      </c>
      <c r="J132" s="30">
        <v>5</v>
      </c>
      <c r="K132" s="30">
        <v>5</v>
      </c>
      <c r="L132" s="30">
        <v>5</v>
      </c>
      <c r="M132" s="30">
        <v>5</v>
      </c>
      <c r="N132" s="30">
        <v>5</v>
      </c>
      <c r="O132" s="30">
        <v>5</v>
      </c>
      <c r="P132" s="30">
        <v>5</v>
      </c>
      <c r="Q132" s="30">
        <v>5</v>
      </c>
      <c r="R132" s="30">
        <v>5</v>
      </c>
      <c r="S132" s="30">
        <v>5</v>
      </c>
      <c r="T132" s="30">
        <v>5</v>
      </c>
      <c r="U132" s="30">
        <v>5</v>
      </c>
      <c r="V132" s="30">
        <v>5</v>
      </c>
      <c r="W132" s="30">
        <v>5</v>
      </c>
      <c r="X132" s="30">
        <v>5</v>
      </c>
      <c r="Y132" s="30">
        <v>5</v>
      </c>
      <c r="Z132" s="30">
        <v>5</v>
      </c>
      <c r="AA132" s="30">
        <v>5</v>
      </c>
      <c r="AB132" s="30">
        <v>5</v>
      </c>
      <c r="AC132" s="30">
        <v>5</v>
      </c>
      <c r="AD132" s="30">
        <v>5</v>
      </c>
      <c r="AE132" s="30">
        <v>5</v>
      </c>
      <c r="AF132" s="30">
        <v>5</v>
      </c>
      <c r="AG132" s="30">
        <v>5</v>
      </c>
      <c r="AH132" s="30">
        <v>5</v>
      </c>
      <c r="AI132" s="30">
        <v>5</v>
      </c>
      <c r="AJ132" s="30">
        <v>5</v>
      </c>
      <c r="AK132" s="30">
        <v>5</v>
      </c>
      <c r="AL132" s="30">
        <v>5</v>
      </c>
      <c r="AM132" s="30">
        <v>5</v>
      </c>
      <c r="AN132" s="30">
        <v>5</v>
      </c>
      <c r="AO132" s="30">
        <v>5</v>
      </c>
      <c r="AP132" s="30">
        <v>5</v>
      </c>
      <c r="AQ132" s="30">
        <v>5</v>
      </c>
      <c r="AR132" s="30">
        <v>5</v>
      </c>
      <c r="AS132" s="30">
        <v>5</v>
      </c>
      <c r="AT132" s="30">
        <v>5</v>
      </c>
      <c r="AU132" s="30">
        <v>5</v>
      </c>
      <c r="AV132" s="30">
        <v>5</v>
      </c>
      <c r="AW132" s="30">
        <v>5</v>
      </c>
      <c r="AX132" s="30">
        <v>5</v>
      </c>
      <c r="AY132" s="30">
        <v>5</v>
      </c>
      <c r="AZ132" s="30">
        <v>5</v>
      </c>
      <c r="BA132" s="30">
        <v>5</v>
      </c>
      <c r="BB132" s="30">
        <v>5</v>
      </c>
      <c r="BC132" s="28">
        <v>65</v>
      </c>
      <c r="BD132" s="30">
        <v>5</v>
      </c>
      <c r="BE132" s="30">
        <f t="shared" si="7"/>
        <v>0.13862943611198905</v>
      </c>
      <c r="BF132" s="31">
        <f t="shared" si="6"/>
        <v>1.0709157153701103</v>
      </c>
      <c r="BG132" s="30">
        <v>5</v>
      </c>
    </row>
    <row r="133" spans="1:59">
      <c r="A133" s="88" t="s">
        <v>140</v>
      </c>
      <c r="B133" s="28"/>
      <c r="C133" s="28"/>
      <c r="D133" s="28" t="s">
        <v>377</v>
      </c>
      <c r="E133" s="28"/>
      <c r="F133" s="28"/>
      <c r="G133" s="29">
        <v>0.02</v>
      </c>
      <c r="H133" s="29">
        <v>0.02</v>
      </c>
      <c r="I133" s="30">
        <v>5</v>
      </c>
      <c r="J133" s="30">
        <v>5</v>
      </c>
      <c r="K133" s="30">
        <v>5</v>
      </c>
      <c r="L133" s="30">
        <v>5</v>
      </c>
      <c r="M133" s="30">
        <v>5</v>
      </c>
      <c r="N133" s="30">
        <v>5</v>
      </c>
      <c r="O133" s="30">
        <v>5</v>
      </c>
      <c r="P133" s="30">
        <v>5</v>
      </c>
      <c r="Q133" s="30">
        <v>5</v>
      </c>
      <c r="R133" s="30">
        <v>5</v>
      </c>
      <c r="S133" s="30">
        <v>5</v>
      </c>
      <c r="T133" s="30">
        <v>5</v>
      </c>
      <c r="U133" s="30">
        <v>5</v>
      </c>
      <c r="V133" s="30">
        <v>5</v>
      </c>
      <c r="W133" s="30">
        <v>5</v>
      </c>
      <c r="X133" s="30">
        <v>5</v>
      </c>
      <c r="Y133" s="30">
        <v>5</v>
      </c>
      <c r="Z133" s="30">
        <v>5</v>
      </c>
      <c r="AA133" s="30">
        <v>5</v>
      </c>
      <c r="AB133" s="30">
        <v>5</v>
      </c>
      <c r="AC133" s="30">
        <v>5</v>
      </c>
      <c r="AD133" s="30">
        <v>5</v>
      </c>
      <c r="AE133" s="30">
        <v>5</v>
      </c>
      <c r="AF133" s="30">
        <v>5</v>
      </c>
      <c r="AG133" s="30">
        <v>5</v>
      </c>
      <c r="AH133" s="30">
        <v>5</v>
      </c>
      <c r="AI133" s="30">
        <v>5</v>
      </c>
      <c r="AJ133" s="30">
        <v>5</v>
      </c>
      <c r="AK133" s="30">
        <v>5</v>
      </c>
      <c r="AL133" s="30">
        <v>5</v>
      </c>
      <c r="AM133" s="30">
        <v>5</v>
      </c>
      <c r="AN133" s="30">
        <v>5</v>
      </c>
      <c r="AO133" s="30">
        <v>5</v>
      </c>
      <c r="AP133" s="30">
        <v>5</v>
      </c>
      <c r="AQ133" s="30">
        <v>5</v>
      </c>
      <c r="AR133" s="30">
        <v>5</v>
      </c>
      <c r="AS133" s="30">
        <v>5</v>
      </c>
      <c r="AT133" s="30">
        <v>5</v>
      </c>
      <c r="AU133" s="30">
        <v>5</v>
      </c>
      <c r="AV133" s="30">
        <v>5</v>
      </c>
      <c r="AW133" s="30">
        <v>5</v>
      </c>
      <c r="AX133" s="30">
        <v>5</v>
      </c>
      <c r="AY133" s="30">
        <v>5</v>
      </c>
      <c r="AZ133" s="30">
        <v>5</v>
      </c>
      <c r="BA133" s="30">
        <v>5</v>
      </c>
      <c r="BB133" s="30">
        <v>5</v>
      </c>
      <c r="BC133" s="28">
        <v>93</v>
      </c>
      <c r="BD133" s="30">
        <v>5</v>
      </c>
      <c r="BE133" s="30">
        <f t="shared" si="7"/>
        <v>0.13862943611198905</v>
      </c>
      <c r="BF133" s="31">
        <f t="shared" si="6"/>
        <v>1.0709157153701103</v>
      </c>
      <c r="BG133" s="30">
        <v>5</v>
      </c>
    </row>
    <row r="134" spans="1:59">
      <c r="A134" s="88" t="s">
        <v>141</v>
      </c>
      <c r="B134" s="28"/>
      <c r="C134" s="28"/>
      <c r="D134" s="28" t="s">
        <v>375</v>
      </c>
      <c r="E134" s="28"/>
      <c r="F134" s="28"/>
      <c r="G134" s="29">
        <v>0.02</v>
      </c>
      <c r="H134" s="29">
        <v>0.02</v>
      </c>
      <c r="I134" s="30">
        <v>5</v>
      </c>
      <c r="J134" s="30">
        <v>5</v>
      </c>
      <c r="K134" s="30">
        <v>5</v>
      </c>
      <c r="L134" s="30">
        <v>5</v>
      </c>
      <c r="M134" s="30">
        <v>5</v>
      </c>
      <c r="N134" s="30">
        <v>5</v>
      </c>
      <c r="O134" s="30">
        <v>5</v>
      </c>
      <c r="P134" s="30">
        <v>5</v>
      </c>
      <c r="Q134" s="30">
        <v>5</v>
      </c>
      <c r="R134" s="30">
        <v>5</v>
      </c>
      <c r="S134" s="30">
        <v>5</v>
      </c>
      <c r="T134" s="30">
        <v>5</v>
      </c>
      <c r="U134" s="30">
        <v>5</v>
      </c>
      <c r="V134" s="30">
        <v>5</v>
      </c>
      <c r="W134" s="30">
        <v>5</v>
      </c>
      <c r="X134" s="30">
        <v>5</v>
      </c>
      <c r="Y134" s="30">
        <v>5</v>
      </c>
      <c r="Z134" s="30">
        <v>5</v>
      </c>
      <c r="AA134" s="30">
        <v>5</v>
      </c>
      <c r="AB134" s="30">
        <v>5</v>
      </c>
      <c r="AC134" s="30">
        <v>5</v>
      </c>
      <c r="AD134" s="30">
        <v>5</v>
      </c>
      <c r="AE134" s="30">
        <v>5</v>
      </c>
      <c r="AF134" s="30">
        <v>5</v>
      </c>
      <c r="AG134" s="30">
        <v>5</v>
      </c>
      <c r="AH134" s="30">
        <v>5</v>
      </c>
      <c r="AI134" s="30">
        <v>5</v>
      </c>
      <c r="AJ134" s="30">
        <v>5</v>
      </c>
      <c r="AK134" s="30">
        <v>5</v>
      </c>
      <c r="AL134" s="30">
        <v>5</v>
      </c>
      <c r="AM134" s="30">
        <v>5</v>
      </c>
      <c r="AN134" s="30">
        <v>5</v>
      </c>
      <c r="AO134" s="30">
        <v>5</v>
      </c>
      <c r="AP134" s="30">
        <v>5</v>
      </c>
      <c r="AQ134" s="30">
        <v>5</v>
      </c>
      <c r="AR134" s="30">
        <v>5</v>
      </c>
      <c r="AS134" s="30">
        <v>5</v>
      </c>
      <c r="AT134" s="30">
        <v>5</v>
      </c>
      <c r="AU134" s="30">
        <v>5</v>
      </c>
      <c r="AV134" s="30">
        <v>5</v>
      </c>
      <c r="AW134" s="30">
        <v>5</v>
      </c>
      <c r="AX134" s="30">
        <v>5</v>
      </c>
      <c r="AY134" s="30">
        <v>5</v>
      </c>
      <c r="AZ134" s="30">
        <v>5</v>
      </c>
      <c r="BA134" s="30">
        <v>5</v>
      </c>
      <c r="BB134" s="30">
        <v>5</v>
      </c>
      <c r="BC134" s="28">
        <v>97</v>
      </c>
      <c r="BD134" s="30">
        <v>5</v>
      </c>
      <c r="BE134" s="30">
        <f t="shared" si="7"/>
        <v>0.13862943611198905</v>
      </c>
      <c r="BF134" s="31">
        <f t="shared" si="6"/>
        <v>1.0709157153701103</v>
      </c>
      <c r="BG134" s="30">
        <v>5</v>
      </c>
    </row>
  </sheetData>
  <sheetProtection algorithmName="SHA-512" hashValue="pshy+XYPz43dfpoPBJiRPE4pueL3Q7nXGgdFa6QhDv0ev85WI8tzsXmyhKafTvP6ynMP/Hp2itcIpCtuevYnQA==" saltValue="uQZQewhuv5c6Eo9+goZ81A==" spinCount="100000" sheet="1" objects="1" scenarios="1"/>
  <autoFilter ref="A1:BG134" xr:uid="{8C0146E3-AB0B-4731-9A31-B2768F872466}"/>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499984740745262"/>
  </sheetPr>
  <dimension ref="A1:R134"/>
  <sheetViews>
    <sheetView workbookViewId="0">
      <pane xSplit="2" ySplit="1" topLeftCell="C2" activePane="bottomRight" state="frozen"/>
      <selection activeCell="J33" sqref="J33"/>
      <selection pane="topRight" activeCell="J33" sqref="J33"/>
      <selection pane="bottomLeft" activeCell="J33" sqref="J33"/>
      <selection pane="bottomRight" activeCell="J33" sqref="J33"/>
    </sheetView>
  </sheetViews>
  <sheetFormatPr defaultRowHeight="14.25"/>
  <cols>
    <col min="1" max="1" width="12.59765625" style="86" bestFit="1" customWidth="1"/>
    <col min="2" max="2" width="8" style="1" bestFit="1" customWidth="1"/>
    <col min="3" max="3" width="14.59765625" style="1" bestFit="1" customWidth="1"/>
    <col min="4" max="4" width="17.59765625" style="1" bestFit="1" customWidth="1"/>
    <col min="5" max="5" width="17.3984375" style="1" bestFit="1" customWidth="1"/>
    <col min="6" max="6" width="14.73046875" style="1" bestFit="1" customWidth="1"/>
    <col min="7" max="7" width="16.1328125" style="1" bestFit="1" customWidth="1"/>
    <col min="8" max="8" width="16.265625" style="1" bestFit="1" customWidth="1"/>
    <col min="9" max="9" width="12.1328125" style="1" bestFit="1" customWidth="1"/>
    <col min="10" max="11" width="13.86328125" style="1" bestFit="1" customWidth="1"/>
    <col min="12" max="12" width="14.86328125" style="1" bestFit="1" customWidth="1"/>
    <col min="13" max="13" width="12.3984375" style="1" bestFit="1" customWidth="1"/>
    <col min="14" max="14" width="12.1328125" style="1" bestFit="1" customWidth="1"/>
    <col min="15" max="16" width="13.86328125" style="1" bestFit="1" customWidth="1"/>
    <col min="17" max="17" width="14.86328125" style="1" bestFit="1" customWidth="1"/>
    <col min="18" max="18" width="12.3984375" style="1" bestFit="1" customWidth="1"/>
    <col min="19" max="254" width="9.1328125" style="1"/>
    <col min="255" max="255" width="15.3984375" style="1" bestFit="1" customWidth="1"/>
    <col min="256" max="256" width="11.1328125" style="1" bestFit="1" customWidth="1"/>
    <col min="257" max="257" width="14.59765625" style="1" bestFit="1" customWidth="1"/>
    <col min="258" max="258" width="17.3984375" style="1" bestFit="1" customWidth="1"/>
    <col min="259" max="259" width="17.59765625" style="1" bestFit="1" customWidth="1"/>
    <col min="260" max="260" width="14.73046875" style="1" bestFit="1" customWidth="1"/>
    <col min="261" max="261" width="14.3984375" style="1" bestFit="1" customWidth="1"/>
    <col min="262" max="262" width="12.1328125" style="1" bestFit="1" customWidth="1"/>
    <col min="263" max="263" width="12.3984375" style="1" bestFit="1" customWidth="1"/>
    <col min="264" max="265" width="13.86328125" style="1" bestFit="1" customWidth="1"/>
    <col min="266" max="266" width="14.86328125" style="1" bestFit="1" customWidth="1"/>
    <col min="267" max="267" width="12.1328125" style="1" bestFit="1" customWidth="1"/>
    <col min="268" max="268" width="12.3984375" style="1" bestFit="1" customWidth="1"/>
    <col min="269" max="270" width="13.86328125" style="1" bestFit="1" customWidth="1"/>
    <col min="271" max="271" width="14.86328125" style="1" bestFit="1" customWidth="1"/>
    <col min="272" max="510" width="9.1328125" style="1"/>
    <col min="511" max="511" width="15.3984375" style="1" bestFit="1" customWidth="1"/>
    <col min="512" max="512" width="11.1328125" style="1" bestFit="1" customWidth="1"/>
    <col min="513" max="513" width="14.59765625" style="1" bestFit="1" customWidth="1"/>
    <col min="514" max="514" width="17.3984375" style="1" bestFit="1" customWidth="1"/>
    <col min="515" max="515" width="17.59765625" style="1" bestFit="1" customWidth="1"/>
    <col min="516" max="516" width="14.73046875" style="1" bestFit="1" customWidth="1"/>
    <col min="517" max="517" width="14.3984375" style="1" bestFit="1" customWidth="1"/>
    <col min="518" max="518" width="12.1328125" style="1" bestFit="1" customWidth="1"/>
    <col min="519" max="519" width="12.3984375" style="1" bestFit="1" customWidth="1"/>
    <col min="520" max="521" width="13.86328125" style="1" bestFit="1" customWidth="1"/>
    <col min="522" max="522" width="14.86328125" style="1" bestFit="1" customWidth="1"/>
    <col min="523" max="523" width="12.1328125" style="1" bestFit="1" customWidth="1"/>
    <col min="524" max="524" width="12.3984375" style="1" bestFit="1" customWidth="1"/>
    <col min="525" max="526" width="13.86328125" style="1" bestFit="1" customWidth="1"/>
    <col min="527" max="527" width="14.86328125" style="1" bestFit="1" customWidth="1"/>
    <col min="528" max="766" width="9.1328125" style="1"/>
    <col min="767" max="767" width="15.3984375" style="1" bestFit="1" customWidth="1"/>
    <col min="768" max="768" width="11.1328125" style="1" bestFit="1" customWidth="1"/>
    <col min="769" max="769" width="14.59765625" style="1" bestFit="1" customWidth="1"/>
    <col min="770" max="770" width="17.3984375" style="1" bestFit="1" customWidth="1"/>
    <col min="771" max="771" width="17.59765625" style="1" bestFit="1" customWidth="1"/>
    <col min="772" max="772" width="14.73046875" style="1" bestFit="1" customWidth="1"/>
    <col min="773" max="773" width="14.3984375" style="1" bestFit="1" customWidth="1"/>
    <col min="774" max="774" width="12.1328125" style="1" bestFit="1" customWidth="1"/>
    <col min="775" max="775" width="12.3984375" style="1" bestFit="1" customWidth="1"/>
    <col min="776" max="777" width="13.86328125" style="1" bestFit="1" customWidth="1"/>
    <col min="778" max="778" width="14.86328125" style="1" bestFit="1" customWidth="1"/>
    <col min="779" max="779" width="12.1328125" style="1" bestFit="1" customWidth="1"/>
    <col min="780" max="780" width="12.3984375" style="1" bestFit="1" customWidth="1"/>
    <col min="781" max="782" width="13.86328125" style="1" bestFit="1" customWidth="1"/>
    <col min="783" max="783" width="14.86328125" style="1" bestFit="1" customWidth="1"/>
    <col min="784" max="1022" width="9.1328125" style="1"/>
    <col min="1023" max="1023" width="15.3984375" style="1" bestFit="1" customWidth="1"/>
    <col min="1024" max="1024" width="11.1328125" style="1" bestFit="1" customWidth="1"/>
    <col min="1025" max="1025" width="14.59765625" style="1" bestFit="1" customWidth="1"/>
    <col min="1026" max="1026" width="17.3984375" style="1" bestFit="1" customWidth="1"/>
    <col min="1027" max="1027" width="17.59765625" style="1" bestFit="1" customWidth="1"/>
    <col min="1028" max="1028" width="14.73046875" style="1" bestFit="1" customWidth="1"/>
    <col min="1029" max="1029" width="14.3984375" style="1" bestFit="1" customWidth="1"/>
    <col min="1030" max="1030" width="12.1328125" style="1" bestFit="1" customWidth="1"/>
    <col min="1031" max="1031" width="12.3984375" style="1" bestFit="1" customWidth="1"/>
    <col min="1032" max="1033" width="13.86328125" style="1" bestFit="1" customWidth="1"/>
    <col min="1034" max="1034" width="14.86328125" style="1" bestFit="1" customWidth="1"/>
    <col min="1035" max="1035" width="12.1328125" style="1" bestFit="1" customWidth="1"/>
    <col min="1036" max="1036" width="12.3984375" style="1" bestFit="1" customWidth="1"/>
    <col min="1037" max="1038" width="13.86328125" style="1" bestFit="1" customWidth="1"/>
    <col min="1039" max="1039" width="14.86328125" style="1" bestFit="1" customWidth="1"/>
    <col min="1040" max="1278" width="9.1328125" style="1"/>
    <col min="1279" max="1279" width="15.3984375" style="1" bestFit="1" customWidth="1"/>
    <col min="1280" max="1280" width="11.1328125" style="1" bestFit="1" customWidth="1"/>
    <col min="1281" max="1281" width="14.59765625" style="1" bestFit="1" customWidth="1"/>
    <col min="1282" max="1282" width="17.3984375" style="1" bestFit="1" customWidth="1"/>
    <col min="1283" max="1283" width="17.59765625" style="1" bestFit="1" customWidth="1"/>
    <col min="1284" max="1284" width="14.73046875" style="1" bestFit="1" customWidth="1"/>
    <col min="1285" max="1285" width="14.3984375" style="1" bestFit="1" customWidth="1"/>
    <col min="1286" max="1286" width="12.1328125" style="1" bestFit="1" customWidth="1"/>
    <col min="1287" max="1287" width="12.3984375" style="1" bestFit="1" customWidth="1"/>
    <col min="1288" max="1289" width="13.86328125" style="1" bestFit="1" customWidth="1"/>
    <col min="1290" max="1290" width="14.86328125" style="1" bestFit="1" customWidth="1"/>
    <col min="1291" max="1291" width="12.1328125" style="1" bestFit="1" customWidth="1"/>
    <col min="1292" max="1292" width="12.3984375" style="1" bestFit="1" customWidth="1"/>
    <col min="1293" max="1294" width="13.86328125" style="1" bestFit="1" customWidth="1"/>
    <col min="1295" max="1295" width="14.86328125" style="1" bestFit="1" customWidth="1"/>
    <col min="1296" max="1534" width="9.1328125" style="1"/>
    <col min="1535" max="1535" width="15.3984375" style="1" bestFit="1" customWidth="1"/>
    <col min="1536" max="1536" width="11.1328125" style="1" bestFit="1" customWidth="1"/>
    <col min="1537" max="1537" width="14.59765625" style="1" bestFit="1" customWidth="1"/>
    <col min="1538" max="1538" width="17.3984375" style="1" bestFit="1" customWidth="1"/>
    <col min="1539" max="1539" width="17.59765625" style="1" bestFit="1" customWidth="1"/>
    <col min="1540" max="1540" width="14.73046875" style="1" bestFit="1" customWidth="1"/>
    <col min="1541" max="1541" width="14.3984375" style="1" bestFit="1" customWidth="1"/>
    <col min="1542" max="1542" width="12.1328125" style="1" bestFit="1" customWidth="1"/>
    <col min="1543" max="1543" width="12.3984375" style="1" bestFit="1" customWidth="1"/>
    <col min="1544" max="1545" width="13.86328125" style="1" bestFit="1" customWidth="1"/>
    <col min="1546" max="1546" width="14.86328125" style="1" bestFit="1" customWidth="1"/>
    <col min="1547" max="1547" width="12.1328125" style="1" bestFit="1" customWidth="1"/>
    <col min="1548" max="1548" width="12.3984375" style="1" bestFit="1" customWidth="1"/>
    <col min="1549" max="1550" width="13.86328125" style="1" bestFit="1" customWidth="1"/>
    <col min="1551" max="1551" width="14.86328125" style="1" bestFit="1" customWidth="1"/>
    <col min="1552" max="1790" width="9.1328125" style="1"/>
    <col min="1791" max="1791" width="15.3984375" style="1" bestFit="1" customWidth="1"/>
    <col min="1792" max="1792" width="11.1328125" style="1" bestFit="1" customWidth="1"/>
    <col min="1793" max="1793" width="14.59765625" style="1" bestFit="1" customWidth="1"/>
    <col min="1794" max="1794" width="17.3984375" style="1" bestFit="1" customWidth="1"/>
    <col min="1795" max="1795" width="17.59765625" style="1" bestFit="1" customWidth="1"/>
    <col min="1796" max="1796" width="14.73046875" style="1" bestFit="1" customWidth="1"/>
    <col min="1797" max="1797" width="14.3984375" style="1" bestFit="1" customWidth="1"/>
    <col min="1798" max="1798" width="12.1328125" style="1" bestFit="1" customWidth="1"/>
    <col min="1799" max="1799" width="12.3984375" style="1" bestFit="1" customWidth="1"/>
    <col min="1800" max="1801" width="13.86328125" style="1" bestFit="1" customWidth="1"/>
    <col min="1802" max="1802" width="14.86328125" style="1" bestFit="1" customWidth="1"/>
    <col min="1803" max="1803" width="12.1328125" style="1" bestFit="1" customWidth="1"/>
    <col min="1804" max="1804" width="12.3984375" style="1" bestFit="1" customWidth="1"/>
    <col min="1805" max="1806" width="13.86328125" style="1" bestFit="1" customWidth="1"/>
    <col min="1807" max="1807" width="14.86328125" style="1" bestFit="1" customWidth="1"/>
    <col min="1808" max="2046" width="9.1328125" style="1"/>
    <col min="2047" max="2047" width="15.3984375" style="1" bestFit="1" customWidth="1"/>
    <col min="2048" max="2048" width="11.1328125" style="1" bestFit="1" customWidth="1"/>
    <col min="2049" max="2049" width="14.59765625" style="1" bestFit="1" customWidth="1"/>
    <col min="2050" max="2050" width="17.3984375" style="1" bestFit="1" customWidth="1"/>
    <col min="2051" max="2051" width="17.59765625" style="1" bestFit="1" customWidth="1"/>
    <col min="2052" max="2052" width="14.73046875" style="1" bestFit="1" customWidth="1"/>
    <col min="2053" max="2053" width="14.3984375" style="1" bestFit="1" customWidth="1"/>
    <col min="2054" max="2054" width="12.1328125" style="1" bestFit="1" customWidth="1"/>
    <col min="2055" max="2055" width="12.3984375" style="1" bestFit="1" customWidth="1"/>
    <col min="2056" max="2057" width="13.86328125" style="1" bestFit="1" customWidth="1"/>
    <col min="2058" max="2058" width="14.86328125" style="1" bestFit="1" customWidth="1"/>
    <col min="2059" max="2059" width="12.1328125" style="1" bestFit="1" customWidth="1"/>
    <col min="2060" max="2060" width="12.3984375" style="1" bestFit="1" customWidth="1"/>
    <col min="2061" max="2062" width="13.86328125" style="1" bestFit="1" customWidth="1"/>
    <col min="2063" max="2063" width="14.86328125" style="1" bestFit="1" customWidth="1"/>
    <col min="2064" max="2302" width="9.1328125" style="1"/>
    <col min="2303" max="2303" width="15.3984375" style="1" bestFit="1" customWidth="1"/>
    <col min="2304" max="2304" width="11.1328125" style="1" bestFit="1" customWidth="1"/>
    <col min="2305" max="2305" width="14.59765625" style="1" bestFit="1" customWidth="1"/>
    <col min="2306" max="2306" width="17.3984375" style="1" bestFit="1" customWidth="1"/>
    <col min="2307" max="2307" width="17.59765625" style="1" bestFit="1" customWidth="1"/>
    <col min="2308" max="2308" width="14.73046875" style="1" bestFit="1" customWidth="1"/>
    <col min="2309" max="2309" width="14.3984375" style="1" bestFit="1" customWidth="1"/>
    <col min="2310" max="2310" width="12.1328125" style="1" bestFit="1" customWidth="1"/>
    <col min="2311" max="2311" width="12.3984375" style="1" bestFit="1" customWidth="1"/>
    <col min="2312" max="2313" width="13.86328125" style="1" bestFit="1" customWidth="1"/>
    <col min="2314" max="2314" width="14.86328125" style="1" bestFit="1" customWidth="1"/>
    <col min="2315" max="2315" width="12.1328125" style="1" bestFit="1" customWidth="1"/>
    <col min="2316" max="2316" width="12.3984375" style="1" bestFit="1" customWidth="1"/>
    <col min="2317" max="2318" width="13.86328125" style="1" bestFit="1" customWidth="1"/>
    <col min="2319" max="2319" width="14.86328125" style="1" bestFit="1" customWidth="1"/>
    <col min="2320" max="2558" width="9.1328125" style="1"/>
    <col min="2559" max="2559" width="15.3984375" style="1" bestFit="1" customWidth="1"/>
    <col min="2560" max="2560" width="11.1328125" style="1" bestFit="1" customWidth="1"/>
    <col min="2561" max="2561" width="14.59765625" style="1" bestFit="1" customWidth="1"/>
    <col min="2562" max="2562" width="17.3984375" style="1" bestFit="1" customWidth="1"/>
    <col min="2563" max="2563" width="17.59765625" style="1" bestFit="1" customWidth="1"/>
    <col min="2564" max="2564" width="14.73046875" style="1" bestFit="1" customWidth="1"/>
    <col min="2565" max="2565" width="14.3984375" style="1" bestFit="1" customWidth="1"/>
    <col min="2566" max="2566" width="12.1328125" style="1" bestFit="1" customWidth="1"/>
    <col min="2567" max="2567" width="12.3984375" style="1" bestFit="1" customWidth="1"/>
    <col min="2568" max="2569" width="13.86328125" style="1" bestFit="1" customWidth="1"/>
    <col min="2570" max="2570" width="14.86328125" style="1" bestFit="1" customWidth="1"/>
    <col min="2571" max="2571" width="12.1328125" style="1" bestFit="1" customWidth="1"/>
    <col min="2572" max="2572" width="12.3984375" style="1" bestFit="1" customWidth="1"/>
    <col min="2573" max="2574" width="13.86328125" style="1" bestFit="1" customWidth="1"/>
    <col min="2575" max="2575" width="14.86328125" style="1" bestFit="1" customWidth="1"/>
    <col min="2576" max="2814" width="9.1328125" style="1"/>
    <col min="2815" max="2815" width="15.3984375" style="1" bestFit="1" customWidth="1"/>
    <col min="2816" max="2816" width="11.1328125" style="1" bestFit="1" customWidth="1"/>
    <col min="2817" max="2817" width="14.59765625" style="1" bestFit="1" customWidth="1"/>
    <col min="2818" max="2818" width="17.3984375" style="1" bestFit="1" customWidth="1"/>
    <col min="2819" max="2819" width="17.59765625" style="1" bestFit="1" customWidth="1"/>
    <col min="2820" max="2820" width="14.73046875" style="1" bestFit="1" customWidth="1"/>
    <col min="2821" max="2821" width="14.3984375" style="1" bestFit="1" customWidth="1"/>
    <col min="2822" max="2822" width="12.1328125" style="1" bestFit="1" customWidth="1"/>
    <col min="2823" max="2823" width="12.3984375" style="1" bestFit="1" customWidth="1"/>
    <col min="2824" max="2825" width="13.86328125" style="1" bestFit="1" customWidth="1"/>
    <col min="2826" max="2826" width="14.86328125" style="1" bestFit="1" customWidth="1"/>
    <col min="2827" max="2827" width="12.1328125" style="1" bestFit="1" customWidth="1"/>
    <col min="2828" max="2828" width="12.3984375" style="1" bestFit="1" customWidth="1"/>
    <col min="2829" max="2830" width="13.86328125" style="1" bestFit="1" customWidth="1"/>
    <col min="2831" max="2831" width="14.86328125" style="1" bestFit="1" customWidth="1"/>
    <col min="2832" max="3070" width="9.1328125" style="1"/>
    <col min="3071" max="3071" width="15.3984375" style="1" bestFit="1" customWidth="1"/>
    <col min="3072" max="3072" width="11.1328125" style="1" bestFit="1" customWidth="1"/>
    <col min="3073" max="3073" width="14.59765625" style="1" bestFit="1" customWidth="1"/>
    <col min="3074" max="3074" width="17.3984375" style="1" bestFit="1" customWidth="1"/>
    <col min="3075" max="3075" width="17.59765625" style="1" bestFit="1" customWidth="1"/>
    <col min="3076" max="3076" width="14.73046875" style="1" bestFit="1" customWidth="1"/>
    <col min="3077" max="3077" width="14.3984375" style="1" bestFit="1" customWidth="1"/>
    <col min="3078" max="3078" width="12.1328125" style="1" bestFit="1" customWidth="1"/>
    <col min="3079" max="3079" width="12.3984375" style="1" bestFit="1" customWidth="1"/>
    <col min="3080" max="3081" width="13.86328125" style="1" bestFit="1" customWidth="1"/>
    <col min="3082" max="3082" width="14.86328125" style="1" bestFit="1" customWidth="1"/>
    <col min="3083" max="3083" width="12.1328125" style="1" bestFit="1" customWidth="1"/>
    <col min="3084" max="3084" width="12.3984375" style="1" bestFit="1" customWidth="1"/>
    <col min="3085" max="3086" width="13.86328125" style="1" bestFit="1" customWidth="1"/>
    <col min="3087" max="3087" width="14.86328125" style="1" bestFit="1" customWidth="1"/>
    <col min="3088" max="3326" width="9.1328125" style="1"/>
    <col min="3327" max="3327" width="15.3984375" style="1" bestFit="1" customWidth="1"/>
    <col min="3328" max="3328" width="11.1328125" style="1" bestFit="1" customWidth="1"/>
    <col min="3329" max="3329" width="14.59765625" style="1" bestFit="1" customWidth="1"/>
    <col min="3330" max="3330" width="17.3984375" style="1" bestFit="1" customWidth="1"/>
    <col min="3331" max="3331" width="17.59765625" style="1" bestFit="1" customWidth="1"/>
    <col min="3332" max="3332" width="14.73046875" style="1" bestFit="1" customWidth="1"/>
    <col min="3333" max="3333" width="14.3984375" style="1" bestFit="1" customWidth="1"/>
    <col min="3334" max="3334" width="12.1328125" style="1" bestFit="1" customWidth="1"/>
    <col min="3335" max="3335" width="12.3984375" style="1" bestFit="1" customWidth="1"/>
    <col min="3336" max="3337" width="13.86328125" style="1" bestFit="1" customWidth="1"/>
    <col min="3338" max="3338" width="14.86328125" style="1" bestFit="1" customWidth="1"/>
    <col min="3339" max="3339" width="12.1328125" style="1" bestFit="1" customWidth="1"/>
    <col min="3340" max="3340" width="12.3984375" style="1" bestFit="1" customWidth="1"/>
    <col min="3341" max="3342" width="13.86328125" style="1" bestFit="1" customWidth="1"/>
    <col min="3343" max="3343" width="14.86328125" style="1" bestFit="1" customWidth="1"/>
    <col min="3344" max="3582" width="9.1328125" style="1"/>
    <col min="3583" max="3583" width="15.3984375" style="1" bestFit="1" customWidth="1"/>
    <col min="3584" max="3584" width="11.1328125" style="1" bestFit="1" customWidth="1"/>
    <col min="3585" max="3585" width="14.59765625" style="1" bestFit="1" customWidth="1"/>
    <col min="3586" max="3586" width="17.3984375" style="1" bestFit="1" customWidth="1"/>
    <col min="3587" max="3587" width="17.59765625" style="1" bestFit="1" customWidth="1"/>
    <col min="3588" max="3588" width="14.73046875" style="1" bestFit="1" customWidth="1"/>
    <col min="3589" max="3589" width="14.3984375" style="1" bestFit="1" customWidth="1"/>
    <col min="3590" max="3590" width="12.1328125" style="1" bestFit="1" customWidth="1"/>
    <col min="3591" max="3591" width="12.3984375" style="1" bestFit="1" customWidth="1"/>
    <col min="3592" max="3593" width="13.86328125" style="1" bestFit="1" customWidth="1"/>
    <col min="3594" max="3594" width="14.86328125" style="1" bestFit="1" customWidth="1"/>
    <col min="3595" max="3595" width="12.1328125" style="1" bestFit="1" customWidth="1"/>
    <col min="3596" max="3596" width="12.3984375" style="1" bestFit="1" customWidth="1"/>
    <col min="3597" max="3598" width="13.86328125" style="1" bestFit="1" customWidth="1"/>
    <col min="3599" max="3599" width="14.86328125" style="1" bestFit="1" customWidth="1"/>
    <col min="3600" max="3838" width="9.1328125" style="1"/>
    <col min="3839" max="3839" width="15.3984375" style="1" bestFit="1" customWidth="1"/>
    <col min="3840" max="3840" width="11.1328125" style="1" bestFit="1" customWidth="1"/>
    <col min="3841" max="3841" width="14.59765625" style="1" bestFit="1" customWidth="1"/>
    <col min="3842" max="3842" width="17.3984375" style="1" bestFit="1" customWidth="1"/>
    <col min="3843" max="3843" width="17.59765625" style="1" bestFit="1" customWidth="1"/>
    <col min="3844" max="3844" width="14.73046875" style="1" bestFit="1" customWidth="1"/>
    <col min="3845" max="3845" width="14.3984375" style="1" bestFit="1" customWidth="1"/>
    <col min="3846" max="3846" width="12.1328125" style="1" bestFit="1" customWidth="1"/>
    <col min="3847" max="3847" width="12.3984375" style="1" bestFit="1" customWidth="1"/>
    <col min="3848" max="3849" width="13.86328125" style="1" bestFit="1" customWidth="1"/>
    <col min="3850" max="3850" width="14.86328125" style="1" bestFit="1" customWidth="1"/>
    <col min="3851" max="3851" width="12.1328125" style="1" bestFit="1" customWidth="1"/>
    <col min="3852" max="3852" width="12.3984375" style="1" bestFit="1" customWidth="1"/>
    <col min="3853" max="3854" width="13.86328125" style="1" bestFit="1" customWidth="1"/>
    <col min="3855" max="3855" width="14.86328125" style="1" bestFit="1" customWidth="1"/>
    <col min="3856" max="4094" width="9.1328125" style="1"/>
    <col min="4095" max="4095" width="15.3984375" style="1" bestFit="1" customWidth="1"/>
    <col min="4096" max="4096" width="11.1328125" style="1" bestFit="1" customWidth="1"/>
    <col min="4097" max="4097" width="14.59765625" style="1" bestFit="1" customWidth="1"/>
    <col min="4098" max="4098" width="17.3984375" style="1" bestFit="1" customWidth="1"/>
    <col min="4099" max="4099" width="17.59765625" style="1" bestFit="1" customWidth="1"/>
    <col min="4100" max="4100" width="14.73046875" style="1" bestFit="1" customWidth="1"/>
    <col min="4101" max="4101" width="14.3984375" style="1" bestFit="1" customWidth="1"/>
    <col min="4102" max="4102" width="12.1328125" style="1" bestFit="1" customWidth="1"/>
    <col min="4103" max="4103" width="12.3984375" style="1" bestFit="1" customWidth="1"/>
    <col min="4104" max="4105" width="13.86328125" style="1" bestFit="1" customWidth="1"/>
    <col min="4106" max="4106" width="14.86328125" style="1" bestFit="1" customWidth="1"/>
    <col min="4107" max="4107" width="12.1328125" style="1" bestFit="1" customWidth="1"/>
    <col min="4108" max="4108" width="12.3984375" style="1" bestFit="1" customWidth="1"/>
    <col min="4109" max="4110" width="13.86328125" style="1" bestFit="1" customWidth="1"/>
    <col min="4111" max="4111" width="14.86328125" style="1" bestFit="1" customWidth="1"/>
    <col min="4112" max="4350" width="9.1328125" style="1"/>
    <col min="4351" max="4351" width="15.3984375" style="1" bestFit="1" customWidth="1"/>
    <col min="4352" max="4352" width="11.1328125" style="1" bestFit="1" customWidth="1"/>
    <col min="4353" max="4353" width="14.59765625" style="1" bestFit="1" customWidth="1"/>
    <col min="4354" max="4354" width="17.3984375" style="1" bestFit="1" customWidth="1"/>
    <col min="4355" max="4355" width="17.59765625" style="1" bestFit="1" customWidth="1"/>
    <col min="4356" max="4356" width="14.73046875" style="1" bestFit="1" customWidth="1"/>
    <col min="4357" max="4357" width="14.3984375" style="1" bestFit="1" customWidth="1"/>
    <col min="4358" max="4358" width="12.1328125" style="1" bestFit="1" customWidth="1"/>
    <col min="4359" max="4359" width="12.3984375" style="1" bestFit="1" customWidth="1"/>
    <col min="4360" max="4361" width="13.86328125" style="1" bestFit="1" customWidth="1"/>
    <col min="4362" max="4362" width="14.86328125" style="1" bestFit="1" customWidth="1"/>
    <col min="4363" max="4363" width="12.1328125" style="1" bestFit="1" customWidth="1"/>
    <col min="4364" max="4364" width="12.3984375" style="1" bestFit="1" customWidth="1"/>
    <col min="4365" max="4366" width="13.86328125" style="1" bestFit="1" customWidth="1"/>
    <col min="4367" max="4367" width="14.86328125" style="1" bestFit="1" customWidth="1"/>
    <col min="4368" max="4606" width="9.1328125" style="1"/>
    <col min="4607" max="4607" width="15.3984375" style="1" bestFit="1" customWidth="1"/>
    <col min="4608" max="4608" width="11.1328125" style="1" bestFit="1" customWidth="1"/>
    <col min="4609" max="4609" width="14.59765625" style="1" bestFit="1" customWidth="1"/>
    <col min="4610" max="4610" width="17.3984375" style="1" bestFit="1" customWidth="1"/>
    <col min="4611" max="4611" width="17.59765625" style="1" bestFit="1" customWidth="1"/>
    <col min="4612" max="4612" width="14.73046875" style="1" bestFit="1" customWidth="1"/>
    <col min="4613" max="4613" width="14.3984375" style="1" bestFit="1" customWidth="1"/>
    <col min="4614" max="4614" width="12.1328125" style="1" bestFit="1" customWidth="1"/>
    <col min="4615" max="4615" width="12.3984375" style="1" bestFit="1" customWidth="1"/>
    <col min="4616" max="4617" width="13.86328125" style="1" bestFit="1" customWidth="1"/>
    <col min="4618" max="4618" width="14.86328125" style="1" bestFit="1" customWidth="1"/>
    <col min="4619" max="4619" width="12.1328125" style="1" bestFit="1" customWidth="1"/>
    <col min="4620" max="4620" width="12.3984375" style="1" bestFit="1" customWidth="1"/>
    <col min="4621" max="4622" width="13.86328125" style="1" bestFit="1" customWidth="1"/>
    <col min="4623" max="4623" width="14.86328125" style="1" bestFit="1" customWidth="1"/>
    <col min="4624" max="4862" width="9.1328125" style="1"/>
    <col min="4863" max="4863" width="15.3984375" style="1" bestFit="1" customWidth="1"/>
    <col min="4864" max="4864" width="11.1328125" style="1" bestFit="1" customWidth="1"/>
    <col min="4865" max="4865" width="14.59765625" style="1" bestFit="1" customWidth="1"/>
    <col min="4866" max="4866" width="17.3984375" style="1" bestFit="1" customWidth="1"/>
    <col min="4867" max="4867" width="17.59765625" style="1" bestFit="1" customWidth="1"/>
    <col min="4868" max="4868" width="14.73046875" style="1" bestFit="1" customWidth="1"/>
    <col min="4869" max="4869" width="14.3984375" style="1" bestFit="1" customWidth="1"/>
    <col min="4870" max="4870" width="12.1328125" style="1" bestFit="1" customWidth="1"/>
    <col min="4871" max="4871" width="12.3984375" style="1" bestFit="1" customWidth="1"/>
    <col min="4872" max="4873" width="13.86328125" style="1" bestFit="1" customWidth="1"/>
    <col min="4874" max="4874" width="14.86328125" style="1" bestFit="1" customWidth="1"/>
    <col min="4875" max="4875" width="12.1328125" style="1" bestFit="1" customWidth="1"/>
    <col min="4876" max="4876" width="12.3984375" style="1" bestFit="1" customWidth="1"/>
    <col min="4877" max="4878" width="13.86328125" style="1" bestFit="1" customWidth="1"/>
    <col min="4879" max="4879" width="14.86328125" style="1" bestFit="1" customWidth="1"/>
    <col min="4880" max="5118" width="9.1328125" style="1"/>
    <col min="5119" max="5119" width="15.3984375" style="1" bestFit="1" customWidth="1"/>
    <col min="5120" max="5120" width="11.1328125" style="1" bestFit="1" customWidth="1"/>
    <col min="5121" max="5121" width="14.59765625" style="1" bestFit="1" customWidth="1"/>
    <col min="5122" max="5122" width="17.3984375" style="1" bestFit="1" customWidth="1"/>
    <col min="5123" max="5123" width="17.59765625" style="1" bestFit="1" customWidth="1"/>
    <col min="5124" max="5124" width="14.73046875" style="1" bestFit="1" customWidth="1"/>
    <col min="5125" max="5125" width="14.3984375" style="1" bestFit="1" customWidth="1"/>
    <col min="5126" max="5126" width="12.1328125" style="1" bestFit="1" customWidth="1"/>
    <col min="5127" max="5127" width="12.3984375" style="1" bestFit="1" customWidth="1"/>
    <col min="5128" max="5129" width="13.86328125" style="1" bestFit="1" customWidth="1"/>
    <col min="5130" max="5130" width="14.86328125" style="1" bestFit="1" customWidth="1"/>
    <col min="5131" max="5131" width="12.1328125" style="1" bestFit="1" customWidth="1"/>
    <col min="5132" max="5132" width="12.3984375" style="1" bestFit="1" customWidth="1"/>
    <col min="5133" max="5134" width="13.86328125" style="1" bestFit="1" customWidth="1"/>
    <col min="5135" max="5135" width="14.86328125" style="1" bestFit="1" customWidth="1"/>
    <col min="5136" max="5374" width="9.1328125" style="1"/>
    <col min="5375" max="5375" width="15.3984375" style="1" bestFit="1" customWidth="1"/>
    <col min="5376" max="5376" width="11.1328125" style="1" bestFit="1" customWidth="1"/>
    <col min="5377" max="5377" width="14.59765625" style="1" bestFit="1" customWidth="1"/>
    <col min="5378" max="5378" width="17.3984375" style="1" bestFit="1" customWidth="1"/>
    <col min="5379" max="5379" width="17.59765625" style="1" bestFit="1" customWidth="1"/>
    <col min="5380" max="5380" width="14.73046875" style="1" bestFit="1" customWidth="1"/>
    <col min="5381" max="5381" width="14.3984375" style="1" bestFit="1" customWidth="1"/>
    <col min="5382" max="5382" width="12.1328125" style="1" bestFit="1" customWidth="1"/>
    <col min="5383" max="5383" width="12.3984375" style="1" bestFit="1" customWidth="1"/>
    <col min="5384" max="5385" width="13.86328125" style="1" bestFit="1" customWidth="1"/>
    <col min="5386" max="5386" width="14.86328125" style="1" bestFit="1" customWidth="1"/>
    <col min="5387" max="5387" width="12.1328125" style="1" bestFit="1" customWidth="1"/>
    <col min="5388" max="5388" width="12.3984375" style="1" bestFit="1" customWidth="1"/>
    <col min="5389" max="5390" width="13.86328125" style="1" bestFit="1" customWidth="1"/>
    <col min="5391" max="5391" width="14.86328125" style="1" bestFit="1" customWidth="1"/>
    <col min="5392" max="5630" width="9.1328125" style="1"/>
    <col min="5631" max="5631" width="15.3984375" style="1" bestFit="1" customWidth="1"/>
    <col min="5632" max="5632" width="11.1328125" style="1" bestFit="1" customWidth="1"/>
    <col min="5633" max="5633" width="14.59765625" style="1" bestFit="1" customWidth="1"/>
    <col min="5634" max="5634" width="17.3984375" style="1" bestFit="1" customWidth="1"/>
    <col min="5635" max="5635" width="17.59765625" style="1" bestFit="1" customWidth="1"/>
    <col min="5636" max="5636" width="14.73046875" style="1" bestFit="1" customWidth="1"/>
    <col min="5637" max="5637" width="14.3984375" style="1" bestFit="1" customWidth="1"/>
    <col min="5638" max="5638" width="12.1328125" style="1" bestFit="1" customWidth="1"/>
    <col min="5639" max="5639" width="12.3984375" style="1" bestFit="1" customWidth="1"/>
    <col min="5640" max="5641" width="13.86328125" style="1" bestFit="1" customWidth="1"/>
    <col min="5642" max="5642" width="14.86328125" style="1" bestFit="1" customWidth="1"/>
    <col min="5643" max="5643" width="12.1328125" style="1" bestFit="1" customWidth="1"/>
    <col min="5644" max="5644" width="12.3984375" style="1" bestFit="1" customWidth="1"/>
    <col min="5645" max="5646" width="13.86328125" style="1" bestFit="1" customWidth="1"/>
    <col min="5647" max="5647" width="14.86328125" style="1" bestFit="1" customWidth="1"/>
    <col min="5648" max="5886" width="9.1328125" style="1"/>
    <col min="5887" max="5887" width="15.3984375" style="1" bestFit="1" customWidth="1"/>
    <col min="5888" max="5888" width="11.1328125" style="1" bestFit="1" customWidth="1"/>
    <col min="5889" max="5889" width="14.59765625" style="1" bestFit="1" customWidth="1"/>
    <col min="5890" max="5890" width="17.3984375" style="1" bestFit="1" customWidth="1"/>
    <col min="5891" max="5891" width="17.59765625" style="1" bestFit="1" customWidth="1"/>
    <col min="5892" max="5892" width="14.73046875" style="1" bestFit="1" customWidth="1"/>
    <col min="5893" max="5893" width="14.3984375" style="1" bestFit="1" customWidth="1"/>
    <col min="5894" max="5894" width="12.1328125" style="1" bestFit="1" customWidth="1"/>
    <col min="5895" max="5895" width="12.3984375" style="1" bestFit="1" customWidth="1"/>
    <col min="5896" max="5897" width="13.86328125" style="1" bestFit="1" customWidth="1"/>
    <col min="5898" max="5898" width="14.86328125" style="1" bestFit="1" customWidth="1"/>
    <col min="5899" max="5899" width="12.1328125" style="1" bestFit="1" customWidth="1"/>
    <col min="5900" max="5900" width="12.3984375" style="1" bestFit="1" customWidth="1"/>
    <col min="5901" max="5902" width="13.86328125" style="1" bestFit="1" customWidth="1"/>
    <col min="5903" max="5903" width="14.86328125" style="1" bestFit="1" customWidth="1"/>
    <col min="5904" max="6142" width="9.1328125" style="1"/>
    <col min="6143" max="6143" width="15.3984375" style="1" bestFit="1" customWidth="1"/>
    <col min="6144" max="6144" width="11.1328125" style="1" bestFit="1" customWidth="1"/>
    <col min="6145" max="6145" width="14.59765625" style="1" bestFit="1" customWidth="1"/>
    <col min="6146" max="6146" width="17.3984375" style="1" bestFit="1" customWidth="1"/>
    <col min="6147" max="6147" width="17.59765625" style="1" bestFit="1" customWidth="1"/>
    <col min="6148" max="6148" width="14.73046875" style="1" bestFit="1" customWidth="1"/>
    <col min="6149" max="6149" width="14.3984375" style="1" bestFit="1" customWidth="1"/>
    <col min="6150" max="6150" width="12.1328125" style="1" bestFit="1" customWidth="1"/>
    <col min="6151" max="6151" width="12.3984375" style="1" bestFit="1" customWidth="1"/>
    <col min="6152" max="6153" width="13.86328125" style="1" bestFit="1" customWidth="1"/>
    <col min="6154" max="6154" width="14.86328125" style="1" bestFit="1" customWidth="1"/>
    <col min="6155" max="6155" width="12.1328125" style="1" bestFit="1" customWidth="1"/>
    <col min="6156" max="6156" width="12.3984375" style="1" bestFit="1" customWidth="1"/>
    <col min="6157" max="6158" width="13.86328125" style="1" bestFit="1" customWidth="1"/>
    <col min="6159" max="6159" width="14.86328125" style="1" bestFit="1" customWidth="1"/>
    <col min="6160" max="6398" width="9.1328125" style="1"/>
    <col min="6399" max="6399" width="15.3984375" style="1" bestFit="1" customWidth="1"/>
    <col min="6400" max="6400" width="11.1328125" style="1" bestFit="1" customWidth="1"/>
    <col min="6401" max="6401" width="14.59765625" style="1" bestFit="1" customWidth="1"/>
    <col min="6402" max="6402" width="17.3984375" style="1" bestFit="1" customWidth="1"/>
    <col min="6403" max="6403" width="17.59765625" style="1" bestFit="1" customWidth="1"/>
    <col min="6404" max="6404" width="14.73046875" style="1" bestFit="1" customWidth="1"/>
    <col min="6405" max="6405" width="14.3984375" style="1" bestFit="1" customWidth="1"/>
    <col min="6406" max="6406" width="12.1328125" style="1" bestFit="1" customWidth="1"/>
    <col min="6407" max="6407" width="12.3984375" style="1" bestFit="1" customWidth="1"/>
    <col min="6408" max="6409" width="13.86328125" style="1" bestFit="1" customWidth="1"/>
    <col min="6410" max="6410" width="14.86328125" style="1" bestFit="1" customWidth="1"/>
    <col min="6411" max="6411" width="12.1328125" style="1" bestFit="1" customWidth="1"/>
    <col min="6412" max="6412" width="12.3984375" style="1" bestFit="1" customWidth="1"/>
    <col min="6413" max="6414" width="13.86328125" style="1" bestFit="1" customWidth="1"/>
    <col min="6415" max="6415" width="14.86328125" style="1" bestFit="1" customWidth="1"/>
    <col min="6416" max="6654" width="9.1328125" style="1"/>
    <col min="6655" max="6655" width="15.3984375" style="1" bestFit="1" customWidth="1"/>
    <col min="6656" max="6656" width="11.1328125" style="1" bestFit="1" customWidth="1"/>
    <col min="6657" max="6657" width="14.59765625" style="1" bestFit="1" customWidth="1"/>
    <col min="6658" max="6658" width="17.3984375" style="1" bestFit="1" customWidth="1"/>
    <col min="6659" max="6659" width="17.59765625" style="1" bestFit="1" customWidth="1"/>
    <col min="6660" max="6660" width="14.73046875" style="1" bestFit="1" customWidth="1"/>
    <col min="6661" max="6661" width="14.3984375" style="1" bestFit="1" customWidth="1"/>
    <col min="6662" max="6662" width="12.1328125" style="1" bestFit="1" customWidth="1"/>
    <col min="6663" max="6663" width="12.3984375" style="1" bestFit="1" customWidth="1"/>
    <col min="6664" max="6665" width="13.86328125" style="1" bestFit="1" customWidth="1"/>
    <col min="6666" max="6666" width="14.86328125" style="1" bestFit="1" customWidth="1"/>
    <col min="6667" max="6667" width="12.1328125" style="1" bestFit="1" customWidth="1"/>
    <col min="6668" max="6668" width="12.3984375" style="1" bestFit="1" customWidth="1"/>
    <col min="6669" max="6670" width="13.86328125" style="1" bestFit="1" customWidth="1"/>
    <col min="6671" max="6671" width="14.86328125" style="1" bestFit="1" customWidth="1"/>
    <col min="6672" max="6910" width="9.1328125" style="1"/>
    <col min="6911" max="6911" width="15.3984375" style="1" bestFit="1" customWidth="1"/>
    <col min="6912" max="6912" width="11.1328125" style="1" bestFit="1" customWidth="1"/>
    <col min="6913" max="6913" width="14.59765625" style="1" bestFit="1" customWidth="1"/>
    <col min="6914" max="6914" width="17.3984375" style="1" bestFit="1" customWidth="1"/>
    <col min="6915" max="6915" width="17.59765625" style="1" bestFit="1" customWidth="1"/>
    <col min="6916" max="6916" width="14.73046875" style="1" bestFit="1" customWidth="1"/>
    <col min="6917" max="6917" width="14.3984375" style="1" bestFit="1" customWidth="1"/>
    <col min="6918" max="6918" width="12.1328125" style="1" bestFit="1" customWidth="1"/>
    <col min="6919" max="6919" width="12.3984375" style="1" bestFit="1" customWidth="1"/>
    <col min="6920" max="6921" width="13.86328125" style="1" bestFit="1" customWidth="1"/>
    <col min="6922" max="6922" width="14.86328125" style="1" bestFit="1" customWidth="1"/>
    <col min="6923" max="6923" width="12.1328125" style="1" bestFit="1" customWidth="1"/>
    <col min="6924" max="6924" width="12.3984375" style="1" bestFit="1" customWidth="1"/>
    <col min="6925" max="6926" width="13.86328125" style="1" bestFit="1" customWidth="1"/>
    <col min="6927" max="6927" width="14.86328125" style="1" bestFit="1" customWidth="1"/>
    <col min="6928" max="7166" width="9.1328125" style="1"/>
    <col min="7167" max="7167" width="15.3984375" style="1" bestFit="1" customWidth="1"/>
    <col min="7168" max="7168" width="11.1328125" style="1" bestFit="1" customWidth="1"/>
    <col min="7169" max="7169" width="14.59765625" style="1" bestFit="1" customWidth="1"/>
    <col min="7170" max="7170" width="17.3984375" style="1" bestFit="1" customWidth="1"/>
    <col min="7171" max="7171" width="17.59765625" style="1" bestFit="1" customWidth="1"/>
    <col min="7172" max="7172" width="14.73046875" style="1" bestFit="1" customWidth="1"/>
    <col min="7173" max="7173" width="14.3984375" style="1" bestFit="1" customWidth="1"/>
    <col min="7174" max="7174" width="12.1328125" style="1" bestFit="1" customWidth="1"/>
    <col min="7175" max="7175" width="12.3984375" style="1" bestFit="1" customWidth="1"/>
    <col min="7176" max="7177" width="13.86328125" style="1" bestFit="1" customWidth="1"/>
    <col min="7178" max="7178" width="14.86328125" style="1" bestFit="1" customWidth="1"/>
    <col min="7179" max="7179" width="12.1328125" style="1" bestFit="1" customWidth="1"/>
    <col min="7180" max="7180" width="12.3984375" style="1" bestFit="1" customWidth="1"/>
    <col min="7181" max="7182" width="13.86328125" style="1" bestFit="1" customWidth="1"/>
    <col min="7183" max="7183" width="14.86328125" style="1" bestFit="1" customWidth="1"/>
    <col min="7184" max="7422" width="9.1328125" style="1"/>
    <col min="7423" max="7423" width="15.3984375" style="1" bestFit="1" customWidth="1"/>
    <col min="7424" max="7424" width="11.1328125" style="1" bestFit="1" customWidth="1"/>
    <col min="7425" max="7425" width="14.59765625" style="1" bestFit="1" customWidth="1"/>
    <col min="7426" max="7426" width="17.3984375" style="1" bestFit="1" customWidth="1"/>
    <col min="7427" max="7427" width="17.59765625" style="1" bestFit="1" customWidth="1"/>
    <col min="7428" max="7428" width="14.73046875" style="1" bestFit="1" customWidth="1"/>
    <col min="7429" max="7429" width="14.3984375" style="1" bestFit="1" customWidth="1"/>
    <col min="7430" max="7430" width="12.1328125" style="1" bestFit="1" customWidth="1"/>
    <col min="7431" max="7431" width="12.3984375" style="1" bestFit="1" customWidth="1"/>
    <col min="7432" max="7433" width="13.86328125" style="1" bestFit="1" customWidth="1"/>
    <col min="7434" max="7434" width="14.86328125" style="1" bestFit="1" customWidth="1"/>
    <col min="7435" max="7435" width="12.1328125" style="1" bestFit="1" customWidth="1"/>
    <col min="7436" max="7436" width="12.3984375" style="1" bestFit="1" customWidth="1"/>
    <col min="7437" max="7438" width="13.86328125" style="1" bestFit="1" customWidth="1"/>
    <col min="7439" max="7439" width="14.86328125" style="1" bestFit="1" customWidth="1"/>
    <col min="7440" max="7678" width="9.1328125" style="1"/>
    <col min="7679" max="7679" width="15.3984375" style="1" bestFit="1" customWidth="1"/>
    <col min="7680" max="7680" width="11.1328125" style="1" bestFit="1" customWidth="1"/>
    <col min="7681" max="7681" width="14.59765625" style="1" bestFit="1" customWidth="1"/>
    <col min="7682" max="7682" width="17.3984375" style="1" bestFit="1" customWidth="1"/>
    <col min="7683" max="7683" width="17.59765625" style="1" bestFit="1" customWidth="1"/>
    <col min="7684" max="7684" width="14.73046875" style="1" bestFit="1" customWidth="1"/>
    <col min="7685" max="7685" width="14.3984375" style="1" bestFit="1" customWidth="1"/>
    <col min="7686" max="7686" width="12.1328125" style="1" bestFit="1" customWidth="1"/>
    <col min="7687" max="7687" width="12.3984375" style="1" bestFit="1" customWidth="1"/>
    <col min="7688" max="7689" width="13.86328125" style="1" bestFit="1" customWidth="1"/>
    <col min="7690" max="7690" width="14.86328125" style="1" bestFit="1" customWidth="1"/>
    <col min="7691" max="7691" width="12.1328125" style="1" bestFit="1" customWidth="1"/>
    <col min="7692" max="7692" width="12.3984375" style="1" bestFit="1" customWidth="1"/>
    <col min="7693" max="7694" width="13.86328125" style="1" bestFit="1" customWidth="1"/>
    <col min="7695" max="7695" width="14.86328125" style="1" bestFit="1" customWidth="1"/>
    <col min="7696" max="7934" width="9.1328125" style="1"/>
    <col min="7935" max="7935" width="15.3984375" style="1" bestFit="1" customWidth="1"/>
    <col min="7936" max="7936" width="11.1328125" style="1" bestFit="1" customWidth="1"/>
    <col min="7937" max="7937" width="14.59765625" style="1" bestFit="1" customWidth="1"/>
    <col min="7938" max="7938" width="17.3984375" style="1" bestFit="1" customWidth="1"/>
    <col min="7939" max="7939" width="17.59765625" style="1" bestFit="1" customWidth="1"/>
    <col min="7940" max="7940" width="14.73046875" style="1" bestFit="1" customWidth="1"/>
    <col min="7941" max="7941" width="14.3984375" style="1" bestFit="1" customWidth="1"/>
    <col min="7942" max="7942" width="12.1328125" style="1" bestFit="1" customWidth="1"/>
    <col min="7943" max="7943" width="12.3984375" style="1" bestFit="1" customWidth="1"/>
    <col min="7944" max="7945" width="13.86328125" style="1" bestFit="1" customWidth="1"/>
    <col min="7946" max="7946" width="14.86328125" style="1" bestFit="1" customWidth="1"/>
    <col min="7947" max="7947" width="12.1328125" style="1" bestFit="1" customWidth="1"/>
    <col min="7948" max="7948" width="12.3984375" style="1" bestFit="1" customWidth="1"/>
    <col min="7949" max="7950" width="13.86328125" style="1" bestFit="1" customWidth="1"/>
    <col min="7951" max="7951" width="14.86328125" style="1" bestFit="1" customWidth="1"/>
    <col min="7952" max="8190" width="9.1328125" style="1"/>
    <col min="8191" max="8191" width="15.3984375" style="1" bestFit="1" customWidth="1"/>
    <col min="8192" max="8192" width="11.1328125" style="1" bestFit="1" customWidth="1"/>
    <col min="8193" max="8193" width="14.59765625" style="1" bestFit="1" customWidth="1"/>
    <col min="8194" max="8194" width="17.3984375" style="1" bestFit="1" customWidth="1"/>
    <col min="8195" max="8195" width="17.59765625" style="1" bestFit="1" customWidth="1"/>
    <col min="8196" max="8196" width="14.73046875" style="1" bestFit="1" customWidth="1"/>
    <col min="8197" max="8197" width="14.3984375" style="1" bestFit="1" customWidth="1"/>
    <col min="8198" max="8198" width="12.1328125" style="1" bestFit="1" customWidth="1"/>
    <col min="8199" max="8199" width="12.3984375" style="1" bestFit="1" customWidth="1"/>
    <col min="8200" max="8201" width="13.86328125" style="1" bestFit="1" customWidth="1"/>
    <col min="8202" max="8202" width="14.86328125" style="1" bestFit="1" customWidth="1"/>
    <col min="8203" max="8203" width="12.1328125" style="1" bestFit="1" customWidth="1"/>
    <col min="8204" max="8204" width="12.3984375" style="1" bestFit="1" customWidth="1"/>
    <col min="8205" max="8206" width="13.86328125" style="1" bestFit="1" customWidth="1"/>
    <col min="8207" max="8207" width="14.86328125" style="1" bestFit="1" customWidth="1"/>
    <col min="8208" max="8446" width="9.1328125" style="1"/>
    <col min="8447" max="8447" width="15.3984375" style="1" bestFit="1" customWidth="1"/>
    <col min="8448" max="8448" width="11.1328125" style="1" bestFit="1" customWidth="1"/>
    <col min="8449" max="8449" width="14.59765625" style="1" bestFit="1" customWidth="1"/>
    <col min="8450" max="8450" width="17.3984375" style="1" bestFit="1" customWidth="1"/>
    <col min="8451" max="8451" width="17.59765625" style="1" bestFit="1" customWidth="1"/>
    <col min="8452" max="8452" width="14.73046875" style="1" bestFit="1" customWidth="1"/>
    <col min="8453" max="8453" width="14.3984375" style="1" bestFit="1" customWidth="1"/>
    <col min="8454" max="8454" width="12.1328125" style="1" bestFit="1" customWidth="1"/>
    <col min="8455" max="8455" width="12.3984375" style="1" bestFit="1" customWidth="1"/>
    <col min="8456" max="8457" width="13.86328125" style="1" bestFit="1" customWidth="1"/>
    <col min="8458" max="8458" width="14.86328125" style="1" bestFit="1" customWidth="1"/>
    <col min="8459" max="8459" width="12.1328125" style="1" bestFit="1" customWidth="1"/>
    <col min="8460" max="8460" width="12.3984375" style="1" bestFit="1" customWidth="1"/>
    <col min="8461" max="8462" width="13.86328125" style="1" bestFit="1" customWidth="1"/>
    <col min="8463" max="8463" width="14.86328125" style="1" bestFit="1" customWidth="1"/>
    <col min="8464" max="8702" width="9.1328125" style="1"/>
    <col min="8703" max="8703" width="15.3984375" style="1" bestFit="1" customWidth="1"/>
    <col min="8704" max="8704" width="11.1328125" style="1" bestFit="1" customWidth="1"/>
    <col min="8705" max="8705" width="14.59765625" style="1" bestFit="1" customWidth="1"/>
    <col min="8706" max="8706" width="17.3984375" style="1" bestFit="1" customWidth="1"/>
    <col min="8707" max="8707" width="17.59765625" style="1" bestFit="1" customWidth="1"/>
    <col min="8708" max="8708" width="14.73046875" style="1" bestFit="1" customWidth="1"/>
    <col min="8709" max="8709" width="14.3984375" style="1" bestFit="1" customWidth="1"/>
    <col min="8710" max="8710" width="12.1328125" style="1" bestFit="1" customWidth="1"/>
    <col min="8711" max="8711" width="12.3984375" style="1" bestFit="1" customWidth="1"/>
    <col min="8712" max="8713" width="13.86328125" style="1" bestFit="1" customWidth="1"/>
    <col min="8714" max="8714" width="14.86328125" style="1" bestFit="1" customWidth="1"/>
    <col min="8715" max="8715" width="12.1328125" style="1" bestFit="1" customWidth="1"/>
    <col min="8716" max="8716" width="12.3984375" style="1" bestFit="1" customWidth="1"/>
    <col min="8717" max="8718" width="13.86328125" style="1" bestFit="1" customWidth="1"/>
    <col min="8719" max="8719" width="14.86328125" style="1" bestFit="1" customWidth="1"/>
    <col min="8720" max="8958" width="9.1328125" style="1"/>
    <col min="8959" max="8959" width="15.3984375" style="1" bestFit="1" customWidth="1"/>
    <col min="8960" max="8960" width="11.1328125" style="1" bestFit="1" customWidth="1"/>
    <col min="8961" max="8961" width="14.59765625" style="1" bestFit="1" customWidth="1"/>
    <col min="8962" max="8962" width="17.3984375" style="1" bestFit="1" customWidth="1"/>
    <col min="8963" max="8963" width="17.59765625" style="1" bestFit="1" customWidth="1"/>
    <col min="8964" max="8964" width="14.73046875" style="1" bestFit="1" customWidth="1"/>
    <col min="8965" max="8965" width="14.3984375" style="1" bestFit="1" customWidth="1"/>
    <col min="8966" max="8966" width="12.1328125" style="1" bestFit="1" customWidth="1"/>
    <col min="8967" max="8967" width="12.3984375" style="1" bestFit="1" customWidth="1"/>
    <col min="8968" max="8969" width="13.86328125" style="1" bestFit="1" customWidth="1"/>
    <col min="8970" max="8970" width="14.86328125" style="1" bestFit="1" customWidth="1"/>
    <col min="8971" max="8971" width="12.1328125" style="1" bestFit="1" customWidth="1"/>
    <col min="8972" max="8972" width="12.3984375" style="1" bestFit="1" customWidth="1"/>
    <col min="8973" max="8974" width="13.86328125" style="1" bestFit="1" customWidth="1"/>
    <col min="8975" max="8975" width="14.86328125" style="1" bestFit="1" customWidth="1"/>
    <col min="8976" max="9214" width="9.1328125" style="1"/>
    <col min="9215" max="9215" width="15.3984375" style="1" bestFit="1" customWidth="1"/>
    <col min="9216" max="9216" width="11.1328125" style="1" bestFit="1" customWidth="1"/>
    <col min="9217" max="9217" width="14.59765625" style="1" bestFit="1" customWidth="1"/>
    <col min="9218" max="9218" width="17.3984375" style="1" bestFit="1" customWidth="1"/>
    <col min="9219" max="9219" width="17.59765625" style="1" bestFit="1" customWidth="1"/>
    <col min="9220" max="9220" width="14.73046875" style="1" bestFit="1" customWidth="1"/>
    <col min="9221" max="9221" width="14.3984375" style="1" bestFit="1" customWidth="1"/>
    <col min="9222" max="9222" width="12.1328125" style="1" bestFit="1" customWidth="1"/>
    <col min="9223" max="9223" width="12.3984375" style="1" bestFit="1" customWidth="1"/>
    <col min="9224" max="9225" width="13.86328125" style="1" bestFit="1" customWidth="1"/>
    <col min="9226" max="9226" width="14.86328125" style="1" bestFit="1" customWidth="1"/>
    <col min="9227" max="9227" width="12.1328125" style="1" bestFit="1" customWidth="1"/>
    <col min="9228" max="9228" width="12.3984375" style="1" bestFit="1" customWidth="1"/>
    <col min="9229" max="9230" width="13.86328125" style="1" bestFit="1" customWidth="1"/>
    <col min="9231" max="9231" width="14.86328125" style="1" bestFit="1" customWidth="1"/>
    <col min="9232" max="9470" width="9.1328125" style="1"/>
    <col min="9471" max="9471" width="15.3984375" style="1" bestFit="1" customWidth="1"/>
    <col min="9472" max="9472" width="11.1328125" style="1" bestFit="1" customWidth="1"/>
    <col min="9473" max="9473" width="14.59765625" style="1" bestFit="1" customWidth="1"/>
    <col min="9474" max="9474" width="17.3984375" style="1" bestFit="1" customWidth="1"/>
    <col min="9475" max="9475" width="17.59765625" style="1" bestFit="1" customWidth="1"/>
    <col min="9476" max="9476" width="14.73046875" style="1" bestFit="1" customWidth="1"/>
    <col min="9477" max="9477" width="14.3984375" style="1" bestFit="1" customWidth="1"/>
    <col min="9478" max="9478" width="12.1328125" style="1" bestFit="1" customWidth="1"/>
    <col min="9479" max="9479" width="12.3984375" style="1" bestFit="1" customWidth="1"/>
    <col min="9480" max="9481" width="13.86328125" style="1" bestFit="1" customWidth="1"/>
    <col min="9482" max="9482" width="14.86328125" style="1" bestFit="1" customWidth="1"/>
    <col min="9483" max="9483" width="12.1328125" style="1" bestFit="1" customWidth="1"/>
    <col min="9484" max="9484" width="12.3984375" style="1" bestFit="1" customWidth="1"/>
    <col min="9485" max="9486" width="13.86328125" style="1" bestFit="1" customWidth="1"/>
    <col min="9487" max="9487" width="14.86328125" style="1" bestFit="1" customWidth="1"/>
    <col min="9488" max="9726" width="9.1328125" style="1"/>
    <col min="9727" max="9727" width="15.3984375" style="1" bestFit="1" customWidth="1"/>
    <col min="9728" max="9728" width="11.1328125" style="1" bestFit="1" customWidth="1"/>
    <col min="9729" max="9729" width="14.59765625" style="1" bestFit="1" customWidth="1"/>
    <col min="9730" max="9730" width="17.3984375" style="1" bestFit="1" customWidth="1"/>
    <col min="9731" max="9731" width="17.59765625" style="1" bestFit="1" customWidth="1"/>
    <col min="9732" max="9732" width="14.73046875" style="1" bestFit="1" customWidth="1"/>
    <col min="9733" max="9733" width="14.3984375" style="1" bestFit="1" customWidth="1"/>
    <col min="9734" max="9734" width="12.1328125" style="1" bestFit="1" customWidth="1"/>
    <col min="9735" max="9735" width="12.3984375" style="1" bestFit="1" customWidth="1"/>
    <col min="9736" max="9737" width="13.86328125" style="1" bestFit="1" customWidth="1"/>
    <col min="9738" max="9738" width="14.86328125" style="1" bestFit="1" customWidth="1"/>
    <col min="9739" max="9739" width="12.1328125" style="1" bestFit="1" customWidth="1"/>
    <col min="9740" max="9740" width="12.3984375" style="1" bestFit="1" customWidth="1"/>
    <col min="9741" max="9742" width="13.86328125" style="1" bestFit="1" customWidth="1"/>
    <col min="9743" max="9743" width="14.86328125" style="1" bestFit="1" customWidth="1"/>
    <col min="9744" max="9982" width="9.1328125" style="1"/>
    <col min="9983" max="9983" width="15.3984375" style="1" bestFit="1" customWidth="1"/>
    <col min="9984" max="9984" width="11.1328125" style="1" bestFit="1" customWidth="1"/>
    <col min="9985" max="9985" width="14.59765625" style="1" bestFit="1" customWidth="1"/>
    <col min="9986" max="9986" width="17.3984375" style="1" bestFit="1" customWidth="1"/>
    <col min="9987" max="9987" width="17.59765625" style="1" bestFit="1" customWidth="1"/>
    <col min="9988" max="9988" width="14.73046875" style="1" bestFit="1" customWidth="1"/>
    <col min="9989" max="9989" width="14.3984375" style="1" bestFit="1" customWidth="1"/>
    <col min="9990" max="9990" width="12.1328125" style="1" bestFit="1" customWidth="1"/>
    <col min="9991" max="9991" width="12.3984375" style="1" bestFit="1" customWidth="1"/>
    <col min="9992" max="9993" width="13.86328125" style="1" bestFit="1" customWidth="1"/>
    <col min="9994" max="9994" width="14.86328125" style="1" bestFit="1" customWidth="1"/>
    <col min="9995" max="9995" width="12.1328125" style="1" bestFit="1" customWidth="1"/>
    <col min="9996" max="9996" width="12.3984375" style="1" bestFit="1" customWidth="1"/>
    <col min="9997" max="9998" width="13.86328125" style="1" bestFit="1" customWidth="1"/>
    <col min="9999" max="9999" width="14.86328125" style="1" bestFit="1" customWidth="1"/>
    <col min="10000" max="10238" width="9.1328125" style="1"/>
    <col min="10239" max="10239" width="15.3984375" style="1" bestFit="1" customWidth="1"/>
    <col min="10240" max="10240" width="11.1328125" style="1" bestFit="1" customWidth="1"/>
    <col min="10241" max="10241" width="14.59765625" style="1" bestFit="1" customWidth="1"/>
    <col min="10242" max="10242" width="17.3984375" style="1" bestFit="1" customWidth="1"/>
    <col min="10243" max="10243" width="17.59765625" style="1" bestFit="1" customWidth="1"/>
    <col min="10244" max="10244" width="14.73046875" style="1" bestFit="1" customWidth="1"/>
    <col min="10245" max="10245" width="14.3984375" style="1" bestFit="1" customWidth="1"/>
    <col min="10246" max="10246" width="12.1328125" style="1" bestFit="1" customWidth="1"/>
    <col min="10247" max="10247" width="12.3984375" style="1" bestFit="1" customWidth="1"/>
    <col min="10248" max="10249" width="13.86328125" style="1" bestFit="1" customWidth="1"/>
    <col min="10250" max="10250" width="14.86328125" style="1" bestFit="1" customWidth="1"/>
    <col min="10251" max="10251" width="12.1328125" style="1" bestFit="1" customWidth="1"/>
    <col min="10252" max="10252" width="12.3984375" style="1" bestFit="1" customWidth="1"/>
    <col min="10253" max="10254" width="13.86328125" style="1" bestFit="1" customWidth="1"/>
    <col min="10255" max="10255" width="14.86328125" style="1" bestFit="1" customWidth="1"/>
    <col min="10256" max="10494" width="9.1328125" style="1"/>
    <col min="10495" max="10495" width="15.3984375" style="1" bestFit="1" customWidth="1"/>
    <col min="10496" max="10496" width="11.1328125" style="1" bestFit="1" customWidth="1"/>
    <col min="10497" max="10497" width="14.59765625" style="1" bestFit="1" customWidth="1"/>
    <col min="10498" max="10498" width="17.3984375" style="1" bestFit="1" customWidth="1"/>
    <col min="10499" max="10499" width="17.59765625" style="1" bestFit="1" customWidth="1"/>
    <col min="10500" max="10500" width="14.73046875" style="1" bestFit="1" customWidth="1"/>
    <col min="10501" max="10501" width="14.3984375" style="1" bestFit="1" customWidth="1"/>
    <col min="10502" max="10502" width="12.1328125" style="1" bestFit="1" customWidth="1"/>
    <col min="10503" max="10503" width="12.3984375" style="1" bestFit="1" customWidth="1"/>
    <col min="10504" max="10505" width="13.86328125" style="1" bestFit="1" customWidth="1"/>
    <col min="10506" max="10506" width="14.86328125" style="1" bestFit="1" customWidth="1"/>
    <col min="10507" max="10507" width="12.1328125" style="1" bestFit="1" customWidth="1"/>
    <col min="10508" max="10508" width="12.3984375" style="1" bestFit="1" customWidth="1"/>
    <col min="10509" max="10510" width="13.86328125" style="1" bestFit="1" customWidth="1"/>
    <col min="10511" max="10511" width="14.86328125" style="1" bestFit="1" customWidth="1"/>
    <col min="10512" max="10750" width="9.1328125" style="1"/>
    <col min="10751" max="10751" width="15.3984375" style="1" bestFit="1" customWidth="1"/>
    <col min="10752" max="10752" width="11.1328125" style="1" bestFit="1" customWidth="1"/>
    <col min="10753" max="10753" width="14.59765625" style="1" bestFit="1" customWidth="1"/>
    <col min="10754" max="10754" width="17.3984375" style="1" bestFit="1" customWidth="1"/>
    <col min="10755" max="10755" width="17.59765625" style="1" bestFit="1" customWidth="1"/>
    <col min="10756" max="10756" width="14.73046875" style="1" bestFit="1" customWidth="1"/>
    <col min="10757" max="10757" width="14.3984375" style="1" bestFit="1" customWidth="1"/>
    <col min="10758" max="10758" width="12.1328125" style="1" bestFit="1" customWidth="1"/>
    <col min="10759" max="10759" width="12.3984375" style="1" bestFit="1" customWidth="1"/>
    <col min="10760" max="10761" width="13.86328125" style="1" bestFit="1" customWidth="1"/>
    <col min="10762" max="10762" width="14.86328125" style="1" bestFit="1" customWidth="1"/>
    <col min="10763" max="10763" width="12.1328125" style="1" bestFit="1" customWidth="1"/>
    <col min="10764" max="10764" width="12.3984375" style="1" bestFit="1" customWidth="1"/>
    <col min="10765" max="10766" width="13.86328125" style="1" bestFit="1" customWidth="1"/>
    <col min="10767" max="10767" width="14.86328125" style="1" bestFit="1" customWidth="1"/>
    <col min="10768" max="11006" width="9.1328125" style="1"/>
    <col min="11007" max="11007" width="15.3984375" style="1" bestFit="1" customWidth="1"/>
    <col min="11008" max="11008" width="11.1328125" style="1" bestFit="1" customWidth="1"/>
    <col min="11009" max="11009" width="14.59765625" style="1" bestFit="1" customWidth="1"/>
    <col min="11010" max="11010" width="17.3984375" style="1" bestFit="1" customWidth="1"/>
    <col min="11011" max="11011" width="17.59765625" style="1" bestFit="1" customWidth="1"/>
    <col min="11012" max="11012" width="14.73046875" style="1" bestFit="1" customWidth="1"/>
    <col min="11013" max="11013" width="14.3984375" style="1" bestFit="1" customWidth="1"/>
    <col min="11014" max="11014" width="12.1328125" style="1" bestFit="1" customWidth="1"/>
    <col min="11015" max="11015" width="12.3984375" style="1" bestFit="1" customWidth="1"/>
    <col min="11016" max="11017" width="13.86328125" style="1" bestFit="1" customWidth="1"/>
    <col min="11018" max="11018" width="14.86328125" style="1" bestFit="1" customWidth="1"/>
    <col min="11019" max="11019" width="12.1328125" style="1" bestFit="1" customWidth="1"/>
    <col min="11020" max="11020" width="12.3984375" style="1" bestFit="1" customWidth="1"/>
    <col min="11021" max="11022" width="13.86328125" style="1" bestFit="1" customWidth="1"/>
    <col min="11023" max="11023" width="14.86328125" style="1" bestFit="1" customWidth="1"/>
    <col min="11024" max="11262" width="9.1328125" style="1"/>
    <col min="11263" max="11263" width="15.3984375" style="1" bestFit="1" customWidth="1"/>
    <col min="11264" max="11264" width="11.1328125" style="1" bestFit="1" customWidth="1"/>
    <col min="11265" max="11265" width="14.59765625" style="1" bestFit="1" customWidth="1"/>
    <col min="11266" max="11266" width="17.3984375" style="1" bestFit="1" customWidth="1"/>
    <col min="11267" max="11267" width="17.59765625" style="1" bestFit="1" customWidth="1"/>
    <col min="11268" max="11268" width="14.73046875" style="1" bestFit="1" customWidth="1"/>
    <col min="11269" max="11269" width="14.3984375" style="1" bestFit="1" customWidth="1"/>
    <col min="11270" max="11270" width="12.1328125" style="1" bestFit="1" customWidth="1"/>
    <col min="11271" max="11271" width="12.3984375" style="1" bestFit="1" customWidth="1"/>
    <col min="11272" max="11273" width="13.86328125" style="1" bestFit="1" customWidth="1"/>
    <col min="11274" max="11274" width="14.86328125" style="1" bestFit="1" customWidth="1"/>
    <col min="11275" max="11275" width="12.1328125" style="1" bestFit="1" customWidth="1"/>
    <col min="11276" max="11276" width="12.3984375" style="1" bestFit="1" customWidth="1"/>
    <col min="11277" max="11278" width="13.86328125" style="1" bestFit="1" customWidth="1"/>
    <col min="11279" max="11279" width="14.86328125" style="1" bestFit="1" customWidth="1"/>
    <col min="11280" max="11518" width="9.1328125" style="1"/>
    <col min="11519" max="11519" width="15.3984375" style="1" bestFit="1" customWidth="1"/>
    <col min="11520" max="11520" width="11.1328125" style="1" bestFit="1" customWidth="1"/>
    <col min="11521" max="11521" width="14.59765625" style="1" bestFit="1" customWidth="1"/>
    <col min="11522" max="11522" width="17.3984375" style="1" bestFit="1" customWidth="1"/>
    <col min="11523" max="11523" width="17.59765625" style="1" bestFit="1" customWidth="1"/>
    <col min="11524" max="11524" width="14.73046875" style="1" bestFit="1" customWidth="1"/>
    <col min="11525" max="11525" width="14.3984375" style="1" bestFit="1" customWidth="1"/>
    <col min="11526" max="11526" width="12.1328125" style="1" bestFit="1" customWidth="1"/>
    <col min="11527" max="11527" width="12.3984375" style="1" bestFit="1" customWidth="1"/>
    <col min="11528" max="11529" width="13.86328125" style="1" bestFit="1" customWidth="1"/>
    <col min="11530" max="11530" width="14.86328125" style="1" bestFit="1" customWidth="1"/>
    <col min="11531" max="11531" width="12.1328125" style="1" bestFit="1" customWidth="1"/>
    <col min="11532" max="11532" width="12.3984375" style="1" bestFit="1" customWidth="1"/>
    <col min="11533" max="11534" width="13.86328125" style="1" bestFit="1" customWidth="1"/>
    <col min="11535" max="11535" width="14.86328125" style="1" bestFit="1" customWidth="1"/>
    <col min="11536" max="11774" width="9.1328125" style="1"/>
    <col min="11775" max="11775" width="15.3984375" style="1" bestFit="1" customWidth="1"/>
    <col min="11776" max="11776" width="11.1328125" style="1" bestFit="1" customWidth="1"/>
    <col min="11777" max="11777" width="14.59765625" style="1" bestFit="1" customWidth="1"/>
    <col min="11778" max="11778" width="17.3984375" style="1" bestFit="1" customWidth="1"/>
    <col min="11779" max="11779" width="17.59765625" style="1" bestFit="1" customWidth="1"/>
    <col min="11780" max="11780" width="14.73046875" style="1" bestFit="1" customWidth="1"/>
    <col min="11781" max="11781" width="14.3984375" style="1" bestFit="1" customWidth="1"/>
    <col min="11782" max="11782" width="12.1328125" style="1" bestFit="1" customWidth="1"/>
    <col min="11783" max="11783" width="12.3984375" style="1" bestFit="1" customWidth="1"/>
    <col min="11784" max="11785" width="13.86328125" style="1" bestFit="1" customWidth="1"/>
    <col min="11786" max="11786" width="14.86328125" style="1" bestFit="1" customWidth="1"/>
    <col min="11787" max="11787" width="12.1328125" style="1" bestFit="1" customWidth="1"/>
    <col min="11788" max="11788" width="12.3984375" style="1" bestFit="1" customWidth="1"/>
    <col min="11789" max="11790" width="13.86328125" style="1" bestFit="1" customWidth="1"/>
    <col min="11791" max="11791" width="14.86328125" style="1" bestFit="1" customWidth="1"/>
    <col min="11792" max="12030" width="9.1328125" style="1"/>
    <col min="12031" max="12031" width="15.3984375" style="1" bestFit="1" customWidth="1"/>
    <col min="12032" max="12032" width="11.1328125" style="1" bestFit="1" customWidth="1"/>
    <col min="12033" max="12033" width="14.59765625" style="1" bestFit="1" customWidth="1"/>
    <col min="12034" max="12034" width="17.3984375" style="1" bestFit="1" customWidth="1"/>
    <col min="12035" max="12035" width="17.59765625" style="1" bestFit="1" customWidth="1"/>
    <col min="12036" max="12036" width="14.73046875" style="1" bestFit="1" customWidth="1"/>
    <col min="12037" max="12037" width="14.3984375" style="1" bestFit="1" customWidth="1"/>
    <col min="12038" max="12038" width="12.1328125" style="1" bestFit="1" customWidth="1"/>
    <col min="12039" max="12039" width="12.3984375" style="1" bestFit="1" customWidth="1"/>
    <col min="12040" max="12041" width="13.86328125" style="1" bestFit="1" customWidth="1"/>
    <col min="12042" max="12042" width="14.86328125" style="1" bestFit="1" customWidth="1"/>
    <col min="12043" max="12043" width="12.1328125" style="1" bestFit="1" customWidth="1"/>
    <col min="12044" max="12044" width="12.3984375" style="1" bestFit="1" customWidth="1"/>
    <col min="12045" max="12046" width="13.86328125" style="1" bestFit="1" customWidth="1"/>
    <col min="12047" max="12047" width="14.86328125" style="1" bestFit="1" customWidth="1"/>
    <col min="12048" max="12286" width="9.1328125" style="1"/>
    <col min="12287" max="12287" width="15.3984375" style="1" bestFit="1" customWidth="1"/>
    <col min="12288" max="12288" width="11.1328125" style="1" bestFit="1" customWidth="1"/>
    <col min="12289" max="12289" width="14.59765625" style="1" bestFit="1" customWidth="1"/>
    <col min="12290" max="12290" width="17.3984375" style="1" bestFit="1" customWidth="1"/>
    <col min="12291" max="12291" width="17.59765625" style="1" bestFit="1" customWidth="1"/>
    <col min="12292" max="12292" width="14.73046875" style="1" bestFit="1" customWidth="1"/>
    <col min="12293" max="12293" width="14.3984375" style="1" bestFit="1" customWidth="1"/>
    <col min="12294" max="12294" width="12.1328125" style="1" bestFit="1" customWidth="1"/>
    <col min="12295" max="12295" width="12.3984375" style="1" bestFit="1" customWidth="1"/>
    <col min="12296" max="12297" width="13.86328125" style="1" bestFit="1" customWidth="1"/>
    <col min="12298" max="12298" width="14.86328125" style="1" bestFit="1" customWidth="1"/>
    <col min="12299" max="12299" width="12.1328125" style="1" bestFit="1" customWidth="1"/>
    <col min="12300" max="12300" width="12.3984375" style="1" bestFit="1" customWidth="1"/>
    <col min="12301" max="12302" width="13.86328125" style="1" bestFit="1" customWidth="1"/>
    <col min="12303" max="12303" width="14.86328125" style="1" bestFit="1" customWidth="1"/>
    <col min="12304" max="12542" width="9.1328125" style="1"/>
    <col min="12543" max="12543" width="15.3984375" style="1" bestFit="1" customWidth="1"/>
    <col min="12544" max="12544" width="11.1328125" style="1" bestFit="1" customWidth="1"/>
    <col min="12545" max="12545" width="14.59765625" style="1" bestFit="1" customWidth="1"/>
    <col min="12546" max="12546" width="17.3984375" style="1" bestFit="1" customWidth="1"/>
    <col min="12547" max="12547" width="17.59765625" style="1" bestFit="1" customWidth="1"/>
    <col min="12548" max="12548" width="14.73046875" style="1" bestFit="1" customWidth="1"/>
    <col min="12549" max="12549" width="14.3984375" style="1" bestFit="1" customWidth="1"/>
    <col min="12550" max="12550" width="12.1328125" style="1" bestFit="1" customWidth="1"/>
    <col min="12551" max="12551" width="12.3984375" style="1" bestFit="1" customWidth="1"/>
    <col min="12552" max="12553" width="13.86328125" style="1" bestFit="1" customWidth="1"/>
    <col min="12554" max="12554" width="14.86328125" style="1" bestFit="1" customWidth="1"/>
    <col min="12555" max="12555" width="12.1328125" style="1" bestFit="1" customWidth="1"/>
    <col min="12556" max="12556" width="12.3984375" style="1" bestFit="1" customWidth="1"/>
    <col min="12557" max="12558" width="13.86328125" style="1" bestFit="1" customWidth="1"/>
    <col min="12559" max="12559" width="14.86328125" style="1" bestFit="1" customWidth="1"/>
    <col min="12560" max="12798" width="9.1328125" style="1"/>
    <col min="12799" max="12799" width="15.3984375" style="1" bestFit="1" customWidth="1"/>
    <col min="12800" max="12800" width="11.1328125" style="1" bestFit="1" customWidth="1"/>
    <col min="12801" max="12801" width="14.59765625" style="1" bestFit="1" customWidth="1"/>
    <col min="12802" max="12802" width="17.3984375" style="1" bestFit="1" customWidth="1"/>
    <col min="12803" max="12803" width="17.59765625" style="1" bestFit="1" customWidth="1"/>
    <col min="12804" max="12804" width="14.73046875" style="1" bestFit="1" customWidth="1"/>
    <col min="12805" max="12805" width="14.3984375" style="1" bestFit="1" customWidth="1"/>
    <col min="12806" max="12806" width="12.1328125" style="1" bestFit="1" customWidth="1"/>
    <col min="12807" max="12807" width="12.3984375" style="1" bestFit="1" customWidth="1"/>
    <col min="12808" max="12809" width="13.86328125" style="1" bestFit="1" customWidth="1"/>
    <col min="12810" max="12810" width="14.86328125" style="1" bestFit="1" customWidth="1"/>
    <col min="12811" max="12811" width="12.1328125" style="1" bestFit="1" customWidth="1"/>
    <col min="12812" max="12812" width="12.3984375" style="1" bestFit="1" customWidth="1"/>
    <col min="12813" max="12814" width="13.86328125" style="1" bestFit="1" customWidth="1"/>
    <col min="12815" max="12815" width="14.86328125" style="1" bestFit="1" customWidth="1"/>
    <col min="12816" max="13054" width="9.1328125" style="1"/>
    <col min="13055" max="13055" width="15.3984375" style="1" bestFit="1" customWidth="1"/>
    <col min="13056" max="13056" width="11.1328125" style="1" bestFit="1" customWidth="1"/>
    <col min="13057" max="13057" width="14.59765625" style="1" bestFit="1" customWidth="1"/>
    <col min="13058" max="13058" width="17.3984375" style="1" bestFit="1" customWidth="1"/>
    <col min="13059" max="13059" width="17.59765625" style="1" bestFit="1" customWidth="1"/>
    <col min="13060" max="13060" width="14.73046875" style="1" bestFit="1" customWidth="1"/>
    <col min="13061" max="13061" width="14.3984375" style="1" bestFit="1" customWidth="1"/>
    <col min="13062" max="13062" width="12.1328125" style="1" bestFit="1" customWidth="1"/>
    <col min="13063" max="13063" width="12.3984375" style="1" bestFit="1" customWidth="1"/>
    <col min="13064" max="13065" width="13.86328125" style="1" bestFit="1" customWidth="1"/>
    <col min="13066" max="13066" width="14.86328125" style="1" bestFit="1" customWidth="1"/>
    <col min="13067" max="13067" width="12.1328125" style="1" bestFit="1" customWidth="1"/>
    <col min="13068" max="13068" width="12.3984375" style="1" bestFit="1" customWidth="1"/>
    <col min="13069" max="13070" width="13.86328125" style="1" bestFit="1" customWidth="1"/>
    <col min="13071" max="13071" width="14.86328125" style="1" bestFit="1" customWidth="1"/>
    <col min="13072" max="13310" width="9.1328125" style="1"/>
    <col min="13311" max="13311" width="15.3984375" style="1" bestFit="1" customWidth="1"/>
    <col min="13312" max="13312" width="11.1328125" style="1" bestFit="1" customWidth="1"/>
    <col min="13313" max="13313" width="14.59765625" style="1" bestFit="1" customWidth="1"/>
    <col min="13314" max="13314" width="17.3984375" style="1" bestFit="1" customWidth="1"/>
    <col min="13315" max="13315" width="17.59765625" style="1" bestFit="1" customWidth="1"/>
    <col min="13316" max="13316" width="14.73046875" style="1" bestFit="1" customWidth="1"/>
    <col min="13317" max="13317" width="14.3984375" style="1" bestFit="1" customWidth="1"/>
    <col min="13318" max="13318" width="12.1328125" style="1" bestFit="1" customWidth="1"/>
    <col min="13319" max="13319" width="12.3984375" style="1" bestFit="1" customWidth="1"/>
    <col min="13320" max="13321" width="13.86328125" style="1" bestFit="1" customWidth="1"/>
    <col min="13322" max="13322" width="14.86328125" style="1" bestFit="1" customWidth="1"/>
    <col min="13323" max="13323" width="12.1328125" style="1" bestFit="1" customWidth="1"/>
    <col min="13324" max="13324" width="12.3984375" style="1" bestFit="1" customWidth="1"/>
    <col min="13325" max="13326" width="13.86328125" style="1" bestFit="1" customWidth="1"/>
    <col min="13327" max="13327" width="14.86328125" style="1" bestFit="1" customWidth="1"/>
    <col min="13328" max="13566" width="9.1328125" style="1"/>
    <col min="13567" max="13567" width="15.3984375" style="1" bestFit="1" customWidth="1"/>
    <col min="13568" max="13568" width="11.1328125" style="1" bestFit="1" customWidth="1"/>
    <col min="13569" max="13569" width="14.59765625" style="1" bestFit="1" customWidth="1"/>
    <col min="13570" max="13570" width="17.3984375" style="1" bestFit="1" customWidth="1"/>
    <col min="13571" max="13571" width="17.59765625" style="1" bestFit="1" customWidth="1"/>
    <col min="13572" max="13572" width="14.73046875" style="1" bestFit="1" customWidth="1"/>
    <col min="13573" max="13573" width="14.3984375" style="1" bestFit="1" customWidth="1"/>
    <col min="13574" max="13574" width="12.1328125" style="1" bestFit="1" customWidth="1"/>
    <col min="13575" max="13575" width="12.3984375" style="1" bestFit="1" customWidth="1"/>
    <col min="13576" max="13577" width="13.86328125" style="1" bestFit="1" customWidth="1"/>
    <col min="13578" max="13578" width="14.86328125" style="1" bestFit="1" customWidth="1"/>
    <col min="13579" max="13579" width="12.1328125" style="1" bestFit="1" customWidth="1"/>
    <col min="13580" max="13580" width="12.3984375" style="1" bestFit="1" customWidth="1"/>
    <col min="13581" max="13582" width="13.86328125" style="1" bestFit="1" customWidth="1"/>
    <col min="13583" max="13583" width="14.86328125" style="1" bestFit="1" customWidth="1"/>
    <col min="13584" max="13822" width="9.1328125" style="1"/>
    <col min="13823" max="13823" width="15.3984375" style="1" bestFit="1" customWidth="1"/>
    <col min="13824" max="13824" width="11.1328125" style="1" bestFit="1" customWidth="1"/>
    <col min="13825" max="13825" width="14.59765625" style="1" bestFit="1" customWidth="1"/>
    <col min="13826" max="13826" width="17.3984375" style="1" bestFit="1" customWidth="1"/>
    <col min="13827" max="13827" width="17.59765625" style="1" bestFit="1" customWidth="1"/>
    <col min="13828" max="13828" width="14.73046875" style="1" bestFit="1" customWidth="1"/>
    <col min="13829" max="13829" width="14.3984375" style="1" bestFit="1" customWidth="1"/>
    <col min="13830" max="13830" width="12.1328125" style="1" bestFit="1" customWidth="1"/>
    <col min="13831" max="13831" width="12.3984375" style="1" bestFit="1" customWidth="1"/>
    <col min="13832" max="13833" width="13.86328125" style="1" bestFit="1" customWidth="1"/>
    <col min="13834" max="13834" width="14.86328125" style="1" bestFit="1" customWidth="1"/>
    <col min="13835" max="13835" width="12.1328125" style="1" bestFit="1" customWidth="1"/>
    <col min="13836" max="13836" width="12.3984375" style="1" bestFit="1" customWidth="1"/>
    <col min="13837" max="13838" width="13.86328125" style="1" bestFit="1" customWidth="1"/>
    <col min="13839" max="13839" width="14.86328125" style="1" bestFit="1" customWidth="1"/>
    <col min="13840" max="14078" width="9.1328125" style="1"/>
    <col min="14079" max="14079" width="15.3984375" style="1" bestFit="1" customWidth="1"/>
    <col min="14080" max="14080" width="11.1328125" style="1" bestFit="1" customWidth="1"/>
    <col min="14081" max="14081" width="14.59765625" style="1" bestFit="1" customWidth="1"/>
    <col min="14082" max="14082" width="17.3984375" style="1" bestFit="1" customWidth="1"/>
    <col min="14083" max="14083" width="17.59765625" style="1" bestFit="1" customWidth="1"/>
    <col min="14084" max="14084" width="14.73046875" style="1" bestFit="1" customWidth="1"/>
    <col min="14085" max="14085" width="14.3984375" style="1" bestFit="1" customWidth="1"/>
    <col min="14086" max="14086" width="12.1328125" style="1" bestFit="1" customWidth="1"/>
    <col min="14087" max="14087" width="12.3984375" style="1" bestFit="1" customWidth="1"/>
    <col min="14088" max="14089" width="13.86328125" style="1" bestFit="1" customWidth="1"/>
    <col min="14090" max="14090" width="14.86328125" style="1" bestFit="1" customWidth="1"/>
    <col min="14091" max="14091" width="12.1328125" style="1" bestFit="1" customWidth="1"/>
    <col min="14092" max="14092" width="12.3984375" style="1" bestFit="1" customWidth="1"/>
    <col min="14093" max="14094" width="13.86328125" style="1" bestFit="1" customWidth="1"/>
    <col min="14095" max="14095" width="14.86328125" style="1" bestFit="1" customWidth="1"/>
    <col min="14096" max="14334" width="9.1328125" style="1"/>
    <col min="14335" max="14335" width="15.3984375" style="1" bestFit="1" customWidth="1"/>
    <col min="14336" max="14336" width="11.1328125" style="1" bestFit="1" customWidth="1"/>
    <col min="14337" max="14337" width="14.59765625" style="1" bestFit="1" customWidth="1"/>
    <col min="14338" max="14338" width="17.3984375" style="1" bestFit="1" customWidth="1"/>
    <col min="14339" max="14339" width="17.59765625" style="1" bestFit="1" customWidth="1"/>
    <col min="14340" max="14340" width="14.73046875" style="1" bestFit="1" customWidth="1"/>
    <col min="14341" max="14341" width="14.3984375" style="1" bestFit="1" customWidth="1"/>
    <col min="14342" max="14342" width="12.1328125" style="1" bestFit="1" customWidth="1"/>
    <col min="14343" max="14343" width="12.3984375" style="1" bestFit="1" customWidth="1"/>
    <col min="14344" max="14345" width="13.86328125" style="1" bestFit="1" customWidth="1"/>
    <col min="14346" max="14346" width="14.86328125" style="1" bestFit="1" customWidth="1"/>
    <col min="14347" max="14347" width="12.1328125" style="1" bestFit="1" customWidth="1"/>
    <col min="14348" max="14348" width="12.3984375" style="1" bestFit="1" customWidth="1"/>
    <col min="14349" max="14350" width="13.86328125" style="1" bestFit="1" customWidth="1"/>
    <col min="14351" max="14351" width="14.86328125" style="1" bestFit="1" customWidth="1"/>
    <col min="14352" max="14590" width="9.1328125" style="1"/>
    <col min="14591" max="14591" width="15.3984375" style="1" bestFit="1" customWidth="1"/>
    <col min="14592" max="14592" width="11.1328125" style="1" bestFit="1" customWidth="1"/>
    <col min="14593" max="14593" width="14.59765625" style="1" bestFit="1" customWidth="1"/>
    <col min="14594" max="14594" width="17.3984375" style="1" bestFit="1" customWidth="1"/>
    <col min="14595" max="14595" width="17.59765625" style="1" bestFit="1" customWidth="1"/>
    <col min="14596" max="14596" width="14.73046875" style="1" bestFit="1" customWidth="1"/>
    <col min="14597" max="14597" width="14.3984375" style="1" bestFit="1" customWidth="1"/>
    <col min="14598" max="14598" width="12.1328125" style="1" bestFit="1" customWidth="1"/>
    <col min="14599" max="14599" width="12.3984375" style="1" bestFit="1" customWidth="1"/>
    <col min="14600" max="14601" width="13.86328125" style="1" bestFit="1" customWidth="1"/>
    <col min="14602" max="14602" width="14.86328125" style="1" bestFit="1" customWidth="1"/>
    <col min="14603" max="14603" width="12.1328125" style="1" bestFit="1" customWidth="1"/>
    <col min="14604" max="14604" width="12.3984375" style="1" bestFit="1" customWidth="1"/>
    <col min="14605" max="14606" width="13.86328125" style="1" bestFit="1" customWidth="1"/>
    <col min="14607" max="14607" width="14.86328125" style="1" bestFit="1" customWidth="1"/>
    <col min="14608" max="14846" width="9.1328125" style="1"/>
    <col min="14847" max="14847" width="15.3984375" style="1" bestFit="1" customWidth="1"/>
    <col min="14848" max="14848" width="11.1328125" style="1" bestFit="1" customWidth="1"/>
    <col min="14849" max="14849" width="14.59765625" style="1" bestFit="1" customWidth="1"/>
    <col min="14850" max="14850" width="17.3984375" style="1" bestFit="1" customWidth="1"/>
    <col min="14851" max="14851" width="17.59765625" style="1" bestFit="1" customWidth="1"/>
    <col min="14852" max="14852" width="14.73046875" style="1" bestFit="1" customWidth="1"/>
    <col min="14853" max="14853" width="14.3984375" style="1" bestFit="1" customWidth="1"/>
    <col min="14854" max="14854" width="12.1328125" style="1" bestFit="1" customWidth="1"/>
    <col min="14855" max="14855" width="12.3984375" style="1" bestFit="1" customWidth="1"/>
    <col min="14856" max="14857" width="13.86328125" style="1" bestFit="1" customWidth="1"/>
    <col min="14858" max="14858" width="14.86328125" style="1" bestFit="1" customWidth="1"/>
    <col min="14859" max="14859" width="12.1328125" style="1" bestFit="1" customWidth="1"/>
    <col min="14860" max="14860" width="12.3984375" style="1" bestFit="1" customWidth="1"/>
    <col min="14861" max="14862" width="13.86328125" style="1" bestFit="1" customWidth="1"/>
    <col min="14863" max="14863" width="14.86328125" style="1" bestFit="1" customWidth="1"/>
    <col min="14864" max="15102" width="9.1328125" style="1"/>
    <col min="15103" max="15103" width="15.3984375" style="1" bestFit="1" customWidth="1"/>
    <col min="15104" max="15104" width="11.1328125" style="1" bestFit="1" customWidth="1"/>
    <col min="15105" max="15105" width="14.59765625" style="1" bestFit="1" customWidth="1"/>
    <col min="15106" max="15106" width="17.3984375" style="1" bestFit="1" customWidth="1"/>
    <col min="15107" max="15107" width="17.59765625" style="1" bestFit="1" customWidth="1"/>
    <col min="15108" max="15108" width="14.73046875" style="1" bestFit="1" customWidth="1"/>
    <col min="15109" max="15109" width="14.3984375" style="1" bestFit="1" customWidth="1"/>
    <col min="15110" max="15110" width="12.1328125" style="1" bestFit="1" customWidth="1"/>
    <col min="15111" max="15111" width="12.3984375" style="1" bestFit="1" customWidth="1"/>
    <col min="15112" max="15113" width="13.86328125" style="1" bestFit="1" customWidth="1"/>
    <col min="15114" max="15114" width="14.86328125" style="1" bestFit="1" customWidth="1"/>
    <col min="15115" max="15115" width="12.1328125" style="1" bestFit="1" customWidth="1"/>
    <col min="15116" max="15116" width="12.3984375" style="1" bestFit="1" customWidth="1"/>
    <col min="15117" max="15118" width="13.86328125" style="1" bestFit="1" customWidth="1"/>
    <col min="15119" max="15119" width="14.86328125" style="1" bestFit="1" customWidth="1"/>
    <col min="15120" max="15358" width="9.1328125" style="1"/>
    <col min="15359" max="15359" width="15.3984375" style="1" bestFit="1" customWidth="1"/>
    <col min="15360" max="15360" width="11.1328125" style="1" bestFit="1" customWidth="1"/>
    <col min="15361" max="15361" width="14.59765625" style="1" bestFit="1" customWidth="1"/>
    <col min="15362" max="15362" width="17.3984375" style="1" bestFit="1" customWidth="1"/>
    <col min="15363" max="15363" width="17.59765625" style="1" bestFit="1" customWidth="1"/>
    <col min="15364" max="15364" width="14.73046875" style="1" bestFit="1" customWidth="1"/>
    <col min="15365" max="15365" width="14.3984375" style="1" bestFit="1" customWidth="1"/>
    <col min="15366" max="15366" width="12.1328125" style="1" bestFit="1" customWidth="1"/>
    <col min="15367" max="15367" width="12.3984375" style="1" bestFit="1" customWidth="1"/>
    <col min="15368" max="15369" width="13.86328125" style="1" bestFit="1" customWidth="1"/>
    <col min="15370" max="15370" width="14.86328125" style="1" bestFit="1" customWidth="1"/>
    <col min="15371" max="15371" width="12.1328125" style="1" bestFit="1" customWidth="1"/>
    <col min="15372" max="15372" width="12.3984375" style="1" bestFit="1" customWidth="1"/>
    <col min="15373" max="15374" width="13.86328125" style="1" bestFit="1" customWidth="1"/>
    <col min="15375" max="15375" width="14.86328125" style="1" bestFit="1" customWidth="1"/>
    <col min="15376" max="15614" width="9.1328125" style="1"/>
    <col min="15615" max="15615" width="15.3984375" style="1" bestFit="1" customWidth="1"/>
    <col min="15616" max="15616" width="11.1328125" style="1" bestFit="1" customWidth="1"/>
    <col min="15617" max="15617" width="14.59765625" style="1" bestFit="1" customWidth="1"/>
    <col min="15618" max="15618" width="17.3984375" style="1" bestFit="1" customWidth="1"/>
    <col min="15619" max="15619" width="17.59765625" style="1" bestFit="1" customWidth="1"/>
    <col min="15620" max="15620" width="14.73046875" style="1" bestFit="1" customWidth="1"/>
    <col min="15621" max="15621" width="14.3984375" style="1" bestFit="1" customWidth="1"/>
    <col min="15622" max="15622" width="12.1328125" style="1" bestFit="1" customWidth="1"/>
    <col min="15623" max="15623" width="12.3984375" style="1" bestFit="1" customWidth="1"/>
    <col min="15624" max="15625" width="13.86328125" style="1" bestFit="1" customWidth="1"/>
    <col min="15626" max="15626" width="14.86328125" style="1" bestFit="1" customWidth="1"/>
    <col min="15627" max="15627" width="12.1328125" style="1" bestFit="1" customWidth="1"/>
    <col min="15628" max="15628" width="12.3984375" style="1" bestFit="1" customWidth="1"/>
    <col min="15629" max="15630" width="13.86328125" style="1" bestFit="1" customWidth="1"/>
    <col min="15631" max="15631" width="14.86328125" style="1" bestFit="1" customWidth="1"/>
    <col min="15632" max="15870" width="9.1328125" style="1"/>
    <col min="15871" max="15871" width="15.3984375" style="1" bestFit="1" customWidth="1"/>
    <col min="15872" max="15872" width="11.1328125" style="1" bestFit="1" customWidth="1"/>
    <col min="15873" max="15873" width="14.59765625" style="1" bestFit="1" customWidth="1"/>
    <col min="15874" max="15874" width="17.3984375" style="1" bestFit="1" customWidth="1"/>
    <col min="15875" max="15875" width="17.59765625" style="1" bestFit="1" customWidth="1"/>
    <col min="15876" max="15876" width="14.73046875" style="1" bestFit="1" customWidth="1"/>
    <col min="15877" max="15877" width="14.3984375" style="1" bestFit="1" customWidth="1"/>
    <col min="15878" max="15878" width="12.1328125" style="1" bestFit="1" customWidth="1"/>
    <col min="15879" max="15879" width="12.3984375" style="1" bestFit="1" customWidth="1"/>
    <col min="15880" max="15881" width="13.86328125" style="1" bestFit="1" customWidth="1"/>
    <col min="15882" max="15882" width="14.86328125" style="1" bestFit="1" customWidth="1"/>
    <col min="15883" max="15883" width="12.1328125" style="1" bestFit="1" customWidth="1"/>
    <col min="15884" max="15884" width="12.3984375" style="1" bestFit="1" customWidth="1"/>
    <col min="15885" max="15886" width="13.86328125" style="1" bestFit="1" customWidth="1"/>
    <col min="15887" max="15887" width="14.86328125" style="1" bestFit="1" customWidth="1"/>
    <col min="15888" max="16126" width="9.1328125" style="1"/>
    <col min="16127" max="16127" width="15.3984375" style="1" bestFit="1" customWidth="1"/>
    <col min="16128" max="16128" width="11.1328125" style="1" bestFit="1" customWidth="1"/>
    <col min="16129" max="16129" width="14.59765625" style="1" bestFit="1" customWidth="1"/>
    <col min="16130" max="16130" width="17.3984375" style="1" bestFit="1" customWidth="1"/>
    <col min="16131" max="16131" width="17.59765625" style="1" bestFit="1" customWidth="1"/>
    <col min="16132" max="16132" width="14.73046875" style="1" bestFit="1" customWidth="1"/>
    <col min="16133" max="16133" width="14.3984375" style="1" bestFit="1" customWidth="1"/>
    <col min="16134" max="16134" width="12.1328125" style="1" bestFit="1" customWidth="1"/>
    <col min="16135" max="16135" width="12.3984375" style="1" bestFit="1" customWidth="1"/>
    <col min="16136" max="16137" width="13.86328125" style="1" bestFit="1" customWidth="1"/>
    <col min="16138" max="16138" width="14.86328125" style="1" bestFit="1" customWidth="1"/>
    <col min="16139" max="16139" width="12.1328125" style="1" bestFit="1" customWidth="1"/>
    <col min="16140" max="16140" width="12.3984375" style="1" bestFit="1" customWidth="1"/>
    <col min="16141" max="16142" width="13.86328125" style="1" bestFit="1" customWidth="1"/>
    <col min="16143" max="16143" width="14.86328125" style="1" bestFit="1" customWidth="1"/>
    <col min="16144" max="16384" width="9.1328125" style="1"/>
  </cols>
  <sheetData>
    <row r="1" spans="1:18">
      <c r="A1" s="87" t="s">
        <v>321</v>
      </c>
      <c r="B1" s="22" t="s">
        <v>322</v>
      </c>
      <c r="C1" s="28" t="s">
        <v>253</v>
      </c>
      <c r="D1" s="28" t="s">
        <v>255</v>
      </c>
      <c r="E1" s="28" t="s">
        <v>254</v>
      </c>
      <c r="F1" s="28" t="s">
        <v>256</v>
      </c>
      <c r="G1" s="28" t="s">
        <v>267</v>
      </c>
      <c r="H1" s="28" t="s">
        <v>268</v>
      </c>
      <c r="I1" s="28" t="s">
        <v>257</v>
      </c>
      <c r="J1" s="28" t="s">
        <v>259</v>
      </c>
      <c r="K1" s="28" t="s">
        <v>260</v>
      </c>
      <c r="L1" s="28" t="s">
        <v>261</v>
      </c>
      <c r="M1" s="28" t="s">
        <v>258</v>
      </c>
      <c r="N1" s="28" t="s">
        <v>262</v>
      </c>
      <c r="O1" s="28" t="s">
        <v>264</v>
      </c>
      <c r="P1" s="28" t="s">
        <v>265</v>
      </c>
      <c r="Q1" s="28" t="s">
        <v>266</v>
      </c>
      <c r="R1" s="28" t="s">
        <v>263</v>
      </c>
    </row>
    <row r="2" spans="1:18">
      <c r="A2" s="88" t="s">
        <v>7</v>
      </c>
      <c r="B2" s="28"/>
      <c r="C2" s="30">
        <f>IFERROR((s_DL/(k_decay*up_Rad_Spec!X2*s_IFDres_adj))*up_Rad_Spec!BF2,".")</f>
        <v>3.266256203344386E-5</v>
      </c>
      <c r="D2" s="30">
        <f>IFERROR((s_DL/(k_decay*up_Rad_Spec!AN2*s_IFAres_adj*(1/s_PEFm_pp)*s_SLF*(s_ET_res_o+s_ET_res_i)*(1/24)))*up_Rad_Spec!BF2,".")</f>
        <v>3.8138507502207913E-4</v>
      </c>
      <c r="E2" s="30">
        <f>IFERROR((s_DL/(k_decay*up_Rad_Spec!AN2*s_IFAres_adj*(1/s_PEF)*s_SLF*(s_ET_res_o+s_ET_res_i)*(1/24)))*up_Rad_Spec!BF2,".")</f>
        <v>1.871845252972756E-3</v>
      </c>
      <c r="F2" s="30">
        <f>IFERROR((s_DL/(k_decay*up_Rad_Spec!AY2*s_Fam*s_Foffset*s_EF_res*(1/365)*acf!C2*((s_ET_res_o*s_GSF_s)+(s_ET_res_i*s_GSF_i))*(1/24)))*up_Rad_Spec!BF2,".")</f>
        <v>3.6531909114334344</v>
      </c>
      <c r="G2" s="30">
        <f t="shared" ref="G2:G65" si="0">(IF(AND(C2&lt;&gt;".",E2&lt;&gt;".",F2&lt;&gt;"."),1/((1/C2)+(1/E2)+(1/F2)),IF(AND(C2&lt;&gt;".",E2&lt;&gt;".",F2="."), 1/((1/C2)+(1/E2)),IF(AND(C2&lt;&gt;".",E2=".",F2&lt;&gt;"."),1/((1/C2)+(1/F2)),IF(AND(C2=".",E2&lt;&gt;".",F2&lt;&gt;"."),1/((1/E2)+(1/F2)),IF(AND(C2&lt;&gt;".",E2=".",F2="."),1/(1/C2),IF(AND(C2=".",E2&lt;&gt;".",F2="."),1/(1/E2),IF(AND(C2=".",E2=".",F2&lt;&gt;"."),1/(1/F2),IF(AND(C2=".",E2=".",F2="."),".")))))))))</f>
        <v>3.2102112658346382E-5</v>
      </c>
      <c r="H2" s="30">
        <f>(IF(AND(C2&lt;&gt;".",D2&lt;&gt;".",F2&lt;&gt;"."),1/((1/C2)+(1/D2)+(1/F2)),IF(AND(C2&lt;&gt;".",D2&lt;&gt;".",F2="."), 1/((1/C2)+(1/D2)),IF(AND(C2&lt;&gt;".",D2=".",F2&lt;&gt;"."),1/((1/C2)+(1/F2)),IF(AND(C2=".",D2&lt;&gt;".",F2&lt;&gt;"."),1/((1/D2)+(1/F2)),IF(AND(C2&lt;&gt;".",D2=".",F2="."),1/(1/C2),IF(AND(C2=".",D2&lt;&gt;".",F2="."),1/(1/D2),IF(AND(C2=".",D2=".",F2&lt;&gt;"."),1/(1/F2),IF(AND(C2=".",D2=".",F2="."),".")))))))))</f>
        <v>3.0085695382610724E-5</v>
      </c>
      <c r="I2" s="89">
        <f>IFERROR((s_DL/(up_Rad_Spec!AV2*s_Fam*s_Foffset*Fsurf!C2*s_EF_res*(1/365)*((s_ET_res_o*s_GSF_s)+(s_ET_res_i*s_GSF_i))*(1/24)))*up_Rad_Spec!BF2,".")</f>
        <v>2.7317051035589559</v>
      </c>
      <c r="J2" s="30">
        <f>IFERROR((s_DL/(up_Rad_Spec!AZ2*s_Fam*s_Foffset*Fsurf!C2*s_EF_res*(1/365)*((s_ET_res_o*s_GSF_s)+(s_ET_res_i*s_GSF_i))*(1/24)))*up_Rad_Spec!BF2,".")</f>
        <v>2.7317051035589559</v>
      </c>
      <c r="K2" s="30">
        <f>IFERROR((s_DL/(up_Rad_Spec!BA2*s_Fam*s_Foffset*Fsurf!C2*s_EF_res*(1/365)*((s_ET_res_o*s_GSF_s)+(s_ET_res_i*s_GSF_i))*(1/24)))*up_Rad_Spec!BF2,".")</f>
        <v>2.7317051035589559</v>
      </c>
      <c r="L2" s="30">
        <f>IFERROR((s_DL/(up_Rad_Spec!BB2*s_Fam*s_Foffset*Fsurf!C2*s_EF_res*(1/365)*((s_ET_res_o*s_GSF_s)+(s_ET_res_i*s_GSF_i))*(1/24)))*up_Rad_Spec!BF2,".")</f>
        <v>2.7317051035589559</v>
      </c>
      <c r="M2" s="30">
        <f>IFERROR((s_DL/(up_Rad_Spec!AY2*s_Fam*s_Foffset*Fsurf!C2*s_EF_res*(1/365)*((s_ET_res_o*s_GSF_s)+(s_ET_res_i*s_GSF_i))*(1/24)))*up_Rad_Spec!BF2,".")</f>
        <v>2.7317051035589559</v>
      </c>
      <c r="N2" s="30">
        <f>IFERROR((s_DL/(up_Rad_Spec!AV2*s_Fam*s_Foffset*s_EF_res*(1/365)*acf!D2*((s_ET_res_o*s_GSF_s)+(s_ET_res_i*s_GSF_i))*(1/24)))*up_Rad_Spec!BF2,".")</f>
        <v>3.4498926749181029</v>
      </c>
      <c r="O2" s="30">
        <f>IFERROR((s_DL/(up_Rad_Spec!AZ2*s_Fam*s_Foffset*s_EF_res*(1/365)*acf!E2*((s_ET_res_o*s_GSF_s)+(s_ET_res_i*s_GSF_i))*(1/24)))*up_Rad_Spec!BF2,".")</f>
        <v>3.3859970086931139</v>
      </c>
      <c r="P2" s="30">
        <f>IFERROR((s_DL/(up_Rad_Spec!BA2*s_Fam*s_Foffset*s_EF_res*(1/365)*acf!F2*((s_ET_res_o*s_GSF_s)+(s_ET_res_i*s_GSF_i))*(1/24)))*up_Rad_Spec!BF2,".")</f>
        <v>3.3931850981532086</v>
      </c>
      <c r="Q2" s="30">
        <f>IFERROR((s_DL/(up_Rad_Spec!BB2*s_Fam*s_Foffset*s_EF_res*(1/365)*acf!G2*((s_ET_res_o*s_GSF_s)+(s_ET_res_i*s_GSF_i))*(1/24)))*up_Rad_Spec!BF2,".")</f>
        <v>3.3785038802122087</v>
      </c>
      <c r="R2" s="30">
        <f>IFERROR((s_DL/(up_Rad_Spec!AY2*s_Fam*s_Foffset*s_EF_res*(1/365)*acf!C2*((s_ET_res_o*s_GSF_s)+(s_ET_res_i*s_GSF_i))*(1/24)))*up_Rad_Spec!BF2,".")</f>
        <v>3.2323318755989461</v>
      </c>
    </row>
    <row r="3" spans="1:18">
      <c r="A3" s="34" t="s">
        <v>8</v>
      </c>
      <c r="B3" s="28" t="s">
        <v>9</v>
      </c>
      <c r="C3" s="30">
        <f>IFERROR((s_DL/(k_decay*up_Rad_Spec!X3*s_IFDres_adj))*up_Rad_Spec!BF3,".")</f>
        <v>3.266256203344386E-5</v>
      </c>
      <c r="D3" s="30">
        <f>IFERROR((s_DL/(k_decay*up_Rad_Spec!AN3*s_IFAres_adj*(1/s_PEFm_pp)*s_SLF*(s_ET_res_o+s_ET_res_i)*(1/24)))*up_Rad_Spec!BF3,".")</f>
        <v>3.8138507502207913E-4</v>
      </c>
      <c r="E3" s="30">
        <f>IFERROR((s_DL/(k_decay*up_Rad_Spec!AN3*s_IFAres_adj*(1/s_PEF)*s_SLF*(s_ET_res_o+s_ET_res_i)*(1/24)))*up_Rad_Spec!BF3,".")</f>
        <v>1.871845252972756E-3</v>
      </c>
      <c r="F3" s="30">
        <f>IFERROR((s_DL/(k_decay*up_Rad_Spec!AY3*s_Fam*s_Foffset*s_EF_res*(1/365)*acf!C3*((s_ET_res_o*s_GSF_s)+(s_ET_res_i*s_GSF_i))*(1/24)))*up_Rad_Spec!BF3,".")</f>
        <v>3.5085326870686391</v>
      </c>
      <c r="G3" s="30">
        <f t="shared" si="0"/>
        <v>3.2102101027473576E-5</v>
      </c>
      <c r="H3" s="30">
        <f t="shared" ref="H3:H66" si="1">(IF(AND(C3&lt;&gt;".",D3&lt;&gt;".",F3&lt;&gt;"."),1/((1/C3)+(1/D3)+(1/F3)),IF(AND(C3&lt;&gt;".",D3&lt;&gt;".",F3="."), 1/((1/C3)+(1/D3)),IF(AND(C3&lt;&gt;".",D3=".",F3&lt;&gt;"."),1/((1/C3)+(1/F3)),IF(AND(C3=".",D3&lt;&gt;".",F3&lt;&gt;"."),1/((1/D3)+(1/F3)),IF(AND(C3&lt;&gt;".",D3=".",F3="."),1/(1/C3),IF(AND(C3=".",D3&lt;&gt;".",F3="."),1/(1/D3),IF(AND(C3=".",D3=".",F3&lt;&gt;"."),1/(1/F3),IF(AND(C3=".",D3=".",F3="."),".")))))))))</f>
        <v>3.0085685166979784E-5</v>
      </c>
      <c r="I3" s="89">
        <f>IFERROR((s_DL/(up_Rad_Spec!AV3*s_Fam*s_Foffset*Fsurf!C3*s_EF_res*(1/365)*((s_ET_res_o*s_GSF_s)+(s_ET_res_i*s_GSF_i))*(1/24)))*up_Rad_Spec!BF3,".")</f>
        <v>2.6010684803315418</v>
      </c>
      <c r="J3" s="30">
        <f>IFERROR((s_DL/(up_Rad_Spec!AZ3*s_Fam*s_Foffset*Fsurf!C3*s_EF_res*(1/365)*((s_ET_res_o*s_GSF_s)+(s_ET_res_i*s_GSF_i))*(1/24)))*up_Rad_Spec!BF3,".")</f>
        <v>2.6010684803315418</v>
      </c>
      <c r="K3" s="30">
        <f>IFERROR((s_DL/(up_Rad_Spec!BA3*s_Fam*s_Foffset*Fsurf!C3*s_EF_res*(1/365)*((s_ET_res_o*s_GSF_s)+(s_ET_res_i*s_GSF_i))*(1/24)))*up_Rad_Spec!BF3,".")</f>
        <v>2.6010684803315418</v>
      </c>
      <c r="L3" s="30">
        <f>IFERROR((s_DL/(up_Rad_Spec!BB3*s_Fam*s_Foffset*Fsurf!C3*s_EF_res*(1/365)*((s_ET_res_o*s_GSF_s)+(s_ET_res_i*s_GSF_i))*(1/24)))*up_Rad_Spec!BF3,".")</f>
        <v>2.6010684803315418</v>
      </c>
      <c r="M3" s="30">
        <f>IFERROR((s_DL/(up_Rad_Spec!AY3*s_Fam*s_Foffset*Fsurf!C3*s_EF_res*(1/365)*((s_ET_res_o*s_GSF_s)+(s_ET_res_i*s_GSF_i))*(1/24)))*up_Rad_Spec!BF3,".")</f>
        <v>2.6010684803315418</v>
      </c>
      <c r="N3" s="30">
        <f>IFERROR((s_DL/(up_Rad_Spec!AV3*s_Fam*s_Foffset*s_EF_res*(1/365)*acf!D3*((s_ET_res_o*s_GSF_s)+(s_ET_res_i*s_GSF_i))*(1/24)))*up_Rad_Spec!BF3,".")</f>
        <v>3.2336405119858265</v>
      </c>
      <c r="O3" s="30">
        <f>IFERROR((s_DL/(up_Rad_Spec!AZ3*s_Fam*s_Foffset*s_EF_res*(1/365)*acf!E3*((s_ET_res_o*s_GSF_s)+(s_ET_res_i*s_GSF_i))*(1/24)))*up_Rad_Spec!BF3,".")</f>
        <v>3.2691072986700949</v>
      </c>
      <c r="P3" s="30">
        <f>IFERROR((s_DL/(up_Rad_Spec!BA3*s_Fam*s_Foffset*s_EF_res*(1/365)*acf!F3*((s_ET_res_o*s_GSF_s)+(s_ET_res_i*s_GSF_i))*(1/24)))*up_Rad_Spec!BF3,".")</f>
        <v>3.3305101802316206</v>
      </c>
      <c r="Q3" s="30">
        <f>IFERROR((s_DL/(up_Rad_Spec!BB3*s_Fam*s_Foffset*s_EF_res*(1/365)*acf!G3*((s_ET_res_o*s_GSF_s)+(s_ET_res_i*s_GSF_i))*(1/24)))*up_Rad_Spec!BF3,".")</f>
        <v>3.3220680876430508</v>
      </c>
      <c r="R3" s="30">
        <f>IFERROR((s_DL/(up_Rad_Spec!AY3*s_Fam*s_Foffset*s_EF_res*(1/365)*acf!C3*((s_ET_res_o*s_GSF_s)+(s_ET_res_i*s_GSF_i))*(1/24)))*up_Rad_Spec!BF3,".")</f>
        <v>3.1043387317918505</v>
      </c>
    </row>
    <row r="4" spans="1:18">
      <c r="A4" s="88" t="s">
        <v>10</v>
      </c>
      <c r="B4" s="28"/>
      <c r="C4" s="30">
        <f>IFERROR((s_DL/(k_decay*up_Rad_Spec!X4*s_IFDres_adj))*up_Rad_Spec!BF4,".")</f>
        <v>3.266256203344386E-5</v>
      </c>
      <c r="D4" s="30">
        <f>IFERROR((s_DL/(k_decay*up_Rad_Spec!AN4*s_IFAres_adj*(1/s_PEFm_pp)*s_SLF*(s_ET_res_o+s_ET_res_i)*(1/24)))*up_Rad_Spec!BF4,".")</f>
        <v>3.8138507502207913E-4</v>
      </c>
      <c r="E4" s="30">
        <f>IFERROR((s_DL/(k_decay*up_Rad_Spec!AN4*s_IFAres_adj*(1/s_PEF)*s_SLF*(s_ET_res_o+s_ET_res_i)*(1/24)))*up_Rad_Spec!BF4,".")</f>
        <v>1.871845252972756E-3</v>
      </c>
      <c r="F4" s="30">
        <f>IFERROR((s_DL/(k_decay*up_Rad_Spec!AY4*s_Fam*s_Foffset*s_EF_res*(1/365)*acf!C4*((s_ET_res_o*s_GSF_s)+(s_ET_res_i*s_GSF_i))*(1/24)))*up_Rad_Spec!BF4,".")</f>
        <v>3.9475690670265755</v>
      </c>
      <c r="G4" s="30">
        <f t="shared" si="0"/>
        <v>3.2102133694725435E-5</v>
      </c>
      <c r="H4" s="30">
        <f t="shared" si="1"/>
        <v>3.0085713859286964E-5</v>
      </c>
      <c r="I4" s="89" t="str">
        <f>IFERROR((s_DL/(up_Rad_Spec!AV4*s_Fam*s_Foffset*Fsurf!C4*s_EF_res*(1/365)*((s_ET_res_o*s_GSF_s)+(s_ET_res_i*s_GSF_i))*(1/24)))*up_Rad_Spec!BF4,".")</f>
        <v>.</v>
      </c>
      <c r="J4" s="30" t="str">
        <f>IFERROR((s_DL/(up_Rad_Spec!AZ4*s_Fam*s_Foffset*Fsurf!C4*s_EF_res*(1/365)*((s_ET_res_o*s_GSF_s)+(s_ET_res_i*s_GSF_i))*(1/24)))*up_Rad_Spec!BF4,".")</f>
        <v>.</v>
      </c>
      <c r="K4" s="30" t="str">
        <f>IFERROR((s_DL/(up_Rad_Spec!BA4*s_Fam*s_Foffset*Fsurf!C4*s_EF_res*(1/365)*((s_ET_res_o*s_GSF_s)+(s_ET_res_i*s_GSF_i))*(1/24)))*up_Rad_Spec!BF4,".")</f>
        <v>.</v>
      </c>
      <c r="L4" s="30" t="str">
        <f>IFERROR((s_DL/(up_Rad_Spec!BB4*s_Fam*s_Foffset*Fsurf!C4*s_EF_res*(1/365)*((s_ET_res_o*s_GSF_s)+(s_ET_res_i*s_GSF_i))*(1/24)))*up_Rad_Spec!BF4,".")</f>
        <v>.</v>
      </c>
      <c r="M4" s="30" t="str">
        <f>IFERROR((s_DL/(up_Rad_Spec!AY4*s_Fam*s_Foffset*Fsurf!C4*s_EF_res*(1/365)*((s_ET_res_o*s_GSF_s)+(s_ET_res_i*s_GSF_i))*(1/24)))*up_Rad_Spec!BF4,".")</f>
        <v>.</v>
      </c>
      <c r="N4" s="30">
        <f>IFERROR((s_DL/(up_Rad_Spec!AV4*s_Fam*s_Foffset*s_EF_res*(1/365)*acf!D4*((s_ET_res_o*s_GSF_s)+(s_ET_res_i*s_GSF_i))*(1/24)))*up_Rad_Spec!BF4,".")</f>
        <v>3.2575749927324917</v>
      </c>
      <c r="O4" s="30">
        <f>IFERROR((s_DL/(up_Rad_Spec!AZ4*s_Fam*s_Foffset*s_EF_res*(1/365)*acf!E4*((s_ET_res_o*s_GSF_s)+(s_ET_res_i*s_GSF_i))*(1/24)))*up_Rad_Spec!BF4,".")</f>
        <v>3.2600126022980329</v>
      </c>
      <c r="P4" s="30">
        <f>IFERROR((s_DL/(up_Rad_Spec!BA4*s_Fam*s_Foffset*s_EF_res*(1/365)*acf!F4*((s_ET_res_o*s_GSF_s)+(s_ET_res_i*s_GSF_i))*(1/24)))*up_Rad_Spec!BF4,".")</f>
        <v>3.2444936594118157</v>
      </c>
      <c r="Q4" s="30">
        <f>IFERROR((s_DL/(up_Rad_Spec!BB4*s_Fam*s_Foffset*s_EF_res*(1/365)*acf!G4*((s_ET_res_o*s_GSF_s)+(s_ET_res_i*s_GSF_i))*(1/24)))*up_Rad_Spec!BF4,".")</f>
        <v>3.2327556953378771</v>
      </c>
      <c r="R4" s="30">
        <f>IFERROR((s_DL/(up_Rad_Spec!AY4*s_Fam*s_Foffset*s_EF_res*(1/365)*acf!C4*((s_ET_res_o*s_GSF_s)+(s_ET_res_i*s_GSF_i))*(1/24)))*up_Rad_Spec!BF4,".")</f>
        <v>3.4927967455912921</v>
      </c>
    </row>
    <row r="5" spans="1:18">
      <c r="A5" s="88" t="s">
        <v>11</v>
      </c>
      <c r="B5" s="28"/>
      <c r="C5" s="30">
        <f>IFERROR((s_DL/(k_decay*up_Rad_Spec!X5*s_IFDres_adj))*up_Rad_Spec!BF5,".")</f>
        <v>3.266256203344386E-5</v>
      </c>
      <c r="D5" s="30">
        <f>IFERROR((s_DL/(k_decay*up_Rad_Spec!AN5*s_IFAres_adj*(1/s_PEFm_pp)*s_SLF*(s_ET_res_o+s_ET_res_i)*(1/24)))*up_Rad_Spec!BF5,".")</f>
        <v>3.8138507502207913E-4</v>
      </c>
      <c r="E5" s="30">
        <f>IFERROR((s_DL/(k_decay*up_Rad_Spec!AN5*s_IFAres_adj*(1/s_PEF)*s_SLF*(s_ET_res_o+s_ET_res_i)*(1/24)))*up_Rad_Spec!BF5,".")</f>
        <v>1.871845252972756E-3</v>
      </c>
      <c r="F5" s="30">
        <f>IFERROR((s_DL/(k_decay*up_Rad_Spec!AY5*s_Fam*s_Foffset*s_EF_res*(1/365)*acf!C5*((s_ET_res_o*s_GSF_s)+(s_ET_res_i*s_GSF_i))*(1/24)))*up_Rad_Spec!BF5,".")</f>
        <v>4.0197318055571909</v>
      </c>
      <c r="G5" s="30">
        <f t="shared" si="0"/>
        <v>3.2102138381284037E-5</v>
      </c>
      <c r="H5" s="30">
        <f t="shared" si="1"/>
        <v>3.0085717975585754E-5</v>
      </c>
      <c r="I5" s="89">
        <f>IFERROR((s_DL/(up_Rad_Spec!AV5*s_Fam*s_Foffset*Fsurf!C5*s_EF_res*(1/365)*((s_ET_res_o*s_GSF_s)+(s_ET_res_i*s_GSF_i))*(1/24)))*up_Rad_Spec!BF5,".")</f>
        <v>3.2231229528764396</v>
      </c>
      <c r="J5" s="30">
        <f>IFERROR((s_DL/(up_Rad_Spec!AZ5*s_Fam*s_Foffset*Fsurf!C5*s_EF_res*(1/365)*((s_ET_res_o*s_GSF_s)+(s_ET_res_i*s_GSF_i))*(1/24)))*up_Rad_Spec!BF5,".")</f>
        <v>3.2231229528764396</v>
      </c>
      <c r="K5" s="30">
        <f>IFERROR((s_DL/(up_Rad_Spec!BA5*s_Fam*s_Foffset*Fsurf!C5*s_EF_res*(1/365)*((s_ET_res_o*s_GSF_s)+(s_ET_res_i*s_GSF_i))*(1/24)))*up_Rad_Spec!BF5,".")</f>
        <v>3.2231229528764396</v>
      </c>
      <c r="L5" s="30">
        <f>IFERROR((s_DL/(up_Rad_Spec!BB5*s_Fam*s_Foffset*Fsurf!C5*s_EF_res*(1/365)*((s_ET_res_o*s_GSF_s)+(s_ET_res_i*s_GSF_i))*(1/24)))*up_Rad_Spec!BF5,".")</f>
        <v>3.2231229528764396</v>
      </c>
      <c r="M5" s="30">
        <f>IFERROR((s_DL/(up_Rad_Spec!AY5*s_Fam*s_Foffset*Fsurf!C5*s_EF_res*(1/365)*((s_ET_res_o*s_GSF_s)+(s_ET_res_i*s_GSF_i))*(1/24)))*up_Rad_Spec!BF5,".")</f>
        <v>3.2231229528764396</v>
      </c>
      <c r="N5" s="30">
        <f>IFERROR((s_DL/(up_Rad_Spec!AV5*s_Fam*s_Foffset*s_EF_res*(1/365)*acf!D5*((s_ET_res_o*s_GSF_s)+(s_ET_res_i*s_GSF_i))*(1/24)))*up_Rad_Spec!BF5,".")</f>
        <v>3.2090880386784693</v>
      </c>
      <c r="O5" s="30">
        <f>IFERROR((s_DL/(up_Rad_Spec!AZ5*s_Fam*s_Foffset*s_EF_res*(1/365)*acf!E5*((s_ET_res_o*s_GSF_s)+(s_ET_res_i*s_GSF_i))*(1/24)))*up_Rad_Spec!BF5,".")</f>
        <v>3.2280816035731741</v>
      </c>
      <c r="P5" s="30">
        <f>IFERROR((s_DL/(up_Rad_Spec!BA5*s_Fam*s_Foffset*s_EF_res*(1/365)*acf!F5*((s_ET_res_o*s_GSF_s)+(s_ET_res_i*s_GSF_i))*(1/24)))*up_Rad_Spec!BF5,".")</f>
        <v>3.1844899343102364</v>
      </c>
      <c r="Q5" s="30">
        <f>IFERROR((s_DL/(up_Rad_Spec!BB5*s_Fam*s_Foffset*s_EF_res*(1/365)*acf!G5*((s_ET_res_o*s_GSF_s)+(s_ET_res_i*s_GSF_i))*(1/24)))*up_Rad_Spec!BF5,".")</f>
        <v>3.2687183507463993</v>
      </c>
      <c r="R5" s="30">
        <f>IFERROR((s_DL/(up_Rad_Spec!AY5*s_Fam*s_Foffset*s_EF_res*(1/365)*acf!C5*((s_ET_res_o*s_GSF_s)+(s_ET_res_i*s_GSF_i))*(1/24)))*up_Rad_Spec!BF5,".")</f>
        <v>3.5566461106088725</v>
      </c>
    </row>
    <row r="6" spans="1:18">
      <c r="A6" s="27" t="s">
        <v>12</v>
      </c>
      <c r="B6" s="28" t="s">
        <v>13</v>
      </c>
      <c r="C6" s="30">
        <f>IFERROR((s_DL/(k_decay*up_Rad_Spec!X6*s_IFDres_adj))*up_Rad_Spec!BF6,".")</f>
        <v>3.266256203344386E-5</v>
      </c>
      <c r="D6" s="30">
        <f>IFERROR((s_DL/(k_decay*up_Rad_Spec!AN6*s_IFAres_adj*(1/s_PEFm_pp)*s_SLF*(s_ET_res_o+s_ET_res_i)*(1/24)))*up_Rad_Spec!BF6,".")</f>
        <v>3.8138507502207913E-4</v>
      </c>
      <c r="E6" s="30">
        <f>IFERROR((s_DL/(k_decay*up_Rad_Spec!AN6*s_IFAres_adj*(1/s_PEF)*s_SLF*(s_ET_res_o+s_ET_res_i)*(1/24)))*up_Rad_Spec!BF6,".")</f>
        <v>1.871845252972756E-3</v>
      </c>
      <c r="F6" s="30">
        <f>IFERROR((s_DL/(k_decay*up_Rad_Spec!AY6*s_Fam*s_Foffset*s_EF_res*(1/365)*acf!C6*((s_ET_res_o*s_GSF_s)+(s_ET_res_i*s_GSF_i))*(1/24)))*up_Rad_Spec!BF6,".")</f>
        <v>3.4919612627412286</v>
      </c>
      <c r="G6" s="30">
        <f t="shared" si="0"/>
        <v>3.2102099633573031E-5</v>
      </c>
      <c r="H6" s="30">
        <f t="shared" si="1"/>
        <v>3.0085683942688692E-5</v>
      </c>
      <c r="I6" s="89">
        <f>IFERROR((s_DL/(up_Rad_Spec!AV6*s_Fam*s_Foffset*Fsurf!C6*s_EF_res*(1/365)*((s_ET_res_o*s_GSF_s)+(s_ET_res_i*s_GSF_i))*(1/24)))*up_Rad_Spec!BF6,".")</f>
        <v>2.553102422856862</v>
      </c>
      <c r="J6" s="30">
        <f>IFERROR((s_DL/(up_Rad_Spec!AZ6*s_Fam*s_Foffset*Fsurf!C6*s_EF_res*(1/365)*((s_ET_res_o*s_GSF_s)+(s_ET_res_i*s_GSF_i))*(1/24)))*up_Rad_Spec!BF6,".")</f>
        <v>2.553102422856862</v>
      </c>
      <c r="K6" s="30">
        <f>IFERROR((s_DL/(up_Rad_Spec!BA6*s_Fam*s_Foffset*Fsurf!C6*s_EF_res*(1/365)*((s_ET_res_o*s_GSF_s)+(s_ET_res_i*s_GSF_i))*(1/24)))*up_Rad_Spec!BF6,".")</f>
        <v>2.553102422856862</v>
      </c>
      <c r="L6" s="30">
        <f>IFERROR((s_DL/(up_Rad_Spec!BB6*s_Fam*s_Foffset*Fsurf!C6*s_EF_res*(1/365)*((s_ET_res_o*s_GSF_s)+(s_ET_res_i*s_GSF_i))*(1/24)))*up_Rad_Spec!BF6,".")</f>
        <v>2.553102422856862</v>
      </c>
      <c r="M6" s="30">
        <f>IFERROR((s_DL/(up_Rad_Spec!AY6*s_Fam*s_Foffset*Fsurf!C6*s_EF_res*(1/365)*((s_ET_res_o*s_GSF_s)+(s_ET_res_i*s_GSF_i))*(1/24)))*up_Rad_Spec!BF6,".")</f>
        <v>2.553102422856862</v>
      </c>
      <c r="N6" s="30">
        <f>IFERROR((s_DL/(up_Rad_Spec!AV6*s_Fam*s_Foffset*s_EF_res*(1/365)*acf!D6*((s_ET_res_o*s_GSF_s)+(s_ET_res_i*s_GSF_i))*(1/24)))*up_Rad_Spec!BF6,".")</f>
        <v>3.1818266900427115</v>
      </c>
      <c r="O6" s="30">
        <f>IFERROR((s_DL/(up_Rad_Spec!AZ6*s_Fam*s_Foffset*s_EF_res*(1/365)*acf!E6*((s_ET_res_o*s_GSF_s)+(s_ET_res_i*s_GSF_i))*(1/24)))*up_Rad_Spec!BF6,".")</f>
        <v>3.2717233012220608</v>
      </c>
      <c r="P6" s="30">
        <f>IFERROR((s_DL/(up_Rad_Spec!BA6*s_Fam*s_Foffset*s_EF_res*(1/365)*acf!F6*((s_ET_res_o*s_GSF_s)+(s_ET_res_i*s_GSF_i))*(1/24)))*up_Rad_Spec!BF6,".")</f>
        <v>3.3824093330614109</v>
      </c>
      <c r="Q6" s="30">
        <f>IFERROR((s_DL/(up_Rad_Spec!BB6*s_Fam*s_Foffset*s_EF_res*(1/365)*acf!G6*((s_ET_res_o*s_GSF_s)+(s_ET_res_i*s_GSF_i))*(1/24)))*up_Rad_Spec!BF6,".")</f>
        <v>3.4866458216833243</v>
      </c>
      <c r="R6" s="30">
        <f>IFERROR((s_DL/(up_Rad_Spec!AY6*s_Fam*s_Foffset*s_EF_res*(1/365)*acf!C6*((s_ET_res_o*s_GSF_s)+(s_ET_res_i*s_GSF_i))*(1/24)))*up_Rad_Spec!BF6,".")</f>
        <v>3.0896763874533915</v>
      </c>
    </row>
    <row r="7" spans="1:18">
      <c r="A7" s="88" t="s">
        <v>14</v>
      </c>
      <c r="B7" s="28"/>
      <c r="C7" s="30">
        <f>IFERROR((s_DL/(k_decay*up_Rad_Spec!X7*s_IFDres_adj))*up_Rad_Spec!BF7,".")</f>
        <v>3.266256203344386E-5</v>
      </c>
      <c r="D7" s="30">
        <f>IFERROR((s_DL/(k_decay*up_Rad_Spec!AN7*s_IFAres_adj*(1/s_PEFm_pp)*s_SLF*(s_ET_res_o+s_ET_res_i)*(1/24)))*up_Rad_Spec!BF7,".")</f>
        <v>3.8138507502207913E-4</v>
      </c>
      <c r="E7" s="30">
        <f>IFERROR((s_DL/(k_decay*up_Rad_Spec!AN7*s_IFAres_adj*(1/s_PEF)*s_SLF*(s_ET_res_o+s_ET_res_i)*(1/24)))*up_Rad_Spec!BF7,".")</f>
        <v>1.871845252972756E-3</v>
      </c>
      <c r="F7" s="30">
        <f>IFERROR((s_DL/(k_decay*up_Rad_Spec!AY7*s_Fam*s_Foffset*s_EF_res*(1/365)*acf!C7*((s_ET_res_o*s_GSF_s)+(s_ET_res_i*s_GSF_i))*(1/24)))*up_Rad_Spec!BF7,".")</f>
        <v>3.9900891991574077</v>
      </c>
      <c r="G7" s="30">
        <f t="shared" si="0"/>
        <v>3.2102136476680426E-5</v>
      </c>
      <c r="H7" s="30">
        <f t="shared" si="1"/>
        <v>3.0085716302734061E-5</v>
      </c>
      <c r="I7" s="89" t="str">
        <f>IFERROR((s_DL/(up_Rad_Spec!AV7*s_Fam*s_Foffset*Fsurf!C7*s_EF_res*(1/365)*((s_ET_res_o*s_GSF_s)+(s_ET_res_i*s_GSF_i))*(1/24)))*up_Rad_Spec!BF7,".")</f>
        <v>.</v>
      </c>
      <c r="J7" s="30" t="str">
        <f>IFERROR((s_DL/(up_Rad_Spec!AZ7*s_Fam*s_Foffset*Fsurf!C7*s_EF_res*(1/365)*((s_ET_res_o*s_GSF_s)+(s_ET_res_i*s_GSF_i))*(1/24)))*up_Rad_Spec!BF7,".")</f>
        <v>.</v>
      </c>
      <c r="K7" s="30" t="str">
        <f>IFERROR((s_DL/(up_Rad_Spec!BA7*s_Fam*s_Foffset*Fsurf!C7*s_EF_res*(1/365)*((s_ET_res_o*s_GSF_s)+(s_ET_res_i*s_GSF_i))*(1/24)))*up_Rad_Spec!BF7,".")</f>
        <v>.</v>
      </c>
      <c r="L7" s="30" t="str">
        <f>IFERROR((s_DL/(up_Rad_Spec!BB7*s_Fam*s_Foffset*Fsurf!C7*s_EF_res*(1/365)*((s_ET_res_o*s_GSF_s)+(s_ET_res_i*s_GSF_i))*(1/24)))*up_Rad_Spec!BF7,".")</f>
        <v>.</v>
      </c>
      <c r="M7" s="30" t="str">
        <f>IFERROR((s_DL/(up_Rad_Spec!AY7*s_Fam*s_Foffset*Fsurf!C7*s_EF_res*(1/365)*((s_ET_res_o*s_GSF_s)+(s_ET_res_i*s_GSF_i))*(1/24)))*up_Rad_Spec!BF7,".")</f>
        <v>.</v>
      </c>
      <c r="N7" s="30">
        <f>IFERROR((s_DL/(up_Rad_Spec!AV7*s_Fam*s_Foffset*s_EF_res*(1/365)*acf!D7*((s_ET_res_o*s_GSF_s)+(s_ET_res_i*s_GSF_i))*(1/24)))*up_Rad_Spec!BF7,".")</f>
        <v>3.2448799730425884</v>
      </c>
      <c r="O7" s="30">
        <f>IFERROR((s_DL/(up_Rad_Spec!AZ7*s_Fam*s_Foffset*s_EF_res*(1/365)*acf!E7*((s_ET_res_o*s_GSF_s)+(s_ET_res_i*s_GSF_i))*(1/24)))*up_Rad_Spec!BF7,".")</f>
        <v>3.2634119897873965</v>
      </c>
      <c r="P7" s="30">
        <f>IFERROR((s_DL/(up_Rad_Spec!BA7*s_Fam*s_Foffset*s_EF_res*(1/365)*acf!F7*((s_ET_res_o*s_GSF_s)+(s_ET_res_i*s_GSF_i))*(1/24)))*up_Rad_Spec!BF7,".")</f>
        <v>3.2096485656278588</v>
      </c>
      <c r="Q7" s="30">
        <f>IFERROR((s_DL/(up_Rad_Spec!BB7*s_Fam*s_Foffset*s_EF_res*(1/365)*acf!G7*((s_ET_res_o*s_GSF_s)+(s_ET_res_i*s_GSF_i))*(1/24)))*up_Rad_Spec!BF7,".")</f>
        <v>3.2892411257796237</v>
      </c>
      <c r="R7" s="30">
        <f>IFERROR((s_DL/(up_Rad_Spec!AY7*s_Fam*s_Foffset*s_EF_res*(1/365)*acf!C7*((s_ET_res_o*s_GSF_s)+(s_ET_res_i*s_GSF_i))*(1/24)))*up_Rad_Spec!BF7,".")</f>
        <v>3.5304184253154549</v>
      </c>
    </row>
    <row r="8" spans="1:18">
      <c r="A8" s="88" t="s">
        <v>15</v>
      </c>
      <c r="B8" s="28"/>
      <c r="C8" s="30">
        <f>IFERROR((s_DL/(k_decay*up_Rad_Spec!X8*s_IFDres_adj))*up_Rad_Spec!BF8,".")</f>
        <v>3.266256203344386E-5</v>
      </c>
      <c r="D8" s="30">
        <f>IFERROR((s_DL/(k_decay*up_Rad_Spec!AN8*s_IFAres_adj*(1/s_PEFm_pp)*s_SLF*(s_ET_res_o+s_ET_res_i)*(1/24)))*up_Rad_Spec!BF8,".")</f>
        <v>3.8138507502207913E-4</v>
      </c>
      <c r="E8" s="30">
        <f>IFERROR((s_DL/(k_decay*up_Rad_Spec!AN8*s_IFAres_adj*(1/s_PEF)*s_SLF*(s_ET_res_o+s_ET_res_i)*(1/24)))*up_Rad_Spec!BF8,".")</f>
        <v>1.871845252972756E-3</v>
      </c>
      <c r="F8" s="30">
        <f>IFERROR((s_DL/(k_decay*up_Rad_Spec!AY8*s_Fam*s_Foffset*s_EF_res*(1/365)*acf!C8*((s_ET_res_o*s_GSF_s)+(s_ET_res_i*s_GSF_i))*(1/24)))*up_Rad_Spec!BF8,".")</f>
        <v>3.9001998304654997</v>
      </c>
      <c r="G8" s="30">
        <f t="shared" si="0"/>
        <v>3.2102130524080983E-5</v>
      </c>
      <c r="H8" s="30">
        <f t="shared" si="1"/>
        <v>3.0085711074446053E-5</v>
      </c>
      <c r="I8" s="89">
        <f>IFERROR((s_DL/(up_Rad_Spec!AV8*s_Fam*s_Foffset*Fsurf!C8*s_EF_res*(1/365)*((s_ET_res_o*s_GSF_s)+(s_ET_res_i*s_GSF_i))*(1/24)))*up_Rad_Spec!BF8,".")</f>
        <v>3.0489000905587949</v>
      </c>
      <c r="J8" s="30">
        <f>IFERROR((s_DL/(up_Rad_Spec!AZ8*s_Fam*s_Foffset*Fsurf!C8*s_EF_res*(1/365)*((s_ET_res_o*s_GSF_s)+(s_ET_res_i*s_GSF_i))*(1/24)))*up_Rad_Spec!BF8,".")</f>
        <v>3.0489000905587949</v>
      </c>
      <c r="K8" s="30">
        <f>IFERROR((s_DL/(up_Rad_Spec!BA8*s_Fam*s_Foffset*Fsurf!C8*s_EF_res*(1/365)*((s_ET_res_o*s_GSF_s)+(s_ET_res_i*s_GSF_i))*(1/24)))*up_Rad_Spec!BF8,".")</f>
        <v>3.0489000905587949</v>
      </c>
      <c r="L8" s="30">
        <f>IFERROR((s_DL/(up_Rad_Spec!BB8*s_Fam*s_Foffset*Fsurf!C8*s_EF_res*(1/365)*((s_ET_res_o*s_GSF_s)+(s_ET_res_i*s_GSF_i))*(1/24)))*up_Rad_Spec!BF8,".")</f>
        <v>3.0489000905587949</v>
      </c>
      <c r="M8" s="30">
        <f>IFERROR((s_DL/(up_Rad_Spec!AY8*s_Fam*s_Foffset*Fsurf!C8*s_EF_res*(1/365)*((s_ET_res_o*s_GSF_s)+(s_ET_res_i*s_GSF_i))*(1/24)))*up_Rad_Spec!BF8,".")</f>
        <v>3.0489000905587949</v>
      </c>
      <c r="N8" s="30">
        <f>IFERROR((s_DL/(up_Rad_Spec!AV8*s_Fam*s_Foffset*s_EF_res*(1/365)*acf!D8*((s_ET_res_o*s_GSF_s)+(s_ET_res_i*s_GSF_i))*(1/24)))*up_Rad_Spec!BF8,".")</f>
        <v>3.3031404835761129</v>
      </c>
      <c r="O8" s="30">
        <f>IFERROR((s_DL/(up_Rad_Spec!AZ8*s_Fam*s_Foffset*s_EF_res*(1/365)*acf!E8*((s_ET_res_o*s_GSF_s)+(s_ET_res_i*s_GSF_i))*(1/24)))*up_Rad_Spec!BF8,".")</f>
        <v>3.2634119897873965</v>
      </c>
      <c r="P8" s="30">
        <f>IFERROR((s_DL/(up_Rad_Spec!BA8*s_Fam*s_Foffset*s_EF_res*(1/365)*acf!F8*((s_ET_res_o*s_GSF_s)+(s_ET_res_i*s_GSF_i))*(1/24)))*up_Rad_Spec!BF8,".")</f>
        <v>3.2433772080083281</v>
      </c>
      <c r="Q8" s="30">
        <f>IFERROR((s_DL/(up_Rad_Spec!BB8*s_Fam*s_Foffset*s_EF_res*(1/365)*acf!G8*((s_ET_res_o*s_GSF_s)+(s_ET_res_i*s_GSF_i))*(1/24)))*up_Rad_Spec!BF8,".")</f>
        <v>3.309160755999367</v>
      </c>
      <c r="R8" s="30">
        <f>IFERROR((s_DL/(up_Rad_Spec!AY8*s_Fam*s_Foffset*s_EF_res*(1/365)*acf!C8*((s_ET_res_o*s_GSF_s)+(s_ET_res_i*s_GSF_i))*(1/24)))*up_Rad_Spec!BF8,".")</f>
        <v>3.4508845934560322</v>
      </c>
    </row>
    <row r="9" spans="1:18">
      <c r="A9" s="88" t="s">
        <v>16</v>
      </c>
      <c r="B9" s="28"/>
      <c r="C9" s="30">
        <f>IFERROR((s_DL/(k_decay*up_Rad_Spec!X9*s_IFDres_adj))*up_Rad_Spec!BF9,".")</f>
        <v>3.266256203344386E-5</v>
      </c>
      <c r="D9" s="30">
        <f>IFERROR((s_DL/(k_decay*up_Rad_Spec!AN9*s_IFAres_adj*(1/s_PEFm_pp)*s_SLF*(s_ET_res_o+s_ET_res_i)*(1/24)))*up_Rad_Spec!BF9,".")</f>
        <v>3.8138507502207913E-4</v>
      </c>
      <c r="E9" s="30">
        <f>IFERROR((s_DL/(k_decay*up_Rad_Spec!AN9*s_IFAres_adj*(1/s_PEF)*s_SLF*(s_ET_res_o+s_ET_res_i)*(1/24)))*up_Rad_Spec!BF9,".")</f>
        <v>1.871845252972756E-3</v>
      </c>
      <c r="F9" s="30">
        <f>IFERROR((s_DL/(k_decay*up_Rad_Spec!AY9*s_Fam*s_Foffset*s_EF_res*(1/365)*acf!C9*((s_ET_res_o*s_GSF_s)+(s_ET_res_i*s_GSF_i))*(1/24)))*up_Rad_Spec!BF9,".")</f>
        <v>3.8781805172252217</v>
      </c>
      <c r="G9" s="30">
        <f t="shared" si="0"/>
        <v>3.2102129023855346E-5</v>
      </c>
      <c r="H9" s="30">
        <f t="shared" si="1"/>
        <v>3.0085709756767635E-5</v>
      </c>
      <c r="I9" s="89" t="str">
        <f>IFERROR((s_DL/(up_Rad_Spec!AV9*s_Fam*s_Foffset*Fsurf!C9*s_EF_res*(1/365)*((s_ET_res_o*s_GSF_s)+(s_ET_res_i*s_GSF_i))*(1/24)))*up_Rad_Spec!BF9,".")</f>
        <v>.</v>
      </c>
      <c r="J9" s="30" t="str">
        <f>IFERROR((s_DL/(up_Rad_Spec!AZ9*s_Fam*s_Foffset*Fsurf!C9*s_EF_res*(1/365)*((s_ET_res_o*s_GSF_s)+(s_ET_res_i*s_GSF_i))*(1/24)))*up_Rad_Spec!BF9,".")</f>
        <v>.</v>
      </c>
      <c r="K9" s="30" t="str">
        <f>IFERROR((s_DL/(up_Rad_Spec!BA9*s_Fam*s_Foffset*Fsurf!C9*s_EF_res*(1/365)*((s_ET_res_o*s_GSF_s)+(s_ET_res_i*s_GSF_i))*(1/24)))*up_Rad_Spec!BF9,".")</f>
        <v>.</v>
      </c>
      <c r="L9" s="30" t="str">
        <f>IFERROR((s_DL/(up_Rad_Spec!BB9*s_Fam*s_Foffset*Fsurf!C9*s_EF_res*(1/365)*((s_ET_res_o*s_GSF_s)+(s_ET_res_i*s_GSF_i))*(1/24)))*up_Rad_Spec!BF9,".")</f>
        <v>.</v>
      </c>
      <c r="M9" s="30" t="str">
        <f>IFERROR((s_DL/(up_Rad_Spec!AY9*s_Fam*s_Foffset*Fsurf!C9*s_EF_res*(1/365)*((s_ET_res_o*s_GSF_s)+(s_ET_res_i*s_GSF_i))*(1/24)))*up_Rad_Spec!BF9,".")</f>
        <v>.</v>
      </c>
      <c r="N9" s="30">
        <f>IFERROR((s_DL/(up_Rad_Spec!AV9*s_Fam*s_Foffset*s_EF_res*(1/365)*acf!D9*((s_ET_res_o*s_GSF_s)+(s_ET_res_i*s_GSF_i))*(1/24)))*up_Rad_Spec!BF9,".")</f>
        <v>3.2502707334526808</v>
      </c>
      <c r="O9" s="30">
        <f>IFERROR((s_DL/(up_Rad_Spec!AZ9*s_Fam*s_Foffset*s_EF_res*(1/365)*acf!E9*((s_ET_res_o*s_GSF_s)+(s_ET_res_i*s_GSF_i))*(1/24)))*up_Rad_Spec!BF9,".")</f>
        <v>3.2606227487704835</v>
      </c>
      <c r="P9" s="30">
        <f>IFERROR((s_DL/(up_Rad_Spec!BA9*s_Fam*s_Foffset*s_EF_res*(1/365)*acf!F9*((s_ET_res_o*s_GSF_s)+(s_ET_res_i*s_GSF_i))*(1/24)))*up_Rad_Spec!BF9,".")</f>
        <v>3.2761551675962912</v>
      </c>
      <c r="Q9" s="30">
        <f>IFERROR((s_DL/(up_Rad_Spec!BB9*s_Fam*s_Foffset*s_EF_res*(1/365)*acf!G9*((s_ET_res_o*s_GSF_s)+(s_ET_res_i*s_GSF_i))*(1/24)))*up_Rad_Spec!BF9,".")</f>
        <v>3.2634119897873965</v>
      </c>
      <c r="R9" s="30">
        <f>IFERROR((s_DL/(up_Rad_Spec!AY9*s_Fam*s_Foffset*s_EF_res*(1/365)*acf!C9*((s_ET_res_o*s_GSF_s)+(s_ET_res_i*s_GSF_i))*(1/24)))*up_Rad_Spec!BF9,".")</f>
        <v>3.4314019740718114</v>
      </c>
    </row>
    <row r="10" spans="1:18">
      <c r="A10" s="34" t="s">
        <v>17</v>
      </c>
      <c r="B10" s="28" t="s">
        <v>9</v>
      </c>
      <c r="C10" s="30">
        <f>IFERROR((s_DL/(k_decay*up_Rad_Spec!X10*s_IFDres_adj))*up_Rad_Spec!BF10,".")</f>
        <v>3.266256203344386E-5</v>
      </c>
      <c r="D10" s="30">
        <f>IFERROR((s_DL/(k_decay*up_Rad_Spec!AN10*s_IFAres_adj*(1/s_PEFm_pp)*s_SLF*(s_ET_res_o+s_ET_res_i)*(1/24)))*up_Rad_Spec!BF10,".")</f>
        <v>3.8138507502207913E-4</v>
      </c>
      <c r="E10" s="30">
        <f>IFERROR((s_DL/(k_decay*up_Rad_Spec!AN10*s_IFAres_adj*(1/s_PEF)*s_SLF*(s_ET_res_o+s_ET_res_i)*(1/24)))*up_Rad_Spec!BF10,".")</f>
        <v>1.871845252972756E-3</v>
      </c>
      <c r="F10" s="30">
        <f>IFERROR((s_DL/(k_decay*up_Rad_Spec!AY10*s_Fam*s_Foffset*s_EF_res*(1/365)*acf!C10*((s_ET_res_o*s_GSF_s)+(s_ET_res_i*s_GSF_i))*(1/24)))*up_Rad_Spec!BF10,".")</f>
        <v>3.7655058423674688</v>
      </c>
      <c r="G10" s="30">
        <f t="shared" si="0"/>
        <v>3.2102121072474934E-5</v>
      </c>
      <c r="H10" s="30">
        <f t="shared" si="1"/>
        <v>3.0085702772909813E-5</v>
      </c>
      <c r="I10" s="89">
        <f>IFERROR((s_DL/(up_Rad_Spec!AV10*s_Fam*s_Foffset*Fsurf!C10*s_EF_res*(1/365)*((s_ET_res_o*s_GSF_s)+(s_ET_res_i*s_GSF_i))*(1/24)))*up_Rad_Spec!BF10,".")</f>
        <v>3.0276850799883062</v>
      </c>
      <c r="J10" s="30">
        <f>IFERROR((s_DL/(up_Rad_Spec!AZ10*s_Fam*s_Foffset*Fsurf!C10*s_EF_res*(1/365)*((s_ET_res_o*s_GSF_s)+(s_ET_res_i*s_GSF_i))*(1/24)))*up_Rad_Spec!BF10,".")</f>
        <v>3.0276850799883062</v>
      </c>
      <c r="K10" s="30">
        <f>IFERROR((s_DL/(up_Rad_Spec!BA10*s_Fam*s_Foffset*Fsurf!C10*s_EF_res*(1/365)*((s_ET_res_o*s_GSF_s)+(s_ET_res_i*s_GSF_i))*(1/24)))*up_Rad_Spec!BF10,".")</f>
        <v>3.0276850799883062</v>
      </c>
      <c r="L10" s="30">
        <f>IFERROR((s_DL/(up_Rad_Spec!BB10*s_Fam*s_Foffset*Fsurf!C10*s_EF_res*(1/365)*((s_ET_res_o*s_GSF_s)+(s_ET_res_i*s_GSF_i))*(1/24)))*up_Rad_Spec!BF10,".")</f>
        <v>3.0276850799883062</v>
      </c>
      <c r="M10" s="30">
        <f>IFERROR((s_DL/(up_Rad_Spec!AY10*s_Fam*s_Foffset*Fsurf!C10*s_EF_res*(1/365)*((s_ET_res_o*s_GSF_s)+(s_ET_res_i*s_GSF_i))*(1/24)))*up_Rad_Spec!BF10,".")</f>
        <v>3.0276850799883062</v>
      </c>
      <c r="N10" s="30">
        <f>IFERROR((s_DL/(up_Rad_Spec!AV10*s_Fam*s_Foffset*s_EF_res*(1/365)*acf!D10*((s_ET_res_o*s_GSF_s)+(s_ET_res_i*s_GSF_i))*(1/24)))*up_Rad_Spec!BF10,".")</f>
        <v>3.5534930555462756</v>
      </c>
      <c r="O10" s="30">
        <f>IFERROR((s_DL/(up_Rad_Spec!AZ10*s_Fam*s_Foffset*s_EF_res*(1/365)*acf!E10*((s_ET_res_o*s_GSF_s)+(s_ET_res_i*s_GSF_i))*(1/24)))*up_Rad_Spec!BF10,".")</f>
        <v>3.3504363095150604</v>
      </c>
      <c r="P10" s="30">
        <f>IFERROR((s_DL/(up_Rad_Spec!BA10*s_Fam*s_Foffset*s_EF_res*(1/365)*acf!F10*((s_ET_res_o*s_GSF_s)+(s_ET_res_i*s_GSF_i))*(1/24)))*up_Rad_Spec!BF10,".")</f>
        <v>3.3371934782521531</v>
      </c>
      <c r="Q10" s="30">
        <f>IFERROR((s_DL/(up_Rad_Spec!BB10*s_Fam*s_Foffset*s_EF_res*(1/365)*acf!G10*((s_ET_res_o*s_GSF_s)+(s_ET_res_i*s_GSF_i))*(1/24)))*up_Rad_Spec!BF10,".")</f>
        <v>3.3891838528398575</v>
      </c>
      <c r="R10" s="30">
        <f>IFERROR((s_DL/(up_Rad_Spec!AY10*s_Fam*s_Foffset*s_EF_res*(1/365)*acf!C10*((s_ET_res_o*s_GSF_s)+(s_ET_res_i*s_GSF_i))*(1/24)))*up_Rad_Spec!BF10,".")</f>
        <v>3.3317077746869366</v>
      </c>
    </row>
    <row r="11" spans="1:18">
      <c r="A11" s="34" t="s">
        <v>18</v>
      </c>
      <c r="B11" s="90" t="s">
        <v>9</v>
      </c>
      <c r="C11" s="30">
        <f>IFERROR((s_DL/(k_decay*up_Rad_Spec!X11*s_IFDres_adj))*up_Rad_Spec!BF11,".")</f>
        <v>3.266256203344386E-5</v>
      </c>
      <c r="D11" s="30">
        <f>IFERROR((s_DL/(k_decay*up_Rad_Spec!AN11*s_IFAres_adj*(1/s_PEFm_pp)*s_SLF*(s_ET_res_o+s_ET_res_i)*(1/24)))*up_Rad_Spec!BF11,".")</f>
        <v>3.8138507502207913E-4</v>
      </c>
      <c r="E11" s="30">
        <f>IFERROR((s_DL/(k_decay*up_Rad_Spec!AN11*s_IFAres_adj*(1/s_PEF)*s_SLF*(s_ET_res_o+s_ET_res_i)*(1/24)))*up_Rad_Spec!BF11,".")</f>
        <v>1.871845252972756E-3</v>
      </c>
      <c r="F11" s="30">
        <f>IFERROR((s_DL/(k_decay*up_Rad_Spec!AY11*s_Fam*s_Foffset*s_EF_res*(1/365)*acf!C11*((s_ET_res_o*s_GSF_s)+(s_ET_res_i*s_GSF_i))*(1/24)))*up_Rad_Spec!BF11,".")</f>
        <v>3.8249221081247482</v>
      </c>
      <c r="G11" s="30">
        <f t="shared" si="0"/>
        <v>3.2102125323825772E-5</v>
      </c>
      <c r="H11" s="30">
        <f t="shared" si="1"/>
        <v>3.0085706506957048E-5</v>
      </c>
      <c r="I11" s="89">
        <f>IFERROR((s_DL/(up_Rad_Spec!AV11*s_Fam*s_Foffset*Fsurf!C11*s_EF_res*(1/365)*((s_ET_res_o*s_GSF_s)+(s_ET_res_i*s_GSF_i))*(1/24)))*up_Rad_Spec!BF11,".")</f>
        <v>2.5466983197894955</v>
      </c>
      <c r="J11" s="30">
        <f>IFERROR((s_DL/(up_Rad_Spec!AZ11*s_Fam*s_Foffset*Fsurf!C11*s_EF_res*(1/365)*((s_ET_res_o*s_GSF_s)+(s_ET_res_i*s_GSF_i))*(1/24)))*up_Rad_Spec!BF11,".")</f>
        <v>2.5466983197894955</v>
      </c>
      <c r="K11" s="30">
        <f>IFERROR((s_DL/(up_Rad_Spec!BA11*s_Fam*s_Foffset*Fsurf!C11*s_EF_res*(1/365)*((s_ET_res_o*s_GSF_s)+(s_ET_res_i*s_GSF_i))*(1/24)))*up_Rad_Spec!BF11,".")</f>
        <v>2.5466983197894955</v>
      </c>
      <c r="L11" s="30">
        <f>IFERROR((s_DL/(up_Rad_Spec!BB11*s_Fam*s_Foffset*Fsurf!C11*s_EF_res*(1/365)*((s_ET_res_o*s_GSF_s)+(s_ET_res_i*s_GSF_i))*(1/24)))*up_Rad_Spec!BF11,".")</f>
        <v>2.5466983197894955</v>
      </c>
      <c r="M11" s="30">
        <f>IFERROR((s_DL/(up_Rad_Spec!AY11*s_Fam*s_Foffset*Fsurf!C11*s_EF_res*(1/365)*((s_ET_res_o*s_GSF_s)+(s_ET_res_i*s_GSF_i))*(1/24)))*up_Rad_Spec!BF11,".")</f>
        <v>2.5466983197894955</v>
      </c>
      <c r="N11" s="30">
        <f>IFERROR((s_DL/(up_Rad_Spec!AV11*s_Fam*s_Foffset*s_EF_res*(1/365)*acf!D11*((s_ET_res_o*s_GSF_s)+(s_ET_res_i*s_GSF_i))*(1/24)))*up_Rad_Spec!BF11,".")</f>
        <v>3.3842791005202622</v>
      </c>
      <c r="O11" s="30">
        <f>IFERROR((s_DL/(up_Rad_Spec!AZ11*s_Fam*s_Foffset*s_EF_res*(1/365)*acf!E11*((s_ET_res_o*s_GSF_s)+(s_ET_res_i*s_GSF_i))*(1/24)))*up_Rad_Spec!BF11,".")</f>
        <v>3.3842791005202622</v>
      </c>
      <c r="P11" s="30">
        <f>IFERROR((s_DL/(up_Rad_Spec!BA11*s_Fam*s_Foffset*s_EF_res*(1/365)*acf!F11*((s_ET_res_o*s_GSF_s)+(s_ET_res_i*s_GSF_i))*(1/24)))*up_Rad_Spec!BF11,".")</f>
        <v>3.3842791005202622</v>
      </c>
      <c r="Q11" s="30">
        <f>IFERROR((s_DL/(up_Rad_Spec!BB11*s_Fam*s_Foffset*s_EF_res*(1/365)*acf!G11*((s_ET_res_o*s_GSF_s)+(s_ET_res_i*s_GSF_i))*(1/24)))*up_Rad_Spec!BF11,".")</f>
        <v>3.3842791005202622</v>
      </c>
      <c r="R11" s="30">
        <f>IFERROR((s_DL/(up_Rad_Spec!AY11*s_Fam*s_Foffset*s_EF_res*(1/365)*acf!C11*((s_ET_res_o*s_GSF_s)+(s_ET_res_i*s_GSF_i))*(1/24)))*up_Rad_Spec!BF11,".")</f>
        <v>3.3842791005202622</v>
      </c>
    </row>
    <row r="12" spans="1:18">
      <c r="A12" s="88" t="s">
        <v>19</v>
      </c>
      <c r="B12" s="28"/>
      <c r="C12" s="30">
        <f>IFERROR((s_DL/(k_decay*up_Rad_Spec!X12*s_IFDres_adj))*up_Rad_Spec!BF12,".")</f>
        <v>3.266256203344386E-5</v>
      </c>
      <c r="D12" s="30">
        <f>IFERROR((s_DL/(k_decay*up_Rad_Spec!AN12*s_IFAres_adj*(1/s_PEFm_pp)*s_SLF*(s_ET_res_o+s_ET_res_i)*(1/24)))*up_Rad_Spec!BF12,".")</f>
        <v>3.8138507502207913E-4</v>
      </c>
      <c r="E12" s="30">
        <f>IFERROR((s_DL/(k_decay*up_Rad_Spec!AN12*s_IFAres_adj*(1/s_PEF)*s_SLF*(s_ET_res_o+s_ET_res_i)*(1/24)))*up_Rad_Spec!BF12,".")</f>
        <v>1.871845252972756E-3</v>
      </c>
      <c r="F12" s="30">
        <f>IFERROR((s_DL/(k_decay*up_Rad_Spec!AY12*s_Fam*s_Foffset*s_EF_res*(1/365)*acf!C12*((s_ET_res_o*s_GSF_s)+(s_ET_res_i*s_GSF_i))*(1/24)))*up_Rad_Spec!BF12,".")</f>
        <v>3.8606690437146982</v>
      </c>
      <c r="G12" s="30">
        <f t="shared" si="0"/>
        <v>3.2102127818542587E-5</v>
      </c>
      <c r="H12" s="30">
        <f t="shared" si="1"/>
        <v>3.0085708698117143E-5</v>
      </c>
      <c r="I12" s="89" t="str">
        <f>IFERROR((s_DL/(up_Rad_Spec!AV12*s_Fam*s_Foffset*Fsurf!C12*s_EF_res*(1/365)*((s_ET_res_o*s_GSF_s)+(s_ET_res_i*s_GSF_i))*(1/24)))*up_Rad_Spec!BF12,".")</f>
        <v>.</v>
      </c>
      <c r="J12" s="30" t="str">
        <f>IFERROR((s_DL/(up_Rad_Spec!AZ12*s_Fam*s_Foffset*Fsurf!C12*s_EF_res*(1/365)*((s_ET_res_o*s_GSF_s)+(s_ET_res_i*s_GSF_i))*(1/24)))*up_Rad_Spec!BF12,".")</f>
        <v>.</v>
      </c>
      <c r="K12" s="30" t="str">
        <f>IFERROR((s_DL/(up_Rad_Spec!BA12*s_Fam*s_Foffset*Fsurf!C12*s_EF_res*(1/365)*((s_ET_res_o*s_GSF_s)+(s_ET_res_i*s_GSF_i))*(1/24)))*up_Rad_Spec!BF12,".")</f>
        <v>.</v>
      </c>
      <c r="L12" s="30" t="str">
        <f>IFERROR((s_DL/(up_Rad_Spec!BB12*s_Fam*s_Foffset*Fsurf!C12*s_EF_res*(1/365)*((s_ET_res_o*s_GSF_s)+(s_ET_res_i*s_GSF_i))*(1/24)))*up_Rad_Spec!BF12,".")</f>
        <v>.</v>
      </c>
      <c r="M12" s="30" t="str">
        <f>IFERROR((s_DL/(up_Rad_Spec!AY12*s_Fam*s_Foffset*Fsurf!C12*s_EF_res*(1/365)*((s_ET_res_o*s_GSF_s)+(s_ET_res_i*s_GSF_i))*(1/24)))*up_Rad_Spec!BF12,".")</f>
        <v>.</v>
      </c>
      <c r="N12" s="30">
        <f>IFERROR((s_DL/(up_Rad_Spec!AV12*s_Fam*s_Foffset*s_EF_res*(1/365)*acf!D12*((s_ET_res_o*s_GSF_s)+(s_ET_res_i*s_GSF_i))*(1/24)))*up_Rad_Spec!BF12,".")</f>
        <v>3.3129044938979142</v>
      </c>
      <c r="O12" s="30">
        <f>IFERROR((s_DL/(up_Rad_Spec!AZ12*s_Fam*s_Foffset*s_EF_res*(1/365)*acf!E12*((s_ET_res_o*s_GSF_s)+(s_ET_res_i*s_GSF_i))*(1/24)))*up_Rad_Spec!BF12,".")</f>
        <v>3.2917626888488156</v>
      </c>
      <c r="P12" s="30">
        <f>IFERROR((s_DL/(up_Rad_Spec!BA12*s_Fam*s_Foffset*s_EF_res*(1/365)*acf!F12*((s_ET_res_o*s_GSF_s)+(s_ET_res_i*s_GSF_i))*(1/24)))*up_Rad_Spec!BF12,".")</f>
        <v>3.2730475496640015</v>
      </c>
      <c r="Q12" s="30">
        <f>IFERROR((s_DL/(up_Rad_Spec!BB12*s_Fam*s_Foffset*s_EF_res*(1/365)*acf!G12*((s_ET_res_o*s_GSF_s)+(s_ET_res_i*s_GSF_i))*(1/24)))*up_Rad_Spec!BF12,".")</f>
        <v>3.3309947061716452</v>
      </c>
      <c r="R12" s="30">
        <f>IFERROR((s_DL/(up_Rad_Spec!AY12*s_Fam*s_Foffset*s_EF_res*(1/365)*acf!C12*((s_ET_res_o*s_GSF_s)+(s_ET_res_i*s_GSF_i))*(1/24)))*up_Rad_Spec!BF12,".")</f>
        <v>3.4159078771606373</v>
      </c>
    </row>
    <row r="13" spans="1:18">
      <c r="A13" s="88" t="s">
        <v>20</v>
      </c>
      <c r="B13" s="28"/>
      <c r="C13" s="30">
        <f>IFERROR((s_DL/(k_decay*up_Rad_Spec!X13*s_IFDres_adj))*up_Rad_Spec!BF13,".")</f>
        <v>3.266256203344386E-5</v>
      </c>
      <c r="D13" s="30">
        <f>IFERROR((s_DL/(k_decay*up_Rad_Spec!AN13*s_IFAres_adj*(1/s_PEFm_pp)*s_SLF*(s_ET_res_o+s_ET_res_i)*(1/24)))*up_Rad_Spec!BF13,".")</f>
        <v>3.8138507502207913E-4</v>
      </c>
      <c r="E13" s="30">
        <f>IFERROR((s_DL/(k_decay*up_Rad_Spec!AN13*s_IFAres_adj*(1/s_PEF)*s_SLF*(s_ET_res_o+s_ET_res_i)*(1/24)))*up_Rad_Spec!BF13,".")</f>
        <v>1.871845252972756E-3</v>
      </c>
      <c r="F13" s="30">
        <f>IFERROR((s_DL/(k_decay*up_Rad_Spec!AY13*s_Fam*s_Foffset*s_EF_res*(1/365)*acf!C13*((s_ET_res_o*s_GSF_s)+(s_ET_res_i*s_GSF_i))*(1/24)))*up_Rad_Spec!BF13,".")</f>
        <v>3.8260010706376186</v>
      </c>
      <c r="G13" s="30">
        <f t="shared" si="0"/>
        <v>3.2102125399806985E-5</v>
      </c>
      <c r="H13" s="30">
        <f t="shared" si="1"/>
        <v>3.008570657369288E-5</v>
      </c>
      <c r="I13" s="89">
        <f>IFERROR((s_DL/(up_Rad_Spec!AV13*s_Fam*s_Foffset*Fsurf!C13*s_EF_res*(1/365)*((s_ET_res_o*s_GSF_s)+(s_ET_res_i*s_GSF_i))*(1/24)))*up_Rad_Spec!BF13,".")</f>
        <v>2.8843287788524963</v>
      </c>
      <c r="J13" s="30">
        <f>IFERROR((s_DL/(up_Rad_Spec!AZ13*s_Fam*s_Foffset*Fsurf!C13*s_EF_res*(1/365)*((s_ET_res_o*s_GSF_s)+(s_ET_res_i*s_GSF_i))*(1/24)))*up_Rad_Spec!BF13,".")</f>
        <v>2.8843287788524963</v>
      </c>
      <c r="K13" s="30">
        <f>IFERROR((s_DL/(up_Rad_Spec!BA13*s_Fam*s_Foffset*Fsurf!C13*s_EF_res*(1/365)*((s_ET_res_o*s_GSF_s)+(s_ET_res_i*s_GSF_i))*(1/24)))*up_Rad_Spec!BF13,".")</f>
        <v>2.8843287788524963</v>
      </c>
      <c r="L13" s="30">
        <f>IFERROR((s_DL/(up_Rad_Spec!BB13*s_Fam*s_Foffset*Fsurf!C13*s_EF_res*(1/365)*((s_ET_res_o*s_GSF_s)+(s_ET_res_i*s_GSF_i))*(1/24)))*up_Rad_Spec!BF13,".")</f>
        <v>2.8843287788524963</v>
      </c>
      <c r="M13" s="30">
        <f>IFERROR((s_DL/(up_Rad_Spec!AY13*s_Fam*s_Foffset*Fsurf!C13*s_EF_res*(1/365)*((s_ET_res_o*s_GSF_s)+(s_ET_res_i*s_GSF_i))*(1/24)))*up_Rad_Spec!BF13,".")</f>
        <v>2.8843287788524963</v>
      </c>
      <c r="N13" s="30">
        <f>IFERROR((s_DL/(up_Rad_Spec!AV13*s_Fam*s_Foffset*s_EF_res*(1/365)*acf!D13*((s_ET_res_o*s_GSF_s)+(s_ET_res_i*s_GSF_i))*(1/24)))*up_Rad_Spec!BF13,".")</f>
        <v>3.349222822984995</v>
      </c>
      <c r="O13" s="30">
        <f>IFERROR((s_DL/(up_Rad_Spec!AZ13*s_Fam*s_Foffset*s_EF_res*(1/365)*acf!E13*((s_ET_res_o*s_GSF_s)+(s_ET_res_i*s_GSF_i))*(1/24)))*up_Rad_Spec!BF13,".")</f>
        <v>3.2610106564615773</v>
      </c>
      <c r="P13" s="30">
        <f>IFERROR((s_DL/(up_Rad_Spec!BA13*s_Fam*s_Foffset*s_EF_res*(1/365)*acf!F13*((s_ET_res_o*s_GSF_s)+(s_ET_res_i*s_GSF_i))*(1/24)))*up_Rad_Spec!BF13,".")</f>
        <v>3.2667335287082979</v>
      </c>
      <c r="Q13" s="30">
        <f>IFERROR((s_DL/(up_Rad_Spec!BB13*s_Fam*s_Foffset*s_EF_res*(1/365)*acf!G13*((s_ET_res_o*s_GSF_s)+(s_ET_res_i*s_GSF_i))*(1/24)))*up_Rad_Spec!BF13,".")</f>
        <v>3.3050725683804272</v>
      </c>
      <c r="R13" s="30">
        <f>IFERROR((s_DL/(up_Rad_Spec!AY13*s_Fam*s_Foffset*s_EF_res*(1/365)*acf!C13*((s_ET_res_o*s_GSF_s)+(s_ET_res_i*s_GSF_i))*(1/24)))*up_Rad_Spec!BF13,".")</f>
        <v>3.3852337631720313</v>
      </c>
    </row>
    <row r="14" spans="1:18">
      <c r="A14" s="34" t="s">
        <v>21</v>
      </c>
      <c r="B14" s="28" t="s">
        <v>9</v>
      </c>
      <c r="C14" s="30">
        <f>IFERROR((s_DL/(k_decay*up_Rad_Spec!X14*s_IFDres_adj))*up_Rad_Spec!BF14,".")</f>
        <v>3.266256203344386E-5</v>
      </c>
      <c r="D14" s="30">
        <f>IFERROR((s_DL/(k_decay*up_Rad_Spec!AN14*s_IFAres_adj*(1/s_PEFm_pp)*s_SLF*(s_ET_res_o+s_ET_res_i)*(1/24)))*up_Rad_Spec!BF14,".")</f>
        <v>3.8138507502207913E-4</v>
      </c>
      <c r="E14" s="30">
        <f>IFERROR((s_DL/(k_decay*up_Rad_Spec!AN14*s_IFAres_adj*(1/s_PEF)*s_SLF*(s_ET_res_o+s_ET_res_i)*(1/24)))*up_Rad_Spec!BF14,".")</f>
        <v>1.871845252972756E-3</v>
      </c>
      <c r="F14" s="30">
        <f>IFERROR((s_DL/(k_decay*up_Rad_Spec!AY14*s_Fam*s_Foffset*s_EF_res*(1/365)*acf!C14*((s_ET_res_o*s_GSF_s)+(s_ET_res_i*s_GSF_i))*(1/24)))*up_Rad_Spec!BF14,".")</f>
        <v>3.8837670636343615</v>
      </c>
      <c r="G14" s="30">
        <f t="shared" si="0"/>
        <v>3.2102129406089853E-5</v>
      </c>
      <c r="H14" s="30">
        <f t="shared" si="1"/>
        <v>3.0085710092491911E-5</v>
      </c>
      <c r="I14" s="89">
        <f>IFERROR((s_DL/(up_Rad_Spec!AV14*s_Fam*s_Foffset*Fsurf!C14*s_EF_res*(1/365)*((s_ET_res_o*s_GSF_s)+(s_ET_res_i*s_GSF_i))*(1/24)))*up_Rad_Spec!BF14,".")</f>
        <v>3.0922347111352648</v>
      </c>
      <c r="J14" s="30">
        <f>IFERROR((s_DL/(up_Rad_Spec!AZ14*s_Fam*s_Foffset*Fsurf!C14*s_EF_res*(1/365)*((s_ET_res_o*s_GSF_s)+(s_ET_res_i*s_GSF_i))*(1/24)))*up_Rad_Spec!BF14,".")</f>
        <v>3.0922347111352648</v>
      </c>
      <c r="K14" s="30">
        <f>IFERROR((s_DL/(up_Rad_Spec!BA14*s_Fam*s_Foffset*Fsurf!C14*s_EF_res*(1/365)*((s_ET_res_o*s_GSF_s)+(s_ET_res_i*s_GSF_i))*(1/24)))*up_Rad_Spec!BF14,".")</f>
        <v>3.0922347111352648</v>
      </c>
      <c r="L14" s="30">
        <f>IFERROR((s_DL/(up_Rad_Spec!BB14*s_Fam*s_Foffset*Fsurf!C14*s_EF_res*(1/365)*((s_ET_res_o*s_GSF_s)+(s_ET_res_i*s_GSF_i))*(1/24)))*up_Rad_Spec!BF14,".")</f>
        <v>3.0922347111352648</v>
      </c>
      <c r="M14" s="30">
        <f>IFERROR((s_DL/(up_Rad_Spec!AY14*s_Fam*s_Foffset*Fsurf!C14*s_EF_res*(1/365)*((s_ET_res_o*s_GSF_s)+(s_ET_res_i*s_GSF_i))*(1/24)))*up_Rad_Spec!BF14,".")</f>
        <v>3.0922347111352648</v>
      </c>
      <c r="N14" s="30">
        <f>IFERROR((s_DL/(up_Rad_Spec!AV14*s_Fam*s_Foffset*s_EF_res*(1/365)*acf!D14*((s_ET_res_o*s_GSF_s)+(s_ET_res_i*s_GSF_i))*(1/24)))*up_Rad_Spec!BF14,".")</f>
        <v>3.3280922274228204</v>
      </c>
      <c r="O14" s="30">
        <f>IFERROR((s_DL/(up_Rad_Spec!AZ14*s_Fam*s_Foffset*s_EF_res*(1/365)*acf!E14*((s_ET_res_o*s_GSF_s)+(s_ET_res_i*s_GSF_i))*(1/24)))*up_Rad_Spec!BF14,".")</f>
        <v>3.2580340823884946</v>
      </c>
      <c r="P14" s="30">
        <f>IFERROR((s_DL/(up_Rad_Spec!BA14*s_Fam*s_Foffset*s_EF_res*(1/365)*acf!F14*((s_ET_res_o*s_GSF_s)+(s_ET_res_i*s_GSF_i))*(1/24)))*up_Rad_Spec!BF14,".")</f>
        <v>3.3196355671395388</v>
      </c>
      <c r="Q14" s="30">
        <f>IFERROR((s_DL/(up_Rad_Spec!BB14*s_Fam*s_Foffset*s_EF_res*(1/365)*acf!G14*((s_ET_res_o*s_GSF_s)+(s_ET_res_i*s_GSF_i))*(1/24)))*up_Rad_Spec!BF14,".")</f>
        <v>3.1879909126900854</v>
      </c>
      <c r="R14" s="30">
        <f>IFERROR((s_DL/(up_Rad_Spec!AY14*s_Fam*s_Foffset*s_EF_res*(1/365)*acf!C14*((s_ET_res_o*s_GSF_s)+(s_ET_res_i*s_GSF_i))*(1/24)))*up_Rad_Spec!BF14,".")</f>
        <v>3.4363449328359597</v>
      </c>
    </row>
    <row r="15" spans="1:18">
      <c r="A15" s="88" t="s">
        <v>22</v>
      </c>
      <c r="B15" s="28"/>
      <c r="C15" s="30">
        <f>IFERROR((s_DL/(k_decay*up_Rad_Spec!X15*s_IFDres_adj))*up_Rad_Spec!BF15,".")</f>
        <v>3.266256203344386E-5</v>
      </c>
      <c r="D15" s="30">
        <f>IFERROR((s_DL/(k_decay*up_Rad_Spec!AN15*s_IFAres_adj*(1/s_PEFm_pp)*s_SLF*(s_ET_res_o+s_ET_res_i)*(1/24)))*up_Rad_Spec!BF15,".")</f>
        <v>3.8138507502207913E-4</v>
      </c>
      <c r="E15" s="30">
        <f>IFERROR((s_DL/(k_decay*up_Rad_Spec!AN15*s_IFAres_adj*(1/s_PEF)*s_SLF*(s_ET_res_o+s_ET_res_i)*(1/24)))*up_Rad_Spec!BF15,".")</f>
        <v>1.871845252972756E-3</v>
      </c>
      <c r="F15" s="30">
        <f>IFERROR((s_DL/(k_decay*up_Rad_Spec!AY15*s_Fam*s_Foffset*s_EF_res*(1/365)*acf!C15*((s_ET_res_o*s_GSF_s)+(s_ET_res_i*s_GSF_i))*(1/24)))*up_Rad_Spec!BF15,".")</f>
        <v>3.8249221081247482</v>
      </c>
      <c r="G15" s="30">
        <f t="shared" si="0"/>
        <v>3.2102125323825772E-5</v>
      </c>
      <c r="H15" s="30">
        <f t="shared" si="1"/>
        <v>3.0085706506957048E-5</v>
      </c>
      <c r="I15" s="89">
        <f>IFERROR((s_DL/(up_Rad_Spec!AV15*s_Fam*s_Foffset*Fsurf!C15*s_EF_res*(1/365)*((s_ET_res_o*s_GSF_s)+(s_ET_res_i*s_GSF_i))*(1/24)))*up_Rad_Spec!BF15,".")</f>
        <v>2.8412790955860405</v>
      </c>
      <c r="J15" s="30">
        <f>IFERROR((s_DL/(up_Rad_Spec!AZ15*s_Fam*s_Foffset*Fsurf!C15*s_EF_res*(1/365)*((s_ET_res_o*s_GSF_s)+(s_ET_res_i*s_GSF_i))*(1/24)))*up_Rad_Spec!BF15,".")</f>
        <v>2.8412790955860405</v>
      </c>
      <c r="K15" s="30">
        <f>IFERROR((s_DL/(up_Rad_Spec!BA15*s_Fam*s_Foffset*Fsurf!C15*s_EF_res*(1/365)*((s_ET_res_o*s_GSF_s)+(s_ET_res_i*s_GSF_i))*(1/24)))*up_Rad_Spec!BF15,".")</f>
        <v>2.8412790955860405</v>
      </c>
      <c r="L15" s="30">
        <f>IFERROR((s_DL/(up_Rad_Spec!BB15*s_Fam*s_Foffset*Fsurf!C15*s_EF_res*(1/365)*((s_ET_res_o*s_GSF_s)+(s_ET_res_i*s_GSF_i))*(1/24)))*up_Rad_Spec!BF15,".")</f>
        <v>2.8412790955860405</v>
      </c>
      <c r="M15" s="30">
        <f>IFERROR((s_DL/(up_Rad_Spec!AY15*s_Fam*s_Foffset*Fsurf!C15*s_EF_res*(1/365)*((s_ET_res_o*s_GSF_s)+(s_ET_res_i*s_GSF_i))*(1/24)))*up_Rad_Spec!BF15,".")</f>
        <v>2.8412790955860405</v>
      </c>
      <c r="N15" s="30">
        <f>IFERROR((s_DL/(up_Rad_Spec!AV15*s_Fam*s_Foffset*s_EF_res*(1/365)*acf!D15*((s_ET_res_o*s_GSF_s)+(s_ET_res_i*s_GSF_i))*(1/24)))*up_Rad_Spec!BF15,".")</f>
        <v>3.3842791005202622</v>
      </c>
      <c r="O15" s="30">
        <f>IFERROR((s_DL/(up_Rad_Spec!AZ15*s_Fam*s_Foffset*s_EF_res*(1/365)*acf!E15*((s_ET_res_o*s_GSF_s)+(s_ET_res_i*s_GSF_i))*(1/24)))*up_Rad_Spec!BF15,".")</f>
        <v>3.3842791005202622</v>
      </c>
      <c r="P15" s="30">
        <f>IFERROR((s_DL/(up_Rad_Spec!BA15*s_Fam*s_Foffset*s_EF_res*(1/365)*acf!F15*((s_ET_res_o*s_GSF_s)+(s_ET_res_i*s_GSF_i))*(1/24)))*up_Rad_Spec!BF15,".")</f>
        <v>3.3842791005202622</v>
      </c>
      <c r="Q15" s="30">
        <f>IFERROR((s_DL/(up_Rad_Spec!BB15*s_Fam*s_Foffset*s_EF_res*(1/365)*acf!G15*((s_ET_res_o*s_GSF_s)+(s_ET_res_i*s_GSF_i))*(1/24)))*up_Rad_Spec!BF15,".")</f>
        <v>3.3842791005202622</v>
      </c>
      <c r="R15" s="30">
        <f>IFERROR((s_DL/(up_Rad_Spec!AY15*s_Fam*s_Foffset*s_EF_res*(1/365)*acf!C15*((s_ET_res_o*s_GSF_s)+(s_ET_res_i*s_GSF_i))*(1/24)))*up_Rad_Spec!BF15,".")</f>
        <v>3.3842791005202622</v>
      </c>
    </row>
    <row r="16" spans="1:18">
      <c r="A16" s="88" t="s">
        <v>23</v>
      </c>
      <c r="B16" s="28"/>
      <c r="C16" s="30">
        <f>IFERROR((s_DL/(k_decay*up_Rad_Spec!X16*s_IFDres_adj))*up_Rad_Spec!BF16,".")</f>
        <v>3.266256203344386E-5</v>
      </c>
      <c r="D16" s="30">
        <f>IFERROR((s_DL/(k_decay*up_Rad_Spec!AN16*s_IFAres_adj*(1/s_PEFm_pp)*s_SLF*(s_ET_res_o+s_ET_res_i)*(1/24)))*up_Rad_Spec!BF16,".")</f>
        <v>3.8138507502207913E-4</v>
      </c>
      <c r="E16" s="30">
        <f>IFERROR((s_DL/(k_decay*up_Rad_Spec!AN16*s_IFAres_adj*(1/s_PEF)*s_SLF*(s_ET_res_o+s_ET_res_i)*(1/24)))*up_Rad_Spec!BF16,".")</f>
        <v>1.871845252972756E-3</v>
      </c>
      <c r="F16" s="30">
        <f>IFERROR((s_DL/(k_decay*up_Rad_Spec!AY16*s_Fam*s_Foffset*s_EF_res*(1/365)*acf!C16*((s_ET_res_o*s_GSF_s)+(s_ET_res_i*s_GSF_i))*(1/24)))*up_Rad_Spec!BF16,".")</f>
        <v>3.8943318915540379</v>
      </c>
      <c r="G16" s="30">
        <f t="shared" si="0"/>
        <v>3.2102130125943128E-5</v>
      </c>
      <c r="H16" s="30">
        <f t="shared" si="1"/>
        <v>3.0085710724753549E-5</v>
      </c>
      <c r="I16" s="89">
        <f>IFERROR((s_DL/(up_Rad_Spec!AV16*s_Fam*s_Foffset*Fsurf!C16*s_EF_res*(1/365)*((s_ET_res_o*s_GSF_s)+(s_ET_res_i*s_GSF_i))*(1/24)))*up_Rad_Spec!BF16,".")</f>
        <v>3.0735128057197132</v>
      </c>
      <c r="J16" s="30">
        <f>IFERROR((s_DL/(up_Rad_Spec!AZ16*s_Fam*s_Foffset*Fsurf!C16*s_EF_res*(1/365)*((s_ET_res_o*s_GSF_s)+(s_ET_res_i*s_GSF_i))*(1/24)))*up_Rad_Spec!BF16,".")</f>
        <v>3.0735128057197132</v>
      </c>
      <c r="K16" s="30">
        <f>IFERROR((s_DL/(up_Rad_Spec!BA16*s_Fam*s_Foffset*Fsurf!C16*s_EF_res*(1/365)*((s_ET_res_o*s_GSF_s)+(s_ET_res_i*s_GSF_i))*(1/24)))*up_Rad_Spec!BF16,".")</f>
        <v>3.0735128057197132</v>
      </c>
      <c r="L16" s="30">
        <f>IFERROR((s_DL/(up_Rad_Spec!BB16*s_Fam*s_Foffset*Fsurf!C16*s_EF_res*(1/365)*((s_ET_res_o*s_GSF_s)+(s_ET_res_i*s_GSF_i))*(1/24)))*up_Rad_Spec!BF16,".")</f>
        <v>3.0735128057197132</v>
      </c>
      <c r="M16" s="30">
        <f>IFERROR((s_DL/(up_Rad_Spec!AY16*s_Fam*s_Foffset*Fsurf!C16*s_EF_res*(1/365)*((s_ET_res_o*s_GSF_s)+(s_ET_res_i*s_GSF_i))*(1/24)))*up_Rad_Spec!BF16,".")</f>
        <v>3.0735128057197132</v>
      </c>
      <c r="N16" s="30">
        <f>IFERROR((s_DL/(up_Rad_Spec!AV16*s_Fam*s_Foffset*s_EF_res*(1/365)*acf!D16*((s_ET_res_o*s_GSF_s)+(s_ET_res_i*s_GSF_i))*(1/24)))*up_Rad_Spec!BF16,".")</f>
        <v>3.2142148241122075</v>
      </c>
      <c r="O16" s="30">
        <f>IFERROR((s_DL/(up_Rad_Spec!AZ16*s_Fam*s_Foffset*s_EF_res*(1/365)*acf!E16*((s_ET_res_o*s_GSF_s)+(s_ET_res_i*s_GSF_i))*(1/24)))*up_Rad_Spec!BF16,".")</f>
        <v>3.2595951336589888</v>
      </c>
      <c r="P16" s="30">
        <f>IFERROR((s_DL/(up_Rad_Spec!BA16*s_Fam*s_Foffset*s_EF_res*(1/365)*acf!F16*((s_ET_res_o*s_GSF_s)+(s_ET_res_i*s_GSF_i))*(1/24)))*up_Rad_Spec!BF16,".")</f>
        <v>3.2528507859369524</v>
      </c>
      <c r="Q16" s="30">
        <f>IFERROR((s_DL/(up_Rad_Spec!BB16*s_Fam*s_Foffset*s_EF_res*(1/365)*acf!G16*((s_ET_res_o*s_GSF_s)+(s_ET_res_i*s_GSF_i))*(1/24)))*up_Rad_Spec!BF16,".")</f>
        <v>3.3330933845871269</v>
      </c>
      <c r="R16" s="30">
        <f>IFERROR((s_DL/(up_Rad_Spec!AY16*s_Fam*s_Foffset*s_EF_res*(1/365)*acf!C16*((s_ET_res_o*s_GSF_s)+(s_ET_res_i*s_GSF_i))*(1/24)))*up_Rad_Spec!BF16,".")</f>
        <v>3.4456926594872312</v>
      </c>
    </row>
    <row r="17" spans="1:18">
      <c r="A17" s="34" t="s">
        <v>24</v>
      </c>
      <c r="B17" s="90" t="s">
        <v>9</v>
      </c>
      <c r="C17" s="30">
        <f>IFERROR((s_DL/(k_decay*up_Rad_Spec!X17*s_IFDres_adj))*up_Rad_Spec!BF17,".")</f>
        <v>3.266256203344386E-5</v>
      </c>
      <c r="D17" s="30">
        <f>IFERROR((s_DL/(k_decay*up_Rad_Spec!AN17*s_IFAres_adj*(1/s_PEFm_pp)*s_SLF*(s_ET_res_o+s_ET_res_i)*(1/24)))*up_Rad_Spec!BF17,".")</f>
        <v>3.8138507502207913E-4</v>
      </c>
      <c r="E17" s="30">
        <f>IFERROR((s_DL/(k_decay*up_Rad_Spec!AN17*s_IFAres_adj*(1/s_PEF)*s_SLF*(s_ET_res_o+s_ET_res_i)*(1/24)))*up_Rad_Spec!BF17,".")</f>
        <v>1.871845252972756E-3</v>
      </c>
      <c r="F17" s="30">
        <f>IFERROR((s_DL/(k_decay*up_Rad_Spec!AY17*s_Fam*s_Foffset*s_EF_res*(1/365)*acf!C17*((s_ET_res_o*s_GSF_s)+(s_ET_res_i*s_GSF_i))*(1/24)))*up_Rad_Spec!BF17,".")</f>
        <v>3.7829911438378185</v>
      </c>
      <c r="G17" s="30">
        <f t="shared" si="0"/>
        <v>3.210212233744995E-5</v>
      </c>
      <c r="H17" s="30">
        <f t="shared" si="1"/>
        <v>3.0085703883962903E-5</v>
      </c>
      <c r="I17" s="89">
        <f>IFERROR((s_DL/(up_Rad_Spec!AV17*s_Fam*s_Foffset*Fsurf!C17*s_EF_res*(1/365)*((s_ET_res_o*s_GSF_s)+(s_ET_res_i*s_GSF_i))*(1/24)))*up_Rad_Spec!BF17,".")</f>
        <v>2.8412790955860405</v>
      </c>
      <c r="J17" s="30">
        <f>IFERROR((s_DL/(up_Rad_Spec!AZ17*s_Fam*s_Foffset*Fsurf!C17*s_EF_res*(1/365)*((s_ET_res_o*s_GSF_s)+(s_ET_res_i*s_GSF_i))*(1/24)))*up_Rad_Spec!BF17,".")</f>
        <v>2.8412790955860405</v>
      </c>
      <c r="K17" s="30">
        <f>IFERROR((s_DL/(up_Rad_Spec!BA17*s_Fam*s_Foffset*Fsurf!C17*s_EF_res*(1/365)*((s_ET_res_o*s_GSF_s)+(s_ET_res_i*s_GSF_i))*(1/24)))*up_Rad_Spec!BF17,".")</f>
        <v>2.8412790955860405</v>
      </c>
      <c r="L17" s="30">
        <f>IFERROR((s_DL/(up_Rad_Spec!BB17*s_Fam*s_Foffset*Fsurf!C17*s_EF_res*(1/365)*((s_ET_res_o*s_GSF_s)+(s_ET_res_i*s_GSF_i))*(1/24)))*up_Rad_Spec!BF17,".")</f>
        <v>2.8412790955860405</v>
      </c>
      <c r="M17" s="30">
        <f>IFERROR((s_DL/(up_Rad_Spec!AY17*s_Fam*s_Foffset*Fsurf!C17*s_EF_res*(1/365)*((s_ET_res_o*s_GSF_s)+(s_ET_res_i*s_GSF_i))*(1/24)))*up_Rad_Spec!BF17,".")</f>
        <v>2.8412790955860405</v>
      </c>
      <c r="N17" s="30">
        <f>IFERROR((s_DL/(up_Rad_Spec!AV17*s_Fam*s_Foffset*s_EF_res*(1/365)*acf!D17*((s_ET_res_o*s_GSF_s)+(s_ET_res_i*s_GSF_i))*(1/24)))*up_Rad_Spec!BF17,".")</f>
        <v>3.5127334897370881</v>
      </c>
      <c r="O17" s="30">
        <f>IFERROR((s_DL/(up_Rad_Spec!AZ17*s_Fam*s_Foffset*s_EF_res*(1/365)*acf!E17*((s_ET_res_o*s_GSF_s)+(s_ET_res_i*s_GSF_i))*(1/24)))*up_Rad_Spec!BF17,".")</f>
        <v>3.3529958483305808</v>
      </c>
      <c r="P17" s="30">
        <f>IFERROR((s_DL/(up_Rad_Spec!BA17*s_Fam*s_Foffset*s_EF_res*(1/365)*acf!F17*((s_ET_res_o*s_GSF_s)+(s_ET_res_i*s_GSF_i))*(1/24)))*up_Rad_Spec!BF17,".")</f>
        <v>3.2753331294761172</v>
      </c>
      <c r="Q17" s="30">
        <f>IFERROR((s_DL/(up_Rad_Spec!BB17*s_Fam*s_Foffset*s_EF_res*(1/365)*acf!G17*((s_ET_res_o*s_GSF_s)+(s_ET_res_i*s_GSF_i))*(1/24)))*up_Rad_Spec!BF17,".")</f>
        <v>3.4837656106639239</v>
      </c>
      <c r="R17" s="30">
        <f>IFERROR((s_DL/(up_Rad_Spec!AY17*s_Fam*s_Foffset*s_EF_res*(1/365)*acf!C17*((s_ET_res_o*s_GSF_s)+(s_ET_res_i*s_GSF_i))*(1/24)))*up_Rad_Spec!BF17,".")</f>
        <v>3.3471787146589427</v>
      </c>
    </row>
    <row r="18" spans="1:18">
      <c r="A18" s="34" t="s">
        <v>25</v>
      </c>
      <c r="B18" s="28" t="s">
        <v>9</v>
      </c>
      <c r="C18" s="30">
        <f>IFERROR((s_DL/(k_decay*up_Rad_Spec!X18*s_IFDres_adj))*up_Rad_Spec!BF18,".")</f>
        <v>3.266256203344386E-5</v>
      </c>
      <c r="D18" s="30">
        <f>IFERROR((s_DL/(k_decay*up_Rad_Spec!AN18*s_IFAres_adj*(1/s_PEFm_pp)*s_SLF*(s_ET_res_o+s_ET_res_i)*(1/24)))*up_Rad_Spec!BF18,".")</f>
        <v>3.8138507502207913E-4</v>
      </c>
      <c r="E18" s="30">
        <f>IFERROR((s_DL/(k_decay*up_Rad_Spec!AN18*s_IFAres_adj*(1/s_PEF)*s_SLF*(s_ET_res_o+s_ET_res_i)*(1/24)))*up_Rad_Spec!BF18,".")</f>
        <v>1.871845252972756E-3</v>
      </c>
      <c r="F18" s="30">
        <f>IFERROR((s_DL/(k_decay*up_Rad_Spec!AY18*s_Fam*s_Foffset*s_EF_res*(1/365)*acf!C18*((s_ET_res_o*s_GSF_s)+(s_ET_res_i*s_GSF_i))*(1/24)))*up_Rad_Spec!BF18,".")</f>
        <v>3.8813974681104826</v>
      </c>
      <c r="G18" s="30">
        <f t="shared" si="0"/>
        <v>3.2102129244095229E-5</v>
      </c>
      <c r="H18" s="30">
        <f t="shared" si="1"/>
        <v>3.0085709950208764E-5</v>
      </c>
      <c r="I18" s="89">
        <f>IFERROR((s_DL/(up_Rad_Spec!AV18*s_Fam*s_Foffset*Fsurf!C18*s_EF_res*(1/365)*((s_ET_res_o*s_GSF_s)+(s_ET_res_i*s_GSF_i))*(1/24)))*up_Rad_Spec!BF18,".")</f>
        <v>3.0186830430805114</v>
      </c>
      <c r="J18" s="30">
        <f>IFERROR((s_DL/(up_Rad_Spec!AZ18*s_Fam*s_Foffset*Fsurf!C18*s_EF_res*(1/365)*((s_ET_res_o*s_GSF_s)+(s_ET_res_i*s_GSF_i))*(1/24)))*up_Rad_Spec!BF18,".")</f>
        <v>3.0186830430805114</v>
      </c>
      <c r="K18" s="30">
        <f>IFERROR((s_DL/(up_Rad_Spec!BA18*s_Fam*s_Foffset*Fsurf!C18*s_EF_res*(1/365)*((s_ET_res_o*s_GSF_s)+(s_ET_res_i*s_GSF_i))*(1/24)))*up_Rad_Spec!BF18,".")</f>
        <v>3.0186830430805114</v>
      </c>
      <c r="L18" s="30">
        <f>IFERROR((s_DL/(up_Rad_Spec!BB18*s_Fam*s_Foffset*Fsurf!C18*s_EF_res*(1/365)*((s_ET_res_o*s_GSF_s)+(s_ET_res_i*s_GSF_i))*(1/24)))*up_Rad_Spec!BF18,".")</f>
        <v>3.0186830430805114</v>
      </c>
      <c r="M18" s="30">
        <f>IFERROR((s_DL/(up_Rad_Spec!AY18*s_Fam*s_Foffset*Fsurf!C18*s_EF_res*(1/365)*((s_ET_res_o*s_GSF_s)+(s_ET_res_i*s_GSF_i))*(1/24)))*up_Rad_Spec!BF18,".")</f>
        <v>3.0186830430805114</v>
      </c>
      <c r="N18" s="30">
        <f>IFERROR((s_DL/(up_Rad_Spec!AV18*s_Fam*s_Foffset*s_EF_res*(1/365)*acf!D18*((s_ET_res_o*s_GSF_s)+(s_ET_res_i*s_GSF_i))*(1/24)))*up_Rad_Spec!BF18,".")</f>
        <v>3.1299907261165303</v>
      </c>
      <c r="O18" s="30">
        <f>IFERROR((s_DL/(up_Rad_Spec!AZ18*s_Fam*s_Foffset*s_EF_res*(1/365)*acf!E18*((s_ET_res_o*s_GSF_s)+(s_ET_res_i*s_GSF_i))*(1/24)))*up_Rad_Spec!BF18,".")</f>
        <v>3.2435534989773305</v>
      </c>
      <c r="P18" s="30">
        <f>IFERROR((s_DL/(up_Rad_Spec!BA18*s_Fam*s_Foffset*s_EF_res*(1/365)*acf!F18*((s_ET_res_o*s_GSF_s)+(s_ET_res_i*s_GSF_i))*(1/24)))*up_Rad_Spec!BF18,".")</f>
        <v>3.2468464466920288</v>
      </c>
      <c r="Q18" s="30">
        <f>IFERROR((s_DL/(up_Rad_Spec!BB18*s_Fam*s_Foffset*s_EF_res*(1/365)*acf!G18*((s_ET_res_o*s_GSF_s)+(s_ET_res_i*s_GSF_i))*(1/24)))*up_Rad_Spec!BF18,".")</f>
        <v>3.4109689987893508</v>
      </c>
      <c r="R18" s="30">
        <f>IFERROR((s_DL/(up_Rad_Spec!AY18*s_Fam*s_Foffset*s_EF_res*(1/365)*acf!C18*((s_ET_res_o*s_GSF_s)+(s_ET_res_i*s_GSF_i))*(1/24)))*up_Rad_Spec!BF18,".")</f>
        <v>3.4342483221386821</v>
      </c>
    </row>
    <row r="19" spans="1:18">
      <c r="A19" s="34" t="s">
        <v>26</v>
      </c>
      <c r="B19" s="90" t="s">
        <v>9</v>
      </c>
      <c r="C19" s="30">
        <f>IFERROR((s_DL/(k_decay*up_Rad_Spec!X19*s_IFDres_adj))*up_Rad_Spec!BF19,".")</f>
        <v>3.266256203344386E-5</v>
      </c>
      <c r="D19" s="30">
        <f>IFERROR((s_DL/(k_decay*up_Rad_Spec!AN19*s_IFAres_adj*(1/s_PEFm_pp)*s_SLF*(s_ET_res_o+s_ET_res_i)*(1/24)))*up_Rad_Spec!BF19,".")</f>
        <v>3.8138507502207913E-4</v>
      </c>
      <c r="E19" s="30">
        <f>IFERROR((s_DL/(k_decay*up_Rad_Spec!AN19*s_IFAres_adj*(1/s_PEF)*s_SLF*(s_ET_res_o+s_ET_res_i)*(1/24)))*up_Rad_Spec!BF19,".")</f>
        <v>1.871845252972756E-3</v>
      </c>
      <c r="F19" s="30">
        <f>IFERROR((s_DL/(k_decay*up_Rad_Spec!AY19*s_Fam*s_Foffset*s_EF_res*(1/365)*acf!C19*((s_ET_res_o*s_GSF_s)+(s_ET_res_i*s_GSF_i))*(1/24)))*up_Rad_Spec!BF19,".")</f>
        <v>3.9757641067550225</v>
      </c>
      <c r="G19" s="30">
        <f t="shared" si="0"/>
        <v>3.2102135546082501E-5</v>
      </c>
      <c r="H19" s="30">
        <f t="shared" si="1"/>
        <v>3.0085715485371163E-5</v>
      </c>
      <c r="I19" s="89">
        <f>IFERROR((s_DL/(up_Rad_Spec!AV19*s_Fam*s_Foffset*Fsurf!C19*s_EF_res*(1/365)*((s_ET_res_o*s_GSF_s)+(s_ET_res_i*s_GSF_i))*(1/24)))*up_Rad_Spec!BF19,".")</f>
        <v>3.2231229528764396</v>
      </c>
      <c r="J19" s="30">
        <f>IFERROR((s_DL/(up_Rad_Spec!AZ19*s_Fam*s_Foffset*Fsurf!C19*s_EF_res*(1/365)*((s_ET_res_o*s_GSF_s)+(s_ET_res_i*s_GSF_i))*(1/24)))*up_Rad_Spec!BF19,".")</f>
        <v>3.2231229528764396</v>
      </c>
      <c r="K19" s="30">
        <f>IFERROR((s_DL/(up_Rad_Spec!BA19*s_Fam*s_Foffset*Fsurf!C19*s_EF_res*(1/365)*((s_ET_res_o*s_GSF_s)+(s_ET_res_i*s_GSF_i))*(1/24)))*up_Rad_Spec!BF19,".")</f>
        <v>3.2231229528764396</v>
      </c>
      <c r="L19" s="30">
        <f>IFERROR((s_DL/(up_Rad_Spec!BB19*s_Fam*s_Foffset*Fsurf!C19*s_EF_res*(1/365)*((s_ET_res_o*s_GSF_s)+(s_ET_res_i*s_GSF_i))*(1/24)))*up_Rad_Spec!BF19,".")</f>
        <v>3.2231229528764396</v>
      </c>
      <c r="M19" s="30">
        <f>IFERROR((s_DL/(up_Rad_Spec!AY19*s_Fam*s_Foffset*Fsurf!C19*s_EF_res*(1/365)*((s_ET_res_o*s_GSF_s)+(s_ET_res_i*s_GSF_i))*(1/24)))*up_Rad_Spec!BF19,".")</f>
        <v>3.2231229528764396</v>
      </c>
      <c r="N19" s="30">
        <f>IFERROR((s_DL/(up_Rad_Spec!AV19*s_Fam*s_Foffset*s_EF_res*(1/365)*acf!D19*((s_ET_res_o*s_GSF_s)+(s_ET_res_i*s_GSF_i))*(1/24)))*up_Rad_Spec!BF19,".")</f>
        <v>3.2321417831574242</v>
      </c>
      <c r="O19" s="30">
        <f>IFERROR((s_DL/(up_Rad_Spec!AZ19*s_Fam*s_Foffset*s_EF_res*(1/365)*acf!E19*((s_ET_res_o*s_GSF_s)+(s_ET_res_i*s_GSF_i))*(1/24)))*up_Rad_Spec!BF19,".")</f>
        <v>3.2590607738010142</v>
      </c>
      <c r="P19" s="30">
        <f>IFERROR((s_DL/(up_Rad_Spec!BA19*s_Fam*s_Foffset*s_EF_res*(1/365)*acf!F19*((s_ET_res_o*s_GSF_s)+(s_ET_res_i*s_GSF_i))*(1/24)))*up_Rad_Spec!BF19,".")</f>
        <v>3.224726627428852</v>
      </c>
      <c r="Q19" s="30">
        <f>IFERROR((s_DL/(up_Rad_Spec!BB19*s_Fam*s_Foffset*s_EF_res*(1/365)*acf!G19*((s_ET_res_o*s_GSF_s)+(s_ET_res_i*s_GSF_i))*(1/24)))*up_Rad_Spec!BF19,".")</f>
        <v>3.2489079364994522</v>
      </c>
      <c r="R19" s="30">
        <f>IFERROR((s_DL/(up_Rad_Spec!AY19*s_Fam*s_Foffset*s_EF_res*(1/365)*acf!C19*((s_ET_res_o*s_GSF_s)+(s_ET_res_i*s_GSF_i))*(1/24)))*up_Rad_Spec!BF19,".")</f>
        <v>3.5177436284281045</v>
      </c>
    </row>
    <row r="20" spans="1:18">
      <c r="A20" s="88" t="s">
        <v>27</v>
      </c>
      <c r="B20" s="28"/>
      <c r="C20" s="30">
        <f>IFERROR((s_DL/(k_decay*up_Rad_Spec!X20*s_IFDres_adj))*up_Rad_Spec!BF20,".")</f>
        <v>3.266256203344386E-5</v>
      </c>
      <c r="D20" s="30">
        <f>IFERROR((s_DL/(k_decay*up_Rad_Spec!AN20*s_IFAres_adj*(1/s_PEFm_pp)*s_SLF*(s_ET_res_o+s_ET_res_i)*(1/24)))*up_Rad_Spec!BF20,".")</f>
        <v>3.8138507502207913E-4</v>
      </c>
      <c r="E20" s="30">
        <f>IFERROR((s_DL/(k_decay*up_Rad_Spec!AN20*s_IFAres_adj*(1/s_PEF)*s_SLF*(s_ET_res_o+s_ET_res_i)*(1/24)))*up_Rad_Spec!BF20,".")</f>
        <v>1.871845252972756E-3</v>
      </c>
      <c r="F20" s="30">
        <f>IFERROR((s_DL/(k_decay*up_Rad_Spec!AY20*s_Fam*s_Foffset*s_EF_res*(1/365)*acf!C20*((s_ET_res_o*s_GSF_s)+(s_ET_res_i*s_GSF_i))*(1/24)))*up_Rad_Spec!BF20,".")</f>
        <v>3.6280890378414754</v>
      </c>
      <c r="G20" s="30">
        <f t="shared" si="0"/>
        <v>3.2102110706601552E-5</v>
      </c>
      <c r="H20" s="30">
        <f t="shared" si="1"/>
        <v>3.0085693668353786E-5</v>
      </c>
      <c r="I20" s="89">
        <f>IFERROR((s_DL/(up_Rad_Spec!AV20*s_Fam*s_Foffset*Fsurf!C20*s_EF_res*(1/365)*((s_ET_res_o*s_GSF_s)+(s_ET_res_i*s_GSF_i))*(1/24)))*up_Rad_Spec!BF20,".")</f>
        <v>2.7098320199895332</v>
      </c>
      <c r="J20" s="30">
        <f>IFERROR((s_DL/(up_Rad_Spec!AZ20*s_Fam*s_Foffset*Fsurf!C20*s_EF_res*(1/365)*((s_ET_res_o*s_GSF_s)+(s_ET_res_i*s_GSF_i))*(1/24)))*up_Rad_Spec!BF20,".")</f>
        <v>2.7098320199895332</v>
      </c>
      <c r="K20" s="30">
        <f>IFERROR((s_DL/(up_Rad_Spec!BA20*s_Fam*s_Foffset*Fsurf!C20*s_EF_res*(1/365)*((s_ET_res_o*s_GSF_s)+(s_ET_res_i*s_GSF_i))*(1/24)))*up_Rad_Spec!BF20,".")</f>
        <v>2.7098320199895332</v>
      </c>
      <c r="L20" s="30">
        <f>IFERROR((s_DL/(up_Rad_Spec!BB20*s_Fam*s_Foffset*Fsurf!C20*s_EF_res*(1/365)*((s_ET_res_o*s_GSF_s)+(s_ET_res_i*s_GSF_i))*(1/24)))*up_Rad_Spec!BF20,".")</f>
        <v>2.7098320199895332</v>
      </c>
      <c r="M20" s="30">
        <f>IFERROR((s_DL/(up_Rad_Spec!AY20*s_Fam*s_Foffset*Fsurf!C20*s_EF_res*(1/365)*((s_ET_res_o*s_GSF_s)+(s_ET_res_i*s_GSF_i))*(1/24)))*up_Rad_Spec!BF20,".")</f>
        <v>2.7098320199895332</v>
      </c>
      <c r="N20" s="30">
        <f>IFERROR((s_DL/(up_Rad_Spec!AV20*s_Fam*s_Foffset*s_EF_res*(1/365)*acf!D20*((s_ET_res_o*s_GSF_s)+(s_ET_res_i*s_GSF_i))*(1/24)))*up_Rad_Spec!BF20,".")</f>
        <v>3.3172636727871883</v>
      </c>
      <c r="O20" s="30">
        <f>IFERROR((s_DL/(up_Rad_Spec!AZ20*s_Fam*s_Foffset*s_EF_res*(1/365)*acf!E20*((s_ET_res_o*s_GSF_s)+(s_ET_res_i*s_GSF_i))*(1/24)))*up_Rad_Spec!BF20,".")</f>
        <v>3.3318466074136115</v>
      </c>
      <c r="P20" s="30">
        <f>IFERROR((s_DL/(up_Rad_Spec!BA20*s_Fam*s_Foffset*s_EF_res*(1/365)*acf!F20*((s_ET_res_o*s_GSF_s)+(s_ET_res_i*s_GSF_i))*(1/24)))*up_Rad_Spec!BF20,".")</f>
        <v>3.332213268204566</v>
      </c>
      <c r="Q20" s="30">
        <f>IFERROR((s_DL/(up_Rad_Spec!BB20*s_Fam*s_Foffset*s_EF_res*(1/365)*acf!G20*((s_ET_res_o*s_GSF_s)+(s_ET_res_i*s_GSF_i))*(1/24)))*up_Rad_Spec!BF20,".")</f>
        <v>3.3330021444517728</v>
      </c>
      <c r="R20" s="30">
        <f>IFERROR((s_DL/(up_Rad_Spec!AY20*s_Fam*s_Foffset*s_EF_res*(1/365)*acf!C20*((s_ET_res_o*s_GSF_s)+(s_ET_res_i*s_GSF_i))*(1/24)))*up_Rad_Spec!BF20,".")</f>
        <v>3.2101218164710179</v>
      </c>
    </row>
    <row r="21" spans="1:18">
      <c r="A21" s="88" t="s">
        <v>28</v>
      </c>
      <c r="B21" s="28"/>
      <c r="C21" s="30">
        <f>IFERROR((s_DL/(k_decay*up_Rad_Spec!X21*s_IFDres_adj))*up_Rad_Spec!BF21,".")</f>
        <v>3.266256203344386E-5</v>
      </c>
      <c r="D21" s="30">
        <f>IFERROR((s_DL/(k_decay*up_Rad_Spec!AN21*s_IFAres_adj*(1/s_PEFm_pp)*s_SLF*(s_ET_res_o+s_ET_res_i)*(1/24)))*up_Rad_Spec!BF21,".")</f>
        <v>3.8138507502207913E-4</v>
      </c>
      <c r="E21" s="30">
        <f>IFERROR((s_DL/(k_decay*up_Rad_Spec!AN21*s_IFAres_adj*(1/s_PEF)*s_SLF*(s_ET_res_o+s_ET_res_i)*(1/24)))*up_Rad_Spec!BF21,".")</f>
        <v>1.871845252972756E-3</v>
      </c>
      <c r="F21" s="30">
        <f>IFERROR((s_DL/(k_decay*up_Rad_Spec!AY21*s_Fam*s_Foffset*s_EF_res*(1/365)*acf!C21*((s_ET_res_o*s_GSF_s)+(s_ET_res_i*s_GSF_i))*(1/24)))*up_Rad_Spec!BF21,".")</f>
        <v>3.7666049100636543</v>
      </c>
      <c r="G21" s="30">
        <f t="shared" si="0"/>
        <v>3.2102121152332943E-5</v>
      </c>
      <c r="H21" s="30">
        <f t="shared" si="1"/>
        <v>3.0085702843050721E-5</v>
      </c>
      <c r="I21" s="89">
        <f>IFERROR((s_DL/(up_Rad_Spec!AV21*s_Fam*s_Foffset*Fsurf!C21*s_EF_res*(1/365)*((s_ET_res_o*s_GSF_s)+(s_ET_res_i*s_GSF_i))*(1/24)))*up_Rad_Spec!BF21,".")</f>
        <v>2.8925462397609083</v>
      </c>
      <c r="J21" s="30">
        <f>IFERROR((s_DL/(up_Rad_Spec!AZ21*s_Fam*s_Foffset*Fsurf!C21*s_EF_res*(1/365)*((s_ET_res_o*s_GSF_s)+(s_ET_res_i*s_GSF_i))*(1/24)))*up_Rad_Spec!BF21,".")</f>
        <v>2.8925462397609083</v>
      </c>
      <c r="K21" s="30">
        <f>IFERROR((s_DL/(up_Rad_Spec!BA21*s_Fam*s_Foffset*Fsurf!C21*s_EF_res*(1/365)*((s_ET_res_o*s_GSF_s)+(s_ET_res_i*s_GSF_i))*(1/24)))*up_Rad_Spec!BF21,".")</f>
        <v>2.8925462397609083</v>
      </c>
      <c r="L21" s="30">
        <f>IFERROR((s_DL/(up_Rad_Spec!BB21*s_Fam*s_Foffset*Fsurf!C21*s_EF_res*(1/365)*((s_ET_res_o*s_GSF_s)+(s_ET_res_i*s_GSF_i))*(1/24)))*up_Rad_Spec!BF21,".")</f>
        <v>2.8925462397609083</v>
      </c>
      <c r="M21" s="30">
        <f>IFERROR((s_DL/(up_Rad_Spec!AY21*s_Fam*s_Foffset*Fsurf!C21*s_EF_res*(1/365)*((s_ET_res_o*s_GSF_s)+(s_ET_res_i*s_GSF_i))*(1/24)))*up_Rad_Spec!BF21,".")</f>
        <v>2.8925462397609083</v>
      </c>
      <c r="N21" s="30">
        <f>IFERROR((s_DL/(up_Rad_Spec!AV21*s_Fam*s_Foffset*s_EF_res*(1/365)*acf!D21*((s_ET_res_o*s_GSF_s)+(s_ET_res_i*s_GSF_i))*(1/24)))*up_Rad_Spec!BF21,".")</f>
        <v>3.3842791005202622</v>
      </c>
      <c r="O21" s="30">
        <f>IFERROR((s_DL/(up_Rad_Spec!AZ21*s_Fam*s_Foffset*s_EF_res*(1/365)*acf!E21*((s_ET_res_o*s_GSF_s)+(s_ET_res_i*s_GSF_i))*(1/24)))*up_Rad_Spec!BF21,".")</f>
        <v>3.2849882674058231</v>
      </c>
      <c r="P21" s="30">
        <f>IFERROR((s_DL/(up_Rad_Spec!BA21*s_Fam*s_Foffset*s_EF_res*(1/365)*acf!F21*((s_ET_res_o*s_GSF_s)+(s_ET_res_i*s_GSF_i))*(1/24)))*up_Rad_Spec!BF21,".")</f>
        <v>3.2801474358888711</v>
      </c>
      <c r="Q21" s="30">
        <f>IFERROR((s_DL/(up_Rad_Spec!BB21*s_Fam*s_Foffset*s_EF_res*(1/365)*acf!G21*((s_ET_res_o*s_GSF_s)+(s_ET_res_i*s_GSF_i))*(1/24)))*up_Rad_Spec!BF21,".")</f>
        <v>3.3323810060664054</v>
      </c>
      <c r="R21" s="30">
        <f>IFERROR((s_DL/(up_Rad_Spec!AY21*s_Fam*s_Foffset*s_EF_res*(1/365)*acf!C21*((s_ET_res_o*s_GSF_s)+(s_ET_res_i*s_GSF_i))*(1/24)))*up_Rad_Spec!BF21,".")</f>
        <v>3.3326802263419268</v>
      </c>
    </row>
    <row r="22" spans="1:18">
      <c r="A22" s="88" t="s">
        <v>29</v>
      </c>
      <c r="B22" s="28"/>
      <c r="C22" s="30">
        <f>IFERROR((s_DL/(k_decay*up_Rad_Spec!X22*s_IFDres_adj))*up_Rad_Spec!BF22,".")</f>
        <v>3.266256203344386E-5</v>
      </c>
      <c r="D22" s="30">
        <f>IFERROR((s_DL/(k_decay*up_Rad_Spec!AN22*s_IFAres_adj*(1/s_PEFm_pp)*s_SLF*(s_ET_res_o+s_ET_res_i)*(1/24)))*up_Rad_Spec!BF22,".")</f>
        <v>3.8138507502207913E-4</v>
      </c>
      <c r="E22" s="30">
        <f>IFERROR((s_DL/(k_decay*up_Rad_Spec!AN22*s_IFAres_adj*(1/s_PEF)*s_SLF*(s_ET_res_o+s_ET_res_i)*(1/24)))*up_Rad_Spec!BF22,".")</f>
        <v>1.871845252972756E-3</v>
      </c>
      <c r="F22" s="30">
        <f>IFERROR((s_DL/(k_decay*up_Rad_Spec!AY22*s_Fam*s_Foffset*s_EF_res*(1/365)*acf!C22*((s_ET_res_o*s_GSF_s)+(s_ET_res_i*s_GSF_i))*(1/24)))*up_Rad_Spec!BF22,".")</f>
        <v>3.8249221081247482</v>
      </c>
      <c r="G22" s="30">
        <f t="shared" si="0"/>
        <v>3.2102125323825772E-5</v>
      </c>
      <c r="H22" s="30">
        <f t="shared" si="1"/>
        <v>3.0085706506957048E-5</v>
      </c>
      <c r="I22" s="89">
        <f>IFERROR((s_DL/(up_Rad_Spec!AV22*s_Fam*s_Foffset*Fsurf!C22*s_EF_res*(1/365)*((s_ET_res_o*s_GSF_s)+(s_ET_res_i*s_GSF_i))*(1/24)))*up_Rad_Spec!BF22,".")</f>
        <v>2.8412790955860405</v>
      </c>
      <c r="J22" s="30">
        <f>IFERROR((s_DL/(up_Rad_Spec!AZ22*s_Fam*s_Foffset*Fsurf!C22*s_EF_res*(1/365)*((s_ET_res_o*s_GSF_s)+(s_ET_res_i*s_GSF_i))*(1/24)))*up_Rad_Spec!BF22,".")</f>
        <v>2.8412790955860405</v>
      </c>
      <c r="K22" s="30">
        <f>IFERROR((s_DL/(up_Rad_Spec!BA22*s_Fam*s_Foffset*Fsurf!C22*s_EF_res*(1/365)*((s_ET_res_o*s_GSF_s)+(s_ET_res_i*s_GSF_i))*(1/24)))*up_Rad_Spec!BF22,".")</f>
        <v>2.8412790955860405</v>
      </c>
      <c r="L22" s="30">
        <f>IFERROR((s_DL/(up_Rad_Spec!BB22*s_Fam*s_Foffset*Fsurf!C22*s_EF_res*(1/365)*((s_ET_res_o*s_GSF_s)+(s_ET_res_i*s_GSF_i))*(1/24)))*up_Rad_Spec!BF22,".")</f>
        <v>2.8412790955860405</v>
      </c>
      <c r="M22" s="30">
        <f>IFERROR((s_DL/(up_Rad_Spec!AY22*s_Fam*s_Foffset*Fsurf!C22*s_EF_res*(1/365)*((s_ET_res_o*s_GSF_s)+(s_ET_res_i*s_GSF_i))*(1/24)))*up_Rad_Spec!BF22,".")</f>
        <v>2.8412790955860405</v>
      </c>
      <c r="N22" s="30">
        <f>IFERROR((s_DL/(up_Rad_Spec!AV22*s_Fam*s_Foffset*s_EF_res*(1/365)*acf!D22*((s_ET_res_o*s_GSF_s)+(s_ET_res_i*s_GSF_i))*(1/24)))*up_Rad_Spec!BF22,".")</f>
        <v>3.3842791005202622</v>
      </c>
      <c r="O22" s="30">
        <f>IFERROR((s_DL/(up_Rad_Spec!AZ22*s_Fam*s_Foffset*s_EF_res*(1/365)*acf!E22*((s_ET_res_o*s_GSF_s)+(s_ET_res_i*s_GSF_i))*(1/24)))*up_Rad_Spec!BF22,".")</f>
        <v>3.3842791005202622</v>
      </c>
      <c r="P22" s="30">
        <f>IFERROR((s_DL/(up_Rad_Spec!BA22*s_Fam*s_Foffset*s_EF_res*(1/365)*acf!F22*((s_ET_res_o*s_GSF_s)+(s_ET_res_i*s_GSF_i))*(1/24)))*up_Rad_Spec!BF22,".")</f>
        <v>3.3842791005202622</v>
      </c>
      <c r="Q22" s="30">
        <f>IFERROR((s_DL/(up_Rad_Spec!BB22*s_Fam*s_Foffset*s_EF_res*(1/365)*acf!G22*((s_ET_res_o*s_GSF_s)+(s_ET_res_i*s_GSF_i))*(1/24)))*up_Rad_Spec!BF22,".")</f>
        <v>3.3842791005202622</v>
      </c>
      <c r="R22" s="30">
        <f>IFERROR((s_DL/(up_Rad_Spec!AY22*s_Fam*s_Foffset*s_EF_res*(1/365)*acf!C22*((s_ET_res_o*s_GSF_s)+(s_ET_res_i*s_GSF_i))*(1/24)))*up_Rad_Spec!BF22,".")</f>
        <v>3.3842791005202622</v>
      </c>
    </row>
    <row r="23" spans="1:18">
      <c r="A23" s="88" t="s">
        <v>30</v>
      </c>
      <c r="B23" s="28"/>
      <c r="C23" s="30">
        <f>IFERROR((s_DL/(k_decay*up_Rad_Spec!X23*s_IFDres_adj))*up_Rad_Spec!BF23,".")</f>
        <v>3.266256203344386E-5</v>
      </c>
      <c r="D23" s="30">
        <f>IFERROR((s_DL/(k_decay*up_Rad_Spec!AN23*s_IFAres_adj*(1/s_PEFm_pp)*s_SLF*(s_ET_res_o+s_ET_res_i)*(1/24)))*up_Rad_Spec!BF23,".")</f>
        <v>3.8138507502207913E-4</v>
      </c>
      <c r="E23" s="30">
        <f>IFERROR((s_DL/(k_decay*up_Rad_Spec!AN23*s_IFAres_adj*(1/s_PEF)*s_SLF*(s_ET_res_o+s_ET_res_i)*(1/24)))*up_Rad_Spec!BF23,".")</f>
        <v>1.871845252972756E-3</v>
      </c>
      <c r="F23" s="30">
        <f>IFERROR((s_DL/(k_decay*up_Rad_Spec!AY23*s_Fam*s_Foffset*s_EF_res*(1/365)*acf!C23*((s_ET_res_o*s_GSF_s)+(s_ET_res_i*s_GSF_i))*(1/24)))*up_Rad_Spec!BF23,".")</f>
        <v>3.4424298973122736</v>
      </c>
      <c r="G23" s="30">
        <f t="shared" si="0"/>
        <v>3.2102095387254219E-5</v>
      </c>
      <c r="H23" s="30">
        <f t="shared" si="1"/>
        <v>3.0085680213060815E-5</v>
      </c>
      <c r="I23" s="89">
        <f>IFERROR((s_DL/(up_Rad_Spec!AV23*s_Fam*s_Foffset*Fsurf!C23*s_EF_res*(1/365)*((s_ET_res_o*s_GSF_s)+(s_ET_res_i*s_GSF_i))*(1/24)))*up_Rad_Spec!BF23,".")</f>
        <v>2.5234889730474204</v>
      </c>
      <c r="J23" s="30">
        <f>IFERROR((s_DL/(up_Rad_Spec!AZ23*s_Fam*s_Foffset*Fsurf!C23*s_EF_res*(1/365)*((s_ET_res_o*s_GSF_s)+(s_ET_res_i*s_GSF_i))*(1/24)))*up_Rad_Spec!BF23,".")</f>
        <v>2.5234889730474204</v>
      </c>
      <c r="K23" s="30">
        <f>IFERROR((s_DL/(up_Rad_Spec!BA23*s_Fam*s_Foffset*Fsurf!C23*s_EF_res*(1/365)*((s_ET_res_o*s_GSF_s)+(s_ET_res_i*s_GSF_i))*(1/24)))*up_Rad_Spec!BF23,".")</f>
        <v>2.5234889730474204</v>
      </c>
      <c r="L23" s="30">
        <f>IFERROR((s_DL/(up_Rad_Spec!BB23*s_Fam*s_Foffset*Fsurf!C23*s_EF_res*(1/365)*((s_ET_res_o*s_GSF_s)+(s_ET_res_i*s_GSF_i))*(1/24)))*up_Rad_Spec!BF23,".")</f>
        <v>2.5234889730474204</v>
      </c>
      <c r="M23" s="30">
        <f>IFERROR((s_DL/(up_Rad_Spec!AY23*s_Fam*s_Foffset*Fsurf!C23*s_EF_res*(1/365)*((s_ET_res_o*s_GSF_s)+(s_ET_res_i*s_GSF_i))*(1/24)))*up_Rad_Spec!BF23,".")</f>
        <v>2.5234889730474204</v>
      </c>
      <c r="N23" s="30">
        <f>IFERROR((s_DL/(up_Rad_Spec!AV23*s_Fam*s_Foffset*s_EF_res*(1/365)*acf!D23*((s_ET_res_o*s_GSF_s)+(s_ET_res_i*s_GSF_i))*(1/24)))*up_Rad_Spec!BF23,".")</f>
        <v>3.2714697971695865</v>
      </c>
      <c r="O23" s="30">
        <f>IFERROR((s_DL/(up_Rad_Spec!AZ23*s_Fam*s_Foffset*s_EF_res*(1/365)*acf!E23*((s_ET_res_o*s_GSF_s)+(s_ET_res_i*s_GSF_i))*(1/24)))*up_Rad_Spec!BF23,".")</f>
        <v>3.0458511904682357</v>
      </c>
      <c r="P23" s="30">
        <f>IFERROR((s_DL/(up_Rad_Spec!BA23*s_Fam*s_Foffset*s_EF_res*(1/365)*acf!F23*((s_ET_res_o*s_GSF_s)+(s_ET_res_i*s_GSF_i))*(1/24)))*up_Rad_Spec!BF23,".")</f>
        <v>3.1081703964113192</v>
      </c>
      <c r="Q23" s="30">
        <f>IFERROR((s_DL/(up_Rad_Spec!BB23*s_Fam*s_Foffset*s_EF_res*(1/365)*acf!G23*((s_ET_res_o*s_GSF_s)+(s_ET_res_i*s_GSF_i))*(1/24)))*up_Rad_Spec!BF23,".")</f>
        <v>3.166718301201104</v>
      </c>
      <c r="R23" s="30">
        <f>IFERROR((s_DL/(up_Rad_Spec!AY23*s_Fam*s_Foffset*s_EF_res*(1/365)*acf!C23*((s_ET_res_o*s_GSF_s)+(s_ET_res_i*s_GSF_i))*(1/24)))*up_Rad_Spec!BF23,".")</f>
        <v>3.0458511904682357</v>
      </c>
    </row>
    <row r="24" spans="1:18">
      <c r="A24" s="88" t="s">
        <v>31</v>
      </c>
      <c r="B24" s="28"/>
      <c r="C24" s="30">
        <f>IFERROR((s_DL/(k_decay*up_Rad_Spec!X24*s_IFDres_adj))*up_Rad_Spec!BF24,".")</f>
        <v>3.266256203344386E-5</v>
      </c>
      <c r="D24" s="30">
        <f>IFERROR((s_DL/(k_decay*up_Rad_Spec!AN24*s_IFAres_adj*(1/s_PEFm_pp)*s_SLF*(s_ET_res_o+s_ET_res_i)*(1/24)))*up_Rad_Spec!BF24,".")</f>
        <v>3.8138507502207913E-4</v>
      </c>
      <c r="E24" s="30">
        <f>IFERROR((s_DL/(k_decay*up_Rad_Spec!AN24*s_IFAres_adj*(1/s_PEF)*s_SLF*(s_ET_res_o+s_ET_res_i)*(1/24)))*up_Rad_Spec!BF24,".")</f>
        <v>1.871845252972756E-3</v>
      </c>
      <c r="F24" s="30">
        <f>IFERROR((s_DL/(k_decay*up_Rad_Spec!AY24*s_Fam*s_Foffset*s_EF_res*(1/365)*acf!C24*((s_ET_res_o*s_GSF_s)+(s_ET_res_i*s_GSF_i))*(1/24)))*up_Rad_Spec!BF24,".")</f>
        <v>3.9437546396393057</v>
      </c>
      <c r="G24" s="30">
        <f t="shared" si="0"/>
        <v>3.2102133442227678E-5</v>
      </c>
      <c r="H24" s="30">
        <f t="shared" si="1"/>
        <v>3.0085713637513101E-5</v>
      </c>
      <c r="I24" s="89" t="str">
        <f>IFERROR((s_DL/(up_Rad_Spec!AV24*s_Fam*s_Foffset*Fsurf!C24*s_EF_res*(1/365)*((s_ET_res_o*s_GSF_s)+(s_ET_res_i*s_GSF_i))*(1/24)))*up_Rad_Spec!BF24,".")</f>
        <v>.</v>
      </c>
      <c r="J24" s="30" t="str">
        <f>IFERROR((s_DL/(up_Rad_Spec!AZ24*s_Fam*s_Foffset*Fsurf!C24*s_EF_res*(1/365)*((s_ET_res_o*s_GSF_s)+(s_ET_res_i*s_GSF_i))*(1/24)))*up_Rad_Spec!BF24,".")</f>
        <v>.</v>
      </c>
      <c r="K24" s="30" t="str">
        <f>IFERROR((s_DL/(up_Rad_Spec!BA24*s_Fam*s_Foffset*Fsurf!C24*s_EF_res*(1/365)*((s_ET_res_o*s_GSF_s)+(s_ET_res_i*s_GSF_i))*(1/24)))*up_Rad_Spec!BF24,".")</f>
        <v>.</v>
      </c>
      <c r="L24" s="30" t="str">
        <f>IFERROR((s_DL/(up_Rad_Spec!BB24*s_Fam*s_Foffset*Fsurf!C24*s_EF_res*(1/365)*((s_ET_res_o*s_GSF_s)+(s_ET_res_i*s_GSF_i))*(1/24)))*up_Rad_Spec!BF24,".")</f>
        <v>.</v>
      </c>
      <c r="M24" s="30" t="str">
        <f>IFERROR((s_DL/(up_Rad_Spec!AY24*s_Fam*s_Foffset*Fsurf!C24*s_EF_res*(1/365)*((s_ET_res_o*s_GSF_s)+(s_ET_res_i*s_GSF_i))*(1/24)))*up_Rad_Spec!BF24,".")</f>
        <v>.</v>
      </c>
      <c r="N24" s="30">
        <f>IFERROR((s_DL/(up_Rad_Spec!AV24*s_Fam*s_Foffset*s_EF_res*(1/365)*acf!D24*((s_ET_res_o*s_GSF_s)+(s_ET_res_i*s_GSF_i))*(1/24)))*up_Rad_Spec!BF24,".")</f>
        <v>3.2158205649363305</v>
      </c>
      <c r="O24" s="30">
        <f>IFERROR((s_DL/(up_Rad_Spec!AZ24*s_Fam*s_Foffset*s_EF_res*(1/365)*acf!E24*((s_ET_res_o*s_GSF_s)+(s_ET_res_i*s_GSF_i))*(1/24)))*up_Rad_Spec!BF24,".")</f>
        <v>3.2291259039348059</v>
      </c>
      <c r="P24" s="30">
        <f>IFERROR((s_DL/(up_Rad_Spec!BA24*s_Fam*s_Foffset*s_EF_res*(1/365)*acf!F24*((s_ET_res_o*s_GSF_s)+(s_ET_res_i*s_GSF_i))*(1/24)))*up_Rad_Spec!BF24,".")</f>
        <v>3.2065435794138026</v>
      </c>
      <c r="Q24" s="30">
        <f>IFERROR((s_DL/(up_Rad_Spec!BB24*s_Fam*s_Foffset*s_EF_res*(1/365)*acf!G24*((s_ET_res_o*s_GSF_s)+(s_ET_res_i*s_GSF_i))*(1/24)))*up_Rad_Spec!BF24,".")</f>
        <v>3.255008353762193</v>
      </c>
      <c r="R24" s="30">
        <f>IFERROR((s_DL/(up_Rad_Spec!AY24*s_Fam*s_Foffset*s_EF_res*(1/365)*acf!C24*((s_ET_res_o*s_GSF_s)+(s_ET_res_i*s_GSF_i))*(1/24)))*up_Rad_Spec!BF24,".")</f>
        <v>3.4894217521869124</v>
      </c>
    </row>
    <row r="25" spans="1:18">
      <c r="A25" s="88" t="s">
        <v>32</v>
      </c>
      <c r="B25" s="28"/>
      <c r="C25" s="30">
        <f>IFERROR((s_DL/(k_decay*up_Rad_Spec!X25*s_IFDres_adj))*up_Rad_Spec!BF25,".")</f>
        <v>3.266256203344386E-5</v>
      </c>
      <c r="D25" s="30">
        <f>IFERROR((s_DL/(k_decay*up_Rad_Spec!AN25*s_IFAres_adj*(1/s_PEFm_pp)*s_SLF*(s_ET_res_o+s_ET_res_i)*(1/24)))*up_Rad_Spec!BF25,".")</f>
        <v>3.8138507502207913E-4</v>
      </c>
      <c r="E25" s="30">
        <f>IFERROR((s_DL/(k_decay*up_Rad_Spec!AN25*s_IFAres_adj*(1/s_PEF)*s_SLF*(s_ET_res_o+s_ET_res_i)*(1/24)))*up_Rad_Spec!BF25,".")</f>
        <v>1.871845252972756E-3</v>
      </c>
      <c r="F25" s="30">
        <f>IFERROR((s_DL/(k_decay*up_Rad_Spec!AY25*s_Fam*s_Foffset*s_EF_res*(1/365)*acf!C25*((s_ET_res_o*s_GSF_s)+(s_ET_res_i*s_GSF_i))*(1/24)))*up_Rad_Spec!BF25,".")</f>
        <v>3.7838279036572944</v>
      </c>
      <c r="G25" s="30">
        <f t="shared" si="0"/>
        <v>3.2102122397692254E-5</v>
      </c>
      <c r="H25" s="30">
        <f t="shared" si="1"/>
        <v>3.0085703936874937E-5</v>
      </c>
      <c r="I25" s="89" t="str">
        <f>IFERROR((s_DL/(up_Rad_Spec!AV25*s_Fam*s_Foffset*Fsurf!C25*s_EF_res*(1/365)*((s_ET_res_o*s_GSF_s)+(s_ET_res_i*s_GSF_i))*(1/24)))*up_Rad_Spec!BF25,".")</f>
        <v>.</v>
      </c>
      <c r="J25" s="30" t="str">
        <f>IFERROR((s_DL/(up_Rad_Spec!AZ25*s_Fam*s_Foffset*Fsurf!C25*s_EF_res*(1/365)*((s_ET_res_o*s_GSF_s)+(s_ET_res_i*s_GSF_i))*(1/24)))*up_Rad_Spec!BF25,".")</f>
        <v>.</v>
      </c>
      <c r="K25" s="30" t="str">
        <f>IFERROR((s_DL/(up_Rad_Spec!BA25*s_Fam*s_Foffset*Fsurf!C25*s_EF_res*(1/365)*((s_ET_res_o*s_GSF_s)+(s_ET_res_i*s_GSF_i))*(1/24)))*up_Rad_Spec!BF25,".")</f>
        <v>.</v>
      </c>
      <c r="L25" s="30" t="str">
        <f>IFERROR((s_DL/(up_Rad_Spec!BB25*s_Fam*s_Foffset*Fsurf!C25*s_EF_res*(1/365)*((s_ET_res_o*s_GSF_s)+(s_ET_res_i*s_GSF_i))*(1/24)))*up_Rad_Spec!BF25,".")</f>
        <v>.</v>
      </c>
      <c r="M25" s="30" t="str">
        <f>IFERROR((s_DL/(up_Rad_Spec!AY25*s_Fam*s_Foffset*Fsurf!C25*s_EF_res*(1/365)*((s_ET_res_o*s_GSF_s)+(s_ET_res_i*s_GSF_i))*(1/24)))*up_Rad_Spec!BF25,".")</f>
        <v>.</v>
      </c>
      <c r="N25" s="30">
        <f>IFERROR((s_DL/(up_Rad_Spec!AV25*s_Fam*s_Foffset*s_EF_res*(1/365)*acf!D25*((s_ET_res_o*s_GSF_s)+(s_ET_res_i*s_GSF_i))*(1/24)))*up_Rad_Spec!BF25,".")</f>
        <v>3.3411122752585243</v>
      </c>
      <c r="O25" s="30">
        <f>IFERROR((s_DL/(up_Rad_Spec!AZ25*s_Fam*s_Foffset*s_EF_res*(1/365)*acf!E25*((s_ET_res_o*s_GSF_s)+(s_ET_res_i*s_GSF_i))*(1/24)))*up_Rad_Spec!BF25,".")</f>
        <v>3.2708744974157575</v>
      </c>
      <c r="P25" s="30">
        <f>IFERROR((s_DL/(up_Rad_Spec!BA25*s_Fam*s_Foffset*s_EF_res*(1/365)*acf!F25*((s_ET_res_o*s_GSF_s)+(s_ET_res_i*s_GSF_i))*(1/24)))*up_Rad_Spec!BF25,".")</f>
        <v>3.2855709600884211</v>
      </c>
      <c r="Q25" s="30">
        <f>IFERROR((s_DL/(up_Rad_Spec!BB25*s_Fam*s_Foffset*s_EF_res*(1/365)*acf!G25*((s_ET_res_o*s_GSF_s)+(s_ET_res_i*s_GSF_i))*(1/24)))*up_Rad_Spec!BF25,".")</f>
        <v>3.3153955436070173</v>
      </c>
      <c r="R25" s="30">
        <f>IFERROR((s_DL/(up_Rad_Spec!AY25*s_Fam*s_Foffset*s_EF_res*(1/365)*acf!C25*((s_ET_res_o*s_GSF_s)+(s_ET_res_i*s_GSF_i))*(1/24)))*up_Rad_Spec!BF25,".")</f>
        <v>3.3479190771262446</v>
      </c>
    </row>
    <row r="26" spans="1:18">
      <c r="A26" s="88" t="s">
        <v>33</v>
      </c>
      <c r="B26" s="28"/>
      <c r="C26" s="30">
        <f>IFERROR((s_DL/(k_decay*up_Rad_Spec!X26*s_IFDres_adj))*up_Rad_Spec!BF26,".")</f>
        <v>3.266256203344386E-5</v>
      </c>
      <c r="D26" s="30">
        <f>IFERROR((s_DL/(k_decay*up_Rad_Spec!AN26*s_IFAres_adj*(1/s_PEFm_pp)*s_SLF*(s_ET_res_o+s_ET_res_i)*(1/24)))*up_Rad_Spec!BF26,".")</f>
        <v>3.8138507502207913E-4</v>
      </c>
      <c r="E26" s="30">
        <f>IFERROR((s_DL/(k_decay*up_Rad_Spec!AN26*s_IFAres_adj*(1/s_PEF)*s_SLF*(s_ET_res_o+s_ET_res_i)*(1/24)))*up_Rad_Spec!BF26,".")</f>
        <v>1.871845252972756E-3</v>
      </c>
      <c r="F26" s="30">
        <f>IFERROR((s_DL/(k_decay*up_Rad_Spec!AY26*s_Fam*s_Foffset*s_EF_res*(1/365)*acf!C26*((s_ET_res_o*s_GSF_s)+(s_ET_res_i*s_GSF_i))*(1/24)))*up_Rad_Spec!BF26,".")</f>
        <v>3.6193136469765412</v>
      </c>
      <c r="G26" s="30">
        <f t="shared" si="0"/>
        <v>3.2102110017902515E-5</v>
      </c>
      <c r="H26" s="30">
        <f t="shared" si="1"/>
        <v>3.0085693063455487E-5</v>
      </c>
      <c r="I26" s="89">
        <f>IFERROR((s_DL/(up_Rad_Spec!AV26*s_Fam*s_Foffset*Fsurf!C26*s_EF_res*(1/365)*((s_ET_res_o*s_GSF_s)+(s_ET_res_i*s_GSF_i))*(1/24)))*up_Rad_Spec!BF26,".")</f>
        <v>2.5297767362692998</v>
      </c>
      <c r="J26" s="30">
        <f>IFERROR((s_DL/(up_Rad_Spec!AZ26*s_Fam*s_Foffset*Fsurf!C26*s_EF_res*(1/365)*((s_ET_res_o*s_GSF_s)+(s_ET_res_i*s_GSF_i))*(1/24)))*up_Rad_Spec!BF26,".")</f>
        <v>2.5297767362692998</v>
      </c>
      <c r="K26" s="30">
        <f>IFERROR((s_DL/(up_Rad_Spec!BA26*s_Fam*s_Foffset*Fsurf!C26*s_EF_res*(1/365)*((s_ET_res_o*s_GSF_s)+(s_ET_res_i*s_GSF_i))*(1/24)))*up_Rad_Spec!BF26,".")</f>
        <v>2.5297767362692998</v>
      </c>
      <c r="L26" s="30">
        <f>IFERROR((s_DL/(up_Rad_Spec!BB26*s_Fam*s_Foffset*Fsurf!C26*s_EF_res*(1/365)*((s_ET_res_o*s_GSF_s)+(s_ET_res_i*s_GSF_i))*(1/24)))*up_Rad_Spec!BF26,".")</f>
        <v>2.5297767362692998</v>
      </c>
      <c r="M26" s="30">
        <f>IFERROR((s_DL/(up_Rad_Spec!AY26*s_Fam*s_Foffset*Fsurf!C26*s_EF_res*(1/365)*((s_ET_res_o*s_GSF_s)+(s_ET_res_i*s_GSF_i))*(1/24)))*up_Rad_Spec!BF26,".")</f>
        <v>2.5297767362692998</v>
      </c>
      <c r="N26" s="30">
        <f>IFERROR((s_DL/(up_Rad_Spec!AV26*s_Fam*s_Foffset*s_EF_res*(1/365)*acf!D26*((s_ET_res_o*s_GSF_s)+(s_ET_res_i*s_GSF_i))*(1/24)))*up_Rad_Spec!BF26,".")</f>
        <v>3.193334511269855</v>
      </c>
      <c r="O26" s="30">
        <f>IFERROR((s_DL/(up_Rad_Spec!AZ26*s_Fam*s_Foffset*s_EF_res*(1/365)*acf!E26*((s_ET_res_o*s_GSF_s)+(s_ET_res_i*s_GSF_i))*(1/24)))*up_Rad_Spec!BF26,".")</f>
        <v>3.1981437499916492</v>
      </c>
      <c r="P26" s="30">
        <f>IFERROR((s_DL/(up_Rad_Spec!BA26*s_Fam*s_Foffset*s_EF_res*(1/365)*acf!F26*((s_ET_res_o*s_GSF_s)+(s_ET_res_i*s_GSF_i))*(1/24)))*up_Rad_Spec!BF26,".")</f>
        <v>3.1965737236048071</v>
      </c>
      <c r="Q26" s="30">
        <f>IFERROR((s_DL/(up_Rad_Spec!BB26*s_Fam*s_Foffset*s_EF_res*(1/365)*acf!G26*((s_ET_res_o*s_GSF_s)+(s_ET_res_i*s_GSF_i))*(1/24)))*up_Rad_Spec!BF26,".")</f>
        <v>3.2377158323874937</v>
      </c>
      <c r="R26" s="30">
        <f>IFERROR((s_DL/(up_Rad_Spec!AY26*s_Fam*s_Foffset*s_EF_res*(1/365)*acf!C26*((s_ET_res_o*s_GSF_s)+(s_ET_res_i*s_GSF_i))*(1/24)))*up_Rad_Spec!BF26,".")</f>
        <v>3.2023573781207544</v>
      </c>
    </row>
    <row r="27" spans="1:18">
      <c r="A27" s="88" t="s">
        <v>34</v>
      </c>
      <c r="B27" s="28"/>
      <c r="C27" s="30">
        <f>IFERROR((s_DL/(k_decay*up_Rad_Spec!X27*s_IFDres_adj))*up_Rad_Spec!BF27,".")</f>
        <v>3.266256203344386E-5</v>
      </c>
      <c r="D27" s="30">
        <f>IFERROR((s_DL/(k_decay*up_Rad_Spec!AN27*s_IFAres_adj*(1/s_PEFm_pp)*s_SLF*(s_ET_res_o+s_ET_res_i)*(1/24)))*up_Rad_Spec!BF27,".")</f>
        <v>3.8138507502207913E-4</v>
      </c>
      <c r="E27" s="30">
        <f>IFERROR((s_DL/(k_decay*up_Rad_Spec!AN27*s_IFAres_adj*(1/s_PEF)*s_SLF*(s_ET_res_o+s_ET_res_i)*(1/24)))*up_Rad_Spec!BF27,".")</f>
        <v>1.871845252972756E-3</v>
      </c>
      <c r="F27" s="30">
        <f>IFERROR((s_DL/(k_decay*up_Rad_Spec!AY27*s_Fam*s_Foffset*s_EF_res*(1/365)*acf!C27*((s_ET_res_o*s_GSF_s)+(s_ET_res_i*s_GSF_i))*(1/24)))*up_Rad_Spec!BF27,".")</f>
        <v>4.0295109650709584</v>
      </c>
      <c r="G27" s="30">
        <f t="shared" si="0"/>
        <v>3.2102139003469764E-5</v>
      </c>
      <c r="H27" s="30">
        <f t="shared" si="1"/>
        <v>3.0085718522064005E-5</v>
      </c>
      <c r="I27" s="89" t="str">
        <f>IFERROR((s_DL/(up_Rad_Spec!AV27*s_Fam*s_Foffset*Fsurf!C27*s_EF_res*(1/365)*((s_ET_res_o*s_GSF_s)+(s_ET_res_i*s_GSF_i))*(1/24)))*up_Rad_Spec!BF27,".")</f>
        <v>.</v>
      </c>
      <c r="J27" s="30" t="str">
        <f>IFERROR((s_DL/(up_Rad_Spec!AZ27*s_Fam*s_Foffset*Fsurf!C27*s_EF_res*(1/365)*((s_ET_res_o*s_GSF_s)+(s_ET_res_i*s_GSF_i))*(1/24)))*up_Rad_Spec!BF27,".")</f>
        <v>.</v>
      </c>
      <c r="K27" s="30" t="str">
        <f>IFERROR((s_DL/(up_Rad_Spec!BA27*s_Fam*s_Foffset*Fsurf!C27*s_EF_res*(1/365)*((s_ET_res_o*s_GSF_s)+(s_ET_res_i*s_GSF_i))*(1/24)))*up_Rad_Spec!BF27,".")</f>
        <v>.</v>
      </c>
      <c r="L27" s="30" t="str">
        <f>IFERROR((s_DL/(up_Rad_Spec!BB27*s_Fam*s_Foffset*Fsurf!C27*s_EF_res*(1/365)*((s_ET_res_o*s_GSF_s)+(s_ET_res_i*s_GSF_i))*(1/24)))*up_Rad_Spec!BF27,".")</f>
        <v>.</v>
      </c>
      <c r="M27" s="30" t="str">
        <f>IFERROR((s_DL/(up_Rad_Spec!AY27*s_Fam*s_Foffset*Fsurf!C27*s_EF_res*(1/365)*((s_ET_res_o*s_GSF_s)+(s_ET_res_i*s_GSF_i))*(1/24)))*up_Rad_Spec!BF27,".")</f>
        <v>.</v>
      </c>
      <c r="N27" s="30">
        <f>IFERROR((s_DL/(up_Rad_Spec!AV27*s_Fam*s_Foffset*s_EF_res*(1/365)*acf!D27*((s_ET_res_o*s_GSF_s)+(s_ET_res_i*s_GSF_i))*(1/24)))*up_Rad_Spec!BF27,".")</f>
        <v>3.1817093011222135</v>
      </c>
      <c r="O27" s="30">
        <f>IFERROR((s_DL/(up_Rad_Spec!AZ27*s_Fam*s_Foffset*s_EF_res*(1/365)*acf!E27*((s_ET_res_o*s_GSF_s)+(s_ET_res_i*s_GSF_i))*(1/24)))*up_Rad_Spec!BF27,".")</f>
        <v>3.2129231966964515</v>
      </c>
      <c r="P27" s="30">
        <f>IFERROR((s_DL/(up_Rad_Spec!BA27*s_Fam*s_Foffset*s_EF_res*(1/365)*acf!F27*((s_ET_res_o*s_GSF_s)+(s_ET_res_i*s_GSF_i))*(1/24)))*up_Rad_Spec!BF27,".")</f>
        <v>3.1738281312442109</v>
      </c>
      <c r="Q27" s="30">
        <f>IFERROR((s_DL/(up_Rad_Spec!BB27*s_Fam*s_Foffset*s_EF_res*(1/365)*acf!G27*((s_ET_res_o*s_GSF_s)+(s_ET_res_i*s_GSF_i))*(1/24)))*up_Rad_Spec!BF27,".")</f>
        <v>3.2056917777231271</v>
      </c>
      <c r="R27" s="30">
        <f>IFERROR((s_DL/(up_Rad_Spec!AY27*s_Fam*s_Foffset*s_EF_res*(1/365)*acf!C27*((s_ET_res_o*s_GSF_s)+(s_ET_res_i*s_GSF_i))*(1/24)))*up_Rad_Spec!BF27,".")</f>
        <v>3.5652986803155335</v>
      </c>
    </row>
    <row r="28" spans="1:18">
      <c r="A28" s="88" t="s">
        <v>35</v>
      </c>
      <c r="B28" s="28"/>
      <c r="C28" s="30">
        <f>IFERROR((s_DL/(k_decay*up_Rad_Spec!X28*s_IFDres_adj))*up_Rad_Spec!BF28,".")</f>
        <v>3.266256203344386E-5</v>
      </c>
      <c r="D28" s="30">
        <f>IFERROR((s_DL/(k_decay*up_Rad_Spec!AN28*s_IFAres_adj*(1/s_PEFm_pp)*s_SLF*(s_ET_res_o+s_ET_res_i)*(1/24)))*up_Rad_Spec!BF28,".")</f>
        <v>3.8138507502207913E-4</v>
      </c>
      <c r="E28" s="30">
        <f>IFERROR((s_DL/(k_decay*up_Rad_Spec!AN28*s_IFAres_adj*(1/s_PEF)*s_SLF*(s_ET_res_o+s_ET_res_i)*(1/24)))*up_Rad_Spec!BF28,".")</f>
        <v>1.871845252972756E-3</v>
      </c>
      <c r="F28" s="30">
        <f>IFERROR((s_DL/(k_decay*up_Rad_Spec!AY28*s_Fam*s_Foffset*s_EF_res*(1/365)*acf!C28*((s_ET_res_o*s_GSF_s)+(s_ET_res_i*s_GSF_i))*(1/24)))*up_Rad_Spec!BF28,".")</f>
        <v>3.9976605259110283</v>
      </c>
      <c r="G28" s="30">
        <f t="shared" si="0"/>
        <v>3.2102136965840896E-5</v>
      </c>
      <c r="H28" s="30">
        <f t="shared" si="1"/>
        <v>3.0085716732373546E-5</v>
      </c>
      <c r="I28" s="89" t="str">
        <f>IFERROR((s_DL/(up_Rad_Spec!AV28*s_Fam*s_Foffset*Fsurf!C28*s_EF_res*(1/365)*((s_ET_res_o*s_GSF_s)+(s_ET_res_i*s_GSF_i))*(1/24)))*up_Rad_Spec!BF28,".")</f>
        <v>.</v>
      </c>
      <c r="J28" s="30" t="str">
        <f>IFERROR((s_DL/(up_Rad_Spec!AZ28*s_Fam*s_Foffset*Fsurf!C28*s_EF_res*(1/365)*((s_ET_res_o*s_GSF_s)+(s_ET_res_i*s_GSF_i))*(1/24)))*up_Rad_Spec!BF28,".")</f>
        <v>.</v>
      </c>
      <c r="K28" s="30" t="str">
        <f>IFERROR((s_DL/(up_Rad_Spec!BA28*s_Fam*s_Foffset*Fsurf!C28*s_EF_res*(1/365)*((s_ET_res_o*s_GSF_s)+(s_ET_res_i*s_GSF_i))*(1/24)))*up_Rad_Spec!BF28,".")</f>
        <v>.</v>
      </c>
      <c r="L28" s="30" t="str">
        <f>IFERROR((s_DL/(up_Rad_Spec!BB28*s_Fam*s_Foffset*Fsurf!C28*s_EF_res*(1/365)*((s_ET_res_o*s_GSF_s)+(s_ET_res_i*s_GSF_i))*(1/24)))*up_Rad_Spec!BF28,".")</f>
        <v>.</v>
      </c>
      <c r="M28" s="30" t="str">
        <f>IFERROR((s_DL/(up_Rad_Spec!AY28*s_Fam*s_Foffset*Fsurf!C28*s_EF_res*(1/365)*((s_ET_res_o*s_GSF_s)+(s_ET_res_i*s_GSF_i))*(1/24)))*up_Rad_Spec!BF28,".")</f>
        <v>.</v>
      </c>
      <c r="N28" s="30">
        <f>IFERROR((s_DL/(up_Rad_Spec!AV28*s_Fam*s_Foffset*s_EF_res*(1/365)*acf!D28*((s_ET_res_o*s_GSF_s)+(s_ET_res_i*s_GSF_i))*(1/24)))*up_Rad_Spec!BF28,".")</f>
        <v>3.2162123587486642</v>
      </c>
      <c r="O28" s="30">
        <f>IFERROR((s_DL/(up_Rad_Spec!AZ28*s_Fam*s_Foffset*s_EF_res*(1/365)*acf!E28*((s_ET_res_o*s_GSF_s)+(s_ET_res_i*s_GSF_i))*(1/24)))*up_Rad_Spec!BF28,".")</f>
        <v>3.2431392789417455</v>
      </c>
      <c r="P28" s="30">
        <f>IFERROR((s_DL/(up_Rad_Spec!BA28*s_Fam*s_Foffset*s_EF_res*(1/365)*acf!F28*((s_ET_res_o*s_GSF_s)+(s_ET_res_i*s_GSF_i))*(1/24)))*up_Rad_Spec!BF28,".")</f>
        <v>3.2144407397561476</v>
      </c>
      <c r="Q28" s="30">
        <f>IFERROR((s_DL/(up_Rad_Spec!BB28*s_Fam*s_Foffset*s_EF_res*(1/365)*acf!G28*((s_ET_res_o*s_GSF_s)+(s_ET_res_i*s_GSF_i))*(1/24)))*up_Rad_Spec!BF28,".")</f>
        <v>3.2442779781208886</v>
      </c>
      <c r="R28" s="30">
        <f>IFERROR((s_DL/(up_Rad_Spec!AY28*s_Fam*s_Foffset*s_EF_res*(1/365)*acf!C28*((s_ET_res_o*s_GSF_s)+(s_ET_res_i*s_GSF_i))*(1/24)))*up_Rad_Spec!BF28,".")</f>
        <v>3.5371175115115001</v>
      </c>
    </row>
    <row r="29" spans="1:18">
      <c r="A29" s="88" t="s">
        <v>36</v>
      </c>
      <c r="B29" s="28"/>
      <c r="C29" s="30">
        <f>IFERROR((s_DL/(k_decay*up_Rad_Spec!X29*s_IFDres_adj))*up_Rad_Spec!BF29,".")</f>
        <v>3.266256203344386E-5</v>
      </c>
      <c r="D29" s="30">
        <f>IFERROR((s_DL/(k_decay*up_Rad_Spec!AN29*s_IFAres_adj*(1/s_PEFm_pp)*s_SLF*(s_ET_res_o+s_ET_res_i)*(1/24)))*up_Rad_Spec!BF29,".")</f>
        <v>3.8138507502207913E-4</v>
      </c>
      <c r="E29" s="30">
        <f>IFERROR((s_DL/(k_decay*up_Rad_Spec!AN29*s_IFAres_adj*(1/s_PEF)*s_SLF*(s_ET_res_o+s_ET_res_i)*(1/24)))*up_Rad_Spec!BF29,".")</f>
        <v>1.871845252972756E-3</v>
      </c>
      <c r="F29" s="30">
        <f>IFERROR((s_DL/(k_decay*up_Rad_Spec!AY29*s_Fam*s_Foffset*s_EF_res*(1/365)*acf!C29*((s_ET_res_o*s_GSF_s)+(s_ET_res_i*s_GSF_i))*(1/24)))*up_Rad_Spec!BF29,".")</f>
        <v>3.9829767406918886</v>
      </c>
      <c r="G29" s="30">
        <f t="shared" si="0"/>
        <v>3.2102136015471996E-5</v>
      </c>
      <c r="H29" s="30">
        <f t="shared" si="1"/>
        <v>3.0085715897645409E-5</v>
      </c>
      <c r="I29" s="89">
        <f>IFERROR((s_DL/(up_Rad_Spec!AV29*s_Fam*s_Foffset*Fsurf!C29*s_EF_res*(1/365)*((s_ET_res_o*s_GSF_s)+(s_ET_res_i*s_GSF_i))*(1/24)))*up_Rad_Spec!BF29,".")</f>
        <v>3.2231229528764396</v>
      </c>
      <c r="J29" s="30">
        <f>IFERROR((s_DL/(up_Rad_Spec!AZ29*s_Fam*s_Foffset*Fsurf!C29*s_EF_res*(1/365)*((s_ET_res_o*s_GSF_s)+(s_ET_res_i*s_GSF_i))*(1/24)))*up_Rad_Spec!BF29,".")</f>
        <v>3.2231229528764396</v>
      </c>
      <c r="K29" s="30">
        <f>IFERROR((s_DL/(up_Rad_Spec!BA29*s_Fam*s_Foffset*Fsurf!C29*s_EF_res*(1/365)*((s_ET_res_o*s_GSF_s)+(s_ET_res_i*s_GSF_i))*(1/24)))*up_Rad_Spec!BF29,".")</f>
        <v>3.2231229528764396</v>
      </c>
      <c r="L29" s="30">
        <f>IFERROR((s_DL/(up_Rad_Spec!BB29*s_Fam*s_Foffset*Fsurf!C29*s_EF_res*(1/365)*((s_ET_res_o*s_GSF_s)+(s_ET_res_i*s_GSF_i))*(1/24)))*up_Rad_Spec!BF29,".")</f>
        <v>3.2231229528764396</v>
      </c>
      <c r="M29" s="30">
        <f>IFERROR((s_DL/(up_Rad_Spec!AY29*s_Fam*s_Foffset*Fsurf!C29*s_EF_res*(1/365)*((s_ET_res_o*s_GSF_s)+(s_ET_res_i*s_GSF_i))*(1/24)))*up_Rad_Spec!BF29,".")</f>
        <v>3.2231229528764396</v>
      </c>
      <c r="N29" s="30">
        <f>IFERROR((s_DL/(up_Rad_Spec!AV29*s_Fam*s_Foffset*s_EF_res*(1/365)*acf!D29*((s_ET_res_o*s_GSF_s)+(s_ET_res_i*s_GSF_i))*(1/24)))*up_Rad_Spec!BF29,".")</f>
        <v>3.2104917953584096</v>
      </c>
      <c r="O29" s="30">
        <f>IFERROR((s_DL/(up_Rad_Spec!AZ29*s_Fam*s_Foffset*s_EF_res*(1/365)*acf!E29*((s_ET_res_o*s_GSF_s)+(s_ET_res_i*s_GSF_i))*(1/24)))*up_Rad_Spec!BF29,".")</f>
        <v>3.2595951336589888</v>
      </c>
      <c r="P29" s="30">
        <f>IFERROR((s_DL/(up_Rad_Spec!BA29*s_Fam*s_Foffset*s_EF_res*(1/365)*acf!F29*((s_ET_res_o*s_GSF_s)+(s_ET_res_i*s_GSF_i))*(1/24)))*up_Rad_Spec!BF29,".")</f>
        <v>3.2215733745337123</v>
      </c>
      <c r="Q29" s="30">
        <f>IFERROR((s_DL/(up_Rad_Spec!BB29*s_Fam*s_Foffset*s_EF_res*(1/365)*acf!G29*((s_ET_res_o*s_GSF_s)+(s_ET_res_i*s_GSF_i))*(1/24)))*up_Rad_Spec!BF29,".")</f>
        <v>3.2922453487333079</v>
      </c>
      <c r="R29" s="30">
        <f>IFERROR((s_DL/(up_Rad_Spec!AY29*s_Fam*s_Foffset*s_EF_res*(1/365)*acf!C29*((s_ET_res_o*s_GSF_s)+(s_ET_res_i*s_GSF_i))*(1/24)))*up_Rad_Spec!BF29,".")</f>
        <v>3.5241253443434148</v>
      </c>
    </row>
    <row r="30" spans="1:18">
      <c r="A30" s="88" t="s">
        <v>37</v>
      </c>
      <c r="B30" s="28"/>
      <c r="C30" s="30">
        <f>IFERROR((s_DL/(k_decay*up_Rad_Spec!X30*s_IFDres_adj))*up_Rad_Spec!BF30,".")</f>
        <v>3.266256203344386E-5</v>
      </c>
      <c r="D30" s="30">
        <f>IFERROR((s_DL/(k_decay*up_Rad_Spec!AN30*s_IFAres_adj*(1/s_PEFm_pp)*s_SLF*(s_ET_res_o+s_ET_res_i)*(1/24)))*up_Rad_Spec!BF30,".")</f>
        <v>3.8138507502207913E-4</v>
      </c>
      <c r="E30" s="30">
        <f>IFERROR((s_DL/(k_decay*up_Rad_Spec!AN30*s_IFAres_adj*(1/s_PEF)*s_SLF*(s_ET_res_o+s_ET_res_i)*(1/24)))*up_Rad_Spec!BF30,".")</f>
        <v>1.871845252972756E-3</v>
      </c>
      <c r="F30" s="30">
        <f>IFERROR((s_DL/(k_decay*up_Rad_Spec!AY30*s_Fam*s_Foffset*s_EF_res*(1/365)*acf!C30*((s_ET_res_o*s_GSF_s)+(s_ET_res_i*s_GSF_i))*(1/24)))*up_Rad_Spec!BF30,".")</f>
        <v>3.8149573811897537</v>
      </c>
      <c r="G30" s="30">
        <f t="shared" si="0"/>
        <v>3.2102124620072093E-5</v>
      </c>
      <c r="H30" s="30">
        <f t="shared" si="1"/>
        <v>3.0085705888835998E-5</v>
      </c>
      <c r="I30" s="89">
        <f>IFERROR((s_DL/(up_Rad_Spec!AV30*s_Fam*s_Foffset*Fsurf!C30*s_EF_res*(1/365)*((s_ET_res_o*s_GSF_s)+(s_ET_res_i*s_GSF_i))*(1/24)))*up_Rad_Spec!BF30,".")</f>
        <v>2.9571370781245006</v>
      </c>
      <c r="J30" s="30">
        <f>IFERROR((s_DL/(up_Rad_Spec!AZ30*s_Fam*s_Foffset*Fsurf!C30*s_EF_res*(1/365)*((s_ET_res_o*s_GSF_s)+(s_ET_res_i*s_GSF_i))*(1/24)))*up_Rad_Spec!BF30,".")</f>
        <v>2.9571370781245006</v>
      </c>
      <c r="K30" s="30">
        <f>IFERROR((s_DL/(up_Rad_Spec!BA30*s_Fam*s_Foffset*Fsurf!C30*s_EF_res*(1/365)*((s_ET_res_o*s_GSF_s)+(s_ET_res_i*s_GSF_i))*(1/24)))*up_Rad_Spec!BF30,".")</f>
        <v>2.9571370781245006</v>
      </c>
      <c r="L30" s="30">
        <f>IFERROR((s_DL/(up_Rad_Spec!BB30*s_Fam*s_Foffset*Fsurf!C30*s_EF_res*(1/365)*((s_ET_res_o*s_GSF_s)+(s_ET_res_i*s_GSF_i))*(1/24)))*up_Rad_Spec!BF30,".")</f>
        <v>2.9571370781245006</v>
      </c>
      <c r="M30" s="30">
        <f>IFERROR((s_DL/(up_Rad_Spec!AY30*s_Fam*s_Foffset*Fsurf!C30*s_EF_res*(1/365)*((s_ET_res_o*s_GSF_s)+(s_ET_res_i*s_GSF_i))*(1/24)))*up_Rad_Spec!BF30,".")</f>
        <v>2.9571370781245006</v>
      </c>
      <c r="N30" s="30">
        <f>IFERROR((s_DL/(up_Rad_Spec!AV30*s_Fam*s_Foffset*s_EF_res*(1/365)*acf!D30*((s_ET_res_o*s_GSF_s)+(s_ET_res_i*s_GSF_i))*(1/24)))*up_Rad_Spec!BF30,".")</f>
        <v>3.3638246663962401</v>
      </c>
      <c r="O30" s="30">
        <f>IFERROR((s_DL/(up_Rad_Spec!AZ30*s_Fam*s_Foffset*s_EF_res*(1/365)*acf!E30*((s_ET_res_o*s_GSF_s)+(s_ET_res_i*s_GSF_i))*(1/24)))*up_Rad_Spec!BF30,".")</f>
        <v>3.327006684972996</v>
      </c>
      <c r="P30" s="30">
        <f>IFERROR((s_DL/(up_Rad_Spec!BA30*s_Fam*s_Foffset*s_EF_res*(1/365)*acf!F30*((s_ET_res_o*s_GSF_s)+(s_ET_res_i*s_GSF_i))*(1/24)))*up_Rad_Spec!BF30,".")</f>
        <v>3.2895192857056941</v>
      </c>
      <c r="Q30" s="30">
        <f>IFERROR((s_DL/(up_Rad_Spec!BB30*s_Fam*s_Foffset*s_EF_res*(1/365)*acf!G30*((s_ET_res_o*s_GSF_s)+(s_ET_res_i*s_GSF_i))*(1/24)))*up_Rad_Spec!BF30,".")</f>
        <v>3.419398977978493</v>
      </c>
      <c r="R30" s="30">
        <f>IFERROR((s_DL/(up_Rad_Spec!AY30*s_Fam*s_Foffset*s_EF_res*(1/365)*acf!C30*((s_ET_res_o*s_GSF_s)+(s_ET_res_i*s_GSF_i))*(1/24)))*up_Rad_Spec!BF30,".")</f>
        <v>3.3754623413405493</v>
      </c>
    </row>
    <row r="31" spans="1:18">
      <c r="A31" s="27" t="s">
        <v>38</v>
      </c>
      <c r="B31" s="28" t="s">
        <v>13</v>
      </c>
      <c r="C31" s="30">
        <f>IFERROR((s_DL/(k_decay*up_Rad_Spec!X31*s_IFDres_adj))*up_Rad_Spec!BF31,".")</f>
        <v>3.266256203344386E-5</v>
      </c>
      <c r="D31" s="30">
        <f>IFERROR((s_DL/(k_decay*up_Rad_Spec!AN31*s_IFAres_adj*(1/s_PEFm_pp)*s_SLF*(s_ET_res_o+s_ET_res_i)*(1/24)))*up_Rad_Spec!BF31,".")</f>
        <v>3.8138507502207913E-4</v>
      </c>
      <c r="E31" s="30">
        <f>IFERROR((s_DL/(k_decay*up_Rad_Spec!AN31*s_IFAres_adj*(1/s_PEF)*s_SLF*(s_ET_res_o+s_ET_res_i)*(1/24)))*up_Rad_Spec!BF31,".")</f>
        <v>1.871845252972756E-3</v>
      </c>
      <c r="F31" s="30">
        <f>IFERROR((s_DL/(k_decay*up_Rad_Spec!AY31*s_Fam*s_Foffset*s_EF_res*(1/365)*acf!C31*((s_ET_res_o*s_GSF_s)+(s_ET_res_i*s_GSF_i))*(1/24)))*up_Rad_Spec!BF31,".")</f>
        <v>3.8028937609051829</v>
      </c>
      <c r="G31" s="30">
        <f t="shared" si="0"/>
        <v>3.2102123763150043E-5</v>
      </c>
      <c r="H31" s="30">
        <f t="shared" si="1"/>
        <v>3.0085705136184073E-5</v>
      </c>
      <c r="I31" s="89">
        <f>IFERROR((s_DL/(up_Rad_Spec!AV31*s_Fam*s_Foffset*Fsurf!C31*s_EF_res*(1/365)*((s_ET_res_o*s_GSF_s)+(s_ET_res_i*s_GSF_i))*(1/24)))*up_Rad_Spec!BF31,".")</f>
        <v>2.8412790955860405</v>
      </c>
      <c r="J31" s="30">
        <f>IFERROR((s_DL/(up_Rad_Spec!AZ31*s_Fam*s_Foffset*Fsurf!C31*s_EF_res*(1/365)*((s_ET_res_o*s_GSF_s)+(s_ET_res_i*s_GSF_i))*(1/24)))*up_Rad_Spec!BF31,".")</f>
        <v>2.8412790955860405</v>
      </c>
      <c r="K31" s="30">
        <f>IFERROR((s_DL/(up_Rad_Spec!BA31*s_Fam*s_Foffset*Fsurf!C31*s_EF_res*(1/365)*((s_ET_res_o*s_GSF_s)+(s_ET_res_i*s_GSF_i))*(1/24)))*up_Rad_Spec!BF31,".")</f>
        <v>2.8412790955860405</v>
      </c>
      <c r="L31" s="30">
        <f>IFERROR((s_DL/(up_Rad_Spec!BB31*s_Fam*s_Foffset*Fsurf!C31*s_EF_res*(1/365)*((s_ET_res_o*s_GSF_s)+(s_ET_res_i*s_GSF_i))*(1/24)))*up_Rad_Spec!BF31,".")</f>
        <v>2.8412790955860405</v>
      </c>
      <c r="M31" s="30">
        <f>IFERROR((s_DL/(up_Rad_Spec!AY31*s_Fam*s_Foffset*Fsurf!C31*s_EF_res*(1/365)*((s_ET_res_o*s_GSF_s)+(s_ET_res_i*s_GSF_i))*(1/24)))*up_Rad_Spec!BF31,".")</f>
        <v>2.8412790955860405</v>
      </c>
      <c r="N31" s="30">
        <f>IFERROR((s_DL/(up_Rad_Spec!AV31*s_Fam*s_Foffset*s_EF_res*(1/365)*acf!D31*((s_ET_res_o*s_GSF_s)+(s_ET_res_i*s_GSF_i))*(1/24)))*up_Rad_Spec!BF31,".")</f>
        <v>3.5679971088342195</v>
      </c>
      <c r="O31" s="30">
        <f>IFERROR((s_DL/(up_Rad_Spec!AZ31*s_Fam*s_Foffset*s_EF_res*(1/365)*acf!E31*((s_ET_res_o*s_GSF_s)+(s_ET_res_i*s_GSF_i))*(1/24)))*up_Rad_Spec!BF31,".")</f>
        <v>3.3359322562271139</v>
      </c>
      <c r="P31" s="30">
        <f>IFERROR((s_DL/(up_Rad_Spec!BA31*s_Fam*s_Foffset*s_EF_res*(1/365)*acf!F31*((s_ET_res_o*s_GSF_s)+(s_ET_res_i*s_GSF_i))*(1/24)))*up_Rad_Spec!BF31,".")</f>
        <v>3.2822691353946198</v>
      </c>
      <c r="Q31" s="30">
        <f>IFERROR((s_DL/(up_Rad_Spec!BB31*s_Fam*s_Foffset*s_EF_res*(1/365)*acf!G31*((s_ET_res_o*s_GSF_s)+(s_ET_res_i*s_GSF_i))*(1/24)))*up_Rad_Spec!BF31,".")</f>
        <v>3.4862152180058117</v>
      </c>
      <c r="R31" s="30">
        <f>IFERROR((s_DL/(up_Rad_Spec!AY31*s_Fam*s_Foffset*s_EF_res*(1/365)*acf!C31*((s_ET_res_o*s_GSF_s)+(s_ET_res_i*s_GSF_i))*(1/24)))*up_Rad_Spec!BF31,".")</f>
        <v>3.3647884878994656</v>
      </c>
    </row>
    <row r="32" spans="1:18">
      <c r="A32" s="88" t="s">
        <v>39</v>
      </c>
      <c r="B32" s="28"/>
      <c r="C32" s="30">
        <f>IFERROR((s_DL/(k_decay*up_Rad_Spec!X32*s_IFDres_adj))*up_Rad_Spec!BF32,".")</f>
        <v>3.266256203344386E-5</v>
      </c>
      <c r="D32" s="30">
        <f>IFERROR((s_DL/(k_decay*up_Rad_Spec!AN32*s_IFAres_adj*(1/s_PEFm_pp)*s_SLF*(s_ET_res_o+s_ET_res_i)*(1/24)))*up_Rad_Spec!BF32,".")</f>
        <v>3.8138507502207913E-4</v>
      </c>
      <c r="E32" s="30">
        <f>IFERROR((s_DL/(k_decay*up_Rad_Spec!AN32*s_IFAres_adj*(1/s_PEF)*s_SLF*(s_ET_res_o+s_ET_res_i)*(1/24)))*up_Rad_Spec!BF32,".")</f>
        <v>1.871845252972756E-3</v>
      </c>
      <c r="F32" s="30">
        <f>IFERROR((s_DL/(k_decay*up_Rad_Spec!AY32*s_Fam*s_Foffset*s_EF_res*(1/365)*acf!C32*((s_ET_res_o*s_GSF_s)+(s_ET_res_i*s_GSF_i))*(1/24)))*up_Rad_Spec!BF32,".")</f>
        <v>4.0055039325603756</v>
      </c>
      <c r="G32" s="30">
        <f t="shared" si="0"/>
        <v>3.2102137470629517E-5</v>
      </c>
      <c r="H32" s="30">
        <f t="shared" si="1"/>
        <v>3.0085717175739552E-5</v>
      </c>
      <c r="I32" s="89">
        <f>IFERROR((s_DL/(up_Rad_Spec!AV32*s_Fam*s_Foffset*Fsurf!C32*s_EF_res*(1/365)*((s_ET_res_o*s_GSF_s)+(s_ET_res_i*s_GSF_i))*(1/24)))*up_Rad_Spec!BF32,".")</f>
        <v>3.2163159350245367</v>
      </c>
      <c r="J32" s="30">
        <f>IFERROR((s_DL/(up_Rad_Spec!AZ32*s_Fam*s_Foffset*Fsurf!C32*s_EF_res*(1/365)*((s_ET_res_o*s_GSF_s)+(s_ET_res_i*s_GSF_i))*(1/24)))*up_Rad_Spec!BF32,".")</f>
        <v>3.2163159350245367</v>
      </c>
      <c r="K32" s="30">
        <f>IFERROR((s_DL/(up_Rad_Spec!BA32*s_Fam*s_Foffset*Fsurf!C32*s_EF_res*(1/365)*((s_ET_res_o*s_GSF_s)+(s_ET_res_i*s_GSF_i))*(1/24)))*up_Rad_Spec!BF32,".")</f>
        <v>3.2163159350245367</v>
      </c>
      <c r="L32" s="30">
        <f>IFERROR((s_DL/(up_Rad_Spec!BB32*s_Fam*s_Foffset*Fsurf!C32*s_EF_res*(1/365)*((s_ET_res_o*s_GSF_s)+(s_ET_res_i*s_GSF_i))*(1/24)))*up_Rad_Spec!BF32,".")</f>
        <v>3.2163159350245367</v>
      </c>
      <c r="M32" s="30">
        <f>IFERROR((s_DL/(up_Rad_Spec!AY32*s_Fam*s_Foffset*Fsurf!C32*s_EF_res*(1/365)*((s_ET_res_o*s_GSF_s)+(s_ET_res_i*s_GSF_i))*(1/24)))*up_Rad_Spec!BF32,".")</f>
        <v>3.2163159350245367</v>
      </c>
      <c r="N32" s="30">
        <f>IFERROR((s_DL/(up_Rad_Spec!AV32*s_Fam*s_Foffset*s_EF_res*(1/365)*acf!D32*((s_ET_res_o*s_GSF_s)+(s_ET_res_i*s_GSF_i))*(1/24)))*up_Rad_Spec!BF32,".")</f>
        <v>3.2073736020839765</v>
      </c>
      <c r="O32" s="30">
        <f>IFERROR((s_DL/(up_Rad_Spec!AZ32*s_Fam*s_Foffset*s_EF_res*(1/365)*acf!E32*((s_ET_res_o*s_GSF_s)+(s_ET_res_i*s_GSF_i))*(1/24)))*up_Rad_Spec!BF32,".")</f>
        <v>3.2352305390983864</v>
      </c>
      <c r="P32" s="30">
        <f>IFERROR((s_DL/(up_Rad_Spec!BA32*s_Fam*s_Foffset*s_EF_res*(1/365)*acf!F32*((s_ET_res_o*s_GSF_s)+(s_ET_res_i*s_GSF_i))*(1/24)))*up_Rad_Spec!BF32,".")</f>
        <v>3.1994235193994078</v>
      </c>
      <c r="Q32" s="30">
        <f>IFERROR((s_DL/(up_Rad_Spec!BB32*s_Fam*s_Foffset*s_EF_res*(1/365)*acf!G32*((s_ET_res_o*s_GSF_s)+(s_ET_res_i*s_GSF_i))*(1/24)))*up_Rad_Spec!BF32,".")</f>
        <v>3.2585629377966274</v>
      </c>
      <c r="R32" s="30">
        <f>IFERROR((s_DL/(up_Rad_Spec!AY32*s_Fam*s_Foffset*s_EF_res*(1/365)*acf!C32*((s_ET_res_o*s_GSF_s)+(s_ET_res_i*s_GSF_i))*(1/24)))*up_Rad_Spec!BF32,".")</f>
        <v>3.5440573331470535</v>
      </c>
    </row>
    <row r="33" spans="1:18">
      <c r="A33" s="88" t="s">
        <v>40</v>
      </c>
      <c r="B33" s="28"/>
      <c r="C33" s="30">
        <f>IFERROR((s_DL/(k_decay*up_Rad_Spec!X33*s_IFDres_adj))*up_Rad_Spec!BF33,".")</f>
        <v>3.266256203344386E-5</v>
      </c>
      <c r="D33" s="30">
        <f>IFERROR((s_DL/(k_decay*up_Rad_Spec!AN33*s_IFAres_adj*(1/s_PEFm_pp)*s_SLF*(s_ET_res_o+s_ET_res_i)*(1/24)))*up_Rad_Spec!BF33,".")</f>
        <v>3.8138507502207913E-4</v>
      </c>
      <c r="E33" s="30">
        <f>IFERROR((s_DL/(k_decay*up_Rad_Spec!AN33*s_IFAres_adj*(1/s_PEF)*s_SLF*(s_ET_res_o+s_ET_res_i)*(1/24)))*up_Rad_Spec!BF33,".")</f>
        <v>1.871845252972756E-3</v>
      </c>
      <c r="F33" s="30">
        <f>IFERROR((s_DL/(k_decay*up_Rad_Spec!AY33*s_Fam*s_Foffset*s_EF_res*(1/365)*acf!C33*((s_ET_res_o*s_GSF_s)+(s_ET_res_i*s_GSF_i))*(1/24)))*up_Rad_Spec!BF33,".")</f>
        <v>3.8904173497022265</v>
      </c>
      <c r="G33" s="30">
        <f t="shared" si="0"/>
        <v>3.2102129859674817E-5</v>
      </c>
      <c r="H33" s="30">
        <f t="shared" si="1"/>
        <v>3.0085710490884731E-5</v>
      </c>
      <c r="I33" s="89" t="str">
        <f>IFERROR((s_DL/(up_Rad_Spec!AV33*s_Fam*s_Foffset*Fsurf!C33*s_EF_res*(1/365)*((s_ET_res_o*s_GSF_s)+(s_ET_res_i*s_GSF_i))*(1/24)))*up_Rad_Spec!BF33,".")</f>
        <v>.</v>
      </c>
      <c r="J33" s="30" t="str">
        <f>IFERROR((s_DL/(up_Rad_Spec!AZ33*s_Fam*s_Foffset*Fsurf!C33*s_EF_res*(1/365)*((s_ET_res_o*s_GSF_s)+(s_ET_res_i*s_GSF_i))*(1/24)))*up_Rad_Spec!BF33,".")</f>
        <v>.</v>
      </c>
      <c r="K33" s="30" t="str">
        <f>IFERROR((s_DL/(up_Rad_Spec!BA33*s_Fam*s_Foffset*Fsurf!C33*s_EF_res*(1/365)*((s_ET_res_o*s_GSF_s)+(s_ET_res_i*s_GSF_i))*(1/24)))*up_Rad_Spec!BF33,".")</f>
        <v>.</v>
      </c>
      <c r="L33" s="30" t="str">
        <f>IFERROR((s_DL/(up_Rad_Spec!BB33*s_Fam*s_Foffset*Fsurf!C33*s_EF_res*(1/365)*((s_ET_res_o*s_GSF_s)+(s_ET_res_i*s_GSF_i))*(1/24)))*up_Rad_Spec!BF33,".")</f>
        <v>.</v>
      </c>
      <c r="M33" s="30" t="str">
        <f>IFERROR((s_DL/(up_Rad_Spec!AY33*s_Fam*s_Foffset*Fsurf!C33*s_EF_res*(1/365)*((s_ET_res_o*s_GSF_s)+(s_ET_res_i*s_GSF_i))*(1/24)))*up_Rad_Spec!BF33,".")</f>
        <v>.</v>
      </c>
      <c r="N33" s="30">
        <f>IFERROR((s_DL/(up_Rad_Spec!AV33*s_Fam*s_Foffset*s_EF_res*(1/365)*acf!D33*((s_ET_res_o*s_GSF_s)+(s_ET_res_i*s_GSF_i))*(1/24)))*up_Rad_Spec!BF33,".")</f>
        <v>3.2430272470913928</v>
      </c>
      <c r="O33" s="30">
        <f>IFERROR((s_DL/(up_Rad_Spec!AZ33*s_Fam*s_Foffset*s_EF_res*(1/365)*acf!E33*((s_ET_res_o*s_GSF_s)+(s_ET_res_i*s_GSF_i))*(1/24)))*up_Rad_Spec!BF33,".")</f>
        <v>3.2634119897873965</v>
      </c>
      <c r="P33" s="30">
        <f>IFERROR((s_DL/(up_Rad_Spec!BA33*s_Fam*s_Foffset*s_EF_res*(1/365)*acf!F33*((s_ET_res_o*s_GSF_s)+(s_ET_res_i*s_GSF_i))*(1/24)))*up_Rad_Spec!BF33,".")</f>
        <v>3.2482160906867388</v>
      </c>
      <c r="Q33" s="30">
        <f>IFERROR((s_DL/(up_Rad_Spec!BB33*s_Fam*s_Foffset*s_EF_res*(1/365)*acf!G33*((s_ET_res_o*s_GSF_s)+(s_ET_res_i*s_GSF_i))*(1/24)))*up_Rad_Spec!BF33,".")</f>
        <v>3.3020442812552853</v>
      </c>
      <c r="R33" s="30">
        <f>IFERROR((s_DL/(up_Rad_Spec!AY33*s_Fam*s_Foffset*s_EF_res*(1/365)*acf!C33*((s_ET_res_o*s_GSF_s)+(s_ET_res_i*s_GSF_i))*(1/24)))*up_Rad_Spec!BF33,".")</f>
        <v>3.4422290851182118</v>
      </c>
    </row>
    <row r="34" spans="1:18">
      <c r="A34" s="88" t="s">
        <v>41</v>
      </c>
      <c r="B34" s="28"/>
      <c r="C34" s="30">
        <f>IFERROR((s_DL/(k_decay*up_Rad_Spec!X34*s_IFDres_adj))*up_Rad_Spec!BF34,".")</f>
        <v>3.266256203344386E-5</v>
      </c>
      <c r="D34" s="30">
        <f>IFERROR((s_DL/(k_decay*up_Rad_Spec!AN34*s_IFAres_adj*(1/s_PEFm_pp)*s_SLF*(s_ET_res_o+s_ET_res_i)*(1/24)))*up_Rad_Spec!BF34,".")</f>
        <v>3.8138507502207913E-4</v>
      </c>
      <c r="E34" s="30">
        <f>IFERROR((s_DL/(k_decay*up_Rad_Spec!AN34*s_IFAres_adj*(1/s_PEF)*s_SLF*(s_ET_res_o+s_ET_res_i)*(1/24)))*up_Rad_Spec!BF34,".")</f>
        <v>1.871845252972756E-3</v>
      </c>
      <c r="F34" s="30">
        <f>IFERROR((s_DL/(k_decay*up_Rad_Spec!AY34*s_Fam*s_Foffset*s_EF_res*(1/365)*acf!C34*((s_ET_res_o*s_GSF_s)+(s_ET_res_i*s_GSF_i))*(1/24)))*up_Rad_Spec!BF34,".")</f>
        <v>3.5224864065520944</v>
      </c>
      <c r="G34" s="30">
        <f t="shared" si="0"/>
        <v>3.2102102191015577E-5</v>
      </c>
      <c r="H34" s="30">
        <f t="shared" si="1"/>
        <v>3.008568618894229E-5</v>
      </c>
      <c r="I34" s="89" t="str">
        <f>IFERROR((s_DL/(up_Rad_Spec!AV34*s_Fam*s_Foffset*Fsurf!C34*s_EF_res*(1/365)*((s_ET_res_o*s_GSF_s)+(s_ET_res_i*s_GSF_i))*(1/24)))*up_Rad_Spec!BF34,".")</f>
        <v>.</v>
      </c>
      <c r="J34" s="30" t="str">
        <f>IFERROR((s_DL/(up_Rad_Spec!AZ34*s_Fam*s_Foffset*Fsurf!C34*s_EF_res*(1/365)*((s_ET_res_o*s_GSF_s)+(s_ET_res_i*s_GSF_i))*(1/24)))*up_Rad_Spec!BF34,".")</f>
        <v>.</v>
      </c>
      <c r="K34" s="30" t="str">
        <f>IFERROR((s_DL/(up_Rad_Spec!BA34*s_Fam*s_Foffset*Fsurf!C34*s_EF_res*(1/365)*((s_ET_res_o*s_GSF_s)+(s_ET_res_i*s_GSF_i))*(1/24)))*up_Rad_Spec!BF34,".")</f>
        <v>.</v>
      </c>
      <c r="L34" s="30" t="str">
        <f>IFERROR((s_DL/(up_Rad_Spec!BB34*s_Fam*s_Foffset*Fsurf!C34*s_EF_res*(1/365)*((s_ET_res_o*s_GSF_s)+(s_ET_res_i*s_GSF_i))*(1/24)))*up_Rad_Spec!BF34,".")</f>
        <v>.</v>
      </c>
      <c r="M34" s="30" t="str">
        <f>IFERROR((s_DL/(up_Rad_Spec!AY34*s_Fam*s_Foffset*Fsurf!C34*s_EF_res*(1/365)*((s_ET_res_o*s_GSF_s)+(s_ET_res_i*s_GSF_i))*(1/24)))*up_Rad_Spec!BF34,".")</f>
        <v>.</v>
      </c>
      <c r="N34" s="30">
        <f>IFERROR((s_DL/(up_Rad_Spec!AV34*s_Fam*s_Foffset*s_EF_res*(1/365)*acf!D34*((s_ET_res_o*s_GSF_s)+(s_ET_res_i*s_GSF_i))*(1/24)))*up_Rad_Spec!BF34,".")</f>
        <v>3.4150452741613546</v>
      </c>
      <c r="O34" s="30">
        <f>IFERROR((s_DL/(up_Rad_Spec!AZ34*s_Fam*s_Foffset*s_EF_res*(1/365)*acf!E34*((s_ET_res_o*s_GSF_s)+(s_ET_res_i*s_GSF_i))*(1/24)))*up_Rad_Spec!BF34,".")</f>
        <v>3.1888116114028606</v>
      </c>
      <c r="P34" s="30">
        <f>IFERROR((s_DL/(up_Rad_Spec!BA34*s_Fam*s_Foffset*s_EF_res*(1/365)*acf!F34*((s_ET_res_o*s_GSF_s)+(s_ET_res_i*s_GSF_i))*(1/24)))*up_Rad_Spec!BF34,".")</f>
        <v>3.3019587980751743</v>
      </c>
      <c r="Q34" s="30">
        <f>IFERROR((s_DL/(up_Rad_Spec!BB34*s_Fam*s_Foffset*s_EF_res*(1/365)*acf!G34*((s_ET_res_o*s_GSF_s)+(s_ET_res_i*s_GSF_i))*(1/24)))*up_Rad_Spec!BF34,".")</f>
        <v>3.3458213834688943</v>
      </c>
      <c r="R34" s="30">
        <f>IFERROR((s_DL/(up_Rad_Spec!AY34*s_Fam*s_Foffset*s_EF_res*(1/365)*acf!C34*((s_ET_res_o*s_GSF_s)+(s_ET_res_i*s_GSF_i))*(1/24)))*up_Rad_Spec!BF34,".")</f>
        <v>3.1166849390837776</v>
      </c>
    </row>
    <row r="35" spans="1:18">
      <c r="A35" s="88" t="s">
        <v>42</v>
      </c>
      <c r="B35" s="28"/>
      <c r="C35" s="30">
        <f>IFERROR((s_DL/(k_decay*up_Rad_Spec!X35*s_IFDres_adj))*up_Rad_Spec!BF35,".")</f>
        <v>3.266256203344386E-5</v>
      </c>
      <c r="D35" s="30">
        <f>IFERROR((s_DL/(k_decay*up_Rad_Spec!AN35*s_IFAres_adj*(1/s_PEFm_pp)*s_SLF*(s_ET_res_o+s_ET_res_i)*(1/24)))*up_Rad_Spec!BF35,".")</f>
        <v>3.8138507502207913E-4</v>
      </c>
      <c r="E35" s="30">
        <f>IFERROR((s_DL/(k_decay*up_Rad_Spec!AN35*s_IFAres_adj*(1/s_PEF)*s_SLF*(s_ET_res_o+s_ET_res_i)*(1/24)))*up_Rad_Spec!BF35,".")</f>
        <v>1.871845252972756E-3</v>
      </c>
      <c r="F35" s="30">
        <f>IFERROR((s_DL/(k_decay*up_Rad_Spec!AY35*s_Fam*s_Foffset*s_EF_res*(1/365)*acf!C35*((s_ET_res_o*s_GSF_s)+(s_ET_res_i*s_GSF_i))*(1/24)))*up_Rad_Spec!BF35,".")</f>
        <v>3.7278126867267631</v>
      </c>
      <c r="G35" s="30">
        <f t="shared" si="0"/>
        <v>3.2102118305198718E-5</v>
      </c>
      <c r="H35" s="30">
        <f t="shared" si="1"/>
        <v>3.0085700342355243E-5</v>
      </c>
      <c r="I35" s="89">
        <f>IFERROR((s_DL/(up_Rad_Spec!AV35*s_Fam*s_Foffset*Fsurf!C35*s_EF_res*(1/365)*((s_ET_res_o*s_GSF_s)+(s_ET_res_i*s_GSF_i))*(1/24)))*up_Rad_Spec!BF35,".")</f>
        <v>2.9773716426864474</v>
      </c>
      <c r="J35" s="30">
        <f>IFERROR((s_DL/(up_Rad_Spec!AZ35*s_Fam*s_Foffset*Fsurf!C35*s_EF_res*(1/365)*((s_ET_res_o*s_GSF_s)+(s_ET_res_i*s_GSF_i))*(1/24)))*up_Rad_Spec!BF35,".")</f>
        <v>2.9773716426864474</v>
      </c>
      <c r="K35" s="30">
        <f>IFERROR((s_DL/(up_Rad_Spec!BA35*s_Fam*s_Foffset*Fsurf!C35*s_EF_res*(1/365)*((s_ET_res_o*s_GSF_s)+(s_ET_res_i*s_GSF_i))*(1/24)))*up_Rad_Spec!BF35,".")</f>
        <v>2.9773716426864474</v>
      </c>
      <c r="L35" s="30">
        <f>IFERROR((s_DL/(up_Rad_Spec!BB35*s_Fam*s_Foffset*Fsurf!C35*s_EF_res*(1/365)*((s_ET_res_o*s_GSF_s)+(s_ET_res_i*s_GSF_i))*(1/24)))*up_Rad_Spec!BF35,".")</f>
        <v>2.9773716426864474</v>
      </c>
      <c r="M35" s="30">
        <f>IFERROR((s_DL/(up_Rad_Spec!AY35*s_Fam*s_Foffset*Fsurf!C35*s_EF_res*(1/365)*((s_ET_res_o*s_GSF_s)+(s_ET_res_i*s_GSF_i))*(1/24)))*up_Rad_Spec!BF35,".")</f>
        <v>2.9773716426864474</v>
      </c>
      <c r="N35" s="30">
        <f>IFERROR((s_DL/(up_Rad_Spec!AV35*s_Fam*s_Foffset*s_EF_res*(1/365)*acf!D35*((s_ET_res_o*s_GSF_s)+(s_ET_res_i*s_GSF_i))*(1/24)))*up_Rad_Spec!BF35,".")</f>
        <v>3.2438606368849086</v>
      </c>
      <c r="O35" s="30">
        <f>IFERROR((s_DL/(up_Rad_Spec!AZ35*s_Fam*s_Foffset*s_EF_res*(1/365)*acf!E35*((s_ET_res_o*s_GSF_s)+(s_ET_res_i*s_GSF_i))*(1/24)))*up_Rad_Spec!BF35,".")</f>
        <v>3.2548801937356653</v>
      </c>
      <c r="P35" s="30">
        <f>IFERROR((s_DL/(up_Rad_Spec!BA35*s_Fam*s_Foffset*s_EF_res*(1/365)*acf!F35*((s_ET_res_o*s_GSF_s)+(s_ET_res_i*s_GSF_i))*(1/24)))*up_Rad_Spec!BF35,".")</f>
        <v>3.2776593341675873</v>
      </c>
      <c r="Q35" s="30">
        <f>IFERROR((s_DL/(up_Rad_Spec!BB35*s_Fam*s_Foffset*s_EF_res*(1/365)*acf!G35*((s_ET_res_o*s_GSF_s)+(s_ET_res_i*s_GSF_i))*(1/24)))*up_Rad_Spec!BF35,".")</f>
        <v>3.2785906502050124</v>
      </c>
      <c r="R35" s="30">
        <f>IFERROR((s_DL/(up_Rad_Spec!AY35*s_Fam*s_Foffset*s_EF_res*(1/365)*acf!C35*((s_ET_res_o*s_GSF_s)+(s_ET_res_i*s_GSF_i))*(1/24)))*up_Rad_Spec!BF35,".")</f>
        <v>3.2983569886417685</v>
      </c>
    </row>
    <row r="36" spans="1:18">
      <c r="A36" s="88" t="s">
        <v>43</v>
      </c>
      <c r="B36" s="28"/>
      <c r="C36" s="30">
        <f>IFERROR((s_DL/(k_decay*up_Rad_Spec!X36*s_IFDres_adj))*up_Rad_Spec!BF36,".")</f>
        <v>3.266256203344386E-5</v>
      </c>
      <c r="D36" s="30">
        <f>IFERROR((s_DL/(k_decay*up_Rad_Spec!AN36*s_IFAres_adj*(1/s_PEFm_pp)*s_SLF*(s_ET_res_o+s_ET_res_i)*(1/24)))*up_Rad_Spec!BF36,".")</f>
        <v>3.8138507502207913E-4</v>
      </c>
      <c r="E36" s="30">
        <f>IFERROR((s_DL/(k_decay*up_Rad_Spec!AN36*s_IFAres_adj*(1/s_PEF)*s_SLF*(s_ET_res_o+s_ET_res_i)*(1/24)))*up_Rad_Spec!BF36,".")</f>
        <v>1.871845252972756E-3</v>
      </c>
      <c r="F36" s="30">
        <f>IFERROR((s_DL/(k_decay*up_Rad_Spec!AY36*s_Fam*s_Foffset*s_EF_res*(1/365)*acf!C36*((s_ET_res_o*s_GSF_s)+(s_ET_res_i*s_GSF_i))*(1/24)))*up_Rad_Spec!BF36,".")</f>
        <v>3.9706334265295014</v>
      </c>
      <c r="G36" s="30">
        <f t="shared" si="0"/>
        <v>3.210213521114607E-5</v>
      </c>
      <c r="H36" s="30">
        <f t="shared" si="1"/>
        <v>3.0085715191189753E-5</v>
      </c>
      <c r="I36" s="89" t="str">
        <f>IFERROR((s_DL/(up_Rad_Spec!AV36*s_Fam*s_Foffset*Fsurf!C36*s_EF_res*(1/365)*((s_ET_res_o*s_GSF_s)+(s_ET_res_i*s_GSF_i))*(1/24)))*up_Rad_Spec!BF36,".")</f>
        <v>.</v>
      </c>
      <c r="J36" s="30" t="str">
        <f>IFERROR((s_DL/(up_Rad_Spec!AZ36*s_Fam*s_Foffset*Fsurf!C36*s_EF_res*(1/365)*((s_ET_res_o*s_GSF_s)+(s_ET_res_i*s_GSF_i))*(1/24)))*up_Rad_Spec!BF36,".")</f>
        <v>.</v>
      </c>
      <c r="K36" s="30" t="str">
        <f>IFERROR((s_DL/(up_Rad_Spec!BA36*s_Fam*s_Foffset*Fsurf!C36*s_EF_res*(1/365)*((s_ET_res_o*s_GSF_s)+(s_ET_res_i*s_GSF_i))*(1/24)))*up_Rad_Spec!BF36,".")</f>
        <v>.</v>
      </c>
      <c r="L36" s="30" t="str">
        <f>IFERROR((s_DL/(up_Rad_Spec!BB36*s_Fam*s_Foffset*Fsurf!C36*s_EF_res*(1/365)*((s_ET_res_o*s_GSF_s)+(s_ET_res_i*s_GSF_i))*(1/24)))*up_Rad_Spec!BF36,".")</f>
        <v>.</v>
      </c>
      <c r="M36" s="30" t="str">
        <f>IFERROR((s_DL/(up_Rad_Spec!AY36*s_Fam*s_Foffset*Fsurf!C36*s_EF_res*(1/365)*((s_ET_res_o*s_GSF_s)+(s_ET_res_i*s_GSF_i))*(1/24)))*up_Rad_Spec!BF36,".")</f>
        <v>.</v>
      </c>
      <c r="N36" s="30">
        <f>IFERROR((s_DL/(up_Rad_Spec!AV36*s_Fam*s_Foffset*s_EF_res*(1/365)*acf!D36*((s_ET_res_o*s_GSF_s)+(s_ET_res_i*s_GSF_i))*(1/24)))*up_Rad_Spec!BF36,".")</f>
        <v>3.2334456086941641</v>
      </c>
      <c r="O36" s="30">
        <f>IFERROR((s_DL/(up_Rad_Spec!AZ36*s_Fam*s_Foffset*s_EF_res*(1/365)*acf!E36*((s_ET_res_o*s_GSF_s)+(s_ET_res_i*s_GSF_i))*(1/24)))*up_Rad_Spec!BF36,".")</f>
        <v>3.2276930525857424</v>
      </c>
      <c r="P36" s="30">
        <f>IFERROR((s_DL/(up_Rad_Spec!BA36*s_Fam*s_Foffset*s_EF_res*(1/365)*acf!F36*((s_ET_res_o*s_GSF_s)+(s_ET_res_i*s_GSF_i))*(1/24)))*up_Rad_Spec!BF36,".")</f>
        <v>3.1988902821461749</v>
      </c>
      <c r="Q36" s="30">
        <f>IFERROR((s_DL/(up_Rad_Spec!BB36*s_Fam*s_Foffset*s_EF_res*(1/365)*acf!G36*((s_ET_res_o*s_GSF_s)+(s_ET_res_i*s_GSF_i))*(1/24)))*up_Rad_Spec!BF36,".")</f>
        <v>3.2811818563984532</v>
      </c>
      <c r="R36" s="30">
        <f>IFERROR((s_DL/(up_Rad_Spec!AY36*s_Fam*s_Foffset*s_EF_res*(1/365)*acf!C36*((s_ET_res_o*s_GSF_s)+(s_ET_res_i*s_GSF_i))*(1/24)))*up_Rad_Spec!BF36,".")</f>
        <v>3.5132040186353204</v>
      </c>
    </row>
    <row r="37" spans="1:18">
      <c r="A37" s="88" t="s">
        <v>44</v>
      </c>
      <c r="B37" s="28"/>
      <c r="C37" s="30">
        <f>IFERROR((s_DL/(k_decay*up_Rad_Spec!X37*s_IFDres_adj))*up_Rad_Spec!BF37,".")</f>
        <v>3.266256203344386E-5</v>
      </c>
      <c r="D37" s="30">
        <f>IFERROR((s_DL/(k_decay*up_Rad_Spec!AN37*s_IFAres_adj*(1/s_PEFm_pp)*s_SLF*(s_ET_res_o+s_ET_res_i)*(1/24)))*up_Rad_Spec!BF37,".")</f>
        <v>3.8138507502207913E-4</v>
      </c>
      <c r="E37" s="30">
        <f>IFERROR((s_DL/(k_decay*up_Rad_Spec!AN37*s_IFAres_adj*(1/s_PEF)*s_SLF*(s_ET_res_o+s_ET_res_i)*(1/24)))*up_Rad_Spec!BF37,".")</f>
        <v>1.871845252972756E-3</v>
      </c>
      <c r="F37" s="30">
        <f>IFERROR((s_DL/(k_decay*up_Rad_Spec!AY37*s_Fam*s_Foffset*s_EF_res*(1/365)*acf!C37*((s_ET_res_o*s_GSF_s)+(s_ET_res_i*s_GSF_i))*(1/24)))*up_Rad_Spec!BF37,".")</f>
        <v>3.8249221081247482</v>
      </c>
      <c r="G37" s="30">
        <f t="shared" si="0"/>
        <v>3.2102125323825772E-5</v>
      </c>
      <c r="H37" s="30">
        <f t="shared" si="1"/>
        <v>3.0085706506957048E-5</v>
      </c>
      <c r="I37" s="89">
        <f>IFERROR((s_DL/(up_Rad_Spec!AV37*s_Fam*s_Foffset*Fsurf!C37*s_EF_res*(1/365)*((s_ET_res_o*s_GSF_s)+(s_ET_res_i*s_GSF_i))*(1/24)))*up_Rad_Spec!BF37,".")</f>
        <v>3.0519551006695753</v>
      </c>
      <c r="J37" s="30">
        <f>IFERROR((s_DL/(up_Rad_Spec!AZ37*s_Fam*s_Foffset*Fsurf!C37*s_EF_res*(1/365)*((s_ET_res_o*s_GSF_s)+(s_ET_res_i*s_GSF_i))*(1/24)))*up_Rad_Spec!BF37,".")</f>
        <v>3.0519551006695753</v>
      </c>
      <c r="K37" s="30">
        <f>IFERROR((s_DL/(up_Rad_Spec!BA37*s_Fam*s_Foffset*Fsurf!C37*s_EF_res*(1/365)*((s_ET_res_o*s_GSF_s)+(s_ET_res_i*s_GSF_i))*(1/24)))*up_Rad_Spec!BF37,".")</f>
        <v>3.0519551006695753</v>
      </c>
      <c r="L37" s="30">
        <f>IFERROR((s_DL/(up_Rad_Spec!BB37*s_Fam*s_Foffset*Fsurf!C37*s_EF_res*(1/365)*((s_ET_res_o*s_GSF_s)+(s_ET_res_i*s_GSF_i))*(1/24)))*up_Rad_Spec!BF37,".")</f>
        <v>3.0519551006695753</v>
      </c>
      <c r="M37" s="30">
        <f>IFERROR((s_DL/(up_Rad_Spec!AY37*s_Fam*s_Foffset*Fsurf!C37*s_EF_res*(1/365)*((s_ET_res_o*s_GSF_s)+(s_ET_res_i*s_GSF_i))*(1/24)))*up_Rad_Spec!BF37,".")</f>
        <v>3.0519551006695753</v>
      </c>
      <c r="N37" s="30">
        <f>IFERROR((s_DL/(up_Rad_Spec!AV37*s_Fam*s_Foffset*s_EF_res*(1/365)*acf!D37*((s_ET_res_o*s_GSF_s)+(s_ET_res_i*s_GSF_i))*(1/24)))*up_Rad_Spec!BF37,".")</f>
        <v>3.3842791005202622</v>
      </c>
      <c r="O37" s="30">
        <f>IFERROR((s_DL/(up_Rad_Spec!AZ37*s_Fam*s_Foffset*s_EF_res*(1/365)*acf!E37*((s_ET_res_o*s_GSF_s)+(s_ET_res_i*s_GSF_i))*(1/24)))*up_Rad_Spec!BF37,".")</f>
        <v>3.3842791005202622</v>
      </c>
      <c r="P37" s="30">
        <f>IFERROR((s_DL/(up_Rad_Spec!BA37*s_Fam*s_Foffset*s_EF_res*(1/365)*acf!F37*((s_ET_res_o*s_GSF_s)+(s_ET_res_i*s_GSF_i))*(1/24)))*up_Rad_Spec!BF37,".")</f>
        <v>3.3842791005202622</v>
      </c>
      <c r="Q37" s="30">
        <f>IFERROR((s_DL/(up_Rad_Spec!BB37*s_Fam*s_Foffset*s_EF_res*(1/365)*acf!G37*((s_ET_res_o*s_GSF_s)+(s_ET_res_i*s_GSF_i))*(1/24)))*up_Rad_Spec!BF37,".")</f>
        <v>3.3842791005202622</v>
      </c>
      <c r="R37" s="30">
        <f>IFERROR((s_DL/(up_Rad_Spec!AY37*s_Fam*s_Foffset*s_EF_res*(1/365)*acf!C37*((s_ET_res_o*s_GSF_s)+(s_ET_res_i*s_GSF_i))*(1/24)))*up_Rad_Spec!BF37,".")</f>
        <v>3.3842791005202622</v>
      </c>
    </row>
    <row r="38" spans="1:18">
      <c r="A38" s="88" t="s">
        <v>45</v>
      </c>
      <c r="B38" s="28"/>
      <c r="C38" s="30">
        <f>IFERROR((s_DL/(k_decay*up_Rad_Spec!X38*s_IFDres_adj))*up_Rad_Spec!BF38,".")</f>
        <v>3.266256203344386E-5</v>
      </c>
      <c r="D38" s="30">
        <f>IFERROR((s_DL/(k_decay*up_Rad_Spec!AN38*s_IFAres_adj*(1/s_PEFm_pp)*s_SLF*(s_ET_res_o+s_ET_res_i)*(1/24)))*up_Rad_Spec!BF38,".")</f>
        <v>3.8138507502207913E-4</v>
      </c>
      <c r="E38" s="30">
        <f>IFERROR((s_DL/(k_decay*up_Rad_Spec!AN38*s_IFAres_adj*(1/s_PEF)*s_SLF*(s_ET_res_o+s_ET_res_i)*(1/24)))*up_Rad_Spec!BF38,".")</f>
        <v>1.871845252972756E-3</v>
      </c>
      <c r="F38" s="30">
        <f>IFERROR((s_DL/(k_decay*up_Rad_Spec!AY38*s_Fam*s_Foffset*s_EF_res*(1/365)*acf!C38*((s_ET_res_o*s_GSF_s)+(s_ET_res_i*s_GSF_i))*(1/24)))*up_Rad_Spec!BF38,".")</f>
        <v>3.4424298973122736</v>
      </c>
      <c r="G38" s="30">
        <f t="shared" si="0"/>
        <v>3.2102095387254219E-5</v>
      </c>
      <c r="H38" s="30">
        <f t="shared" si="1"/>
        <v>3.0085680213060815E-5</v>
      </c>
      <c r="I38" s="89" t="str">
        <f>IFERROR((s_DL/(up_Rad_Spec!AV38*s_Fam*s_Foffset*Fsurf!C38*s_EF_res*(1/365)*((s_ET_res_o*s_GSF_s)+(s_ET_res_i*s_GSF_i))*(1/24)))*up_Rad_Spec!BF38,".")</f>
        <v>.</v>
      </c>
      <c r="J38" s="30" t="str">
        <f>IFERROR((s_DL/(up_Rad_Spec!AZ38*s_Fam*s_Foffset*Fsurf!C38*s_EF_res*(1/365)*((s_ET_res_o*s_GSF_s)+(s_ET_res_i*s_GSF_i))*(1/24)))*up_Rad_Spec!BF38,".")</f>
        <v>.</v>
      </c>
      <c r="K38" s="30" t="str">
        <f>IFERROR((s_DL/(up_Rad_Spec!BA38*s_Fam*s_Foffset*Fsurf!C38*s_EF_res*(1/365)*((s_ET_res_o*s_GSF_s)+(s_ET_res_i*s_GSF_i))*(1/24)))*up_Rad_Spec!BF38,".")</f>
        <v>.</v>
      </c>
      <c r="L38" s="30" t="str">
        <f>IFERROR((s_DL/(up_Rad_Spec!BB38*s_Fam*s_Foffset*Fsurf!C38*s_EF_res*(1/365)*((s_ET_res_o*s_GSF_s)+(s_ET_res_i*s_GSF_i))*(1/24)))*up_Rad_Spec!BF38,".")</f>
        <v>.</v>
      </c>
      <c r="M38" s="30" t="str">
        <f>IFERROR((s_DL/(up_Rad_Spec!AY38*s_Fam*s_Foffset*Fsurf!C38*s_EF_res*(1/365)*((s_ET_res_o*s_GSF_s)+(s_ET_res_i*s_GSF_i))*(1/24)))*up_Rad_Spec!BF38,".")</f>
        <v>.</v>
      </c>
      <c r="N38" s="30">
        <f>IFERROR((s_DL/(up_Rad_Spec!AV38*s_Fam*s_Foffset*s_EF_res*(1/365)*acf!D38*((s_ET_res_o*s_GSF_s)+(s_ET_res_i*s_GSF_i))*(1/24)))*up_Rad_Spec!BF38,".")</f>
        <v>3.2847414799167263</v>
      </c>
      <c r="O38" s="30">
        <f>IFERROR((s_DL/(up_Rad_Spec!AZ38*s_Fam*s_Foffset*s_EF_res*(1/365)*acf!E38*((s_ET_res_o*s_GSF_s)+(s_ET_res_i*s_GSF_i))*(1/24)))*up_Rad_Spec!BF38,".")</f>
        <v>3.0458511904682357</v>
      </c>
      <c r="P38" s="30">
        <f>IFERROR((s_DL/(up_Rad_Spec!BA38*s_Fam*s_Foffset*s_EF_res*(1/365)*acf!F38*((s_ET_res_o*s_GSF_s)+(s_ET_res_i*s_GSF_i))*(1/24)))*up_Rad_Spec!BF38,".")</f>
        <v>3.1054439311513091</v>
      </c>
      <c r="Q38" s="30">
        <f>IFERROR((s_DL/(up_Rad_Spec!BB38*s_Fam*s_Foffset*s_EF_res*(1/365)*acf!G38*((s_ET_res_o*s_GSF_s)+(s_ET_res_i*s_GSF_i))*(1/24)))*up_Rad_Spec!BF38,".")</f>
        <v>3.1908917233476743</v>
      </c>
      <c r="R38" s="30">
        <f>IFERROR((s_DL/(up_Rad_Spec!AY38*s_Fam*s_Foffset*s_EF_res*(1/365)*acf!C38*((s_ET_res_o*s_GSF_s)+(s_ET_res_i*s_GSF_i))*(1/24)))*up_Rad_Spec!BF38,".")</f>
        <v>3.0458511904682357</v>
      </c>
    </row>
    <row r="39" spans="1:18">
      <c r="A39" s="88" t="s">
        <v>46</v>
      </c>
      <c r="B39" s="28"/>
      <c r="C39" s="30">
        <f>IFERROR((s_DL/(k_decay*up_Rad_Spec!X39*s_IFDres_adj))*up_Rad_Spec!BF39,".")</f>
        <v>3.266256203344386E-5</v>
      </c>
      <c r="D39" s="30">
        <f>IFERROR((s_DL/(k_decay*up_Rad_Spec!AN39*s_IFAres_adj*(1/s_PEFm_pp)*s_SLF*(s_ET_res_o+s_ET_res_i)*(1/24)))*up_Rad_Spec!BF39,".")</f>
        <v>3.8138507502207913E-4</v>
      </c>
      <c r="E39" s="30">
        <f>IFERROR((s_DL/(k_decay*up_Rad_Spec!AN39*s_IFAres_adj*(1/s_PEF)*s_SLF*(s_ET_res_o+s_ET_res_i)*(1/24)))*up_Rad_Spec!BF39,".")</f>
        <v>1.871845252972756E-3</v>
      </c>
      <c r="F39" s="30">
        <f>IFERROR((s_DL/(k_decay*up_Rad_Spec!AY39*s_Fam*s_Foffset*s_EF_res*(1/365)*acf!C39*((s_ET_res_o*s_GSF_s)+(s_ET_res_i*s_GSF_i))*(1/24)))*up_Rad_Spec!BF39,".")</f>
        <v>3.4424298973122736</v>
      </c>
      <c r="G39" s="30">
        <f t="shared" si="0"/>
        <v>3.2102095387254219E-5</v>
      </c>
      <c r="H39" s="30">
        <f t="shared" si="1"/>
        <v>3.0085680213060815E-5</v>
      </c>
      <c r="I39" s="89">
        <f>IFERROR((s_DL/(up_Rad_Spec!AV39*s_Fam*s_Foffset*Fsurf!C39*s_EF_res*(1/365)*((s_ET_res_o*s_GSF_s)+(s_ET_res_i*s_GSF_i))*(1/24)))*up_Rad_Spec!BF39,".")</f>
        <v>2.5234889730474204</v>
      </c>
      <c r="J39" s="30">
        <f>IFERROR((s_DL/(up_Rad_Spec!AZ39*s_Fam*s_Foffset*Fsurf!C39*s_EF_res*(1/365)*((s_ET_res_o*s_GSF_s)+(s_ET_res_i*s_GSF_i))*(1/24)))*up_Rad_Spec!BF39,".")</f>
        <v>2.5234889730474204</v>
      </c>
      <c r="K39" s="30">
        <f>IFERROR((s_DL/(up_Rad_Spec!BA39*s_Fam*s_Foffset*Fsurf!C39*s_EF_res*(1/365)*((s_ET_res_o*s_GSF_s)+(s_ET_res_i*s_GSF_i))*(1/24)))*up_Rad_Spec!BF39,".")</f>
        <v>2.5234889730474204</v>
      </c>
      <c r="L39" s="30">
        <f>IFERROR((s_DL/(up_Rad_Spec!BB39*s_Fam*s_Foffset*Fsurf!C39*s_EF_res*(1/365)*((s_ET_res_o*s_GSF_s)+(s_ET_res_i*s_GSF_i))*(1/24)))*up_Rad_Spec!BF39,".")</f>
        <v>2.5234889730474204</v>
      </c>
      <c r="M39" s="30">
        <f>IFERROR((s_DL/(up_Rad_Spec!AY39*s_Fam*s_Foffset*Fsurf!C39*s_EF_res*(1/365)*((s_ET_res_o*s_GSF_s)+(s_ET_res_i*s_GSF_i))*(1/24)))*up_Rad_Spec!BF39,".")</f>
        <v>2.5234889730474204</v>
      </c>
      <c r="N39" s="30">
        <f>IFERROR((s_DL/(up_Rad_Spec!AV39*s_Fam*s_Foffset*s_EF_res*(1/365)*acf!D39*((s_ET_res_o*s_GSF_s)+(s_ET_res_i*s_GSF_i))*(1/24)))*up_Rad_Spec!BF39,".")</f>
        <v>3.0458511904682357</v>
      </c>
      <c r="O39" s="30">
        <f>IFERROR((s_DL/(up_Rad_Spec!AZ39*s_Fam*s_Foffset*s_EF_res*(1/365)*acf!E39*((s_ET_res_o*s_GSF_s)+(s_ET_res_i*s_GSF_i))*(1/24)))*up_Rad_Spec!BF39,".")</f>
        <v>3.1166849390837776</v>
      </c>
      <c r="P39" s="30">
        <f>IFERROR((s_DL/(up_Rad_Spec!BA39*s_Fam*s_Foffset*s_EF_res*(1/365)*acf!F39*((s_ET_res_o*s_GSF_s)+(s_ET_res_i*s_GSF_i))*(1/24)))*up_Rad_Spec!BF39,".")</f>
        <v>3.1304581679812422</v>
      </c>
      <c r="Q39" s="30">
        <f>IFERROR((s_DL/(up_Rad_Spec!BB39*s_Fam*s_Foffset*s_EF_res*(1/365)*acf!G39*((s_ET_res_o*s_GSF_s)+(s_ET_res_i*s_GSF_i))*(1/24)))*up_Rad_Spec!BF39,".")</f>
        <v>3.1801035845384602</v>
      </c>
      <c r="R39" s="30">
        <f>IFERROR((s_DL/(up_Rad_Spec!AY39*s_Fam*s_Foffset*s_EF_res*(1/365)*acf!C39*((s_ET_res_o*s_GSF_s)+(s_ET_res_i*s_GSF_i))*(1/24)))*up_Rad_Spec!BF39,".")</f>
        <v>3.0458511904682357</v>
      </c>
    </row>
    <row r="40" spans="1:18">
      <c r="A40" s="88" t="s">
        <v>47</v>
      </c>
      <c r="B40" s="28"/>
      <c r="C40" s="30">
        <f>IFERROR((s_DL/(k_decay*up_Rad_Spec!X40*s_IFDres_adj))*up_Rad_Spec!BF40,".")</f>
        <v>3.266256203344386E-5</v>
      </c>
      <c r="D40" s="30">
        <f>IFERROR((s_DL/(k_decay*up_Rad_Spec!AN40*s_IFAres_adj*(1/s_PEFm_pp)*s_SLF*(s_ET_res_o+s_ET_res_i)*(1/24)))*up_Rad_Spec!BF40,".")</f>
        <v>3.8138507502207913E-4</v>
      </c>
      <c r="E40" s="30">
        <f>IFERROR((s_DL/(k_decay*up_Rad_Spec!AN40*s_IFAres_adj*(1/s_PEF)*s_SLF*(s_ET_res_o+s_ET_res_i)*(1/24)))*up_Rad_Spec!BF40,".")</f>
        <v>1.871845252972756E-3</v>
      </c>
      <c r="F40" s="30">
        <f>IFERROR((s_DL/(k_decay*up_Rad_Spec!AY40*s_Fam*s_Foffset*s_EF_res*(1/365)*acf!C40*((s_ET_res_o*s_GSF_s)+(s_ET_res_i*s_GSF_i))*(1/24)))*up_Rad_Spec!BF40,".")</f>
        <v>3.5317148226027917</v>
      </c>
      <c r="G40" s="30">
        <f t="shared" si="0"/>
        <v>3.210210295548333E-5</v>
      </c>
      <c r="H40" s="30">
        <f t="shared" si="1"/>
        <v>3.0085686860389794E-5</v>
      </c>
      <c r="I40" s="89">
        <f>IFERROR((s_DL/(up_Rad_Spec!AV40*s_Fam*s_Foffset*Fsurf!C40*s_EF_res*(1/365)*((s_ET_res_o*s_GSF_s)+(s_ET_res_i*s_GSF_i))*(1/24)))*up_Rad_Spec!BF40,".")</f>
        <v>2.5988491386247747</v>
      </c>
      <c r="J40" s="30">
        <f>IFERROR((s_DL/(up_Rad_Spec!AZ40*s_Fam*s_Foffset*Fsurf!C40*s_EF_res*(1/365)*((s_ET_res_o*s_GSF_s)+(s_ET_res_i*s_GSF_i))*(1/24)))*up_Rad_Spec!BF40,".")</f>
        <v>2.5988491386247747</v>
      </c>
      <c r="K40" s="30">
        <f>IFERROR((s_DL/(up_Rad_Spec!BA40*s_Fam*s_Foffset*Fsurf!C40*s_EF_res*(1/365)*((s_ET_res_o*s_GSF_s)+(s_ET_res_i*s_GSF_i))*(1/24)))*up_Rad_Spec!BF40,".")</f>
        <v>2.5988491386247747</v>
      </c>
      <c r="L40" s="30">
        <f>IFERROR((s_DL/(up_Rad_Spec!BB40*s_Fam*s_Foffset*Fsurf!C40*s_EF_res*(1/365)*((s_ET_res_o*s_GSF_s)+(s_ET_res_i*s_GSF_i))*(1/24)))*up_Rad_Spec!BF40,".")</f>
        <v>2.5988491386247747</v>
      </c>
      <c r="M40" s="30">
        <f>IFERROR((s_DL/(up_Rad_Spec!AY40*s_Fam*s_Foffset*Fsurf!C40*s_EF_res*(1/365)*((s_ET_res_o*s_GSF_s)+(s_ET_res_i*s_GSF_i))*(1/24)))*up_Rad_Spec!BF40,".")</f>
        <v>2.5988491386247747</v>
      </c>
      <c r="N40" s="30">
        <f>IFERROR((s_DL/(up_Rad_Spec!AV40*s_Fam*s_Foffset*s_EF_res*(1/365)*acf!D40*((s_ET_res_o*s_GSF_s)+(s_ET_res_i*s_GSF_i))*(1/24)))*up_Rad_Spec!BF40,".")</f>
        <v>3.1849645861867364</v>
      </c>
      <c r="O40" s="30">
        <f>IFERROR((s_DL/(up_Rad_Spec!AZ40*s_Fam*s_Foffset*s_EF_res*(1/365)*acf!E40*((s_ET_res_o*s_GSF_s)+(s_ET_res_i*s_GSF_i))*(1/24)))*up_Rad_Spec!BF40,".")</f>
        <v>3.2928120978034978</v>
      </c>
      <c r="P40" s="30">
        <f>IFERROR((s_DL/(up_Rad_Spec!BA40*s_Fam*s_Foffset*s_EF_res*(1/365)*acf!F40*((s_ET_res_o*s_GSF_s)+(s_ET_res_i*s_GSF_i))*(1/24)))*up_Rad_Spec!BF40,".")</f>
        <v>3.3649936865283285</v>
      </c>
      <c r="Q40" s="30">
        <f>IFERROR((s_DL/(up_Rad_Spec!BB40*s_Fam*s_Foffset*s_EF_res*(1/365)*acf!G40*((s_ET_res_o*s_GSF_s)+(s_ET_res_i*s_GSF_i))*(1/24)))*up_Rad_Spec!BF40,".")</f>
        <v>3.3387214972440273</v>
      </c>
      <c r="R40" s="30">
        <f>IFERROR((s_DL/(up_Rad_Spec!AY40*s_Fam*s_Foffset*s_EF_res*(1/365)*acf!C40*((s_ET_res_o*s_GSF_s)+(s_ET_res_i*s_GSF_i))*(1/24)))*up_Rad_Spec!BF40,".")</f>
        <v>3.1248502126993989</v>
      </c>
    </row>
    <row r="41" spans="1:18">
      <c r="A41" s="34" t="s">
        <v>48</v>
      </c>
      <c r="B41" s="28" t="s">
        <v>9</v>
      </c>
      <c r="C41" s="30">
        <f>IFERROR((s_DL/(k_decay*up_Rad_Spec!X41*s_IFDres_adj))*up_Rad_Spec!BF41,".")</f>
        <v>3.266256203344386E-5</v>
      </c>
      <c r="D41" s="30">
        <f>IFERROR((s_DL/(k_decay*up_Rad_Spec!AN41*s_IFAres_adj*(1/s_PEFm_pp)*s_SLF*(s_ET_res_o+s_ET_res_i)*(1/24)))*up_Rad_Spec!BF41,".")</f>
        <v>3.8138507502207913E-4</v>
      </c>
      <c r="E41" s="30">
        <f>IFERROR((s_DL/(k_decay*up_Rad_Spec!AN41*s_IFAres_adj*(1/s_PEF)*s_SLF*(s_ET_res_o+s_ET_res_i)*(1/24)))*up_Rad_Spec!BF41,".")</f>
        <v>1.871845252972756E-3</v>
      </c>
      <c r="F41" s="30">
        <f>IFERROR((s_DL/(k_decay*up_Rad_Spec!AY41*s_Fam*s_Foffset*s_EF_res*(1/365)*acf!C41*((s_ET_res_o*s_GSF_s)+(s_ET_res_i*s_GSF_i))*(1/24)))*up_Rad_Spec!BF41,".")</f>
        <v>3.7113697330397959</v>
      </c>
      <c r="G41" s="30">
        <f t="shared" si="0"/>
        <v>3.2102117080416439E-5</v>
      </c>
      <c r="H41" s="30">
        <f t="shared" si="1"/>
        <v>3.008569926660423E-5</v>
      </c>
      <c r="I41" s="89">
        <f>IFERROR((s_DL/(up_Rad_Spec!AV41*s_Fam*s_Foffset*Fsurf!C41*s_EF_res*(1/365)*((s_ET_res_o*s_GSF_s)+(s_ET_res_i*s_GSF_i))*(1/24)))*up_Rad_Spec!BF41,".")</f>
        <v>2.8626420963047332</v>
      </c>
      <c r="J41" s="30">
        <f>IFERROR((s_DL/(up_Rad_Spec!AZ41*s_Fam*s_Foffset*Fsurf!C41*s_EF_res*(1/365)*((s_ET_res_o*s_GSF_s)+(s_ET_res_i*s_GSF_i))*(1/24)))*up_Rad_Spec!BF41,".")</f>
        <v>2.8626420963047332</v>
      </c>
      <c r="K41" s="30">
        <f>IFERROR((s_DL/(up_Rad_Spec!BA41*s_Fam*s_Foffset*Fsurf!C41*s_EF_res*(1/365)*((s_ET_res_o*s_GSF_s)+(s_ET_res_i*s_GSF_i))*(1/24)))*up_Rad_Spec!BF41,".")</f>
        <v>2.8626420963047332</v>
      </c>
      <c r="L41" s="30">
        <f>IFERROR((s_DL/(up_Rad_Spec!BB41*s_Fam*s_Foffset*Fsurf!C41*s_EF_res*(1/365)*((s_ET_res_o*s_GSF_s)+(s_ET_res_i*s_GSF_i))*(1/24)))*up_Rad_Spec!BF41,".")</f>
        <v>2.8626420963047332</v>
      </c>
      <c r="M41" s="30">
        <f>IFERROR((s_DL/(up_Rad_Spec!AY41*s_Fam*s_Foffset*Fsurf!C41*s_EF_res*(1/365)*((s_ET_res_o*s_GSF_s)+(s_ET_res_i*s_GSF_i))*(1/24)))*up_Rad_Spec!BF41,".")</f>
        <v>2.8626420963047332</v>
      </c>
      <c r="N41" s="30">
        <f>IFERROR((s_DL/(up_Rad_Spec!AV41*s_Fam*s_Foffset*s_EF_res*(1/365)*acf!D41*((s_ET_res_o*s_GSF_s)+(s_ET_res_i*s_GSF_i))*(1/24)))*up_Rad_Spec!BF41,".")</f>
        <v>3.6985335884257147</v>
      </c>
      <c r="O41" s="30">
        <f>IFERROR((s_DL/(up_Rad_Spec!AZ41*s_Fam*s_Foffset*s_EF_res*(1/365)*acf!E41*((s_ET_res_o*s_GSF_s)+(s_ET_res_i*s_GSF_i))*(1/24)))*up_Rad_Spec!BF41,".")</f>
        <v>3.4199030910520545</v>
      </c>
      <c r="P41" s="30">
        <f>IFERROR((s_DL/(up_Rad_Spec!BA41*s_Fam*s_Foffset*s_EF_res*(1/365)*acf!F41*((s_ET_res_o*s_GSF_s)+(s_ET_res_i*s_GSF_i))*(1/24)))*up_Rad_Spec!BF41,".")</f>
        <v>3.3526275693643166</v>
      </c>
      <c r="Q41" s="30">
        <f>IFERROR((s_DL/(up_Rad_Spec!BB41*s_Fam*s_Foffset*s_EF_res*(1/365)*acf!G41*((s_ET_res_o*s_GSF_s)+(s_ET_res_i*s_GSF_i))*(1/24)))*up_Rad_Spec!BF41,".")</f>
        <v>3.4596896674340294</v>
      </c>
      <c r="R41" s="30">
        <f>IFERROR((s_DL/(up_Rad_Spec!AY41*s_Fam*s_Foffset*s_EF_res*(1/365)*acf!C41*((s_ET_res_o*s_GSF_s)+(s_ET_res_i*s_GSF_i))*(1/24)))*up_Rad_Spec!BF41,".")</f>
        <v>3.2838083147235664</v>
      </c>
    </row>
    <row r="42" spans="1:18">
      <c r="A42" s="88" t="s">
        <v>49</v>
      </c>
      <c r="B42" s="28"/>
      <c r="C42" s="30">
        <f>IFERROR((s_DL/(k_decay*up_Rad_Spec!X42*s_IFDres_adj))*up_Rad_Spec!BF42,".")</f>
        <v>3.266256203344386E-5</v>
      </c>
      <c r="D42" s="30">
        <f>IFERROR((s_DL/(k_decay*up_Rad_Spec!AN42*s_IFAres_adj*(1/s_PEFm_pp)*s_SLF*(s_ET_res_o+s_ET_res_i)*(1/24)))*up_Rad_Spec!BF42,".")</f>
        <v>3.8138507502207913E-4</v>
      </c>
      <c r="E42" s="30">
        <f>IFERROR((s_DL/(k_decay*up_Rad_Spec!AN42*s_IFAres_adj*(1/s_PEF)*s_SLF*(s_ET_res_o+s_ET_res_i)*(1/24)))*up_Rad_Spec!BF42,".")</f>
        <v>1.871845252972756E-3</v>
      </c>
      <c r="F42" s="30">
        <f>IFERROR((s_DL/(k_decay*up_Rad_Spec!AY42*s_Fam*s_Foffset*s_EF_res*(1/365)*acf!C42*((s_ET_res_o*s_GSF_s)+(s_ET_res_i*s_GSF_i))*(1/24)))*up_Rad_Spec!BF42,".")</f>
        <v>4.0078531654698457</v>
      </c>
      <c r="G42" s="30">
        <f t="shared" si="0"/>
        <v>3.2102137621437729E-5</v>
      </c>
      <c r="H42" s="30">
        <f t="shared" si="1"/>
        <v>3.0085717308197446E-5</v>
      </c>
      <c r="I42" s="89" t="str">
        <f>IFERROR((s_DL/(up_Rad_Spec!AV42*s_Fam*s_Foffset*Fsurf!C42*s_EF_res*(1/365)*((s_ET_res_o*s_GSF_s)+(s_ET_res_i*s_GSF_i))*(1/24)))*up_Rad_Spec!BF42,".")</f>
        <v>.</v>
      </c>
      <c r="J42" s="30" t="str">
        <f>IFERROR((s_DL/(up_Rad_Spec!AZ42*s_Fam*s_Foffset*Fsurf!C42*s_EF_res*(1/365)*((s_ET_res_o*s_GSF_s)+(s_ET_res_i*s_GSF_i))*(1/24)))*up_Rad_Spec!BF42,".")</f>
        <v>.</v>
      </c>
      <c r="K42" s="30" t="str">
        <f>IFERROR((s_DL/(up_Rad_Spec!BA42*s_Fam*s_Foffset*Fsurf!C42*s_EF_res*(1/365)*((s_ET_res_o*s_GSF_s)+(s_ET_res_i*s_GSF_i))*(1/24)))*up_Rad_Spec!BF42,".")</f>
        <v>.</v>
      </c>
      <c r="L42" s="30" t="str">
        <f>IFERROR((s_DL/(up_Rad_Spec!BB42*s_Fam*s_Foffset*Fsurf!C42*s_EF_res*(1/365)*((s_ET_res_o*s_GSF_s)+(s_ET_res_i*s_GSF_i))*(1/24)))*up_Rad_Spec!BF42,".")</f>
        <v>.</v>
      </c>
      <c r="M42" s="30" t="str">
        <f>IFERROR((s_DL/(up_Rad_Spec!AY42*s_Fam*s_Foffset*Fsurf!C42*s_EF_res*(1/365)*((s_ET_res_o*s_GSF_s)+(s_ET_res_i*s_GSF_i))*(1/24)))*up_Rad_Spec!BF42,".")</f>
        <v>.</v>
      </c>
      <c r="N42" s="30">
        <f>IFERROR((s_DL/(up_Rad_Spec!AV42*s_Fam*s_Foffset*s_EF_res*(1/365)*acf!D42*((s_ET_res_o*s_GSF_s)+(s_ET_res_i*s_GSF_i))*(1/24)))*up_Rad_Spec!BF42,".")</f>
        <v>3.1895234164337185</v>
      </c>
      <c r="O42" s="30">
        <f>IFERROR((s_DL/(up_Rad_Spec!AZ42*s_Fam*s_Foffset*s_EF_res*(1/365)*acf!E42*((s_ET_res_o*s_GSF_s)+(s_ET_res_i*s_GSF_i))*(1/24)))*up_Rad_Spec!BF42,".")</f>
        <v>3.2298287791542375</v>
      </c>
      <c r="P42" s="30">
        <f>IFERROR((s_DL/(up_Rad_Spec!BA42*s_Fam*s_Foffset*s_EF_res*(1/365)*acf!F42*((s_ET_res_o*s_GSF_s)+(s_ET_res_i*s_GSF_i))*(1/24)))*up_Rad_Spec!BF42,".")</f>
        <v>3.1841492985759827</v>
      </c>
      <c r="Q42" s="30">
        <f>IFERROR((s_DL/(up_Rad_Spec!BB42*s_Fam*s_Foffset*s_EF_res*(1/365)*acf!G42*((s_ET_res_o*s_GSF_s)+(s_ET_res_i*s_GSF_i))*(1/24)))*up_Rad_Spec!BF42,".")</f>
        <v>3.2058583824628144</v>
      </c>
      <c r="R42" s="30">
        <f>IFERROR((s_DL/(up_Rad_Spec!AY42*s_Fam*s_Foffset*s_EF_res*(1/365)*acf!C42*((s_ET_res_o*s_GSF_s)+(s_ET_res_i*s_GSF_i))*(1/24)))*up_Rad_Spec!BF42,".")</f>
        <v>3.5461359270668837</v>
      </c>
    </row>
    <row r="43" spans="1:18">
      <c r="A43" s="88" t="s">
        <v>50</v>
      </c>
      <c r="B43" s="28"/>
      <c r="C43" s="30">
        <f>IFERROR((s_DL/(k_decay*up_Rad_Spec!X43*s_IFDres_adj))*up_Rad_Spec!BF43,".")</f>
        <v>3.266256203344386E-5</v>
      </c>
      <c r="D43" s="30">
        <f>IFERROR((s_DL/(k_decay*up_Rad_Spec!AN43*s_IFAres_adj*(1/s_PEFm_pp)*s_SLF*(s_ET_res_o+s_ET_res_i)*(1/24)))*up_Rad_Spec!BF43,".")</f>
        <v>3.8138507502207913E-4</v>
      </c>
      <c r="E43" s="30">
        <f>IFERROR((s_DL/(k_decay*up_Rad_Spec!AN43*s_IFAres_adj*(1/s_PEF)*s_SLF*(s_ET_res_o+s_ET_res_i)*(1/24)))*up_Rad_Spec!BF43,".")</f>
        <v>1.871845252972756E-3</v>
      </c>
      <c r="F43" s="30">
        <f>IFERROR((s_DL/(k_decay*up_Rad_Spec!AY43*s_Fam*s_Foffset*s_EF_res*(1/365)*acf!C43*((s_ET_res_o*s_GSF_s)+(s_ET_res_i*s_GSF_i))*(1/24)))*up_Rad_Spec!BF43,".")</f>
        <v>3.8997268578408431</v>
      </c>
      <c r="G43" s="30">
        <f t="shared" si="0"/>
        <v>3.2102130492034332E-5</v>
      </c>
      <c r="H43" s="30">
        <f t="shared" si="1"/>
        <v>3.0085711046298833E-5</v>
      </c>
      <c r="I43" s="89" t="str">
        <f>IFERROR((s_DL/(up_Rad_Spec!AV43*s_Fam*s_Foffset*Fsurf!C43*s_EF_res*(1/365)*((s_ET_res_o*s_GSF_s)+(s_ET_res_i*s_GSF_i))*(1/24)))*up_Rad_Spec!BF43,".")</f>
        <v>.</v>
      </c>
      <c r="J43" s="30" t="str">
        <f>IFERROR((s_DL/(up_Rad_Spec!AZ43*s_Fam*s_Foffset*Fsurf!C43*s_EF_res*(1/365)*((s_ET_res_o*s_GSF_s)+(s_ET_res_i*s_GSF_i))*(1/24)))*up_Rad_Spec!BF43,".")</f>
        <v>.</v>
      </c>
      <c r="K43" s="30" t="str">
        <f>IFERROR((s_DL/(up_Rad_Spec!BA43*s_Fam*s_Foffset*Fsurf!C43*s_EF_res*(1/365)*((s_ET_res_o*s_GSF_s)+(s_ET_res_i*s_GSF_i))*(1/24)))*up_Rad_Spec!BF43,".")</f>
        <v>.</v>
      </c>
      <c r="L43" s="30" t="str">
        <f>IFERROR((s_DL/(up_Rad_Spec!BB43*s_Fam*s_Foffset*Fsurf!C43*s_EF_res*(1/365)*((s_ET_res_o*s_GSF_s)+(s_ET_res_i*s_GSF_i))*(1/24)))*up_Rad_Spec!BF43,".")</f>
        <v>.</v>
      </c>
      <c r="M43" s="30" t="str">
        <f>IFERROR((s_DL/(up_Rad_Spec!AY43*s_Fam*s_Foffset*Fsurf!C43*s_EF_res*(1/365)*((s_ET_res_o*s_GSF_s)+(s_ET_res_i*s_GSF_i))*(1/24)))*up_Rad_Spec!BF43,".")</f>
        <v>.</v>
      </c>
      <c r="N43" s="30">
        <f>IFERROR((s_DL/(up_Rad_Spec!AV43*s_Fam*s_Foffset*s_EF_res*(1/365)*acf!D43*((s_ET_res_o*s_GSF_s)+(s_ET_res_i*s_GSF_i))*(1/24)))*up_Rad_Spec!BF43,".")</f>
        <v>3.2928120978034978</v>
      </c>
      <c r="O43" s="30">
        <f>IFERROR((s_DL/(up_Rad_Spec!AZ43*s_Fam*s_Foffset*s_EF_res*(1/365)*acf!E43*((s_ET_res_o*s_GSF_s)+(s_ET_res_i*s_GSF_i))*(1/24)))*up_Rad_Spec!BF43,".")</f>
        <v>3.2610471984904481</v>
      </c>
      <c r="P43" s="30">
        <f>IFERROR((s_DL/(up_Rad_Spec!BA43*s_Fam*s_Foffset*s_EF_res*(1/365)*acf!F43*((s_ET_res_o*s_GSF_s)+(s_ET_res_i*s_GSF_i))*(1/24)))*up_Rad_Spec!BF43,".")</f>
        <v>3.2525831717217355</v>
      </c>
      <c r="Q43" s="30">
        <f>IFERROR((s_DL/(up_Rad_Spec!BB43*s_Fam*s_Foffset*s_EF_res*(1/365)*acf!G43*((s_ET_res_o*s_GSF_s)+(s_ET_res_i*s_GSF_i))*(1/24)))*up_Rad_Spec!BF43,".")</f>
        <v>3.2724021054617403</v>
      </c>
      <c r="R43" s="30">
        <f>IFERROR((s_DL/(up_Rad_Spec!AY43*s_Fam*s_Foffset*s_EF_res*(1/365)*acf!C43*((s_ET_res_o*s_GSF_s)+(s_ET_res_i*s_GSF_i))*(1/24)))*up_Rad_Spec!BF43,".")</f>
        <v>3.4504661087592208</v>
      </c>
    </row>
    <row r="44" spans="1:18">
      <c r="A44" s="88" t="s">
        <v>51</v>
      </c>
      <c r="B44" s="28"/>
      <c r="C44" s="30">
        <f>IFERROR((s_DL/(k_decay*up_Rad_Spec!X44*s_IFDres_adj))*up_Rad_Spec!BF44,".")</f>
        <v>3.266256203344386E-5</v>
      </c>
      <c r="D44" s="30">
        <f>IFERROR((s_DL/(k_decay*up_Rad_Spec!AN44*s_IFAres_adj*(1/s_PEFm_pp)*s_SLF*(s_ET_res_o+s_ET_res_i)*(1/24)))*up_Rad_Spec!BF44,".")</f>
        <v>3.8138507502207913E-4</v>
      </c>
      <c r="E44" s="30">
        <f>IFERROR((s_DL/(k_decay*up_Rad_Spec!AN44*s_IFAres_adj*(1/s_PEF)*s_SLF*(s_ET_res_o+s_ET_res_i)*(1/24)))*up_Rad_Spec!BF44,".")</f>
        <v>1.871845252972756E-3</v>
      </c>
      <c r="F44" s="30">
        <f>IFERROR((s_DL/(k_decay*up_Rad_Spec!AY44*s_Fam*s_Foffset*s_EF_res*(1/365)*acf!C44*((s_ET_res_o*s_GSF_s)+(s_ET_res_i*s_GSF_i))*(1/24)))*up_Rad_Spec!BF44,".")</f>
        <v>3.5850157510471004</v>
      </c>
      <c r="G44" s="30">
        <f t="shared" si="0"/>
        <v>3.2102107293838492E-5</v>
      </c>
      <c r="H44" s="30">
        <f t="shared" si="1"/>
        <v>3.0085690670854948E-5</v>
      </c>
      <c r="I44" s="89">
        <f>IFERROR((s_DL/(up_Rad_Spec!AV44*s_Fam*s_Foffset*Fsurf!C44*s_EF_res*(1/365)*((s_ET_res_o*s_GSF_s)+(s_ET_res_i*s_GSF_i))*(1/24)))*up_Rad_Spec!BF44,".")</f>
        <v>2.7969248764630259</v>
      </c>
      <c r="J44" s="30">
        <f>IFERROR((s_DL/(up_Rad_Spec!AZ44*s_Fam*s_Foffset*Fsurf!C44*s_EF_res*(1/365)*((s_ET_res_o*s_GSF_s)+(s_ET_res_i*s_GSF_i))*(1/24)))*up_Rad_Spec!BF44,".")</f>
        <v>2.7969248764630259</v>
      </c>
      <c r="K44" s="30">
        <f>IFERROR((s_DL/(up_Rad_Spec!BA44*s_Fam*s_Foffset*Fsurf!C44*s_EF_res*(1/365)*((s_ET_res_o*s_GSF_s)+(s_ET_res_i*s_GSF_i))*(1/24)))*up_Rad_Spec!BF44,".")</f>
        <v>2.7969248764630259</v>
      </c>
      <c r="L44" s="30">
        <f>IFERROR((s_DL/(up_Rad_Spec!BB44*s_Fam*s_Foffset*Fsurf!C44*s_EF_res*(1/365)*((s_ET_res_o*s_GSF_s)+(s_ET_res_i*s_GSF_i))*(1/24)))*up_Rad_Spec!BF44,".")</f>
        <v>2.7969248764630259</v>
      </c>
      <c r="M44" s="30">
        <f>IFERROR((s_DL/(up_Rad_Spec!AY44*s_Fam*s_Foffset*Fsurf!C44*s_EF_res*(1/365)*((s_ET_res_o*s_GSF_s)+(s_ET_res_i*s_GSF_i))*(1/24)))*up_Rad_Spec!BF44,".")</f>
        <v>2.7969248764630259</v>
      </c>
      <c r="N44" s="30">
        <f>IFERROR((s_DL/(up_Rad_Spec!AV44*s_Fam*s_Foffset*s_EF_res*(1/365)*acf!D44*((s_ET_res_o*s_GSF_s)+(s_ET_res_i*s_GSF_i))*(1/24)))*up_Rad_Spec!BF44,".")</f>
        <v>3.6106447887007578</v>
      </c>
      <c r="O44" s="30">
        <f>IFERROR((s_DL/(up_Rad_Spec!AZ44*s_Fam*s_Foffset*s_EF_res*(1/365)*acf!E44*((s_ET_res_o*s_GSF_s)+(s_ET_res_i*s_GSF_i))*(1/24)))*up_Rad_Spec!BF44,".")</f>
        <v>3.2136765198375281</v>
      </c>
      <c r="P44" s="30">
        <f>IFERROR((s_DL/(up_Rad_Spec!BA44*s_Fam*s_Foffset*s_EF_res*(1/365)*acf!F44*((s_ET_res_o*s_GSF_s)+(s_ET_res_i*s_GSF_i))*(1/24)))*up_Rad_Spec!BF44,".")</f>
        <v>3.2955111241131747</v>
      </c>
      <c r="Q44" s="30">
        <f>IFERROR((s_DL/(up_Rad_Spec!BB44*s_Fam*s_Foffset*s_EF_res*(1/365)*acf!G44*((s_ET_res_o*s_GSF_s)+(s_ET_res_i*s_GSF_i))*(1/24)))*up_Rad_Spec!BF44,".")</f>
        <v>3.3586683397595696</v>
      </c>
      <c r="R44" s="30">
        <f>IFERROR((s_DL/(up_Rad_Spec!AY44*s_Fam*s_Foffset*s_EF_res*(1/365)*acf!C44*((s_ET_res_o*s_GSF_s)+(s_ET_res_i*s_GSF_i))*(1/24)))*up_Rad_Spec!BF44,".")</f>
        <v>3.1720107072331913</v>
      </c>
    </row>
    <row r="45" spans="1:18">
      <c r="A45" s="88" t="s">
        <v>52</v>
      </c>
      <c r="B45" s="28"/>
      <c r="C45" s="30">
        <f>IFERROR((s_DL/(k_decay*up_Rad_Spec!X45*s_IFDres_adj))*up_Rad_Spec!BF45,".")</f>
        <v>3.266256203344386E-5</v>
      </c>
      <c r="D45" s="30">
        <f>IFERROR((s_DL/(k_decay*up_Rad_Spec!AN45*s_IFAres_adj*(1/s_PEFm_pp)*s_SLF*(s_ET_res_o+s_ET_res_i)*(1/24)))*up_Rad_Spec!BF45,".")</f>
        <v>3.8138507502207913E-4</v>
      </c>
      <c r="E45" s="30">
        <f>IFERROR((s_DL/(k_decay*up_Rad_Spec!AN45*s_IFAres_adj*(1/s_PEF)*s_SLF*(s_ET_res_o+s_ET_res_i)*(1/24)))*up_Rad_Spec!BF45,".")</f>
        <v>1.871845252972756E-3</v>
      </c>
      <c r="F45" s="30">
        <f>IFERROR((s_DL/(k_decay*up_Rad_Spec!AY45*s_Fam*s_Foffset*s_EF_res*(1/365)*acf!C45*((s_ET_res_o*s_GSF_s)+(s_ET_res_i*s_GSF_i))*(1/24)))*up_Rad_Spec!BF45,".")</f>
        <v>3.8875716943785155</v>
      </c>
      <c r="G45" s="30">
        <f t="shared" si="0"/>
        <v>3.2102129665775897E-5</v>
      </c>
      <c r="H45" s="30">
        <f t="shared" si="1"/>
        <v>3.0085710320579398E-5</v>
      </c>
      <c r="I45" s="89">
        <f>IFERROR((s_DL/(up_Rad_Spec!AV45*s_Fam*s_Foffset*Fsurf!C45*s_EF_res*(1/365)*((s_ET_res_o*s_GSF_s)+(s_ET_res_i*s_GSF_i))*(1/24)))*up_Rad_Spec!BF45,".")</f>
        <v>3.0890985704546008</v>
      </c>
      <c r="J45" s="30">
        <f>IFERROR((s_DL/(up_Rad_Spec!AZ45*s_Fam*s_Foffset*Fsurf!C45*s_EF_res*(1/365)*((s_ET_res_o*s_GSF_s)+(s_ET_res_i*s_GSF_i))*(1/24)))*up_Rad_Spec!BF45,".")</f>
        <v>3.0890985704546008</v>
      </c>
      <c r="K45" s="30">
        <f>IFERROR((s_DL/(up_Rad_Spec!BA45*s_Fam*s_Foffset*Fsurf!C45*s_EF_res*(1/365)*((s_ET_res_o*s_GSF_s)+(s_ET_res_i*s_GSF_i))*(1/24)))*up_Rad_Spec!BF45,".")</f>
        <v>3.0890985704546008</v>
      </c>
      <c r="L45" s="30">
        <f>IFERROR((s_DL/(up_Rad_Spec!BB45*s_Fam*s_Foffset*Fsurf!C45*s_EF_res*(1/365)*((s_ET_res_o*s_GSF_s)+(s_ET_res_i*s_GSF_i))*(1/24)))*up_Rad_Spec!BF45,".")</f>
        <v>3.0890985704546008</v>
      </c>
      <c r="M45" s="30">
        <f>IFERROR((s_DL/(up_Rad_Spec!AY45*s_Fam*s_Foffset*Fsurf!C45*s_EF_res*(1/365)*((s_ET_res_o*s_GSF_s)+(s_ET_res_i*s_GSF_i))*(1/24)))*up_Rad_Spec!BF45,".")</f>
        <v>3.0890985704546008</v>
      </c>
      <c r="N45" s="30">
        <f>IFERROR((s_DL/(up_Rad_Spec!AV45*s_Fam*s_Foffset*s_EF_res*(1/365)*acf!D45*((s_ET_res_o*s_GSF_s)+(s_ET_res_i*s_GSF_i))*(1/24)))*up_Rad_Spec!BF45,".")</f>
        <v>3.3497896319799292</v>
      </c>
      <c r="O45" s="30">
        <f>IFERROR((s_DL/(up_Rad_Spec!AZ45*s_Fam*s_Foffset*s_EF_res*(1/365)*acf!E45*((s_ET_res_o*s_GSF_s)+(s_ET_res_i*s_GSF_i))*(1/24)))*up_Rad_Spec!BF45,".")</f>
        <v>3.2906070897022897</v>
      </c>
      <c r="P45" s="30">
        <f>IFERROR((s_DL/(up_Rad_Spec!BA45*s_Fam*s_Foffset*s_EF_res*(1/365)*acf!F45*((s_ET_res_o*s_GSF_s)+(s_ET_res_i*s_GSF_i))*(1/24)))*up_Rad_Spec!BF45,".")</f>
        <v>3.2684081668072515</v>
      </c>
      <c r="Q45" s="30">
        <f>IFERROR((s_DL/(up_Rad_Spec!BB45*s_Fam*s_Foffset*s_EF_res*(1/365)*acf!G45*((s_ET_res_o*s_GSF_s)+(s_ET_res_i*s_GSF_i))*(1/24)))*up_Rad_Spec!BF45,".")</f>
        <v>3.3353807713112253</v>
      </c>
      <c r="R45" s="30">
        <f>IFERROR((s_DL/(up_Rad_Spec!AY45*s_Fam*s_Foffset*s_EF_res*(1/365)*acf!C45*((s_ET_res_o*s_GSF_s)+(s_ET_res_i*s_GSF_i))*(1/24)))*up_Rad_Spec!BF45,".")</f>
        <v>3.4397112582011973</v>
      </c>
    </row>
    <row r="46" spans="1:18">
      <c r="A46" s="88" t="s">
        <v>53</v>
      </c>
      <c r="B46" s="28"/>
      <c r="C46" s="30">
        <f>IFERROR((s_DL/(k_decay*up_Rad_Spec!X46*s_IFDres_adj))*up_Rad_Spec!BF46,".")</f>
        <v>3.266256203344386E-5</v>
      </c>
      <c r="D46" s="30">
        <f>IFERROR((s_DL/(k_decay*up_Rad_Spec!AN46*s_IFAres_adj*(1/s_PEFm_pp)*s_SLF*(s_ET_res_o+s_ET_res_i)*(1/24)))*up_Rad_Spec!BF46,".")</f>
        <v>3.8138507502207913E-4</v>
      </c>
      <c r="E46" s="30">
        <f>IFERROR((s_DL/(k_decay*up_Rad_Spec!AN46*s_IFAres_adj*(1/s_PEF)*s_SLF*(s_ET_res_o+s_ET_res_i)*(1/24)))*up_Rad_Spec!BF46,".")</f>
        <v>1.871845252972756E-3</v>
      </c>
      <c r="F46" s="30">
        <f>IFERROR((s_DL/(k_decay*up_Rad_Spec!AY46*s_Fam*s_Foffset*s_EF_res*(1/365)*acf!C46*((s_ET_res_o*s_GSF_s)+(s_ET_res_i*s_GSF_i))*(1/24)))*up_Rad_Spec!BF46,".")</f>
        <v>3.8249221081247482</v>
      </c>
      <c r="G46" s="30">
        <f t="shared" si="0"/>
        <v>3.2102125323825772E-5</v>
      </c>
      <c r="H46" s="30">
        <f t="shared" si="1"/>
        <v>3.0085706506957048E-5</v>
      </c>
      <c r="I46" s="89" t="str">
        <f>IFERROR((s_DL/(up_Rad_Spec!AV46*s_Fam*s_Foffset*Fsurf!C46*s_EF_res*(1/365)*((s_ET_res_o*s_GSF_s)+(s_ET_res_i*s_GSF_i))*(1/24)))*up_Rad_Spec!BF46,".")</f>
        <v>.</v>
      </c>
      <c r="J46" s="30" t="str">
        <f>IFERROR((s_DL/(up_Rad_Spec!AZ46*s_Fam*s_Foffset*Fsurf!C46*s_EF_res*(1/365)*((s_ET_res_o*s_GSF_s)+(s_ET_res_i*s_GSF_i))*(1/24)))*up_Rad_Spec!BF46,".")</f>
        <v>.</v>
      </c>
      <c r="K46" s="30" t="str">
        <f>IFERROR((s_DL/(up_Rad_Spec!BA46*s_Fam*s_Foffset*Fsurf!C46*s_EF_res*(1/365)*((s_ET_res_o*s_GSF_s)+(s_ET_res_i*s_GSF_i))*(1/24)))*up_Rad_Spec!BF46,".")</f>
        <v>.</v>
      </c>
      <c r="L46" s="30" t="str">
        <f>IFERROR((s_DL/(up_Rad_Spec!BB46*s_Fam*s_Foffset*Fsurf!C46*s_EF_res*(1/365)*((s_ET_res_o*s_GSF_s)+(s_ET_res_i*s_GSF_i))*(1/24)))*up_Rad_Spec!BF46,".")</f>
        <v>.</v>
      </c>
      <c r="M46" s="30" t="str">
        <f>IFERROR((s_DL/(up_Rad_Spec!AY46*s_Fam*s_Foffset*Fsurf!C46*s_EF_res*(1/365)*((s_ET_res_o*s_GSF_s)+(s_ET_res_i*s_GSF_i))*(1/24)))*up_Rad_Spec!BF46,".")</f>
        <v>.</v>
      </c>
      <c r="N46" s="30">
        <f>IFERROR((s_DL/(up_Rad_Spec!AV46*s_Fam*s_Foffset*s_EF_res*(1/365)*acf!D46*((s_ET_res_o*s_GSF_s)+(s_ET_res_i*s_GSF_i))*(1/24)))*up_Rad_Spec!BF46,".")</f>
        <v>3.3842791005202622</v>
      </c>
      <c r="O46" s="30">
        <f>IFERROR((s_DL/(up_Rad_Spec!AZ46*s_Fam*s_Foffset*s_EF_res*(1/365)*acf!E46*((s_ET_res_o*s_GSF_s)+(s_ET_res_i*s_GSF_i))*(1/24)))*up_Rad_Spec!BF46,".")</f>
        <v>3.3842791005202622</v>
      </c>
      <c r="P46" s="30">
        <f>IFERROR((s_DL/(up_Rad_Spec!BA46*s_Fam*s_Foffset*s_EF_res*(1/365)*acf!F46*((s_ET_res_o*s_GSF_s)+(s_ET_res_i*s_GSF_i))*(1/24)))*up_Rad_Spec!BF46,".")</f>
        <v>3.3842791005202622</v>
      </c>
      <c r="Q46" s="30">
        <f>IFERROR((s_DL/(up_Rad_Spec!BB46*s_Fam*s_Foffset*s_EF_res*(1/365)*acf!G46*((s_ET_res_o*s_GSF_s)+(s_ET_res_i*s_GSF_i))*(1/24)))*up_Rad_Spec!BF46,".")</f>
        <v>3.3842791005202622</v>
      </c>
      <c r="R46" s="30">
        <f>IFERROR((s_DL/(up_Rad_Spec!AY46*s_Fam*s_Foffset*s_EF_res*(1/365)*acf!C46*((s_ET_res_o*s_GSF_s)+(s_ET_res_i*s_GSF_i))*(1/24)))*up_Rad_Spec!BF46,".")</f>
        <v>3.3842791005202622</v>
      </c>
    </row>
    <row r="47" spans="1:18">
      <c r="A47" s="88" t="s">
        <v>54</v>
      </c>
      <c r="B47" s="28"/>
      <c r="C47" s="30">
        <f>IFERROR((s_DL/(k_decay*up_Rad_Spec!X47*s_IFDres_adj))*up_Rad_Spec!BF47,".")</f>
        <v>3.266256203344386E-5</v>
      </c>
      <c r="D47" s="30">
        <f>IFERROR((s_DL/(k_decay*up_Rad_Spec!AN47*s_IFAres_adj*(1/s_PEFm_pp)*s_SLF*(s_ET_res_o+s_ET_res_i)*(1/24)))*up_Rad_Spec!BF47,".")</f>
        <v>3.8138507502207913E-4</v>
      </c>
      <c r="E47" s="30">
        <f>IFERROR((s_DL/(k_decay*up_Rad_Spec!AN47*s_IFAres_adj*(1/s_PEF)*s_SLF*(s_ET_res_o+s_ET_res_i)*(1/24)))*up_Rad_Spec!BF47,".")</f>
        <v>1.871845252972756E-3</v>
      </c>
      <c r="F47" s="30">
        <f>IFERROR((s_DL/(k_decay*up_Rad_Spec!AY47*s_Fam*s_Foffset*s_EF_res*(1/365)*acf!C47*((s_ET_res_o*s_GSF_s)+(s_ET_res_i*s_GSF_i))*(1/24)))*up_Rad_Spec!BF47,".")</f>
        <v>3.7855292226257879</v>
      </c>
      <c r="G47" s="30">
        <f t="shared" si="0"/>
        <v>3.2102122520096159E-5</v>
      </c>
      <c r="H47" s="30">
        <f t="shared" si="1"/>
        <v>3.0085704044384753E-5</v>
      </c>
      <c r="I47" s="89" t="str">
        <f>IFERROR((s_DL/(up_Rad_Spec!AV47*s_Fam*s_Foffset*Fsurf!C47*s_EF_res*(1/365)*((s_ET_res_o*s_GSF_s)+(s_ET_res_i*s_GSF_i))*(1/24)))*up_Rad_Spec!BF47,".")</f>
        <v>.</v>
      </c>
      <c r="J47" s="30" t="str">
        <f>IFERROR((s_DL/(up_Rad_Spec!AZ47*s_Fam*s_Foffset*Fsurf!C47*s_EF_res*(1/365)*((s_ET_res_o*s_GSF_s)+(s_ET_res_i*s_GSF_i))*(1/24)))*up_Rad_Spec!BF47,".")</f>
        <v>.</v>
      </c>
      <c r="K47" s="30" t="str">
        <f>IFERROR((s_DL/(up_Rad_Spec!BA47*s_Fam*s_Foffset*Fsurf!C47*s_EF_res*(1/365)*((s_ET_res_o*s_GSF_s)+(s_ET_res_i*s_GSF_i))*(1/24)))*up_Rad_Spec!BF47,".")</f>
        <v>.</v>
      </c>
      <c r="L47" s="30" t="str">
        <f>IFERROR((s_DL/(up_Rad_Spec!BB47*s_Fam*s_Foffset*Fsurf!C47*s_EF_res*(1/365)*((s_ET_res_o*s_GSF_s)+(s_ET_res_i*s_GSF_i))*(1/24)))*up_Rad_Spec!BF47,".")</f>
        <v>.</v>
      </c>
      <c r="M47" s="30" t="str">
        <f>IFERROR((s_DL/(up_Rad_Spec!AY47*s_Fam*s_Foffset*Fsurf!C47*s_EF_res*(1/365)*((s_ET_res_o*s_GSF_s)+(s_ET_res_i*s_GSF_i))*(1/24)))*up_Rad_Spec!BF47,".")</f>
        <v>.</v>
      </c>
      <c r="N47" s="30">
        <f>IFERROR((s_DL/(up_Rad_Spec!AV47*s_Fam*s_Foffset*s_EF_res*(1/365)*acf!D47*((s_ET_res_o*s_GSF_s)+(s_ET_res_i*s_GSF_i))*(1/24)))*up_Rad_Spec!BF47,".")</f>
        <v>3.3980084275000615</v>
      </c>
      <c r="O47" s="30">
        <f>IFERROR((s_DL/(up_Rad_Spec!AZ47*s_Fam*s_Foffset*s_EF_res*(1/365)*acf!E47*((s_ET_res_o*s_GSF_s)+(s_ET_res_i*s_GSF_i))*(1/24)))*up_Rad_Spec!BF47,".")</f>
        <v>3.3050725683804272</v>
      </c>
      <c r="P47" s="30">
        <f>IFERROR((s_DL/(up_Rad_Spec!BA47*s_Fam*s_Foffset*s_EF_res*(1/365)*acf!F47*((s_ET_res_o*s_GSF_s)+(s_ET_res_i*s_GSF_i))*(1/24)))*up_Rad_Spec!BF47,".")</f>
        <v>3.2906070897022897</v>
      </c>
      <c r="Q47" s="30">
        <f>IFERROR((s_DL/(up_Rad_Spec!BB47*s_Fam*s_Foffset*s_EF_res*(1/365)*acf!G47*((s_ET_res_o*s_GSF_s)+(s_ET_res_i*s_GSF_i))*(1/24)))*up_Rad_Spec!BF47,".")</f>
        <v>3.4937704831841523</v>
      </c>
      <c r="R47" s="30">
        <f>IFERROR((s_DL/(up_Rad_Spec!AY47*s_Fam*s_Foffset*s_EF_res*(1/365)*acf!C47*((s_ET_res_o*s_GSF_s)+(s_ET_res_i*s_GSF_i))*(1/24)))*up_Rad_Spec!BF47,".")</f>
        <v>3.3494243988205508</v>
      </c>
    </row>
    <row r="48" spans="1:18">
      <c r="A48" s="88" t="s">
        <v>55</v>
      </c>
      <c r="B48" s="28"/>
      <c r="C48" s="30">
        <f>IFERROR((s_DL/(k_decay*up_Rad_Spec!X48*s_IFDres_adj))*up_Rad_Spec!BF48,".")</f>
        <v>3.266256203344386E-5</v>
      </c>
      <c r="D48" s="30">
        <f>IFERROR((s_DL/(k_decay*up_Rad_Spec!AN48*s_IFAres_adj*(1/s_PEFm_pp)*s_SLF*(s_ET_res_o+s_ET_res_i)*(1/24)))*up_Rad_Spec!BF48,".")</f>
        <v>3.8138507502207913E-4</v>
      </c>
      <c r="E48" s="30">
        <f>IFERROR((s_DL/(k_decay*up_Rad_Spec!AN48*s_IFAres_adj*(1/s_PEF)*s_SLF*(s_ET_res_o+s_ET_res_i)*(1/24)))*up_Rad_Spec!BF48,".")</f>
        <v>1.871845252972756E-3</v>
      </c>
      <c r="F48" s="30">
        <f>IFERROR((s_DL/(k_decay*up_Rad_Spec!AY48*s_Fam*s_Foffset*s_EF_res*(1/365)*acf!C48*((s_ET_res_o*s_GSF_s)+(s_ET_res_i*s_GSF_i))*(1/24)))*up_Rad_Spec!BF48,".")</f>
        <v>3.7344217189592985</v>
      </c>
      <c r="G48" s="30">
        <f t="shared" si="0"/>
        <v>3.2102118794445322E-5</v>
      </c>
      <c r="H48" s="30">
        <f t="shared" si="1"/>
        <v>3.0085700772070408E-5</v>
      </c>
      <c r="I48" s="89" t="str">
        <f>IFERROR((s_DL/(up_Rad_Spec!AV48*s_Fam*s_Foffset*Fsurf!C48*s_EF_res*(1/365)*((s_ET_res_o*s_GSF_s)+(s_ET_res_i*s_GSF_i))*(1/24)))*up_Rad_Spec!BF48,".")</f>
        <v>.</v>
      </c>
      <c r="J48" s="30" t="str">
        <f>IFERROR((s_DL/(up_Rad_Spec!AZ48*s_Fam*s_Foffset*Fsurf!C48*s_EF_res*(1/365)*((s_ET_res_o*s_GSF_s)+(s_ET_res_i*s_GSF_i))*(1/24)))*up_Rad_Spec!BF48,".")</f>
        <v>.</v>
      </c>
      <c r="K48" s="30" t="str">
        <f>IFERROR((s_DL/(up_Rad_Spec!BA48*s_Fam*s_Foffset*Fsurf!C48*s_EF_res*(1/365)*((s_ET_res_o*s_GSF_s)+(s_ET_res_i*s_GSF_i))*(1/24)))*up_Rad_Spec!BF48,".")</f>
        <v>.</v>
      </c>
      <c r="L48" s="30" t="str">
        <f>IFERROR((s_DL/(up_Rad_Spec!BB48*s_Fam*s_Foffset*Fsurf!C48*s_EF_res*(1/365)*((s_ET_res_o*s_GSF_s)+(s_ET_res_i*s_GSF_i))*(1/24)))*up_Rad_Spec!BF48,".")</f>
        <v>.</v>
      </c>
      <c r="M48" s="30" t="str">
        <f>IFERROR((s_DL/(up_Rad_Spec!AY48*s_Fam*s_Foffset*Fsurf!C48*s_EF_res*(1/365)*((s_ET_res_o*s_GSF_s)+(s_ET_res_i*s_GSF_i))*(1/24)))*up_Rad_Spec!BF48,".")</f>
        <v>.</v>
      </c>
      <c r="N48" s="30">
        <f>IFERROR((s_DL/(up_Rad_Spec!AV48*s_Fam*s_Foffset*s_EF_res*(1/365)*acf!D48*((s_ET_res_o*s_GSF_s)+(s_ET_res_i*s_GSF_i))*(1/24)))*up_Rad_Spec!BF48,".")</f>
        <v>3.671338488510818</v>
      </c>
      <c r="O48" s="30">
        <f>IFERROR((s_DL/(up_Rad_Spec!AZ48*s_Fam*s_Foffset*s_EF_res*(1/365)*acf!E48*((s_ET_res_o*s_GSF_s)+(s_ET_res_i*s_GSF_i))*(1/24)))*up_Rad_Spec!BF48,".")</f>
        <v>3.4386251882658407</v>
      </c>
      <c r="P48" s="30">
        <f>IFERROR((s_DL/(up_Rad_Spec!BA48*s_Fam*s_Foffset*s_EF_res*(1/365)*acf!F48*((s_ET_res_o*s_GSF_s)+(s_ET_res_i*s_GSF_i))*(1/24)))*up_Rad_Spec!BF48,".")</f>
        <v>3.3842791005202622</v>
      </c>
      <c r="Q48" s="30">
        <f>IFERROR((s_DL/(up_Rad_Spec!BB48*s_Fam*s_Foffset*s_EF_res*(1/365)*acf!G48*((s_ET_res_o*s_GSF_s)+(s_ET_res_i*s_GSF_i))*(1/24)))*up_Rad_Spec!BF48,".")</f>
        <v>3.4580716523361175</v>
      </c>
      <c r="R48" s="30">
        <f>IFERROR((s_DL/(up_Rad_Spec!AY48*s_Fam*s_Foffset*s_EF_res*(1/365)*acf!C48*((s_ET_res_o*s_GSF_s)+(s_ET_res_i*s_GSF_i))*(1/24)))*up_Rad_Spec!BF48,".")</f>
        <v>3.3042046396597398</v>
      </c>
    </row>
    <row r="49" spans="1:18">
      <c r="A49" s="34" t="s">
        <v>56</v>
      </c>
      <c r="B49" s="90" t="s">
        <v>9</v>
      </c>
      <c r="C49" s="30">
        <f>IFERROR((s_DL/(k_decay*up_Rad_Spec!X49*s_IFDres_adj))*up_Rad_Spec!BF49,".")</f>
        <v>3.266256203344386E-5</v>
      </c>
      <c r="D49" s="30">
        <f>IFERROR((s_DL/(k_decay*up_Rad_Spec!AN49*s_IFAres_adj*(1/s_PEFm_pp)*s_SLF*(s_ET_res_o+s_ET_res_i)*(1/24)))*up_Rad_Spec!BF49,".")</f>
        <v>3.8138507502207913E-4</v>
      </c>
      <c r="E49" s="30">
        <f>IFERROR((s_DL/(k_decay*up_Rad_Spec!AN49*s_IFAres_adj*(1/s_PEF)*s_SLF*(s_ET_res_o+s_ET_res_i)*(1/24)))*up_Rad_Spec!BF49,".")</f>
        <v>1.871845252972756E-3</v>
      </c>
      <c r="F49" s="30">
        <f>IFERROR((s_DL/(k_decay*up_Rad_Spec!AY49*s_Fam*s_Foffset*s_EF_res*(1/365)*acf!C49*((s_ET_res_o*s_GSF_s)+(s_ET_res_i*s_GSF_i))*(1/24)))*up_Rad_Spec!BF49,".")</f>
        <v>3.81711614463878</v>
      </c>
      <c r="G49" s="30">
        <f t="shared" si="0"/>
        <v>3.2102124772845422E-5</v>
      </c>
      <c r="H49" s="30">
        <f t="shared" si="1"/>
        <v>3.0085706023019891E-5</v>
      </c>
      <c r="I49" s="89" t="str">
        <f>IFERROR((s_DL/(up_Rad_Spec!AV49*s_Fam*s_Foffset*Fsurf!C49*s_EF_res*(1/365)*((s_ET_res_o*s_GSF_s)+(s_ET_res_i*s_GSF_i))*(1/24)))*up_Rad_Spec!BF49,".")</f>
        <v>.</v>
      </c>
      <c r="J49" s="30" t="str">
        <f>IFERROR((s_DL/(up_Rad_Spec!AZ49*s_Fam*s_Foffset*Fsurf!C49*s_EF_res*(1/365)*((s_ET_res_o*s_GSF_s)+(s_ET_res_i*s_GSF_i))*(1/24)))*up_Rad_Spec!BF49,".")</f>
        <v>.</v>
      </c>
      <c r="K49" s="30" t="str">
        <f>IFERROR((s_DL/(up_Rad_Spec!BA49*s_Fam*s_Foffset*Fsurf!C49*s_EF_res*(1/365)*((s_ET_res_o*s_GSF_s)+(s_ET_res_i*s_GSF_i))*(1/24)))*up_Rad_Spec!BF49,".")</f>
        <v>.</v>
      </c>
      <c r="L49" s="30" t="str">
        <f>IFERROR((s_DL/(up_Rad_Spec!BB49*s_Fam*s_Foffset*Fsurf!C49*s_EF_res*(1/365)*((s_ET_res_o*s_GSF_s)+(s_ET_res_i*s_GSF_i))*(1/24)))*up_Rad_Spec!BF49,".")</f>
        <v>.</v>
      </c>
      <c r="M49" s="30" t="str">
        <f>IFERROR((s_DL/(up_Rad_Spec!AY49*s_Fam*s_Foffset*Fsurf!C49*s_EF_res*(1/365)*((s_ET_res_o*s_GSF_s)+(s_ET_res_i*s_GSF_i))*(1/24)))*up_Rad_Spec!BF49,".")</f>
        <v>.</v>
      </c>
      <c r="N49" s="30">
        <f>IFERROR((s_DL/(up_Rad_Spec!AV49*s_Fam*s_Foffset*s_EF_res*(1/365)*acf!D49*((s_ET_res_o*s_GSF_s)+(s_ET_res_i*s_GSF_i))*(1/24)))*up_Rad_Spec!BF49,".")</f>
        <v>3.4079051999012533</v>
      </c>
      <c r="O49" s="30">
        <f>IFERROR((s_DL/(up_Rad_Spec!AZ49*s_Fam*s_Foffset*s_EF_res*(1/365)*acf!E49*((s_ET_res_o*s_GSF_s)+(s_ET_res_i*s_GSF_i))*(1/24)))*up_Rad_Spec!BF49,".")</f>
        <v>3.3015602702206182</v>
      </c>
      <c r="P49" s="30">
        <f>IFERROR((s_DL/(up_Rad_Spec!BA49*s_Fam*s_Foffset*s_EF_res*(1/365)*acf!F49*((s_ET_res_o*s_GSF_s)+(s_ET_res_i*s_GSF_i))*(1/24)))*up_Rad_Spec!BF49,".")</f>
        <v>3.2805577620629847</v>
      </c>
      <c r="Q49" s="30">
        <f>IFERROR((s_DL/(up_Rad_Spec!BB49*s_Fam*s_Foffset*s_EF_res*(1/365)*acf!G49*((s_ET_res_o*s_GSF_s)+(s_ET_res_i*s_GSF_i))*(1/24)))*up_Rad_Spec!BF49,".")</f>
        <v>3.4453070843001341</v>
      </c>
      <c r="R49" s="30">
        <f>IFERROR((s_DL/(up_Rad_Spec!AY49*s_Fam*s_Foffset*s_EF_res*(1/365)*acf!C49*((s_ET_res_o*s_GSF_s)+(s_ET_res_i*s_GSF_i))*(1/24)))*up_Rad_Spec!BF49,".")</f>
        <v>3.3773724084783838</v>
      </c>
    </row>
    <row r="50" spans="1:18">
      <c r="A50" s="88" t="s">
        <v>57</v>
      </c>
      <c r="B50" s="28"/>
      <c r="C50" s="30">
        <f>IFERROR((s_DL/(k_decay*up_Rad_Spec!X50*s_IFDres_adj))*up_Rad_Spec!BF50,".")</f>
        <v>3.266256203344386E-5</v>
      </c>
      <c r="D50" s="30">
        <f>IFERROR((s_DL/(k_decay*up_Rad_Spec!AN50*s_IFAres_adj*(1/s_PEFm_pp)*s_SLF*(s_ET_res_o+s_ET_res_i)*(1/24)))*up_Rad_Spec!BF50,".")</f>
        <v>3.8138507502207913E-4</v>
      </c>
      <c r="E50" s="30">
        <f>IFERROR((s_DL/(k_decay*up_Rad_Spec!AN50*s_IFAres_adj*(1/s_PEF)*s_SLF*(s_ET_res_o+s_ET_res_i)*(1/24)))*up_Rad_Spec!BF50,".")</f>
        <v>1.871845252972756E-3</v>
      </c>
      <c r="F50" s="30">
        <f>IFERROR((s_DL/(k_decay*up_Rad_Spec!AY50*s_Fam*s_Foffset*s_EF_res*(1/365)*acf!C50*((s_ET_res_o*s_GSF_s)+(s_ET_res_i*s_GSF_i))*(1/24)))*up_Rad_Spec!BF50,".")</f>
        <v>3.9255779530753996</v>
      </c>
      <c r="G50" s="30">
        <f t="shared" si="0"/>
        <v>3.2102132232273286E-5</v>
      </c>
      <c r="H50" s="30">
        <f t="shared" si="1"/>
        <v>3.0085712574785782E-5</v>
      </c>
      <c r="I50" s="89" t="str">
        <f>IFERROR((s_DL/(up_Rad_Spec!AV50*s_Fam*s_Foffset*Fsurf!C50*s_EF_res*(1/365)*((s_ET_res_o*s_GSF_s)+(s_ET_res_i*s_GSF_i))*(1/24)))*up_Rad_Spec!BF50,".")</f>
        <v>.</v>
      </c>
      <c r="J50" s="30" t="str">
        <f>IFERROR((s_DL/(up_Rad_Spec!AZ50*s_Fam*s_Foffset*Fsurf!C50*s_EF_res*(1/365)*((s_ET_res_o*s_GSF_s)+(s_ET_res_i*s_GSF_i))*(1/24)))*up_Rad_Spec!BF50,".")</f>
        <v>.</v>
      </c>
      <c r="K50" s="30" t="str">
        <f>IFERROR((s_DL/(up_Rad_Spec!BA50*s_Fam*s_Foffset*Fsurf!C50*s_EF_res*(1/365)*((s_ET_res_o*s_GSF_s)+(s_ET_res_i*s_GSF_i))*(1/24)))*up_Rad_Spec!BF50,".")</f>
        <v>.</v>
      </c>
      <c r="L50" s="30" t="str">
        <f>IFERROR((s_DL/(up_Rad_Spec!BB50*s_Fam*s_Foffset*Fsurf!C50*s_EF_res*(1/365)*((s_ET_res_o*s_GSF_s)+(s_ET_res_i*s_GSF_i))*(1/24)))*up_Rad_Spec!BF50,".")</f>
        <v>.</v>
      </c>
      <c r="M50" s="30" t="str">
        <f>IFERROR((s_DL/(up_Rad_Spec!AY50*s_Fam*s_Foffset*Fsurf!C50*s_EF_res*(1/365)*((s_ET_res_o*s_GSF_s)+(s_ET_res_i*s_GSF_i))*(1/24)))*up_Rad_Spec!BF50,".")</f>
        <v>.</v>
      </c>
      <c r="N50" s="30">
        <f>IFERROR((s_DL/(up_Rad_Spec!AV50*s_Fam*s_Foffset*s_EF_res*(1/365)*acf!D50*((s_ET_res_o*s_GSF_s)+(s_ET_res_i*s_GSF_i))*(1/24)))*up_Rad_Spec!BF50,".")</f>
        <v>3.2648339557960169</v>
      </c>
      <c r="O50" s="30">
        <f>IFERROR((s_DL/(up_Rad_Spec!AZ50*s_Fam*s_Foffset*s_EF_res*(1/365)*acf!E50*((s_ET_res_o*s_GSF_s)+(s_ET_res_i*s_GSF_i))*(1/24)))*up_Rad_Spec!BF50,".")</f>
        <v>3.2549575545806912</v>
      </c>
      <c r="P50" s="30">
        <f>IFERROR((s_DL/(up_Rad_Spec!BA50*s_Fam*s_Foffset*s_EF_res*(1/365)*acf!F50*((s_ET_res_o*s_GSF_s)+(s_ET_res_i*s_GSF_i))*(1/24)))*up_Rad_Spec!BF50,".")</f>
        <v>3.2751088069550915</v>
      </c>
      <c r="Q50" s="30">
        <f>IFERROR((s_DL/(up_Rad_Spec!BB50*s_Fam*s_Foffset*s_EF_res*(1/365)*acf!G50*((s_ET_res_o*s_GSF_s)+(s_ET_res_i*s_GSF_i))*(1/24)))*up_Rad_Spec!BF50,".")</f>
        <v>3.2098585622626796</v>
      </c>
      <c r="R50" s="30">
        <f>IFERROR((s_DL/(up_Rad_Spec!AY50*s_Fam*s_Foffset*s_EF_res*(1/365)*acf!C50*((s_ET_res_o*s_GSF_s)+(s_ET_res_i*s_GSF_i))*(1/24)))*up_Rad_Spec!BF50,".")</f>
        <v>3.4733390768497423</v>
      </c>
    </row>
    <row r="51" spans="1:18">
      <c r="A51" s="88" t="s">
        <v>58</v>
      </c>
      <c r="B51" s="28"/>
      <c r="C51" s="30">
        <f>IFERROR((s_DL/(k_decay*up_Rad_Spec!X51*s_IFDres_adj))*up_Rad_Spec!BF51,".")</f>
        <v>3.266256203344386E-5</v>
      </c>
      <c r="D51" s="30">
        <f>IFERROR((s_DL/(k_decay*up_Rad_Spec!AN51*s_IFAres_adj*(1/s_PEFm_pp)*s_SLF*(s_ET_res_o+s_ET_res_i)*(1/24)))*up_Rad_Spec!BF51,".")</f>
        <v>3.8138507502207913E-4</v>
      </c>
      <c r="E51" s="30">
        <f>IFERROR((s_DL/(k_decay*up_Rad_Spec!AN51*s_IFAres_adj*(1/s_PEF)*s_SLF*(s_ET_res_o+s_ET_res_i)*(1/24)))*up_Rad_Spec!BF51,".")</f>
        <v>1.871845252972756E-3</v>
      </c>
      <c r="F51" s="30">
        <f>IFERROR((s_DL/(k_decay*up_Rad_Spec!AY51*s_Fam*s_Foffset*s_EF_res*(1/365)*acf!C51*((s_ET_res_o*s_GSF_s)+(s_ET_res_i*s_GSF_i))*(1/24)))*up_Rad_Spec!BF51,".")</f>
        <v>3.4701914287422113</v>
      </c>
      <c r="G51" s="30">
        <f t="shared" si="0"/>
        <v>3.2102097782177888E-5</v>
      </c>
      <c r="H51" s="30">
        <f t="shared" si="1"/>
        <v>3.0085682316570822E-5</v>
      </c>
      <c r="I51" s="89">
        <f>IFERROR((s_DL/(up_Rad_Spec!AV51*s_Fam*s_Foffset*Fsurf!C51*s_EF_res*(1/365)*((s_ET_res_o*s_GSF_s)+(s_ET_res_i*s_GSF_i))*(1/24)))*up_Rad_Spec!BF51,".")</f>
        <v>2.6788488922323972</v>
      </c>
      <c r="J51" s="30">
        <f>IFERROR((s_DL/(up_Rad_Spec!AZ51*s_Fam*s_Foffset*Fsurf!C51*s_EF_res*(1/365)*((s_ET_res_o*s_GSF_s)+(s_ET_res_i*s_GSF_i))*(1/24)))*up_Rad_Spec!BF51,".")</f>
        <v>2.6788488922323972</v>
      </c>
      <c r="K51" s="30">
        <f>IFERROR((s_DL/(up_Rad_Spec!BA51*s_Fam*s_Foffset*Fsurf!C51*s_EF_res*(1/365)*((s_ET_res_o*s_GSF_s)+(s_ET_res_i*s_GSF_i))*(1/24)))*up_Rad_Spec!BF51,".")</f>
        <v>2.6788488922323972</v>
      </c>
      <c r="L51" s="30">
        <f>IFERROR((s_DL/(up_Rad_Spec!BB51*s_Fam*s_Foffset*Fsurf!C51*s_EF_res*(1/365)*((s_ET_res_o*s_GSF_s)+(s_ET_res_i*s_GSF_i))*(1/24)))*up_Rad_Spec!BF51,".")</f>
        <v>2.6788488922323972</v>
      </c>
      <c r="M51" s="30">
        <f>IFERROR((s_DL/(up_Rad_Spec!AY51*s_Fam*s_Foffset*Fsurf!C51*s_EF_res*(1/365)*((s_ET_res_o*s_GSF_s)+(s_ET_res_i*s_GSF_i))*(1/24)))*up_Rad_Spec!BF51,".")</f>
        <v>2.6788488922323972</v>
      </c>
      <c r="N51" s="30">
        <f>IFERROR((s_DL/(up_Rad_Spec!AV51*s_Fam*s_Foffset*s_EF_res*(1/365)*acf!D51*((s_ET_res_o*s_GSF_s)+(s_ET_res_i*s_GSF_i))*(1/24)))*up_Rad_Spec!BF51,".")</f>
        <v>3.4809727891065556</v>
      </c>
      <c r="O51" s="30">
        <f>IFERROR((s_DL/(up_Rad_Spec!AZ51*s_Fam*s_Foffset*s_EF_res*(1/365)*acf!E51*((s_ET_res_o*s_GSF_s)+(s_ET_res_i*s_GSF_i))*(1/24)))*up_Rad_Spec!BF51,".")</f>
        <v>3.1058948519290808</v>
      </c>
      <c r="P51" s="30">
        <f>IFERROR((s_DL/(up_Rad_Spec!BA51*s_Fam*s_Foffset*s_EF_res*(1/365)*acf!F51*((s_ET_res_o*s_GSF_s)+(s_ET_res_i*s_GSF_i))*(1/24)))*up_Rad_Spec!BF51,".")</f>
        <v>3.1664789603877694</v>
      </c>
      <c r="Q51" s="30">
        <f>IFERROR((s_DL/(up_Rad_Spec!BB51*s_Fam*s_Foffset*s_EF_res*(1/365)*acf!G51*((s_ET_res_o*s_GSF_s)+(s_ET_res_i*s_GSF_i))*(1/24)))*up_Rad_Spec!BF51,".")</f>
        <v>3.2153065348737453</v>
      </c>
      <c r="R51" s="30">
        <f>IFERROR((s_DL/(up_Rad_Spec!AY51*s_Fam*s_Foffset*s_EF_res*(1/365)*acf!C51*((s_ET_res_o*s_GSF_s)+(s_ET_res_i*s_GSF_i))*(1/24)))*up_Rad_Spec!BF51,".")</f>
        <v>3.0704145065203994</v>
      </c>
    </row>
    <row r="52" spans="1:18">
      <c r="A52" s="88" t="s">
        <v>59</v>
      </c>
      <c r="B52" s="28"/>
      <c r="C52" s="30">
        <f>IFERROR((s_DL/(k_decay*up_Rad_Spec!X52*s_IFDres_adj))*up_Rad_Spec!BF52,".")</f>
        <v>3.266256203344386E-5</v>
      </c>
      <c r="D52" s="30">
        <f>IFERROR((s_DL/(k_decay*up_Rad_Spec!AN52*s_IFAres_adj*(1/s_PEFm_pp)*s_SLF*(s_ET_res_o+s_ET_res_i)*(1/24)))*up_Rad_Spec!BF52,".")</f>
        <v>3.8138507502207913E-4</v>
      </c>
      <c r="E52" s="30">
        <f>IFERROR((s_DL/(k_decay*up_Rad_Spec!AN52*s_IFAres_adj*(1/s_PEF)*s_SLF*(s_ET_res_o+s_ET_res_i)*(1/24)))*up_Rad_Spec!BF52,".")</f>
        <v>1.871845252972756E-3</v>
      </c>
      <c r="F52" s="30">
        <f>IFERROR((s_DL/(k_decay*up_Rad_Spec!AY52*s_Fam*s_Foffset*s_EF_res*(1/365)*acf!C52*((s_ET_res_o*s_GSF_s)+(s_ET_res_i*s_GSF_i))*(1/24)))*up_Rad_Spec!BF52,".")</f>
        <v>3.8951757794984694</v>
      </c>
      <c r="G52" s="30">
        <f t="shared" si="0"/>
        <v>3.2102130183274512E-5</v>
      </c>
      <c r="H52" s="30">
        <f t="shared" si="1"/>
        <v>3.0085710775108869E-5</v>
      </c>
      <c r="I52" s="89">
        <f>IFERROR((s_DL/(up_Rad_Spec!AV52*s_Fam*s_Foffset*Fsurf!C52*s_EF_res*(1/365)*((s_ET_res_o*s_GSF_s)+(s_ET_res_i*s_GSF_i))*(1/24)))*up_Rad_Spec!BF52,".")</f>
        <v>3.009734377933039</v>
      </c>
      <c r="J52" s="30">
        <f>IFERROR((s_DL/(up_Rad_Spec!AZ52*s_Fam*s_Foffset*Fsurf!C52*s_EF_res*(1/365)*((s_ET_res_o*s_GSF_s)+(s_ET_res_i*s_GSF_i))*(1/24)))*up_Rad_Spec!BF52,".")</f>
        <v>3.009734377933039</v>
      </c>
      <c r="K52" s="30">
        <f>IFERROR((s_DL/(up_Rad_Spec!BA52*s_Fam*s_Foffset*Fsurf!C52*s_EF_res*(1/365)*((s_ET_res_o*s_GSF_s)+(s_ET_res_i*s_GSF_i))*(1/24)))*up_Rad_Spec!BF52,".")</f>
        <v>3.009734377933039</v>
      </c>
      <c r="L52" s="30">
        <f>IFERROR((s_DL/(up_Rad_Spec!BB52*s_Fam*s_Foffset*Fsurf!C52*s_EF_res*(1/365)*((s_ET_res_o*s_GSF_s)+(s_ET_res_i*s_GSF_i))*(1/24)))*up_Rad_Spec!BF52,".")</f>
        <v>3.009734377933039</v>
      </c>
      <c r="M52" s="30">
        <f>IFERROR((s_DL/(up_Rad_Spec!AY52*s_Fam*s_Foffset*Fsurf!C52*s_EF_res*(1/365)*((s_ET_res_o*s_GSF_s)+(s_ET_res_i*s_GSF_i))*(1/24)))*up_Rad_Spec!BF52,".")</f>
        <v>3.009734377933039</v>
      </c>
      <c r="N52" s="30">
        <f>IFERROR((s_DL/(up_Rad_Spec!AV52*s_Fam*s_Foffset*s_EF_res*(1/365)*acf!D52*((s_ET_res_o*s_GSF_s)+(s_ET_res_i*s_GSF_i))*(1/24)))*up_Rad_Spec!BF52,".")</f>
        <v>3.213001560676858</v>
      </c>
      <c r="O52" s="30">
        <f>IFERROR((s_DL/(up_Rad_Spec!AZ52*s_Fam*s_Foffset*s_EF_res*(1/365)*acf!E52*((s_ET_res_o*s_GSF_s)+(s_ET_res_i*s_GSF_i))*(1/24)))*up_Rad_Spec!BF52,".")</f>
        <v>3.251651946580953</v>
      </c>
      <c r="P52" s="30">
        <f>IFERROR((s_DL/(up_Rad_Spec!BA52*s_Fam*s_Foffset*s_EF_res*(1/365)*acf!F52*((s_ET_res_o*s_GSF_s)+(s_ET_res_i*s_GSF_i))*(1/24)))*up_Rad_Spec!BF52,".")</f>
        <v>3.2511894729717117</v>
      </c>
      <c r="Q52" s="30">
        <f>IFERROR((s_DL/(up_Rad_Spec!BB52*s_Fam*s_Foffset*s_EF_res*(1/365)*acf!G52*((s_ET_res_o*s_GSF_s)+(s_ET_res_i*s_GSF_i))*(1/24)))*up_Rad_Spec!BF52,".")</f>
        <v>3.4553774009513587</v>
      </c>
      <c r="R52" s="30">
        <f>IFERROR((s_DL/(up_Rad_Spec!AY52*s_Fam*s_Foffset*s_EF_res*(1/365)*acf!C52*((s_ET_res_o*s_GSF_s)+(s_ET_res_i*s_GSF_i))*(1/24)))*up_Rad_Spec!BF52,".")</f>
        <v>3.4464393288971662</v>
      </c>
    </row>
    <row r="53" spans="1:18">
      <c r="A53" s="88" t="s">
        <v>60</v>
      </c>
      <c r="B53" s="28"/>
      <c r="C53" s="30">
        <f>IFERROR((s_DL/(k_decay*up_Rad_Spec!X53*s_IFDres_adj))*up_Rad_Spec!BF53,".")</f>
        <v>3.266256203344386E-5</v>
      </c>
      <c r="D53" s="30">
        <f>IFERROR((s_DL/(k_decay*up_Rad_Spec!AN53*s_IFAres_adj*(1/s_PEFm_pp)*s_SLF*(s_ET_res_o+s_ET_res_i)*(1/24)))*up_Rad_Spec!BF53,".")</f>
        <v>3.8138507502207913E-4</v>
      </c>
      <c r="E53" s="30">
        <f>IFERROR((s_DL/(k_decay*up_Rad_Spec!AN53*s_IFAres_adj*(1/s_PEF)*s_SLF*(s_ET_res_o+s_ET_res_i)*(1/24)))*up_Rad_Spec!BF53,".")</f>
        <v>1.871845252972756E-3</v>
      </c>
      <c r="F53" s="30">
        <f>IFERROR((s_DL/(k_decay*up_Rad_Spec!AY53*s_Fam*s_Foffset*s_EF_res*(1/365)*acf!C53*((s_ET_res_o*s_GSF_s)+(s_ET_res_i*s_GSF_i))*(1/24)))*up_Rad_Spec!BF53,".")</f>
        <v>3.9675463223260121</v>
      </c>
      <c r="G53" s="30">
        <f t="shared" si="0"/>
        <v>3.2102135009199111E-5</v>
      </c>
      <c r="H53" s="30">
        <f t="shared" si="1"/>
        <v>3.0085715013815666E-5</v>
      </c>
      <c r="I53" s="89" t="str">
        <f>IFERROR((s_DL/(up_Rad_Spec!AV53*s_Fam*s_Foffset*Fsurf!C53*s_EF_res*(1/365)*((s_ET_res_o*s_GSF_s)+(s_ET_res_i*s_GSF_i))*(1/24)))*up_Rad_Spec!BF53,".")</f>
        <v>.</v>
      </c>
      <c r="J53" s="30" t="str">
        <f>IFERROR((s_DL/(up_Rad_Spec!AZ53*s_Fam*s_Foffset*Fsurf!C53*s_EF_res*(1/365)*((s_ET_res_o*s_GSF_s)+(s_ET_res_i*s_GSF_i))*(1/24)))*up_Rad_Spec!BF53,".")</f>
        <v>.</v>
      </c>
      <c r="K53" s="30" t="str">
        <f>IFERROR((s_DL/(up_Rad_Spec!BA53*s_Fam*s_Foffset*Fsurf!C53*s_EF_res*(1/365)*((s_ET_res_o*s_GSF_s)+(s_ET_res_i*s_GSF_i))*(1/24)))*up_Rad_Spec!BF53,".")</f>
        <v>.</v>
      </c>
      <c r="L53" s="30" t="str">
        <f>IFERROR((s_DL/(up_Rad_Spec!BB53*s_Fam*s_Foffset*Fsurf!C53*s_EF_res*(1/365)*((s_ET_res_o*s_GSF_s)+(s_ET_res_i*s_GSF_i))*(1/24)))*up_Rad_Spec!BF53,".")</f>
        <v>.</v>
      </c>
      <c r="M53" s="30" t="str">
        <f>IFERROR((s_DL/(up_Rad_Spec!AY53*s_Fam*s_Foffset*Fsurf!C53*s_EF_res*(1/365)*((s_ET_res_o*s_GSF_s)+(s_ET_res_i*s_GSF_i))*(1/24)))*up_Rad_Spec!BF53,".")</f>
        <v>.</v>
      </c>
      <c r="N53" s="30">
        <f>IFERROR((s_DL/(up_Rad_Spec!AV53*s_Fam*s_Foffset*s_EF_res*(1/365)*acf!D53*((s_ET_res_o*s_GSF_s)+(s_ET_res_i*s_GSF_i))*(1/24)))*up_Rad_Spec!BF53,".")</f>
        <v>3.2436822114177652</v>
      </c>
      <c r="O53" s="30">
        <f>IFERROR((s_DL/(up_Rad_Spec!AZ53*s_Fam*s_Foffset*s_EF_res*(1/365)*acf!E53*((s_ET_res_o*s_GSF_s)+(s_ET_res_i*s_GSF_i))*(1/24)))*up_Rad_Spec!BF53,".")</f>
        <v>3.2669210349377056</v>
      </c>
      <c r="P53" s="30">
        <f>IFERROR((s_DL/(up_Rad_Spec!BA53*s_Fam*s_Foffset*s_EF_res*(1/365)*acf!F53*((s_ET_res_o*s_GSF_s)+(s_ET_res_i*s_GSF_i))*(1/24)))*up_Rad_Spec!BF53,".")</f>
        <v>3.2259606563960563</v>
      </c>
      <c r="Q53" s="30">
        <f>IFERROR((s_DL/(up_Rad_Spec!BB53*s_Fam*s_Foffset*s_EF_res*(1/365)*acf!G53*((s_ET_res_o*s_GSF_s)+(s_ET_res_i*s_GSF_i))*(1/24)))*up_Rad_Spec!BF53,".")</f>
        <v>3.2371023117301938</v>
      </c>
      <c r="R53" s="30">
        <f>IFERROR((s_DL/(up_Rad_Spec!AY53*s_Fam*s_Foffset*s_EF_res*(1/365)*acf!C53*((s_ET_res_o*s_GSF_s)+(s_ET_res_i*s_GSF_i))*(1/24)))*up_Rad_Spec!BF53,".")</f>
        <v>3.5104725585057643</v>
      </c>
    </row>
    <row r="54" spans="1:18">
      <c r="A54" s="88" t="s">
        <v>61</v>
      </c>
      <c r="B54" s="28"/>
      <c r="C54" s="30">
        <f>IFERROR((s_DL/(k_decay*up_Rad_Spec!X54*s_IFDres_adj))*up_Rad_Spec!BF54,".")</f>
        <v>3.266256203344386E-5</v>
      </c>
      <c r="D54" s="30">
        <f>IFERROR((s_DL/(k_decay*up_Rad_Spec!AN54*s_IFAres_adj*(1/s_PEFm_pp)*s_SLF*(s_ET_res_o+s_ET_res_i)*(1/24)))*up_Rad_Spec!BF54,".")</f>
        <v>3.8138507502207913E-4</v>
      </c>
      <c r="E54" s="30">
        <f>IFERROR((s_DL/(k_decay*up_Rad_Spec!AN54*s_IFAres_adj*(1/s_PEF)*s_SLF*(s_ET_res_o+s_ET_res_i)*(1/24)))*up_Rad_Spec!BF54,".")</f>
        <v>1.871845252972756E-3</v>
      </c>
      <c r="F54" s="30">
        <f>IFERROR((s_DL/(k_decay*up_Rad_Spec!AY54*s_Fam*s_Foffset*s_EF_res*(1/365)*acf!C54*((s_ET_res_o*s_GSF_s)+(s_ET_res_i*s_GSF_i))*(1/24)))*up_Rad_Spec!BF54,".")</f>
        <v>3.5699273009164338</v>
      </c>
      <c r="G54" s="30">
        <f t="shared" si="0"/>
        <v>3.2102106078880508E-5</v>
      </c>
      <c r="H54" s="30">
        <f t="shared" si="1"/>
        <v>3.0085689603732768E-5</v>
      </c>
      <c r="I54" s="89">
        <f>IFERROR((s_DL/(up_Rad_Spec!AV54*s_Fam*s_Foffset*Fsurf!C54*s_EF_res*(1/365)*((s_ET_res_o*s_GSF_s)+(s_ET_res_i*s_GSF_i))*(1/24)))*up_Rad_Spec!BF54,".")</f>
        <v>2.7292573391292434</v>
      </c>
      <c r="J54" s="30">
        <f>IFERROR((s_DL/(up_Rad_Spec!AZ54*s_Fam*s_Foffset*Fsurf!C54*s_EF_res*(1/365)*((s_ET_res_o*s_GSF_s)+(s_ET_res_i*s_GSF_i))*(1/24)))*up_Rad_Spec!BF54,".")</f>
        <v>2.7292573391292434</v>
      </c>
      <c r="K54" s="30">
        <f>IFERROR((s_DL/(up_Rad_Spec!BA54*s_Fam*s_Foffset*Fsurf!C54*s_EF_res*(1/365)*((s_ET_res_o*s_GSF_s)+(s_ET_res_i*s_GSF_i))*(1/24)))*up_Rad_Spec!BF54,".")</f>
        <v>2.7292573391292434</v>
      </c>
      <c r="L54" s="30">
        <f>IFERROR((s_DL/(up_Rad_Spec!BB54*s_Fam*s_Foffset*Fsurf!C54*s_EF_res*(1/365)*((s_ET_res_o*s_GSF_s)+(s_ET_res_i*s_GSF_i))*(1/24)))*up_Rad_Spec!BF54,".")</f>
        <v>2.7292573391292434</v>
      </c>
      <c r="M54" s="30">
        <f>IFERROR((s_DL/(up_Rad_Spec!AY54*s_Fam*s_Foffset*Fsurf!C54*s_EF_res*(1/365)*((s_ET_res_o*s_GSF_s)+(s_ET_res_i*s_GSF_i))*(1/24)))*up_Rad_Spec!BF54,".")</f>
        <v>2.7292573391292434</v>
      </c>
      <c r="N54" s="30">
        <f>IFERROR((s_DL/(up_Rad_Spec!AV54*s_Fam*s_Foffset*s_EF_res*(1/365)*acf!D54*((s_ET_res_o*s_GSF_s)+(s_ET_res_i*s_GSF_i))*(1/24)))*up_Rad_Spec!BF54,".")</f>
        <v>3.3769219720408685</v>
      </c>
      <c r="O54" s="30">
        <f>IFERROR((s_DL/(up_Rad_Spec!AZ54*s_Fam*s_Foffset*s_EF_res*(1/365)*acf!E54*((s_ET_res_o*s_GSF_s)+(s_ET_res_i*s_GSF_i))*(1/24)))*up_Rad_Spec!BF54,".")</f>
        <v>3.4071575179089826</v>
      </c>
      <c r="P54" s="30">
        <f>IFERROR((s_DL/(up_Rad_Spec!BA54*s_Fam*s_Foffset*s_EF_res*(1/365)*acf!F54*((s_ET_res_o*s_GSF_s)+(s_ET_res_i*s_GSF_i))*(1/24)))*up_Rad_Spec!BF54,".")</f>
        <v>3.4547849151144363</v>
      </c>
      <c r="Q54" s="30">
        <f>IFERROR((s_DL/(up_Rad_Spec!BB54*s_Fam*s_Foffset*s_EF_res*(1/365)*acf!G54*((s_ET_res_o*s_GSF_s)+(s_ET_res_i*s_GSF_i))*(1/24)))*up_Rad_Spec!BF54,".")</f>
        <v>3.5559219639916262</v>
      </c>
      <c r="R54" s="30">
        <f>IFERROR((s_DL/(up_Rad_Spec!AY54*s_Fam*s_Foffset*s_EF_res*(1/365)*acf!C54*((s_ET_res_o*s_GSF_s)+(s_ET_res_i*s_GSF_i))*(1/24)))*up_Rad_Spec!BF54,".")</f>
        <v>3.1586604938189127</v>
      </c>
    </row>
    <row r="55" spans="1:18">
      <c r="A55" s="88" t="s">
        <v>62</v>
      </c>
      <c r="B55" s="28"/>
      <c r="C55" s="30">
        <f>IFERROR((s_DL/(k_decay*up_Rad_Spec!X55*s_IFDres_adj))*up_Rad_Spec!BF55,".")</f>
        <v>3.266256203344386E-5</v>
      </c>
      <c r="D55" s="30">
        <f>IFERROR((s_DL/(k_decay*up_Rad_Spec!AN55*s_IFAres_adj*(1/s_PEFm_pp)*s_SLF*(s_ET_res_o+s_ET_res_i)*(1/24)))*up_Rad_Spec!BF55,".")</f>
        <v>3.8138507502207913E-4</v>
      </c>
      <c r="E55" s="30">
        <f>IFERROR((s_DL/(k_decay*up_Rad_Spec!AN55*s_IFAres_adj*(1/s_PEF)*s_SLF*(s_ET_res_o+s_ET_res_i)*(1/24)))*up_Rad_Spec!BF55,".")</f>
        <v>1.871845252972756E-3</v>
      </c>
      <c r="F55" s="30">
        <f>IFERROR((s_DL/(k_decay*up_Rad_Spec!AY55*s_Fam*s_Foffset*s_EF_res*(1/365)*acf!C55*((s_ET_res_o*s_GSF_s)+(s_ET_res_i*s_GSF_i))*(1/24)))*up_Rad_Spec!BF55,".")</f>
        <v>4.0122113975570661</v>
      </c>
      <c r="G55" s="30">
        <f t="shared" si="0"/>
        <v>3.2102137900745265E-5</v>
      </c>
      <c r="H55" s="30">
        <f t="shared" si="1"/>
        <v>3.0085717553518879E-5</v>
      </c>
      <c r="I55" s="89">
        <f>IFERROR((s_DL/(up_Rad_Spec!AV55*s_Fam*s_Foffset*Fsurf!C55*s_EF_res*(1/365)*((s_ET_res_o*s_GSF_s)+(s_ET_res_i*s_GSF_i))*(1/24)))*up_Rad_Spec!BF55,".")</f>
        <v>3.2610826450409371</v>
      </c>
      <c r="J55" s="30">
        <f>IFERROR((s_DL/(up_Rad_Spec!AZ55*s_Fam*s_Foffset*Fsurf!C55*s_EF_res*(1/365)*((s_ET_res_o*s_GSF_s)+(s_ET_res_i*s_GSF_i))*(1/24)))*up_Rad_Spec!BF55,".")</f>
        <v>3.2610826450409371</v>
      </c>
      <c r="K55" s="30">
        <f>IFERROR((s_DL/(up_Rad_Spec!BA55*s_Fam*s_Foffset*Fsurf!C55*s_EF_res*(1/365)*((s_ET_res_o*s_GSF_s)+(s_ET_res_i*s_GSF_i))*(1/24)))*up_Rad_Spec!BF55,".")</f>
        <v>3.2610826450409371</v>
      </c>
      <c r="L55" s="30">
        <f>IFERROR((s_DL/(up_Rad_Spec!BB55*s_Fam*s_Foffset*Fsurf!C55*s_EF_res*(1/365)*((s_ET_res_o*s_GSF_s)+(s_ET_res_i*s_GSF_i))*(1/24)))*up_Rad_Spec!BF55,".")</f>
        <v>3.2610826450409371</v>
      </c>
      <c r="M55" s="30">
        <f>IFERROR((s_DL/(up_Rad_Spec!AY55*s_Fam*s_Foffset*Fsurf!C55*s_EF_res*(1/365)*((s_ET_res_o*s_GSF_s)+(s_ET_res_i*s_GSF_i))*(1/24)))*up_Rad_Spec!BF55,".")</f>
        <v>3.2610826450409371</v>
      </c>
      <c r="N55" s="30">
        <f>IFERROR((s_DL/(up_Rad_Spec!AV55*s_Fam*s_Foffset*s_EF_res*(1/365)*acf!D55*((s_ET_res_o*s_GSF_s)+(s_ET_res_i*s_GSF_i))*(1/24)))*up_Rad_Spec!BF55,".")</f>
        <v>3.2483210672912683</v>
      </c>
      <c r="O55" s="30">
        <f>IFERROR((s_DL/(up_Rad_Spec!AZ55*s_Fam*s_Foffset*s_EF_res*(1/365)*acf!E55*((s_ET_res_o*s_GSF_s)+(s_ET_res_i*s_GSF_i))*(1/24)))*up_Rad_Spec!BF55,".")</f>
        <v>3.2508604052112906</v>
      </c>
      <c r="P55" s="30">
        <f>IFERROR((s_DL/(up_Rad_Spec!BA55*s_Fam*s_Foffset*s_EF_res*(1/365)*acf!F55*((s_ET_res_o*s_GSF_s)+(s_ET_res_i*s_GSF_i))*(1/24)))*up_Rad_Spec!BF55,".")</f>
        <v>3.2137327521475867</v>
      </c>
      <c r="Q55" s="30">
        <f>IFERROR((s_DL/(up_Rad_Spec!BB55*s_Fam*s_Foffset*s_EF_res*(1/365)*acf!G55*((s_ET_res_o*s_GSF_s)+(s_ET_res_i*s_GSF_i))*(1/24)))*up_Rad_Spec!BF55,".")</f>
        <v>3.3125782721194112</v>
      </c>
      <c r="R55" s="30">
        <f>IFERROR((s_DL/(up_Rad_Spec!AY55*s_Fam*s_Foffset*s_EF_res*(1/365)*acf!C55*((s_ET_res_o*s_GSF_s)+(s_ET_res_i*s_GSF_i))*(1/24)))*up_Rad_Spec!BF55,".")</f>
        <v>3.5499920771664288</v>
      </c>
    </row>
    <row r="56" spans="1:18">
      <c r="A56" s="88" t="s">
        <v>63</v>
      </c>
      <c r="B56" s="28"/>
      <c r="C56" s="30">
        <f>IFERROR((s_DL/(k_decay*up_Rad_Spec!X56*s_IFDres_adj))*up_Rad_Spec!BF56,".")</f>
        <v>3.266256203344386E-5</v>
      </c>
      <c r="D56" s="30">
        <f>IFERROR((s_DL/(k_decay*up_Rad_Spec!AN56*s_IFAres_adj*(1/s_PEFm_pp)*s_SLF*(s_ET_res_o+s_ET_res_i)*(1/24)))*up_Rad_Spec!BF56,".")</f>
        <v>3.8138507502207913E-4</v>
      </c>
      <c r="E56" s="30">
        <f>IFERROR((s_DL/(k_decay*up_Rad_Spec!AN56*s_IFAres_adj*(1/s_PEF)*s_SLF*(s_ET_res_o+s_ET_res_i)*(1/24)))*up_Rad_Spec!BF56,".")</f>
        <v>1.871845252972756E-3</v>
      </c>
      <c r="F56" s="30">
        <f>IFERROR((s_DL/(k_decay*up_Rad_Spec!AY56*s_Fam*s_Foffset*s_EF_res*(1/365)*acf!C56*((s_ET_res_o*s_GSF_s)+(s_ET_res_i*s_GSF_i))*(1/24)))*up_Rad_Spec!BF56,".")</f>
        <v>3.7160004851781512</v>
      </c>
      <c r="G56" s="30">
        <f t="shared" si="0"/>
        <v>3.2102117426442578E-5</v>
      </c>
      <c r="H56" s="30">
        <f t="shared" si="1"/>
        <v>3.0085699570525973E-5</v>
      </c>
      <c r="I56" s="89">
        <f>IFERROR((s_DL/(up_Rad_Spec!AV56*s_Fam*s_Foffset*Fsurf!C56*s_EF_res*(1/365)*((s_ET_res_o*s_GSF_s)+(s_ET_res_i*s_GSF_i))*(1/24)))*up_Rad_Spec!BF56,".")</f>
        <v>2.8680331360341205</v>
      </c>
      <c r="J56" s="30">
        <f>IFERROR((s_DL/(up_Rad_Spec!AZ56*s_Fam*s_Foffset*Fsurf!C56*s_EF_res*(1/365)*((s_ET_res_o*s_GSF_s)+(s_ET_res_i*s_GSF_i))*(1/24)))*up_Rad_Spec!BF56,".")</f>
        <v>2.8680331360341205</v>
      </c>
      <c r="K56" s="30">
        <f>IFERROR((s_DL/(up_Rad_Spec!BA56*s_Fam*s_Foffset*Fsurf!C56*s_EF_res*(1/365)*((s_ET_res_o*s_GSF_s)+(s_ET_res_i*s_GSF_i))*(1/24)))*up_Rad_Spec!BF56,".")</f>
        <v>2.8680331360341205</v>
      </c>
      <c r="L56" s="30">
        <f>IFERROR((s_DL/(up_Rad_Spec!BB56*s_Fam*s_Foffset*Fsurf!C56*s_EF_res*(1/365)*((s_ET_res_o*s_GSF_s)+(s_ET_res_i*s_GSF_i))*(1/24)))*up_Rad_Spec!BF56,".")</f>
        <v>2.8680331360341205</v>
      </c>
      <c r="M56" s="30">
        <f>IFERROR((s_DL/(up_Rad_Spec!AY56*s_Fam*s_Foffset*Fsurf!C56*s_EF_res*(1/365)*((s_ET_res_o*s_GSF_s)+(s_ET_res_i*s_GSF_i))*(1/24)))*up_Rad_Spec!BF56,".")</f>
        <v>2.8680331360341205</v>
      </c>
      <c r="N56" s="30">
        <f>IFERROR((s_DL/(up_Rad_Spec!AV56*s_Fam*s_Foffset*s_EF_res*(1/365)*acf!D56*((s_ET_res_o*s_GSF_s)+(s_ET_res_i*s_GSF_i))*(1/24)))*up_Rad_Spec!BF56,".")</f>
        <v>3.339241165722465</v>
      </c>
      <c r="O56" s="30">
        <f>IFERROR((s_DL/(up_Rad_Spec!AZ56*s_Fam*s_Foffset*s_EF_res*(1/365)*acf!E56*((s_ET_res_o*s_GSF_s)+(s_ET_res_i*s_GSF_i))*(1/24)))*up_Rad_Spec!BF56,".")</f>
        <v>3.2737720278502129</v>
      </c>
      <c r="P56" s="30">
        <f>IFERROR((s_DL/(up_Rad_Spec!BA56*s_Fam*s_Foffset*s_EF_res*(1/365)*acf!F56*((s_ET_res_o*s_GSF_s)+(s_ET_res_i*s_GSF_i))*(1/24)))*up_Rad_Spec!BF56,".")</f>
        <v>3.2703967003481758</v>
      </c>
      <c r="Q56" s="30">
        <f>IFERROR((s_DL/(up_Rad_Spec!BB56*s_Fam*s_Foffset*s_EF_res*(1/365)*acf!G56*((s_ET_res_o*s_GSF_s)+(s_ET_res_i*s_GSF_i))*(1/24)))*up_Rad_Spec!BF56,".")</f>
        <v>3.3618666561459554</v>
      </c>
      <c r="R56" s="30">
        <f>IFERROR((s_DL/(up_Rad_Spec!AY56*s_Fam*s_Foffset*s_EF_res*(1/365)*acf!C56*((s_ET_res_o*s_GSF_s)+(s_ET_res_i*s_GSF_i))*(1/24)))*up_Rad_Spec!BF56,".")</f>
        <v>3.2879055897107468</v>
      </c>
    </row>
    <row r="57" spans="1:18">
      <c r="A57" s="88" t="s">
        <v>64</v>
      </c>
      <c r="B57" s="28"/>
      <c r="C57" s="30">
        <f>IFERROR((s_DL/(k_decay*up_Rad_Spec!X57*s_IFDres_adj))*up_Rad_Spec!BF57,".")</f>
        <v>3.266256203344386E-5</v>
      </c>
      <c r="D57" s="30">
        <f>IFERROR((s_DL/(k_decay*up_Rad_Spec!AN57*s_IFAres_adj*(1/s_PEFm_pp)*s_SLF*(s_ET_res_o+s_ET_res_i)*(1/24)))*up_Rad_Spec!BF57,".")</f>
        <v>3.8138507502207913E-4</v>
      </c>
      <c r="E57" s="30">
        <f>IFERROR((s_DL/(k_decay*up_Rad_Spec!AN57*s_IFAres_adj*(1/s_PEF)*s_SLF*(s_ET_res_o+s_ET_res_i)*(1/24)))*up_Rad_Spec!BF57,".")</f>
        <v>1.871845252972756E-3</v>
      </c>
      <c r="F57" s="30">
        <f>IFERROR((s_DL/(k_decay*up_Rad_Spec!AY57*s_Fam*s_Foffset*s_EF_res*(1/365)*acf!C57*((s_ET_res_o*s_GSF_s)+(s_ET_res_i*s_GSF_i))*(1/24)))*up_Rad_Spec!BF57,".")</f>
        <v>3.9217555792165135</v>
      </c>
      <c r="G57" s="30">
        <f t="shared" si="0"/>
        <v>3.2102131976404813E-5</v>
      </c>
      <c r="H57" s="30">
        <f t="shared" si="1"/>
        <v>3.0085712350051339E-5</v>
      </c>
      <c r="I57" s="89" t="str">
        <f>IFERROR((s_DL/(up_Rad_Spec!AV57*s_Fam*s_Foffset*Fsurf!C57*s_EF_res*(1/365)*((s_ET_res_o*s_GSF_s)+(s_ET_res_i*s_GSF_i))*(1/24)))*up_Rad_Spec!BF57,".")</f>
        <v>.</v>
      </c>
      <c r="J57" s="30" t="str">
        <f>IFERROR((s_DL/(up_Rad_Spec!AZ57*s_Fam*s_Foffset*Fsurf!C57*s_EF_res*(1/365)*((s_ET_res_o*s_GSF_s)+(s_ET_res_i*s_GSF_i))*(1/24)))*up_Rad_Spec!BF57,".")</f>
        <v>.</v>
      </c>
      <c r="K57" s="30" t="str">
        <f>IFERROR((s_DL/(up_Rad_Spec!BA57*s_Fam*s_Foffset*Fsurf!C57*s_EF_res*(1/365)*((s_ET_res_o*s_GSF_s)+(s_ET_res_i*s_GSF_i))*(1/24)))*up_Rad_Spec!BF57,".")</f>
        <v>.</v>
      </c>
      <c r="L57" s="30" t="str">
        <f>IFERROR((s_DL/(up_Rad_Spec!BB57*s_Fam*s_Foffset*Fsurf!C57*s_EF_res*(1/365)*((s_ET_res_o*s_GSF_s)+(s_ET_res_i*s_GSF_i))*(1/24)))*up_Rad_Spec!BF57,".")</f>
        <v>.</v>
      </c>
      <c r="M57" s="30" t="str">
        <f>IFERROR((s_DL/(up_Rad_Spec!AY57*s_Fam*s_Foffset*Fsurf!C57*s_EF_res*(1/365)*((s_ET_res_o*s_GSF_s)+(s_ET_res_i*s_GSF_i))*(1/24)))*up_Rad_Spec!BF57,".")</f>
        <v>.</v>
      </c>
      <c r="N57" s="30">
        <f>IFERROR((s_DL/(up_Rad_Spec!AV57*s_Fam*s_Foffset*s_EF_res*(1/365)*acf!D57*((s_ET_res_o*s_GSF_s)+(s_ET_res_i*s_GSF_i))*(1/24)))*up_Rad_Spec!BF57,".")</f>
        <v>3.2214844912843104</v>
      </c>
      <c r="O57" s="30">
        <f>IFERROR((s_DL/(up_Rad_Spec!AZ57*s_Fam*s_Foffset*s_EF_res*(1/365)*acf!E57*((s_ET_res_o*s_GSF_s)+(s_ET_res_i*s_GSF_i))*(1/24)))*up_Rad_Spec!BF57,".")</f>
        <v>3.2432674713319174</v>
      </c>
      <c r="P57" s="30">
        <f>IFERROR((s_DL/(up_Rad_Spec!BA57*s_Fam*s_Foffset*s_EF_res*(1/365)*acf!F57*((s_ET_res_o*s_GSF_s)+(s_ET_res_i*s_GSF_i))*(1/24)))*up_Rad_Spec!BF57,".")</f>
        <v>3.2367990479746558</v>
      </c>
      <c r="Q57" s="30">
        <f>IFERROR((s_DL/(up_Rad_Spec!BB57*s_Fam*s_Foffset*s_EF_res*(1/365)*acf!G57*((s_ET_res_o*s_GSF_s)+(s_ET_res_i*s_GSF_i))*(1/24)))*up_Rad_Spec!BF57,".")</f>
        <v>3.3074062788463938</v>
      </c>
      <c r="R57" s="30">
        <f>IFERROR((s_DL/(up_Rad_Spec!AY57*s_Fam*s_Foffset*s_EF_res*(1/365)*acf!C57*((s_ET_res_o*s_GSF_s)+(s_ET_res_i*s_GSF_i))*(1/24)))*up_Rad_Spec!BF57,".")</f>
        <v>3.4699570524321666</v>
      </c>
    </row>
    <row r="58" spans="1:18">
      <c r="A58" s="88" t="s">
        <v>65</v>
      </c>
      <c r="B58" s="28"/>
      <c r="C58" s="30">
        <f>IFERROR((s_DL/(k_decay*up_Rad_Spec!X58*s_IFDres_adj))*up_Rad_Spec!BF58,".")</f>
        <v>3.266256203344386E-5</v>
      </c>
      <c r="D58" s="30">
        <f>IFERROR((s_DL/(k_decay*up_Rad_Spec!AN58*s_IFAres_adj*(1/s_PEFm_pp)*s_SLF*(s_ET_res_o+s_ET_res_i)*(1/24)))*up_Rad_Spec!BF58,".")</f>
        <v>3.8138507502207913E-4</v>
      </c>
      <c r="E58" s="30">
        <f>IFERROR((s_DL/(k_decay*up_Rad_Spec!AN58*s_IFAres_adj*(1/s_PEF)*s_SLF*(s_ET_res_o+s_ET_res_i)*(1/24)))*up_Rad_Spec!BF58,".")</f>
        <v>1.871845252972756E-3</v>
      </c>
      <c r="F58" s="30">
        <f>IFERROR((s_DL/(k_decay*up_Rad_Spec!AY58*s_Fam*s_Foffset*s_EF_res*(1/365)*acf!C58*((s_ET_res_o*s_GSF_s)+(s_ET_res_i*s_GSF_i))*(1/24)))*up_Rad_Spec!BF58,".")</f>
        <v>3.7976012359238571</v>
      </c>
      <c r="G58" s="30">
        <f t="shared" si="0"/>
        <v>3.2102123385484913E-5</v>
      </c>
      <c r="H58" s="30">
        <f t="shared" si="1"/>
        <v>3.0085704804473167E-5</v>
      </c>
      <c r="I58" s="89">
        <f>IFERROR((s_DL/(up_Rad_Spec!AV58*s_Fam*s_Foffset*Fsurf!C58*s_EF_res*(1/365)*((s_ET_res_o*s_GSF_s)+(s_ET_res_i*s_GSF_i))*(1/24)))*up_Rad_Spec!BF58,".")</f>
        <v>2.9485490711212354</v>
      </c>
      <c r="J58" s="30">
        <f>IFERROR((s_DL/(up_Rad_Spec!AZ58*s_Fam*s_Foffset*Fsurf!C58*s_EF_res*(1/365)*((s_ET_res_o*s_GSF_s)+(s_ET_res_i*s_GSF_i))*(1/24)))*up_Rad_Spec!BF58,".")</f>
        <v>2.9485490711212354</v>
      </c>
      <c r="K58" s="30">
        <f>IFERROR((s_DL/(up_Rad_Spec!BA58*s_Fam*s_Foffset*Fsurf!C58*s_EF_res*(1/365)*((s_ET_res_o*s_GSF_s)+(s_ET_res_i*s_GSF_i))*(1/24)))*up_Rad_Spec!BF58,".")</f>
        <v>2.9485490711212354</v>
      </c>
      <c r="L58" s="30">
        <f>IFERROR((s_DL/(up_Rad_Spec!BB58*s_Fam*s_Foffset*Fsurf!C58*s_EF_res*(1/365)*((s_ET_res_o*s_GSF_s)+(s_ET_res_i*s_GSF_i))*(1/24)))*up_Rad_Spec!BF58,".")</f>
        <v>2.9485490711212354</v>
      </c>
      <c r="M58" s="30">
        <f>IFERROR((s_DL/(up_Rad_Spec!AY58*s_Fam*s_Foffset*Fsurf!C58*s_EF_res*(1/365)*((s_ET_res_o*s_GSF_s)+(s_ET_res_i*s_GSF_i))*(1/24)))*up_Rad_Spec!BF58,".")</f>
        <v>2.9485490711212354</v>
      </c>
      <c r="N58" s="30">
        <f>IFERROR((s_DL/(up_Rad_Spec!AV58*s_Fam*s_Foffset*s_EF_res*(1/365)*acf!D58*((s_ET_res_o*s_GSF_s)+(s_ET_res_i*s_GSF_i))*(1/24)))*up_Rad_Spec!BF58,".")</f>
        <v>3.4274826635056272</v>
      </c>
      <c r="O58" s="30">
        <f>IFERROR((s_DL/(up_Rad_Spec!AZ58*s_Fam*s_Foffset*s_EF_res*(1/365)*acf!E58*((s_ET_res_o*s_GSF_s)+(s_ET_res_i*s_GSF_i))*(1/24)))*up_Rad_Spec!BF58,".")</f>
        <v>3.3443139955643688</v>
      </c>
      <c r="P58" s="30">
        <f>IFERROR((s_DL/(up_Rad_Spec!BA58*s_Fam*s_Foffset*s_EF_res*(1/365)*acf!F58*((s_ET_res_o*s_GSF_s)+(s_ET_res_i*s_GSF_i))*(1/24)))*up_Rad_Spec!BF58,".")</f>
        <v>3.3250542162611572</v>
      </c>
      <c r="Q58" s="30">
        <f>IFERROR((s_DL/(up_Rad_Spec!BB58*s_Fam*s_Foffset*s_EF_res*(1/365)*acf!G58*((s_ET_res_o*s_GSF_s)+(s_ET_res_i*s_GSF_i))*(1/24)))*up_Rad_Spec!BF58,".")</f>
        <v>3.4705714759916932</v>
      </c>
      <c r="R58" s="30">
        <f>IFERROR((s_DL/(up_Rad_Spec!AY58*s_Fam*s_Foffset*s_EF_res*(1/365)*acf!C58*((s_ET_res_o*s_GSF_s)+(s_ET_res_i*s_GSF_i))*(1/24)))*up_Rad_Spec!BF58,".")</f>
        <v>3.3601056783736882</v>
      </c>
    </row>
    <row r="59" spans="1:18">
      <c r="A59" s="88" t="s">
        <v>66</v>
      </c>
      <c r="B59" s="28"/>
      <c r="C59" s="30">
        <f>IFERROR((s_DL/(k_decay*up_Rad_Spec!X59*s_IFDres_adj))*up_Rad_Spec!BF59,".")</f>
        <v>3.266256203344386E-5</v>
      </c>
      <c r="D59" s="30">
        <f>IFERROR((s_DL/(k_decay*up_Rad_Spec!AN59*s_IFAres_adj*(1/s_PEFm_pp)*s_SLF*(s_ET_res_o+s_ET_res_i)*(1/24)))*up_Rad_Spec!BF59,".")</f>
        <v>3.8138507502207913E-4</v>
      </c>
      <c r="E59" s="30">
        <f>IFERROR((s_DL/(k_decay*up_Rad_Spec!AN59*s_IFAres_adj*(1/s_PEF)*s_SLF*(s_ET_res_o+s_ET_res_i)*(1/24)))*up_Rad_Spec!BF59,".")</f>
        <v>1.871845252972756E-3</v>
      </c>
      <c r="F59" s="30">
        <f>IFERROR((s_DL/(k_decay*up_Rad_Spec!AY59*s_Fam*s_Foffset*s_EF_res*(1/365)*acf!C59*((s_ET_res_o*s_GSF_s)+(s_ET_res_i*s_GSF_i))*(1/24)))*up_Rad_Spec!BF59,".")</f>
        <v>3.9444509240036458</v>
      </c>
      <c r="G59" s="30">
        <f t="shared" si="0"/>
        <v>3.2102133488354978E-5</v>
      </c>
      <c r="H59" s="30">
        <f t="shared" si="1"/>
        <v>3.0085713678027632E-5</v>
      </c>
      <c r="I59" s="89">
        <f>IFERROR((s_DL/(up_Rad_Spec!AV59*s_Fam*s_Foffset*Fsurf!C59*s_EF_res*(1/365)*((s_ET_res_o*s_GSF_s)+(s_ET_res_i*s_GSF_i))*(1/24)))*up_Rad_Spec!BF59,".")</f>
        <v>3.1661654786572107</v>
      </c>
      <c r="J59" s="30">
        <f>IFERROR((s_DL/(up_Rad_Spec!AZ59*s_Fam*s_Foffset*Fsurf!C59*s_EF_res*(1/365)*((s_ET_res_o*s_GSF_s)+(s_ET_res_i*s_GSF_i))*(1/24)))*up_Rad_Spec!BF59,".")</f>
        <v>3.1661654786572107</v>
      </c>
      <c r="K59" s="30">
        <f>IFERROR((s_DL/(up_Rad_Spec!BA59*s_Fam*s_Foffset*Fsurf!C59*s_EF_res*(1/365)*((s_ET_res_o*s_GSF_s)+(s_ET_res_i*s_GSF_i))*(1/24)))*up_Rad_Spec!BF59,".")</f>
        <v>3.1661654786572107</v>
      </c>
      <c r="L59" s="30">
        <f>IFERROR((s_DL/(up_Rad_Spec!BB59*s_Fam*s_Foffset*Fsurf!C59*s_EF_res*(1/365)*((s_ET_res_o*s_GSF_s)+(s_ET_res_i*s_GSF_i))*(1/24)))*up_Rad_Spec!BF59,".")</f>
        <v>3.1661654786572107</v>
      </c>
      <c r="M59" s="30">
        <f>IFERROR((s_DL/(up_Rad_Spec!AY59*s_Fam*s_Foffset*Fsurf!C59*s_EF_res*(1/365)*((s_ET_res_o*s_GSF_s)+(s_ET_res_i*s_GSF_i))*(1/24)))*up_Rad_Spec!BF59,".")</f>
        <v>3.1661654786572107</v>
      </c>
      <c r="N59" s="30">
        <f>IFERROR((s_DL/(up_Rad_Spec!AV59*s_Fam*s_Foffset*s_EF_res*(1/365)*acf!D59*((s_ET_res_o*s_GSF_s)+(s_ET_res_i*s_GSF_i))*(1/24)))*up_Rad_Spec!BF59,".")</f>
        <v>3.21281645506201</v>
      </c>
      <c r="O59" s="30">
        <f>IFERROR((s_DL/(up_Rad_Spec!AZ59*s_Fam*s_Foffset*s_EF_res*(1/365)*acf!E59*((s_ET_res_o*s_GSF_s)+(s_ET_res_i*s_GSF_i))*(1/24)))*up_Rad_Spec!BF59,".")</f>
        <v>3.2468464466920288</v>
      </c>
      <c r="P59" s="30">
        <f>IFERROR((s_DL/(up_Rad_Spec!BA59*s_Fam*s_Foffset*s_EF_res*(1/365)*acf!F59*((s_ET_res_o*s_GSF_s)+(s_ET_res_i*s_GSF_i))*(1/24)))*up_Rad_Spec!BF59,".")</f>
        <v>3.2222718727100088</v>
      </c>
      <c r="Q59" s="30">
        <f>IFERROR((s_DL/(up_Rad_Spec!BB59*s_Fam*s_Foffset*s_EF_res*(1/365)*acf!G59*((s_ET_res_o*s_GSF_s)+(s_ET_res_i*s_GSF_i))*(1/24)))*up_Rad_Spec!BF59,".")</f>
        <v>3.3107078157263437</v>
      </c>
      <c r="R59" s="30">
        <f>IFERROR((s_DL/(up_Rad_Spec!AY59*s_Fam*s_Foffset*s_EF_res*(1/365)*acf!C59*((s_ET_res_o*s_GSF_s)+(s_ET_res_i*s_GSF_i))*(1/24)))*up_Rad_Spec!BF59,".")</f>
        <v>3.4900378224115194</v>
      </c>
    </row>
    <row r="60" spans="1:18">
      <c r="A60" s="88" t="s">
        <v>67</v>
      </c>
      <c r="B60" s="28"/>
      <c r="C60" s="30">
        <f>IFERROR((s_DL/(k_decay*up_Rad_Spec!X60*s_IFDres_adj))*up_Rad_Spec!BF60,".")</f>
        <v>3.266256203344386E-5</v>
      </c>
      <c r="D60" s="30">
        <f>IFERROR((s_DL/(k_decay*up_Rad_Spec!AN60*s_IFAres_adj*(1/s_PEFm_pp)*s_SLF*(s_ET_res_o+s_ET_res_i)*(1/24)))*up_Rad_Spec!BF60,".")</f>
        <v>3.8138507502207913E-4</v>
      </c>
      <c r="E60" s="30">
        <f>IFERROR((s_DL/(k_decay*up_Rad_Spec!AN60*s_IFAres_adj*(1/s_PEF)*s_SLF*(s_ET_res_o+s_ET_res_i)*(1/24)))*up_Rad_Spec!BF60,".")</f>
        <v>1.871845252972756E-3</v>
      </c>
      <c r="F60" s="30">
        <f>IFERROR((s_DL/(k_decay*up_Rad_Spec!AY60*s_Fam*s_Foffset*s_EF_res*(1/365)*acf!C60*((s_ET_res_o*s_GSF_s)+(s_ET_res_i*s_GSF_i))*(1/24)))*up_Rad_Spec!BF60,".")</f>
        <v>3.8924207335622443</v>
      </c>
      <c r="G60" s="30">
        <f t="shared" si="0"/>
        <v>3.2102129996012495E-5</v>
      </c>
      <c r="H60" s="30">
        <f t="shared" si="1"/>
        <v>3.0085710610632861E-5</v>
      </c>
      <c r="I60" s="89">
        <f>IFERROR((s_DL/(up_Rad_Spec!AV60*s_Fam*s_Foffset*Fsurf!C60*s_EF_res*(1/365)*((s_ET_res_o*s_GSF_s)+(s_ET_res_i*s_GSF_i))*(1/24)))*up_Rad_Spec!BF60,".")</f>
        <v>3.0519551006695753</v>
      </c>
      <c r="J60" s="30">
        <f>IFERROR((s_DL/(up_Rad_Spec!AZ60*s_Fam*s_Foffset*Fsurf!C60*s_EF_res*(1/365)*((s_ET_res_o*s_GSF_s)+(s_ET_res_i*s_GSF_i))*(1/24)))*up_Rad_Spec!BF60,".")</f>
        <v>3.0519551006695753</v>
      </c>
      <c r="K60" s="30">
        <f>IFERROR((s_DL/(up_Rad_Spec!BA60*s_Fam*s_Foffset*Fsurf!C60*s_EF_res*(1/365)*((s_ET_res_o*s_GSF_s)+(s_ET_res_i*s_GSF_i))*(1/24)))*up_Rad_Spec!BF60,".")</f>
        <v>3.0519551006695753</v>
      </c>
      <c r="L60" s="30">
        <f>IFERROR((s_DL/(up_Rad_Spec!BB60*s_Fam*s_Foffset*Fsurf!C60*s_EF_res*(1/365)*((s_ET_res_o*s_GSF_s)+(s_ET_res_i*s_GSF_i))*(1/24)))*up_Rad_Spec!BF60,".")</f>
        <v>3.0519551006695753</v>
      </c>
      <c r="M60" s="30">
        <f>IFERROR((s_DL/(up_Rad_Spec!AY60*s_Fam*s_Foffset*Fsurf!C60*s_EF_res*(1/365)*((s_ET_res_o*s_GSF_s)+(s_ET_res_i*s_GSF_i))*(1/24)))*up_Rad_Spec!BF60,".")</f>
        <v>3.0519551006695753</v>
      </c>
      <c r="N60" s="30">
        <f>IFERROR((s_DL/(up_Rad_Spec!AV60*s_Fam*s_Foffset*s_EF_res*(1/365)*acf!D60*((s_ET_res_o*s_GSF_s)+(s_ET_res_i*s_GSF_i))*(1/24)))*up_Rad_Spec!BF60,".")</f>
        <v>3.2227886040224081</v>
      </c>
      <c r="O60" s="30">
        <f>IFERROR((s_DL/(up_Rad_Spec!AZ60*s_Fam*s_Foffset*s_EF_res*(1/365)*acf!E60*((s_ET_res_o*s_GSF_s)+(s_ET_res_i*s_GSF_i))*(1/24)))*up_Rad_Spec!BF60,".")</f>
        <v>3.2457101924674641</v>
      </c>
      <c r="P60" s="30">
        <f>IFERROR((s_DL/(up_Rad_Spec!BA60*s_Fam*s_Foffset*s_EF_res*(1/365)*acf!F60*((s_ET_res_o*s_GSF_s)+(s_ET_res_i*s_GSF_i))*(1/24)))*up_Rad_Spec!BF60,".")</f>
        <v>3.2312508281489118</v>
      </c>
      <c r="Q60" s="30">
        <f>IFERROR((s_DL/(up_Rad_Spec!BB60*s_Fam*s_Foffset*s_EF_res*(1/365)*acf!G60*((s_ET_res_o*s_GSF_s)+(s_ET_res_i*s_GSF_i))*(1/24)))*up_Rad_Spec!BF60,".")</f>
        <v>3.2347411867763451</v>
      </c>
      <c r="R60" s="30">
        <f>IFERROR((s_DL/(up_Rad_Spec!AY60*s_Fam*s_Foffset*s_EF_res*(1/365)*acf!C60*((s_ET_res_o*s_GSF_s)+(s_ET_res_i*s_GSF_i))*(1/24)))*up_Rad_Spec!BF60,".")</f>
        <v>3.4440016728823846</v>
      </c>
    </row>
    <row r="61" spans="1:18">
      <c r="A61" s="88" t="s">
        <v>68</v>
      </c>
      <c r="B61" s="28"/>
      <c r="C61" s="30">
        <f>IFERROR((s_DL/(k_decay*up_Rad_Spec!X61*s_IFDres_adj))*up_Rad_Spec!BF61,".")</f>
        <v>3.266256203344386E-5</v>
      </c>
      <c r="D61" s="30">
        <f>IFERROR((s_DL/(k_decay*up_Rad_Spec!AN61*s_IFAres_adj*(1/s_PEFm_pp)*s_SLF*(s_ET_res_o+s_ET_res_i)*(1/24)))*up_Rad_Spec!BF61,".")</f>
        <v>3.8138507502207913E-4</v>
      </c>
      <c r="E61" s="30">
        <f>IFERROR((s_DL/(k_decay*up_Rad_Spec!AN61*s_IFAres_adj*(1/s_PEF)*s_SLF*(s_ET_res_o+s_ET_res_i)*(1/24)))*up_Rad_Spec!BF61,".")</f>
        <v>1.871845252972756E-3</v>
      </c>
      <c r="F61" s="30">
        <f>IFERROR((s_DL/(k_decay*up_Rad_Spec!AY61*s_Fam*s_Foffset*s_EF_res*(1/365)*acf!C61*((s_ET_res_o*s_GSF_s)+(s_ET_res_i*s_GSF_i))*(1/24)))*up_Rad_Spec!BF61,".")</f>
        <v>3.9576234873862219</v>
      </c>
      <c r="G61" s="30">
        <f t="shared" si="0"/>
        <v>3.2102134357950044E-5</v>
      </c>
      <c r="H61" s="30">
        <f t="shared" si="1"/>
        <v>3.0085714441810502E-5</v>
      </c>
      <c r="I61" s="89">
        <f>IFERROR((s_DL/(up_Rad_Spec!AV61*s_Fam*s_Foffset*Fsurf!C61*s_EF_res*(1/365)*((s_ET_res_o*s_GSF_s)+(s_ET_res_i*s_GSF_i))*(1/24)))*up_Rad_Spec!BF61,".")</f>
        <v>3.1893729743122896</v>
      </c>
      <c r="J61" s="30">
        <f>IFERROR((s_DL/(up_Rad_Spec!AZ61*s_Fam*s_Foffset*Fsurf!C61*s_EF_res*(1/365)*((s_ET_res_o*s_GSF_s)+(s_ET_res_i*s_GSF_i))*(1/24)))*up_Rad_Spec!BF61,".")</f>
        <v>3.1893729743122896</v>
      </c>
      <c r="K61" s="30">
        <f>IFERROR((s_DL/(up_Rad_Spec!BA61*s_Fam*s_Foffset*Fsurf!C61*s_EF_res*(1/365)*((s_ET_res_o*s_GSF_s)+(s_ET_res_i*s_GSF_i))*(1/24)))*up_Rad_Spec!BF61,".")</f>
        <v>3.1893729743122896</v>
      </c>
      <c r="L61" s="30">
        <f>IFERROR((s_DL/(up_Rad_Spec!BB61*s_Fam*s_Foffset*Fsurf!C61*s_EF_res*(1/365)*((s_ET_res_o*s_GSF_s)+(s_ET_res_i*s_GSF_i))*(1/24)))*up_Rad_Spec!BF61,".")</f>
        <v>3.1893729743122896</v>
      </c>
      <c r="M61" s="30">
        <f>IFERROR((s_DL/(up_Rad_Spec!AY61*s_Fam*s_Foffset*Fsurf!C61*s_EF_res*(1/365)*((s_ET_res_o*s_GSF_s)+(s_ET_res_i*s_GSF_i))*(1/24)))*up_Rad_Spec!BF61,".")</f>
        <v>3.1893729743122896</v>
      </c>
      <c r="N61" s="30">
        <f>IFERROR((s_DL/(up_Rad_Spec!AV61*s_Fam*s_Foffset*s_EF_res*(1/365)*acf!D61*((s_ET_res_o*s_GSF_s)+(s_ET_res_i*s_GSF_i))*(1/24)))*up_Rad_Spec!BF61,".")</f>
        <v>3.2438786672479045</v>
      </c>
      <c r="O61" s="30">
        <f>IFERROR((s_DL/(up_Rad_Spec!AZ61*s_Fam*s_Foffset*s_EF_res*(1/365)*acf!E61*((s_ET_res_o*s_GSF_s)+(s_ET_res_i*s_GSF_i))*(1/24)))*up_Rad_Spec!BF61,".")</f>
        <v>3.2548801937356653</v>
      </c>
      <c r="P61" s="30">
        <f>IFERROR((s_DL/(up_Rad_Spec!BA61*s_Fam*s_Foffset*s_EF_res*(1/365)*acf!F61*((s_ET_res_o*s_GSF_s)+(s_ET_res_i*s_GSF_i))*(1/24)))*up_Rad_Spec!BF61,".")</f>
        <v>3.2374450556751069</v>
      </c>
      <c r="Q61" s="30">
        <f>IFERROR((s_DL/(up_Rad_Spec!BB61*s_Fam*s_Foffset*s_EF_res*(1/365)*acf!G61*((s_ET_res_o*s_GSF_s)+(s_ET_res_i*s_GSF_i))*(1/24)))*up_Rad_Spec!BF61,".")</f>
        <v>3.2652929188881381</v>
      </c>
      <c r="R61" s="30">
        <f>IFERROR((s_DL/(up_Rad_Spec!AY61*s_Fam*s_Foffset*s_EF_res*(1/365)*acf!C61*((s_ET_res_o*s_GSF_s)+(s_ET_res_i*s_GSF_i))*(1/24)))*up_Rad_Spec!BF61,".")</f>
        <v>3.5016928652321919</v>
      </c>
    </row>
    <row r="62" spans="1:18">
      <c r="A62" s="88" t="s">
        <v>69</v>
      </c>
      <c r="B62" s="28"/>
      <c r="C62" s="30">
        <f>IFERROR((s_DL/(k_decay*up_Rad_Spec!X62*s_IFDres_adj))*up_Rad_Spec!BF62,".")</f>
        <v>3.266256203344386E-5</v>
      </c>
      <c r="D62" s="30">
        <f>IFERROR((s_DL/(k_decay*up_Rad_Spec!AN62*s_IFAres_adj*(1/s_PEFm_pp)*s_SLF*(s_ET_res_o+s_ET_res_i)*(1/24)))*up_Rad_Spec!BF62,".")</f>
        <v>3.8138507502207913E-4</v>
      </c>
      <c r="E62" s="30">
        <f>IFERROR((s_DL/(k_decay*up_Rad_Spec!AN62*s_IFAres_adj*(1/s_PEF)*s_SLF*(s_ET_res_o+s_ET_res_i)*(1/24)))*up_Rad_Spec!BF62,".")</f>
        <v>1.871845252972756E-3</v>
      </c>
      <c r="F62" s="30">
        <f>IFERROR((s_DL/(k_decay*up_Rad_Spec!AY62*s_Fam*s_Foffset*s_EF_res*(1/365)*acf!C62*((s_ET_res_o*s_GSF_s)+(s_ET_res_i*s_GSF_i))*(1/24)))*up_Rad_Spec!BF62,".")</f>
        <v>3.8249221081247482</v>
      </c>
      <c r="G62" s="30">
        <f t="shared" si="0"/>
        <v>3.2102125323825772E-5</v>
      </c>
      <c r="H62" s="30">
        <f t="shared" si="1"/>
        <v>3.0085706506957048E-5</v>
      </c>
      <c r="I62" s="89">
        <f>IFERROR((s_DL/(up_Rad_Spec!AV62*s_Fam*s_Foffset*Fsurf!C62*s_EF_res*(1/365)*((s_ET_res_o*s_GSF_s)+(s_ET_res_i*s_GSF_i))*(1/24)))*up_Rad_Spec!BF62,".")</f>
        <v>3.0519551006695753</v>
      </c>
      <c r="J62" s="30">
        <f>IFERROR((s_DL/(up_Rad_Spec!AZ62*s_Fam*s_Foffset*Fsurf!C62*s_EF_res*(1/365)*((s_ET_res_o*s_GSF_s)+(s_ET_res_i*s_GSF_i))*(1/24)))*up_Rad_Spec!BF62,".")</f>
        <v>3.0519551006695753</v>
      </c>
      <c r="K62" s="30">
        <f>IFERROR((s_DL/(up_Rad_Spec!BA62*s_Fam*s_Foffset*Fsurf!C62*s_EF_res*(1/365)*((s_ET_res_o*s_GSF_s)+(s_ET_res_i*s_GSF_i))*(1/24)))*up_Rad_Spec!BF62,".")</f>
        <v>3.0519551006695753</v>
      </c>
      <c r="L62" s="30">
        <f>IFERROR((s_DL/(up_Rad_Spec!BB62*s_Fam*s_Foffset*Fsurf!C62*s_EF_res*(1/365)*((s_ET_res_o*s_GSF_s)+(s_ET_res_i*s_GSF_i))*(1/24)))*up_Rad_Spec!BF62,".")</f>
        <v>3.0519551006695753</v>
      </c>
      <c r="M62" s="30">
        <f>IFERROR((s_DL/(up_Rad_Spec!AY62*s_Fam*s_Foffset*Fsurf!C62*s_EF_res*(1/365)*((s_ET_res_o*s_GSF_s)+(s_ET_res_i*s_GSF_i))*(1/24)))*up_Rad_Spec!BF62,".")</f>
        <v>3.0519551006695753</v>
      </c>
      <c r="N62" s="30">
        <f>IFERROR((s_DL/(up_Rad_Spec!AV62*s_Fam*s_Foffset*s_EF_res*(1/365)*acf!D62*((s_ET_res_o*s_GSF_s)+(s_ET_res_i*s_GSF_i))*(1/24)))*up_Rad_Spec!BF62,".")</f>
        <v>3.3842791005202622</v>
      </c>
      <c r="O62" s="30">
        <f>IFERROR((s_DL/(up_Rad_Spec!AZ62*s_Fam*s_Foffset*s_EF_res*(1/365)*acf!E62*((s_ET_res_o*s_GSF_s)+(s_ET_res_i*s_GSF_i))*(1/24)))*up_Rad_Spec!BF62,".")</f>
        <v>3.3842791005202622</v>
      </c>
      <c r="P62" s="30">
        <f>IFERROR((s_DL/(up_Rad_Spec!BA62*s_Fam*s_Foffset*s_EF_res*(1/365)*acf!F62*((s_ET_res_o*s_GSF_s)+(s_ET_res_i*s_GSF_i))*(1/24)))*up_Rad_Spec!BF62,".")</f>
        <v>3.3842791005202622</v>
      </c>
      <c r="Q62" s="30">
        <f>IFERROR((s_DL/(up_Rad_Spec!BB62*s_Fam*s_Foffset*s_EF_res*(1/365)*acf!G62*((s_ET_res_o*s_GSF_s)+(s_ET_res_i*s_GSF_i))*(1/24)))*up_Rad_Spec!BF62,".")</f>
        <v>3.3842791005202622</v>
      </c>
      <c r="R62" s="30">
        <f>IFERROR((s_DL/(up_Rad_Spec!AY62*s_Fam*s_Foffset*s_EF_res*(1/365)*acf!C62*((s_ET_res_o*s_GSF_s)+(s_ET_res_i*s_GSF_i))*(1/24)))*up_Rad_Spec!BF62,".")</f>
        <v>3.3842791005202622</v>
      </c>
    </row>
    <row r="63" spans="1:18">
      <c r="A63" s="88" t="s">
        <v>70</v>
      </c>
      <c r="B63" s="28"/>
      <c r="C63" s="30">
        <f>IFERROR((s_DL/(k_decay*up_Rad_Spec!X63*s_IFDres_adj))*up_Rad_Spec!BF63,".")</f>
        <v>3.266256203344386E-5</v>
      </c>
      <c r="D63" s="30">
        <f>IFERROR((s_DL/(k_decay*up_Rad_Spec!AN63*s_IFAres_adj*(1/s_PEFm_pp)*s_SLF*(s_ET_res_o+s_ET_res_i)*(1/24)))*up_Rad_Spec!BF63,".")</f>
        <v>3.8138507502207913E-4</v>
      </c>
      <c r="E63" s="30">
        <f>IFERROR((s_DL/(k_decay*up_Rad_Spec!AN63*s_IFAres_adj*(1/s_PEF)*s_SLF*(s_ET_res_o+s_ET_res_i)*(1/24)))*up_Rad_Spec!BF63,".")</f>
        <v>1.871845252972756E-3</v>
      </c>
      <c r="F63" s="30">
        <f>IFERROR((s_DL/(k_decay*up_Rad_Spec!AY63*s_Fam*s_Foffset*s_EF_res*(1/365)*acf!C63*((s_ET_res_o*s_GSF_s)+(s_ET_res_i*s_GSF_i))*(1/24)))*up_Rad_Spec!BF63,".")</f>
        <v>4.026233798026051</v>
      </c>
      <c r="G63" s="30">
        <f t="shared" si="0"/>
        <v>3.2102138795301185E-5</v>
      </c>
      <c r="H63" s="30">
        <f t="shared" si="1"/>
        <v>3.0085718339225347E-5</v>
      </c>
      <c r="I63" s="89">
        <f>IFERROR((s_DL/(up_Rad_Spec!AV63*s_Fam*s_Foffset*Fsurf!C63*s_EF_res*(1/365)*((s_ET_res_o*s_GSF_s)+(s_ET_res_i*s_GSF_i))*(1/24)))*up_Rad_Spec!BF63,".")</f>
        <v>3.350771386653725</v>
      </c>
      <c r="J63" s="30">
        <f>IFERROR((s_DL/(up_Rad_Spec!AZ63*s_Fam*s_Foffset*Fsurf!C63*s_EF_res*(1/365)*((s_ET_res_o*s_GSF_s)+(s_ET_res_i*s_GSF_i))*(1/24)))*up_Rad_Spec!BF63,".")</f>
        <v>3.350771386653725</v>
      </c>
      <c r="K63" s="30">
        <f>IFERROR((s_DL/(up_Rad_Spec!BA63*s_Fam*s_Foffset*Fsurf!C63*s_EF_res*(1/365)*((s_ET_res_o*s_GSF_s)+(s_ET_res_i*s_GSF_i))*(1/24)))*up_Rad_Spec!BF63,".")</f>
        <v>3.350771386653725</v>
      </c>
      <c r="L63" s="30">
        <f>IFERROR((s_DL/(up_Rad_Spec!BB63*s_Fam*s_Foffset*Fsurf!C63*s_EF_res*(1/365)*((s_ET_res_o*s_GSF_s)+(s_ET_res_i*s_GSF_i))*(1/24)))*up_Rad_Spec!BF63,".")</f>
        <v>3.350771386653725</v>
      </c>
      <c r="M63" s="30">
        <f>IFERROR((s_DL/(up_Rad_Spec!AY63*s_Fam*s_Foffset*Fsurf!C63*s_EF_res*(1/365)*((s_ET_res_o*s_GSF_s)+(s_ET_res_i*s_GSF_i))*(1/24)))*up_Rad_Spec!BF63,".")</f>
        <v>3.350771386653725</v>
      </c>
      <c r="N63" s="30">
        <f>IFERROR((s_DL/(up_Rad_Spec!AV63*s_Fam*s_Foffset*s_EF_res*(1/365)*acf!D63*((s_ET_res_o*s_GSF_s)+(s_ET_res_i*s_GSF_i))*(1/24)))*up_Rad_Spec!BF63,".")</f>
        <v>3.1610996138913574</v>
      </c>
      <c r="O63" s="30">
        <f>IFERROR((s_DL/(up_Rad_Spec!AZ63*s_Fam*s_Foffset*s_EF_res*(1/365)*acf!E63*((s_ET_res_o*s_GSF_s)+(s_ET_res_i*s_GSF_i))*(1/24)))*up_Rad_Spec!BF63,".")</f>
        <v>3.2036044393769485</v>
      </c>
      <c r="P63" s="30">
        <f>IFERROR((s_DL/(up_Rad_Spec!BA63*s_Fam*s_Foffset*s_EF_res*(1/365)*acf!F63*((s_ET_res_o*s_GSF_s)+(s_ET_res_i*s_GSF_i))*(1/24)))*up_Rad_Spec!BF63,".")</f>
        <v>3.162253146791862</v>
      </c>
      <c r="Q63" s="30">
        <f>IFERROR((s_DL/(up_Rad_Spec!BB63*s_Fam*s_Foffset*s_EF_res*(1/365)*acf!G63*((s_ET_res_o*s_GSF_s)+(s_ET_res_i*s_GSF_i))*(1/24)))*up_Rad_Spec!BF63,".")</f>
        <v>3.2001564269897549</v>
      </c>
      <c r="R63" s="30">
        <f>IFERROR((s_DL/(up_Rad_Spec!AY63*s_Fam*s_Foffset*s_EF_res*(1/365)*acf!C63*((s_ET_res_o*s_GSF_s)+(s_ET_res_i*s_GSF_i))*(1/24)))*up_Rad_Spec!BF63,".")</f>
        <v>3.5623990531792233</v>
      </c>
    </row>
    <row r="64" spans="1:18">
      <c r="A64" s="88" t="s">
        <v>71</v>
      </c>
      <c r="B64" s="28"/>
      <c r="C64" s="30">
        <f>IFERROR((s_DL/(k_decay*up_Rad_Spec!X64*s_IFDres_adj))*up_Rad_Spec!BF64,".")</f>
        <v>3.266256203344386E-5</v>
      </c>
      <c r="D64" s="30">
        <f>IFERROR((s_DL/(k_decay*up_Rad_Spec!AN64*s_IFAres_adj*(1/s_PEFm_pp)*s_SLF*(s_ET_res_o+s_ET_res_i)*(1/24)))*up_Rad_Spec!BF64,".")</f>
        <v>3.8138507502207913E-4</v>
      </c>
      <c r="E64" s="30">
        <f>IFERROR((s_DL/(k_decay*up_Rad_Spec!AN64*s_IFAres_adj*(1/s_PEF)*s_SLF*(s_ET_res_o+s_ET_res_i)*(1/24)))*up_Rad_Spec!BF64,".")</f>
        <v>1.871845252972756E-3</v>
      </c>
      <c r="F64" s="30">
        <f>IFERROR((s_DL/(k_decay*up_Rad_Spec!AY64*s_Fam*s_Foffset*s_EF_res*(1/365)*acf!C64*((s_ET_res_o*s_GSF_s)+(s_ET_res_i*s_GSF_i))*(1/24)))*up_Rad_Spec!BF64,".")</f>
        <v>3.9243700829359938</v>
      </c>
      <c r="G64" s="30">
        <f t="shared" si="0"/>
        <v>3.210213215147272E-5</v>
      </c>
      <c r="H64" s="30">
        <f t="shared" si="1"/>
        <v>3.0085712503817011E-5</v>
      </c>
      <c r="I64" s="89">
        <f>IFERROR((s_DL/(up_Rad_Spec!AV64*s_Fam*s_Foffset*Fsurf!C64*s_EF_res*(1/365)*((s_ET_res_o*s_GSF_s)+(s_ET_res_i*s_GSF_i))*(1/24)))*up_Rad_Spec!BF64,".")</f>
        <v>3.1048432114864788</v>
      </c>
      <c r="J64" s="30">
        <f>IFERROR((s_DL/(up_Rad_Spec!AZ64*s_Fam*s_Foffset*Fsurf!C64*s_EF_res*(1/365)*((s_ET_res_o*s_GSF_s)+(s_ET_res_i*s_GSF_i))*(1/24)))*up_Rad_Spec!BF64,".")</f>
        <v>3.1048432114864788</v>
      </c>
      <c r="K64" s="30">
        <f>IFERROR((s_DL/(up_Rad_Spec!BA64*s_Fam*s_Foffset*Fsurf!C64*s_EF_res*(1/365)*((s_ET_res_o*s_GSF_s)+(s_ET_res_i*s_GSF_i))*(1/24)))*up_Rad_Spec!BF64,".")</f>
        <v>3.1048432114864788</v>
      </c>
      <c r="L64" s="30">
        <f>IFERROR((s_DL/(up_Rad_Spec!BB64*s_Fam*s_Foffset*Fsurf!C64*s_EF_res*(1/365)*((s_ET_res_o*s_GSF_s)+(s_ET_res_i*s_GSF_i))*(1/24)))*up_Rad_Spec!BF64,".")</f>
        <v>3.1048432114864788</v>
      </c>
      <c r="M64" s="30">
        <f>IFERROR((s_DL/(up_Rad_Spec!AY64*s_Fam*s_Foffset*Fsurf!C64*s_EF_res*(1/365)*((s_ET_res_o*s_GSF_s)+(s_ET_res_i*s_GSF_i))*(1/24)))*up_Rad_Spec!BF64,".")</f>
        <v>3.1048432114864788</v>
      </c>
      <c r="N64" s="30">
        <f>IFERROR((s_DL/(up_Rad_Spec!AV64*s_Fam*s_Foffset*s_EF_res*(1/365)*acf!D64*((s_ET_res_o*s_GSF_s)+(s_ET_res_i*s_GSF_i))*(1/24)))*up_Rad_Spec!BF64,".")</f>
        <v>3.2162484598650596</v>
      </c>
      <c r="O64" s="30">
        <f>IFERROR((s_DL/(up_Rad_Spec!AZ64*s_Fam*s_Foffset*s_EF_res*(1/365)*acf!E64*((s_ET_res_o*s_GSF_s)+(s_ET_res_i*s_GSF_i))*(1/24)))*up_Rad_Spec!BF64,".")</f>
        <v>3.2523495762626911</v>
      </c>
      <c r="P64" s="30">
        <f>IFERROR((s_DL/(up_Rad_Spec!BA64*s_Fam*s_Foffset*s_EF_res*(1/365)*acf!F64*((s_ET_res_o*s_GSF_s)+(s_ET_res_i*s_GSF_i))*(1/24)))*up_Rad_Spec!BF64,".")</f>
        <v>3.238898096906365</v>
      </c>
      <c r="Q64" s="30">
        <f>IFERROR((s_DL/(up_Rad_Spec!BB64*s_Fam*s_Foffset*s_EF_res*(1/365)*acf!G64*((s_ET_res_o*s_GSF_s)+(s_ET_res_i*s_GSF_i))*(1/24)))*up_Rad_Spec!BF64,".")</f>
        <v>3.273903500414463</v>
      </c>
      <c r="R64" s="30">
        <f>IFERROR((s_DL/(up_Rad_Spec!AY64*s_Fam*s_Foffset*s_EF_res*(1/365)*acf!C64*((s_ET_res_o*s_GSF_s)+(s_ET_res_i*s_GSF_i))*(1/24)))*up_Rad_Spec!BF64,".")</f>
        <v>3.4722703571337905</v>
      </c>
    </row>
    <row r="65" spans="1:18">
      <c r="A65" s="88" t="s">
        <v>72</v>
      </c>
      <c r="B65" s="28"/>
      <c r="C65" s="30">
        <f>IFERROR((s_DL/(k_decay*up_Rad_Spec!X65*s_IFDres_adj))*up_Rad_Spec!BF65,".")</f>
        <v>3.266256203344386E-5</v>
      </c>
      <c r="D65" s="30">
        <f>IFERROR((s_DL/(k_decay*up_Rad_Spec!AN65*s_IFAres_adj*(1/s_PEFm_pp)*s_SLF*(s_ET_res_o+s_ET_res_i)*(1/24)))*up_Rad_Spec!BF65,".")</f>
        <v>3.8138507502207913E-4</v>
      </c>
      <c r="E65" s="30">
        <f>IFERROR((s_DL/(k_decay*up_Rad_Spec!AN65*s_IFAres_adj*(1/s_PEF)*s_SLF*(s_ET_res_o+s_ET_res_i)*(1/24)))*up_Rad_Spec!BF65,".")</f>
        <v>1.871845252972756E-3</v>
      </c>
      <c r="F65" s="30">
        <f>IFERROR((s_DL/(k_decay*up_Rad_Spec!AY65*s_Fam*s_Foffset*s_EF_res*(1/365)*acf!C65*((s_ET_res_o*s_GSF_s)+(s_ET_res_i*s_GSF_i))*(1/24)))*up_Rad_Spec!BF65,".")</f>
        <v>3.7581785008688806</v>
      </c>
      <c r="G65" s="30">
        <f t="shared" si="0"/>
        <v>3.2102120538878207E-5</v>
      </c>
      <c r="H65" s="30">
        <f t="shared" si="1"/>
        <v>3.0085702304241042E-5</v>
      </c>
      <c r="I65" s="89" t="str">
        <f>IFERROR((s_DL/(up_Rad_Spec!AV65*s_Fam*s_Foffset*Fsurf!C65*s_EF_res*(1/365)*((s_ET_res_o*s_GSF_s)+(s_ET_res_i*s_GSF_i))*(1/24)))*up_Rad_Spec!BF65,".")</f>
        <v>.</v>
      </c>
      <c r="J65" s="30" t="str">
        <f>IFERROR((s_DL/(up_Rad_Spec!AZ65*s_Fam*s_Foffset*Fsurf!C65*s_EF_res*(1/365)*((s_ET_res_o*s_GSF_s)+(s_ET_res_i*s_GSF_i))*(1/24)))*up_Rad_Spec!BF65,".")</f>
        <v>.</v>
      </c>
      <c r="K65" s="30" t="str">
        <f>IFERROR((s_DL/(up_Rad_Spec!BA65*s_Fam*s_Foffset*Fsurf!C65*s_EF_res*(1/365)*((s_ET_res_o*s_GSF_s)+(s_ET_res_i*s_GSF_i))*(1/24)))*up_Rad_Spec!BF65,".")</f>
        <v>.</v>
      </c>
      <c r="L65" s="30" t="str">
        <f>IFERROR((s_DL/(up_Rad_Spec!BB65*s_Fam*s_Foffset*Fsurf!C65*s_EF_res*(1/365)*((s_ET_res_o*s_GSF_s)+(s_ET_res_i*s_GSF_i))*(1/24)))*up_Rad_Spec!BF65,".")</f>
        <v>.</v>
      </c>
      <c r="M65" s="30" t="str">
        <f>IFERROR((s_DL/(up_Rad_Spec!AY65*s_Fam*s_Foffset*Fsurf!C65*s_EF_res*(1/365)*((s_ET_res_o*s_GSF_s)+(s_ET_res_i*s_GSF_i))*(1/24)))*up_Rad_Spec!BF65,".")</f>
        <v>.</v>
      </c>
      <c r="N65" s="30">
        <f>IFERROR((s_DL/(up_Rad_Spec!AV65*s_Fam*s_Foffset*s_EF_res*(1/365)*acf!D65*((s_ET_res_o*s_GSF_s)+(s_ET_res_i*s_GSF_i))*(1/24)))*up_Rad_Spec!BF65,".")</f>
        <v>3.4841031603197825</v>
      </c>
      <c r="O65" s="30">
        <f>IFERROR((s_DL/(up_Rad_Spec!AZ65*s_Fam*s_Foffset*s_EF_res*(1/365)*acf!E65*((s_ET_res_o*s_GSF_s)+(s_ET_res_i*s_GSF_i))*(1/24)))*up_Rad_Spec!BF65,".")</f>
        <v>3.3168343924671904</v>
      </c>
      <c r="P65" s="30">
        <f>IFERROR((s_DL/(up_Rad_Spec!BA65*s_Fam*s_Foffset*s_EF_res*(1/365)*acf!F65*((s_ET_res_o*s_GSF_s)+(s_ET_res_i*s_GSF_i))*(1/24)))*up_Rad_Spec!BF65,".")</f>
        <v>3.3278744488449266</v>
      </c>
      <c r="Q65" s="30">
        <f>IFERROR((s_DL/(up_Rad_Spec!BB65*s_Fam*s_Foffset*s_EF_res*(1/365)*acf!G65*((s_ET_res_o*s_GSF_s)+(s_ET_res_i*s_GSF_i))*(1/24)))*up_Rad_Spec!BF65,".")</f>
        <v>3.3806005362805678</v>
      </c>
      <c r="R65" s="30">
        <f>IFERROR((s_DL/(up_Rad_Spec!AY65*s_Fam*s_Foffset*s_EF_res*(1/365)*acf!C65*((s_ET_res_o*s_GSF_s)+(s_ET_res_i*s_GSF_i))*(1/24)))*up_Rad_Spec!BF65,".")</f>
        <v>3.3252245658803119</v>
      </c>
    </row>
    <row r="66" spans="1:18">
      <c r="A66" s="88" t="s">
        <v>73</v>
      </c>
      <c r="B66" s="28"/>
      <c r="C66" s="30">
        <f>IFERROR((s_DL/(k_decay*up_Rad_Spec!X66*s_IFDres_adj))*up_Rad_Spec!BF66,".")</f>
        <v>3.266256203344386E-5</v>
      </c>
      <c r="D66" s="30">
        <f>IFERROR((s_DL/(k_decay*up_Rad_Spec!AN66*s_IFAres_adj*(1/s_PEFm_pp)*s_SLF*(s_ET_res_o+s_ET_res_i)*(1/24)))*up_Rad_Spec!BF66,".")</f>
        <v>3.8138507502207913E-4</v>
      </c>
      <c r="E66" s="30">
        <f>IFERROR((s_DL/(k_decay*up_Rad_Spec!AN66*s_IFAres_adj*(1/s_PEF)*s_SLF*(s_ET_res_o+s_ET_res_i)*(1/24)))*up_Rad_Spec!BF66,".")</f>
        <v>1.871845252972756E-3</v>
      </c>
      <c r="F66" s="30">
        <f>IFERROR((s_DL/(k_decay*up_Rad_Spec!AY66*s_Fam*s_Foffset*s_EF_res*(1/365)*acf!C66*((s_ET_res_o*s_GSF_s)+(s_ET_res_i*s_GSF_i))*(1/24)))*up_Rad_Spec!BF66,".")</f>
        <v>3.9195983979298186</v>
      </c>
      <c r="G66" s="30">
        <f t="shared" ref="G66:G129" si="2">(IF(AND(C66&lt;&gt;".",E66&lt;&gt;".",F66&lt;&gt;"."),1/((1/C66)+(1/E66)+(1/F66)),IF(AND(C66&lt;&gt;".",E66&lt;&gt;".",F66="."), 1/((1/C66)+(1/E66)),IF(AND(C66&lt;&gt;".",E66=".",F66&lt;&gt;"."),1/((1/C66)+(1/F66)),IF(AND(C66=".",E66&lt;&gt;".",F66&lt;&gt;"."),1/((1/E66)+(1/F66)),IF(AND(C66&lt;&gt;".",E66=".",F66="."),1/(1/C66),IF(AND(C66=".",E66&lt;&gt;".",F66="."),1/(1/E66),IF(AND(C66=".",E66=".",F66&lt;&gt;"."),1/(1/F66),IF(AND(C66=".",E66=".",F66="."),".")))))))))</f>
        <v>3.2102131831783498E-5</v>
      </c>
      <c r="H66" s="30">
        <f t="shared" si="1"/>
        <v>3.0085712223027527E-5</v>
      </c>
      <c r="I66" s="89" t="str">
        <f>IFERROR((s_DL/(up_Rad_Spec!AV66*s_Fam*s_Foffset*Fsurf!C66*s_EF_res*(1/365)*((s_ET_res_o*s_GSF_s)+(s_ET_res_i*s_GSF_i))*(1/24)))*up_Rad_Spec!BF66,".")</f>
        <v>.</v>
      </c>
      <c r="J66" s="30" t="str">
        <f>IFERROR((s_DL/(up_Rad_Spec!AZ66*s_Fam*s_Foffset*Fsurf!C66*s_EF_res*(1/365)*((s_ET_res_o*s_GSF_s)+(s_ET_res_i*s_GSF_i))*(1/24)))*up_Rad_Spec!BF66,".")</f>
        <v>.</v>
      </c>
      <c r="K66" s="30" t="str">
        <f>IFERROR((s_DL/(up_Rad_Spec!BA66*s_Fam*s_Foffset*Fsurf!C66*s_EF_res*(1/365)*((s_ET_res_o*s_GSF_s)+(s_ET_res_i*s_GSF_i))*(1/24)))*up_Rad_Spec!BF66,".")</f>
        <v>.</v>
      </c>
      <c r="L66" s="30" t="str">
        <f>IFERROR((s_DL/(up_Rad_Spec!BB66*s_Fam*s_Foffset*Fsurf!C66*s_EF_res*(1/365)*((s_ET_res_o*s_GSF_s)+(s_ET_res_i*s_GSF_i))*(1/24)))*up_Rad_Spec!BF66,".")</f>
        <v>.</v>
      </c>
      <c r="M66" s="30" t="str">
        <f>IFERROR((s_DL/(up_Rad_Spec!AY66*s_Fam*s_Foffset*Fsurf!C66*s_EF_res*(1/365)*((s_ET_res_o*s_GSF_s)+(s_ET_res_i*s_GSF_i))*(1/24)))*up_Rad_Spec!BF66,".")</f>
        <v>.</v>
      </c>
      <c r="N66" s="30">
        <f>IFERROR((s_DL/(up_Rad_Spec!AV66*s_Fam*s_Foffset*s_EF_res*(1/365)*acf!D66*((s_ET_res_o*s_GSF_s)+(s_ET_res_i*s_GSF_i))*(1/24)))*up_Rad_Spec!BF66,".")</f>
        <v>3.1771378797125576</v>
      </c>
      <c r="O66" s="30">
        <f>IFERROR((s_DL/(up_Rad_Spec!AZ66*s_Fam*s_Foffset*s_EF_res*(1/365)*acf!E66*((s_ET_res_o*s_GSF_s)+(s_ET_res_i*s_GSF_i))*(1/24)))*up_Rad_Spec!BF66,".")</f>
        <v>3.2311219441463512</v>
      </c>
      <c r="P66" s="30">
        <f>IFERROR((s_DL/(up_Rad_Spec!BA66*s_Fam*s_Foffset*s_EF_res*(1/365)*acf!F66*((s_ET_res_o*s_GSF_s)+(s_ET_res_i*s_GSF_i))*(1/24)))*up_Rad_Spec!BF66,".")</f>
        <v>3.255484673213012</v>
      </c>
      <c r="Q66" s="30">
        <f>IFERROR((s_DL/(up_Rad_Spec!BB66*s_Fam*s_Foffset*s_EF_res*(1/365)*acf!G66*((s_ET_res_o*s_GSF_s)+(s_ET_res_i*s_GSF_i))*(1/24)))*up_Rad_Spec!BF66,".")</f>
        <v>3.3391553791799931</v>
      </c>
      <c r="R66" s="30">
        <f>IFERROR((s_DL/(up_Rad_Spec!AY66*s_Fam*s_Foffset*s_EF_res*(1/365)*acf!C66*((s_ET_res_o*s_GSF_s)+(s_ET_res_i*s_GSF_i))*(1/24)))*up_Rad_Spec!BF66,".")</f>
        <v>3.4680483851866066</v>
      </c>
    </row>
    <row r="67" spans="1:18">
      <c r="A67" s="88" t="s">
        <v>74</v>
      </c>
      <c r="B67" s="28"/>
      <c r="C67" s="30">
        <f>IFERROR((s_DL/(k_decay*up_Rad_Spec!X67*s_IFDres_adj))*up_Rad_Spec!BF67,".")</f>
        <v>3.266256203344386E-5</v>
      </c>
      <c r="D67" s="30">
        <f>IFERROR((s_DL/(k_decay*up_Rad_Spec!AN67*s_IFAres_adj*(1/s_PEFm_pp)*s_SLF*(s_ET_res_o+s_ET_res_i)*(1/24)))*up_Rad_Spec!BF67,".")</f>
        <v>3.8138507502207913E-4</v>
      </c>
      <c r="E67" s="30">
        <f>IFERROR((s_DL/(k_decay*up_Rad_Spec!AN67*s_IFAres_adj*(1/s_PEF)*s_SLF*(s_ET_res_o+s_ET_res_i)*(1/24)))*up_Rad_Spec!BF67,".")</f>
        <v>1.871845252972756E-3</v>
      </c>
      <c r="F67" s="30">
        <f>IFERROR((s_DL/(k_decay*up_Rad_Spec!AY67*s_Fam*s_Foffset*s_EF_res*(1/365)*acf!C67*((s_ET_res_o*s_GSF_s)+(s_ET_res_i*s_GSF_i))*(1/24)))*up_Rad_Spec!BF67,".")</f>
        <v>3.9026477980224721</v>
      </c>
      <c r="G67" s="30">
        <f t="shared" si="2"/>
        <v>3.2102130689820916E-5</v>
      </c>
      <c r="H67" s="30">
        <f t="shared" ref="H67:H130" si="3">(IF(AND(C67&lt;&gt;".",D67&lt;&gt;".",F67&lt;&gt;"."),1/((1/C67)+(1/D67)+(1/F67)),IF(AND(C67&lt;&gt;".",D67&lt;&gt;".",F67="."), 1/((1/C67)+(1/D67)),IF(AND(C67&lt;&gt;".",D67=".",F67&lt;&gt;"."),1/((1/C67)+(1/F67)),IF(AND(C67=".",D67&lt;&gt;".",F67&lt;&gt;"."),1/((1/D67)+(1/F67)),IF(AND(C67&lt;&gt;".",D67=".",F67="."),1/(1/C67),IF(AND(C67=".",D67&lt;&gt;".",F67="."),1/(1/D67),IF(AND(C67=".",D67=".",F67&lt;&gt;"."),1/(1/F67),IF(AND(C67=".",D67=".",F67="."),".")))))))))</f>
        <v>3.0085711220018776E-5</v>
      </c>
      <c r="I67" s="89">
        <f>IFERROR((s_DL/(up_Rad_Spec!AV67*s_Fam*s_Foffset*Fsurf!C67*s_EF_res*(1/365)*((s_ET_res_o*s_GSF_s)+(s_ET_res_i*s_GSF_i))*(1/24)))*up_Rad_Spec!BF67,".")</f>
        <v>3.1111860985375244</v>
      </c>
      <c r="J67" s="30">
        <f>IFERROR((s_DL/(up_Rad_Spec!AZ67*s_Fam*s_Foffset*Fsurf!C67*s_EF_res*(1/365)*((s_ET_res_o*s_GSF_s)+(s_ET_res_i*s_GSF_i))*(1/24)))*up_Rad_Spec!BF67,".")</f>
        <v>3.1111860985375244</v>
      </c>
      <c r="K67" s="30">
        <f>IFERROR((s_DL/(up_Rad_Spec!BA67*s_Fam*s_Foffset*Fsurf!C67*s_EF_res*(1/365)*((s_ET_res_o*s_GSF_s)+(s_ET_res_i*s_GSF_i))*(1/24)))*up_Rad_Spec!BF67,".")</f>
        <v>3.1111860985375244</v>
      </c>
      <c r="L67" s="30">
        <f>IFERROR((s_DL/(up_Rad_Spec!BB67*s_Fam*s_Foffset*Fsurf!C67*s_EF_res*(1/365)*((s_ET_res_o*s_GSF_s)+(s_ET_res_i*s_GSF_i))*(1/24)))*up_Rad_Spec!BF67,".")</f>
        <v>3.1111860985375244</v>
      </c>
      <c r="M67" s="30">
        <f>IFERROR((s_DL/(up_Rad_Spec!AY67*s_Fam*s_Foffset*Fsurf!C67*s_EF_res*(1/365)*((s_ET_res_o*s_GSF_s)+(s_ET_res_i*s_GSF_i))*(1/24)))*up_Rad_Spec!BF67,".")</f>
        <v>3.1111860985375244</v>
      </c>
      <c r="N67" s="30">
        <f>IFERROR((s_DL/(up_Rad_Spec!AV67*s_Fam*s_Foffset*s_EF_res*(1/365)*acf!D67*((s_ET_res_o*s_GSF_s)+(s_ET_res_i*s_GSF_i))*(1/24)))*up_Rad_Spec!BF67,".")</f>
        <v>3.3175081885370235</v>
      </c>
      <c r="O67" s="30">
        <f>IFERROR((s_DL/(up_Rad_Spec!AZ67*s_Fam*s_Foffset*s_EF_res*(1/365)*acf!E67*((s_ET_res_o*s_GSF_s)+(s_ET_res_i*s_GSF_i))*(1/24)))*up_Rad_Spec!BF67,".")</f>
        <v>3.2895192857056941</v>
      </c>
      <c r="P67" s="30">
        <f>IFERROR((s_DL/(up_Rad_Spec!BA67*s_Fam*s_Foffset*s_EF_res*(1/365)*acf!F67*((s_ET_res_o*s_GSF_s)+(s_ET_res_i*s_GSF_i))*(1/24)))*up_Rad_Spec!BF67,".")</f>
        <v>3.2912896615627694</v>
      </c>
      <c r="Q67" s="30">
        <f>IFERROR((s_DL/(up_Rad_Spec!BB67*s_Fam*s_Foffset*s_EF_res*(1/365)*acf!G67*((s_ET_res_o*s_GSF_s)+(s_ET_res_i*s_GSF_i))*(1/24)))*up_Rad_Spec!BF67,".")</f>
        <v>3.27846989713884</v>
      </c>
      <c r="R67" s="30">
        <f>IFERROR((s_DL/(up_Rad_Spec!AY67*s_Fam*s_Foffset*s_EF_res*(1/365)*acf!C67*((s_ET_res_o*s_GSF_s)+(s_ET_res_i*s_GSF_i))*(1/24)))*up_Rad_Spec!BF67,".")</f>
        <v>3.4530505474827069</v>
      </c>
    </row>
    <row r="68" spans="1:18">
      <c r="A68" s="88" t="s">
        <v>75</v>
      </c>
      <c r="B68" s="28"/>
      <c r="C68" s="30">
        <f>IFERROR((s_DL/(k_decay*up_Rad_Spec!X68*s_IFDres_adj))*up_Rad_Spec!BF68,".")</f>
        <v>3.266256203344386E-5</v>
      </c>
      <c r="D68" s="30">
        <f>IFERROR((s_DL/(k_decay*up_Rad_Spec!AN68*s_IFAres_adj*(1/s_PEFm_pp)*s_SLF*(s_ET_res_o+s_ET_res_i)*(1/24)))*up_Rad_Spec!BF68,".")</f>
        <v>3.8138507502207913E-4</v>
      </c>
      <c r="E68" s="30">
        <f>IFERROR((s_DL/(k_decay*up_Rad_Spec!AN68*s_IFAres_adj*(1/s_PEF)*s_SLF*(s_ET_res_o+s_ET_res_i)*(1/24)))*up_Rad_Spec!BF68,".")</f>
        <v>1.871845252972756E-3</v>
      </c>
      <c r="F68" s="30">
        <f>IFERROR((s_DL/(k_decay*up_Rad_Spec!AY68*s_Fam*s_Foffset*s_EF_res*(1/365)*acf!C68*((s_ET_res_o*s_GSF_s)+(s_ET_res_i*s_GSF_i))*(1/24)))*up_Rad_Spec!BF68,".")</f>
        <v>3.9014205502872419</v>
      </c>
      <c r="G68" s="30">
        <f t="shared" si="2"/>
        <v>3.2102130606755959E-5</v>
      </c>
      <c r="H68" s="30">
        <f t="shared" si="3"/>
        <v>3.0085711147061151E-5</v>
      </c>
      <c r="I68" s="89">
        <f>IFERROR((s_DL/(up_Rad_Spec!AV68*s_Fam*s_Foffset*Fsurf!C68*s_EF_res*(1/365)*((s_ET_res_o*s_GSF_s)+(s_ET_res_i*s_GSF_i))*(1/24)))*up_Rad_Spec!BF68,".")</f>
        <v>3.156322477169156</v>
      </c>
      <c r="J68" s="30">
        <f>IFERROR((s_DL/(up_Rad_Spec!AZ68*s_Fam*s_Foffset*Fsurf!C68*s_EF_res*(1/365)*((s_ET_res_o*s_GSF_s)+(s_ET_res_i*s_GSF_i))*(1/24)))*up_Rad_Spec!BF68,".")</f>
        <v>3.156322477169156</v>
      </c>
      <c r="K68" s="30">
        <f>IFERROR((s_DL/(up_Rad_Spec!BA68*s_Fam*s_Foffset*Fsurf!C68*s_EF_res*(1/365)*((s_ET_res_o*s_GSF_s)+(s_ET_res_i*s_GSF_i))*(1/24)))*up_Rad_Spec!BF68,".")</f>
        <v>3.156322477169156</v>
      </c>
      <c r="L68" s="30">
        <f>IFERROR((s_DL/(up_Rad_Spec!BB68*s_Fam*s_Foffset*Fsurf!C68*s_EF_res*(1/365)*((s_ET_res_o*s_GSF_s)+(s_ET_res_i*s_GSF_i))*(1/24)))*up_Rad_Spec!BF68,".")</f>
        <v>3.156322477169156</v>
      </c>
      <c r="M68" s="30">
        <f>IFERROR((s_DL/(up_Rad_Spec!AY68*s_Fam*s_Foffset*Fsurf!C68*s_EF_res*(1/365)*((s_ET_res_o*s_GSF_s)+(s_ET_res_i*s_GSF_i))*(1/24)))*up_Rad_Spec!BF68,".")</f>
        <v>3.156322477169156</v>
      </c>
      <c r="N68" s="30">
        <f>IFERROR((s_DL/(up_Rad_Spec!AV68*s_Fam*s_Foffset*s_EF_res*(1/365)*acf!D68*((s_ET_res_o*s_GSF_s)+(s_ET_res_i*s_GSF_i))*(1/24)))*up_Rad_Spec!BF68,".")</f>
        <v>3.2323318755989461</v>
      </c>
      <c r="O68" s="30">
        <f>IFERROR((s_DL/(up_Rad_Spec!AZ68*s_Fam*s_Foffset*s_EF_res*(1/365)*acf!E68*((s_ET_res_o*s_GSF_s)+(s_ET_res_i*s_GSF_i))*(1/24)))*up_Rad_Spec!BF68,".")</f>
        <v>3.2622876445712765</v>
      </c>
      <c r="P68" s="30">
        <f>IFERROR((s_DL/(up_Rad_Spec!BA68*s_Fam*s_Foffset*s_EF_res*(1/365)*acf!F68*((s_ET_res_o*s_GSF_s)+(s_ET_res_i*s_GSF_i))*(1/24)))*up_Rad_Spec!BF68,".")</f>
        <v>3.2296525554102842</v>
      </c>
      <c r="Q68" s="30">
        <f>IFERROR((s_DL/(up_Rad_Spec!BB68*s_Fam*s_Foffset*s_EF_res*(1/365)*acf!G68*((s_ET_res_o*s_GSF_s)+(s_ET_res_i*s_GSF_i))*(1/24)))*up_Rad_Spec!BF68,".")</f>
        <v>3.2966859943891493</v>
      </c>
      <c r="R68" s="30">
        <f>IFERROR((s_DL/(up_Rad_Spec!AY68*s_Fam*s_Foffset*s_EF_res*(1/365)*acf!C68*((s_ET_res_o*s_GSF_s)+(s_ET_res_i*s_GSF_i))*(1/24)))*up_Rad_Spec!BF68,".")</f>
        <v>3.4519646825306656</v>
      </c>
    </row>
    <row r="69" spans="1:18">
      <c r="A69" s="34" t="s">
        <v>76</v>
      </c>
      <c r="B69" s="28" t="s">
        <v>9</v>
      </c>
      <c r="C69" s="30">
        <f>IFERROR((s_DL/(k_decay*up_Rad_Spec!X69*s_IFDres_adj))*up_Rad_Spec!BF69,".")</f>
        <v>3.266256203344386E-5</v>
      </c>
      <c r="D69" s="30">
        <f>IFERROR((s_DL/(k_decay*up_Rad_Spec!AN69*s_IFAres_adj*(1/s_PEFm_pp)*s_SLF*(s_ET_res_o+s_ET_res_i)*(1/24)))*up_Rad_Spec!BF69,".")</f>
        <v>3.8138507502207913E-4</v>
      </c>
      <c r="E69" s="30">
        <f>IFERROR((s_DL/(k_decay*up_Rad_Spec!AN69*s_IFAres_adj*(1/s_PEF)*s_SLF*(s_ET_res_o+s_ET_res_i)*(1/24)))*up_Rad_Spec!BF69,".")</f>
        <v>1.871845252972756E-3</v>
      </c>
      <c r="F69" s="30">
        <f>IFERROR((s_DL/(k_decay*up_Rad_Spec!AY69*s_Fam*s_Foffset*s_EF_res*(1/365)*acf!C69*((s_ET_res_o*s_GSF_s)+(s_ET_res_i*s_GSF_i))*(1/24)))*up_Rad_Spec!BF69,".")</f>
        <v>3.4782885420759415</v>
      </c>
      <c r="G69" s="30">
        <f t="shared" si="2"/>
        <v>3.2102098473496127E-5</v>
      </c>
      <c r="H69" s="30">
        <f t="shared" si="3"/>
        <v>3.0085682923769643E-5</v>
      </c>
      <c r="I69" s="89">
        <f>IFERROR((s_DL/(up_Rad_Spec!AV69*s_Fam*s_Foffset*Fsurf!C69*s_EF_res*(1/365)*((s_ET_res_o*s_GSF_s)+(s_ET_res_i*s_GSF_i))*(1/24)))*up_Rad_Spec!BF69,".")</f>
        <v>2.5595388155195264</v>
      </c>
      <c r="J69" s="30">
        <f>IFERROR((s_DL/(up_Rad_Spec!AZ69*s_Fam*s_Foffset*Fsurf!C69*s_EF_res*(1/365)*((s_ET_res_o*s_GSF_s)+(s_ET_res_i*s_GSF_i))*(1/24)))*up_Rad_Spec!BF69,".")</f>
        <v>2.5595388155195264</v>
      </c>
      <c r="K69" s="30">
        <f>IFERROR((s_DL/(up_Rad_Spec!BA69*s_Fam*s_Foffset*Fsurf!C69*s_EF_res*(1/365)*((s_ET_res_o*s_GSF_s)+(s_ET_res_i*s_GSF_i))*(1/24)))*up_Rad_Spec!BF69,".")</f>
        <v>2.5595388155195264</v>
      </c>
      <c r="L69" s="30">
        <f>IFERROR((s_DL/(up_Rad_Spec!BB69*s_Fam*s_Foffset*Fsurf!C69*s_EF_res*(1/365)*((s_ET_res_o*s_GSF_s)+(s_ET_res_i*s_GSF_i))*(1/24)))*up_Rad_Spec!BF69,".")</f>
        <v>2.5595388155195264</v>
      </c>
      <c r="M69" s="30">
        <f>IFERROR((s_DL/(up_Rad_Spec!AY69*s_Fam*s_Foffset*Fsurf!C69*s_EF_res*(1/365)*((s_ET_res_o*s_GSF_s)+(s_ET_res_i*s_GSF_i))*(1/24)))*up_Rad_Spec!BF69,".")</f>
        <v>2.5595388155195264</v>
      </c>
      <c r="N69" s="30">
        <f>IFERROR((s_DL/(up_Rad_Spec!AV69*s_Fam*s_Foffset*s_EF_res*(1/365)*acf!D69*((s_ET_res_o*s_GSF_s)+(s_ET_res_i*s_GSF_i))*(1/24)))*up_Rad_Spec!BF69,".")</f>
        <v>3.0909749118085088</v>
      </c>
      <c r="O69" s="30">
        <f>IFERROR((s_DL/(up_Rad_Spec!AZ69*s_Fam*s_Foffset*s_EF_res*(1/365)*acf!E69*((s_ET_res_o*s_GSF_s)+(s_ET_res_i*s_GSF_i))*(1/24)))*up_Rad_Spec!BF69,".")</f>
        <v>3.1989945464135663</v>
      </c>
      <c r="P69" s="30">
        <f>IFERROR((s_DL/(up_Rad_Spec!BA69*s_Fam*s_Foffset*s_EF_res*(1/365)*acf!F69*((s_ET_res_o*s_GSF_s)+(s_ET_res_i*s_GSF_i))*(1/24)))*up_Rad_Spec!BF69,".")</f>
        <v>3.2580000296053258</v>
      </c>
      <c r="Q69" s="30">
        <f>IFERROR((s_DL/(up_Rad_Spec!BB69*s_Fam*s_Foffset*s_EF_res*(1/365)*acf!G69*((s_ET_res_o*s_GSF_s)+(s_ET_res_i*s_GSF_i))*(1/24)))*up_Rad_Spec!BF69,".")</f>
        <v>3.2498623747886715</v>
      </c>
      <c r="R69" s="30">
        <f>IFERROR((s_DL/(up_Rad_Spec!AY69*s_Fam*s_Foffset*s_EF_res*(1/365)*acf!C69*((s_ET_res_o*s_GSF_s)+(s_ET_res_i*s_GSF_i))*(1/24)))*up_Rad_Spec!BF69,".")</f>
        <v>3.077578807035612</v>
      </c>
    </row>
    <row r="70" spans="1:18">
      <c r="A70" s="88" t="s">
        <v>77</v>
      </c>
      <c r="B70" s="28"/>
      <c r="C70" s="30">
        <f>IFERROR((s_DL/(k_decay*up_Rad_Spec!X70*s_IFDres_adj))*up_Rad_Spec!BF70,".")</f>
        <v>3.266256203344386E-5</v>
      </c>
      <c r="D70" s="30">
        <f>IFERROR((s_DL/(k_decay*up_Rad_Spec!AN70*s_IFAres_adj*(1/s_PEFm_pp)*s_SLF*(s_ET_res_o+s_ET_res_i)*(1/24)))*up_Rad_Spec!BF70,".")</f>
        <v>3.8138507502207913E-4</v>
      </c>
      <c r="E70" s="30">
        <f>IFERROR((s_DL/(k_decay*up_Rad_Spec!AN70*s_IFAres_adj*(1/s_PEF)*s_SLF*(s_ET_res_o+s_ET_res_i)*(1/24)))*up_Rad_Spec!BF70,".")</f>
        <v>1.871845252972756E-3</v>
      </c>
      <c r="F70" s="30">
        <f>IFERROR((s_DL/(k_decay*up_Rad_Spec!AY70*s_Fam*s_Foffset*s_EF_res*(1/365)*acf!C70*((s_ET_res_o*s_GSF_s)+(s_ET_res_i*s_GSF_i))*(1/24)))*up_Rad_Spec!BF70,".")</f>
        <v>3.8249221081247482</v>
      </c>
      <c r="G70" s="30">
        <f t="shared" si="2"/>
        <v>3.2102125323825772E-5</v>
      </c>
      <c r="H70" s="30">
        <f t="shared" si="3"/>
        <v>3.0085706506957048E-5</v>
      </c>
      <c r="I70" s="89">
        <f>IFERROR((s_DL/(up_Rad_Spec!AV70*s_Fam*s_Foffset*Fsurf!C70*s_EF_res*(1/365)*((s_ET_res_o*s_GSF_s)+(s_ET_res_i*s_GSF_i))*(1/24)))*up_Rad_Spec!BF70,".")</f>
        <v>3.0519551006695753</v>
      </c>
      <c r="J70" s="30">
        <f>IFERROR((s_DL/(up_Rad_Spec!AZ70*s_Fam*s_Foffset*Fsurf!C70*s_EF_res*(1/365)*((s_ET_res_o*s_GSF_s)+(s_ET_res_i*s_GSF_i))*(1/24)))*up_Rad_Spec!BF70,".")</f>
        <v>3.0519551006695753</v>
      </c>
      <c r="K70" s="30">
        <f>IFERROR((s_DL/(up_Rad_Spec!BA70*s_Fam*s_Foffset*Fsurf!C70*s_EF_res*(1/365)*((s_ET_res_o*s_GSF_s)+(s_ET_res_i*s_GSF_i))*(1/24)))*up_Rad_Spec!BF70,".")</f>
        <v>3.0519551006695753</v>
      </c>
      <c r="L70" s="30">
        <f>IFERROR((s_DL/(up_Rad_Spec!BB70*s_Fam*s_Foffset*Fsurf!C70*s_EF_res*(1/365)*((s_ET_res_o*s_GSF_s)+(s_ET_res_i*s_GSF_i))*(1/24)))*up_Rad_Spec!BF70,".")</f>
        <v>3.0519551006695753</v>
      </c>
      <c r="M70" s="30">
        <f>IFERROR((s_DL/(up_Rad_Spec!AY70*s_Fam*s_Foffset*Fsurf!C70*s_EF_res*(1/365)*((s_ET_res_o*s_GSF_s)+(s_ET_res_i*s_GSF_i))*(1/24)))*up_Rad_Spec!BF70,".")</f>
        <v>3.0519551006695753</v>
      </c>
      <c r="N70" s="30">
        <f>IFERROR((s_DL/(up_Rad_Spec!AV70*s_Fam*s_Foffset*s_EF_res*(1/365)*acf!D70*((s_ET_res_o*s_GSF_s)+(s_ET_res_i*s_GSF_i))*(1/24)))*up_Rad_Spec!BF70,".")</f>
        <v>3.3842791005202622</v>
      </c>
      <c r="O70" s="30">
        <f>IFERROR((s_DL/(up_Rad_Spec!AZ70*s_Fam*s_Foffset*s_EF_res*(1/365)*acf!E70*((s_ET_res_o*s_GSF_s)+(s_ET_res_i*s_GSF_i))*(1/24)))*up_Rad_Spec!BF70,".")</f>
        <v>3.3842791005202622</v>
      </c>
      <c r="P70" s="30">
        <f>IFERROR((s_DL/(up_Rad_Spec!BA70*s_Fam*s_Foffset*s_EF_res*(1/365)*acf!F70*((s_ET_res_o*s_GSF_s)+(s_ET_res_i*s_GSF_i))*(1/24)))*up_Rad_Spec!BF70,".")</f>
        <v>3.3842791005202622</v>
      </c>
      <c r="Q70" s="30">
        <f>IFERROR((s_DL/(up_Rad_Spec!BB70*s_Fam*s_Foffset*s_EF_res*(1/365)*acf!G70*((s_ET_res_o*s_GSF_s)+(s_ET_res_i*s_GSF_i))*(1/24)))*up_Rad_Spec!BF70,".")</f>
        <v>3.3842791005202622</v>
      </c>
      <c r="R70" s="30">
        <f>IFERROR((s_DL/(up_Rad_Spec!AY70*s_Fam*s_Foffset*s_EF_res*(1/365)*acf!C70*((s_ET_res_o*s_GSF_s)+(s_ET_res_i*s_GSF_i))*(1/24)))*up_Rad_Spec!BF70,".")</f>
        <v>3.3842791005202622</v>
      </c>
    </row>
    <row r="71" spans="1:18">
      <c r="A71" s="88" t="s">
        <v>78</v>
      </c>
      <c r="B71" s="28"/>
      <c r="C71" s="30">
        <f>IFERROR((s_DL/(k_decay*up_Rad_Spec!X71*s_IFDres_adj))*up_Rad_Spec!BF71,".")</f>
        <v>3.266256203344386E-5</v>
      </c>
      <c r="D71" s="30">
        <f>IFERROR((s_DL/(k_decay*up_Rad_Spec!AN71*s_IFAres_adj*(1/s_PEFm_pp)*s_SLF*(s_ET_res_o+s_ET_res_i)*(1/24)))*up_Rad_Spec!BF71,".")</f>
        <v>3.8138507502207913E-4</v>
      </c>
      <c r="E71" s="30">
        <f>IFERROR((s_DL/(k_decay*up_Rad_Spec!AN71*s_IFAres_adj*(1/s_PEF)*s_SLF*(s_ET_res_o+s_ET_res_i)*(1/24)))*up_Rad_Spec!BF71,".")</f>
        <v>1.871845252972756E-3</v>
      </c>
      <c r="F71" s="30">
        <f>IFERROR((s_DL/(k_decay*up_Rad_Spec!AY71*s_Fam*s_Foffset*s_EF_res*(1/365)*acf!C71*((s_ET_res_o*s_GSF_s)+(s_ET_res_i*s_GSF_i))*(1/24)))*up_Rad_Spec!BF71,".")</f>
        <v>3.6372844198016496</v>
      </c>
      <c r="G71" s="30">
        <f t="shared" si="2"/>
        <v>3.2102111424696325E-5</v>
      </c>
      <c r="H71" s="30">
        <f t="shared" si="3"/>
        <v>3.0085694299070944E-5</v>
      </c>
      <c r="I71" s="89">
        <f>IFERROR((s_DL/(up_Rad_Spec!AV71*s_Fam*s_Foffset*Fsurf!C71*s_EF_res*(1/365)*((s_ET_res_o*s_GSF_s)+(s_ET_res_i*s_GSF_i))*(1/24)))*up_Rad_Spec!BF71,".")</f>
        <v>2.6835693308090187</v>
      </c>
      <c r="J71" s="30">
        <f>IFERROR((s_DL/(up_Rad_Spec!AZ71*s_Fam*s_Foffset*Fsurf!C71*s_EF_res*(1/365)*((s_ET_res_o*s_GSF_s)+(s_ET_res_i*s_GSF_i))*(1/24)))*up_Rad_Spec!BF71,".")</f>
        <v>2.6835693308090187</v>
      </c>
      <c r="K71" s="30">
        <f>IFERROR((s_DL/(up_Rad_Spec!BA71*s_Fam*s_Foffset*Fsurf!C71*s_EF_res*(1/365)*((s_ET_res_o*s_GSF_s)+(s_ET_res_i*s_GSF_i))*(1/24)))*up_Rad_Spec!BF71,".")</f>
        <v>2.6835693308090187</v>
      </c>
      <c r="L71" s="30">
        <f>IFERROR((s_DL/(up_Rad_Spec!BB71*s_Fam*s_Foffset*Fsurf!C71*s_EF_res*(1/365)*((s_ET_res_o*s_GSF_s)+(s_ET_res_i*s_GSF_i))*(1/24)))*up_Rad_Spec!BF71,".")</f>
        <v>2.6835693308090187</v>
      </c>
      <c r="M71" s="30">
        <f>IFERROR((s_DL/(up_Rad_Spec!AY71*s_Fam*s_Foffset*Fsurf!C71*s_EF_res*(1/365)*((s_ET_res_o*s_GSF_s)+(s_ET_res_i*s_GSF_i))*(1/24)))*up_Rad_Spec!BF71,".")</f>
        <v>2.6835693308090187</v>
      </c>
      <c r="N71" s="30">
        <f>IFERROR((s_DL/(up_Rad_Spec!AV71*s_Fam*s_Foffset*s_EF_res*(1/365)*acf!D71*((s_ET_res_o*s_GSF_s)+(s_ET_res_i*s_GSF_i))*(1/24)))*up_Rad_Spec!BF71,".")</f>
        <v>3.2688614895776626</v>
      </c>
      <c r="O71" s="30">
        <f>IFERROR((s_DL/(up_Rad_Spec!AZ71*s_Fam*s_Foffset*s_EF_res*(1/365)*acf!E71*((s_ET_res_o*s_GSF_s)+(s_ET_res_i*s_GSF_i))*(1/24)))*up_Rad_Spec!BF71,".")</f>
        <v>3.3250542162611572</v>
      </c>
      <c r="P71" s="30">
        <f>IFERROR((s_DL/(up_Rad_Spec!BA71*s_Fam*s_Foffset*s_EF_res*(1/365)*acf!F71*((s_ET_res_o*s_GSF_s)+(s_ET_res_i*s_GSF_i))*(1/24)))*up_Rad_Spec!BF71,".")</f>
        <v>3.3827195248979027</v>
      </c>
      <c r="Q71" s="30">
        <f>IFERROR((s_DL/(up_Rad_Spec!BB71*s_Fam*s_Foffset*s_EF_res*(1/365)*acf!G71*((s_ET_res_o*s_GSF_s)+(s_ET_res_i*s_GSF_i))*(1/24)))*up_Rad_Spec!BF71,".")</f>
        <v>3.4207251831412515</v>
      </c>
      <c r="R71" s="30">
        <f>IFERROR((s_DL/(up_Rad_Spec!AY71*s_Fam*s_Foffset*s_EF_res*(1/365)*acf!C71*((s_ET_res_o*s_GSF_s)+(s_ET_res_i*s_GSF_i))*(1/24)))*up_Rad_Spec!BF71,".")</f>
        <v>3.2182578616268165</v>
      </c>
    </row>
    <row r="72" spans="1:18">
      <c r="A72" s="88" t="s">
        <v>79</v>
      </c>
      <c r="B72" s="28"/>
      <c r="C72" s="30">
        <f>IFERROR((s_DL/(k_decay*up_Rad_Spec!X72*s_IFDres_adj))*up_Rad_Spec!BF72,".")</f>
        <v>3.266256203344386E-5</v>
      </c>
      <c r="D72" s="30">
        <f>IFERROR((s_DL/(k_decay*up_Rad_Spec!AN72*s_IFAres_adj*(1/s_PEFm_pp)*s_SLF*(s_ET_res_o+s_ET_res_i)*(1/24)))*up_Rad_Spec!BF72,".")</f>
        <v>3.8138507502207913E-4</v>
      </c>
      <c r="E72" s="30">
        <f>IFERROR((s_DL/(k_decay*up_Rad_Spec!AN72*s_IFAres_adj*(1/s_PEF)*s_SLF*(s_ET_res_o+s_ET_res_i)*(1/24)))*up_Rad_Spec!BF72,".")</f>
        <v>1.871845252972756E-3</v>
      </c>
      <c r="F72" s="30">
        <f>IFERROR((s_DL/(k_decay*up_Rad_Spec!AY72*s_Fam*s_Foffset*s_EF_res*(1/365)*acf!C72*((s_ET_res_o*s_GSF_s)+(s_ET_res_i*s_GSF_i))*(1/24)))*up_Rad_Spec!BF72,".")</f>
        <v>3.8249221081247482</v>
      </c>
      <c r="G72" s="30">
        <f t="shared" si="2"/>
        <v>3.2102125323825772E-5</v>
      </c>
      <c r="H72" s="30">
        <f t="shared" si="3"/>
        <v>3.0085706506957048E-5</v>
      </c>
      <c r="I72" s="89">
        <f>IFERROR((s_DL/(up_Rad_Spec!AV72*s_Fam*s_Foffset*Fsurf!C72*s_EF_res*(1/365)*((s_ET_res_o*s_GSF_s)+(s_ET_res_i*s_GSF_i))*(1/24)))*up_Rad_Spec!BF72,".")</f>
        <v>2.8412790955860405</v>
      </c>
      <c r="J72" s="30">
        <f>IFERROR((s_DL/(up_Rad_Spec!AZ72*s_Fam*s_Foffset*Fsurf!C72*s_EF_res*(1/365)*((s_ET_res_o*s_GSF_s)+(s_ET_res_i*s_GSF_i))*(1/24)))*up_Rad_Spec!BF72,".")</f>
        <v>2.8412790955860405</v>
      </c>
      <c r="K72" s="30">
        <f>IFERROR((s_DL/(up_Rad_Spec!BA72*s_Fam*s_Foffset*Fsurf!C72*s_EF_res*(1/365)*((s_ET_res_o*s_GSF_s)+(s_ET_res_i*s_GSF_i))*(1/24)))*up_Rad_Spec!BF72,".")</f>
        <v>2.8412790955860405</v>
      </c>
      <c r="L72" s="30">
        <f>IFERROR((s_DL/(up_Rad_Spec!BB72*s_Fam*s_Foffset*Fsurf!C72*s_EF_res*(1/365)*((s_ET_res_o*s_GSF_s)+(s_ET_res_i*s_GSF_i))*(1/24)))*up_Rad_Spec!BF72,".")</f>
        <v>2.8412790955860405</v>
      </c>
      <c r="M72" s="30">
        <f>IFERROR((s_DL/(up_Rad_Spec!AY72*s_Fam*s_Foffset*Fsurf!C72*s_EF_res*(1/365)*((s_ET_res_o*s_GSF_s)+(s_ET_res_i*s_GSF_i))*(1/24)))*up_Rad_Spec!BF72,".")</f>
        <v>2.8412790955860405</v>
      </c>
      <c r="N72" s="30">
        <f>IFERROR((s_DL/(up_Rad_Spec!AV72*s_Fam*s_Foffset*s_EF_res*(1/365)*acf!D72*((s_ET_res_o*s_GSF_s)+(s_ET_res_i*s_GSF_i))*(1/24)))*up_Rad_Spec!BF72,".")</f>
        <v>3.3842791005202622</v>
      </c>
      <c r="O72" s="30">
        <f>IFERROR((s_DL/(up_Rad_Spec!AZ72*s_Fam*s_Foffset*s_EF_res*(1/365)*acf!E72*((s_ET_res_o*s_GSF_s)+(s_ET_res_i*s_GSF_i))*(1/24)))*up_Rad_Spec!BF72,".")</f>
        <v>3.3842791005202622</v>
      </c>
      <c r="P72" s="30">
        <f>IFERROR((s_DL/(up_Rad_Spec!BA72*s_Fam*s_Foffset*s_EF_res*(1/365)*acf!F72*((s_ET_res_o*s_GSF_s)+(s_ET_res_i*s_GSF_i))*(1/24)))*up_Rad_Spec!BF72,".")</f>
        <v>3.3842791005202622</v>
      </c>
      <c r="Q72" s="30">
        <f>IFERROR((s_DL/(up_Rad_Spec!BB72*s_Fam*s_Foffset*s_EF_res*(1/365)*acf!G72*((s_ET_res_o*s_GSF_s)+(s_ET_res_i*s_GSF_i))*(1/24)))*up_Rad_Spec!BF72,".")</f>
        <v>3.3842791005202622</v>
      </c>
      <c r="R72" s="30">
        <f>IFERROR((s_DL/(up_Rad_Spec!AY72*s_Fam*s_Foffset*s_EF_res*(1/365)*acf!C72*((s_ET_res_o*s_GSF_s)+(s_ET_res_i*s_GSF_i))*(1/24)))*up_Rad_Spec!BF72,".")</f>
        <v>3.3842791005202622</v>
      </c>
    </row>
    <row r="73" spans="1:18">
      <c r="A73" s="34" t="s">
        <v>80</v>
      </c>
      <c r="B73" s="28" t="s">
        <v>9</v>
      </c>
      <c r="C73" s="30">
        <f>IFERROR((s_DL/(k_decay*up_Rad_Spec!X73*s_IFDres_adj))*up_Rad_Spec!BF73,".")</f>
        <v>3.266256203344386E-5</v>
      </c>
      <c r="D73" s="30">
        <f>IFERROR((s_DL/(k_decay*up_Rad_Spec!AN73*s_IFAres_adj*(1/s_PEFm_pp)*s_SLF*(s_ET_res_o+s_ET_res_i)*(1/24)))*up_Rad_Spec!BF73,".")</f>
        <v>3.8138507502207913E-4</v>
      </c>
      <c r="E73" s="30">
        <f>IFERROR((s_DL/(k_decay*up_Rad_Spec!AN73*s_IFAres_adj*(1/s_PEF)*s_SLF*(s_ET_res_o+s_ET_res_i)*(1/24)))*up_Rad_Spec!BF73,".")</f>
        <v>1.871845252972756E-3</v>
      </c>
      <c r="F73" s="30">
        <f>IFERROR((s_DL/(k_decay*up_Rad_Spec!AY73*s_Fam*s_Foffset*s_EF_res*(1/365)*acf!C73*((s_ET_res_o*s_GSF_s)+(s_ET_res_i*s_GSF_i))*(1/24)))*up_Rad_Spec!BF73,".")</f>
        <v>3.6934404106579608</v>
      </c>
      <c r="G73" s="30">
        <f t="shared" si="2"/>
        <v>3.2102115732490945E-5</v>
      </c>
      <c r="H73" s="30">
        <f t="shared" si="3"/>
        <v>3.0085698082694031E-5</v>
      </c>
      <c r="I73" s="89">
        <f>IFERROR((s_DL/(up_Rad_Spec!AV73*s_Fam*s_Foffset*Fsurf!C73*s_EF_res*(1/365)*((s_ET_res_o*s_GSF_s)+(s_ET_res_i*s_GSF_i))*(1/24)))*up_Rad_Spec!BF73,".")</f>
        <v>2.7917976081285394</v>
      </c>
      <c r="J73" s="30">
        <f>IFERROR((s_DL/(up_Rad_Spec!AZ73*s_Fam*s_Foffset*Fsurf!C73*s_EF_res*(1/365)*((s_ET_res_o*s_GSF_s)+(s_ET_res_i*s_GSF_i))*(1/24)))*up_Rad_Spec!BF73,".")</f>
        <v>2.7917976081285394</v>
      </c>
      <c r="K73" s="30">
        <f>IFERROR((s_DL/(up_Rad_Spec!BA73*s_Fam*s_Foffset*Fsurf!C73*s_EF_res*(1/365)*((s_ET_res_o*s_GSF_s)+(s_ET_res_i*s_GSF_i))*(1/24)))*up_Rad_Spec!BF73,".")</f>
        <v>2.7917976081285394</v>
      </c>
      <c r="L73" s="30">
        <f>IFERROR((s_DL/(up_Rad_Spec!BB73*s_Fam*s_Foffset*Fsurf!C73*s_EF_res*(1/365)*((s_ET_res_o*s_GSF_s)+(s_ET_res_i*s_GSF_i))*(1/24)))*up_Rad_Spec!BF73,".")</f>
        <v>2.7917976081285394</v>
      </c>
      <c r="M73" s="30">
        <f>IFERROR((s_DL/(up_Rad_Spec!AY73*s_Fam*s_Foffset*Fsurf!C73*s_EF_res*(1/365)*((s_ET_res_o*s_GSF_s)+(s_ET_res_i*s_GSF_i))*(1/24)))*up_Rad_Spec!BF73,".")</f>
        <v>2.7917976081285394</v>
      </c>
      <c r="N73" s="30">
        <f>IFERROR((s_DL/(up_Rad_Spec!AV73*s_Fam*s_Foffset*s_EF_res*(1/365)*acf!D73*((s_ET_res_o*s_GSF_s)+(s_ET_res_i*s_GSF_i))*(1/24)))*up_Rad_Spec!BF73,".")</f>
        <v>3.3031128655755619</v>
      </c>
      <c r="O73" s="30">
        <f>IFERROR((s_DL/(up_Rad_Spec!AZ73*s_Fam*s_Foffset*s_EF_res*(1/365)*acf!E73*((s_ET_res_o*s_GSF_s)+(s_ET_res_i*s_GSF_i))*(1/24)))*up_Rad_Spec!BF73,".")</f>
        <v>3.2850541635416595</v>
      </c>
      <c r="P73" s="30">
        <f>IFERROR((s_DL/(up_Rad_Spec!BA73*s_Fam*s_Foffset*s_EF_res*(1/365)*acf!F73*((s_ET_res_o*s_GSF_s)+(s_ET_res_i*s_GSF_i))*(1/24)))*up_Rad_Spec!BF73,".")</f>
        <v>3.2735783822789468</v>
      </c>
      <c r="Q73" s="30">
        <f>IFERROR((s_DL/(up_Rad_Spec!BB73*s_Fam*s_Foffset*s_EF_res*(1/365)*acf!G73*((s_ET_res_o*s_GSF_s)+(s_ET_res_i*s_GSF_i))*(1/24)))*up_Rad_Spec!BF73,".")</f>
        <v>3.4238435144651937</v>
      </c>
      <c r="R73" s="30">
        <f>IFERROR((s_DL/(up_Rad_Spec!AY73*s_Fam*s_Foffset*s_EF_res*(1/365)*acf!C73*((s_ET_res_o*s_GSF_s)+(s_ET_res_i*s_GSF_i))*(1/24)))*up_Rad_Spec!BF73,".")</f>
        <v>3.2679445064398793</v>
      </c>
    </row>
    <row r="74" spans="1:18">
      <c r="A74" s="88" t="s">
        <v>81</v>
      </c>
      <c r="B74" s="28"/>
      <c r="C74" s="30">
        <f>IFERROR((s_DL/(k_decay*up_Rad_Spec!X74*s_IFDres_adj))*up_Rad_Spec!BF74,".")</f>
        <v>3.266256203344386E-5</v>
      </c>
      <c r="D74" s="30">
        <f>IFERROR((s_DL/(k_decay*up_Rad_Spec!AN74*s_IFAres_adj*(1/s_PEFm_pp)*s_SLF*(s_ET_res_o+s_ET_res_i)*(1/24)))*up_Rad_Spec!BF74,".")</f>
        <v>3.8138507502207913E-4</v>
      </c>
      <c r="E74" s="30">
        <f>IFERROR((s_DL/(k_decay*up_Rad_Spec!AN74*s_IFAres_adj*(1/s_PEF)*s_SLF*(s_ET_res_o+s_ET_res_i)*(1/24)))*up_Rad_Spec!BF74,".")</f>
        <v>1.871845252972756E-3</v>
      </c>
      <c r="F74" s="30">
        <f>IFERROR((s_DL/(k_decay*up_Rad_Spec!AY74*s_Fam*s_Foffset*s_EF_res*(1/365)*acf!C74*((s_ET_res_o*s_GSF_s)+(s_ET_res_i*s_GSF_i))*(1/24)))*up_Rad_Spec!BF74,".")</f>
        <v>3.911051367468398</v>
      </c>
      <c r="G74" s="30">
        <f t="shared" si="2"/>
        <v>3.2102131257206945E-5</v>
      </c>
      <c r="H74" s="30">
        <f t="shared" si="3"/>
        <v>3.0085711718365362E-5</v>
      </c>
      <c r="I74" s="89" t="str">
        <f>IFERROR((s_DL/(up_Rad_Spec!AV74*s_Fam*s_Foffset*Fsurf!C74*s_EF_res*(1/365)*((s_ET_res_o*s_GSF_s)+(s_ET_res_i*s_GSF_i))*(1/24)))*up_Rad_Spec!BF74,".")</f>
        <v>.</v>
      </c>
      <c r="J74" s="30" t="str">
        <f>IFERROR((s_DL/(up_Rad_Spec!AZ74*s_Fam*s_Foffset*Fsurf!C74*s_EF_res*(1/365)*((s_ET_res_o*s_GSF_s)+(s_ET_res_i*s_GSF_i))*(1/24)))*up_Rad_Spec!BF74,".")</f>
        <v>.</v>
      </c>
      <c r="K74" s="30" t="str">
        <f>IFERROR((s_DL/(up_Rad_Spec!BA74*s_Fam*s_Foffset*Fsurf!C74*s_EF_res*(1/365)*((s_ET_res_o*s_GSF_s)+(s_ET_res_i*s_GSF_i))*(1/24)))*up_Rad_Spec!BF74,".")</f>
        <v>.</v>
      </c>
      <c r="L74" s="30" t="str">
        <f>IFERROR((s_DL/(up_Rad_Spec!BB74*s_Fam*s_Foffset*Fsurf!C74*s_EF_res*(1/365)*((s_ET_res_o*s_GSF_s)+(s_ET_res_i*s_GSF_i))*(1/24)))*up_Rad_Spec!BF74,".")</f>
        <v>.</v>
      </c>
      <c r="M74" s="30" t="str">
        <f>IFERROR((s_DL/(up_Rad_Spec!AY74*s_Fam*s_Foffset*Fsurf!C74*s_EF_res*(1/365)*((s_ET_res_o*s_GSF_s)+(s_ET_res_i*s_GSF_i))*(1/24)))*up_Rad_Spec!BF74,".")</f>
        <v>.</v>
      </c>
      <c r="N74" s="30">
        <f>IFERROR((s_DL/(up_Rad_Spec!AV74*s_Fam*s_Foffset*s_EF_res*(1/365)*acf!D74*((s_ET_res_o*s_GSF_s)+(s_ET_res_i*s_GSF_i))*(1/24)))*up_Rad_Spec!BF74,".")</f>
        <v>3.2504232853504309</v>
      </c>
      <c r="O74" s="30">
        <f>IFERROR((s_DL/(up_Rad_Spec!AZ74*s_Fam*s_Foffset*s_EF_res*(1/365)*acf!E74*((s_ET_res_o*s_GSF_s)+(s_ET_res_i*s_GSF_i))*(1/24)))*up_Rad_Spec!BF74,".")</f>
        <v>3.2454233433538309</v>
      </c>
      <c r="P74" s="30">
        <f>IFERROR((s_DL/(up_Rad_Spec!BA74*s_Fam*s_Foffset*s_EF_res*(1/365)*acf!F74*((s_ET_res_o*s_GSF_s)+(s_ET_res_i*s_GSF_i))*(1/24)))*up_Rad_Spec!BF74,".")</f>
        <v>3.243121345291307</v>
      </c>
      <c r="Q74" s="30">
        <f>IFERROR((s_DL/(up_Rad_Spec!BB74*s_Fam*s_Foffset*s_EF_res*(1/365)*acf!G74*((s_ET_res_o*s_GSF_s)+(s_ET_res_i*s_GSF_i))*(1/24)))*up_Rad_Spec!BF74,".")</f>
        <v>3.2432674713319174</v>
      </c>
      <c r="R74" s="30">
        <f>IFERROR((s_DL/(up_Rad_Spec!AY74*s_Fam*s_Foffset*s_EF_res*(1/365)*acf!C74*((s_ET_res_o*s_GSF_s)+(s_ET_res_i*s_GSF_i))*(1/24)))*up_Rad_Spec!BF74,".")</f>
        <v>3.460485999406083</v>
      </c>
    </row>
    <row r="75" spans="1:18">
      <c r="A75" s="34" t="s">
        <v>82</v>
      </c>
      <c r="B75" s="28" t="s">
        <v>9</v>
      </c>
      <c r="C75" s="30">
        <f>IFERROR((s_DL/(k_decay*up_Rad_Spec!X75*s_IFDres_adj))*up_Rad_Spec!BF75,".")</f>
        <v>3.266256203344386E-5</v>
      </c>
      <c r="D75" s="30">
        <f>IFERROR((s_DL/(k_decay*up_Rad_Spec!AN75*s_IFAres_adj*(1/s_PEFm_pp)*s_SLF*(s_ET_res_o+s_ET_res_i)*(1/24)))*up_Rad_Spec!BF75,".")</f>
        <v>3.8138507502207913E-4</v>
      </c>
      <c r="E75" s="30">
        <f>IFERROR((s_DL/(k_decay*up_Rad_Spec!AN75*s_IFAres_adj*(1/s_PEF)*s_SLF*(s_ET_res_o+s_ET_res_i)*(1/24)))*up_Rad_Spec!BF75,".")</f>
        <v>1.871845252972756E-3</v>
      </c>
      <c r="F75" s="30">
        <f>IFERROR((s_DL/(k_decay*up_Rad_Spec!AY75*s_Fam*s_Foffset*s_EF_res*(1/365)*acf!C75*((s_ET_res_o*s_GSF_s)+(s_ET_res_i*s_GSF_i))*(1/24)))*up_Rad_Spec!BF75,".")</f>
        <v>3.8249221081247482</v>
      </c>
      <c r="G75" s="30">
        <f t="shared" si="2"/>
        <v>3.2102125323825772E-5</v>
      </c>
      <c r="H75" s="30">
        <f t="shared" si="3"/>
        <v>3.0085706506957048E-5</v>
      </c>
      <c r="I75" s="89">
        <f>IFERROR((s_DL/(up_Rad_Spec!AV75*s_Fam*s_Foffset*Fsurf!C75*s_EF_res*(1/365)*((s_ET_res_o*s_GSF_s)+(s_ET_res_i*s_GSF_i))*(1/24)))*up_Rad_Spec!BF75,".")</f>
        <v>2.8412790955860405</v>
      </c>
      <c r="J75" s="30">
        <f>IFERROR((s_DL/(up_Rad_Spec!AZ75*s_Fam*s_Foffset*Fsurf!C75*s_EF_res*(1/365)*((s_ET_res_o*s_GSF_s)+(s_ET_res_i*s_GSF_i))*(1/24)))*up_Rad_Spec!BF75,".")</f>
        <v>2.8412790955860405</v>
      </c>
      <c r="K75" s="30">
        <f>IFERROR((s_DL/(up_Rad_Spec!BA75*s_Fam*s_Foffset*Fsurf!C75*s_EF_res*(1/365)*((s_ET_res_o*s_GSF_s)+(s_ET_res_i*s_GSF_i))*(1/24)))*up_Rad_Spec!BF75,".")</f>
        <v>2.8412790955860405</v>
      </c>
      <c r="L75" s="30">
        <f>IFERROR((s_DL/(up_Rad_Spec!BB75*s_Fam*s_Foffset*Fsurf!C75*s_EF_res*(1/365)*((s_ET_res_o*s_GSF_s)+(s_ET_res_i*s_GSF_i))*(1/24)))*up_Rad_Spec!BF75,".")</f>
        <v>2.8412790955860405</v>
      </c>
      <c r="M75" s="30">
        <f>IFERROR((s_DL/(up_Rad_Spec!AY75*s_Fam*s_Foffset*Fsurf!C75*s_EF_res*(1/365)*((s_ET_res_o*s_GSF_s)+(s_ET_res_i*s_GSF_i))*(1/24)))*up_Rad_Spec!BF75,".")</f>
        <v>2.8412790955860405</v>
      </c>
      <c r="N75" s="30">
        <f>IFERROR((s_DL/(up_Rad_Spec!AV75*s_Fam*s_Foffset*s_EF_res*(1/365)*acf!D75*((s_ET_res_o*s_GSF_s)+(s_ET_res_i*s_GSF_i))*(1/24)))*up_Rad_Spec!BF75,".")</f>
        <v>3.3842791005202622</v>
      </c>
      <c r="O75" s="30">
        <f>IFERROR((s_DL/(up_Rad_Spec!AZ75*s_Fam*s_Foffset*s_EF_res*(1/365)*acf!E75*((s_ET_res_o*s_GSF_s)+(s_ET_res_i*s_GSF_i))*(1/24)))*up_Rad_Spec!BF75,".")</f>
        <v>3.3842791005202622</v>
      </c>
      <c r="P75" s="30">
        <f>IFERROR((s_DL/(up_Rad_Spec!BA75*s_Fam*s_Foffset*s_EF_res*(1/365)*acf!F75*((s_ET_res_o*s_GSF_s)+(s_ET_res_i*s_GSF_i))*(1/24)))*up_Rad_Spec!BF75,".")</f>
        <v>3.3842791005202622</v>
      </c>
      <c r="Q75" s="30">
        <f>IFERROR((s_DL/(up_Rad_Spec!BB75*s_Fam*s_Foffset*s_EF_res*(1/365)*acf!G75*((s_ET_res_o*s_GSF_s)+(s_ET_res_i*s_GSF_i))*(1/24)))*up_Rad_Spec!BF75,".")</f>
        <v>3.3842791005202622</v>
      </c>
      <c r="R75" s="30">
        <f>IFERROR((s_DL/(up_Rad_Spec!AY75*s_Fam*s_Foffset*s_EF_res*(1/365)*acf!C75*((s_ET_res_o*s_GSF_s)+(s_ET_res_i*s_GSF_i))*(1/24)))*up_Rad_Spec!BF75,".")</f>
        <v>3.3842791005202622</v>
      </c>
    </row>
    <row r="76" spans="1:18">
      <c r="A76" s="27" t="s">
        <v>83</v>
      </c>
      <c r="B76" s="90" t="s">
        <v>9</v>
      </c>
      <c r="C76" s="30">
        <f>IFERROR((s_DL/(k_decay*up_Rad_Spec!X76*s_IFDres_adj))*up_Rad_Spec!BF76,".")</f>
        <v>3.266256203344386E-5</v>
      </c>
      <c r="D76" s="30">
        <f>IFERROR((s_DL/(k_decay*up_Rad_Spec!AN76*s_IFAres_adj*(1/s_PEFm_pp)*s_SLF*(s_ET_res_o+s_ET_res_i)*(1/24)))*up_Rad_Spec!BF76,".")</f>
        <v>3.8138507502207913E-4</v>
      </c>
      <c r="E76" s="30">
        <f>IFERROR((s_DL/(k_decay*up_Rad_Spec!AN76*s_IFAres_adj*(1/s_PEF)*s_SLF*(s_ET_res_o+s_ET_res_i)*(1/24)))*up_Rad_Spec!BF76,".")</f>
        <v>1.871845252972756E-3</v>
      </c>
      <c r="F76" s="30">
        <f>IFERROR((s_DL/(k_decay*up_Rad_Spec!AY76*s_Fam*s_Foffset*s_EF_res*(1/365)*acf!C76*((s_ET_res_o*s_GSF_s)+(s_ET_res_i*s_GSF_i))*(1/24)))*up_Rad_Spec!BF76,".")</f>
        <v>3.4424298973122736</v>
      </c>
      <c r="G76" s="30">
        <f t="shared" si="2"/>
        <v>3.2102095387254219E-5</v>
      </c>
      <c r="H76" s="30">
        <f t="shared" si="3"/>
        <v>3.0085680213060815E-5</v>
      </c>
      <c r="I76" s="89">
        <f>IFERROR((s_DL/(up_Rad_Spec!AV76*s_Fam*s_Foffset*Fsurf!C76*s_EF_res*(1/365)*((s_ET_res_o*s_GSF_s)+(s_ET_res_i*s_GSF_i))*(1/24)))*up_Rad_Spec!BF76,".")</f>
        <v>2.5403262639434829</v>
      </c>
      <c r="J76" s="30">
        <f>IFERROR((s_DL/(up_Rad_Spec!AZ76*s_Fam*s_Foffset*Fsurf!C76*s_EF_res*(1/365)*((s_ET_res_o*s_GSF_s)+(s_ET_res_i*s_GSF_i))*(1/24)))*up_Rad_Spec!BF76,".")</f>
        <v>2.5403262639434829</v>
      </c>
      <c r="K76" s="30">
        <f>IFERROR((s_DL/(up_Rad_Spec!BA76*s_Fam*s_Foffset*Fsurf!C76*s_EF_res*(1/365)*((s_ET_res_o*s_GSF_s)+(s_ET_res_i*s_GSF_i))*(1/24)))*up_Rad_Spec!BF76,".")</f>
        <v>2.5403262639434829</v>
      </c>
      <c r="L76" s="30">
        <f>IFERROR((s_DL/(up_Rad_Spec!BB76*s_Fam*s_Foffset*Fsurf!C76*s_EF_res*(1/365)*((s_ET_res_o*s_GSF_s)+(s_ET_res_i*s_GSF_i))*(1/24)))*up_Rad_Spec!BF76,".")</f>
        <v>2.5403262639434829</v>
      </c>
      <c r="M76" s="30">
        <f>IFERROR((s_DL/(up_Rad_Spec!AY76*s_Fam*s_Foffset*Fsurf!C76*s_EF_res*(1/365)*((s_ET_res_o*s_GSF_s)+(s_ET_res_i*s_GSF_i))*(1/24)))*up_Rad_Spec!BF76,".")</f>
        <v>2.5403262639434829</v>
      </c>
      <c r="N76" s="30">
        <f>IFERROR((s_DL/(up_Rad_Spec!AV76*s_Fam*s_Foffset*s_EF_res*(1/365)*acf!D76*((s_ET_res_o*s_GSF_s)+(s_ET_res_i*s_GSF_i))*(1/24)))*up_Rad_Spec!BF76,".")</f>
        <v>3.2182578616268165</v>
      </c>
      <c r="O76" s="30">
        <f>IFERROR((s_DL/(up_Rad_Spec!AZ76*s_Fam*s_Foffset*s_EF_res*(1/365)*acf!E76*((s_ET_res_o*s_GSF_s)+(s_ET_res_i*s_GSF_i))*(1/24)))*up_Rad_Spec!BF76,".")</f>
        <v>3.1263309983464627</v>
      </c>
      <c r="P76" s="30">
        <f>IFERROR((s_DL/(up_Rad_Spec!BA76*s_Fam*s_Foffset*s_EF_res*(1/365)*acf!F76*((s_ET_res_o*s_GSF_s)+(s_ET_res_i*s_GSF_i))*(1/24)))*up_Rad_Spec!BF76,".")</f>
        <v>3.2084411116676095</v>
      </c>
      <c r="Q76" s="30">
        <f>IFERROR((s_DL/(up_Rad_Spec!BB76*s_Fam*s_Foffset*s_EF_res*(1/365)*acf!G76*((s_ET_res_o*s_GSF_s)+(s_ET_res_i*s_GSF_i))*(1/24)))*up_Rad_Spec!BF76,".")</f>
        <v>3.2250189075546039</v>
      </c>
      <c r="R76" s="30">
        <f>IFERROR((s_DL/(up_Rad_Spec!AY76*s_Fam*s_Foffset*s_EF_res*(1/365)*acf!C76*((s_ET_res_o*s_GSF_s)+(s_ET_res_i*s_GSF_i))*(1/24)))*up_Rad_Spec!BF76,".")</f>
        <v>3.0458511904682357</v>
      </c>
    </row>
    <row r="77" spans="1:18">
      <c r="A77" s="34" t="s">
        <v>84</v>
      </c>
      <c r="B77" s="90" t="s">
        <v>9</v>
      </c>
      <c r="C77" s="30">
        <f>IFERROR((s_DL/(k_decay*up_Rad_Spec!X77*s_IFDres_adj))*up_Rad_Spec!BF77,".")</f>
        <v>3.266256203344386E-5</v>
      </c>
      <c r="D77" s="30">
        <f>IFERROR((s_DL/(k_decay*up_Rad_Spec!AN77*s_IFAres_adj*(1/s_PEFm_pp)*s_SLF*(s_ET_res_o+s_ET_res_i)*(1/24)))*up_Rad_Spec!BF77,".")</f>
        <v>3.8138507502207913E-4</v>
      </c>
      <c r="E77" s="30">
        <f>IFERROR((s_DL/(k_decay*up_Rad_Spec!AN77*s_IFAres_adj*(1/s_PEF)*s_SLF*(s_ET_res_o+s_ET_res_i)*(1/24)))*up_Rad_Spec!BF77,".")</f>
        <v>1.871845252972756E-3</v>
      </c>
      <c r="F77" s="30">
        <f>IFERROR((s_DL/(k_decay*up_Rad_Spec!AY77*s_Fam*s_Foffset*s_EF_res*(1/365)*acf!C77*((s_ET_res_o*s_GSF_s)+(s_ET_res_i*s_GSF_i))*(1/24)))*up_Rad_Spec!BF77,".")</f>
        <v>3.8177727210067585</v>
      </c>
      <c r="G77" s="30">
        <f t="shared" si="2"/>
        <v>3.2102124819276353E-5</v>
      </c>
      <c r="H77" s="30">
        <f t="shared" si="3"/>
        <v>3.0085706063801112E-5</v>
      </c>
      <c r="I77" s="89">
        <f>IFERROR((s_DL/(up_Rad_Spec!AV77*s_Fam*s_Foffset*Fsurf!C77*s_EF_res*(1/365)*((s_ET_res_o*s_GSF_s)+(s_ET_res_i*s_GSF_i))*(1/24)))*up_Rad_Spec!BF77,".")</f>
        <v>2.9343460409135216</v>
      </c>
      <c r="J77" s="30">
        <f>IFERROR((s_DL/(up_Rad_Spec!AZ77*s_Fam*s_Foffset*Fsurf!C77*s_EF_res*(1/365)*((s_ET_res_o*s_GSF_s)+(s_ET_res_i*s_GSF_i))*(1/24)))*up_Rad_Spec!BF77,".")</f>
        <v>2.9343460409135216</v>
      </c>
      <c r="K77" s="30">
        <f>IFERROR((s_DL/(up_Rad_Spec!BA77*s_Fam*s_Foffset*Fsurf!C77*s_EF_res*(1/365)*((s_ET_res_o*s_GSF_s)+(s_ET_res_i*s_GSF_i))*(1/24)))*up_Rad_Spec!BF77,".")</f>
        <v>2.9343460409135216</v>
      </c>
      <c r="L77" s="30">
        <f>IFERROR((s_DL/(up_Rad_Spec!BB77*s_Fam*s_Foffset*Fsurf!C77*s_EF_res*(1/365)*((s_ET_res_o*s_GSF_s)+(s_ET_res_i*s_GSF_i))*(1/24)))*up_Rad_Spec!BF77,".")</f>
        <v>2.9343460409135216</v>
      </c>
      <c r="M77" s="30">
        <f>IFERROR((s_DL/(up_Rad_Spec!AY77*s_Fam*s_Foffset*Fsurf!C77*s_EF_res*(1/365)*((s_ET_res_o*s_GSF_s)+(s_ET_res_i*s_GSF_i))*(1/24)))*up_Rad_Spec!BF77,".")</f>
        <v>2.9343460409135216</v>
      </c>
      <c r="N77" s="30">
        <f>IFERROR((s_DL/(up_Rad_Spec!AV77*s_Fam*s_Foffset*s_EF_res*(1/365)*acf!D77*((s_ET_res_o*s_GSF_s)+(s_ET_res_i*s_GSF_i))*(1/24)))*up_Rad_Spec!BF77,".")</f>
        <v>3.2950571969610905</v>
      </c>
      <c r="O77" s="30">
        <f>IFERROR((s_DL/(up_Rad_Spec!AZ77*s_Fam*s_Foffset*s_EF_res*(1/365)*acf!E77*((s_ET_res_o*s_GSF_s)+(s_ET_res_i*s_GSF_i))*(1/24)))*up_Rad_Spec!BF77,".")</f>
        <v>3.2907437484958333</v>
      </c>
      <c r="P77" s="30">
        <f>IFERROR((s_DL/(up_Rad_Spec!BA77*s_Fam*s_Foffset*s_EF_res*(1/365)*acf!F77*((s_ET_res_o*s_GSF_s)+(s_ET_res_i*s_GSF_i))*(1/24)))*up_Rad_Spec!BF77,".")</f>
        <v>3.2762096838649932</v>
      </c>
      <c r="Q77" s="30">
        <f>IFERROR((s_DL/(up_Rad_Spec!BB77*s_Fam*s_Foffset*s_EF_res*(1/365)*acf!G77*((s_ET_res_o*s_GSF_s)+(s_ET_res_i*s_GSF_i))*(1/24)))*up_Rad_Spec!BF77,".")</f>
        <v>3.4644752877363807</v>
      </c>
      <c r="R77" s="30">
        <f>IFERROR((s_DL/(up_Rad_Spec!AY77*s_Fam*s_Foffset*s_EF_res*(1/365)*acf!C77*((s_ET_res_o*s_GSF_s)+(s_ET_res_i*s_GSF_i))*(1/24)))*up_Rad_Spec!BF77,".")</f>
        <v>3.3779533451921866</v>
      </c>
    </row>
    <row r="78" spans="1:18">
      <c r="A78" s="88" t="s">
        <v>85</v>
      </c>
      <c r="B78" s="28"/>
      <c r="C78" s="30">
        <f>IFERROR((s_DL/(k_decay*up_Rad_Spec!X78*s_IFDres_adj))*up_Rad_Spec!BF78,".")</f>
        <v>3.266256203344386E-5</v>
      </c>
      <c r="D78" s="30">
        <f>IFERROR((s_DL/(k_decay*up_Rad_Spec!AN78*s_IFAres_adj*(1/s_PEFm_pp)*s_SLF*(s_ET_res_o+s_ET_res_i)*(1/24)))*up_Rad_Spec!BF78,".")</f>
        <v>3.8138507502207913E-4</v>
      </c>
      <c r="E78" s="30">
        <f>IFERROR((s_DL/(k_decay*up_Rad_Spec!AN78*s_IFAres_adj*(1/s_PEF)*s_SLF*(s_ET_res_o+s_ET_res_i)*(1/24)))*up_Rad_Spec!BF78,".")</f>
        <v>1.871845252972756E-3</v>
      </c>
      <c r="F78" s="30">
        <f>IFERROR((s_DL/(k_decay*up_Rad_Spec!AY78*s_Fam*s_Foffset*s_EF_res*(1/365)*acf!C78*((s_ET_res_o*s_GSF_s)+(s_ET_res_i*s_GSF_i))*(1/24)))*up_Rad_Spec!BF78,".")</f>
        <v>3.7755682744715262</v>
      </c>
      <c r="G78" s="30">
        <f t="shared" si="2"/>
        <v>3.210212180187328E-5</v>
      </c>
      <c r="H78" s="30">
        <f t="shared" si="3"/>
        <v>3.0085703413555102E-5</v>
      </c>
      <c r="I78" s="89" t="str">
        <f>IFERROR((s_DL/(up_Rad_Spec!AV78*s_Fam*s_Foffset*Fsurf!C78*s_EF_res*(1/365)*((s_ET_res_o*s_GSF_s)+(s_ET_res_i*s_GSF_i))*(1/24)))*up_Rad_Spec!BF78,".")</f>
        <v>.</v>
      </c>
      <c r="J78" s="30" t="str">
        <f>IFERROR((s_DL/(up_Rad_Spec!AZ78*s_Fam*s_Foffset*Fsurf!C78*s_EF_res*(1/365)*((s_ET_res_o*s_GSF_s)+(s_ET_res_i*s_GSF_i))*(1/24)))*up_Rad_Spec!BF78,".")</f>
        <v>.</v>
      </c>
      <c r="K78" s="30" t="str">
        <f>IFERROR((s_DL/(up_Rad_Spec!BA78*s_Fam*s_Foffset*Fsurf!C78*s_EF_res*(1/365)*((s_ET_res_o*s_GSF_s)+(s_ET_res_i*s_GSF_i))*(1/24)))*up_Rad_Spec!BF78,".")</f>
        <v>.</v>
      </c>
      <c r="L78" s="30" t="str">
        <f>IFERROR((s_DL/(up_Rad_Spec!BB78*s_Fam*s_Foffset*Fsurf!C78*s_EF_res*(1/365)*((s_ET_res_o*s_GSF_s)+(s_ET_res_i*s_GSF_i))*(1/24)))*up_Rad_Spec!BF78,".")</f>
        <v>.</v>
      </c>
      <c r="M78" s="30" t="str">
        <f>IFERROR((s_DL/(up_Rad_Spec!AY78*s_Fam*s_Foffset*Fsurf!C78*s_EF_res*(1/365)*((s_ET_res_o*s_GSF_s)+(s_ET_res_i*s_GSF_i))*(1/24)))*up_Rad_Spec!BF78,".")</f>
        <v>.</v>
      </c>
      <c r="N78" s="30">
        <f>IFERROR((s_DL/(up_Rad_Spec!AV78*s_Fam*s_Foffset*s_EF_res*(1/365)*acf!D78*((s_ET_res_o*s_GSF_s)+(s_ET_res_i*s_GSF_i))*(1/24)))*up_Rad_Spec!BF78,".")</f>
        <v>3.544263203453947</v>
      </c>
      <c r="O78" s="30">
        <f>IFERROR((s_DL/(up_Rad_Spec!AZ78*s_Fam*s_Foffset*s_EF_res*(1/365)*acf!E78*((s_ET_res_o*s_GSF_s)+(s_ET_res_i*s_GSF_i))*(1/24)))*up_Rad_Spec!BF78,".")</f>
        <v>3.3943814261934553</v>
      </c>
      <c r="P78" s="30">
        <f>IFERROR((s_DL/(up_Rad_Spec!BA78*s_Fam*s_Foffset*s_EF_res*(1/365)*acf!F78*((s_ET_res_o*s_GSF_s)+(s_ET_res_i*s_GSF_i))*(1/24)))*up_Rad_Spec!BF78,".")</f>
        <v>3.3430074041724547</v>
      </c>
      <c r="Q78" s="30">
        <f>IFERROR((s_DL/(up_Rad_Spec!BB78*s_Fam*s_Foffset*s_EF_res*(1/365)*acf!G78*((s_ET_res_o*s_GSF_s)+(s_ET_res_i*s_GSF_i))*(1/24)))*up_Rad_Spec!BF78,".")</f>
        <v>3.4406837521956004</v>
      </c>
      <c r="R78" s="30">
        <f>IFERROR((s_DL/(up_Rad_Spec!AY78*s_Fam*s_Foffset*s_EF_res*(1/365)*acf!C78*((s_ET_res_o*s_GSF_s)+(s_ET_res_i*s_GSF_i))*(1/24)))*up_Rad_Spec!BF78,".")</f>
        <v>3.3406109830941939</v>
      </c>
    </row>
    <row r="79" spans="1:18">
      <c r="A79" s="88" t="s">
        <v>86</v>
      </c>
      <c r="B79" s="28"/>
      <c r="C79" s="30">
        <f>IFERROR((s_DL/(k_decay*up_Rad_Spec!X79*s_IFDres_adj))*up_Rad_Spec!BF79,".")</f>
        <v>3.266256203344386E-5</v>
      </c>
      <c r="D79" s="30">
        <f>IFERROR((s_DL/(k_decay*up_Rad_Spec!AN79*s_IFAres_adj*(1/s_PEFm_pp)*s_SLF*(s_ET_res_o+s_ET_res_i)*(1/24)))*up_Rad_Spec!BF79,".")</f>
        <v>3.8138507502207913E-4</v>
      </c>
      <c r="E79" s="30">
        <f>IFERROR((s_DL/(k_decay*up_Rad_Spec!AN79*s_IFAres_adj*(1/s_PEF)*s_SLF*(s_ET_res_o+s_ET_res_i)*(1/24)))*up_Rad_Spec!BF79,".")</f>
        <v>1.871845252972756E-3</v>
      </c>
      <c r="F79" s="30">
        <f>IFERROR((s_DL/(k_decay*up_Rad_Spec!AY79*s_Fam*s_Foffset*s_EF_res*(1/365)*acf!C79*((s_ET_res_o*s_GSF_s)+(s_ET_res_i*s_GSF_i))*(1/24)))*up_Rad_Spec!BF79,".")</f>
        <v>3.8848305266857399</v>
      </c>
      <c r="G79" s="30">
        <f t="shared" si="2"/>
        <v>3.210212947872801E-5</v>
      </c>
      <c r="H79" s="30">
        <f t="shared" si="3"/>
        <v>3.0085710156291477E-5</v>
      </c>
      <c r="I79" s="89">
        <f>IFERROR((s_DL/(up_Rad_Spec!AV79*s_Fam*s_Foffset*Fsurf!C79*s_EF_res*(1/365)*((s_ET_res_o*s_GSF_s)+(s_ET_res_i*s_GSF_i))*(1/24)))*up_Rad_Spec!BF79,".")</f>
        <v>3.0859687846689328</v>
      </c>
      <c r="J79" s="30">
        <f>IFERROR((s_DL/(up_Rad_Spec!AZ79*s_Fam*s_Foffset*Fsurf!C79*s_EF_res*(1/365)*((s_ET_res_o*s_GSF_s)+(s_ET_res_i*s_GSF_i))*(1/24)))*up_Rad_Spec!BF79,".")</f>
        <v>3.0859687846689328</v>
      </c>
      <c r="K79" s="30">
        <f>IFERROR((s_DL/(up_Rad_Spec!BA79*s_Fam*s_Foffset*Fsurf!C79*s_EF_res*(1/365)*((s_ET_res_o*s_GSF_s)+(s_ET_res_i*s_GSF_i))*(1/24)))*up_Rad_Spec!BF79,".")</f>
        <v>3.0859687846689328</v>
      </c>
      <c r="L79" s="30">
        <f>IFERROR((s_DL/(up_Rad_Spec!BB79*s_Fam*s_Foffset*Fsurf!C79*s_EF_res*(1/365)*((s_ET_res_o*s_GSF_s)+(s_ET_res_i*s_GSF_i))*(1/24)))*up_Rad_Spec!BF79,".")</f>
        <v>3.0859687846689328</v>
      </c>
      <c r="M79" s="30">
        <f>IFERROR((s_DL/(up_Rad_Spec!AY79*s_Fam*s_Foffset*Fsurf!C79*s_EF_res*(1/365)*((s_ET_res_o*s_GSF_s)+(s_ET_res_i*s_GSF_i))*(1/24)))*up_Rad_Spec!BF79,".")</f>
        <v>3.0859687846689328</v>
      </c>
      <c r="N79" s="30">
        <f>IFERROR((s_DL/(up_Rad_Spec!AV79*s_Fam*s_Foffset*s_EF_res*(1/365)*acf!D79*((s_ET_res_o*s_GSF_s)+(s_ET_res_i*s_GSF_i))*(1/24)))*up_Rad_Spec!BF79,".")</f>
        <v>3.2667454034644017</v>
      </c>
      <c r="O79" s="30">
        <f>IFERROR((s_DL/(up_Rad_Spec!AZ79*s_Fam*s_Foffset*s_EF_res*(1/365)*acf!E79*((s_ET_res_o*s_GSF_s)+(s_ET_res_i*s_GSF_i))*(1/24)))*up_Rad_Spec!BF79,".")</f>
        <v>3.210987700794826</v>
      </c>
      <c r="P79" s="30">
        <f>IFERROR((s_DL/(up_Rad_Spec!BA79*s_Fam*s_Foffset*s_EF_res*(1/365)*acf!F79*((s_ET_res_o*s_GSF_s)+(s_ET_res_i*s_GSF_i))*(1/24)))*up_Rad_Spec!BF79,".")</f>
        <v>3.2227886040224081</v>
      </c>
      <c r="Q79" s="30">
        <f>IFERROR((s_DL/(up_Rad_Spec!BB79*s_Fam*s_Foffset*s_EF_res*(1/365)*acf!G79*((s_ET_res_o*s_GSF_s)+(s_ET_res_i*s_GSF_i))*(1/24)))*up_Rad_Spec!BF79,".")</f>
        <v>3.2692920113906161</v>
      </c>
      <c r="R79" s="30">
        <f>IFERROR((s_DL/(up_Rad_Spec!AY79*s_Fam*s_Foffset*s_EF_res*(1/365)*acf!C79*((s_ET_res_o*s_GSF_s)+(s_ET_res_i*s_GSF_i))*(1/24)))*up_Rad_Spec!BF79,".")</f>
        <v>3.4372858816127492</v>
      </c>
    </row>
    <row r="80" spans="1:18">
      <c r="A80" s="88" t="s">
        <v>87</v>
      </c>
      <c r="B80" s="28"/>
      <c r="C80" s="30">
        <f>IFERROR((s_DL/(k_decay*up_Rad_Spec!X80*s_IFDres_adj))*up_Rad_Spec!BF80,".")</f>
        <v>3.266256203344386E-5</v>
      </c>
      <c r="D80" s="30">
        <f>IFERROR((s_DL/(k_decay*up_Rad_Spec!AN80*s_IFAres_adj*(1/s_PEFm_pp)*s_SLF*(s_ET_res_o+s_ET_res_i)*(1/24)))*up_Rad_Spec!BF80,".")</f>
        <v>3.8138507502207913E-4</v>
      </c>
      <c r="E80" s="30">
        <f>IFERROR((s_DL/(k_decay*up_Rad_Spec!AN80*s_IFAres_adj*(1/s_PEF)*s_SLF*(s_ET_res_o+s_ET_res_i)*(1/24)))*up_Rad_Spec!BF80,".")</f>
        <v>1.871845252972756E-3</v>
      </c>
      <c r="F80" s="30">
        <f>IFERROR((s_DL/(k_decay*up_Rad_Spec!AY80*s_Fam*s_Foffset*s_EF_res*(1/365)*acf!C80*((s_ET_res_o*s_GSF_s)+(s_ET_res_i*s_GSF_i))*(1/24)))*up_Rad_Spec!BF80,".")</f>
        <v>3.9109262738695669</v>
      </c>
      <c r="G80" s="30">
        <f t="shared" si="2"/>
        <v>3.2102131248778845E-5</v>
      </c>
      <c r="H80" s="30">
        <f t="shared" si="3"/>
        <v>3.0085711710962792E-5</v>
      </c>
      <c r="I80" s="89">
        <f>IFERROR((s_DL/(up_Rad_Spec!AV80*s_Fam*s_Foffset*Fsurf!C80*s_EF_res*(1/365)*((s_ET_res_o*s_GSF_s)+(s_ET_res_i*s_GSF_i))*(1/24)))*up_Rad_Spec!BF80,".")</f>
        <v>3.1271572797415153</v>
      </c>
      <c r="J80" s="30">
        <f>IFERROR((s_DL/(up_Rad_Spec!AZ80*s_Fam*s_Foffset*Fsurf!C80*s_EF_res*(1/365)*((s_ET_res_o*s_GSF_s)+(s_ET_res_i*s_GSF_i))*(1/24)))*up_Rad_Spec!BF80,".")</f>
        <v>3.1271572797415153</v>
      </c>
      <c r="K80" s="30">
        <f>IFERROR((s_DL/(up_Rad_Spec!BA80*s_Fam*s_Foffset*Fsurf!C80*s_EF_res*(1/365)*((s_ET_res_o*s_GSF_s)+(s_ET_res_i*s_GSF_i))*(1/24)))*up_Rad_Spec!BF80,".")</f>
        <v>3.1271572797415153</v>
      </c>
      <c r="L80" s="30">
        <f>IFERROR((s_DL/(up_Rad_Spec!BB80*s_Fam*s_Foffset*Fsurf!C80*s_EF_res*(1/365)*((s_ET_res_o*s_GSF_s)+(s_ET_res_i*s_GSF_i))*(1/24)))*up_Rad_Spec!BF80,".")</f>
        <v>3.1271572797415153</v>
      </c>
      <c r="M80" s="30">
        <f>IFERROR((s_DL/(up_Rad_Spec!AY80*s_Fam*s_Foffset*Fsurf!C80*s_EF_res*(1/365)*((s_ET_res_o*s_GSF_s)+(s_ET_res_i*s_GSF_i))*(1/24)))*up_Rad_Spec!BF80,".")</f>
        <v>3.1271572797415153</v>
      </c>
      <c r="N80" s="30">
        <f>IFERROR((s_DL/(up_Rad_Spec!AV80*s_Fam*s_Foffset*s_EF_res*(1/365)*acf!D80*((s_ET_res_o*s_GSF_s)+(s_ET_res_i*s_GSF_i))*(1/24)))*up_Rad_Spec!BF80,".")</f>
        <v>3.2237111139992263</v>
      </c>
      <c r="O80" s="30">
        <f>IFERROR((s_DL/(up_Rad_Spec!AZ80*s_Fam*s_Foffset*s_EF_res*(1/365)*acf!E80*((s_ET_res_o*s_GSF_s)+(s_ET_res_i*s_GSF_i))*(1/24)))*up_Rad_Spec!BF80,".")</f>
        <v>3.2634119897873965</v>
      </c>
      <c r="P80" s="30">
        <f>IFERROR((s_DL/(up_Rad_Spec!BA80*s_Fam*s_Foffset*s_EF_res*(1/365)*acf!F80*((s_ET_res_o*s_GSF_s)+(s_ET_res_i*s_GSF_i))*(1/24)))*up_Rad_Spec!BF80,".")</f>
        <v>3.2495113740805257</v>
      </c>
      <c r="Q80" s="30">
        <f>IFERROR((s_DL/(up_Rad_Spec!BB80*s_Fam*s_Foffset*s_EF_res*(1/365)*acf!G80*((s_ET_res_o*s_GSF_s)+(s_ET_res_i*s_GSF_i))*(1/24)))*up_Rad_Spec!BF80,".")</f>
        <v>3.2744941752755046</v>
      </c>
      <c r="R80" s="30">
        <f>IFERROR((s_DL/(up_Rad_Spec!AY80*s_Fam*s_Foffset*s_EF_res*(1/365)*acf!C80*((s_ET_res_o*s_GSF_s)+(s_ET_res_i*s_GSF_i))*(1/24)))*up_Rad_Spec!BF80,".")</f>
        <v>3.4603753169816653</v>
      </c>
    </row>
    <row r="81" spans="1:18">
      <c r="A81" s="34" t="s">
        <v>88</v>
      </c>
      <c r="B81" s="90" t="s">
        <v>9</v>
      </c>
      <c r="C81" s="30">
        <f>IFERROR((s_DL/(k_decay*up_Rad_Spec!X81*s_IFDres_adj))*up_Rad_Spec!BF81,".")</f>
        <v>3.266256203344386E-5</v>
      </c>
      <c r="D81" s="30">
        <f>IFERROR((s_DL/(k_decay*up_Rad_Spec!AN81*s_IFAres_adj*(1/s_PEFm_pp)*s_SLF*(s_ET_res_o+s_ET_res_i)*(1/24)))*up_Rad_Spec!BF81,".")</f>
        <v>3.8138507502207913E-4</v>
      </c>
      <c r="E81" s="30">
        <f>IFERROR((s_DL/(k_decay*up_Rad_Spec!AN81*s_IFAres_adj*(1/s_PEF)*s_SLF*(s_ET_res_o+s_ET_res_i)*(1/24)))*up_Rad_Spec!BF81,".")</f>
        <v>1.871845252972756E-3</v>
      </c>
      <c r="F81" s="30">
        <f>IFERROR((s_DL/(k_decay*up_Rad_Spec!AY81*s_Fam*s_Foffset*s_EF_res*(1/365)*acf!C81*((s_ET_res_o*s_GSF_s)+(s_ET_res_i*s_GSF_i))*(1/24)))*up_Rad_Spec!BF81,".")</f>
        <v>3.905833921950463</v>
      </c>
      <c r="G81" s="30">
        <f t="shared" si="2"/>
        <v>3.2102130905226639E-5</v>
      </c>
      <c r="H81" s="30">
        <f t="shared" si="3"/>
        <v>3.0085711409213969E-5</v>
      </c>
      <c r="I81" s="89">
        <f>IFERROR((s_DL/(up_Rad_Spec!AV81*s_Fam*s_Foffset*Fsurf!C81*s_EF_res*(1/365)*((s_ET_res_o*s_GSF_s)+(s_ET_res_i*s_GSF_i))*(1/24)))*up_Rad_Spec!BF81,".")</f>
        <v>3.1335917597409844</v>
      </c>
      <c r="J81" s="30">
        <f>IFERROR((s_DL/(up_Rad_Spec!AZ81*s_Fam*s_Foffset*Fsurf!C81*s_EF_res*(1/365)*((s_ET_res_o*s_GSF_s)+(s_ET_res_i*s_GSF_i))*(1/24)))*up_Rad_Spec!BF81,".")</f>
        <v>3.1335917597409844</v>
      </c>
      <c r="K81" s="30">
        <f>IFERROR((s_DL/(up_Rad_Spec!BA81*s_Fam*s_Foffset*Fsurf!C81*s_EF_res*(1/365)*((s_ET_res_o*s_GSF_s)+(s_ET_res_i*s_GSF_i))*(1/24)))*up_Rad_Spec!BF81,".")</f>
        <v>3.1335917597409844</v>
      </c>
      <c r="L81" s="30">
        <f>IFERROR((s_DL/(up_Rad_Spec!BB81*s_Fam*s_Foffset*Fsurf!C81*s_EF_res*(1/365)*((s_ET_res_o*s_GSF_s)+(s_ET_res_i*s_GSF_i))*(1/24)))*up_Rad_Spec!BF81,".")</f>
        <v>3.1335917597409844</v>
      </c>
      <c r="M81" s="30">
        <f>IFERROR((s_DL/(up_Rad_Spec!AY81*s_Fam*s_Foffset*Fsurf!C81*s_EF_res*(1/365)*((s_ET_res_o*s_GSF_s)+(s_ET_res_i*s_GSF_i))*(1/24)))*up_Rad_Spec!BF81,".")</f>
        <v>3.1335917597409844</v>
      </c>
      <c r="N81" s="30">
        <f>IFERROR((s_DL/(up_Rad_Spec!AV81*s_Fam*s_Foffset*s_EF_res*(1/365)*acf!D81*((s_ET_res_o*s_GSF_s)+(s_ET_res_i*s_GSF_i))*(1/24)))*up_Rad_Spec!BF81,".")</f>
        <v>3.2536857422884218</v>
      </c>
      <c r="O81" s="30">
        <f>IFERROR((s_DL/(up_Rad_Spec!AZ81*s_Fam*s_Foffset*s_EF_res*(1/365)*acf!E81*((s_ET_res_o*s_GSF_s)+(s_ET_res_i*s_GSF_i))*(1/24)))*up_Rad_Spec!BF81,".")</f>
        <v>3.2529345575255673</v>
      </c>
      <c r="P81" s="30">
        <f>IFERROR((s_DL/(up_Rad_Spec!BA81*s_Fam*s_Foffset*s_EF_res*(1/365)*acf!F81*((s_ET_res_o*s_GSF_s)+(s_ET_res_i*s_GSF_i))*(1/24)))*up_Rad_Spec!BF81,".")</f>
        <v>3.2746475240245365</v>
      </c>
      <c r="Q81" s="30">
        <f>IFERROR((s_DL/(up_Rad_Spec!BB81*s_Fam*s_Foffset*s_EF_res*(1/365)*acf!G81*((s_ET_res_o*s_GSF_s)+(s_ET_res_i*s_GSF_i))*(1/24)))*up_Rad_Spec!BF81,".")</f>
        <v>3.2242692518345772</v>
      </c>
      <c r="R81" s="30">
        <f>IFERROR((s_DL/(up_Rad_Spec!AY81*s_Fam*s_Foffset*s_EF_res*(1/365)*acf!C81*((s_ET_res_o*s_GSF_s)+(s_ET_res_i*s_GSF_i))*(1/24)))*up_Rad_Spec!BF81,".")</f>
        <v>3.4558696199543433</v>
      </c>
    </row>
    <row r="82" spans="1:18">
      <c r="A82" s="34" t="s">
        <v>89</v>
      </c>
      <c r="B82" s="28" t="s">
        <v>9</v>
      </c>
      <c r="C82" s="30">
        <f>IFERROR((s_DL/(k_decay*up_Rad_Spec!X82*s_IFDres_adj))*up_Rad_Spec!BF82,".")</f>
        <v>3.266256203344386E-5</v>
      </c>
      <c r="D82" s="30">
        <f>IFERROR((s_DL/(k_decay*up_Rad_Spec!AN82*s_IFAres_adj*(1/s_PEFm_pp)*s_SLF*(s_ET_res_o+s_ET_res_i)*(1/24)))*up_Rad_Spec!BF82,".")</f>
        <v>3.8138507502207913E-4</v>
      </c>
      <c r="E82" s="30">
        <f>IFERROR((s_DL/(k_decay*up_Rad_Spec!AN82*s_IFAres_adj*(1/s_PEF)*s_SLF*(s_ET_res_o+s_ET_res_i)*(1/24)))*up_Rad_Spec!BF82,".")</f>
        <v>1.871845252972756E-3</v>
      </c>
      <c r="F82" s="30">
        <f>IFERROR((s_DL/(k_decay*up_Rad_Spec!AY82*s_Fam*s_Foffset*s_EF_res*(1/365)*acf!C82*((s_ET_res_o*s_GSF_s)+(s_ET_res_i*s_GSF_i))*(1/24)))*up_Rad_Spec!BF82,".")</f>
        <v>3.9122404292035298</v>
      </c>
      <c r="G82" s="30">
        <f t="shared" si="2"/>
        <v>3.2102131337292291E-5</v>
      </c>
      <c r="H82" s="30">
        <f t="shared" si="3"/>
        <v>3.0085711788705942E-5</v>
      </c>
      <c r="I82" s="89" t="str">
        <f>IFERROR((s_DL/(up_Rad_Spec!AV82*s_Fam*s_Foffset*Fsurf!C82*s_EF_res*(1/365)*((s_ET_res_o*s_GSF_s)+(s_ET_res_i*s_GSF_i))*(1/24)))*up_Rad_Spec!BF82,".")</f>
        <v>.</v>
      </c>
      <c r="J82" s="30" t="str">
        <f>IFERROR((s_DL/(up_Rad_Spec!AZ82*s_Fam*s_Foffset*Fsurf!C82*s_EF_res*(1/365)*((s_ET_res_o*s_GSF_s)+(s_ET_res_i*s_GSF_i))*(1/24)))*up_Rad_Spec!BF82,".")</f>
        <v>.</v>
      </c>
      <c r="K82" s="30" t="str">
        <f>IFERROR((s_DL/(up_Rad_Spec!BA82*s_Fam*s_Foffset*Fsurf!C82*s_EF_res*(1/365)*((s_ET_res_o*s_GSF_s)+(s_ET_res_i*s_GSF_i))*(1/24)))*up_Rad_Spec!BF82,".")</f>
        <v>.</v>
      </c>
      <c r="L82" s="30" t="str">
        <f>IFERROR((s_DL/(up_Rad_Spec!BB82*s_Fam*s_Foffset*Fsurf!C82*s_EF_res*(1/365)*((s_ET_res_o*s_GSF_s)+(s_ET_res_i*s_GSF_i))*(1/24)))*up_Rad_Spec!BF82,".")</f>
        <v>.</v>
      </c>
      <c r="M82" s="30" t="str">
        <f>IFERROR((s_DL/(up_Rad_Spec!AY82*s_Fam*s_Foffset*Fsurf!C82*s_EF_res*(1/365)*((s_ET_res_o*s_GSF_s)+(s_ET_res_i*s_GSF_i))*(1/24)))*up_Rad_Spec!BF82,".")</f>
        <v>.</v>
      </c>
      <c r="N82" s="30">
        <f>IFERROR((s_DL/(up_Rad_Spec!AV82*s_Fam*s_Foffset*s_EF_res*(1/365)*acf!D82*((s_ET_res_o*s_GSF_s)+(s_ET_res_i*s_GSF_i))*(1/24)))*up_Rad_Spec!BF82,".")</f>
        <v>3.250146087389886</v>
      </c>
      <c r="O82" s="30">
        <f>IFERROR((s_DL/(up_Rad_Spec!AZ82*s_Fam*s_Foffset*s_EF_res*(1/365)*acf!E82*((s_ET_res_o*s_GSF_s)+(s_ET_res_i*s_GSF_i))*(1/24)))*up_Rad_Spec!BF82,".")</f>
        <v>3.2578335077535709</v>
      </c>
      <c r="P82" s="30">
        <f>IFERROR((s_DL/(up_Rad_Spec!BA82*s_Fam*s_Foffset*s_EF_res*(1/365)*acf!F82*((s_ET_res_o*s_GSF_s)+(s_ET_res_i*s_GSF_i))*(1/24)))*up_Rad_Spec!BF82,".")</f>
        <v>3.2673676406841095</v>
      </c>
      <c r="Q82" s="30">
        <f>IFERROR((s_DL/(up_Rad_Spec!BB82*s_Fam*s_Foffset*s_EF_res*(1/365)*acf!G82*((s_ET_res_o*s_GSF_s)+(s_ET_res_i*s_GSF_i))*(1/24)))*up_Rad_Spec!BF82,".")</f>
        <v>3.2104917953584096</v>
      </c>
      <c r="R82" s="30">
        <f>IFERROR((s_DL/(up_Rad_Spec!AY82*s_Fam*s_Foffset*s_EF_res*(1/365)*acf!C82*((s_ET_res_o*s_GSF_s)+(s_ET_res_i*s_GSF_i))*(1/24)))*up_Rad_Spec!BF82,".")</f>
        <v>3.4615380775048461</v>
      </c>
    </row>
    <row r="83" spans="1:18">
      <c r="A83" s="34" t="s">
        <v>90</v>
      </c>
      <c r="B83" s="90" t="s">
        <v>9</v>
      </c>
      <c r="C83" s="30">
        <f>IFERROR((s_DL/(k_decay*up_Rad_Spec!X83*s_IFDres_adj))*up_Rad_Spec!BF83,".")</f>
        <v>3.266256203344386E-5</v>
      </c>
      <c r="D83" s="30">
        <f>IFERROR((s_DL/(k_decay*up_Rad_Spec!AN83*s_IFAres_adj*(1/s_PEFm_pp)*s_SLF*(s_ET_res_o+s_ET_res_i)*(1/24)))*up_Rad_Spec!BF83,".")</f>
        <v>3.8138507502207913E-4</v>
      </c>
      <c r="E83" s="30">
        <f>IFERROR((s_DL/(k_decay*up_Rad_Spec!AN83*s_IFAres_adj*(1/s_PEF)*s_SLF*(s_ET_res_o+s_ET_res_i)*(1/24)))*up_Rad_Spec!BF83,".")</f>
        <v>1.871845252972756E-3</v>
      </c>
      <c r="F83" s="30">
        <f>IFERROR((s_DL/(k_decay*up_Rad_Spec!AY83*s_Fam*s_Foffset*s_EF_res*(1/365)*acf!C83*((s_ET_res_o*s_GSF_s)+(s_ET_res_i*s_GSF_i))*(1/24)))*up_Rad_Spec!BF83,".")</f>
        <v>3.9153763471682401</v>
      </c>
      <c r="G83" s="30">
        <f t="shared" si="2"/>
        <v>3.2102131548268452E-5</v>
      </c>
      <c r="H83" s="30">
        <f t="shared" si="3"/>
        <v>3.0085711974010547E-5</v>
      </c>
      <c r="I83" s="89">
        <f>IFERROR((s_DL/(up_Rad_Spec!AV83*s_Fam*s_Foffset*Fsurf!C83*s_EF_res*(1/365)*((s_ET_res_o*s_GSF_s)+(s_ET_res_i*s_GSF_i))*(1/24)))*up_Rad_Spec!BF83,".")</f>
        <v>3.1335917597409844</v>
      </c>
      <c r="J83" s="30">
        <f>IFERROR((s_DL/(up_Rad_Spec!AZ83*s_Fam*s_Foffset*Fsurf!C83*s_EF_res*(1/365)*((s_ET_res_o*s_GSF_s)+(s_ET_res_i*s_GSF_i))*(1/24)))*up_Rad_Spec!BF83,".")</f>
        <v>3.1335917597409844</v>
      </c>
      <c r="K83" s="30">
        <f>IFERROR((s_DL/(up_Rad_Spec!BA83*s_Fam*s_Foffset*Fsurf!C83*s_EF_res*(1/365)*((s_ET_res_o*s_GSF_s)+(s_ET_res_i*s_GSF_i))*(1/24)))*up_Rad_Spec!BF83,".")</f>
        <v>3.1335917597409844</v>
      </c>
      <c r="L83" s="30">
        <f>IFERROR((s_DL/(up_Rad_Spec!BB83*s_Fam*s_Foffset*Fsurf!C83*s_EF_res*(1/365)*((s_ET_res_o*s_GSF_s)+(s_ET_res_i*s_GSF_i))*(1/24)))*up_Rad_Spec!BF83,".")</f>
        <v>3.1335917597409844</v>
      </c>
      <c r="M83" s="30">
        <f>IFERROR((s_DL/(up_Rad_Spec!AY83*s_Fam*s_Foffset*Fsurf!C83*s_EF_res*(1/365)*((s_ET_res_o*s_GSF_s)+(s_ET_res_i*s_GSF_i))*(1/24)))*up_Rad_Spec!BF83,".")</f>
        <v>3.1335917597409844</v>
      </c>
      <c r="N83" s="30">
        <f>IFERROR((s_DL/(up_Rad_Spec!AV83*s_Fam*s_Foffset*s_EF_res*(1/365)*acf!D83*((s_ET_res_o*s_GSF_s)+(s_ET_res_i*s_GSF_i))*(1/24)))*up_Rad_Spec!BF83,".")</f>
        <v>3.2646139831537986</v>
      </c>
      <c r="O83" s="30">
        <f>IFERROR((s_DL/(up_Rad_Spec!AZ83*s_Fam*s_Foffset*s_EF_res*(1/365)*acf!E83*((s_ET_res_o*s_GSF_s)+(s_ET_res_i*s_GSF_i))*(1/24)))*up_Rad_Spec!BF83,".")</f>
        <v>3.2529488667687305</v>
      </c>
      <c r="P83" s="30">
        <f>IFERROR((s_DL/(up_Rad_Spec!BA83*s_Fam*s_Foffset*s_EF_res*(1/365)*acf!F83*((s_ET_res_o*s_GSF_s)+(s_ET_res_i*s_GSF_i))*(1/24)))*up_Rad_Spec!BF83,".")</f>
        <v>3.2717797128381334</v>
      </c>
      <c r="Q83" s="30">
        <f>IFERROR((s_DL/(up_Rad_Spec!BB83*s_Fam*s_Foffset*s_EF_res*(1/365)*acf!G83*((s_ET_res_o*s_GSF_s)+(s_ET_res_i*s_GSF_i))*(1/24)))*up_Rad_Spec!BF83,".")</f>
        <v>3.2250189075546039</v>
      </c>
      <c r="R83" s="30">
        <f>IFERROR((s_DL/(up_Rad_Spec!AY83*s_Fam*s_Foffset*s_EF_res*(1/365)*acf!C83*((s_ET_res_o*s_GSF_s)+(s_ET_res_i*s_GSF_i))*(1/24)))*up_Rad_Spec!BF83,".")</f>
        <v>3.4643127278974313</v>
      </c>
    </row>
    <row r="84" spans="1:18">
      <c r="A84" s="34" t="s">
        <v>91</v>
      </c>
      <c r="B84" s="90" t="s">
        <v>9</v>
      </c>
      <c r="C84" s="30">
        <f>IFERROR((s_DL/(k_decay*up_Rad_Spec!X84*s_IFDres_adj))*up_Rad_Spec!BF84,".")</f>
        <v>3.266256203344386E-5</v>
      </c>
      <c r="D84" s="30">
        <f>IFERROR((s_DL/(k_decay*up_Rad_Spec!AN84*s_IFAres_adj*(1/s_PEFm_pp)*s_SLF*(s_ET_res_o+s_ET_res_i)*(1/24)))*up_Rad_Spec!BF84,".")</f>
        <v>3.8138507502207913E-4</v>
      </c>
      <c r="E84" s="30">
        <f>IFERROR((s_DL/(k_decay*up_Rad_Spec!AN84*s_IFAres_adj*(1/s_PEF)*s_SLF*(s_ET_res_o+s_ET_res_i)*(1/24)))*up_Rad_Spec!BF84,".")</f>
        <v>1.871845252972756E-3</v>
      </c>
      <c r="F84" s="30">
        <f>IFERROR((s_DL/(k_decay*up_Rad_Spec!AY84*s_Fam*s_Foffset*s_EF_res*(1/365)*acf!C84*((s_ET_res_o*s_GSF_s)+(s_ET_res_i*s_GSF_i))*(1/24)))*up_Rad_Spec!BF84,".")</f>
        <v>3.8249221081247482</v>
      </c>
      <c r="G84" s="30">
        <f t="shared" si="2"/>
        <v>3.2102125323825772E-5</v>
      </c>
      <c r="H84" s="30">
        <f t="shared" si="3"/>
        <v>3.0085706506957048E-5</v>
      </c>
      <c r="I84" s="89">
        <f>IFERROR((s_DL/(up_Rad_Spec!AV84*s_Fam*s_Foffset*Fsurf!C84*s_EF_res*(1/365)*((s_ET_res_o*s_GSF_s)+(s_ET_res_i*s_GSF_i))*(1/24)))*up_Rad_Spec!BF84,".")</f>
        <v>3.1400527736785939</v>
      </c>
      <c r="J84" s="30">
        <f>IFERROR((s_DL/(up_Rad_Spec!AZ84*s_Fam*s_Foffset*Fsurf!C84*s_EF_res*(1/365)*((s_ET_res_o*s_GSF_s)+(s_ET_res_i*s_GSF_i))*(1/24)))*up_Rad_Spec!BF84,".")</f>
        <v>3.1400527736785939</v>
      </c>
      <c r="K84" s="30">
        <f>IFERROR((s_DL/(up_Rad_Spec!BA84*s_Fam*s_Foffset*Fsurf!C84*s_EF_res*(1/365)*((s_ET_res_o*s_GSF_s)+(s_ET_res_i*s_GSF_i))*(1/24)))*up_Rad_Spec!BF84,".")</f>
        <v>3.1400527736785939</v>
      </c>
      <c r="L84" s="30">
        <f>IFERROR((s_DL/(up_Rad_Spec!BB84*s_Fam*s_Foffset*Fsurf!C84*s_EF_res*(1/365)*((s_ET_res_o*s_GSF_s)+(s_ET_res_i*s_GSF_i))*(1/24)))*up_Rad_Spec!BF84,".")</f>
        <v>3.1400527736785939</v>
      </c>
      <c r="M84" s="30">
        <f>IFERROR((s_DL/(up_Rad_Spec!AY84*s_Fam*s_Foffset*Fsurf!C84*s_EF_res*(1/365)*((s_ET_res_o*s_GSF_s)+(s_ET_res_i*s_GSF_i))*(1/24)))*up_Rad_Spec!BF84,".")</f>
        <v>3.1400527736785939</v>
      </c>
      <c r="N84" s="30">
        <f>IFERROR((s_DL/(up_Rad_Spec!AV84*s_Fam*s_Foffset*s_EF_res*(1/365)*acf!D84*((s_ET_res_o*s_GSF_s)+(s_ET_res_i*s_GSF_i))*(1/24)))*up_Rad_Spec!BF84,".")</f>
        <v>3.3842791005202622</v>
      </c>
      <c r="O84" s="30">
        <f>IFERROR((s_DL/(up_Rad_Spec!AZ84*s_Fam*s_Foffset*s_EF_res*(1/365)*acf!E84*((s_ET_res_o*s_GSF_s)+(s_ET_res_i*s_GSF_i))*(1/24)))*up_Rad_Spec!BF84,".")</f>
        <v>3.3842791005202622</v>
      </c>
      <c r="P84" s="30">
        <f>IFERROR((s_DL/(up_Rad_Spec!BA84*s_Fam*s_Foffset*s_EF_res*(1/365)*acf!F84*((s_ET_res_o*s_GSF_s)+(s_ET_res_i*s_GSF_i))*(1/24)))*up_Rad_Spec!BF84,".")</f>
        <v>3.3842791005202622</v>
      </c>
      <c r="Q84" s="30">
        <f>IFERROR((s_DL/(up_Rad_Spec!BB84*s_Fam*s_Foffset*s_EF_res*(1/365)*acf!G84*((s_ET_res_o*s_GSF_s)+(s_ET_res_i*s_GSF_i))*(1/24)))*up_Rad_Spec!BF84,".")</f>
        <v>3.3842791005202622</v>
      </c>
      <c r="R84" s="30">
        <f>IFERROR((s_DL/(up_Rad_Spec!AY84*s_Fam*s_Foffset*s_EF_res*(1/365)*acf!C84*((s_ET_res_o*s_GSF_s)+(s_ET_res_i*s_GSF_i))*(1/24)))*up_Rad_Spec!BF84,".")</f>
        <v>3.3842791005202622</v>
      </c>
    </row>
    <row r="85" spans="1:18">
      <c r="A85" s="88" t="s">
        <v>92</v>
      </c>
      <c r="B85" s="28"/>
      <c r="C85" s="30">
        <f>IFERROR((s_DL/(k_decay*up_Rad_Spec!X85*s_IFDres_adj))*up_Rad_Spec!BF85,".")</f>
        <v>3.266256203344386E-5</v>
      </c>
      <c r="D85" s="30">
        <f>IFERROR((s_DL/(k_decay*up_Rad_Spec!AN85*s_IFAres_adj*(1/s_PEFm_pp)*s_SLF*(s_ET_res_o+s_ET_res_i)*(1/24)))*up_Rad_Spec!BF85,".")</f>
        <v>3.8138507502207913E-4</v>
      </c>
      <c r="E85" s="30">
        <f>IFERROR((s_DL/(k_decay*up_Rad_Spec!AN85*s_IFAres_adj*(1/s_PEF)*s_SLF*(s_ET_res_o+s_ET_res_i)*(1/24)))*up_Rad_Spec!BF85,".")</f>
        <v>1.871845252972756E-3</v>
      </c>
      <c r="F85" s="30">
        <f>IFERROR((s_DL/(k_decay*up_Rad_Spec!AY85*s_Fam*s_Foffset*s_EF_res*(1/365)*acf!C85*((s_ET_res_o*s_GSF_s)+(s_ET_res_i*s_GSF_i))*(1/24)))*up_Rad_Spec!BF85,".")</f>
        <v>3.7947468164401825</v>
      </c>
      <c r="G85" s="30">
        <f t="shared" si="2"/>
        <v>3.210212318136135E-5</v>
      </c>
      <c r="H85" s="30">
        <f t="shared" si="3"/>
        <v>3.0085704625187317E-5</v>
      </c>
      <c r="I85" s="89" t="str">
        <f>IFERROR((s_DL/(up_Rad_Spec!AV85*s_Fam*s_Foffset*Fsurf!C85*s_EF_res*(1/365)*((s_ET_res_o*s_GSF_s)+(s_ET_res_i*s_GSF_i))*(1/24)))*up_Rad_Spec!BF85,".")</f>
        <v>.</v>
      </c>
      <c r="J85" s="30" t="str">
        <f>IFERROR((s_DL/(up_Rad_Spec!AZ85*s_Fam*s_Foffset*Fsurf!C85*s_EF_res*(1/365)*((s_ET_res_o*s_GSF_s)+(s_ET_res_i*s_GSF_i))*(1/24)))*up_Rad_Spec!BF85,".")</f>
        <v>.</v>
      </c>
      <c r="K85" s="30" t="str">
        <f>IFERROR((s_DL/(up_Rad_Spec!BA85*s_Fam*s_Foffset*Fsurf!C85*s_EF_res*(1/365)*((s_ET_res_o*s_GSF_s)+(s_ET_res_i*s_GSF_i))*(1/24)))*up_Rad_Spec!BF85,".")</f>
        <v>.</v>
      </c>
      <c r="L85" s="30" t="str">
        <f>IFERROR((s_DL/(up_Rad_Spec!BB85*s_Fam*s_Foffset*Fsurf!C85*s_EF_res*(1/365)*((s_ET_res_o*s_GSF_s)+(s_ET_res_i*s_GSF_i))*(1/24)))*up_Rad_Spec!BF85,".")</f>
        <v>.</v>
      </c>
      <c r="M85" s="30" t="str">
        <f>IFERROR((s_DL/(up_Rad_Spec!AY85*s_Fam*s_Foffset*Fsurf!C85*s_EF_res*(1/365)*((s_ET_res_o*s_GSF_s)+(s_ET_res_i*s_GSF_i))*(1/24)))*up_Rad_Spec!BF85,".")</f>
        <v>.</v>
      </c>
      <c r="N85" s="30">
        <f>IFERROR((s_DL/(up_Rad_Spec!AV85*s_Fam*s_Foffset*s_EF_res*(1/365)*acf!D85*((s_ET_res_o*s_GSF_s)+(s_ET_res_i*s_GSF_i))*(1/24)))*up_Rad_Spec!BF85,".")</f>
        <v>3.3504363095150604</v>
      </c>
      <c r="O85" s="30">
        <f>IFERROR((s_DL/(up_Rad_Spec!AZ85*s_Fam*s_Foffset*s_EF_res*(1/365)*acf!E85*((s_ET_res_o*s_GSF_s)+(s_ET_res_i*s_GSF_i))*(1/24)))*up_Rad_Spec!BF85,".")</f>
        <v>3.2495870560513946</v>
      </c>
      <c r="P85" s="30">
        <f>IFERROR((s_DL/(up_Rad_Spec!BA85*s_Fam*s_Foffset*s_EF_res*(1/365)*acf!F85*((s_ET_res_o*s_GSF_s)+(s_ET_res_i*s_GSF_i))*(1/24)))*up_Rad_Spec!BF85,".")</f>
        <v>3.2583524363148575</v>
      </c>
      <c r="Q85" s="30">
        <f>IFERROR((s_DL/(up_Rad_Spec!BB85*s_Fam*s_Foffset*s_EF_res*(1/365)*acf!G85*((s_ET_res_o*s_GSF_s)+(s_ET_res_i*s_GSF_i))*(1/24)))*up_Rad_Spec!BF85,".")</f>
        <v>3.3227467532380746</v>
      </c>
      <c r="R85" s="30">
        <f>IFERROR((s_DL/(up_Rad_Spec!AY85*s_Fam*s_Foffset*s_EF_res*(1/365)*acf!C85*((s_ET_res_o*s_GSF_s)+(s_ET_res_i*s_GSF_i))*(1/24)))*up_Rad_Spec!BF85,".")</f>
        <v>3.3575800969553899</v>
      </c>
    </row>
    <row r="86" spans="1:18">
      <c r="A86" s="88" t="s">
        <v>93</v>
      </c>
      <c r="B86" s="28"/>
      <c r="C86" s="30">
        <f>IFERROR((s_DL/(k_decay*up_Rad_Spec!X86*s_IFDres_adj))*up_Rad_Spec!BF86,".")</f>
        <v>3.266256203344386E-5</v>
      </c>
      <c r="D86" s="30">
        <f>IFERROR((s_DL/(k_decay*up_Rad_Spec!AN86*s_IFAres_adj*(1/s_PEFm_pp)*s_SLF*(s_ET_res_o+s_ET_res_i)*(1/24)))*up_Rad_Spec!BF86,".")</f>
        <v>3.8138507502207913E-4</v>
      </c>
      <c r="E86" s="30">
        <f>IFERROR((s_DL/(k_decay*up_Rad_Spec!AN86*s_IFAres_adj*(1/s_PEF)*s_SLF*(s_ET_res_o+s_ET_res_i)*(1/24)))*up_Rad_Spec!BF86,".")</f>
        <v>1.871845252972756E-3</v>
      </c>
      <c r="F86" s="30">
        <f>IFERROR((s_DL/(k_decay*up_Rad_Spec!AY86*s_Fam*s_Foffset*s_EF_res*(1/365)*acf!C86*((s_ET_res_o*s_GSF_s)+(s_ET_res_i*s_GSF_i))*(1/24)))*up_Rad_Spec!BF86,".")</f>
        <v>3.743224742708493</v>
      </c>
      <c r="G86" s="30">
        <f t="shared" si="2"/>
        <v>3.2102119443423378E-5</v>
      </c>
      <c r="H86" s="30">
        <f t="shared" si="3"/>
        <v>3.0085701342080946E-5</v>
      </c>
      <c r="I86" s="89" t="str">
        <f>IFERROR((s_DL/(up_Rad_Spec!AV86*s_Fam*s_Foffset*Fsurf!C86*s_EF_res*(1/365)*((s_ET_res_o*s_GSF_s)+(s_ET_res_i*s_GSF_i))*(1/24)))*up_Rad_Spec!BF86,".")</f>
        <v>.</v>
      </c>
      <c r="J86" s="30" t="str">
        <f>IFERROR((s_DL/(up_Rad_Spec!AZ86*s_Fam*s_Foffset*Fsurf!C86*s_EF_res*(1/365)*((s_ET_res_o*s_GSF_s)+(s_ET_res_i*s_GSF_i))*(1/24)))*up_Rad_Spec!BF86,".")</f>
        <v>.</v>
      </c>
      <c r="K86" s="30" t="str">
        <f>IFERROR((s_DL/(up_Rad_Spec!BA86*s_Fam*s_Foffset*Fsurf!C86*s_EF_res*(1/365)*((s_ET_res_o*s_GSF_s)+(s_ET_res_i*s_GSF_i))*(1/24)))*up_Rad_Spec!BF86,".")</f>
        <v>.</v>
      </c>
      <c r="L86" s="30" t="str">
        <f>IFERROR((s_DL/(up_Rad_Spec!BB86*s_Fam*s_Foffset*Fsurf!C86*s_EF_res*(1/365)*((s_ET_res_o*s_GSF_s)+(s_ET_res_i*s_GSF_i))*(1/24)))*up_Rad_Spec!BF86,".")</f>
        <v>.</v>
      </c>
      <c r="M86" s="30" t="str">
        <f>IFERROR((s_DL/(up_Rad_Spec!AY86*s_Fam*s_Foffset*Fsurf!C86*s_EF_res*(1/365)*((s_ET_res_o*s_GSF_s)+(s_ET_res_i*s_GSF_i))*(1/24)))*up_Rad_Spec!BF86,".")</f>
        <v>.</v>
      </c>
      <c r="N86" s="30">
        <f>IFERROR((s_DL/(up_Rad_Spec!AV86*s_Fam*s_Foffset*s_EF_res*(1/365)*acf!D86*((s_ET_res_o*s_GSF_s)+(s_ET_res_i*s_GSF_i))*(1/24)))*up_Rad_Spec!BF86,".")</f>
        <v>3.3474206152670707</v>
      </c>
      <c r="O86" s="30">
        <f>IFERROR((s_DL/(up_Rad_Spec!AZ86*s_Fam*s_Foffset*s_EF_res*(1/365)*acf!E86*((s_ET_res_o*s_GSF_s)+(s_ET_res_i*s_GSF_i))*(1/24)))*up_Rad_Spec!BF86,".")</f>
        <v>3.3416152754029702</v>
      </c>
      <c r="P86" s="30">
        <f>IFERROR((s_DL/(up_Rad_Spec!BA86*s_Fam*s_Foffset*s_EF_res*(1/365)*acf!F86*((s_ET_res_o*s_GSF_s)+(s_ET_res_i*s_GSF_i))*(1/24)))*up_Rad_Spec!BF86,".")</f>
        <v>3.3609392446546056</v>
      </c>
      <c r="Q86" s="30">
        <f>IFERROR((s_DL/(up_Rad_Spec!BB86*s_Fam*s_Foffset*s_EF_res*(1/365)*acf!G86*((s_ET_res_o*s_GSF_s)+(s_ET_res_i*s_GSF_i))*(1/24)))*up_Rad_Spec!BF86,".")</f>
        <v>3.3787311019948203</v>
      </c>
      <c r="R86" s="30">
        <f>IFERROR((s_DL/(up_Rad_Spec!AY86*s_Fam*s_Foffset*s_EF_res*(1/365)*acf!C86*((s_ET_res_o*s_GSF_s)+(s_ET_res_i*s_GSF_i))*(1/24)))*up_Rad_Spec!BF86,".")</f>
        <v>3.3119935274994416</v>
      </c>
    </row>
    <row r="87" spans="1:18">
      <c r="A87" s="88" t="s">
        <v>94</v>
      </c>
      <c r="B87" s="28"/>
      <c r="C87" s="30">
        <f>IFERROR((s_DL/(k_decay*up_Rad_Spec!X87*s_IFDres_adj))*up_Rad_Spec!BF87,".")</f>
        <v>3.266256203344386E-5</v>
      </c>
      <c r="D87" s="30">
        <f>IFERROR((s_DL/(k_decay*up_Rad_Spec!AN87*s_IFAres_adj*(1/s_PEFm_pp)*s_SLF*(s_ET_res_o+s_ET_res_i)*(1/24)))*up_Rad_Spec!BF87,".")</f>
        <v>3.8138507502207913E-4</v>
      </c>
      <c r="E87" s="30">
        <f>IFERROR((s_DL/(k_decay*up_Rad_Spec!AN87*s_IFAres_adj*(1/s_PEF)*s_SLF*(s_ET_res_o+s_ET_res_i)*(1/24)))*up_Rad_Spec!BF87,".")</f>
        <v>1.871845252972756E-3</v>
      </c>
      <c r="F87" s="30">
        <f>IFERROR((s_DL/(k_decay*up_Rad_Spec!AY87*s_Fam*s_Foffset*s_EF_res*(1/365)*acf!C87*((s_ET_res_o*s_GSF_s)+(s_ET_res_i*s_GSF_i))*(1/24)))*up_Rad_Spec!BF87,".")</f>
        <v>3.4424298973122736</v>
      </c>
      <c r="G87" s="30">
        <f t="shared" si="2"/>
        <v>3.2102095387254219E-5</v>
      </c>
      <c r="H87" s="30">
        <f t="shared" si="3"/>
        <v>3.0085680213060815E-5</v>
      </c>
      <c r="I87" s="89">
        <f>IFERROR((s_DL/(up_Rad_Spec!AV87*s_Fam*s_Foffset*Fsurf!C87*s_EF_res*(1/365)*((s_ET_res_o*s_GSF_s)+(s_ET_res_i*s_GSF_i))*(1/24)))*up_Rad_Spec!BF87,".")</f>
        <v>2.5172323888167241</v>
      </c>
      <c r="J87" s="30">
        <f>IFERROR((s_DL/(up_Rad_Spec!AZ87*s_Fam*s_Foffset*Fsurf!C87*s_EF_res*(1/365)*((s_ET_res_o*s_GSF_s)+(s_ET_res_i*s_GSF_i))*(1/24)))*up_Rad_Spec!BF87,".")</f>
        <v>2.5172323888167241</v>
      </c>
      <c r="K87" s="30">
        <f>IFERROR((s_DL/(up_Rad_Spec!BA87*s_Fam*s_Foffset*Fsurf!C87*s_EF_res*(1/365)*((s_ET_res_o*s_GSF_s)+(s_ET_res_i*s_GSF_i))*(1/24)))*up_Rad_Spec!BF87,".")</f>
        <v>2.5172323888167241</v>
      </c>
      <c r="L87" s="30">
        <f>IFERROR((s_DL/(up_Rad_Spec!BB87*s_Fam*s_Foffset*Fsurf!C87*s_EF_res*(1/365)*((s_ET_res_o*s_GSF_s)+(s_ET_res_i*s_GSF_i))*(1/24)))*up_Rad_Spec!BF87,".")</f>
        <v>2.5172323888167241</v>
      </c>
      <c r="M87" s="30">
        <f>IFERROR((s_DL/(up_Rad_Spec!AY87*s_Fam*s_Foffset*Fsurf!C87*s_EF_res*(1/365)*((s_ET_res_o*s_GSF_s)+(s_ET_res_i*s_GSF_i))*(1/24)))*up_Rad_Spec!BF87,".")</f>
        <v>2.5172323888167241</v>
      </c>
      <c r="N87" s="30">
        <f>IFERROR((s_DL/(up_Rad_Spec!AV87*s_Fam*s_Foffset*s_EF_res*(1/365)*acf!D87*((s_ET_res_o*s_GSF_s)+(s_ET_res_i*s_GSF_i))*(1/24)))*up_Rad_Spec!BF87,".")</f>
        <v>3.0458511904682357</v>
      </c>
      <c r="O87" s="30">
        <f>IFERROR((s_DL/(up_Rad_Spec!AZ87*s_Fam*s_Foffset*s_EF_res*(1/365)*acf!E87*((s_ET_res_o*s_GSF_s)+(s_ET_res_i*s_GSF_i))*(1/24)))*up_Rad_Spec!BF87,".")</f>
        <v>3.0966153769760401</v>
      </c>
      <c r="P87" s="30">
        <f>IFERROR((s_DL/(up_Rad_Spec!BA87*s_Fam*s_Foffset*s_EF_res*(1/365)*acf!F87*((s_ET_res_o*s_GSF_s)+(s_ET_res_i*s_GSF_i))*(1/24)))*up_Rad_Spec!BF87,".")</f>
        <v>3.0966153769760401</v>
      </c>
      <c r="Q87" s="30">
        <f>IFERROR((s_DL/(up_Rad_Spec!BB87*s_Fam*s_Foffset*s_EF_res*(1/365)*acf!G87*((s_ET_res_o*s_GSF_s)+(s_ET_res_i*s_GSF_i))*(1/24)))*up_Rad_Spec!BF87,".")</f>
        <v>3.1086522459418076</v>
      </c>
      <c r="R87" s="30">
        <f>IFERROR((s_DL/(up_Rad_Spec!AY87*s_Fam*s_Foffset*s_EF_res*(1/365)*acf!C87*((s_ET_res_o*s_GSF_s)+(s_ET_res_i*s_GSF_i))*(1/24)))*up_Rad_Spec!BF87,".")</f>
        <v>3.0458511904682357</v>
      </c>
    </row>
    <row r="88" spans="1:18">
      <c r="A88" s="88" t="s">
        <v>95</v>
      </c>
      <c r="B88" s="28"/>
      <c r="C88" s="30">
        <f>IFERROR((s_DL/(k_decay*up_Rad_Spec!X88*s_IFDres_adj))*up_Rad_Spec!BF88,".")</f>
        <v>3.266256203344386E-5</v>
      </c>
      <c r="D88" s="30">
        <f>IFERROR((s_DL/(k_decay*up_Rad_Spec!AN88*s_IFAres_adj*(1/s_PEFm_pp)*s_SLF*(s_ET_res_o+s_ET_res_i)*(1/24)))*up_Rad_Spec!BF88,".")</f>
        <v>3.8138507502207913E-4</v>
      </c>
      <c r="E88" s="30">
        <f>IFERROR((s_DL/(k_decay*up_Rad_Spec!AN88*s_IFAres_adj*(1/s_PEF)*s_SLF*(s_ET_res_o+s_ET_res_i)*(1/24)))*up_Rad_Spec!BF88,".")</f>
        <v>1.871845252972756E-3</v>
      </c>
      <c r="F88" s="30">
        <f>IFERROR((s_DL/(k_decay*up_Rad_Spec!AY88*s_Fam*s_Foffset*s_EF_res*(1/365)*acf!C88*((s_ET_res_o*s_GSF_s)+(s_ET_res_i*s_GSF_i))*(1/24)))*up_Rad_Spec!BF88,".")</f>
        <v>3.4424298973122736</v>
      </c>
      <c r="G88" s="30">
        <f t="shared" si="2"/>
        <v>3.2102095387254219E-5</v>
      </c>
      <c r="H88" s="30">
        <f t="shared" si="3"/>
        <v>3.0085680213060815E-5</v>
      </c>
      <c r="I88" s="89">
        <f>IFERROR((s_DL/(up_Rad_Spec!AV88*s_Fam*s_Foffset*Fsurf!C88*s_EF_res*(1/365)*((s_ET_res_o*s_GSF_s)+(s_ET_res_i*s_GSF_i))*(1/24)))*up_Rad_Spec!BF88,".")</f>
        <v>2.5193144668885328</v>
      </c>
      <c r="J88" s="30">
        <f>IFERROR((s_DL/(up_Rad_Spec!AZ88*s_Fam*s_Foffset*Fsurf!C88*s_EF_res*(1/365)*((s_ET_res_o*s_GSF_s)+(s_ET_res_i*s_GSF_i))*(1/24)))*up_Rad_Spec!BF88,".")</f>
        <v>2.5193144668885328</v>
      </c>
      <c r="K88" s="30">
        <f>IFERROR((s_DL/(up_Rad_Spec!BA88*s_Fam*s_Foffset*Fsurf!C88*s_EF_res*(1/365)*((s_ET_res_o*s_GSF_s)+(s_ET_res_i*s_GSF_i))*(1/24)))*up_Rad_Spec!BF88,".")</f>
        <v>2.5193144668885328</v>
      </c>
      <c r="L88" s="30">
        <f>IFERROR((s_DL/(up_Rad_Spec!BB88*s_Fam*s_Foffset*Fsurf!C88*s_EF_res*(1/365)*((s_ET_res_o*s_GSF_s)+(s_ET_res_i*s_GSF_i))*(1/24)))*up_Rad_Spec!BF88,".")</f>
        <v>2.5193144668885328</v>
      </c>
      <c r="M88" s="30">
        <f>IFERROR((s_DL/(up_Rad_Spec!AY88*s_Fam*s_Foffset*Fsurf!C88*s_EF_res*(1/365)*((s_ET_res_o*s_GSF_s)+(s_ET_res_i*s_GSF_i))*(1/24)))*up_Rad_Spec!BF88,".")</f>
        <v>2.5193144668885328</v>
      </c>
      <c r="N88" s="30">
        <f>IFERROR((s_DL/(up_Rad_Spec!AV88*s_Fam*s_Foffset*s_EF_res*(1/365)*acf!D88*((s_ET_res_o*s_GSF_s)+(s_ET_res_i*s_GSF_i))*(1/24)))*up_Rad_Spec!BF88,".")</f>
        <v>3.0458511904682357</v>
      </c>
      <c r="O88" s="30">
        <f>IFERROR((s_DL/(up_Rad_Spec!AZ88*s_Fam*s_Foffset*s_EF_res*(1/365)*acf!E88*((s_ET_res_o*s_GSF_s)+(s_ET_res_i*s_GSF_i))*(1/24)))*up_Rad_Spec!BF88,".")</f>
        <v>3.0938173509480493</v>
      </c>
      <c r="P88" s="30">
        <f>IFERROR((s_DL/(up_Rad_Spec!BA88*s_Fam*s_Foffset*s_EF_res*(1/365)*acf!F88*((s_ET_res_o*s_GSF_s)+(s_ET_res_i*s_GSF_i))*(1/24)))*up_Rad_Spec!BF88,".")</f>
        <v>3.1143564940600812</v>
      </c>
      <c r="Q88" s="30">
        <f>IFERROR((s_DL/(up_Rad_Spec!BB88*s_Fam*s_Foffset*s_EF_res*(1/365)*acf!G88*((s_ET_res_o*s_GSF_s)+(s_ET_res_i*s_GSF_i))*(1/24)))*up_Rad_Spec!BF88,".")</f>
        <v>3.1410340401703674</v>
      </c>
      <c r="R88" s="30">
        <f>IFERROR((s_DL/(up_Rad_Spec!AY88*s_Fam*s_Foffset*s_EF_res*(1/365)*acf!C88*((s_ET_res_o*s_GSF_s)+(s_ET_res_i*s_GSF_i))*(1/24)))*up_Rad_Spec!BF88,".")</f>
        <v>3.0458511904682357</v>
      </c>
    </row>
    <row r="89" spans="1:18">
      <c r="A89" s="88" t="s">
        <v>96</v>
      </c>
      <c r="B89" s="28"/>
      <c r="C89" s="30">
        <f>IFERROR((s_DL/(k_decay*up_Rad_Spec!X89*s_IFDres_adj))*up_Rad_Spec!BF89,".")</f>
        <v>3.266256203344386E-5</v>
      </c>
      <c r="D89" s="30">
        <f>IFERROR((s_DL/(k_decay*up_Rad_Spec!AN89*s_IFAres_adj*(1/s_PEFm_pp)*s_SLF*(s_ET_res_o+s_ET_res_i)*(1/24)))*up_Rad_Spec!BF89,".")</f>
        <v>3.8138507502207913E-4</v>
      </c>
      <c r="E89" s="30">
        <f>IFERROR((s_DL/(k_decay*up_Rad_Spec!AN89*s_IFAres_adj*(1/s_PEF)*s_SLF*(s_ET_res_o+s_ET_res_i)*(1/24)))*up_Rad_Spec!BF89,".")</f>
        <v>1.871845252972756E-3</v>
      </c>
      <c r="F89" s="30">
        <f>IFERROR((s_DL/(k_decay*up_Rad_Spec!AY89*s_Fam*s_Foffset*s_EF_res*(1/365)*acf!C89*((s_ET_res_o*s_GSF_s)+(s_ET_res_i*s_GSF_i))*(1/24)))*up_Rad_Spec!BF89,".")</f>
        <v>3.4424298973122736</v>
      </c>
      <c r="G89" s="30">
        <f t="shared" si="2"/>
        <v>3.2102095387254219E-5</v>
      </c>
      <c r="H89" s="30">
        <f t="shared" si="3"/>
        <v>3.0085680213060815E-5</v>
      </c>
      <c r="I89" s="89">
        <f>IFERROR((s_DL/(up_Rad_Spec!AV89*s_Fam*s_Foffset*Fsurf!C89*s_EF_res*(1/365)*((s_ET_res_o*s_GSF_s)+(s_ET_res_i*s_GSF_i))*(1/24)))*up_Rad_Spec!BF89,".")</f>
        <v>2.5172323888167241</v>
      </c>
      <c r="J89" s="30">
        <f>IFERROR((s_DL/(up_Rad_Spec!AZ89*s_Fam*s_Foffset*Fsurf!C89*s_EF_res*(1/365)*((s_ET_res_o*s_GSF_s)+(s_ET_res_i*s_GSF_i))*(1/24)))*up_Rad_Spec!BF89,".")</f>
        <v>2.5172323888167241</v>
      </c>
      <c r="K89" s="30">
        <f>IFERROR((s_DL/(up_Rad_Spec!BA89*s_Fam*s_Foffset*Fsurf!C89*s_EF_res*(1/365)*((s_ET_res_o*s_GSF_s)+(s_ET_res_i*s_GSF_i))*(1/24)))*up_Rad_Spec!BF89,".")</f>
        <v>2.5172323888167241</v>
      </c>
      <c r="L89" s="30">
        <f>IFERROR((s_DL/(up_Rad_Spec!BB89*s_Fam*s_Foffset*Fsurf!C89*s_EF_res*(1/365)*((s_ET_res_o*s_GSF_s)+(s_ET_res_i*s_GSF_i))*(1/24)))*up_Rad_Spec!BF89,".")</f>
        <v>2.5172323888167241</v>
      </c>
      <c r="M89" s="30">
        <f>IFERROR((s_DL/(up_Rad_Spec!AY89*s_Fam*s_Foffset*Fsurf!C89*s_EF_res*(1/365)*((s_ET_res_o*s_GSF_s)+(s_ET_res_i*s_GSF_i))*(1/24)))*up_Rad_Spec!BF89,".")</f>
        <v>2.5172323888167241</v>
      </c>
      <c r="N89" s="30">
        <f>IFERROR((s_DL/(up_Rad_Spec!AV89*s_Fam*s_Foffset*s_EF_res*(1/365)*acf!D89*((s_ET_res_o*s_GSF_s)+(s_ET_res_i*s_GSF_i))*(1/24)))*up_Rad_Spec!BF89,".")</f>
        <v>3.0458511904682357</v>
      </c>
      <c r="O89" s="30">
        <f>IFERROR((s_DL/(up_Rad_Spec!AZ89*s_Fam*s_Foffset*s_EF_res*(1/365)*acf!E89*((s_ET_res_o*s_GSF_s)+(s_ET_res_i*s_GSF_i))*(1/24)))*up_Rad_Spec!BF89,".")</f>
        <v>3.0998131210080286</v>
      </c>
      <c r="P89" s="30">
        <f>IFERROR((s_DL/(up_Rad_Spec!BA89*s_Fam*s_Foffset*s_EF_res*(1/365)*acf!F89*((s_ET_res_o*s_GSF_s)+(s_ET_res_i*s_GSF_i))*(1/24)))*up_Rad_Spec!BF89,".")</f>
        <v>3.0997600610959921</v>
      </c>
      <c r="Q89" s="30">
        <f>IFERROR((s_DL/(up_Rad_Spec!BB89*s_Fam*s_Foffset*s_EF_res*(1/365)*acf!G89*((s_ET_res_o*s_GSF_s)+(s_ET_res_i*s_GSF_i))*(1/24)))*up_Rad_Spec!BF89,".")</f>
        <v>3.1124271727735535</v>
      </c>
      <c r="R89" s="30">
        <f>IFERROR((s_DL/(up_Rad_Spec!AY89*s_Fam*s_Foffset*s_EF_res*(1/365)*acf!C89*((s_ET_res_o*s_GSF_s)+(s_ET_res_i*s_GSF_i))*(1/24)))*up_Rad_Spec!BF89,".")</f>
        <v>3.0458511904682357</v>
      </c>
    </row>
    <row r="90" spans="1:18">
      <c r="A90" s="34" t="s">
        <v>97</v>
      </c>
      <c r="B90" s="28" t="s">
        <v>9</v>
      </c>
      <c r="C90" s="30">
        <f>IFERROR((s_DL/(k_decay*up_Rad_Spec!X90*s_IFDres_adj))*up_Rad_Spec!BF90,".")</f>
        <v>3.266256203344386E-5</v>
      </c>
      <c r="D90" s="30">
        <f>IFERROR((s_DL/(k_decay*up_Rad_Spec!AN90*s_IFAres_adj*(1/s_PEFm_pp)*s_SLF*(s_ET_res_o+s_ET_res_i)*(1/24)))*up_Rad_Spec!BF90,".")</f>
        <v>3.8138507502207913E-4</v>
      </c>
      <c r="E90" s="30">
        <f>IFERROR((s_DL/(k_decay*up_Rad_Spec!AN90*s_IFAres_adj*(1/s_PEF)*s_SLF*(s_ET_res_o+s_ET_res_i)*(1/24)))*up_Rad_Spec!BF90,".")</f>
        <v>1.871845252972756E-3</v>
      </c>
      <c r="F90" s="30">
        <f>IFERROR((s_DL/(k_decay*up_Rad_Spec!AY90*s_Fam*s_Foffset*s_EF_res*(1/365)*acf!C90*((s_ET_res_o*s_GSF_s)+(s_ET_res_i*s_GSF_i))*(1/24)))*up_Rad_Spec!BF90,".")</f>
        <v>3.4860663326303172</v>
      </c>
      <c r="G90" s="30">
        <f t="shared" si="2"/>
        <v>3.2102099134527158E-5</v>
      </c>
      <c r="H90" s="30">
        <f t="shared" si="3"/>
        <v>3.0085683504366594E-5</v>
      </c>
      <c r="I90" s="89">
        <f>IFERROR((s_DL/(up_Rad_Spec!AV90*s_Fam*s_Foffset*Fsurf!C90*s_EF_res*(1/365)*((s_ET_res_o*s_GSF_s)+(s_ET_res_i*s_GSF_i))*(1/24)))*up_Rad_Spec!BF90,".")</f>
        <v>2.6032916157848174</v>
      </c>
      <c r="J90" s="30">
        <f>IFERROR((s_DL/(up_Rad_Spec!AZ90*s_Fam*s_Foffset*Fsurf!C90*s_EF_res*(1/365)*((s_ET_res_o*s_GSF_s)+(s_ET_res_i*s_GSF_i))*(1/24)))*up_Rad_Spec!BF90,".")</f>
        <v>2.6032916157848174</v>
      </c>
      <c r="K90" s="30">
        <f>IFERROR((s_DL/(up_Rad_Spec!BA90*s_Fam*s_Foffset*Fsurf!C90*s_EF_res*(1/365)*((s_ET_res_o*s_GSF_s)+(s_ET_res_i*s_GSF_i))*(1/24)))*up_Rad_Spec!BF90,".")</f>
        <v>2.6032916157848174</v>
      </c>
      <c r="L90" s="30">
        <f>IFERROR((s_DL/(up_Rad_Spec!BB90*s_Fam*s_Foffset*Fsurf!C90*s_EF_res*(1/365)*((s_ET_res_o*s_GSF_s)+(s_ET_res_i*s_GSF_i))*(1/24)))*up_Rad_Spec!BF90,".")</f>
        <v>2.6032916157848174</v>
      </c>
      <c r="M90" s="30">
        <f>IFERROR((s_DL/(up_Rad_Spec!AY90*s_Fam*s_Foffset*Fsurf!C90*s_EF_res*(1/365)*((s_ET_res_o*s_GSF_s)+(s_ET_res_i*s_GSF_i))*(1/24)))*up_Rad_Spec!BF90,".")</f>
        <v>2.6032916157848174</v>
      </c>
      <c r="N90" s="30">
        <f>IFERROR((s_DL/(up_Rad_Spec!AV90*s_Fam*s_Foffset*s_EF_res*(1/365)*acf!D90*((s_ET_res_o*s_GSF_s)+(s_ET_res_i*s_GSF_i))*(1/24)))*up_Rad_Spec!BF90,".")</f>
        <v>3.5076415322489045</v>
      </c>
      <c r="O90" s="30">
        <f>IFERROR((s_DL/(up_Rad_Spec!AZ90*s_Fam*s_Foffset*s_EF_res*(1/365)*acf!E90*((s_ET_res_o*s_GSF_s)+(s_ET_res_i*s_GSF_i))*(1/24)))*up_Rad_Spec!BF90,".")</f>
        <v>3.0802028956238949</v>
      </c>
      <c r="P90" s="30">
        <f>IFERROR((s_DL/(up_Rad_Spec!BA90*s_Fam*s_Foffset*s_EF_res*(1/365)*acf!F90*((s_ET_res_o*s_GSF_s)+(s_ET_res_i*s_GSF_i))*(1/24)))*up_Rad_Spec!BF90,".")</f>
        <v>3.1895234164337185</v>
      </c>
      <c r="Q90" s="30">
        <f>IFERROR((s_DL/(up_Rad_Spec!BB90*s_Fam*s_Foffset*s_EF_res*(1/365)*acf!G90*((s_ET_res_o*s_GSF_s)+(s_ET_res_i*s_GSF_i))*(1/24)))*up_Rad_Spec!BF90,".")</f>
        <v>3.1806935608795879</v>
      </c>
      <c r="R90" s="30">
        <f>IFERROR((s_DL/(up_Rad_Spec!AY90*s_Fam*s_Foffset*s_EF_res*(1/365)*acf!C90*((s_ET_res_o*s_GSF_s)+(s_ET_res_i*s_GSF_i))*(1/24)))*up_Rad_Spec!BF90,".")</f>
        <v>3.0844605717558622</v>
      </c>
    </row>
    <row r="91" spans="1:18">
      <c r="A91" s="27" t="s">
        <v>98</v>
      </c>
      <c r="B91" s="90" t="s">
        <v>13</v>
      </c>
      <c r="C91" s="30">
        <f>IFERROR((s_DL/(k_decay*up_Rad_Spec!X91*s_IFDres_adj))*up_Rad_Spec!BF91,".")</f>
        <v>3.266256203344386E-5</v>
      </c>
      <c r="D91" s="30">
        <f>IFERROR((s_DL/(k_decay*up_Rad_Spec!AN91*s_IFAres_adj*(1/s_PEFm_pp)*s_SLF*(s_ET_res_o+s_ET_res_i)*(1/24)))*up_Rad_Spec!BF91,".")</f>
        <v>3.8138507502207913E-4</v>
      </c>
      <c r="E91" s="30">
        <f>IFERROR((s_DL/(k_decay*up_Rad_Spec!AN91*s_IFAres_adj*(1/s_PEF)*s_SLF*(s_ET_res_o+s_ET_res_i)*(1/24)))*up_Rad_Spec!BF91,".")</f>
        <v>1.871845252972756E-3</v>
      </c>
      <c r="F91" s="30">
        <f>IFERROR((s_DL/(k_decay*up_Rad_Spec!AY91*s_Fam*s_Foffset*s_EF_res*(1/365)*acf!C91*((s_ET_res_o*s_GSF_s)+(s_ET_res_i*s_GSF_i))*(1/24)))*up_Rad_Spec!BF91,".")</f>
        <v>3.7098030932200232</v>
      </c>
      <c r="G91" s="30">
        <f t="shared" si="2"/>
        <v>3.2102116963156024E-5</v>
      </c>
      <c r="H91" s="30">
        <f t="shared" si="3"/>
        <v>3.0085699163612033E-5</v>
      </c>
      <c r="I91" s="89">
        <f>IFERROR((s_DL/(up_Rad_Spec!AV91*s_Fam*s_Foffset*Fsurf!C91*s_EF_res*(1/365)*((s_ET_res_o*s_GSF_s)+(s_ET_res_i*s_GSF_i))*(1/24)))*up_Rad_Spec!BF91,".")</f>
        <v>2.8072361202472216</v>
      </c>
      <c r="J91" s="30">
        <f>IFERROR((s_DL/(up_Rad_Spec!AZ91*s_Fam*s_Foffset*Fsurf!C91*s_EF_res*(1/365)*((s_ET_res_o*s_GSF_s)+(s_ET_res_i*s_GSF_i))*(1/24)))*up_Rad_Spec!BF91,".")</f>
        <v>2.8072361202472216</v>
      </c>
      <c r="K91" s="30">
        <f>IFERROR((s_DL/(up_Rad_Spec!BA91*s_Fam*s_Foffset*Fsurf!C91*s_EF_res*(1/365)*((s_ET_res_o*s_GSF_s)+(s_ET_res_i*s_GSF_i))*(1/24)))*up_Rad_Spec!BF91,".")</f>
        <v>2.8072361202472216</v>
      </c>
      <c r="L91" s="30">
        <f>IFERROR((s_DL/(up_Rad_Spec!BB91*s_Fam*s_Foffset*Fsurf!C91*s_EF_res*(1/365)*((s_ET_res_o*s_GSF_s)+(s_ET_res_i*s_GSF_i))*(1/24)))*up_Rad_Spec!BF91,".")</f>
        <v>2.8072361202472216</v>
      </c>
      <c r="M91" s="30">
        <f>IFERROR((s_DL/(up_Rad_Spec!AY91*s_Fam*s_Foffset*Fsurf!C91*s_EF_res*(1/365)*((s_ET_res_o*s_GSF_s)+(s_ET_res_i*s_GSF_i))*(1/24)))*up_Rad_Spec!BF91,".")</f>
        <v>2.8072361202472216</v>
      </c>
      <c r="N91" s="30">
        <f>IFERROR((s_DL/(up_Rad_Spec!AV91*s_Fam*s_Foffset*s_EF_res*(1/365)*acf!D91*((s_ET_res_o*s_GSF_s)+(s_ET_res_i*s_GSF_i))*(1/24)))*up_Rad_Spec!BF91,".")</f>
        <v>3.6816854457174966</v>
      </c>
      <c r="O91" s="30">
        <f>IFERROR((s_DL/(up_Rad_Spec!AZ91*s_Fam*s_Foffset*s_EF_res*(1/365)*acf!E91*((s_ET_res_o*s_GSF_s)+(s_ET_res_i*s_GSF_i))*(1/24)))*up_Rad_Spec!BF91,".")</f>
        <v>3.4554656609105185</v>
      </c>
      <c r="P91" s="30">
        <f>IFERROR((s_DL/(up_Rad_Spec!BA91*s_Fam*s_Foffset*s_EF_res*(1/365)*acf!F91*((s_ET_res_o*s_GSF_s)+(s_ET_res_i*s_GSF_i))*(1/24)))*up_Rad_Spec!BF91,".")</f>
        <v>3.4124006174013748</v>
      </c>
      <c r="Q91" s="30">
        <f>IFERROR((s_DL/(up_Rad_Spec!BB91*s_Fam*s_Foffset*s_EF_res*(1/365)*acf!G91*((s_ET_res_o*s_GSF_s)+(s_ET_res_i*s_GSF_i))*(1/24)))*up_Rad_Spec!BF91,".")</f>
        <v>3.4475018969036082</v>
      </c>
      <c r="R91" s="30">
        <f>IFERROR((s_DL/(up_Rad_Spec!AY91*s_Fam*s_Foffset*s_EF_res*(1/365)*acf!C91*((s_ET_res_o*s_GSF_s)+(s_ET_res_i*s_GSF_i))*(1/24)))*up_Rad_Spec!BF91,".")</f>
        <v>3.2824221567181957</v>
      </c>
    </row>
    <row r="92" spans="1:18">
      <c r="A92" s="88" t="s">
        <v>99</v>
      </c>
      <c r="B92" s="28"/>
      <c r="C92" s="30">
        <f>IFERROR((s_DL/(k_decay*up_Rad_Spec!X92*s_IFDres_adj))*up_Rad_Spec!BF92,".")</f>
        <v>3.266256203344386E-5</v>
      </c>
      <c r="D92" s="30">
        <f>IFERROR((s_DL/(k_decay*up_Rad_Spec!AN92*s_IFAres_adj*(1/s_PEFm_pp)*s_SLF*(s_ET_res_o+s_ET_res_i)*(1/24)))*up_Rad_Spec!BF92,".")</f>
        <v>3.8138507502207913E-4</v>
      </c>
      <c r="E92" s="30">
        <f>IFERROR((s_DL/(k_decay*up_Rad_Spec!AN92*s_IFAres_adj*(1/s_PEF)*s_SLF*(s_ET_res_o+s_ET_res_i)*(1/24)))*up_Rad_Spec!BF92,".")</f>
        <v>1.871845252972756E-3</v>
      </c>
      <c r="F92" s="30">
        <f>IFERROR((s_DL/(k_decay*up_Rad_Spec!AY92*s_Fam*s_Foffset*s_EF_res*(1/365)*acf!C92*((s_ET_res_o*s_GSF_s)+(s_ET_res_i*s_GSF_i))*(1/24)))*up_Rad_Spec!BF92,".")</f>
        <v>3.4424298973122736</v>
      </c>
      <c r="G92" s="30">
        <f t="shared" si="2"/>
        <v>3.2102095387254219E-5</v>
      </c>
      <c r="H92" s="30">
        <f t="shared" si="3"/>
        <v>3.0085680213060815E-5</v>
      </c>
      <c r="I92" s="89" t="str">
        <f>IFERROR((s_DL/(up_Rad_Spec!AV92*s_Fam*s_Foffset*Fsurf!C92*s_EF_res*(1/365)*((s_ET_res_o*s_GSF_s)+(s_ET_res_i*s_GSF_i))*(1/24)))*up_Rad_Spec!BF92,".")</f>
        <v>.</v>
      </c>
      <c r="J92" s="30" t="str">
        <f>IFERROR((s_DL/(up_Rad_Spec!AZ92*s_Fam*s_Foffset*Fsurf!C92*s_EF_res*(1/365)*((s_ET_res_o*s_GSF_s)+(s_ET_res_i*s_GSF_i))*(1/24)))*up_Rad_Spec!BF92,".")</f>
        <v>.</v>
      </c>
      <c r="K92" s="30" t="str">
        <f>IFERROR((s_DL/(up_Rad_Spec!BA92*s_Fam*s_Foffset*Fsurf!C92*s_EF_res*(1/365)*((s_ET_res_o*s_GSF_s)+(s_ET_res_i*s_GSF_i))*(1/24)))*up_Rad_Spec!BF92,".")</f>
        <v>.</v>
      </c>
      <c r="L92" s="30" t="str">
        <f>IFERROR((s_DL/(up_Rad_Spec!BB92*s_Fam*s_Foffset*Fsurf!C92*s_EF_res*(1/365)*((s_ET_res_o*s_GSF_s)+(s_ET_res_i*s_GSF_i))*(1/24)))*up_Rad_Spec!BF92,".")</f>
        <v>.</v>
      </c>
      <c r="M92" s="30" t="str">
        <f>IFERROR((s_DL/(up_Rad_Spec!AY92*s_Fam*s_Foffset*Fsurf!C92*s_EF_res*(1/365)*((s_ET_res_o*s_GSF_s)+(s_ET_res_i*s_GSF_i))*(1/24)))*up_Rad_Spec!BF92,".")</f>
        <v>.</v>
      </c>
      <c r="N92" s="30">
        <f>IFERROR((s_DL/(up_Rad_Spec!AV92*s_Fam*s_Foffset*s_EF_res*(1/365)*acf!D92*((s_ET_res_o*s_GSF_s)+(s_ET_res_i*s_GSF_i))*(1/24)))*up_Rad_Spec!BF92,".")</f>
        <v>3.0458511904682357</v>
      </c>
      <c r="O92" s="30">
        <f>IFERROR((s_DL/(up_Rad_Spec!AZ92*s_Fam*s_Foffset*s_EF_res*(1/365)*acf!E92*((s_ET_res_o*s_GSF_s)+(s_ET_res_i*s_GSF_i))*(1/24)))*up_Rad_Spec!BF92,".")</f>
        <v>3.0946148179018418</v>
      </c>
      <c r="P92" s="30">
        <f>IFERROR((s_DL/(up_Rad_Spec!BA92*s_Fam*s_Foffset*s_EF_res*(1/365)*acf!F92*((s_ET_res_o*s_GSF_s)+(s_ET_res_i*s_GSF_i))*(1/24)))*up_Rad_Spec!BF92,".")</f>
        <v>3.0999195547960738</v>
      </c>
      <c r="Q92" s="30">
        <f>IFERROR((s_DL/(up_Rad_Spec!BB92*s_Fam*s_Foffset*s_EF_res*(1/365)*acf!G92*((s_ET_res_o*s_GSF_s)+(s_ET_res_i*s_GSF_i))*(1/24)))*up_Rad_Spec!BF92,".")</f>
        <v>3.0683297970399561</v>
      </c>
      <c r="R92" s="30">
        <f>IFERROR((s_DL/(up_Rad_Spec!AY92*s_Fam*s_Foffset*s_EF_res*(1/365)*acf!C92*((s_ET_res_o*s_GSF_s)+(s_ET_res_i*s_GSF_i))*(1/24)))*up_Rad_Spec!BF92,".")</f>
        <v>3.0458511904682357</v>
      </c>
    </row>
    <row r="93" spans="1:18">
      <c r="A93" s="88" t="s">
        <v>100</v>
      </c>
      <c r="B93" s="28"/>
      <c r="C93" s="30">
        <f>IFERROR((s_DL/(k_decay*up_Rad_Spec!X93*s_IFDres_adj))*up_Rad_Spec!BF93,".")</f>
        <v>3.266256203344386E-5</v>
      </c>
      <c r="D93" s="30">
        <f>IFERROR((s_DL/(k_decay*up_Rad_Spec!AN93*s_IFAres_adj*(1/s_PEFm_pp)*s_SLF*(s_ET_res_o+s_ET_res_i)*(1/24)))*up_Rad_Spec!BF93,".")</f>
        <v>3.8138507502207913E-4</v>
      </c>
      <c r="E93" s="30">
        <f>IFERROR((s_DL/(k_decay*up_Rad_Spec!AN93*s_IFAres_adj*(1/s_PEF)*s_SLF*(s_ET_res_o+s_ET_res_i)*(1/24)))*up_Rad_Spec!BF93,".")</f>
        <v>1.871845252972756E-3</v>
      </c>
      <c r="F93" s="30">
        <f>IFERROR((s_DL/(k_decay*up_Rad_Spec!AY93*s_Fam*s_Foffset*s_EF_res*(1/365)*acf!C93*((s_ET_res_o*s_GSF_s)+(s_ET_res_i*s_GSF_i))*(1/24)))*up_Rad_Spec!BF93,".")</f>
        <v>4.0538267130511354</v>
      </c>
      <c r="G93" s="30">
        <f t="shared" si="2"/>
        <v>3.2102140537514675E-5</v>
      </c>
      <c r="H93" s="30">
        <f t="shared" si="3"/>
        <v>3.0085719869446517E-5</v>
      </c>
      <c r="I93" s="89" t="str">
        <f>IFERROR((s_DL/(up_Rad_Spec!AV93*s_Fam*s_Foffset*Fsurf!C93*s_EF_res*(1/365)*((s_ET_res_o*s_GSF_s)+(s_ET_res_i*s_GSF_i))*(1/24)))*up_Rad_Spec!BF93,".")</f>
        <v>.</v>
      </c>
      <c r="J93" s="30" t="str">
        <f>IFERROR((s_DL/(up_Rad_Spec!AZ93*s_Fam*s_Foffset*Fsurf!C93*s_EF_res*(1/365)*((s_ET_res_o*s_GSF_s)+(s_ET_res_i*s_GSF_i))*(1/24)))*up_Rad_Spec!BF93,".")</f>
        <v>.</v>
      </c>
      <c r="K93" s="30" t="str">
        <f>IFERROR((s_DL/(up_Rad_Spec!BA93*s_Fam*s_Foffset*Fsurf!C93*s_EF_res*(1/365)*((s_ET_res_o*s_GSF_s)+(s_ET_res_i*s_GSF_i))*(1/24)))*up_Rad_Spec!BF93,".")</f>
        <v>.</v>
      </c>
      <c r="L93" s="30" t="str">
        <f>IFERROR((s_DL/(up_Rad_Spec!BB93*s_Fam*s_Foffset*Fsurf!C93*s_EF_res*(1/365)*((s_ET_res_o*s_GSF_s)+(s_ET_res_i*s_GSF_i))*(1/24)))*up_Rad_Spec!BF93,".")</f>
        <v>.</v>
      </c>
      <c r="M93" s="30" t="str">
        <f>IFERROR((s_DL/(up_Rad_Spec!AY93*s_Fam*s_Foffset*Fsurf!C93*s_EF_res*(1/365)*((s_ET_res_o*s_GSF_s)+(s_ET_res_i*s_GSF_i))*(1/24)))*up_Rad_Spec!BF93,".")</f>
        <v>.</v>
      </c>
      <c r="N93" s="30">
        <f>IFERROR((s_DL/(up_Rad_Spec!AV93*s_Fam*s_Foffset*s_EF_res*(1/365)*acf!D93*((s_ET_res_o*s_GSF_s)+(s_ET_res_i*s_GSF_i))*(1/24)))*up_Rad_Spec!BF93,".")</f>
        <v>3.1736491425158544</v>
      </c>
      <c r="O93" s="30">
        <f>IFERROR((s_DL/(up_Rad_Spec!AZ93*s_Fam*s_Foffset*s_EF_res*(1/365)*acf!E93*((s_ET_res_o*s_GSF_s)+(s_ET_res_i*s_GSF_i))*(1/24)))*up_Rad_Spec!BF93,".")</f>
        <v>3.2221899436006072</v>
      </c>
      <c r="P93" s="30">
        <f>IFERROR((s_DL/(up_Rad_Spec!BA93*s_Fam*s_Foffset*s_EF_res*(1/365)*acf!F93*((s_ET_res_o*s_GSF_s)+(s_ET_res_i*s_GSF_i))*(1/24)))*up_Rad_Spec!BF93,".")</f>
        <v>3.1738281312442109</v>
      </c>
      <c r="Q93" s="30">
        <f>IFERROR((s_DL/(up_Rad_Spec!BB93*s_Fam*s_Foffset*s_EF_res*(1/365)*acf!G93*((s_ET_res_o*s_GSF_s)+(s_ET_res_i*s_GSF_i))*(1/24)))*up_Rad_Spec!BF93,".")</f>
        <v>3.1767617000872139</v>
      </c>
      <c r="R93" s="30">
        <f>IFERROR((s_DL/(up_Rad_Spec!AY93*s_Fam*s_Foffset*s_EF_res*(1/365)*acf!C93*((s_ET_res_o*s_GSF_s)+(s_ET_res_i*s_GSF_i))*(1/24)))*up_Rad_Spec!BF93,".")</f>
        <v>3.5868131779645274</v>
      </c>
    </row>
    <row r="94" spans="1:18">
      <c r="A94" s="88" t="s">
        <v>101</v>
      </c>
      <c r="B94" s="28"/>
      <c r="C94" s="30">
        <f>IFERROR((s_DL/(k_decay*up_Rad_Spec!X94*s_IFDres_adj))*up_Rad_Spec!BF94,".")</f>
        <v>3.266256203344386E-5</v>
      </c>
      <c r="D94" s="30">
        <f>IFERROR((s_DL/(k_decay*up_Rad_Spec!AN94*s_IFAres_adj*(1/s_PEFm_pp)*s_SLF*(s_ET_res_o+s_ET_res_i)*(1/24)))*up_Rad_Spec!BF94,".")</f>
        <v>3.8138507502207913E-4</v>
      </c>
      <c r="E94" s="30">
        <f>IFERROR((s_DL/(k_decay*up_Rad_Spec!AN94*s_IFAres_adj*(1/s_PEF)*s_SLF*(s_ET_res_o+s_ET_res_i)*(1/24)))*up_Rad_Spec!BF94,".")</f>
        <v>1.871845252972756E-3</v>
      </c>
      <c r="F94" s="30">
        <f>IFERROR((s_DL/(k_decay*up_Rad_Spec!AY94*s_Fam*s_Foffset*s_EF_res*(1/365)*acf!C94*((s_ET_res_o*s_GSF_s)+(s_ET_res_i*s_GSF_i))*(1/24)))*up_Rad_Spec!BF94,".")</f>
        <v>3.8727336344763081</v>
      </c>
      <c r="G94" s="30">
        <f t="shared" si="2"/>
        <v>3.2102128650114947E-5</v>
      </c>
      <c r="H94" s="30">
        <f t="shared" si="3"/>
        <v>3.0085709428503909E-5</v>
      </c>
      <c r="I94" s="89">
        <f>IFERROR((s_DL/(up_Rad_Spec!AV94*s_Fam*s_Foffset*Fsurf!C94*s_EF_res*(1/365)*((s_ET_res_o*s_GSF_s)+(s_ET_res_i*s_GSF_i))*(1/24)))*up_Rad_Spec!BF94,".")</f>
        <v>3.1175549544198935</v>
      </c>
      <c r="J94" s="30">
        <f>IFERROR((s_DL/(up_Rad_Spec!AZ94*s_Fam*s_Foffset*Fsurf!C94*s_EF_res*(1/365)*((s_ET_res_o*s_GSF_s)+(s_ET_res_i*s_GSF_i))*(1/24)))*up_Rad_Spec!BF94,".")</f>
        <v>3.1175549544198935</v>
      </c>
      <c r="K94" s="30">
        <f>IFERROR((s_DL/(up_Rad_Spec!BA94*s_Fam*s_Foffset*Fsurf!C94*s_EF_res*(1/365)*((s_ET_res_o*s_GSF_s)+(s_ET_res_i*s_GSF_i))*(1/24)))*up_Rad_Spec!BF94,".")</f>
        <v>3.1175549544198935</v>
      </c>
      <c r="L94" s="30">
        <f>IFERROR((s_DL/(up_Rad_Spec!BB94*s_Fam*s_Foffset*Fsurf!C94*s_EF_res*(1/365)*((s_ET_res_o*s_GSF_s)+(s_ET_res_i*s_GSF_i))*(1/24)))*up_Rad_Spec!BF94,".")</f>
        <v>3.1175549544198935</v>
      </c>
      <c r="M94" s="30">
        <f>IFERROR((s_DL/(up_Rad_Spec!AY94*s_Fam*s_Foffset*Fsurf!C94*s_EF_res*(1/365)*((s_ET_res_o*s_GSF_s)+(s_ET_res_i*s_GSF_i))*(1/24)))*up_Rad_Spec!BF94,".")</f>
        <v>3.1175549544198935</v>
      </c>
      <c r="N94" s="30">
        <f>IFERROR((s_DL/(up_Rad_Spec!AV94*s_Fam*s_Foffset*s_EF_res*(1/365)*acf!D94*((s_ET_res_o*s_GSF_s)+(s_ET_res_i*s_GSF_i))*(1/24)))*up_Rad_Spec!BF94,".")</f>
        <v>3.2421044888231494</v>
      </c>
      <c r="O94" s="30">
        <f>IFERROR((s_DL/(up_Rad_Spec!AZ94*s_Fam*s_Foffset*s_EF_res*(1/365)*acf!E94*((s_ET_res_o*s_GSF_s)+(s_ET_res_i*s_GSF_i))*(1/24)))*up_Rad_Spec!BF94,".")</f>
        <v>3.2692744065355179</v>
      </c>
      <c r="P94" s="30">
        <f>IFERROR((s_DL/(up_Rad_Spec!BA94*s_Fam*s_Foffset*s_EF_res*(1/365)*acf!F94*((s_ET_res_o*s_GSF_s)+(s_ET_res_i*s_GSF_i))*(1/24)))*up_Rad_Spec!BF94,".")</f>
        <v>3.2824962704294269</v>
      </c>
      <c r="Q94" s="30">
        <f>IFERROR((s_DL/(up_Rad_Spec!BB94*s_Fam*s_Foffset*s_EF_res*(1/365)*acf!G94*((s_ET_res_o*s_GSF_s)+(s_ET_res_i*s_GSF_i))*(1/24)))*up_Rad_Spec!BF94,".")</f>
        <v>3.2535228625456143</v>
      </c>
      <c r="R94" s="30">
        <f>IFERROR((s_DL/(up_Rad_Spec!AY94*s_Fam*s_Foffset*s_EF_res*(1/365)*acf!C94*((s_ET_res_o*s_GSF_s)+(s_ET_res_i*s_GSF_i))*(1/24)))*up_Rad_Spec!BF94,".")</f>
        <v>3.4265825892767654</v>
      </c>
    </row>
    <row r="95" spans="1:18">
      <c r="A95" s="88" t="s">
        <v>102</v>
      </c>
      <c r="B95" s="28"/>
      <c r="C95" s="30">
        <f>IFERROR((s_DL/(k_decay*up_Rad_Spec!X95*s_IFDres_adj))*up_Rad_Spec!BF95,".")</f>
        <v>3.266256203344386E-5</v>
      </c>
      <c r="D95" s="30">
        <f>IFERROR((s_DL/(k_decay*up_Rad_Spec!AN95*s_IFAres_adj*(1/s_PEFm_pp)*s_SLF*(s_ET_res_o+s_ET_res_i)*(1/24)))*up_Rad_Spec!BF95,".")</f>
        <v>3.8138507502207913E-4</v>
      </c>
      <c r="E95" s="30">
        <f>IFERROR((s_DL/(k_decay*up_Rad_Spec!AN95*s_IFAres_adj*(1/s_PEF)*s_SLF*(s_ET_res_o+s_ET_res_i)*(1/24)))*up_Rad_Spec!BF95,".")</f>
        <v>1.871845252972756E-3</v>
      </c>
      <c r="F95" s="30">
        <f>IFERROR((s_DL/(k_decay*up_Rad_Spec!AY95*s_Fam*s_Foffset*s_EF_res*(1/365)*acf!C95*((s_ET_res_o*s_GSF_s)+(s_ET_res_i*s_GSF_i))*(1/24)))*up_Rad_Spec!BF95,".")</f>
        <v>3.947147062707681</v>
      </c>
      <c r="G95" s="30">
        <f t="shared" si="2"/>
        <v>3.2102133666814676E-5</v>
      </c>
      <c r="H95" s="30">
        <f t="shared" si="3"/>
        <v>3.008571383477238E-5</v>
      </c>
      <c r="I95" s="89">
        <f>IFERROR((s_DL/(up_Rad_Spec!AV95*s_Fam*s_Foffset*Fsurf!C95*s_EF_res*(1/365)*((s_ET_res_o*s_GSF_s)+(s_ET_res_i*s_GSF_i))*(1/24)))*up_Rad_Spec!BF95,".")</f>
        <v>3.2027877922904695</v>
      </c>
      <c r="J95" s="30">
        <f>IFERROR((s_DL/(up_Rad_Spec!AZ95*s_Fam*s_Foffset*Fsurf!C95*s_EF_res*(1/365)*((s_ET_res_o*s_GSF_s)+(s_ET_res_i*s_GSF_i))*(1/24)))*up_Rad_Spec!BF95,".")</f>
        <v>3.2027877922904695</v>
      </c>
      <c r="K95" s="30">
        <f>IFERROR((s_DL/(up_Rad_Spec!BA95*s_Fam*s_Foffset*Fsurf!C95*s_EF_res*(1/365)*((s_ET_res_o*s_GSF_s)+(s_ET_res_i*s_GSF_i))*(1/24)))*up_Rad_Spec!BF95,".")</f>
        <v>3.2027877922904695</v>
      </c>
      <c r="L95" s="30">
        <f>IFERROR((s_DL/(up_Rad_Spec!BB95*s_Fam*s_Foffset*Fsurf!C95*s_EF_res*(1/365)*((s_ET_res_o*s_GSF_s)+(s_ET_res_i*s_GSF_i))*(1/24)))*up_Rad_Spec!BF95,".")</f>
        <v>3.2027877922904695</v>
      </c>
      <c r="M95" s="30">
        <f>IFERROR((s_DL/(up_Rad_Spec!AY95*s_Fam*s_Foffset*Fsurf!C95*s_EF_res*(1/365)*((s_ET_res_o*s_GSF_s)+(s_ET_res_i*s_GSF_i))*(1/24)))*up_Rad_Spec!BF95,".")</f>
        <v>3.2027877922904695</v>
      </c>
      <c r="N95" s="30">
        <f>IFERROR((s_DL/(up_Rad_Spec!AV95*s_Fam*s_Foffset*s_EF_res*(1/365)*acf!D95*((s_ET_res_o*s_GSF_s)+(s_ET_res_i*s_GSF_i))*(1/24)))*up_Rad_Spec!BF95,".")</f>
        <v>3.1994235193994078</v>
      </c>
      <c r="O95" s="30">
        <f>IFERROR((s_DL/(up_Rad_Spec!AZ95*s_Fam*s_Foffset*s_EF_res*(1/365)*acf!E95*((s_ET_res_o*s_GSF_s)+(s_ET_res_i*s_GSF_i))*(1/24)))*up_Rad_Spec!BF95,".")</f>
        <v>3.2122911462315291</v>
      </c>
      <c r="P95" s="30">
        <f>IFERROR((s_DL/(up_Rad_Spec!BA95*s_Fam*s_Foffset*s_EF_res*(1/365)*acf!F95*((s_ET_res_o*s_GSF_s)+(s_ET_res_i*s_GSF_i))*(1/24)))*up_Rad_Spec!BF95,".")</f>
        <v>3.2104917953584096</v>
      </c>
      <c r="Q95" s="30">
        <f>IFERROR((s_DL/(up_Rad_Spec!BB95*s_Fam*s_Foffset*s_EF_res*(1/365)*acf!G95*((s_ET_res_o*s_GSF_s)+(s_ET_res_i*s_GSF_i))*(1/24)))*up_Rad_Spec!BF95,".")</f>
        <v>3.2459792334316937</v>
      </c>
      <c r="R95" s="30">
        <f>IFERROR((s_DL/(up_Rad_Spec!AY95*s_Fam*s_Foffset*s_EF_res*(1/365)*acf!C95*((s_ET_res_o*s_GSF_s)+(s_ET_res_i*s_GSF_i))*(1/24)))*up_Rad_Spec!BF95,".")</f>
        <v>3.4924233574917727</v>
      </c>
    </row>
    <row r="96" spans="1:18">
      <c r="A96" s="34" t="s">
        <v>103</v>
      </c>
      <c r="B96" s="90" t="s">
        <v>9</v>
      </c>
      <c r="C96" s="30">
        <f>IFERROR((s_DL/(k_decay*up_Rad_Spec!X96*s_IFDres_adj))*up_Rad_Spec!BF96,".")</f>
        <v>3.266256203344386E-5</v>
      </c>
      <c r="D96" s="30">
        <f>IFERROR((s_DL/(k_decay*up_Rad_Spec!AN96*s_IFAres_adj*(1/s_PEFm_pp)*s_SLF*(s_ET_res_o+s_ET_res_i)*(1/24)))*up_Rad_Spec!BF96,".")</f>
        <v>3.8138507502207913E-4</v>
      </c>
      <c r="E96" s="30">
        <f>IFERROR((s_DL/(k_decay*up_Rad_Spec!AN96*s_IFAres_adj*(1/s_PEF)*s_SLF*(s_ET_res_o+s_ET_res_i)*(1/24)))*up_Rad_Spec!BF96,".")</f>
        <v>1.871845252972756E-3</v>
      </c>
      <c r="F96" s="30">
        <f>IFERROR((s_DL/(k_decay*up_Rad_Spec!AY96*s_Fam*s_Foffset*s_EF_res*(1/365)*acf!C96*((s_ET_res_o*s_GSF_s)+(s_ET_res_i*s_GSF_i))*(1/24)))*up_Rad_Spec!BF96,".")</f>
        <v>3.8850280269667068</v>
      </c>
      <c r="G96" s="30">
        <f t="shared" si="2"/>
        <v>3.2102129492213581E-5</v>
      </c>
      <c r="H96" s="30">
        <f t="shared" si="3"/>
        <v>3.0085710168136114E-5</v>
      </c>
      <c r="I96" s="89">
        <f>IFERROR((s_DL/(up_Rad_Spec!AV96*s_Fam*s_Foffset*Fsurf!C96*s_EF_res*(1/365)*((s_ET_res_o*s_GSF_s)+(s_ET_res_i*s_GSF_i))*(1/24)))*up_Rad_Spec!BF96,".")</f>
        <v>3.0797282006756683</v>
      </c>
      <c r="J96" s="30">
        <f>IFERROR((s_DL/(up_Rad_Spec!AZ96*s_Fam*s_Foffset*Fsurf!C96*s_EF_res*(1/365)*((s_ET_res_o*s_GSF_s)+(s_ET_res_i*s_GSF_i))*(1/24)))*up_Rad_Spec!BF96,".")</f>
        <v>3.0797282006756683</v>
      </c>
      <c r="K96" s="30">
        <f>IFERROR((s_DL/(up_Rad_Spec!BA96*s_Fam*s_Foffset*Fsurf!C96*s_EF_res*(1/365)*((s_ET_res_o*s_GSF_s)+(s_ET_res_i*s_GSF_i))*(1/24)))*up_Rad_Spec!BF96,".")</f>
        <v>3.0797282006756683</v>
      </c>
      <c r="L96" s="30">
        <f>IFERROR((s_DL/(up_Rad_Spec!BB96*s_Fam*s_Foffset*Fsurf!C96*s_EF_res*(1/365)*((s_ET_res_o*s_GSF_s)+(s_ET_res_i*s_GSF_i))*(1/24)))*up_Rad_Spec!BF96,".")</f>
        <v>3.0797282006756683</v>
      </c>
      <c r="M96" s="30">
        <f>IFERROR((s_DL/(up_Rad_Spec!AY96*s_Fam*s_Foffset*Fsurf!C96*s_EF_res*(1/365)*((s_ET_res_o*s_GSF_s)+(s_ET_res_i*s_GSF_i))*(1/24)))*up_Rad_Spec!BF96,".")</f>
        <v>3.0797282006756683</v>
      </c>
      <c r="N96" s="30">
        <f>IFERROR((s_DL/(up_Rad_Spec!AV96*s_Fam*s_Foffset*s_EF_res*(1/365)*acf!D96*((s_ET_res_o*s_GSF_s)+(s_ET_res_i*s_GSF_i))*(1/24)))*up_Rad_Spec!BF96,".")</f>
        <v>3.3346016091364801</v>
      </c>
      <c r="O96" s="30">
        <f>IFERROR((s_DL/(up_Rad_Spec!AZ96*s_Fam*s_Foffset*s_EF_res*(1/365)*acf!E96*((s_ET_res_o*s_GSF_s)+(s_ET_res_i*s_GSF_i))*(1/24)))*up_Rad_Spec!BF96,".")</f>
        <v>3.2614866729792618</v>
      </c>
      <c r="P96" s="30">
        <f>IFERROR((s_DL/(up_Rad_Spec!BA96*s_Fam*s_Foffset*s_EF_res*(1/365)*acf!F96*((s_ET_res_o*s_GSF_s)+(s_ET_res_i*s_GSF_i))*(1/24)))*up_Rad_Spec!BF96,".")</f>
        <v>3.3138146383100149</v>
      </c>
      <c r="Q96" s="30">
        <f>IFERROR((s_DL/(up_Rad_Spec!BB96*s_Fam*s_Foffset*s_EF_res*(1/365)*acf!G96*((s_ET_res_o*s_GSF_s)+(s_ET_res_i*s_GSF_i))*(1/24)))*up_Rad_Spec!BF96,".")</f>
        <v>3.1893729743122896</v>
      </c>
      <c r="R96" s="30">
        <f>IFERROR((s_DL/(up_Rad_Spec!AY96*s_Fam*s_Foffset*s_EF_res*(1/365)*acf!C96*((s_ET_res_o*s_GSF_s)+(s_ET_res_i*s_GSF_i))*(1/24)))*up_Rad_Spec!BF96,".")</f>
        <v>3.4374606292427221</v>
      </c>
    </row>
    <row r="97" spans="1:18">
      <c r="A97" s="88" t="s">
        <v>104</v>
      </c>
      <c r="B97" s="28"/>
      <c r="C97" s="30">
        <f>IFERROR((s_DL/(k_decay*up_Rad_Spec!X97*s_IFDres_adj))*up_Rad_Spec!BF97,".")</f>
        <v>3.266256203344386E-5</v>
      </c>
      <c r="D97" s="30">
        <f>IFERROR((s_DL/(k_decay*up_Rad_Spec!AN97*s_IFAres_adj*(1/s_PEFm_pp)*s_SLF*(s_ET_res_o+s_ET_res_i)*(1/24)))*up_Rad_Spec!BF97,".")</f>
        <v>3.8138507502207913E-4</v>
      </c>
      <c r="E97" s="30">
        <f>IFERROR((s_DL/(k_decay*up_Rad_Spec!AN97*s_IFAres_adj*(1/s_PEF)*s_SLF*(s_ET_res_o+s_ET_res_i)*(1/24)))*up_Rad_Spec!BF97,".")</f>
        <v>1.871845252972756E-3</v>
      </c>
      <c r="F97" s="30">
        <f>IFERROR((s_DL/(k_decay*up_Rad_Spec!AY97*s_Fam*s_Foffset*s_EF_res*(1/365)*acf!C97*((s_ET_res_o*s_GSF_s)+(s_ET_res_i*s_GSF_i))*(1/24)))*up_Rad_Spec!BF97,".")</f>
        <v>3.8929328141724882</v>
      </c>
      <c r="G97" s="30">
        <f t="shared" si="2"/>
        <v>3.2102130030838953E-5</v>
      </c>
      <c r="H97" s="30">
        <f t="shared" si="3"/>
        <v>3.0085710641221644E-5</v>
      </c>
      <c r="I97" s="89">
        <f>IFERROR((s_DL/(up_Rad_Spec!AV97*s_Fam*s_Foffset*Fsurf!C97*s_EF_res*(1/365)*((s_ET_res_o*s_GSF_s)+(s_ET_res_i*s_GSF_i))*(1/24)))*up_Rad_Spec!BF97,".")</f>
        <v>3.0611569753449608</v>
      </c>
      <c r="J97" s="30">
        <f>IFERROR((s_DL/(up_Rad_Spec!AZ97*s_Fam*s_Foffset*Fsurf!C97*s_EF_res*(1/365)*((s_ET_res_o*s_GSF_s)+(s_ET_res_i*s_GSF_i))*(1/24)))*up_Rad_Spec!BF97,".")</f>
        <v>3.0611569753449608</v>
      </c>
      <c r="K97" s="30">
        <f>IFERROR((s_DL/(up_Rad_Spec!BA97*s_Fam*s_Foffset*Fsurf!C97*s_EF_res*(1/365)*((s_ET_res_o*s_GSF_s)+(s_ET_res_i*s_GSF_i))*(1/24)))*up_Rad_Spec!BF97,".")</f>
        <v>3.0611569753449608</v>
      </c>
      <c r="L97" s="30">
        <f>IFERROR((s_DL/(up_Rad_Spec!BB97*s_Fam*s_Foffset*Fsurf!C97*s_EF_res*(1/365)*((s_ET_res_o*s_GSF_s)+(s_ET_res_i*s_GSF_i))*(1/24)))*up_Rad_Spec!BF97,".")</f>
        <v>3.0611569753449608</v>
      </c>
      <c r="M97" s="30">
        <f>IFERROR((s_DL/(up_Rad_Spec!AY97*s_Fam*s_Foffset*Fsurf!C97*s_EF_res*(1/365)*((s_ET_res_o*s_GSF_s)+(s_ET_res_i*s_GSF_i))*(1/24)))*up_Rad_Spec!BF97,".")</f>
        <v>3.0611569753449608</v>
      </c>
      <c r="N97" s="30">
        <f>IFERROR((s_DL/(up_Rad_Spec!AV97*s_Fam*s_Foffset*s_EF_res*(1/365)*acf!D97*((s_ET_res_o*s_GSF_s)+(s_ET_res_i*s_GSF_i))*(1/24)))*up_Rad_Spec!BF97,".")</f>
        <v>3.2714697971695865</v>
      </c>
      <c r="O97" s="30">
        <f>IFERROR((s_DL/(up_Rad_Spec!AZ97*s_Fam*s_Foffset*s_EF_res*(1/365)*acf!E97*((s_ET_res_o*s_GSF_s)+(s_ET_res_i*s_GSF_i))*(1/24)))*up_Rad_Spec!BF97,".")</f>
        <v>3.2519130046225335</v>
      </c>
      <c r="P97" s="30">
        <f>IFERROR((s_DL/(up_Rad_Spec!BA97*s_Fam*s_Foffset*s_EF_res*(1/365)*acf!F97*((s_ET_res_o*s_GSF_s)+(s_ET_res_i*s_GSF_i))*(1/24)))*up_Rad_Spec!BF97,".")</f>
        <v>3.2916567251376039</v>
      </c>
      <c r="Q97" s="30">
        <f>IFERROR((s_DL/(up_Rad_Spec!BB97*s_Fam*s_Foffset*s_EF_res*(1/365)*acf!G97*((s_ET_res_o*s_GSF_s)+(s_ET_res_i*s_GSF_i))*(1/24)))*up_Rad_Spec!BF97,".")</f>
        <v>3.2579041214502031</v>
      </c>
      <c r="R97" s="30">
        <f>IFERROR((s_DL/(up_Rad_Spec!AY97*s_Fam*s_Foffset*s_EF_res*(1/365)*acf!C97*((s_ET_res_o*s_GSF_s)+(s_ET_res_i*s_GSF_i))*(1/24)))*up_Rad_Spec!BF97,".")</f>
        <v>3.444454760202345</v>
      </c>
    </row>
    <row r="98" spans="1:18">
      <c r="A98" s="27" t="s">
        <v>105</v>
      </c>
      <c r="B98" s="90" t="s">
        <v>13</v>
      </c>
      <c r="C98" s="30">
        <f>IFERROR((s_DL/(k_decay*up_Rad_Spec!X98*s_IFDres_adj))*up_Rad_Spec!BF98,".")</f>
        <v>3.266256203344386E-5</v>
      </c>
      <c r="D98" s="30">
        <f>IFERROR((s_DL/(k_decay*up_Rad_Spec!AN98*s_IFAres_adj*(1/s_PEFm_pp)*s_SLF*(s_ET_res_o+s_ET_res_i)*(1/24)))*up_Rad_Spec!BF98,".")</f>
        <v>3.8138507502207913E-4</v>
      </c>
      <c r="E98" s="30">
        <f>IFERROR((s_DL/(k_decay*up_Rad_Spec!AN98*s_IFAres_adj*(1/s_PEF)*s_SLF*(s_ET_res_o+s_ET_res_i)*(1/24)))*up_Rad_Spec!BF98,".")</f>
        <v>1.871845252972756E-3</v>
      </c>
      <c r="F98" s="30">
        <f>IFERROR((s_DL/(k_decay*up_Rad_Spec!AY98*s_Fam*s_Foffset*s_EF_res*(1/365)*acf!C98*((s_ET_res_o*s_GSF_s)+(s_ET_res_i*s_GSF_i))*(1/24)))*up_Rad_Spec!BF98,".")</f>
        <v>3.9061362076808219</v>
      </c>
      <c r="G98" s="30">
        <f t="shared" si="2"/>
        <v>3.2102130925645161E-5</v>
      </c>
      <c r="H98" s="30">
        <f t="shared" si="3"/>
        <v>3.0085711427147964E-5</v>
      </c>
      <c r="I98" s="89">
        <f>IFERROR((s_DL/(up_Rad_Spec!AV98*s_Fam*s_Foffset*Fsurf!C98*s_EF_res*(1/365)*((s_ET_res_o*s_GSF_s)+(s_ET_res_i*s_GSF_i))*(1/24)))*up_Rad_Spec!BF98,".")</f>
        <v>3.0489000905587949</v>
      </c>
      <c r="J98" s="30">
        <f>IFERROR((s_DL/(up_Rad_Spec!AZ98*s_Fam*s_Foffset*Fsurf!C98*s_EF_res*(1/365)*((s_ET_res_o*s_GSF_s)+(s_ET_res_i*s_GSF_i))*(1/24)))*up_Rad_Spec!BF98,".")</f>
        <v>3.0489000905587949</v>
      </c>
      <c r="K98" s="30">
        <f>IFERROR((s_DL/(up_Rad_Spec!BA98*s_Fam*s_Foffset*Fsurf!C98*s_EF_res*(1/365)*((s_ET_res_o*s_GSF_s)+(s_ET_res_i*s_GSF_i))*(1/24)))*up_Rad_Spec!BF98,".")</f>
        <v>3.0489000905587949</v>
      </c>
      <c r="L98" s="30">
        <f>IFERROR((s_DL/(up_Rad_Spec!BB98*s_Fam*s_Foffset*Fsurf!C98*s_EF_res*(1/365)*((s_ET_res_o*s_GSF_s)+(s_ET_res_i*s_GSF_i))*(1/24)))*up_Rad_Spec!BF98,".")</f>
        <v>3.0489000905587949</v>
      </c>
      <c r="M98" s="30">
        <f>IFERROR((s_DL/(up_Rad_Spec!AY98*s_Fam*s_Foffset*Fsurf!C98*s_EF_res*(1/365)*((s_ET_res_o*s_GSF_s)+(s_ET_res_i*s_GSF_i))*(1/24)))*up_Rad_Spec!BF98,".")</f>
        <v>3.0489000905587949</v>
      </c>
      <c r="N98" s="30">
        <f>IFERROR((s_DL/(up_Rad_Spec!AV98*s_Fam*s_Foffset*s_EF_res*(1/365)*acf!D98*((s_ET_res_o*s_GSF_s)+(s_ET_res_i*s_GSF_i))*(1/24)))*up_Rad_Spec!BF98,".")</f>
        <v>3.2293362019422269</v>
      </c>
      <c r="O98" s="30">
        <f>IFERROR((s_DL/(up_Rad_Spec!AZ98*s_Fam*s_Foffset*s_EF_res*(1/365)*acf!E98*((s_ET_res_o*s_GSF_s)+(s_ET_res_i*s_GSF_i))*(1/24)))*up_Rad_Spec!BF98,".")</f>
        <v>3.2420246569729683</v>
      </c>
      <c r="P98" s="30">
        <f>IFERROR((s_DL/(up_Rad_Spec!BA98*s_Fam*s_Foffset*s_EF_res*(1/365)*acf!F98*((s_ET_res_o*s_GSF_s)+(s_ET_res_i*s_GSF_i))*(1/24)))*up_Rad_Spec!BF98,".")</f>
        <v>3.2683009965136693</v>
      </c>
      <c r="Q98" s="30">
        <f>IFERROR((s_DL/(up_Rad_Spec!BB98*s_Fam*s_Foffset*s_EF_res*(1/365)*acf!G98*((s_ET_res_o*s_GSF_s)+(s_ET_res_i*s_GSF_i))*(1/24)))*up_Rad_Spec!BF98,".")</f>
        <v>3.311386935278287</v>
      </c>
      <c r="R98" s="30">
        <f>IFERROR((s_DL/(up_Rad_Spec!AY98*s_Fam*s_Foffset*s_EF_res*(1/365)*acf!C98*((s_ET_res_o*s_GSF_s)+(s_ET_res_i*s_GSF_i))*(1/24)))*up_Rad_Spec!BF98,".")</f>
        <v>3.4561370814217196</v>
      </c>
    </row>
    <row r="99" spans="1:18">
      <c r="A99" s="88" t="s">
        <v>106</v>
      </c>
      <c r="B99" s="28"/>
      <c r="C99" s="30">
        <f>IFERROR((s_DL/(k_decay*up_Rad_Spec!X99*s_IFDres_adj))*up_Rad_Spec!BF99,".")</f>
        <v>3.266256203344386E-5</v>
      </c>
      <c r="D99" s="30">
        <f>IFERROR((s_DL/(k_decay*up_Rad_Spec!AN99*s_IFAres_adj*(1/s_PEFm_pp)*s_SLF*(s_ET_res_o+s_ET_res_i)*(1/24)))*up_Rad_Spec!BF99,".")</f>
        <v>3.8138507502207913E-4</v>
      </c>
      <c r="E99" s="30">
        <f>IFERROR((s_DL/(k_decay*up_Rad_Spec!AN99*s_IFAres_adj*(1/s_PEF)*s_SLF*(s_ET_res_o+s_ET_res_i)*(1/24)))*up_Rad_Spec!BF99,".")</f>
        <v>1.871845252972756E-3</v>
      </c>
      <c r="F99" s="30">
        <f>IFERROR((s_DL/(k_decay*up_Rad_Spec!AY99*s_Fam*s_Foffset*s_EF_res*(1/365)*acf!C99*((s_ET_res_o*s_GSF_s)+(s_ET_res_i*s_GSF_i))*(1/24)))*up_Rad_Spec!BF99,".")</f>
        <v>3.8249221081247482</v>
      </c>
      <c r="G99" s="30">
        <f t="shared" si="2"/>
        <v>3.2102125323825772E-5</v>
      </c>
      <c r="H99" s="30">
        <f t="shared" si="3"/>
        <v>3.0085706506957048E-5</v>
      </c>
      <c r="I99" s="89">
        <f>IFERROR((s_DL/(up_Rad_Spec!AV99*s_Fam*s_Foffset*Fsurf!C99*s_EF_res*(1/365)*((s_ET_res_o*s_GSF_s)+(s_ET_res_i*s_GSF_i))*(1/24)))*up_Rad_Spec!BF99,".")</f>
        <v>2.8412790955860405</v>
      </c>
      <c r="J99" s="30">
        <f>IFERROR((s_DL/(up_Rad_Spec!AZ99*s_Fam*s_Foffset*Fsurf!C99*s_EF_res*(1/365)*((s_ET_res_o*s_GSF_s)+(s_ET_res_i*s_GSF_i))*(1/24)))*up_Rad_Spec!BF99,".")</f>
        <v>2.8412790955860405</v>
      </c>
      <c r="K99" s="30">
        <f>IFERROR((s_DL/(up_Rad_Spec!BA99*s_Fam*s_Foffset*Fsurf!C99*s_EF_res*(1/365)*((s_ET_res_o*s_GSF_s)+(s_ET_res_i*s_GSF_i))*(1/24)))*up_Rad_Spec!BF99,".")</f>
        <v>2.8412790955860405</v>
      </c>
      <c r="L99" s="30">
        <f>IFERROR((s_DL/(up_Rad_Spec!BB99*s_Fam*s_Foffset*Fsurf!C99*s_EF_res*(1/365)*((s_ET_res_o*s_GSF_s)+(s_ET_res_i*s_GSF_i))*(1/24)))*up_Rad_Spec!BF99,".")</f>
        <v>2.8412790955860405</v>
      </c>
      <c r="M99" s="30">
        <f>IFERROR((s_DL/(up_Rad_Spec!AY99*s_Fam*s_Foffset*Fsurf!C99*s_EF_res*(1/365)*((s_ET_res_o*s_GSF_s)+(s_ET_res_i*s_GSF_i))*(1/24)))*up_Rad_Spec!BF99,".")</f>
        <v>2.8412790955860405</v>
      </c>
      <c r="N99" s="30">
        <f>IFERROR((s_DL/(up_Rad_Spec!AV99*s_Fam*s_Foffset*s_EF_res*(1/365)*acf!D99*((s_ET_res_o*s_GSF_s)+(s_ET_res_i*s_GSF_i))*(1/24)))*up_Rad_Spec!BF99,".")</f>
        <v>3.3842791005202622</v>
      </c>
      <c r="O99" s="30">
        <f>IFERROR((s_DL/(up_Rad_Spec!AZ99*s_Fam*s_Foffset*s_EF_res*(1/365)*acf!E99*((s_ET_res_o*s_GSF_s)+(s_ET_res_i*s_GSF_i))*(1/24)))*up_Rad_Spec!BF99,".")</f>
        <v>3.3842791005202622</v>
      </c>
      <c r="P99" s="30">
        <f>IFERROR((s_DL/(up_Rad_Spec!BA99*s_Fam*s_Foffset*s_EF_res*(1/365)*acf!F99*((s_ET_res_o*s_GSF_s)+(s_ET_res_i*s_GSF_i))*(1/24)))*up_Rad_Spec!BF99,".")</f>
        <v>3.3842791005202622</v>
      </c>
      <c r="Q99" s="30">
        <f>IFERROR((s_DL/(up_Rad_Spec!BB99*s_Fam*s_Foffset*s_EF_res*(1/365)*acf!G99*((s_ET_res_o*s_GSF_s)+(s_ET_res_i*s_GSF_i))*(1/24)))*up_Rad_Spec!BF99,".")</f>
        <v>3.3842791005202622</v>
      </c>
      <c r="R99" s="30">
        <f>IFERROR((s_DL/(up_Rad_Spec!AY99*s_Fam*s_Foffset*s_EF_res*(1/365)*acf!C99*((s_ET_res_o*s_GSF_s)+(s_ET_res_i*s_GSF_i))*(1/24)))*up_Rad_Spec!BF99,".")</f>
        <v>3.3842791005202622</v>
      </c>
    </row>
    <row r="100" spans="1:18">
      <c r="A100" s="88" t="s">
        <v>107</v>
      </c>
      <c r="B100" s="28"/>
      <c r="C100" s="30">
        <f>IFERROR((s_DL/(k_decay*up_Rad_Spec!X100*s_IFDres_adj))*up_Rad_Spec!BF100,".")</f>
        <v>3.266256203344386E-5</v>
      </c>
      <c r="D100" s="30">
        <f>IFERROR((s_DL/(k_decay*up_Rad_Spec!AN100*s_IFAres_adj*(1/s_PEFm_pp)*s_SLF*(s_ET_res_o+s_ET_res_i)*(1/24)))*up_Rad_Spec!BF100,".")</f>
        <v>3.8138507502207913E-4</v>
      </c>
      <c r="E100" s="30">
        <f>IFERROR((s_DL/(k_decay*up_Rad_Spec!AN100*s_IFAres_adj*(1/s_PEF)*s_SLF*(s_ET_res_o+s_ET_res_i)*(1/24)))*up_Rad_Spec!BF100,".")</f>
        <v>1.871845252972756E-3</v>
      </c>
      <c r="F100" s="30">
        <f>IFERROR((s_DL/(k_decay*up_Rad_Spec!AY100*s_Fam*s_Foffset*s_EF_res*(1/365)*acf!C100*((s_ET_res_o*s_GSF_s)+(s_ET_res_i*s_GSF_i))*(1/24)))*up_Rad_Spec!BF100,".")</f>
        <v>3.8524840468450603</v>
      </c>
      <c r="G100" s="30">
        <f t="shared" si="2"/>
        <v>3.210212725141245E-5</v>
      </c>
      <c r="H100" s="30">
        <f t="shared" si="3"/>
        <v>3.0085708199995305E-5</v>
      </c>
      <c r="I100" s="89">
        <f>IFERROR((s_DL/(up_Rad_Spec!AV100*s_Fam*s_Foffset*Fsurf!C100*s_EF_res*(1/365)*((s_ET_res_o*s_GSF_s)+(s_ET_res_i*s_GSF_i))*(1/24)))*up_Rad_Spec!BF100,".")</f>
        <v>3.0216777683216627</v>
      </c>
      <c r="J100" s="30">
        <f>IFERROR((s_DL/(up_Rad_Spec!AZ100*s_Fam*s_Foffset*Fsurf!C100*s_EF_res*(1/365)*((s_ET_res_o*s_GSF_s)+(s_ET_res_i*s_GSF_i))*(1/24)))*up_Rad_Spec!BF100,".")</f>
        <v>3.0216777683216627</v>
      </c>
      <c r="K100" s="30">
        <f>IFERROR((s_DL/(up_Rad_Spec!BA100*s_Fam*s_Foffset*Fsurf!C100*s_EF_res*(1/365)*((s_ET_res_o*s_GSF_s)+(s_ET_res_i*s_GSF_i))*(1/24)))*up_Rad_Spec!BF100,".")</f>
        <v>3.0216777683216627</v>
      </c>
      <c r="L100" s="30">
        <f>IFERROR((s_DL/(up_Rad_Spec!BB100*s_Fam*s_Foffset*Fsurf!C100*s_EF_res*(1/365)*((s_ET_res_o*s_GSF_s)+(s_ET_res_i*s_GSF_i))*(1/24)))*up_Rad_Spec!BF100,".")</f>
        <v>3.0216777683216627</v>
      </c>
      <c r="M100" s="30">
        <f>IFERROR((s_DL/(up_Rad_Spec!AY100*s_Fam*s_Foffset*Fsurf!C100*s_EF_res*(1/365)*((s_ET_res_o*s_GSF_s)+(s_ET_res_i*s_GSF_i))*(1/24)))*up_Rad_Spec!BF100,".")</f>
        <v>3.0216777683216627</v>
      </c>
      <c r="N100" s="30">
        <f>IFERROR((s_DL/(up_Rad_Spec!AV100*s_Fam*s_Foffset*s_EF_res*(1/365)*acf!D100*((s_ET_res_o*s_GSF_s)+(s_ET_res_i*s_GSF_i))*(1/24)))*up_Rad_Spec!BF100,".")</f>
        <v>3.2020486874153247</v>
      </c>
      <c r="O100" s="30">
        <f>IFERROR((s_DL/(up_Rad_Spec!AZ100*s_Fam*s_Foffset*s_EF_res*(1/365)*acf!E100*((s_ET_res_o*s_GSF_s)+(s_ET_res_i*s_GSF_i))*(1/24)))*up_Rad_Spec!BF100,".")</f>
        <v>3.2340387926253134</v>
      </c>
      <c r="P100" s="30">
        <f>IFERROR((s_DL/(up_Rad_Spec!BA100*s_Fam*s_Foffset*s_EF_res*(1/365)*acf!F100*((s_ET_res_o*s_GSF_s)+(s_ET_res_i*s_GSF_i))*(1/24)))*up_Rad_Spec!BF100,".")</f>
        <v>3.2625520656794142</v>
      </c>
      <c r="Q100" s="30">
        <f>IFERROR((s_DL/(up_Rad_Spec!BB100*s_Fam*s_Foffset*s_EF_res*(1/365)*acf!G100*((s_ET_res_o*s_GSF_s)+(s_ET_res_i*s_GSF_i))*(1/24)))*up_Rad_Spec!BF100,".")</f>
        <v>3.3146027660977859</v>
      </c>
      <c r="R100" s="30">
        <f>IFERROR((s_DL/(up_Rad_Spec!AY100*s_Fam*s_Foffset*s_EF_res*(1/365)*acf!C100*((s_ET_res_o*s_GSF_s)+(s_ET_res_i*s_GSF_i))*(1/24)))*up_Rad_Spec!BF100,".")</f>
        <v>3.4086658175681301</v>
      </c>
    </row>
    <row r="101" spans="1:18">
      <c r="A101" s="88" t="s">
        <v>108</v>
      </c>
      <c r="B101" s="28"/>
      <c r="C101" s="30">
        <f>IFERROR((s_DL/(k_decay*up_Rad_Spec!X101*s_IFDres_adj))*up_Rad_Spec!BF101,".")</f>
        <v>3.266256203344386E-5</v>
      </c>
      <c r="D101" s="30">
        <f>IFERROR((s_DL/(k_decay*up_Rad_Spec!AN101*s_IFAres_adj*(1/s_PEFm_pp)*s_SLF*(s_ET_res_o+s_ET_res_i)*(1/24)))*up_Rad_Spec!BF101,".")</f>
        <v>3.8138507502207913E-4</v>
      </c>
      <c r="E101" s="30">
        <f>IFERROR((s_DL/(k_decay*up_Rad_Spec!AN101*s_IFAres_adj*(1/s_PEF)*s_SLF*(s_ET_res_o+s_ET_res_i)*(1/24)))*up_Rad_Spec!BF101,".")</f>
        <v>1.871845252972756E-3</v>
      </c>
      <c r="F101" s="30">
        <f>IFERROR((s_DL/(k_decay*up_Rad_Spec!AY101*s_Fam*s_Foffset*s_EF_res*(1/365)*acf!C101*((s_ET_res_o*s_GSF_s)+(s_ET_res_i*s_GSF_i))*(1/24)))*up_Rad_Spec!BF101,".")</f>
        <v>3.976600053791763</v>
      </c>
      <c r="G101" s="30">
        <f t="shared" si="2"/>
        <v>3.2102135600572158E-5</v>
      </c>
      <c r="H101" s="30">
        <f t="shared" si="3"/>
        <v>3.008571553323053E-5</v>
      </c>
      <c r="I101" s="89">
        <f>IFERROR((s_DL/(up_Rad_Spec!AV101*s_Fam*s_Foffset*Fsurf!C101*s_EF_res*(1/365)*((s_ET_res_o*s_GSF_s)+(s_ET_res_i*s_GSF_i))*(1/24)))*up_Rad_Spec!BF101,".")</f>
        <v>3.1368189397201194</v>
      </c>
      <c r="J101" s="30">
        <f>IFERROR((s_DL/(up_Rad_Spec!AZ101*s_Fam*s_Foffset*Fsurf!C101*s_EF_res*(1/365)*((s_ET_res_o*s_GSF_s)+(s_ET_res_i*s_GSF_i))*(1/24)))*up_Rad_Spec!BF101,".")</f>
        <v>3.1368189397201194</v>
      </c>
      <c r="K101" s="30">
        <f>IFERROR((s_DL/(up_Rad_Spec!BA101*s_Fam*s_Foffset*Fsurf!C101*s_EF_res*(1/365)*((s_ET_res_o*s_GSF_s)+(s_ET_res_i*s_GSF_i))*(1/24)))*up_Rad_Spec!BF101,".")</f>
        <v>3.1368189397201194</v>
      </c>
      <c r="L101" s="30">
        <f>IFERROR((s_DL/(up_Rad_Spec!BB101*s_Fam*s_Foffset*Fsurf!C101*s_EF_res*(1/365)*((s_ET_res_o*s_GSF_s)+(s_ET_res_i*s_GSF_i))*(1/24)))*up_Rad_Spec!BF101,".")</f>
        <v>3.1368189397201194</v>
      </c>
      <c r="M101" s="30">
        <f>IFERROR((s_DL/(up_Rad_Spec!AY101*s_Fam*s_Foffset*Fsurf!C101*s_EF_res*(1/365)*((s_ET_res_o*s_GSF_s)+(s_ET_res_i*s_GSF_i))*(1/24)))*up_Rad_Spec!BF101,".")</f>
        <v>3.1368189397201194</v>
      </c>
      <c r="N101" s="30">
        <f>IFERROR((s_DL/(up_Rad_Spec!AV101*s_Fam*s_Foffset*s_EF_res*(1/365)*acf!D101*((s_ET_res_o*s_GSF_s)+(s_ET_res_i*s_GSF_i))*(1/24)))*up_Rad_Spec!BF101,".")</f>
        <v>3.2163718169616313</v>
      </c>
      <c r="O101" s="30">
        <f>IFERROR((s_DL/(up_Rad_Spec!AZ101*s_Fam*s_Foffset*s_EF_res*(1/365)*acf!E101*((s_ET_res_o*s_GSF_s)+(s_ET_res_i*s_GSF_i))*(1/24)))*up_Rad_Spec!BF101,".")</f>
        <v>3.2524132317453671</v>
      </c>
      <c r="P101" s="30">
        <f>IFERROR((s_DL/(up_Rad_Spec!BA101*s_Fam*s_Foffset*s_EF_res*(1/365)*acf!F101*((s_ET_res_o*s_GSF_s)+(s_ET_res_i*s_GSF_i))*(1/24)))*up_Rad_Spec!BF101,".")</f>
        <v>3.2250189075546039</v>
      </c>
      <c r="Q101" s="30">
        <f>IFERROR((s_DL/(up_Rad_Spec!BB101*s_Fam*s_Foffset*s_EF_res*(1/365)*acf!G101*((s_ET_res_o*s_GSF_s)+(s_ET_res_i*s_GSF_i))*(1/24)))*up_Rad_Spec!BF101,".")</f>
        <v>3.2784434631949013</v>
      </c>
      <c r="R101" s="30">
        <f>IFERROR((s_DL/(up_Rad_Spec!AY101*s_Fam*s_Foffset*s_EF_res*(1/365)*acf!C101*((s_ET_res_o*s_GSF_s)+(s_ET_res_i*s_GSF_i))*(1/24)))*up_Rad_Spec!BF101,".")</f>
        <v>3.518483271747789</v>
      </c>
    </row>
    <row r="102" spans="1:18">
      <c r="A102" s="88" t="s">
        <v>109</v>
      </c>
      <c r="B102" s="28"/>
      <c r="C102" s="30">
        <f>IFERROR((s_DL/(k_decay*up_Rad_Spec!X102*s_IFDres_adj))*up_Rad_Spec!BF102,".")</f>
        <v>3.266256203344386E-5</v>
      </c>
      <c r="D102" s="30">
        <f>IFERROR((s_DL/(k_decay*up_Rad_Spec!AN102*s_IFAres_adj*(1/s_PEFm_pp)*s_SLF*(s_ET_res_o+s_ET_res_i)*(1/24)))*up_Rad_Spec!BF102,".")</f>
        <v>3.8138507502207913E-4</v>
      </c>
      <c r="E102" s="30">
        <f>IFERROR((s_DL/(k_decay*up_Rad_Spec!AN102*s_IFAres_adj*(1/s_PEF)*s_SLF*(s_ET_res_o+s_ET_res_i)*(1/24)))*up_Rad_Spec!BF102,".")</f>
        <v>1.871845252972756E-3</v>
      </c>
      <c r="F102" s="30">
        <f>IFERROR((s_DL/(k_decay*up_Rad_Spec!AY102*s_Fam*s_Foffset*s_EF_res*(1/365)*acf!C102*((s_ET_res_o*s_GSF_s)+(s_ET_res_i*s_GSF_i))*(1/24)))*up_Rad_Spec!BF102,".")</f>
        <v>3.7149555975161608</v>
      </c>
      <c r="G102" s="30">
        <f t="shared" si="2"/>
        <v>3.2102117348440249E-5</v>
      </c>
      <c r="H102" s="30">
        <f t="shared" si="3"/>
        <v>3.0085699502014953E-5</v>
      </c>
      <c r="I102" s="89">
        <f>IFERROR((s_DL/(up_Rad_Spec!AV102*s_Fam*s_Foffset*Fsurf!C102*s_EF_res*(1/365)*((s_ET_res_o*s_GSF_s)+(s_ET_res_i*s_GSF_i))*(1/24)))*up_Rad_Spec!BF102,".")</f>
        <v>2.9715621370421812</v>
      </c>
      <c r="J102" s="30">
        <f>IFERROR((s_DL/(up_Rad_Spec!AZ102*s_Fam*s_Foffset*Fsurf!C102*s_EF_res*(1/365)*((s_ET_res_o*s_GSF_s)+(s_ET_res_i*s_GSF_i))*(1/24)))*up_Rad_Spec!BF102,".")</f>
        <v>2.9715621370421812</v>
      </c>
      <c r="K102" s="30">
        <f>IFERROR((s_DL/(up_Rad_Spec!BA102*s_Fam*s_Foffset*Fsurf!C102*s_EF_res*(1/365)*((s_ET_res_o*s_GSF_s)+(s_ET_res_i*s_GSF_i))*(1/24)))*up_Rad_Spec!BF102,".")</f>
        <v>2.9715621370421812</v>
      </c>
      <c r="L102" s="30">
        <f>IFERROR((s_DL/(up_Rad_Spec!BB102*s_Fam*s_Foffset*Fsurf!C102*s_EF_res*(1/365)*((s_ET_res_o*s_GSF_s)+(s_ET_res_i*s_GSF_i))*(1/24)))*up_Rad_Spec!BF102,".")</f>
        <v>2.9715621370421812</v>
      </c>
      <c r="M102" s="30">
        <f>IFERROR((s_DL/(up_Rad_Spec!AY102*s_Fam*s_Foffset*Fsurf!C102*s_EF_res*(1/365)*((s_ET_res_o*s_GSF_s)+(s_ET_res_i*s_GSF_i))*(1/24)))*up_Rad_Spec!BF102,".")</f>
        <v>2.9715621370421812</v>
      </c>
      <c r="N102" s="30">
        <f>IFERROR((s_DL/(up_Rad_Spec!AV102*s_Fam*s_Foffset*s_EF_res*(1/365)*acf!D102*((s_ET_res_o*s_GSF_s)+(s_ET_res_i*s_GSF_i))*(1/24)))*up_Rad_Spec!BF102,".")</f>
        <v>3.2265372780383856</v>
      </c>
      <c r="O102" s="30">
        <f>IFERROR((s_DL/(up_Rad_Spec!AZ102*s_Fam*s_Foffset*s_EF_res*(1/365)*acf!E102*((s_ET_res_o*s_GSF_s)+(s_ET_res_i*s_GSF_i))*(1/24)))*up_Rad_Spec!BF102,".")</f>
        <v>3.255008353762193</v>
      </c>
      <c r="P102" s="30">
        <f>IFERROR((s_DL/(up_Rad_Spec!BA102*s_Fam*s_Foffset*s_EF_res*(1/365)*acf!F102*((s_ET_res_o*s_GSF_s)+(s_ET_res_i*s_GSF_i))*(1/24)))*up_Rad_Spec!BF102,".")</f>
        <v>3.2519614214021768</v>
      </c>
      <c r="Q102" s="30">
        <f>IFERROR((s_DL/(up_Rad_Spec!BB102*s_Fam*s_Foffset*s_EF_res*(1/365)*acf!G102*((s_ET_res_o*s_GSF_s)+(s_ET_res_i*s_GSF_i))*(1/24)))*up_Rad_Spec!BF102,".")</f>
        <v>3.4343075741801252</v>
      </c>
      <c r="R102" s="30">
        <f>IFERROR((s_DL/(up_Rad_Spec!AY102*s_Fam*s_Foffset*s_EF_res*(1/365)*acf!C102*((s_ET_res_o*s_GSF_s)+(s_ET_res_i*s_GSF_i))*(1/24)))*up_Rad_Spec!BF102,".")</f>
        <v>3.2869810763803038</v>
      </c>
    </row>
    <row r="103" spans="1:18">
      <c r="A103" s="88" t="s">
        <v>110</v>
      </c>
      <c r="B103" s="28"/>
      <c r="C103" s="30">
        <f>IFERROR((s_DL/(k_decay*up_Rad_Spec!X103*s_IFDres_adj))*up_Rad_Spec!BF103,".")</f>
        <v>3.266256203344386E-5</v>
      </c>
      <c r="D103" s="30">
        <f>IFERROR((s_DL/(k_decay*up_Rad_Spec!AN103*s_IFAres_adj*(1/s_PEFm_pp)*s_SLF*(s_ET_res_o+s_ET_res_i)*(1/24)))*up_Rad_Spec!BF103,".")</f>
        <v>3.8138507502207913E-4</v>
      </c>
      <c r="E103" s="30">
        <f>IFERROR((s_DL/(k_decay*up_Rad_Spec!AN103*s_IFAres_adj*(1/s_PEF)*s_SLF*(s_ET_res_o+s_ET_res_i)*(1/24)))*up_Rad_Spec!BF103,".")</f>
        <v>1.871845252972756E-3</v>
      </c>
      <c r="F103" s="30">
        <f>IFERROR((s_DL/(k_decay*up_Rad_Spec!AY103*s_Fam*s_Foffset*s_EF_res*(1/365)*acf!C103*((s_ET_res_o*s_GSF_s)+(s_ET_res_i*s_GSF_i))*(1/24)))*up_Rad_Spec!BF103,".")</f>
        <v>3.8249221081247482</v>
      </c>
      <c r="G103" s="30">
        <f t="shared" si="2"/>
        <v>3.2102125323825772E-5</v>
      </c>
      <c r="H103" s="30">
        <f t="shared" si="3"/>
        <v>3.0085706506957048E-5</v>
      </c>
      <c r="I103" s="89">
        <f>IFERROR((s_DL/(up_Rad_Spec!AV103*s_Fam*s_Foffset*Fsurf!C103*s_EF_res*(1/365)*((s_ET_res_o*s_GSF_s)+(s_ET_res_i*s_GSF_i))*(1/24)))*up_Rad_Spec!BF103,".")</f>
        <v>2.8412790955860405</v>
      </c>
      <c r="J103" s="30">
        <f>IFERROR((s_DL/(up_Rad_Spec!AZ103*s_Fam*s_Foffset*Fsurf!C103*s_EF_res*(1/365)*((s_ET_res_o*s_GSF_s)+(s_ET_res_i*s_GSF_i))*(1/24)))*up_Rad_Spec!BF103,".")</f>
        <v>2.8412790955860405</v>
      </c>
      <c r="K103" s="30">
        <f>IFERROR((s_DL/(up_Rad_Spec!BA103*s_Fam*s_Foffset*Fsurf!C103*s_EF_res*(1/365)*((s_ET_res_o*s_GSF_s)+(s_ET_res_i*s_GSF_i))*(1/24)))*up_Rad_Spec!BF103,".")</f>
        <v>2.8412790955860405</v>
      </c>
      <c r="L103" s="30">
        <f>IFERROR((s_DL/(up_Rad_Spec!BB103*s_Fam*s_Foffset*Fsurf!C103*s_EF_res*(1/365)*((s_ET_res_o*s_GSF_s)+(s_ET_res_i*s_GSF_i))*(1/24)))*up_Rad_Spec!BF103,".")</f>
        <v>2.8412790955860405</v>
      </c>
      <c r="M103" s="30">
        <f>IFERROR((s_DL/(up_Rad_Spec!AY103*s_Fam*s_Foffset*Fsurf!C103*s_EF_res*(1/365)*((s_ET_res_o*s_GSF_s)+(s_ET_res_i*s_GSF_i))*(1/24)))*up_Rad_Spec!BF103,".")</f>
        <v>2.8412790955860405</v>
      </c>
      <c r="N103" s="30">
        <f>IFERROR((s_DL/(up_Rad_Spec!AV103*s_Fam*s_Foffset*s_EF_res*(1/365)*acf!D103*((s_ET_res_o*s_GSF_s)+(s_ET_res_i*s_GSF_i))*(1/24)))*up_Rad_Spec!BF103,".")</f>
        <v>3.3842791005202622</v>
      </c>
      <c r="O103" s="30">
        <f>IFERROR((s_DL/(up_Rad_Spec!AZ103*s_Fam*s_Foffset*s_EF_res*(1/365)*acf!E103*((s_ET_res_o*s_GSF_s)+(s_ET_res_i*s_GSF_i))*(1/24)))*up_Rad_Spec!BF103,".")</f>
        <v>3.3842791005202622</v>
      </c>
      <c r="P103" s="30">
        <f>IFERROR((s_DL/(up_Rad_Spec!BA103*s_Fam*s_Foffset*s_EF_res*(1/365)*acf!F103*((s_ET_res_o*s_GSF_s)+(s_ET_res_i*s_GSF_i))*(1/24)))*up_Rad_Spec!BF103,".")</f>
        <v>3.3842791005202622</v>
      </c>
      <c r="Q103" s="30">
        <f>IFERROR((s_DL/(up_Rad_Spec!BB103*s_Fam*s_Foffset*s_EF_res*(1/365)*acf!G103*((s_ET_res_o*s_GSF_s)+(s_ET_res_i*s_GSF_i))*(1/24)))*up_Rad_Spec!BF103,".")</f>
        <v>3.3842791005202622</v>
      </c>
      <c r="R103" s="30">
        <f>IFERROR((s_DL/(up_Rad_Spec!AY103*s_Fam*s_Foffset*s_EF_res*(1/365)*acf!C103*((s_ET_res_o*s_GSF_s)+(s_ET_res_i*s_GSF_i))*(1/24)))*up_Rad_Spec!BF103,".")</f>
        <v>3.3842791005202622</v>
      </c>
    </row>
    <row r="104" spans="1:18">
      <c r="A104" s="88" t="s">
        <v>111</v>
      </c>
      <c r="B104" s="28"/>
      <c r="C104" s="30">
        <f>IFERROR((s_DL/(k_decay*up_Rad_Spec!X104*s_IFDres_adj))*up_Rad_Spec!BF104,".")</f>
        <v>3.266256203344386E-5</v>
      </c>
      <c r="D104" s="30">
        <f>IFERROR((s_DL/(k_decay*up_Rad_Spec!AN104*s_IFAres_adj*(1/s_PEFm_pp)*s_SLF*(s_ET_res_o+s_ET_res_i)*(1/24)))*up_Rad_Spec!BF104,".")</f>
        <v>3.8138507502207913E-4</v>
      </c>
      <c r="E104" s="30">
        <f>IFERROR((s_DL/(k_decay*up_Rad_Spec!AN104*s_IFAres_adj*(1/s_PEF)*s_SLF*(s_ET_res_o+s_ET_res_i)*(1/24)))*up_Rad_Spec!BF104,".")</f>
        <v>1.871845252972756E-3</v>
      </c>
      <c r="F104" s="30">
        <f>IFERROR((s_DL/(k_decay*up_Rad_Spec!AY104*s_Fam*s_Foffset*s_EF_res*(1/365)*acf!C104*((s_ET_res_o*s_GSF_s)+(s_ET_res_i*s_GSF_i))*(1/24)))*up_Rad_Spec!BF104,".")</f>
        <v>3.7047102704408279</v>
      </c>
      <c r="G104" s="30">
        <f t="shared" si="2"/>
        <v>3.2102116581281404E-5</v>
      </c>
      <c r="H104" s="30">
        <f t="shared" si="3"/>
        <v>3.0085698828203839E-5</v>
      </c>
      <c r="I104" s="89" t="str">
        <f>IFERROR((s_DL/(up_Rad_Spec!AV104*s_Fam*s_Foffset*Fsurf!C104*s_EF_res*(1/365)*((s_ET_res_o*s_GSF_s)+(s_ET_res_i*s_GSF_i))*(1/24)))*up_Rad_Spec!BF104,".")</f>
        <v>.</v>
      </c>
      <c r="J104" s="30" t="str">
        <f>IFERROR((s_DL/(up_Rad_Spec!AZ104*s_Fam*s_Foffset*Fsurf!C104*s_EF_res*(1/365)*((s_ET_res_o*s_GSF_s)+(s_ET_res_i*s_GSF_i))*(1/24)))*up_Rad_Spec!BF104,".")</f>
        <v>.</v>
      </c>
      <c r="K104" s="30" t="str">
        <f>IFERROR((s_DL/(up_Rad_Spec!BA104*s_Fam*s_Foffset*Fsurf!C104*s_EF_res*(1/365)*((s_ET_res_o*s_GSF_s)+(s_ET_res_i*s_GSF_i))*(1/24)))*up_Rad_Spec!BF104,".")</f>
        <v>.</v>
      </c>
      <c r="L104" s="30" t="str">
        <f>IFERROR((s_DL/(up_Rad_Spec!BB104*s_Fam*s_Foffset*Fsurf!C104*s_EF_res*(1/365)*((s_ET_res_o*s_GSF_s)+(s_ET_res_i*s_GSF_i))*(1/24)))*up_Rad_Spec!BF104,".")</f>
        <v>.</v>
      </c>
      <c r="M104" s="30" t="str">
        <f>IFERROR((s_DL/(up_Rad_Spec!AY104*s_Fam*s_Foffset*Fsurf!C104*s_EF_res*(1/365)*((s_ET_res_o*s_GSF_s)+(s_ET_res_i*s_GSF_i))*(1/24)))*up_Rad_Spec!BF104,".")</f>
        <v>.</v>
      </c>
      <c r="N104" s="30">
        <f>IFERROR((s_DL/(up_Rad_Spec!AV104*s_Fam*s_Foffset*s_EF_res*(1/365)*acf!D104*((s_ET_res_o*s_GSF_s)+(s_ET_res_i*s_GSF_i))*(1/24)))*up_Rad_Spec!BF104,".")</f>
        <v>3.3170571183866402</v>
      </c>
      <c r="O104" s="30">
        <f>IFERROR((s_DL/(up_Rad_Spec!AZ104*s_Fam*s_Foffset*s_EF_res*(1/365)*acf!E104*((s_ET_res_o*s_GSF_s)+(s_ET_res_i*s_GSF_i))*(1/24)))*up_Rad_Spec!BF104,".")</f>
        <v>3.1768033913323142</v>
      </c>
      <c r="P104" s="30">
        <f>IFERROR((s_DL/(up_Rad_Spec!BA104*s_Fam*s_Foffset*s_EF_res*(1/365)*acf!F104*((s_ET_res_o*s_GSF_s)+(s_ET_res_i*s_GSF_i))*(1/24)))*up_Rad_Spec!BF104,".")</f>
        <v>3.2196384956300887</v>
      </c>
      <c r="Q104" s="30">
        <f>IFERROR((s_DL/(up_Rad_Spec!BB104*s_Fam*s_Foffset*s_EF_res*(1/365)*acf!G104*((s_ET_res_o*s_GSF_s)+(s_ET_res_i*s_GSF_i))*(1/24)))*up_Rad_Spec!BF104,".")</f>
        <v>3.2728711549751845</v>
      </c>
      <c r="R104" s="30">
        <f>IFERROR((s_DL/(up_Rad_Spec!AY104*s_Fam*s_Foffset*s_EF_res*(1/365)*acf!C104*((s_ET_res_o*s_GSF_s)+(s_ET_res_i*s_GSF_i))*(1/24)))*up_Rad_Spec!BF104,".")</f>
        <v>3.2779160430753387</v>
      </c>
    </row>
    <row r="105" spans="1:18">
      <c r="A105" s="88" t="s">
        <v>112</v>
      </c>
      <c r="B105" s="28"/>
      <c r="C105" s="30">
        <f>IFERROR((s_DL/(k_decay*up_Rad_Spec!X105*s_IFDres_adj))*up_Rad_Spec!BF105,".")</f>
        <v>3.266256203344386E-5</v>
      </c>
      <c r="D105" s="30">
        <f>IFERROR((s_DL/(k_decay*up_Rad_Spec!AN105*s_IFAres_adj*(1/s_PEFm_pp)*s_SLF*(s_ET_res_o+s_ET_res_i)*(1/24)))*up_Rad_Spec!BF105,".")</f>
        <v>3.8138507502207913E-4</v>
      </c>
      <c r="E105" s="30">
        <f>IFERROR((s_DL/(k_decay*up_Rad_Spec!AN105*s_IFAres_adj*(1/s_PEF)*s_SLF*(s_ET_res_o+s_ET_res_i)*(1/24)))*up_Rad_Spec!BF105,".")</f>
        <v>1.871845252972756E-3</v>
      </c>
      <c r="F105" s="30">
        <f>IFERROR((s_DL/(k_decay*up_Rad_Spec!AY105*s_Fam*s_Foffset*s_EF_res*(1/365)*acf!C105*((s_ET_res_o*s_GSF_s)+(s_ET_res_i*s_GSF_i))*(1/24)))*up_Rad_Spec!BF105,".")</f>
        <v>3.6977112155399268</v>
      </c>
      <c r="G105" s="30">
        <f t="shared" si="2"/>
        <v>3.2102116054755811E-5</v>
      </c>
      <c r="H105" s="30">
        <f t="shared" si="3"/>
        <v>3.0085698365745771E-5</v>
      </c>
      <c r="I105" s="89">
        <f>IFERROR((s_DL/(up_Rad_Spec!AV105*s_Fam*s_Foffset*Fsurf!C105*s_EF_res*(1/365)*((s_ET_res_o*s_GSF_s)+(s_ET_res_i*s_GSF_i))*(1/24)))*up_Rad_Spec!BF105,".")</f>
        <v>2.8519205903260638</v>
      </c>
      <c r="J105" s="30">
        <f>IFERROR((s_DL/(up_Rad_Spec!AZ105*s_Fam*s_Foffset*Fsurf!C105*s_EF_res*(1/365)*((s_ET_res_o*s_GSF_s)+(s_ET_res_i*s_GSF_i))*(1/24)))*up_Rad_Spec!BF105,".")</f>
        <v>2.8519205903260638</v>
      </c>
      <c r="K105" s="30">
        <f>IFERROR((s_DL/(up_Rad_Spec!BA105*s_Fam*s_Foffset*Fsurf!C105*s_EF_res*(1/365)*((s_ET_res_o*s_GSF_s)+(s_ET_res_i*s_GSF_i))*(1/24)))*up_Rad_Spec!BF105,".")</f>
        <v>2.8519205903260638</v>
      </c>
      <c r="L105" s="30">
        <f>IFERROR((s_DL/(up_Rad_Spec!BB105*s_Fam*s_Foffset*Fsurf!C105*s_EF_res*(1/365)*((s_ET_res_o*s_GSF_s)+(s_ET_res_i*s_GSF_i))*(1/24)))*up_Rad_Spec!BF105,".")</f>
        <v>2.8519205903260638</v>
      </c>
      <c r="M105" s="30">
        <f>IFERROR((s_DL/(up_Rad_Spec!AY105*s_Fam*s_Foffset*Fsurf!C105*s_EF_res*(1/365)*((s_ET_res_o*s_GSF_s)+(s_ET_res_i*s_GSF_i))*(1/24)))*up_Rad_Spec!BF105,".")</f>
        <v>2.8519205903260638</v>
      </c>
      <c r="N105" s="30">
        <f>IFERROR((s_DL/(up_Rad_Spec!AV105*s_Fam*s_Foffset*s_EF_res*(1/365)*acf!D105*((s_ET_res_o*s_GSF_s)+(s_ET_res_i*s_GSF_i))*(1/24)))*up_Rad_Spec!BF105,".")</f>
        <v>3.5693568638299653</v>
      </c>
      <c r="O105" s="30">
        <f>IFERROR((s_DL/(up_Rad_Spec!AZ105*s_Fam*s_Foffset*s_EF_res*(1/365)*acf!E105*((s_ET_res_o*s_GSF_s)+(s_ET_res_i*s_GSF_i))*(1/24)))*up_Rad_Spec!BF105,".")</f>
        <v>3.3055749353918853</v>
      </c>
      <c r="P105" s="30">
        <f>IFERROR((s_DL/(up_Rad_Spec!BA105*s_Fam*s_Foffset*s_EF_res*(1/365)*acf!F105*((s_ET_res_o*s_GSF_s)+(s_ET_res_i*s_GSF_i))*(1/24)))*up_Rad_Spec!BF105,".")</f>
        <v>3.2588477772142666</v>
      </c>
      <c r="Q105" s="30">
        <f>IFERROR((s_DL/(up_Rad_Spec!BB105*s_Fam*s_Foffset*s_EF_res*(1/365)*acf!G105*((s_ET_res_o*s_GSF_s)+(s_ET_res_i*s_GSF_i))*(1/24)))*up_Rad_Spec!BF105,".")</f>
        <v>3.4679664369733469</v>
      </c>
      <c r="R105" s="30">
        <f>IFERROR((s_DL/(up_Rad_Spec!AY105*s_Fam*s_Foffset*s_EF_res*(1/365)*acf!C105*((s_ET_res_o*s_GSF_s)+(s_ET_res_i*s_GSF_i))*(1/24)))*up_Rad_Spec!BF105,".")</f>
        <v>3.2717233012220608</v>
      </c>
    </row>
    <row r="106" spans="1:18">
      <c r="A106" s="88" t="s">
        <v>113</v>
      </c>
      <c r="B106" s="28"/>
      <c r="C106" s="30">
        <f>IFERROR((s_DL/(k_decay*up_Rad_Spec!X106*s_IFDres_adj))*up_Rad_Spec!BF106,".")</f>
        <v>3.266256203344386E-5</v>
      </c>
      <c r="D106" s="30">
        <f>IFERROR((s_DL/(k_decay*up_Rad_Spec!AN106*s_IFAres_adj*(1/s_PEFm_pp)*s_SLF*(s_ET_res_o+s_ET_res_i)*(1/24)))*up_Rad_Spec!BF106,".")</f>
        <v>3.8138507502207913E-4</v>
      </c>
      <c r="E106" s="30">
        <f>IFERROR((s_DL/(k_decay*up_Rad_Spec!AN106*s_IFAres_adj*(1/s_PEF)*s_SLF*(s_ET_res_o+s_ET_res_i)*(1/24)))*up_Rad_Spec!BF106,".")</f>
        <v>1.871845252972756E-3</v>
      </c>
      <c r="F106" s="30">
        <f>IFERROR((s_DL/(k_decay*up_Rad_Spec!AY106*s_Fam*s_Foffset*s_EF_res*(1/365)*acf!C106*((s_ET_res_o*s_GSF_s)+(s_ET_res_i*s_GSF_i))*(1/24)))*up_Rad_Spec!BF106,".")</f>
        <v>3.7282634266919947</v>
      </c>
      <c r="G106" s="30">
        <f t="shared" si="2"/>
        <v>3.2102118338620748E-5</v>
      </c>
      <c r="H106" s="30">
        <f t="shared" si="3"/>
        <v>3.0085700371710484E-5</v>
      </c>
      <c r="I106" s="89" t="str">
        <f>IFERROR((s_DL/(up_Rad_Spec!AV106*s_Fam*s_Foffset*Fsurf!C106*s_EF_res*(1/365)*((s_ET_res_o*s_GSF_s)+(s_ET_res_i*s_GSF_i))*(1/24)))*up_Rad_Spec!BF106,".")</f>
        <v>.</v>
      </c>
      <c r="J106" s="30" t="str">
        <f>IFERROR((s_DL/(up_Rad_Spec!AZ106*s_Fam*s_Foffset*Fsurf!C106*s_EF_res*(1/365)*((s_ET_res_o*s_GSF_s)+(s_ET_res_i*s_GSF_i))*(1/24)))*up_Rad_Spec!BF106,".")</f>
        <v>.</v>
      </c>
      <c r="K106" s="30" t="str">
        <f>IFERROR((s_DL/(up_Rad_Spec!BA106*s_Fam*s_Foffset*Fsurf!C106*s_EF_res*(1/365)*((s_ET_res_o*s_GSF_s)+(s_ET_res_i*s_GSF_i))*(1/24)))*up_Rad_Spec!BF106,".")</f>
        <v>.</v>
      </c>
      <c r="L106" s="30" t="str">
        <f>IFERROR((s_DL/(up_Rad_Spec!BB106*s_Fam*s_Foffset*Fsurf!C106*s_EF_res*(1/365)*((s_ET_res_o*s_GSF_s)+(s_ET_res_i*s_GSF_i))*(1/24)))*up_Rad_Spec!BF106,".")</f>
        <v>.</v>
      </c>
      <c r="M106" s="30" t="str">
        <f>IFERROR((s_DL/(up_Rad_Spec!AY106*s_Fam*s_Foffset*Fsurf!C106*s_EF_res*(1/365)*((s_ET_res_o*s_GSF_s)+(s_ET_res_i*s_GSF_i))*(1/24)))*up_Rad_Spec!BF106,".")</f>
        <v>.</v>
      </c>
      <c r="N106" s="30">
        <f>IFERROR((s_DL/(up_Rad_Spec!AV106*s_Fam*s_Foffset*s_EF_res*(1/365)*acf!D106*((s_ET_res_o*s_GSF_s)+(s_ET_res_i*s_GSF_i))*(1/24)))*up_Rad_Spec!BF106,".")</f>
        <v>3.3234678354327896</v>
      </c>
      <c r="O106" s="30">
        <f>IFERROR((s_DL/(up_Rad_Spec!AZ106*s_Fam*s_Foffset*s_EF_res*(1/365)*acf!E106*((s_ET_res_o*s_GSF_s)+(s_ET_res_i*s_GSF_i))*(1/24)))*up_Rad_Spec!BF106,".")</f>
        <v>3.2816590245690036</v>
      </c>
      <c r="P106" s="30">
        <f>IFERROR((s_DL/(up_Rad_Spec!BA106*s_Fam*s_Foffset*s_EF_res*(1/365)*acf!F106*((s_ET_res_o*s_GSF_s)+(s_ET_res_i*s_GSF_i))*(1/24)))*up_Rad_Spec!BF106,".")</f>
        <v>3.2873116472437469</v>
      </c>
      <c r="Q106" s="30">
        <f>IFERROR((s_DL/(up_Rad_Spec!BB106*s_Fam*s_Foffset*s_EF_res*(1/365)*acf!G106*((s_ET_res_o*s_GSF_s)+(s_ET_res_i*s_GSF_i))*(1/24)))*up_Rad_Spec!BF106,".")</f>
        <v>3.3618666561459554</v>
      </c>
      <c r="R106" s="30">
        <f>IFERROR((s_DL/(up_Rad_Spec!AY106*s_Fam*s_Foffset*s_EF_res*(1/365)*acf!C106*((s_ET_res_o*s_GSF_s)+(s_ET_res_i*s_GSF_i))*(1/24)))*up_Rad_Spec!BF106,".")</f>
        <v>3.2987558019511591</v>
      </c>
    </row>
    <row r="107" spans="1:18">
      <c r="A107" s="88" t="s">
        <v>114</v>
      </c>
      <c r="B107" s="28"/>
      <c r="C107" s="30">
        <f>IFERROR((s_DL/(k_decay*up_Rad_Spec!X107*s_IFDres_adj))*up_Rad_Spec!BF107,".")</f>
        <v>3.266256203344386E-5</v>
      </c>
      <c r="D107" s="30">
        <f>IFERROR((s_DL/(k_decay*up_Rad_Spec!AN107*s_IFAres_adj*(1/s_PEFm_pp)*s_SLF*(s_ET_res_o+s_ET_res_i)*(1/24)))*up_Rad_Spec!BF107,".")</f>
        <v>3.8138507502207913E-4</v>
      </c>
      <c r="E107" s="30">
        <f>IFERROR((s_DL/(k_decay*up_Rad_Spec!AN107*s_IFAres_adj*(1/s_PEF)*s_SLF*(s_ET_res_o+s_ET_res_i)*(1/24)))*up_Rad_Spec!BF107,".")</f>
        <v>1.871845252972756E-3</v>
      </c>
      <c r="F107" s="30">
        <f>IFERROR((s_DL/(k_decay*up_Rad_Spec!AY107*s_Fam*s_Foffset*s_EF_res*(1/365)*acf!C107*((s_ET_res_o*s_GSF_s)+(s_ET_res_i*s_GSF_i))*(1/24)))*up_Rad_Spec!BF107,".")</f>
        <v>3.8249221081247482</v>
      </c>
      <c r="G107" s="30">
        <f t="shared" si="2"/>
        <v>3.2102125323825772E-5</v>
      </c>
      <c r="H107" s="30">
        <f t="shared" si="3"/>
        <v>3.0085706506957048E-5</v>
      </c>
      <c r="I107" s="89">
        <f>IFERROR((s_DL/(up_Rad_Spec!AV107*s_Fam*s_Foffset*Fsurf!C107*s_EF_res*(1/365)*((s_ET_res_o*s_GSF_s)+(s_ET_res_i*s_GSF_i))*(1/24)))*up_Rad_Spec!BF107,".")</f>
        <v>2.8412790955860405</v>
      </c>
      <c r="J107" s="30">
        <f>IFERROR((s_DL/(up_Rad_Spec!AZ107*s_Fam*s_Foffset*Fsurf!C107*s_EF_res*(1/365)*((s_ET_res_o*s_GSF_s)+(s_ET_res_i*s_GSF_i))*(1/24)))*up_Rad_Spec!BF107,".")</f>
        <v>2.8412790955860405</v>
      </c>
      <c r="K107" s="30">
        <f>IFERROR((s_DL/(up_Rad_Spec!BA107*s_Fam*s_Foffset*Fsurf!C107*s_EF_res*(1/365)*((s_ET_res_o*s_GSF_s)+(s_ET_res_i*s_GSF_i))*(1/24)))*up_Rad_Spec!BF107,".")</f>
        <v>2.8412790955860405</v>
      </c>
      <c r="L107" s="30">
        <f>IFERROR((s_DL/(up_Rad_Spec!BB107*s_Fam*s_Foffset*Fsurf!C107*s_EF_res*(1/365)*((s_ET_res_o*s_GSF_s)+(s_ET_res_i*s_GSF_i))*(1/24)))*up_Rad_Spec!BF107,".")</f>
        <v>2.8412790955860405</v>
      </c>
      <c r="M107" s="30">
        <f>IFERROR((s_DL/(up_Rad_Spec!AY107*s_Fam*s_Foffset*Fsurf!C107*s_EF_res*(1/365)*((s_ET_res_o*s_GSF_s)+(s_ET_res_i*s_GSF_i))*(1/24)))*up_Rad_Spec!BF107,".")</f>
        <v>2.8412790955860405</v>
      </c>
      <c r="N107" s="30">
        <f>IFERROR((s_DL/(up_Rad_Spec!AV107*s_Fam*s_Foffset*s_EF_res*(1/365)*acf!D107*((s_ET_res_o*s_GSF_s)+(s_ET_res_i*s_GSF_i))*(1/24)))*up_Rad_Spec!BF107,".")</f>
        <v>3.3842791005202622</v>
      </c>
      <c r="O107" s="30">
        <f>IFERROR((s_DL/(up_Rad_Spec!AZ107*s_Fam*s_Foffset*s_EF_res*(1/365)*acf!E107*((s_ET_res_o*s_GSF_s)+(s_ET_res_i*s_GSF_i))*(1/24)))*up_Rad_Spec!BF107,".")</f>
        <v>3.3842791005202622</v>
      </c>
      <c r="P107" s="30">
        <f>IFERROR((s_DL/(up_Rad_Spec!BA107*s_Fam*s_Foffset*s_EF_res*(1/365)*acf!F107*((s_ET_res_o*s_GSF_s)+(s_ET_res_i*s_GSF_i))*(1/24)))*up_Rad_Spec!BF107,".")</f>
        <v>3.3842791005202622</v>
      </c>
      <c r="Q107" s="30">
        <f>IFERROR((s_DL/(up_Rad_Spec!BB107*s_Fam*s_Foffset*s_EF_res*(1/365)*acf!G107*((s_ET_res_o*s_GSF_s)+(s_ET_res_i*s_GSF_i))*(1/24)))*up_Rad_Spec!BF107,".")</f>
        <v>3.3842791005202622</v>
      </c>
      <c r="R107" s="30">
        <f>IFERROR((s_DL/(up_Rad_Spec!AY107*s_Fam*s_Foffset*s_EF_res*(1/365)*acf!C107*((s_ET_res_o*s_GSF_s)+(s_ET_res_i*s_GSF_i))*(1/24)))*up_Rad_Spec!BF107,".")</f>
        <v>3.3842791005202622</v>
      </c>
    </row>
    <row r="108" spans="1:18">
      <c r="A108" s="88" t="s">
        <v>115</v>
      </c>
      <c r="B108" s="28"/>
      <c r="C108" s="30">
        <f>IFERROR((s_DL/(k_decay*up_Rad_Spec!X108*s_IFDres_adj))*up_Rad_Spec!BF108,".")</f>
        <v>3.266256203344386E-5</v>
      </c>
      <c r="D108" s="30">
        <f>IFERROR((s_DL/(k_decay*up_Rad_Spec!AN108*s_IFAres_adj*(1/s_PEFm_pp)*s_SLF*(s_ET_res_o+s_ET_res_i)*(1/24)))*up_Rad_Spec!BF108,".")</f>
        <v>3.8138507502207913E-4</v>
      </c>
      <c r="E108" s="30">
        <f>IFERROR((s_DL/(k_decay*up_Rad_Spec!AN108*s_IFAres_adj*(1/s_PEF)*s_SLF*(s_ET_res_o+s_ET_res_i)*(1/24)))*up_Rad_Spec!BF108,".")</f>
        <v>1.871845252972756E-3</v>
      </c>
      <c r="F108" s="30">
        <f>IFERROR((s_DL/(k_decay*up_Rad_Spec!AY108*s_Fam*s_Foffset*s_EF_res*(1/365)*acf!C108*((s_ET_res_o*s_GSF_s)+(s_ET_res_i*s_GSF_i))*(1/24)))*up_Rad_Spec!BF108,".")</f>
        <v>3.8976272391056312</v>
      </c>
      <c r="G108" s="30">
        <f t="shared" si="2"/>
        <v>3.2102130349679027E-5</v>
      </c>
      <c r="H108" s="30">
        <f t="shared" si="3"/>
        <v>3.0085710921265298E-5</v>
      </c>
      <c r="I108" s="89">
        <f>IFERROR((s_DL/(up_Rad_Spec!AV108*s_Fam*s_Foffset*Fsurf!C108*s_EF_res*(1/365)*((s_ET_res_o*s_GSF_s)+(s_ET_res_i*s_GSF_i))*(1/24)))*up_Rad_Spec!BF108,".")</f>
        <v>3.1465404860209047</v>
      </c>
      <c r="J108" s="30">
        <f>IFERROR((s_DL/(up_Rad_Spec!AZ108*s_Fam*s_Foffset*Fsurf!C108*s_EF_res*(1/365)*((s_ET_res_o*s_GSF_s)+(s_ET_res_i*s_GSF_i))*(1/24)))*up_Rad_Spec!BF108,".")</f>
        <v>3.1465404860209047</v>
      </c>
      <c r="K108" s="30">
        <f>IFERROR((s_DL/(up_Rad_Spec!BA108*s_Fam*s_Foffset*Fsurf!C108*s_EF_res*(1/365)*((s_ET_res_o*s_GSF_s)+(s_ET_res_i*s_GSF_i))*(1/24)))*up_Rad_Spec!BF108,".")</f>
        <v>3.1465404860209047</v>
      </c>
      <c r="L108" s="30">
        <f>IFERROR((s_DL/(up_Rad_Spec!BB108*s_Fam*s_Foffset*Fsurf!C108*s_EF_res*(1/365)*((s_ET_res_o*s_GSF_s)+(s_ET_res_i*s_GSF_i))*(1/24)))*up_Rad_Spec!BF108,".")</f>
        <v>3.1465404860209047</v>
      </c>
      <c r="M108" s="30">
        <f>IFERROR((s_DL/(up_Rad_Spec!AY108*s_Fam*s_Foffset*Fsurf!C108*s_EF_res*(1/365)*((s_ET_res_o*s_GSF_s)+(s_ET_res_i*s_GSF_i))*(1/24)))*up_Rad_Spec!BF108,".")</f>
        <v>3.1465404860209047</v>
      </c>
      <c r="N108" s="30">
        <f>IFERROR((s_DL/(up_Rad_Spec!AV108*s_Fam*s_Foffset*s_EF_res*(1/365)*acf!D108*((s_ET_res_o*s_GSF_s)+(s_ET_res_i*s_GSF_i))*(1/24)))*up_Rad_Spec!BF108,".")</f>
        <v>3.2656548846257363</v>
      </c>
      <c r="O108" s="30">
        <f>IFERROR((s_DL/(up_Rad_Spec!AZ108*s_Fam*s_Foffset*s_EF_res*(1/365)*acf!E108*((s_ET_res_o*s_GSF_s)+(s_ET_res_i*s_GSF_i))*(1/24)))*up_Rad_Spec!BF108,".")</f>
        <v>3.2769418902425675</v>
      </c>
      <c r="P108" s="30">
        <f>IFERROR((s_DL/(up_Rad_Spec!BA108*s_Fam*s_Foffset*s_EF_res*(1/365)*acf!F108*((s_ET_res_o*s_GSF_s)+(s_ET_res_i*s_GSF_i))*(1/24)))*up_Rad_Spec!BF108,".")</f>
        <v>3.2598159435176588</v>
      </c>
      <c r="Q108" s="30">
        <f>IFERROR((s_DL/(up_Rad_Spec!BB108*s_Fam*s_Foffset*s_EF_res*(1/365)*acf!G108*((s_ET_res_o*s_GSF_s)+(s_ET_res_i*s_GSF_i))*(1/24)))*up_Rad_Spec!BF108,".")</f>
        <v>3.3353807713112253</v>
      </c>
      <c r="R108" s="30">
        <f>IFERROR((s_DL/(up_Rad_Spec!AY108*s_Fam*s_Foffset*s_EF_res*(1/365)*acf!C108*((s_ET_res_o*s_GSF_s)+(s_ET_res_i*s_GSF_i))*(1/24)))*up_Rad_Spec!BF108,".")</f>
        <v>3.4486083726789114</v>
      </c>
    </row>
    <row r="109" spans="1:18">
      <c r="A109" s="88" t="s">
        <v>116</v>
      </c>
      <c r="B109" s="28"/>
      <c r="C109" s="30">
        <f>IFERROR((s_DL/(k_decay*up_Rad_Spec!X109*s_IFDres_adj))*up_Rad_Spec!BF109,".")</f>
        <v>3.266256203344386E-5</v>
      </c>
      <c r="D109" s="30">
        <f>IFERROR((s_DL/(k_decay*up_Rad_Spec!AN109*s_IFAres_adj*(1/s_PEFm_pp)*s_SLF*(s_ET_res_o+s_ET_res_i)*(1/24)))*up_Rad_Spec!BF109,".")</f>
        <v>3.8138507502207913E-4</v>
      </c>
      <c r="E109" s="30">
        <f>IFERROR((s_DL/(k_decay*up_Rad_Spec!AN109*s_IFAres_adj*(1/s_PEF)*s_SLF*(s_ET_res_o+s_ET_res_i)*(1/24)))*up_Rad_Spec!BF109,".")</f>
        <v>1.871845252972756E-3</v>
      </c>
      <c r="F109" s="30">
        <f>IFERROR((s_DL/(k_decay*up_Rad_Spec!AY109*s_Fam*s_Foffset*s_EF_res*(1/365)*acf!C109*((s_ET_res_o*s_GSF_s)+(s_ET_res_i*s_GSF_i))*(1/24)))*up_Rad_Spec!BF109,".")</f>
        <v>3.9695005035993209</v>
      </c>
      <c r="G109" s="30">
        <f t="shared" si="2"/>
        <v>3.2102135137070918E-5</v>
      </c>
      <c r="H109" s="30">
        <f t="shared" si="3"/>
        <v>3.0085715126128051E-5</v>
      </c>
      <c r="I109" s="89">
        <f>IFERROR((s_DL/(up_Rad_Spec!AV109*s_Fam*s_Foffset*Fsurf!C109*s_EF_res*(1/365)*((s_ET_res_o*s_GSF_s)+(s_ET_res_i*s_GSF_i))*(1/24)))*up_Rad_Spec!BF109,".")</f>
        <v>3.1335917597409844</v>
      </c>
      <c r="J109" s="30">
        <f>IFERROR((s_DL/(up_Rad_Spec!AZ109*s_Fam*s_Foffset*Fsurf!C109*s_EF_res*(1/365)*((s_ET_res_o*s_GSF_s)+(s_ET_res_i*s_GSF_i))*(1/24)))*up_Rad_Spec!BF109,".")</f>
        <v>3.1335917597409844</v>
      </c>
      <c r="K109" s="30">
        <f>IFERROR((s_DL/(up_Rad_Spec!BA109*s_Fam*s_Foffset*Fsurf!C109*s_EF_res*(1/365)*((s_ET_res_o*s_GSF_s)+(s_ET_res_i*s_GSF_i))*(1/24)))*up_Rad_Spec!BF109,".")</f>
        <v>3.1335917597409844</v>
      </c>
      <c r="L109" s="30">
        <f>IFERROR((s_DL/(up_Rad_Spec!BB109*s_Fam*s_Foffset*Fsurf!C109*s_EF_res*(1/365)*((s_ET_res_o*s_GSF_s)+(s_ET_res_i*s_GSF_i))*(1/24)))*up_Rad_Spec!BF109,".")</f>
        <v>3.1335917597409844</v>
      </c>
      <c r="M109" s="30">
        <f>IFERROR((s_DL/(up_Rad_Spec!AY109*s_Fam*s_Foffset*Fsurf!C109*s_EF_res*(1/365)*((s_ET_res_o*s_GSF_s)+(s_ET_res_i*s_GSF_i))*(1/24)))*up_Rad_Spec!BF109,".")</f>
        <v>3.1335917597409844</v>
      </c>
      <c r="N109" s="30">
        <f>IFERROR((s_DL/(up_Rad_Spec!AV109*s_Fam*s_Foffset*s_EF_res*(1/365)*acf!D109*((s_ET_res_o*s_GSF_s)+(s_ET_res_i*s_GSF_i))*(1/24)))*up_Rad_Spec!BF109,".")</f>
        <v>3.2224671801495055</v>
      </c>
      <c r="O109" s="30">
        <f>IFERROR((s_DL/(up_Rad_Spec!AZ109*s_Fam*s_Foffset*s_EF_res*(1/365)*acf!E109*((s_ET_res_o*s_GSF_s)+(s_ET_res_i*s_GSF_i))*(1/24)))*up_Rad_Spec!BF109,".")</f>
        <v>3.2323318755989461</v>
      </c>
      <c r="P109" s="30">
        <f>IFERROR((s_DL/(up_Rad_Spec!BA109*s_Fam*s_Foffset*s_EF_res*(1/365)*acf!F109*((s_ET_res_o*s_GSF_s)+(s_ET_res_i*s_GSF_i))*(1/24)))*up_Rad_Spec!BF109,".")</f>
        <v>3.2180667234104519</v>
      </c>
      <c r="Q109" s="30">
        <f>IFERROR((s_DL/(up_Rad_Spec!BB109*s_Fam*s_Foffset*s_EF_res*(1/365)*acf!G109*((s_ET_res_o*s_GSF_s)+(s_ET_res_i*s_GSF_i))*(1/24)))*up_Rad_Spec!BF109,".")</f>
        <v>3.2064722493405857</v>
      </c>
      <c r="R109" s="30">
        <f>IFERROR((s_DL/(up_Rad_Spec!AY109*s_Fam*s_Foffset*s_EF_res*(1/365)*acf!C109*((s_ET_res_o*s_GSF_s)+(s_ET_res_i*s_GSF_i))*(1/24)))*up_Rad_Spec!BF109,".")</f>
        <v>3.5122016119753341</v>
      </c>
    </row>
    <row r="110" spans="1:18">
      <c r="A110" s="88" t="s">
        <v>117</v>
      </c>
      <c r="B110" s="28"/>
      <c r="C110" s="30">
        <f>IFERROR((s_DL/(k_decay*up_Rad_Spec!X110*s_IFDres_adj))*up_Rad_Spec!BF110,".")</f>
        <v>3.266256203344386E-5</v>
      </c>
      <c r="D110" s="30">
        <f>IFERROR((s_DL/(k_decay*up_Rad_Spec!AN110*s_IFAres_adj*(1/s_PEFm_pp)*s_SLF*(s_ET_res_o+s_ET_res_i)*(1/24)))*up_Rad_Spec!BF110,".")</f>
        <v>3.8138507502207913E-4</v>
      </c>
      <c r="E110" s="30">
        <f>IFERROR((s_DL/(k_decay*up_Rad_Spec!AN110*s_IFAres_adj*(1/s_PEF)*s_SLF*(s_ET_res_o+s_ET_res_i)*(1/24)))*up_Rad_Spec!BF110,".")</f>
        <v>1.871845252972756E-3</v>
      </c>
      <c r="F110" s="30">
        <f>IFERROR((s_DL/(k_decay*up_Rad_Spec!AY110*s_Fam*s_Foffset*s_EF_res*(1/365)*acf!C110*((s_ET_res_o*s_GSF_s)+(s_ET_res_i*s_GSF_i))*(1/24)))*up_Rad_Spec!BF110,".")</f>
        <v>4.0076049550799597</v>
      </c>
      <c r="G110" s="30">
        <f t="shared" si="2"/>
        <v>3.2102137605512304E-5</v>
      </c>
      <c r="H110" s="30">
        <f t="shared" si="3"/>
        <v>3.0085717294209822E-5</v>
      </c>
      <c r="I110" s="89" t="str">
        <f>IFERROR((s_DL/(up_Rad_Spec!AV110*s_Fam*s_Foffset*Fsurf!C110*s_EF_res*(1/365)*((s_ET_res_o*s_GSF_s)+(s_ET_res_i*s_GSF_i))*(1/24)))*up_Rad_Spec!BF110,".")</f>
        <v>.</v>
      </c>
      <c r="J110" s="30" t="str">
        <f>IFERROR((s_DL/(up_Rad_Spec!AZ110*s_Fam*s_Foffset*Fsurf!C110*s_EF_res*(1/365)*((s_ET_res_o*s_GSF_s)+(s_ET_res_i*s_GSF_i))*(1/24)))*up_Rad_Spec!BF110,".")</f>
        <v>.</v>
      </c>
      <c r="K110" s="30" t="str">
        <f>IFERROR((s_DL/(up_Rad_Spec!BA110*s_Fam*s_Foffset*Fsurf!C110*s_EF_res*(1/365)*((s_ET_res_o*s_GSF_s)+(s_ET_res_i*s_GSF_i))*(1/24)))*up_Rad_Spec!BF110,".")</f>
        <v>.</v>
      </c>
      <c r="L110" s="30" t="str">
        <f>IFERROR((s_DL/(up_Rad_Spec!BB110*s_Fam*s_Foffset*Fsurf!C110*s_EF_res*(1/365)*((s_ET_res_o*s_GSF_s)+(s_ET_res_i*s_GSF_i))*(1/24)))*up_Rad_Spec!BF110,".")</f>
        <v>.</v>
      </c>
      <c r="M110" s="30" t="str">
        <f>IFERROR((s_DL/(up_Rad_Spec!AY110*s_Fam*s_Foffset*Fsurf!C110*s_EF_res*(1/365)*((s_ET_res_o*s_GSF_s)+(s_ET_res_i*s_GSF_i))*(1/24)))*up_Rad_Spec!BF110,".")</f>
        <v>.</v>
      </c>
      <c r="N110" s="30">
        <f>IFERROR((s_DL/(up_Rad_Spec!AV110*s_Fam*s_Foffset*s_EF_res*(1/365)*acf!D110*((s_ET_res_o*s_GSF_s)+(s_ET_res_i*s_GSF_i))*(1/24)))*up_Rad_Spec!BF110,".")</f>
        <v>3.183491696159948</v>
      </c>
      <c r="O110" s="30">
        <f>IFERROR((s_DL/(up_Rad_Spec!AZ110*s_Fam*s_Foffset*s_EF_res*(1/365)*acf!E110*((s_ET_res_o*s_GSF_s)+(s_ET_res_i*s_GSF_i))*(1/24)))*up_Rad_Spec!BF110,".")</f>
        <v>3.2194489267125395</v>
      </c>
      <c r="P110" s="30">
        <f>IFERROR((s_DL/(up_Rad_Spec!BA110*s_Fam*s_Foffset*s_EF_res*(1/365)*acf!F110*((s_ET_res_o*s_GSF_s)+(s_ET_res_i*s_GSF_i))*(1/24)))*up_Rad_Spec!BF110,".")</f>
        <v>3.1780584207723659</v>
      </c>
      <c r="Q110" s="30">
        <f>IFERROR((s_DL/(up_Rad_Spec!BB110*s_Fam*s_Foffset*s_EF_res*(1/365)*acf!G110*((s_ET_res_o*s_GSF_s)+(s_ET_res_i*s_GSF_i))*(1/24)))*up_Rad_Spec!BF110,".")</f>
        <v>3.2234518429736716</v>
      </c>
      <c r="R110" s="30">
        <f>IFERROR((s_DL/(up_Rad_Spec!AY110*s_Fam*s_Foffset*s_EF_res*(1/365)*acf!C110*((s_ET_res_o*s_GSF_s)+(s_ET_res_i*s_GSF_i))*(1/24)))*up_Rad_Spec!BF110,".")</f>
        <v>3.5459163112913785</v>
      </c>
    </row>
    <row r="111" spans="1:18">
      <c r="A111" s="88" t="s">
        <v>118</v>
      </c>
      <c r="B111" s="28"/>
      <c r="C111" s="30">
        <f>IFERROR((s_DL/(k_decay*up_Rad_Spec!X111*s_IFDres_adj))*up_Rad_Spec!BF111,".")</f>
        <v>3.266256203344386E-5</v>
      </c>
      <c r="D111" s="30">
        <f>IFERROR((s_DL/(k_decay*up_Rad_Spec!AN111*s_IFAres_adj*(1/s_PEFm_pp)*s_SLF*(s_ET_res_o+s_ET_res_i)*(1/24)))*up_Rad_Spec!BF111,".")</f>
        <v>3.8138507502207913E-4</v>
      </c>
      <c r="E111" s="30">
        <f>IFERROR((s_DL/(k_decay*up_Rad_Spec!AN111*s_IFAres_adj*(1/s_PEF)*s_SLF*(s_ET_res_o+s_ET_res_i)*(1/24)))*up_Rad_Spec!BF111,".")</f>
        <v>1.871845252972756E-3</v>
      </c>
      <c r="F111" s="30">
        <f>IFERROR((s_DL/(k_decay*up_Rad_Spec!AY111*s_Fam*s_Foffset*s_EF_res*(1/365)*acf!C111*((s_ET_res_o*s_GSF_s)+(s_ET_res_i*s_GSF_i))*(1/24)))*up_Rad_Spec!BF111,".")</f>
        <v>3.5467459548065841</v>
      </c>
      <c r="G111" s="30">
        <f t="shared" si="2"/>
        <v>3.210210419212241E-5</v>
      </c>
      <c r="H111" s="30">
        <f t="shared" si="3"/>
        <v>3.0085687946554938E-5</v>
      </c>
      <c r="I111" s="89">
        <f>IFERROR((s_DL/(up_Rad_Spec!AV111*s_Fam*s_Foffset*Fsurf!C111*s_EF_res*(1/365)*((s_ET_res_o*s_GSF_s)+(s_ET_res_i*s_GSF_i))*(1/24)))*up_Rad_Spec!BF111,".")</f>
        <v>2.8412790955860405</v>
      </c>
      <c r="J111" s="30">
        <f>IFERROR((s_DL/(up_Rad_Spec!AZ111*s_Fam*s_Foffset*Fsurf!C111*s_EF_res*(1/365)*((s_ET_res_o*s_GSF_s)+(s_ET_res_i*s_GSF_i))*(1/24)))*up_Rad_Spec!BF111,".")</f>
        <v>2.8412790955860405</v>
      </c>
      <c r="K111" s="30">
        <f>IFERROR((s_DL/(up_Rad_Spec!BA111*s_Fam*s_Foffset*Fsurf!C111*s_EF_res*(1/365)*((s_ET_res_o*s_GSF_s)+(s_ET_res_i*s_GSF_i))*(1/24)))*up_Rad_Spec!BF111,".")</f>
        <v>2.8412790955860405</v>
      </c>
      <c r="L111" s="30">
        <f>IFERROR((s_DL/(up_Rad_Spec!BB111*s_Fam*s_Foffset*Fsurf!C111*s_EF_res*(1/365)*((s_ET_res_o*s_GSF_s)+(s_ET_res_i*s_GSF_i))*(1/24)))*up_Rad_Spec!BF111,".")</f>
        <v>2.8412790955860405</v>
      </c>
      <c r="M111" s="30">
        <f>IFERROR((s_DL/(up_Rad_Spec!AY111*s_Fam*s_Foffset*Fsurf!C111*s_EF_res*(1/365)*((s_ET_res_o*s_GSF_s)+(s_ET_res_i*s_GSF_i))*(1/24)))*up_Rad_Spec!BF111,".")</f>
        <v>2.8412790955860405</v>
      </c>
      <c r="N111" s="30">
        <f>IFERROR((s_DL/(up_Rad_Spec!AV111*s_Fam*s_Foffset*s_EF_res*(1/365)*acf!D111*((s_ET_res_o*s_GSF_s)+(s_ET_res_i*s_GSF_i))*(1/24)))*up_Rad_Spec!BF111,".")</f>
        <v>3.0458511904682357</v>
      </c>
      <c r="O111" s="30">
        <f>IFERROR((s_DL/(up_Rad_Spec!AZ111*s_Fam*s_Foffset*s_EF_res*(1/365)*acf!E111*((s_ET_res_o*s_GSF_s)+(s_ET_res_i*s_GSF_i))*(1/24)))*up_Rad_Spec!BF111,".")</f>
        <v>3.273312656267497</v>
      </c>
      <c r="P111" s="30">
        <f>IFERROR((s_DL/(up_Rad_Spec!BA111*s_Fam*s_Foffset*s_EF_res*(1/365)*acf!F111*((s_ET_res_o*s_GSF_s)+(s_ET_res_i*s_GSF_i))*(1/24)))*up_Rad_Spec!BF111,".")</f>
        <v>3.3179371528921968</v>
      </c>
      <c r="Q111" s="30">
        <f>IFERROR((s_DL/(up_Rad_Spec!BB111*s_Fam*s_Foffset*s_EF_res*(1/365)*acf!G111*((s_ET_res_o*s_GSF_s)+(s_ET_res_i*s_GSF_i))*(1/24)))*up_Rad_Spec!BF111,".")</f>
        <v>3.2587332629203161</v>
      </c>
      <c r="R111" s="30">
        <f>IFERROR((s_DL/(up_Rad_Spec!AY111*s_Fam*s_Foffset*s_EF_res*(1/365)*acf!C111*((s_ET_res_o*s_GSF_s)+(s_ET_res_i*s_GSF_i))*(1/24)))*up_Rad_Spec!BF111,".")</f>
        <v>3.1381497113915153</v>
      </c>
    </row>
    <row r="112" spans="1:18">
      <c r="A112" s="88" t="s">
        <v>119</v>
      </c>
      <c r="B112" s="28"/>
      <c r="C112" s="30">
        <f>IFERROR((s_DL/(k_decay*up_Rad_Spec!X112*s_IFDres_adj))*up_Rad_Spec!BF112,".")</f>
        <v>3.266256203344386E-5</v>
      </c>
      <c r="D112" s="30">
        <f>IFERROR((s_DL/(k_decay*up_Rad_Spec!AN112*s_IFAres_adj*(1/s_PEFm_pp)*s_SLF*(s_ET_res_o+s_ET_res_i)*(1/24)))*up_Rad_Spec!BF112,".")</f>
        <v>3.8138507502207913E-4</v>
      </c>
      <c r="E112" s="30">
        <f>IFERROR((s_DL/(k_decay*up_Rad_Spec!AN112*s_IFAres_adj*(1/s_PEF)*s_SLF*(s_ET_res_o+s_ET_res_i)*(1/24)))*up_Rad_Spec!BF112,".")</f>
        <v>1.871845252972756E-3</v>
      </c>
      <c r="F112" s="30">
        <f>IFERROR((s_DL/(k_decay*up_Rad_Spec!AY112*s_Fam*s_Foffset*s_EF_res*(1/365)*acf!C112*((s_ET_res_o*s_GSF_s)+(s_ET_res_i*s_GSF_i))*(1/24)))*up_Rad_Spec!BF112,".")</f>
        <v>3.8866144001912759</v>
      </c>
      <c r="G112" s="30">
        <f t="shared" si="2"/>
        <v>3.2102129600483406E-5</v>
      </c>
      <c r="H112" s="30">
        <f t="shared" si="3"/>
        <v>3.0085710263231687E-5</v>
      </c>
      <c r="I112" s="89" t="str">
        <f>IFERROR((s_DL/(up_Rad_Spec!AV112*s_Fam*s_Foffset*Fsurf!C112*s_EF_res*(1/365)*((s_ET_res_o*s_GSF_s)+(s_ET_res_i*s_GSF_i))*(1/24)))*up_Rad_Spec!BF112,".")</f>
        <v>.</v>
      </c>
      <c r="J112" s="30" t="str">
        <f>IFERROR((s_DL/(up_Rad_Spec!AZ112*s_Fam*s_Foffset*Fsurf!C112*s_EF_res*(1/365)*((s_ET_res_o*s_GSF_s)+(s_ET_res_i*s_GSF_i))*(1/24)))*up_Rad_Spec!BF112,".")</f>
        <v>.</v>
      </c>
      <c r="K112" s="30" t="str">
        <f>IFERROR((s_DL/(up_Rad_Spec!BA112*s_Fam*s_Foffset*Fsurf!C112*s_EF_res*(1/365)*((s_ET_res_o*s_GSF_s)+(s_ET_res_i*s_GSF_i))*(1/24)))*up_Rad_Spec!BF112,".")</f>
        <v>.</v>
      </c>
      <c r="L112" s="30" t="str">
        <f>IFERROR((s_DL/(up_Rad_Spec!BB112*s_Fam*s_Foffset*Fsurf!C112*s_EF_res*(1/365)*((s_ET_res_o*s_GSF_s)+(s_ET_res_i*s_GSF_i))*(1/24)))*up_Rad_Spec!BF112,".")</f>
        <v>.</v>
      </c>
      <c r="M112" s="30" t="str">
        <f>IFERROR((s_DL/(up_Rad_Spec!AY112*s_Fam*s_Foffset*Fsurf!C112*s_EF_res*(1/365)*((s_ET_res_o*s_GSF_s)+(s_ET_res_i*s_GSF_i))*(1/24)))*up_Rad_Spec!BF112,".")</f>
        <v>.</v>
      </c>
      <c r="N112" s="30">
        <f>IFERROR((s_DL/(up_Rad_Spec!AV112*s_Fam*s_Foffset*s_EF_res*(1/365)*acf!D112*((s_ET_res_o*s_GSF_s)+(s_ET_res_i*s_GSF_i))*(1/24)))*up_Rad_Spec!BF112,".")</f>
        <v>3.2435534989773305</v>
      </c>
      <c r="O112" s="30">
        <f>IFERROR((s_DL/(up_Rad_Spec!AZ112*s_Fam*s_Foffset*s_EF_res*(1/365)*acf!E112*((s_ET_res_o*s_GSF_s)+(s_ET_res_i*s_GSF_i))*(1/24)))*up_Rad_Spec!BF112,".")</f>
        <v>3.2424773939941991</v>
      </c>
      <c r="P112" s="30">
        <f>IFERROR((s_DL/(up_Rad_Spec!BA112*s_Fam*s_Foffset*s_EF_res*(1/365)*acf!F112*((s_ET_res_o*s_GSF_s)+(s_ET_res_i*s_GSF_i))*(1/24)))*up_Rad_Spec!BF112,".")</f>
        <v>3.2227886040224081</v>
      </c>
      <c r="Q112" s="30">
        <f>IFERROR((s_DL/(up_Rad_Spec!BB112*s_Fam*s_Foffset*s_EF_res*(1/365)*acf!G112*((s_ET_res_o*s_GSF_s)+(s_ET_res_i*s_GSF_i))*(1/24)))*up_Rad_Spec!BF112,".")</f>
        <v>3.2765974927764367</v>
      </c>
      <c r="R112" s="30">
        <f>IFERROR((s_DL/(up_Rad_Spec!AY112*s_Fam*s_Foffset*s_EF_res*(1/365)*acf!C112*((s_ET_res_o*s_GSF_s)+(s_ET_res_i*s_GSF_i))*(1/24)))*up_Rad_Spec!BF112,".")</f>
        <v>3.4388642473028463</v>
      </c>
    </row>
    <row r="113" spans="1:18">
      <c r="A113" s="88" t="s">
        <v>120</v>
      </c>
      <c r="B113" s="28"/>
      <c r="C113" s="30">
        <f>IFERROR((s_DL/(k_decay*up_Rad_Spec!X113*s_IFDres_adj))*up_Rad_Spec!BF113,".")</f>
        <v>3.266256203344386E-5</v>
      </c>
      <c r="D113" s="30">
        <f>IFERROR((s_DL/(k_decay*up_Rad_Spec!AN113*s_IFAres_adj*(1/s_PEFm_pp)*s_SLF*(s_ET_res_o+s_ET_res_i)*(1/24)))*up_Rad_Spec!BF113,".")</f>
        <v>3.8138507502207913E-4</v>
      </c>
      <c r="E113" s="30">
        <f>IFERROR((s_DL/(k_decay*up_Rad_Spec!AN113*s_IFAres_adj*(1/s_PEF)*s_SLF*(s_ET_res_o+s_ET_res_i)*(1/24)))*up_Rad_Spec!BF113,".")</f>
        <v>1.871845252972756E-3</v>
      </c>
      <c r="F113" s="30">
        <f>IFERROR((s_DL/(k_decay*up_Rad_Spec!AY113*s_Fam*s_Foffset*s_EF_res*(1/365)*acf!C113*((s_ET_res_o*s_GSF_s)+(s_ET_res_i*s_GSF_i))*(1/24)))*up_Rad_Spec!BF113,".")</f>
        <v>3.4424298973122736</v>
      </c>
      <c r="G113" s="30">
        <f t="shared" si="2"/>
        <v>3.2102095387254219E-5</v>
      </c>
      <c r="H113" s="30">
        <f t="shared" si="3"/>
        <v>3.0085680213060815E-5</v>
      </c>
      <c r="I113" s="89">
        <f>IFERROR((s_DL/(up_Rad_Spec!AV113*s_Fam*s_Foffset*Fsurf!C113*s_EF_res*(1/365)*((s_ET_res_o*s_GSF_s)+(s_ET_res_i*s_GSF_i))*(1/24)))*up_Rad_Spec!BF113,".")</f>
        <v>2.5360959121300883</v>
      </c>
      <c r="J113" s="30">
        <f>IFERROR((s_DL/(up_Rad_Spec!AZ113*s_Fam*s_Foffset*Fsurf!C113*s_EF_res*(1/365)*((s_ET_res_o*s_GSF_s)+(s_ET_res_i*s_GSF_i))*(1/24)))*up_Rad_Spec!BF113,".")</f>
        <v>2.5360959121300883</v>
      </c>
      <c r="K113" s="30">
        <f>IFERROR((s_DL/(up_Rad_Spec!BA113*s_Fam*s_Foffset*Fsurf!C113*s_EF_res*(1/365)*((s_ET_res_o*s_GSF_s)+(s_ET_res_i*s_GSF_i))*(1/24)))*up_Rad_Spec!BF113,".")</f>
        <v>2.5360959121300883</v>
      </c>
      <c r="L113" s="30">
        <f>IFERROR((s_DL/(up_Rad_Spec!BB113*s_Fam*s_Foffset*Fsurf!C113*s_EF_res*(1/365)*((s_ET_res_o*s_GSF_s)+(s_ET_res_i*s_GSF_i))*(1/24)))*up_Rad_Spec!BF113,".")</f>
        <v>2.5360959121300883</v>
      </c>
      <c r="M113" s="30">
        <f>IFERROR((s_DL/(up_Rad_Spec!AY113*s_Fam*s_Foffset*Fsurf!C113*s_EF_res*(1/365)*((s_ET_res_o*s_GSF_s)+(s_ET_res_i*s_GSF_i))*(1/24)))*up_Rad_Spec!BF113,".")</f>
        <v>2.5360959121300883</v>
      </c>
      <c r="N113" s="30">
        <f>IFERROR((s_DL/(up_Rad_Spec!AV113*s_Fam*s_Foffset*s_EF_res*(1/365)*acf!D113*((s_ET_res_o*s_GSF_s)+(s_ET_res_i*s_GSF_i))*(1/24)))*up_Rad_Spec!BF113,".")</f>
        <v>3.1657665916677726</v>
      </c>
      <c r="O113" s="30">
        <f>IFERROR((s_DL/(up_Rad_Spec!AZ113*s_Fam*s_Foffset*s_EF_res*(1/365)*acf!E113*((s_ET_res_o*s_GSF_s)+(s_ET_res_i*s_GSF_i))*(1/24)))*up_Rad_Spec!BF113,".")</f>
        <v>3.190636370296831</v>
      </c>
      <c r="P113" s="30">
        <f>IFERROR((s_DL/(up_Rad_Spec!BA113*s_Fam*s_Foffset*s_EF_res*(1/365)*acf!F113*((s_ET_res_o*s_GSF_s)+(s_ET_res_i*s_GSF_i))*(1/24)))*up_Rad_Spec!BF113,".")</f>
        <v>3.2575948561157606</v>
      </c>
      <c r="Q113" s="30">
        <f>IFERROR((s_DL/(up_Rad_Spec!BB113*s_Fam*s_Foffset*s_EF_res*(1/365)*acf!G113*((s_ET_res_o*s_GSF_s)+(s_ET_res_i*s_GSF_i))*(1/24)))*up_Rad_Spec!BF113,".")</f>
        <v>3.2757267520130076</v>
      </c>
      <c r="R113" s="30">
        <f>IFERROR((s_DL/(up_Rad_Spec!AY113*s_Fam*s_Foffset*s_EF_res*(1/365)*acf!C113*((s_ET_res_o*s_GSF_s)+(s_ET_res_i*s_GSF_i))*(1/24)))*up_Rad_Spec!BF113,".")</f>
        <v>3.0458511904682357</v>
      </c>
    </row>
    <row r="114" spans="1:18">
      <c r="A114" s="34" t="s">
        <v>121</v>
      </c>
      <c r="B114" s="28" t="s">
        <v>9</v>
      </c>
      <c r="C114" s="30">
        <f>IFERROR((s_DL/(k_decay*up_Rad_Spec!X114*s_IFDres_adj))*up_Rad_Spec!BF114,".")</f>
        <v>3.266256203344386E-5</v>
      </c>
      <c r="D114" s="30">
        <f>IFERROR((s_DL/(k_decay*up_Rad_Spec!AN114*s_IFAres_adj*(1/s_PEFm_pp)*s_SLF*(s_ET_res_o+s_ET_res_i)*(1/24)))*up_Rad_Spec!BF114,".")</f>
        <v>3.8138507502207913E-4</v>
      </c>
      <c r="E114" s="30">
        <f>IFERROR((s_DL/(k_decay*up_Rad_Spec!AN114*s_IFAres_adj*(1/s_PEF)*s_SLF*(s_ET_res_o+s_ET_res_i)*(1/24)))*up_Rad_Spec!BF114,".")</f>
        <v>1.871845252972756E-3</v>
      </c>
      <c r="F114" s="30">
        <f>IFERROR((s_DL/(k_decay*up_Rad_Spec!AY114*s_Fam*s_Foffset*s_EF_res*(1/365)*acf!C114*((s_ET_res_o*s_GSF_s)+(s_ET_res_i*s_GSF_i))*(1/24)))*up_Rad_Spec!BF114,".")</f>
        <v>3.5293050997681052</v>
      </c>
      <c r="G114" s="30">
        <f t="shared" si="2"/>
        <v>3.2102102756251267E-5</v>
      </c>
      <c r="H114" s="30">
        <f t="shared" si="3"/>
        <v>3.0085686685400244E-5</v>
      </c>
      <c r="I114" s="89">
        <f>IFERROR((s_DL/(up_Rad_Spec!AV114*s_Fam*s_Foffset*Fsurf!C114*s_EF_res*(1/365)*((s_ET_res_o*s_GSF_s)+(s_ET_res_i*s_GSF_i))*(1/24)))*up_Rad_Spec!BF114,".")</f>
        <v>2.6032916157848174</v>
      </c>
      <c r="J114" s="30">
        <f>IFERROR((s_DL/(up_Rad_Spec!AZ114*s_Fam*s_Foffset*Fsurf!C114*s_EF_res*(1/365)*((s_ET_res_o*s_GSF_s)+(s_ET_res_i*s_GSF_i))*(1/24)))*up_Rad_Spec!BF114,".")</f>
        <v>2.6032916157848174</v>
      </c>
      <c r="K114" s="30">
        <f>IFERROR((s_DL/(up_Rad_Spec!BA114*s_Fam*s_Foffset*Fsurf!C114*s_EF_res*(1/365)*((s_ET_res_o*s_GSF_s)+(s_ET_res_i*s_GSF_i))*(1/24)))*up_Rad_Spec!BF114,".")</f>
        <v>2.6032916157848174</v>
      </c>
      <c r="L114" s="30">
        <f>IFERROR((s_DL/(up_Rad_Spec!BB114*s_Fam*s_Foffset*Fsurf!C114*s_EF_res*(1/365)*((s_ET_res_o*s_GSF_s)+(s_ET_res_i*s_GSF_i))*(1/24)))*up_Rad_Spec!BF114,".")</f>
        <v>2.6032916157848174</v>
      </c>
      <c r="M114" s="30">
        <f>IFERROR((s_DL/(up_Rad_Spec!AY114*s_Fam*s_Foffset*Fsurf!C114*s_EF_res*(1/365)*((s_ET_res_o*s_GSF_s)+(s_ET_res_i*s_GSF_i))*(1/24)))*up_Rad_Spec!BF114,".")</f>
        <v>2.6032916157848174</v>
      </c>
      <c r="N114" s="30">
        <f>IFERROR((s_DL/(up_Rad_Spec!AV114*s_Fam*s_Foffset*s_EF_res*(1/365)*acf!D114*((s_ET_res_o*s_GSF_s)+(s_ET_res_i*s_GSF_i))*(1/24)))*up_Rad_Spec!BF114,".")</f>
        <v>3.2012517614104916</v>
      </c>
      <c r="O114" s="30">
        <f>IFERROR((s_DL/(up_Rad_Spec!AZ114*s_Fam*s_Foffset*s_EF_res*(1/365)*acf!E114*((s_ET_res_o*s_GSF_s)+(s_ET_res_i*s_GSF_i))*(1/24)))*up_Rad_Spec!BF114,".")</f>
        <v>3.3119935274994416</v>
      </c>
      <c r="P114" s="30">
        <f>IFERROR((s_DL/(up_Rad_Spec!BA114*s_Fam*s_Foffset*s_EF_res*(1/365)*acf!F114*((s_ET_res_o*s_GSF_s)+(s_ET_res_i*s_GSF_i))*(1/24)))*up_Rad_Spec!BF114,".")</f>
        <v>3.3443446071341221</v>
      </c>
      <c r="Q114" s="30">
        <f>IFERROR((s_DL/(up_Rad_Spec!BB114*s_Fam*s_Foffset*s_EF_res*(1/365)*acf!G114*((s_ET_res_o*s_GSF_s)+(s_ET_res_i*s_GSF_i))*(1/24)))*up_Rad_Spec!BF114,".")</f>
        <v>3.3123631696342049</v>
      </c>
      <c r="R114" s="30">
        <f>IFERROR((s_DL/(up_Rad_Spec!AY114*s_Fam*s_Foffset*s_EF_res*(1/365)*acf!C114*((s_ET_res_o*s_GSF_s)+(s_ET_res_i*s_GSF_i))*(1/24)))*up_Rad_Spec!BF114,".")</f>
        <v>3.1227180974832089</v>
      </c>
    </row>
    <row r="115" spans="1:18">
      <c r="A115" s="88" t="s">
        <v>122</v>
      </c>
      <c r="B115" s="28"/>
      <c r="C115" s="30">
        <f>IFERROR((s_DL/(k_decay*up_Rad_Spec!X115*s_IFDres_adj))*up_Rad_Spec!BF115,".")</f>
        <v>3.266256203344386E-5</v>
      </c>
      <c r="D115" s="30">
        <f>IFERROR((s_DL/(k_decay*up_Rad_Spec!AN115*s_IFAres_adj*(1/s_PEFm_pp)*s_SLF*(s_ET_res_o+s_ET_res_i)*(1/24)))*up_Rad_Spec!BF115,".")</f>
        <v>3.8138507502207913E-4</v>
      </c>
      <c r="E115" s="30">
        <f>IFERROR((s_DL/(k_decay*up_Rad_Spec!AN115*s_IFAres_adj*(1/s_PEF)*s_SLF*(s_ET_res_o+s_ET_res_i)*(1/24)))*up_Rad_Spec!BF115,".")</f>
        <v>1.871845252972756E-3</v>
      </c>
      <c r="F115" s="30">
        <f>IFERROR((s_DL/(k_decay*up_Rad_Spec!AY115*s_Fam*s_Foffset*s_EF_res*(1/365)*acf!C115*((s_ET_res_o*s_GSF_s)+(s_ET_res_i*s_GSF_i))*(1/24)))*up_Rad_Spec!BF115,".")</f>
        <v>3.4424298973122736</v>
      </c>
      <c r="G115" s="30">
        <f t="shared" si="2"/>
        <v>3.2102095387254219E-5</v>
      </c>
      <c r="H115" s="30">
        <f t="shared" si="3"/>
        <v>3.0085680213060815E-5</v>
      </c>
      <c r="I115" s="89">
        <f>IFERROR((s_DL/(up_Rad_Spec!AV115*s_Fam*s_Foffset*Fsurf!C115*s_EF_res*(1/365)*((s_ET_res_o*s_GSF_s)+(s_ET_res_i*s_GSF_i))*(1/24)))*up_Rad_Spec!BF115,".")</f>
        <v>2.5193144668885328</v>
      </c>
      <c r="J115" s="30">
        <f>IFERROR((s_DL/(up_Rad_Spec!AZ115*s_Fam*s_Foffset*Fsurf!C115*s_EF_res*(1/365)*((s_ET_res_o*s_GSF_s)+(s_ET_res_i*s_GSF_i))*(1/24)))*up_Rad_Spec!BF115,".")</f>
        <v>2.5193144668885328</v>
      </c>
      <c r="K115" s="30">
        <f>IFERROR((s_DL/(up_Rad_Spec!BA115*s_Fam*s_Foffset*Fsurf!C115*s_EF_res*(1/365)*((s_ET_res_o*s_GSF_s)+(s_ET_res_i*s_GSF_i))*(1/24)))*up_Rad_Spec!BF115,".")</f>
        <v>2.5193144668885328</v>
      </c>
      <c r="L115" s="30">
        <f>IFERROR((s_DL/(up_Rad_Spec!BB115*s_Fam*s_Foffset*Fsurf!C115*s_EF_res*(1/365)*((s_ET_res_o*s_GSF_s)+(s_ET_res_i*s_GSF_i))*(1/24)))*up_Rad_Spec!BF115,".")</f>
        <v>2.5193144668885328</v>
      </c>
      <c r="M115" s="30">
        <f>IFERROR((s_DL/(up_Rad_Spec!AY115*s_Fam*s_Foffset*Fsurf!C115*s_EF_res*(1/365)*((s_ET_res_o*s_GSF_s)+(s_ET_res_i*s_GSF_i))*(1/24)))*up_Rad_Spec!BF115,".")</f>
        <v>2.5193144668885328</v>
      </c>
      <c r="N115" s="30">
        <f>IFERROR((s_DL/(up_Rad_Spec!AV115*s_Fam*s_Foffset*s_EF_res*(1/365)*acf!D115*((s_ET_res_o*s_GSF_s)+(s_ET_res_i*s_GSF_i))*(1/24)))*up_Rad_Spec!BF115,".")</f>
        <v>3.0458511904682357</v>
      </c>
      <c r="O115" s="30">
        <f>IFERROR((s_DL/(up_Rad_Spec!AZ115*s_Fam*s_Foffset*s_EF_res*(1/365)*acf!E115*((s_ET_res_o*s_GSF_s)+(s_ET_res_i*s_GSF_i))*(1/24)))*up_Rad_Spec!BF115,".")</f>
        <v>3.1247592523974643</v>
      </c>
      <c r="P115" s="30">
        <f>IFERROR((s_DL/(up_Rad_Spec!BA115*s_Fam*s_Foffset*s_EF_res*(1/365)*acf!F115*((s_ET_res_o*s_GSF_s)+(s_ET_res_i*s_GSF_i))*(1/24)))*up_Rad_Spec!BF115,".")</f>
        <v>3.1751866974944876</v>
      </c>
      <c r="Q115" s="30">
        <f>IFERROR((s_DL/(up_Rad_Spec!BB115*s_Fam*s_Foffset*s_EF_res*(1/365)*acf!G115*((s_ET_res_o*s_GSF_s)+(s_ET_res_i*s_GSF_i))*(1/24)))*up_Rad_Spec!BF115,".")</f>
        <v>3.2080562834517514</v>
      </c>
      <c r="R115" s="30">
        <f>IFERROR((s_DL/(up_Rad_Spec!AY115*s_Fam*s_Foffset*s_EF_res*(1/365)*acf!C115*((s_ET_res_o*s_GSF_s)+(s_ET_res_i*s_GSF_i))*(1/24)))*up_Rad_Spec!BF115,".")</f>
        <v>3.0458511904682357</v>
      </c>
    </row>
    <row r="116" spans="1:18">
      <c r="A116" s="88" t="s">
        <v>123</v>
      </c>
      <c r="B116" s="28"/>
      <c r="C116" s="30">
        <f>IFERROR((s_DL/(k_decay*up_Rad_Spec!X116*s_IFDres_adj))*up_Rad_Spec!BF116,".")</f>
        <v>3.266256203344386E-5</v>
      </c>
      <c r="D116" s="30">
        <f>IFERROR((s_DL/(k_decay*up_Rad_Spec!AN116*s_IFAres_adj*(1/s_PEFm_pp)*s_SLF*(s_ET_res_o+s_ET_res_i)*(1/24)))*up_Rad_Spec!BF116,".")</f>
        <v>3.8138507502207913E-4</v>
      </c>
      <c r="E116" s="30">
        <f>IFERROR((s_DL/(k_decay*up_Rad_Spec!AN116*s_IFAres_adj*(1/s_PEF)*s_SLF*(s_ET_res_o+s_ET_res_i)*(1/24)))*up_Rad_Spec!BF116,".")</f>
        <v>1.871845252972756E-3</v>
      </c>
      <c r="F116" s="30">
        <f>IFERROR((s_DL/(k_decay*up_Rad_Spec!AY116*s_Fam*s_Foffset*s_EF_res*(1/365)*acf!C116*((s_ET_res_o*s_GSF_s)+(s_ET_res_i*s_GSF_i))*(1/24)))*up_Rad_Spec!BF116,".")</f>
        <v>3.4424298973122736</v>
      </c>
      <c r="G116" s="30">
        <f t="shared" si="2"/>
        <v>3.2102095387254219E-5</v>
      </c>
      <c r="H116" s="30">
        <f t="shared" si="3"/>
        <v>3.0085680213060815E-5</v>
      </c>
      <c r="I116" s="89">
        <f>IFERROR((s_DL/(up_Rad_Spec!AV116*s_Fam*s_Foffset*Fsurf!C116*s_EF_res*(1/365)*((s_ET_res_o*s_GSF_s)+(s_ET_res_i*s_GSF_i))*(1/24)))*up_Rad_Spec!BF116,".")</f>
        <v>2.5172323888167241</v>
      </c>
      <c r="J116" s="30">
        <f>IFERROR((s_DL/(up_Rad_Spec!AZ116*s_Fam*s_Foffset*Fsurf!C116*s_EF_res*(1/365)*((s_ET_res_o*s_GSF_s)+(s_ET_res_i*s_GSF_i))*(1/24)))*up_Rad_Spec!BF116,".")</f>
        <v>2.5172323888167241</v>
      </c>
      <c r="K116" s="30">
        <f>IFERROR((s_DL/(up_Rad_Spec!BA116*s_Fam*s_Foffset*Fsurf!C116*s_EF_res*(1/365)*((s_ET_res_o*s_GSF_s)+(s_ET_res_i*s_GSF_i))*(1/24)))*up_Rad_Spec!BF116,".")</f>
        <v>2.5172323888167241</v>
      </c>
      <c r="L116" s="30">
        <f>IFERROR((s_DL/(up_Rad_Spec!BB116*s_Fam*s_Foffset*Fsurf!C116*s_EF_res*(1/365)*((s_ET_res_o*s_GSF_s)+(s_ET_res_i*s_GSF_i))*(1/24)))*up_Rad_Spec!BF116,".")</f>
        <v>2.5172323888167241</v>
      </c>
      <c r="M116" s="30">
        <f>IFERROR((s_DL/(up_Rad_Spec!AY116*s_Fam*s_Foffset*Fsurf!C116*s_EF_res*(1/365)*((s_ET_res_o*s_GSF_s)+(s_ET_res_i*s_GSF_i))*(1/24)))*up_Rad_Spec!BF116,".")</f>
        <v>2.5172323888167241</v>
      </c>
      <c r="N116" s="30">
        <f>IFERROR((s_DL/(up_Rad_Spec!AV116*s_Fam*s_Foffset*s_EF_res*(1/365)*acf!D116*((s_ET_res_o*s_GSF_s)+(s_ET_res_i*s_GSF_i))*(1/24)))*up_Rad_Spec!BF116,".")</f>
        <v>3.0458511904682357</v>
      </c>
      <c r="O116" s="30">
        <f>IFERROR((s_DL/(up_Rad_Spec!AZ116*s_Fam*s_Foffset*s_EF_res*(1/365)*acf!E116*((s_ET_res_o*s_GSF_s)+(s_ET_res_i*s_GSF_i))*(1/24)))*up_Rad_Spec!BF116,".")</f>
        <v>3.1168914514704111</v>
      </c>
      <c r="P116" s="30">
        <f>IFERROR((s_DL/(up_Rad_Spec!BA116*s_Fam*s_Foffset*s_EF_res*(1/365)*acf!F116*((s_ET_res_o*s_GSF_s)+(s_ET_res_i*s_GSF_i))*(1/24)))*up_Rad_Spec!BF116,".")</f>
        <v>3.1538054098772372</v>
      </c>
      <c r="Q116" s="30">
        <f>IFERROR((s_DL/(up_Rad_Spec!BB116*s_Fam*s_Foffset*s_EF_res*(1/365)*acf!G116*((s_ET_res_o*s_GSF_s)+(s_ET_res_i*s_GSF_i))*(1/24)))*up_Rad_Spec!BF116,".")</f>
        <v>3.1802269782830082</v>
      </c>
      <c r="R116" s="30">
        <f>IFERROR((s_DL/(up_Rad_Spec!AY116*s_Fam*s_Foffset*s_EF_res*(1/365)*acf!C116*((s_ET_res_o*s_GSF_s)+(s_ET_res_i*s_GSF_i))*(1/24)))*up_Rad_Spec!BF116,".")</f>
        <v>3.0458511904682357</v>
      </c>
    </row>
    <row r="117" spans="1:18">
      <c r="A117" s="88" t="s">
        <v>124</v>
      </c>
      <c r="B117" s="28"/>
      <c r="C117" s="30">
        <f>IFERROR((s_DL/(k_decay*up_Rad_Spec!X117*s_IFDres_adj))*up_Rad_Spec!BF117,".")</f>
        <v>3.266256203344386E-5</v>
      </c>
      <c r="D117" s="30">
        <f>IFERROR((s_DL/(k_decay*up_Rad_Spec!AN117*s_IFAres_adj*(1/s_PEFm_pp)*s_SLF*(s_ET_res_o+s_ET_res_i)*(1/24)))*up_Rad_Spec!BF117,".")</f>
        <v>3.8138507502207913E-4</v>
      </c>
      <c r="E117" s="30">
        <f>IFERROR((s_DL/(k_decay*up_Rad_Spec!AN117*s_IFAres_adj*(1/s_PEF)*s_SLF*(s_ET_res_o+s_ET_res_i)*(1/24)))*up_Rad_Spec!BF117,".")</f>
        <v>1.871845252972756E-3</v>
      </c>
      <c r="F117" s="30">
        <f>IFERROR((s_DL/(k_decay*up_Rad_Spec!AY117*s_Fam*s_Foffset*s_EF_res*(1/365)*acf!C117*((s_ET_res_o*s_GSF_s)+(s_ET_res_i*s_GSF_i))*(1/24)))*up_Rad_Spec!BF117,".")</f>
        <v>3.6930922684757892</v>
      </c>
      <c r="G117" s="30">
        <f t="shared" si="2"/>
        <v>3.2102115706188099E-5</v>
      </c>
      <c r="H117" s="30">
        <f t="shared" si="3"/>
        <v>3.0085698059591712E-5</v>
      </c>
      <c r="I117" s="89">
        <f>IFERROR((s_DL/(up_Rad_Spec!AV117*s_Fam*s_Foffset*Fsurf!C117*s_EF_res*(1/365)*((s_ET_res_o*s_GSF_s)+(s_ET_res_i*s_GSF_i))*(1/24)))*up_Rad_Spec!BF117,".")</f>
        <v>2.8333499446216153</v>
      </c>
      <c r="J117" s="30">
        <f>IFERROR((s_DL/(up_Rad_Spec!AZ117*s_Fam*s_Foffset*Fsurf!C117*s_EF_res*(1/365)*((s_ET_res_o*s_GSF_s)+(s_ET_res_i*s_GSF_i))*(1/24)))*up_Rad_Spec!BF117,".")</f>
        <v>2.8333499446216153</v>
      </c>
      <c r="K117" s="30">
        <f>IFERROR((s_DL/(up_Rad_Spec!BA117*s_Fam*s_Foffset*Fsurf!C117*s_EF_res*(1/365)*((s_ET_res_o*s_GSF_s)+(s_ET_res_i*s_GSF_i))*(1/24)))*up_Rad_Spec!BF117,".")</f>
        <v>2.8333499446216153</v>
      </c>
      <c r="L117" s="30">
        <f>IFERROR((s_DL/(up_Rad_Spec!BB117*s_Fam*s_Foffset*Fsurf!C117*s_EF_res*(1/365)*((s_ET_res_o*s_GSF_s)+(s_ET_res_i*s_GSF_i))*(1/24)))*up_Rad_Spec!BF117,".")</f>
        <v>2.8333499446216153</v>
      </c>
      <c r="M117" s="30">
        <f>IFERROR((s_DL/(up_Rad_Spec!AY117*s_Fam*s_Foffset*Fsurf!C117*s_EF_res*(1/365)*((s_ET_res_o*s_GSF_s)+(s_ET_res_i*s_GSF_i))*(1/24)))*up_Rad_Spec!BF117,".")</f>
        <v>2.8333499446216153</v>
      </c>
      <c r="N117" s="30">
        <f>IFERROR((s_DL/(up_Rad_Spec!AV117*s_Fam*s_Foffset*s_EF_res*(1/365)*acf!D117*((s_ET_res_o*s_GSF_s)+(s_ET_res_i*s_GSF_i))*(1/24)))*up_Rad_Spec!BF117,".")</f>
        <v>3.1181256254962961</v>
      </c>
      <c r="O117" s="30">
        <f>IFERROR((s_DL/(up_Rad_Spec!AZ117*s_Fam*s_Foffset*s_EF_res*(1/365)*acf!E117*((s_ET_res_o*s_GSF_s)+(s_ET_res_i*s_GSF_i))*(1/24)))*up_Rad_Spec!BF117,".")</f>
        <v>3.4549953802326261</v>
      </c>
      <c r="P117" s="30">
        <f>IFERROR((s_DL/(up_Rad_Spec!BA117*s_Fam*s_Foffset*s_EF_res*(1/365)*acf!F117*((s_ET_res_o*s_GSF_s)+(s_ET_res_i*s_GSF_i))*(1/24)))*up_Rad_Spec!BF117,".")</f>
        <v>3.4629338283589859</v>
      </c>
      <c r="Q117" s="30">
        <f>IFERROR((s_DL/(up_Rad_Spec!BB117*s_Fam*s_Foffset*s_EF_res*(1/365)*acf!G117*((s_ET_res_o*s_GSF_s)+(s_ET_res_i*s_GSF_i))*(1/24)))*up_Rad_Spec!BF117,".")</f>
        <v>3.4629832656486386</v>
      </c>
      <c r="R117" s="30">
        <f>IFERROR((s_DL/(up_Rad_Spec!AY117*s_Fam*s_Foffset*s_EF_res*(1/365)*acf!C117*((s_ET_res_o*s_GSF_s)+(s_ET_res_i*s_GSF_i))*(1/24)))*up_Rad_Spec!BF117,".")</f>
        <v>3.2676364713275747</v>
      </c>
    </row>
    <row r="118" spans="1:18">
      <c r="A118" s="88" t="s">
        <v>125</v>
      </c>
      <c r="B118" s="28"/>
      <c r="C118" s="30">
        <f>IFERROR((s_DL/(k_decay*up_Rad_Spec!X118*s_IFDres_adj))*up_Rad_Spec!BF118,".")</f>
        <v>3.266256203344386E-5</v>
      </c>
      <c r="D118" s="30">
        <f>IFERROR((s_DL/(k_decay*up_Rad_Spec!AN118*s_IFAres_adj*(1/s_PEFm_pp)*s_SLF*(s_ET_res_o+s_ET_res_i)*(1/24)))*up_Rad_Spec!BF118,".")</f>
        <v>3.8138507502207913E-4</v>
      </c>
      <c r="E118" s="30">
        <f>IFERROR((s_DL/(k_decay*up_Rad_Spec!AN118*s_IFAres_adj*(1/s_PEF)*s_SLF*(s_ET_res_o+s_ET_res_i)*(1/24)))*up_Rad_Spec!BF118,".")</f>
        <v>1.871845252972756E-3</v>
      </c>
      <c r="F118" s="30">
        <f>IFERROR((s_DL/(k_decay*up_Rad_Spec!AY118*s_Fam*s_Foffset*s_EF_res*(1/365)*acf!C118*((s_ET_res_o*s_GSF_s)+(s_ET_res_i*s_GSF_i))*(1/24)))*up_Rad_Spec!BF118,".")</f>
        <v>3.9238886242090931</v>
      </c>
      <c r="G118" s="30">
        <f t="shared" si="2"/>
        <v>3.2102132119251627E-5</v>
      </c>
      <c r="H118" s="30">
        <f t="shared" si="3"/>
        <v>3.0085712475516584E-5</v>
      </c>
      <c r="I118" s="89">
        <f>IFERROR((s_DL/(up_Rad_Spec!AV118*s_Fam*s_Foffset*Fsurf!C118*s_EF_res*(1/365)*((s_ET_res_o*s_GSF_s)+(s_ET_res_i*s_GSF_i))*(1/24)))*up_Rad_Spec!BF118,".")</f>
        <v>3.1143672704174192</v>
      </c>
      <c r="J118" s="30">
        <f>IFERROR((s_DL/(up_Rad_Spec!AZ118*s_Fam*s_Foffset*Fsurf!C118*s_EF_res*(1/365)*((s_ET_res_o*s_GSF_s)+(s_ET_res_i*s_GSF_i))*(1/24)))*up_Rad_Spec!BF118,".")</f>
        <v>3.1143672704174192</v>
      </c>
      <c r="K118" s="30">
        <f>IFERROR((s_DL/(up_Rad_Spec!BA118*s_Fam*s_Foffset*Fsurf!C118*s_EF_res*(1/365)*((s_ET_res_o*s_GSF_s)+(s_ET_res_i*s_GSF_i))*(1/24)))*up_Rad_Spec!BF118,".")</f>
        <v>3.1143672704174192</v>
      </c>
      <c r="L118" s="30">
        <f>IFERROR((s_DL/(up_Rad_Spec!BB118*s_Fam*s_Foffset*Fsurf!C118*s_EF_res*(1/365)*((s_ET_res_o*s_GSF_s)+(s_ET_res_i*s_GSF_i))*(1/24)))*up_Rad_Spec!BF118,".")</f>
        <v>3.1143672704174192</v>
      </c>
      <c r="M118" s="30">
        <f>IFERROR((s_DL/(up_Rad_Spec!AY118*s_Fam*s_Foffset*Fsurf!C118*s_EF_res*(1/365)*((s_ET_res_o*s_GSF_s)+(s_ET_res_i*s_GSF_i))*(1/24)))*up_Rad_Spec!BF118,".")</f>
        <v>3.1143672704174192</v>
      </c>
      <c r="N118" s="30">
        <f>IFERROR((s_DL/(up_Rad_Spec!AV118*s_Fam*s_Foffset*s_EF_res*(1/365)*acf!D118*((s_ET_res_o*s_GSF_s)+(s_ET_res_i*s_GSF_i))*(1/24)))*up_Rad_Spec!BF118,".")</f>
        <v>3.2171468637458878</v>
      </c>
      <c r="O118" s="30">
        <f>IFERROR((s_DL/(up_Rad_Spec!AZ118*s_Fam*s_Foffset*s_EF_res*(1/365)*acf!E118*((s_ET_res_o*s_GSF_s)+(s_ET_res_i*s_GSF_i))*(1/24)))*up_Rad_Spec!BF118,".")</f>
        <v>3.2599876330300117</v>
      </c>
      <c r="P118" s="30">
        <f>IFERROR((s_DL/(up_Rad_Spec!BA118*s_Fam*s_Foffset*s_EF_res*(1/365)*acf!F118*((s_ET_res_o*s_GSF_s)+(s_ET_res_i*s_GSF_i))*(1/24)))*up_Rad_Spec!BF118,".")</f>
        <v>3.2471422256643976</v>
      </c>
      <c r="Q118" s="30">
        <f>IFERROR((s_DL/(up_Rad_Spec!BB118*s_Fam*s_Foffset*s_EF_res*(1/365)*acf!G118*((s_ET_res_o*s_GSF_s)+(s_ET_res_i*s_GSF_i))*(1/24)))*up_Rad_Spec!BF118,".")</f>
        <v>3.3368560812773018</v>
      </c>
      <c r="R118" s="30">
        <f>IFERROR((s_DL/(up_Rad_Spec!AY118*s_Fam*s_Foffset*s_EF_res*(1/365)*acf!C118*((s_ET_res_o*s_GSF_s)+(s_ET_res_i*s_GSF_i))*(1/24)))*up_Rad_Spec!BF118,".")</f>
        <v>3.4718443639602943</v>
      </c>
    </row>
    <row r="119" spans="1:18">
      <c r="A119" s="34" t="s">
        <v>126</v>
      </c>
      <c r="B119" s="90" t="s">
        <v>9</v>
      </c>
      <c r="C119" s="30">
        <f>IFERROR((s_DL/(k_decay*up_Rad_Spec!X119*s_IFDres_adj))*up_Rad_Spec!BF119,".")</f>
        <v>3.266256203344386E-5</v>
      </c>
      <c r="D119" s="30">
        <f>IFERROR((s_DL/(k_decay*up_Rad_Spec!AN119*s_IFAres_adj*(1/s_PEFm_pp)*s_SLF*(s_ET_res_o+s_ET_res_i)*(1/24)))*up_Rad_Spec!BF119,".")</f>
        <v>3.8138507502207913E-4</v>
      </c>
      <c r="E119" s="30">
        <f>IFERROR((s_DL/(k_decay*up_Rad_Spec!AN119*s_IFAres_adj*(1/s_PEF)*s_SLF*(s_ET_res_o+s_ET_res_i)*(1/24)))*up_Rad_Spec!BF119,".")</f>
        <v>1.871845252972756E-3</v>
      </c>
      <c r="F119" s="30">
        <f>IFERROR((s_DL/(k_decay*up_Rad_Spec!AY119*s_Fam*s_Foffset*s_EF_res*(1/365)*acf!C119*((s_ET_res_o*s_GSF_s)+(s_ET_res_i*s_GSF_i))*(1/24)))*up_Rad_Spec!BF119,".")</f>
        <v>3.6542717371468769</v>
      </c>
      <c r="G119" s="30">
        <f t="shared" si="2"/>
        <v>3.2102112741781648E-5</v>
      </c>
      <c r="H119" s="30">
        <f t="shared" si="3"/>
        <v>3.0085695455893615E-5</v>
      </c>
      <c r="I119" s="89">
        <f>IFERROR((s_DL/(up_Rad_Spec!AV119*s_Fam*s_Foffset*Fsurf!C119*s_EF_res*(1/365)*((s_ET_res_o*s_GSF_s)+(s_ET_res_i*s_GSF_i))*(1/24)))*up_Rad_Spec!BF119,".")</f>
        <v>2.7994955794744811</v>
      </c>
      <c r="J119" s="30">
        <f>IFERROR((s_DL/(up_Rad_Spec!AZ119*s_Fam*s_Foffset*Fsurf!C119*s_EF_res*(1/365)*((s_ET_res_o*s_GSF_s)+(s_ET_res_i*s_GSF_i))*(1/24)))*up_Rad_Spec!BF119,".")</f>
        <v>2.7994955794744811</v>
      </c>
      <c r="K119" s="30">
        <f>IFERROR((s_DL/(up_Rad_Spec!BA119*s_Fam*s_Foffset*Fsurf!C119*s_EF_res*(1/365)*((s_ET_res_o*s_GSF_s)+(s_ET_res_i*s_GSF_i))*(1/24)))*up_Rad_Spec!BF119,".")</f>
        <v>2.7994955794744811</v>
      </c>
      <c r="L119" s="30">
        <f>IFERROR((s_DL/(up_Rad_Spec!BB119*s_Fam*s_Foffset*Fsurf!C119*s_EF_res*(1/365)*((s_ET_res_o*s_GSF_s)+(s_ET_res_i*s_GSF_i))*(1/24)))*up_Rad_Spec!BF119,".")</f>
        <v>2.7994955794744811</v>
      </c>
      <c r="M119" s="30">
        <f>IFERROR((s_DL/(up_Rad_Spec!AY119*s_Fam*s_Foffset*Fsurf!C119*s_EF_res*(1/365)*((s_ET_res_o*s_GSF_s)+(s_ET_res_i*s_GSF_i))*(1/24)))*up_Rad_Spec!BF119,".")</f>
        <v>2.7994955794744811</v>
      </c>
      <c r="N119" s="30">
        <f>IFERROR((s_DL/(up_Rad_Spec!AV119*s_Fam*s_Foffset*s_EF_res*(1/365)*acf!D119*((s_ET_res_o*s_GSF_s)+(s_ET_res_i*s_GSF_i))*(1/24)))*up_Rad_Spec!BF119,".")</f>
        <v>3.1476056845818752</v>
      </c>
      <c r="O119" s="30">
        <f>IFERROR((s_DL/(up_Rad_Spec!AZ119*s_Fam*s_Foffset*s_EF_res*(1/365)*acf!E119*((s_ET_res_o*s_GSF_s)+(s_ET_res_i*s_GSF_i))*(1/24)))*up_Rad_Spec!BF119,".")</f>
        <v>3.3344055137757551</v>
      </c>
      <c r="P119" s="30">
        <f>IFERROR((s_DL/(up_Rad_Spec!BA119*s_Fam*s_Foffset*s_EF_res*(1/365)*acf!F119*((s_ET_res_o*s_GSF_s)+(s_ET_res_i*s_GSF_i))*(1/24)))*up_Rad_Spec!BF119,".")</f>
        <v>3.3729981701851948</v>
      </c>
      <c r="Q119" s="30">
        <f>IFERROR((s_DL/(up_Rad_Spec!BB119*s_Fam*s_Foffset*s_EF_res*(1/365)*acf!G119*((s_ET_res_o*s_GSF_s)+(s_ET_res_i*s_GSF_i))*(1/24)))*up_Rad_Spec!BF119,".")</f>
        <v>3.3459898114267856</v>
      </c>
      <c r="R119" s="30">
        <f>IFERROR((s_DL/(up_Rad_Spec!AY119*s_Fam*s_Foffset*s_EF_res*(1/365)*acf!C119*((s_ET_res_o*s_GSF_s)+(s_ET_res_i*s_GSF_i))*(1/24)))*up_Rad_Spec!BF119,".")</f>
        <v>3.2332881868047441</v>
      </c>
    </row>
    <row r="120" spans="1:18">
      <c r="A120" s="34" t="s">
        <v>127</v>
      </c>
      <c r="B120" s="28" t="s">
        <v>9</v>
      </c>
      <c r="C120" s="30">
        <f>IFERROR((s_DL/(k_decay*up_Rad_Spec!X120*s_IFDres_adj))*up_Rad_Spec!BF120,".")</f>
        <v>3.266256203344386E-5</v>
      </c>
      <c r="D120" s="30">
        <f>IFERROR((s_DL/(k_decay*up_Rad_Spec!AN120*s_IFAres_adj*(1/s_PEFm_pp)*s_SLF*(s_ET_res_o+s_ET_res_i)*(1/24)))*up_Rad_Spec!BF120,".")</f>
        <v>3.8138507502207913E-4</v>
      </c>
      <c r="E120" s="30">
        <f>IFERROR((s_DL/(k_decay*up_Rad_Spec!AN120*s_IFAres_adj*(1/s_PEF)*s_SLF*(s_ET_res_o+s_ET_res_i)*(1/24)))*up_Rad_Spec!BF120,".")</f>
        <v>1.871845252972756E-3</v>
      </c>
      <c r="F120" s="30">
        <f>IFERROR((s_DL/(k_decay*up_Rad_Spec!AY120*s_Fam*s_Foffset*s_EF_res*(1/365)*acf!C120*((s_ET_res_o*s_GSF_s)+(s_ET_res_i*s_GSF_i))*(1/24)))*up_Rad_Spec!BF120,".")</f>
        <v>3.9669906435693836</v>
      </c>
      <c r="G120" s="30">
        <f t="shared" si="2"/>
        <v>3.2102134972815272E-5</v>
      </c>
      <c r="H120" s="30">
        <f t="shared" si="3"/>
        <v>3.0085714981859017E-5</v>
      </c>
      <c r="I120" s="89">
        <f>IFERROR((s_DL/(up_Rad_Spec!AV120*s_Fam*s_Foffset*Fsurf!C120*s_EF_res*(1/365)*((s_ET_res_o*s_GSF_s)+(s_ET_res_i*s_GSF_i))*(1/24)))*up_Rad_Spec!BF120,".")</f>
        <v>3.2027877922904695</v>
      </c>
      <c r="J120" s="30">
        <f>IFERROR((s_DL/(up_Rad_Spec!AZ120*s_Fam*s_Foffset*Fsurf!C120*s_EF_res*(1/365)*((s_ET_res_o*s_GSF_s)+(s_ET_res_i*s_GSF_i))*(1/24)))*up_Rad_Spec!BF120,".")</f>
        <v>3.2027877922904695</v>
      </c>
      <c r="K120" s="30">
        <f>IFERROR((s_DL/(up_Rad_Spec!BA120*s_Fam*s_Foffset*Fsurf!C120*s_EF_res*(1/365)*((s_ET_res_o*s_GSF_s)+(s_ET_res_i*s_GSF_i))*(1/24)))*up_Rad_Spec!BF120,".")</f>
        <v>3.2027877922904695</v>
      </c>
      <c r="L120" s="30">
        <f>IFERROR((s_DL/(up_Rad_Spec!BB120*s_Fam*s_Foffset*Fsurf!C120*s_EF_res*(1/365)*((s_ET_res_o*s_GSF_s)+(s_ET_res_i*s_GSF_i))*(1/24)))*up_Rad_Spec!BF120,".")</f>
        <v>3.2027877922904695</v>
      </c>
      <c r="M120" s="30">
        <f>IFERROR((s_DL/(up_Rad_Spec!AY120*s_Fam*s_Foffset*Fsurf!C120*s_EF_res*(1/365)*((s_ET_res_o*s_GSF_s)+(s_ET_res_i*s_GSF_i))*(1/24)))*up_Rad_Spec!BF120,".")</f>
        <v>3.2027877922904695</v>
      </c>
      <c r="N120" s="30">
        <f>IFERROR((s_DL/(up_Rad_Spec!AV120*s_Fam*s_Foffset*s_EF_res*(1/365)*acf!D120*((s_ET_res_o*s_GSF_s)+(s_ET_res_i*s_GSF_i))*(1/24)))*up_Rad_Spec!BF120,".")</f>
        <v>3.233387675656302</v>
      </c>
      <c r="O120" s="30">
        <f>IFERROR((s_DL/(up_Rad_Spec!AZ120*s_Fam*s_Foffset*s_EF_res*(1/365)*acf!E120*((s_ET_res_o*s_GSF_s)+(s_ET_res_i*s_GSF_i))*(1/24)))*up_Rad_Spec!BF120,".")</f>
        <v>3.2722320221922274</v>
      </c>
      <c r="P120" s="30">
        <f>IFERROR((s_DL/(up_Rad_Spec!BA120*s_Fam*s_Foffset*s_EF_res*(1/365)*acf!F120*((s_ET_res_o*s_GSF_s)+(s_ET_res_i*s_GSF_i))*(1/24)))*up_Rad_Spec!BF120,".")</f>
        <v>3.2345322376653818</v>
      </c>
      <c r="Q120" s="30">
        <f>IFERROR((s_DL/(up_Rad_Spec!BB120*s_Fam*s_Foffset*s_EF_res*(1/365)*acf!G120*((s_ET_res_o*s_GSF_s)+(s_ET_res_i*s_GSF_i))*(1/24)))*up_Rad_Spec!BF120,".")</f>
        <v>3.3338894318203613</v>
      </c>
      <c r="R120" s="30">
        <f>IFERROR((s_DL/(up_Rad_Spec!AY120*s_Fam*s_Foffset*s_EF_res*(1/365)*acf!C120*((s_ET_res_o*s_GSF_s)+(s_ET_res_i*s_GSF_i))*(1/24)))*up_Rad_Spec!BF120,".")</f>
        <v>3.5099808956824443</v>
      </c>
    </row>
    <row r="121" spans="1:18">
      <c r="A121" s="34" t="s">
        <v>128</v>
      </c>
      <c r="B121" s="90" t="s">
        <v>9</v>
      </c>
      <c r="C121" s="30">
        <f>IFERROR((s_DL/(k_decay*up_Rad_Spec!X121*s_IFDres_adj))*up_Rad_Spec!BF121,".")</f>
        <v>3.266256203344386E-5</v>
      </c>
      <c r="D121" s="30">
        <f>IFERROR((s_DL/(k_decay*up_Rad_Spec!AN121*s_IFAres_adj*(1/s_PEFm_pp)*s_SLF*(s_ET_res_o+s_ET_res_i)*(1/24)))*up_Rad_Spec!BF121,".")</f>
        <v>3.8138507502207913E-4</v>
      </c>
      <c r="E121" s="30">
        <f>IFERROR((s_DL/(k_decay*up_Rad_Spec!AN121*s_IFAres_adj*(1/s_PEF)*s_SLF*(s_ET_res_o+s_ET_res_i)*(1/24)))*up_Rad_Spec!BF121,".")</f>
        <v>1.871845252972756E-3</v>
      </c>
      <c r="F121" s="30">
        <f>IFERROR((s_DL/(k_decay*up_Rad_Spec!AY121*s_Fam*s_Foffset*s_EF_res*(1/365)*acf!C121*((s_ET_res_o*s_GSF_s)+(s_ET_res_i*s_GSF_i))*(1/24)))*up_Rad_Spec!BF121,".")</f>
        <v>3.9431469732849682</v>
      </c>
      <c r="G121" s="30">
        <f t="shared" si="2"/>
        <v>3.2102133401957821E-5</v>
      </c>
      <c r="H121" s="30">
        <f t="shared" si="3"/>
        <v>3.0085713602143269E-5</v>
      </c>
      <c r="I121" s="89" t="str">
        <f>IFERROR((s_DL/(up_Rad_Spec!AV121*s_Fam*s_Foffset*Fsurf!C121*s_EF_res*(1/365)*((s_ET_res_o*s_GSF_s)+(s_ET_res_i*s_GSF_i))*(1/24)))*up_Rad_Spec!BF121,".")</f>
        <v>.</v>
      </c>
      <c r="J121" s="30" t="str">
        <f>IFERROR((s_DL/(up_Rad_Spec!AZ121*s_Fam*s_Foffset*Fsurf!C121*s_EF_res*(1/365)*((s_ET_res_o*s_GSF_s)+(s_ET_res_i*s_GSF_i))*(1/24)))*up_Rad_Spec!BF121,".")</f>
        <v>.</v>
      </c>
      <c r="K121" s="30" t="str">
        <f>IFERROR((s_DL/(up_Rad_Spec!BA121*s_Fam*s_Foffset*Fsurf!C121*s_EF_res*(1/365)*((s_ET_res_o*s_GSF_s)+(s_ET_res_i*s_GSF_i))*(1/24)))*up_Rad_Spec!BF121,".")</f>
        <v>.</v>
      </c>
      <c r="L121" s="30" t="str">
        <f>IFERROR((s_DL/(up_Rad_Spec!BB121*s_Fam*s_Foffset*Fsurf!C121*s_EF_res*(1/365)*((s_ET_res_o*s_GSF_s)+(s_ET_res_i*s_GSF_i))*(1/24)))*up_Rad_Spec!BF121,".")</f>
        <v>.</v>
      </c>
      <c r="M121" s="30" t="str">
        <f>IFERROR((s_DL/(up_Rad_Spec!AY121*s_Fam*s_Foffset*Fsurf!C121*s_EF_res*(1/365)*((s_ET_res_o*s_GSF_s)+(s_ET_res_i*s_GSF_i))*(1/24)))*up_Rad_Spec!BF121,".")</f>
        <v>.</v>
      </c>
      <c r="N121" s="30">
        <f>IFERROR((s_DL/(up_Rad_Spec!AV121*s_Fam*s_Foffset*s_EF_res*(1/365)*acf!D121*((s_ET_res_o*s_GSF_s)+(s_ET_res_i*s_GSF_i))*(1/24)))*up_Rad_Spec!BF121,".")</f>
        <v>3.2455791373841874</v>
      </c>
      <c r="O121" s="30">
        <f>IFERROR((s_DL/(up_Rad_Spec!AZ121*s_Fam*s_Foffset*s_EF_res*(1/365)*acf!E121*((s_ET_res_o*s_GSF_s)+(s_ET_res_i*s_GSF_i))*(1/24)))*up_Rad_Spec!BF121,".")</f>
        <v>3.2382207393399121</v>
      </c>
      <c r="P121" s="30">
        <f>IFERROR((s_DL/(up_Rad_Spec!BA121*s_Fam*s_Foffset*s_EF_res*(1/365)*acf!F121*((s_ET_res_o*s_GSF_s)+(s_ET_res_i*s_GSF_i))*(1/24)))*up_Rad_Spec!BF121,".")</f>
        <v>3.2296525554102842</v>
      </c>
      <c r="Q121" s="30">
        <f>IFERROR((s_DL/(up_Rad_Spec!BB121*s_Fam*s_Foffset*s_EF_res*(1/365)*acf!G121*((s_ET_res_o*s_GSF_s)+(s_ET_res_i*s_GSF_i))*(1/24)))*up_Rad_Spec!BF121,".")</f>
        <v>3.2614037362552164</v>
      </c>
      <c r="R121" s="30">
        <f>IFERROR((s_DL/(up_Rad_Spec!AY121*s_Fam*s_Foffset*s_EF_res*(1/365)*acf!C121*((s_ET_res_o*s_GSF_s)+(s_ET_res_i*s_GSF_i))*(1/24)))*up_Rad_Spec!BF121,".")</f>
        <v>3.4888840908999796</v>
      </c>
    </row>
    <row r="122" spans="1:18">
      <c r="A122" s="88" t="s">
        <v>129</v>
      </c>
      <c r="B122" s="28"/>
      <c r="C122" s="30">
        <f>IFERROR((s_DL/(k_decay*up_Rad_Spec!X122*s_IFDres_adj))*up_Rad_Spec!BF122,".")</f>
        <v>3.266256203344386E-5</v>
      </c>
      <c r="D122" s="30">
        <f>IFERROR((s_DL/(k_decay*up_Rad_Spec!AN122*s_IFAres_adj*(1/s_PEFm_pp)*s_SLF*(s_ET_res_o+s_ET_res_i)*(1/24)))*up_Rad_Spec!BF122,".")</f>
        <v>3.8138507502207913E-4</v>
      </c>
      <c r="E122" s="30">
        <f>IFERROR((s_DL/(k_decay*up_Rad_Spec!AN122*s_IFAres_adj*(1/s_PEF)*s_SLF*(s_ET_res_o+s_ET_res_i)*(1/24)))*up_Rad_Spec!BF122,".")</f>
        <v>1.871845252972756E-3</v>
      </c>
      <c r="F122" s="30">
        <f>IFERROR((s_DL/(k_decay*up_Rad_Spec!AY122*s_Fam*s_Foffset*s_EF_res*(1/365)*acf!C122*((s_ET_res_o*s_GSF_s)+(s_ET_res_i*s_GSF_i))*(1/24)))*up_Rad_Spec!BF122,".")</f>
        <v>3.8015150743615385</v>
      </c>
      <c r="G122" s="30">
        <f t="shared" si="2"/>
        <v>3.2102123664870721E-5</v>
      </c>
      <c r="H122" s="30">
        <f t="shared" si="3"/>
        <v>3.0085705049863362E-5</v>
      </c>
      <c r="I122" s="89" t="str">
        <f>IFERROR((s_DL/(up_Rad_Spec!AV122*s_Fam*s_Foffset*Fsurf!C122*s_EF_res*(1/365)*((s_ET_res_o*s_GSF_s)+(s_ET_res_i*s_GSF_i))*(1/24)))*up_Rad_Spec!BF122,".")</f>
        <v>.</v>
      </c>
      <c r="J122" s="30" t="str">
        <f>IFERROR((s_DL/(up_Rad_Spec!AZ122*s_Fam*s_Foffset*Fsurf!C122*s_EF_res*(1/365)*((s_ET_res_o*s_GSF_s)+(s_ET_res_i*s_GSF_i))*(1/24)))*up_Rad_Spec!BF122,".")</f>
        <v>.</v>
      </c>
      <c r="K122" s="30" t="str">
        <f>IFERROR((s_DL/(up_Rad_Spec!BA122*s_Fam*s_Foffset*Fsurf!C122*s_EF_res*(1/365)*((s_ET_res_o*s_GSF_s)+(s_ET_res_i*s_GSF_i))*(1/24)))*up_Rad_Spec!BF122,".")</f>
        <v>.</v>
      </c>
      <c r="L122" s="30" t="str">
        <f>IFERROR((s_DL/(up_Rad_Spec!BB122*s_Fam*s_Foffset*Fsurf!C122*s_EF_res*(1/365)*((s_ET_res_o*s_GSF_s)+(s_ET_res_i*s_GSF_i))*(1/24)))*up_Rad_Spec!BF122,".")</f>
        <v>.</v>
      </c>
      <c r="M122" s="30" t="str">
        <f>IFERROR((s_DL/(up_Rad_Spec!AY122*s_Fam*s_Foffset*Fsurf!C122*s_EF_res*(1/365)*((s_ET_res_o*s_GSF_s)+(s_ET_res_i*s_GSF_i))*(1/24)))*up_Rad_Spec!BF122,".")</f>
        <v>.</v>
      </c>
      <c r="N122" s="30">
        <f>IFERROR((s_DL/(up_Rad_Spec!AV122*s_Fam*s_Foffset*s_EF_res*(1/365)*acf!D122*((s_ET_res_o*s_GSF_s)+(s_ET_res_i*s_GSF_i))*(1/24)))*up_Rad_Spec!BF122,".")</f>
        <v>3.3815164237035105</v>
      </c>
      <c r="O122" s="30">
        <f>IFERROR((s_DL/(up_Rad_Spec!AZ122*s_Fam*s_Foffset*s_EF_res*(1/365)*acf!E122*((s_ET_res_o*s_GSF_s)+(s_ET_res_i*s_GSF_i))*(1/24)))*up_Rad_Spec!BF122,".")</f>
        <v>3.2868416143294605</v>
      </c>
      <c r="P122" s="30">
        <f>IFERROR((s_DL/(up_Rad_Spec!BA122*s_Fam*s_Foffset*s_EF_res*(1/365)*acf!F122*((s_ET_res_o*s_GSF_s)+(s_ET_res_i*s_GSF_i))*(1/24)))*up_Rad_Spec!BF122,".")</f>
        <v>3.2968202024169284</v>
      </c>
      <c r="Q122" s="30">
        <f>IFERROR((s_DL/(up_Rad_Spec!BB122*s_Fam*s_Foffset*s_EF_res*(1/365)*acf!G122*((s_ET_res_o*s_GSF_s)+(s_ET_res_i*s_GSF_i))*(1/24)))*up_Rad_Spec!BF122,".")</f>
        <v>3.3698779128584735</v>
      </c>
      <c r="R122" s="30">
        <f>IFERROR((s_DL/(up_Rad_Spec!AY122*s_Fam*s_Foffset*s_EF_res*(1/365)*acf!C122*((s_ET_res_o*s_GSF_s)+(s_ET_res_i*s_GSF_i))*(1/24)))*up_Rad_Spec!BF122,".")</f>
        <v>3.3635686303640893</v>
      </c>
    </row>
    <row r="123" spans="1:18">
      <c r="A123" s="34" t="s">
        <v>130</v>
      </c>
      <c r="B123" s="28" t="s">
        <v>9</v>
      </c>
      <c r="C123" s="30">
        <f>IFERROR((s_DL/(k_decay*up_Rad_Spec!X123*s_IFDres_adj))*up_Rad_Spec!BF123,".")</f>
        <v>3.266256203344386E-5</v>
      </c>
      <c r="D123" s="30">
        <f>IFERROR((s_DL/(k_decay*up_Rad_Spec!AN123*s_IFAres_adj*(1/s_PEFm_pp)*s_SLF*(s_ET_res_o+s_ET_res_i)*(1/24)))*up_Rad_Spec!BF123,".")</f>
        <v>3.8138507502207913E-4</v>
      </c>
      <c r="E123" s="30">
        <f>IFERROR((s_DL/(k_decay*up_Rad_Spec!AN123*s_IFAres_adj*(1/s_PEF)*s_SLF*(s_ET_res_o+s_ET_res_i)*(1/24)))*up_Rad_Spec!BF123,".")</f>
        <v>1.871845252972756E-3</v>
      </c>
      <c r="F123" s="30">
        <f>IFERROR((s_DL/(k_decay*up_Rad_Spec!AY123*s_Fam*s_Foffset*s_EF_res*(1/365)*acf!C123*((s_ET_res_o*s_GSF_s)+(s_ET_res_i*s_GSF_i))*(1/24)))*up_Rad_Spec!BF123,".")</f>
        <v>3.4424298973122736</v>
      </c>
      <c r="G123" s="30">
        <f t="shared" si="2"/>
        <v>3.2102095387254219E-5</v>
      </c>
      <c r="H123" s="30">
        <f t="shared" si="3"/>
        <v>3.0085680213060815E-5</v>
      </c>
      <c r="I123" s="89">
        <f>IFERROR((s_DL/(up_Rad_Spec!AV123*s_Fam*s_Foffset*Fsurf!C123*s_EF_res*(1/365)*((s_ET_res_o*s_GSF_s)+(s_ET_res_i*s_GSF_i))*(1/24)))*up_Rad_Spec!BF123,".")</f>
        <v>2.5213999921094672</v>
      </c>
      <c r="J123" s="30">
        <f>IFERROR((s_DL/(up_Rad_Spec!AZ123*s_Fam*s_Foffset*Fsurf!C123*s_EF_res*(1/365)*((s_ET_res_o*s_GSF_s)+(s_ET_res_i*s_GSF_i))*(1/24)))*up_Rad_Spec!BF123,".")</f>
        <v>2.5213999921094672</v>
      </c>
      <c r="K123" s="30">
        <f>IFERROR((s_DL/(up_Rad_Spec!BA123*s_Fam*s_Foffset*Fsurf!C123*s_EF_res*(1/365)*((s_ET_res_o*s_GSF_s)+(s_ET_res_i*s_GSF_i))*(1/24)))*up_Rad_Spec!BF123,".")</f>
        <v>2.5213999921094672</v>
      </c>
      <c r="L123" s="30">
        <f>IFERROR((s_DL/(up_Rad_Spec!BB123*s_Fam*s_Foffset*Fsurf!C123*s_EF_res*(1/365)*((s_ET_res_o*s_GSF_s)+(s_ET_res_i*s_GSF_i))*(1/24)))*up_Rad_Spec!BF123,".")</f>
        <v>2.5213999921094672</v>
      </c>
      <c r="M123" s="30">
        <f>IFERROR((s_DL/(up_Rad_Spec!AY123*s_Fam*s_Foffset*Fsurf!C123*s_EF_res*(1/365)*((s_ET_res_o*s_GSF_s)+(s_ET_res_i*s_GSF_i))*(1/24)))*up_Rad_Spec!BF123,".")</f>
        <v>2.5213999921094672</v>
      </c>
      <c r="N123" s="30">
        <f>IFERROR((s_DL/(up_Rad_Spec!AV123*s_Fam*s_Foffset*s_EF_res*(1/365)*acf!D123*((s_ET_res_o*s_GSF_s)+(s_ET_res_i*s_GSF_i))*(1/24)))*up_Rad_Spec!BF123,".")</f>
        <v>3.0458511904682357</v>
      </c>
      <c r="O123" s="30">
        <f>IFERROR((s_DL/(up_Rad_Spec!AZ123*s_Fam*s_Foffset*s_EF_res*(1/365)*acf!E123*((s_ET_res_o*s_GSF_s)+(s_ET_res_i*s_GSF_i))*(1/24)))*up_Rad_Spec!BF123,".")</f>
        <v>3.1086522459418076</v>
      </c>
      <c r="P123" s="30">
        <f>IFERROR((s_DL/(up_Rad_Spec!BA123*s_Fam*s_Foffset*s_EF_res*(1/365)*acf!F123*((s_ET_res_o*s_GSF_s)+(s_ET_res_i*s_GSF_i))*(1/24)))*up_Rad_Spec!BF123,".")</f>
        <v>3.136707547002088</v>
      </c>
      <c r="Q123" s="30">
        <f>IFERROR((s_DL/(up_Rad_Spec!BB123*s_Fam*s_Foffset*s_EF_res*(1/365)*acf!G123*((s_ET_res_o*s_GSF_s)+(s_ET_res_i*s_GSF_i))*(1/24)))*up_Rad_Spec!BF123,".")</f>
        <v>3.1686677707290531</v>
      </c>
      <c r="R123" s="30">
        <f>IFERROR((s_DL/(up_Rad_Spec!AY123*s_Fam*s_Foffset*s_EF_res*(1/365)*acf!C123*((s_ET_res_o*s_GSF_s)+(s_ET_res_i*s_GSF_i))*(1/24)))*up_Rad_Spec!BF123,".")</f>
        <v>3.0458511904682357</v>
      </c>
    </row>
    <row r="124" spans="1:18">
      <c r="A124" s="88" t="s">
        <v>131</v>
      </c>
      <c r="B124" s="28"/>
      <c r="C124" s="30">
        <f>IFERROR((s_DL/(k_decay*up_Rad_Spec!X124*s_IFDres_adj))*up_Rad_Spec!BF124,".")</f>
        <v>3.266256203344386E-5</v>
      </c>
      <c r="D124" s="30">
        <f>IFERROR((s_DL/(k_decay*up_Rad_Spec!AN124*s_IFAres_adj*(1/s_PEFm_pp)*s_SLF*(s_ET_res_o+s_ET_res_i)*(1/24)))*up_Rad_Spec!BF124,".")</f>
        <v>3.8138507502207913E-4</v>
      </c>
      <c r="E124" s="30">
        <f>IFERROR((s_DL/(k_decay*up_Rad_Spec!AN124*s_IFAres_adj*(1/s_PEF)*s_SLF*(s_ET_res_o+s_ET_res_i)*(1/24)))*up_Rad_Spec!BF124,".")</f>
        <v>1.871845252972756E-3</v>
      </c>
      <c r="F124" s="30">
        <f>IFERROR((s_DL/(k_decay*up_Rad_Spec!AY124*s_Fam*s_Foffset*s_EF_res*(1/365)*acf!C124*((s_ET_res_o*s_GSF_s)+(s_ET_res_i*s_GSF_i))*(1/24)))*up_Rad_Spec!BF124,".")</f>
        <v>3.4424298973122736</v>
      </c>
      <c r="G124" s="30">
        <f t="shared" si="2"/>
        <v>3.2102095387254219E-5</v>
      </c>
      <c r="H124" s="30">
        <f t="shared" si="3"/>
        <v>3.0085680213060815E-5</v>
      </c>
      <c r="I124" s="89">
        <f>IFERROR((s_DL/(up_Rad_Spec!AV124*s_Fam*s_Foffset*Fsurf!C124*s_EF_res*(1/365)*((s_ET_res_o*s_GSF_s)+(s_ET_res_i*s_GSF_i))*(1/24)))*up_Rad_Spec!BF124,".")</f>
        <v>2.5151537493544476</v>
      </c>
      <c r="J124" s="30">
        <f>IFERROR((s_DL/(up_Rad_Spec!AZ124*s_Fam*s_Foffset*Fsurf!C124*s_EF_res*(1/365)*((s_ET_res_o*s_GSF_s)+(s_ET_res_i*s_GSF_i))*(1/24)))*up_Rad_Spec!BF124,".")</f>
        <v>2.5151537493544476</v>
      </c>
      <c r="K124" s="30">
        <f>IFERROR((s_DL/(up_Rad_Spec!BA124*s_Fam*s_Foffset*Fsurf!C124*s_EF_res*(1/365)*((s_ET_res_o*s_GSF_s)+(s_ET_res_i*s_GSF_i))*(1/24)))*up_Rad_Spec!BF124,".")</f>
        <v>2.5151537493544476</v>
      </c>
      <c r="L124" s="30">
        <f>IFERROR((s_DL/(up_Rad_Spec!BB124*s_Fam*s_Foffset*Fsurf!C124*s_EF_res*(1/365)*((s_ET_res_o*s_GSF_s)+(s_ET_res_i*s_GSF_i))*(1/24)))*up_Rad_Spec!BF124,".")</f>
        <v>2.5151537493544476</v>
      </c>
      <c r="M124" s="30">
        <f>IFERROR((s_DL/(up_Rad_Spec!AY124*s_Fam*s_Foffset*Fsurf!C124*s_EF_res*(1/365)*((s_ET_res_o*s_GSF_s)+(s_ET_res_i*s_GSF_i))*(1/24)))*up_Rad_Spec!BF124,".")</f>
        <v>2.5151537493544476</v>
      </c>
      <c r="N124" s="30">
        <f>IFERROR((s_DL/(up_Rad_Spec!AV124*s_Fam*s_Foffset*s_EF_res*(1/365)*acf!D124*((s_ET_res_o*s_GSF_s)+(s_ET_res_i*s_GSF_i))*(1/24)))*up_Rad_Spec!BF124,".")</f>
        <v>3.0458511904682357</v>
      </c>
      <c r="O124" s="30">
        <f>IFERROR((s_DL/(up_Rad_Spec!AZ124*s_Fam*s_Foffset*s_EF_res*(1/365)*acf!E124*((s_ET_res_o*s_GSF_s)+(s_ET_res_i*s_GSF_i))*(1/24)))*up_Rad_Spec!BF124,".")</f>
        <v>3.1000264092710315</v>
      </c>
      <c r="P124" s="30">
        <f>IFERROR((s_DL/(up_Rad_Spec!BA124*s_Fam*s_Foffset*s_EF_res*(1/365)*acf!F124*((s_ET_res_o*s_GSF_s)+(s_ET_res_i*s_GSF_i))*(1/24)))*up_Rad_Spec!BF124,".")</f>
        <v>3.1274364902129199</v>
      </c>
      <c r="Q124" s="30">
        <f>IFERROR((s_DL/(up_Rad_Spec!BB124*s_Fam*s_Foffset*s_EF_res*(1/365)*acf!G124*((s_ET_res_o*s_GSF_s)+(s_ET_res_i*s_GSF_i))*(1/24)))*up_Rad_Spec!BF124,".")</f>
        <v>3.1115299223381712</v>
      </c>
      <c r="R124" s="30">
        <f>IFERROR((s_DL/(up_Rad_Spec!AY124*s_Fam*s_Foffset*s_EF_res*(1/365)*acf!C124*((s_ET_res_o*s_GSF_s)+(s_ET_res_i*s_GSF_i))*(1/24)))*up_Rad_Spec!BF124,".")</f>
        <v>3.0458511904682357</v>
      </c>
    </row>
    <row r="125" spans="1:18">
      <c r="A125" s="88" t="s">
        <v>132</v>
      </c>
      <c r="B125" s="28"/>
      <c r="C125" s="30">
        <f>IFERROR((s_DL/(k_decay*up_Rad_Spec!X125*s_IFDres_adj))*up_Rad_Spec!BF125,".")</f>
        <v>3.266256203344386E-5</v>
      </c>
      <c r="D125" s="30">
        <f>IFERROR((s_DL/(k_decay*up_Rad_Spec!AN125*s_IFAres_adj*(1/s_PEFm_pp)*s_SLF*(s_ET_res_o+s_ET_res_i)*(1/24)))*up_Rad_Spec!BF125,".")</f>
        <v>3.8138507502207913E-4</v>
      </c>
      <c r="E125" s="30">
        <f>IFERROR((s_DL/(k_decay*up_Rad_Spec!AN125*s_IFAres_adj*(1/s_PEF)*s_SLF*(s_ET_res_o+s_ET_res_i)*(1/24)))*up_Rad_Spec!BF125,".")</f>
        <v>1.871845252972756E-3</v>
      </c>
      <c r="F125" s="30">
        <f>IFERROR((s_DL/(k_decay*up_Rad_Spec!AY125*s_Fam*s_Foffset*s_EF_res*(1/365)*acf!C125*((s_ET_res_o*s_GSF_s)+(s_ET_res_i*s_GSF_i))*(1/24)))*up_Rad_Spec!BF125,".")</f>
        <v>3.6456729908805277</v>
      </c>
      <c r="G125" s="30">
        <f t="shared" si="2"/>
        <v>3.2102112076625201E-5</v>
      </c>
      <c r="H125" s="30">
        <f t="shared" si="3"/>
        <v>3.0085694871673257E-5</v>
      </c>
      <c r="I125" s="89">
        <f>IFERROR((s_DL/(up_Rad_Spec!AV125*s_Fam*s_Foffset*Fsurf!C125*s_EF_res*(1/365)*((s_ET_res_o*s_GSF_s)+(s_ET_res_i*s_GSF_i))*(1/24)))*up_Rad_Spec!BF125,".")</f>
        <v>2.768955627698396</v>
      </c>
      <c r="J125" s="30">
        <f>IFERROR((s_DL/(up_Rad_Spec!AZ125*s_Fam*s_Foffset*Fsurf!C125*s_EF_res*(1/365)*((s_ET_res_o*s_GSF_s)+(s_ET_res_i*s_GSF_i))*(1/24)))*up_Rad_Spec!BF125,".")</f>
        <v>2.768955627698396</v>
      </c>
      <c r="K125" s="30">
        <f>IFERROR((s_DL/(up_Rad_Spec!BA125*s_Fam*s_Foffset*Fsurf!C125*s_EF_res*(1/365)*((s_ET_res_o*s_GSF_s)+(s_ET_res_i*s_GSF_i))*(1/24)))*up_Rad_Spec!BF125,".")</f>
        <v>2.768955627698396</v>
      </c>
      <c r="L125" s="30">
        <f>IFERROR((s_DL/(up_Rad_Spec!BB125*s_Fam*s_Foffset*Fsurf!C125*s_EF_res*(1/365)*((s_ET_res_o*s_GSF_s)+(s_ET_res_i*s_GSF_i))*(1/24)))*up_Rad_Spec!BF125,".")</f>
        <v>2.768955627698396</v>
      </c>
      <c r="M125" s="30">
        <f>IFERROR((s_DL/(up_Rad_Spec!AY125*s_Fam*s_Foffset*Fsurf!C125*s_EF_res*(1/365)*((s_ET_res_o*s_GSF_s)+(s_ET_res_i*s_GSF_i))*(1/24)))*up_Rad_Spec!BF125,".")</f>
        <v>2.768955627698396</v>
      </c>
      <c r="N125" s="30">
        <f>IFERROR((s_DL/(up_Rad_Spec!AV125*s_Fam*s_Foffset*s_EF_res*(1/365)*acf!D125*((s_ET_res_o*s_GSF_s)+(s_ET_res_i*s_GSF_i))*(1/24)))*up_Rad_Spec!BF125,".")</f>
        <v>3.6522650021451715</v>
      </c>
      <c r="O125" s="30">
        <f>IFERROR((s_DL/(up_Rad_Spec!AZ125*s_Fam*s_Foffset*s_EF_res*(1/365)*acf!E125*((s_ET_res_o*s_GSF_s)+(s_ET_res_i*s_GSF_i))*(1/24)))*up_Rad_Spec!BF125,".")</f>
        <v>3.4265825892767654</v>
      </c>
      <c r="P125" s="30">
        <f>IFERROR((s_DL/(up_Rad_Spec!BA125*s_Fam*s_Foffset*s_EF_res*(1/365)*acf!F125*((s_ET_res_o*s_GSF_s)+(s_ET_res_i*s_GSF_i))*(1/24)))*up_Rad_Spec!BF125,".")</f>
        <v>3.404413419219559</v>
      </c>
      <c r="Q125" s="30">
        <f>IFERROR((s_DL/(up_Rad_Spec!BB125*s_Fam*s_Foffset*s_EF_res*(1/365)*acf!G125*((s_ET_res_o*s_GSF_s)+(s_ET_res_i*s_GSF_i))*(1/24)))*up_Rad_Spec!BF125,".")</f>
        <v>3.4350017111177409</v>
      </c>
      <c r="R125" s="30">
        <f>IFERROR((s_DL/(up_Rad_Spec!AY125*s_Fam*s_Foffset*s_EF_res*(1/365)*acf!C125*((s_ET_res_o*s_GSF_s)+(s_ET_res_i*s_GSF_i))*(1/24)))*up_Rad_Spec!BF125,".")</f>
        <v>3.2256800430420065</v>
      </c>
    </row>
    <row r="126" spans="1:18">
      <c r="A126" s="88" t="s">
        <v>133</v>
      </c>
      <c r="B126" s="28"/>
      <c r="C126" s="30">
        <f>IFERROR((s_DL/(k_decay*up_Rad_Spec!X126*s_IFDres_adj))*up_Rad_Spec!BF126,".")</f>
        <v>3.266256203344386E-5</v>
      </c>
      <c r="D126" s="30">
        <f>IFERROR((s_DL/(k_decay*up_Rad_Spec!AN126*s_IFAres_adj*(1/s_PEFm_pp)*s_SLF*(s_ET_res_o+s_ET_res_i)*(1/24)))*up_Rad_Spec!BF126,".")</f>
        <v>3.8138507502207913E-4</v>
      </c>
      <c r="E126" s="30">
        <f>IFERROR((s_DL/(k_decay*up_Rad_Spec!AN126*s_IFAres_adj*(1/s_PEF)*s_SLF*(s_ET_res_o+s_ET_res_i)*(1/24)))*up_Rad_Spec!BF126,".")</f>
        <v>1.871845252972756E-3</v>
      </c>
      <c r="F126" s="30">
        <f>IFERROR((s_DL/(k_decay*up_Rad_Spec!AY126*s_Fam*s_Foffset*s_EF_res*(1/365)*acf!C126*((s_ET_res_o*s_GSF_s)+(s_ET_res_i*s_GSF_i))*(1/24)))*up_Rad_Spec!BF126,".")</f>
        <v>3.4424298973122736</v>
      </c>
      <c r="G126" s="30">
        <f t="shared" si="2"/>
        <v>3.2102095387254219E-5</v>
      </c>
      <c r="H126" s="30">
        <f t="shared" si="3"/>
        <v>3.0085680213060815E-5</v>
      </c>
      <c r="I126" s="89">
        <f>IFERROR((s_DL/(up_Rad_Spec!AV126*s_Fam*s_Foffset*Fsurf!C126*s_EF_res*(1/365)*((s_ET_res_o*s_GSF_s)+(s_ET_res_i*s_GSF_i))*(1/24)))*up_Rad_Spec!BF126,".")</f>
        <v>2.5151537493544476</v>
      </c>
      <c r="J126" s="30">
        <f>IFERROR((s_DL/(up_Rad_Spec!AZ126*s_Fam*s_Foffset*Fsurf!C126*s_EF_res*(1/365)*((s_ET_res_o*s_GSF_s)+(s_ET_res_i*s_GSF_i))*(1/24)))*up_Rad_Spec!BF126,".")</f>
        <v>2.5151537493544476</v>
      </c>
      <c r="K126" s="30">
        <f>IFERROR((s_DL/(up_Rad_Spec!BA126*s_Fam*s_Foffset*Fsurf!C126*s_EF_res*(1/365)*((s_ET_res_o*s_GSF_s)+(s_ET_res_i*s_GSF_i))*(1/24)))*up_Rad_Spec!BF126,".")</f>
        <v>2.5151537493544476</v>
      </c>
      <c r="L126" s="30">
        <f>IFERROR((s_DL/(up_Rad_Spec!BB126*s_Fam*s_Foffset*Fsurf!C126*s_EF_res*(1/365)*((s_ET_res_o*s_GSF_s)+(s_ET_res_i*s_GSF_i))*(1/24)))*up_Rad_Spec!BF126,".")</f>
        <v>2.5151537493544476</v>
      </c>
      <c r="M126" s="30">
        <f>IFERROR((s_DL/(up_Rad_Spec!AY126*s_Fam*s_Foffset*Fsurf!C126*s_EF_res*(1/365)*((s_ET_res_o*s_GSF_s)+(s_ET_res_i*s_GSF_i))*(1/24)))*up_Rad_Spec!BF126,".")</f>
        <v>2.5151537493544476</v>
      </c>
      <c r="N126" s="30">
        <f>IFERROR((s_DL/(up_Rad_Spec!AV126*s_Fam*s_Foffset*s_EF_res*(1/365)*acf!D126*((s_ET_res_o*s_GSF_s)+(s_ET_res_i*s_GSF_i))*(1/24)))*up_Rad_Spec!BF126,".")</f>
        <v>3.0458511904682357</v>
      </c>
      <c r="O126" s="30">
        <f>IFERROR((s_DL/(up_Rad_Spec!AZ126*s_Fam*s_Foffset*s_EF_res*(1/365)*acf!E126*((s_ET_res_o*s_GSF_s)+(s_ET_res_i*s_GSF_i))*(1/24)))*up_Rad_Spec!BF126,".")</f>
        <v>3.0957831771972213</v>
      </c>
      <c r="P126" s="30">
        <f>IFERROR((s_DL/(up_Rad_Spec!BA126*s_Fam*s_Foffset*s_EF_res*(1/365)*acf!F126*((s_ET_res_o*s_GSF_s)+(s_ET_res_i*s_GSF_i))*(1/24)))*up_Rad_Spec!BF126,".")</f>
        <v>3.1029609002895149</v>
      </c>
      <c r="Q126" s="30">
        <f>IFERROR((s_DL/(up_Rad_Spec!BB126*s_Fam*s_Foffset*s_EF_res*(1/365)*acf!G126*((s_ET_res_o*s_GSF_s)+(s_ET_res_i*s_GSF_i))*(1/24)))*up_Rad_Spec!BF126,".")</f>
        <v>3.0925309021995511</v>
      </c>
      <c r="R126" s="30">
        <f>IFERROR((s_DL/(up_Rad_Spec!AY126*s_Fam*s_Foffset*s_EF_res*(1/365)*acf!C126*((s_ET_res_o*s_GSF_s)+(s_ET_res_i*s_GSF_i))*(1/24)))*up_Rad_Spec!BF126,".")</f>
        <v>3.0458511904682357</v>
      </c>
    </row>
    <row r="127" spans="1:18">
      <c r="A127" s="88" t="s">
        <v>134</v>
      </c>
      <c r="B127" s="28"/>
      <c r="C127" s="30">
        <f>IFERROR((s_DL/(k_decay*up_Rad_Spec!X127*s_IFDres_adj))*up_Rad_Spec!BF127,".")</f>
        <v>3.266256203344386E-5</v>
      </c>
      <c r="D127" s="30">
        <f>IFERROR((s_DL/(k_decay*up_Rad_Spec!AN127*s_IFAres_adj*(1/s_PEFm_pp)*s_SLF*(s_ET_res_o+s_ET_res_i)*(1/24)))*up_Rad_Spec!BF127,".")</f>
        <v>3.8138507502207913E-4</v>
      </c>
      <c r="E127" s="30">
        <f>IFERROR((s_DL/(k_decay*up_Rad_Spec!AN127*s_IFAres_adj*(1/s_PEF)*s_SLF*(s_ET_res_o+s_ET_res_i)*(1/24)))*up_Rad_Spec!BF127,".")</f>
        <v>1.871845252972756E-3</v>
      </c>
      <c r="F127" s="30">
        <f>IFERROR((s_DL/(k_decay*up_Rad_Spec!AY127*s_Fam*s_Foffset*s_EF_res*(1/365)*acf!C127*((s_ET_res_o*s_GSF_s)+(s_ET_res_i*s_GSF_i))*(1/24)))*up_Rad_Spec!BF127,".")</f>
        <v>4.0118543916045306</v>
      </c>
      <c r="G127" s="30">
        <f t="shared" si="2"/>
        <v>3.2102137877888521E-5</v>
      </c>
      <c r="H127" s="30">
        <f t="shared" si="3"/>
        <v>3.0085717533443341E-5</v>
      </c>
      <c r="I127" s="89" t="str">
        <f>IFERROR((s_DL/(up_Rad_Spec!AV127*s_Fam*s_Foffset*Fsurf!C127*s_EF_res*(1/365)*((s_ET_res_o*s_GSF_s)+(s_ET_res_i*s_GSF_i))*(1/24)))*up_Rad_Spec!BF127,".")</f>
        <v>.</v>
      </c>
      <c r="J127" s="30" t="str">
        <f>IFERROR((s_DL/(up_Rad_Spec!AZ127*s_Fam*s_Foffset*Fsurf!C127*s_EF_res*(1/365)*((s_ET_res_o*s_GSF_s)+(s_ET_res_i*s_GSF_i))*(1/24)))*up_Rad_Spec!BF127,".")</f>
        <v>.</v>
      </c>
      <c r="K127" s="30" t="str">
        <f>IFERROR((s_DL/(up_Rad_Spec!BA127*s_Fam*s_Foffset*Fsurf!C127*s_EF_res*(1/365)*((s_ET_res_o*s_GSF_s)+(s_ET_res_i*s_GSF_i))*(1/24)))*up_Rad_Spec!BF127,".")</f>
        <v>.</v>
      </c>
      <c r="L127" s="30" t="str">
        <f>IFERROR((s_DL/(up_Rad_Spec!BB127*s_Fam*s_Foffset*Fsurf!C127*s_EF_res*(1/365)*((s_ET_res_o*s_GSF_s)+(s_ET_res_i*s_GSF_i))*(1/24)))*up_Rad_Spec!BF127,".")</f>
        <v>.</v>
      </c>
      <c r="M127" s="30" t="str">
        <f>IFERROR((s_DL/(up_Rad_Spec!AY127*s_Fam*s_Foffset*Fsurf!C127*s_EF_res*(1/365)*((s_ET_res_o*s_GSF_s)+(s_ET_res_i*s_GSF_i))*(1/24)))*up_Rad_Spec!BF127,".")</f>
        <v>.</v>
      </c>
      <c r="N127" s="30">
        <f>IFERROR((s_DL/(up_Rad_Spec!AV127*s_Fam*s_Foffset*s_EF_res*(1/365)*acf!D127*((s_ET_res_o*s_GSF_s)+(s_ET_res_i*s_GSF_i))*(1/24)))*up_Rad_Spec!BF127,".")</f>
        <v>3.2579041214502031</v>
      </c>
      <c r="O127" s="30">
        <f>IFERROR((s_DL/(up_Rad_Spec!AZ127*s_Fam*s_Foffset*s_EF_res*(1/365)*acf!E127*((s_ET_res_o*s_GSF_s)+(s_ET_res_i*s_GSF_i))*(1/24)))*up_Rad_Spec!BF127,".")</f>
        <v>3.2806422537250288</v>
      </c>
      <c r="P127" s="30">
        <f>IFERROR((s_DL/(up_Rad_Spec!BA127*s_Fam*s_Foffset*s_EF_res*(1/365)*acf!F127*((s_ET_res_o*s_GSF_s)+(s_ET_res_i*s_GSF_i))*(1/24)))*up_Rad_Spec!BF127,".")</f>
        <v>3.2188513441437112</v>
      </c>
      <c r="Q127" s="30">
        <f>IFERROR((s_DL/(up_Rad_Spec!BB127*s_Fam*s_Foffset*s_EF_res*(1/365)*acf!G127*((s_ET_res_o*s_GSF_s)+(s_ET_res_i*s_GSF_i))*(1/24)))*up_Rad_Spec!BF127,".")</f>
        <v>3.3090728982864808</v>
      </c>
      <c r="R127" s="30">
        <f>IFERROR((s_DL/(up_Rad_Spec!AY127*s_Fam*s_Foffset*s_EF_res*(1/365)*acf!C127*((s_ET_res_o*s_GSF_s)+(s_ET_res_i*s_GSF_i))*(1/24)))*up_Rad_Spec!BF127,".")</f>
        <v>3.5496761994178696</v>
      </c>
    </row>
    <row r="128" spans="1:18">
      <c r="A128" s="88" t="s">
        <v>135</v>
      </c>
      <c r="B128" s="28"/>
      <c r="C128" s="30">
        <f>IFERROR((s_DL/(k_decay*up_Rad_Spec!X128*s_IFDres_adj))*up_Rad_Spec!BF128,".")</f>
        <v>3.266256203344386E-5</v>
      </c>
      <c r="D128" s="30">
        <f>IFERROR((s_DL/(k_decay*up_Rad_Spec!AN128*s_IFAres_adj*(1/s_PEFm_pp)*s_SLF*(s_ET_res_o+s_ET_res_i)*(1/24)))*up_Rad_Spec!BF128,".")</f>
        <v>3.8138507502207913E-4</v>
      </c>
      <c r="E128" s="30">
        <f>IFERROR((s_DL/(k_decay*up_Rad_Spec!AN128*s_IFAres_adj*(1/s_PEF)*s_SLF*(s_ET_res_o+s_ET_res_i)*(1/24)))*up_Rad_Spec!BF128,".")</f>
        <v>1.871845252972756E-3</v>
      </c>
      <c r="F128" s="30">
        <f>IFERROR((s_DL/(k_decay*up_Rad_Spec!AY128*s_Fam*s_Foffset*s_EF_res*(1/365)*acf!C128*((s_ET_res_o*s_GSF_s)+(s_ET_res_i*s_GSF_i))*(1/24)))*up_Rad_Spec!BF128,".")</f>
        <v>3.632256360366612</v>
      </c>
      <c r="G128" s="30">
        <f t="shared" si="2"/>
        <v>3.2102111032490682E-5</v>
      </c>
      <c r="H128" s="30">
        <f t="shared" si="3"/>
        <v>3.0085693954588794E-5</v>
      </c>
      <c r="I128" s="89">
        <f>IFERROR((s_DL/(up_Rad_Spec!AV128*s_Fam*s_Foffset*Fsurf!C128*s_EF_res*(1/365)*((s_ET_res_o*s_GSF_s)+(s_ET_res_i*s_GSF_i))*(1/24)))*up_Rad_Spec!BF128,".")</f>
        <v>2.7765279767258306</v>
      </c>
      <c r="J128" s="30">
        <f>IFERROR((s_DL/(up_Rad_Spec!AZ128*s_Fam*s_Foffset*Fsurf!C128*s_EF_res*(1/365)*((s_ET_res_o*s_GSF_s)+(s_ET_res_i*s_GSF_i))*(1/24)))*up_Rad_Spec!BF128,".")</f>
        <v>2.7765279767258306</v>
      </c>
      <c r="K128" s="30">
        <f>IFERROR((s_DL/(up_Rad_Spec!BA128*s_Fam*s_Foffset*Fsurf!C128*s_EF_res*(1/365)*((s_ET_res_o*s_GSF_s)+(s_ET_res_i*s_GSF_i))*(1/24)))*up_Rad_Spec!BF128,".")</f>
        <v>2.7765279767258306</v>
      </c>
      <c r="L128" s="30">
        <f>IFERROR((s_DL/(up_Rad_Spec!BB128*s_Fam*s_Foffset*Fsurf!C128*s_EF_res*(1/365)*((s_ET_res_o*s_GSF_s)+(s_ET_res_i*s_GSF_i))*(1/24)))*up_Rad_Spec!BF128,".")</f>
        <v>2.7765279767258306</v>
      </c>
      <c r="M128" s="30">
        <f>IFERROR((s_DL/(up_Rad_Spec!AY128*s_Fam*s_Foffset*Fsurf!C128*s_EF_res*(1/365)*((s_ET_res_o*s_GSF_s)+(s_ET_res_i*s_GSF_i))*(1/24)))*up_Rad_Spec!BF128,".")</f>
        <v>2.7765279767258306</v>
      </c>
      <c r="N128" s="30">
        <f>IFERROR((s_DL/(up_Rad_Spec!AV128*s_Fam*s_Foffset*s_EF_res*(1/365)*acf!D128*((s_ET_res_o*s_GSF_s)+(s_ET_res_i*s_GSF_i))*(1/24)))*up_Rad_Spec!BF128,".")</f>
        <v>3.2801474358888685</v>
      </c>
      <c r="O128" s="30">
        <f>IFERROR((s_DL/(up_Rad_Spec!AZ128*s_Fam*s_Foffset*s_EF_res*(1/365)*acf!E128*((s_ET_res_o*s_GSF_s)+(s_ET_res_i*s_GSF_i))*(1/24)))*up_Rad_Spec!BF128,".")</f>
        <v>3.4203410909356435</v>
      </c>
      <c r="P128" s="30">
        <f>IFERROR((s_DL/(up_Rad_Spec!BA128*s_Fam*s_Foffset*s_EF_res*(1/365)*acf!F128*((s_ET_res_o*s_GSF_s)+(s_ET_res_i*s_GSF_i))*(1/24)))*up_Rad_Spec!BF128,".")</f>
        <v>3.4577456575066474</v>
      </c>
      <c r="Q128" s="30">
        <f>IFERROR((s_DL/(up_Rad_Spec!BB128*s_Fam*s_Foffset*s_EF_res*(1/365)*acf!G128*((s_ET_res_o*s_GSF_s)+(s_ET_res_i*s_GSF_i))*(1/24)))*up_Rad_Spec!BF128,".")</f>
        <v>3.4460360184129657</v>
      </c>
      <c r="R128" s="30">
        <f>IFERROR((s_DL/(up_Rad_Spec!AY128*s_Fam*s_Foffset*s_EF_res*(1/365)*acf!C128*((s_ET_res_o*s_GSF_s)+(s_ET_res_i*s_GSF_i))*(1/24)))*up_Rad_Spec!BF128,".")</f>
        <v>3.2138090503880141</v>
      </c>
    </row>
    <row r="129" spans="1:18">
      <c r="A129" s="88" t="s">
        <v>136</v>
      </c>
      <c r="B129" s="28"/>
      <c r="C129" s="30">
        <f>IFERROR((s_DL/(k_decay*up_Rad_Spec!X129*s_IFDres_adj))*up_Rad_Spec!BF129,".")</f>
        <v>3.266256203344386E-5</v>
      </c>
      <c r="D129" s="30">
        <f>IFERROR((s_DL/(k_decay*up_Rad_Spec!AN129*s_IFAres_adj*(1/s_PEFm_pp)*s_SLF*(s_ET_res_o+s_ET_res_i)*(1/24)))*up_Rad_Spec!BF129,".")</f>
        <v>3.8138507502207913E-4</v>
      </c>
      <c r="E129" s="30">
        <f>IFERROR((s_DL/(k_decay*up_Rad_Spec!AN129*s_IFAres_adj*(1/s_PEF)*s_SLF*(s_ET_res_o+s_ET_res_i)*(1/24)))*up_Rad_Spec!BF129,".")</f>
        <v>1.871845252972756E-3</v>
      </c>
      <c r="F129" s="30">
        <f>IFERROR((s_DL/(k_decay*up_Rad_Spec!AY129*s_Fam*s_Foffset*s_EF_res*(1/365)*acf!C129*((s_ET_res_o*s_GSF_s)+(s_ET_res_i*s_GSF_i))*(1/24)))*up_Rad_Spec!BF129,".")</f>
        <v>3.7302214642901506</v>
      </c>
      <c r="G129" s="30">
        <f t="shared" si="2"/>
        <v>3.2102118483713995E-5</v>
      </c>
      <c r="H129" s="30">
        <f t="shared" si="3"/>
        <v>3.0085700499148814E-5</v>
      </c>
      <c r="I129" s="89">
        <f>IFERROR((s_DL/(up_Rad_Spec!AV129*s_Fam*s_Foffset*Fsurf!C129*s_EF_res*(1/365)*((s_ET_res_o*s_GSF_s)+(s_ET_res_i*s_GSF_i))*(1/24)))*up_Rad_Spec!BF129,".")</f>
        <v>2.9287030677579189</v>
      </c>
      <c r="J129" s="30">
        <f>IFERROR((s_DL/(up_Rad_Spec!AZ129*s_Fam*s_Foffset*Fsurf!C129*s_EF_res*(1/365)*((s_ET_res_o*s_GSF_s)+(s_ET_res_i*s_GSF_i))*(1/24)))*up_Rad_Spec!BF129,".")</f>
        <v>2.9287030677579189</v>
      </c>
      <c r="K129" s="30">
        <f>IFERROR((s_DL/(up_Rad_Spec!BA129*s_Fam*s_Foffset*Fsurf!C129*s_EF_res*(1/365)*((s_ET_res_o*s_GSF_s)+(s_ET_res_i*s_GSF_i))*(1/24)))*up_Rad_Spec!BF129,".")</f>
        <v>2.9287030677579189</v>
      </c>
      <c r="L129" s="30">
        <f>IFERROR((s_DL/(up_Rad_Spec!BB129*s_Fam*s_Foffset*Fsurf!C129*s_EF_res*(1/365)*((s_ET_res_o*s_GSF_s)+(s_ET_res_i*s_GSF_i))*(1/24)))*up_Rad_Spec!BF129,".")</f>
        <v>2.9287030677579189</v>
      </c>
      <c r="M129" s="30">
        <f>IFERROR((s_DL/(up_Rad_Spec!AY129*s_Fam*s_Foffset*Fsurf!C129*s_EF_res*(1/365)*((s_ET_res_o*s_GSF_s)+(s_ET_res_i*s_GSF_i))*(1/24)))*up_Rad_Spec!BF129,".")</f>
        <v>2.9287030677579189</v>
      </c>
      <c r="N129" s="30">
        <f>IFERROR((s_DL/(up_Rad_Spec!AV129*s_Fam*s_Foffset*s_EF_res*(1/365)*acf!D129*((s_ET_res_o*s_GSF_s)+(s_ET_res_i*s_GSF_i))*(1/24)))*up_Rad_Spec!BF129,".")</f>
        <v>3.2981702239981479</v>
      </c>
      <c r="O129" s="30">
        <f>IFERROR((s_DL/(up_Rad_Spec!AZ129*s_Fam*s_Foffset*s_EF_res*(1/365)*acf!E129*((s_ET_res_o*s_GSF_s)+(s_ET_res_i*s_GSF_i))*(1/24)))*up_Rad_Spec!BF129,".")</f>
        <v>3.2388390069441848</v>
      </c>
      <c r="P129" s="30">
        <f>IFERROR((s_DL/(up_Rad_Spec!BA129*s_Fam*s_Foffset*s_EF_res*(1/365)*acf!F129*((s_ET_res_o*s_GSF_s)+(s_ET_res_i*s_GSF_i))*(1/24)))*up_Rad_Spec!BF129,".")</f>
        <v>3.2656548846257363</v>
      </c>
      <c r="Q129" s="30">
        <f>IFERROR((s_DL/(up_Rad_Spec!BB129*s_Fam*s_Foffset*s_EF_res*(1/365)*acf!G129*((s_ET_res_o*s_GSF_s)+(s_ET_res_i*s_GSF_i))*(1/24)))*up_Rad_Spec!BF129,".")</f>
        <v>3.2787331728380416</v>
      </c>
      <c r="R129" s="30">
        <f>IFERROR((s_DL/(up_Rad_Spec!AY129*s_Fam*s_Foffset*s_EF_res*(1/365)*acf!C129*((s_ET_res_o*s_GSF_s)+(s_ET_res_i*s_GSF_i))*(1/24)))*up_Rad_Spec!BF129,".")</f>
        <v>3.3004882674848739</v>
      </c>
    </row>
    <row r="130" spans="1:18">
      <c r="A130" s="88" t="s">
        <v>137</v>
      </c>
      <c r="B130" s="28"/>
      <c r="C130" s="30">
        <f>IFERROR((s_DL/(k_decay*up_Rad_Spec!X130*s_IFDres_adj))*up_Rad_Spec!BF130,".")</f>
        <v>3.266256203344386E-5</v>
      </c>
      <c r="D130" s="30">
        <f>IFERROR((s_DL/(k_decay*up_Rad_Spec!AN130*s_IFAres_adj*(1/s_PEFm_pp)*s_SLF*(s_ET_res_o+s_ET_res_i)*(1/24)))*up_Rad_Spec!BF130,".")</f>
        <v>3.8138507502207913E-4</v>
      </c>
      <c r="E130" s="30">
        <f>IFERROR((s_DL/(k_decay*up_Rad_Spec!AN130*s_IFAres_adj*(1/s_PEF)*s_SLF*(s_ET_res_o+s_ET_res_i)*(1/24)))*up_Rad_Spec!BF130,".")</f>
        <v>1.871845252972756E-3</v>
      </c>
      <c r="F130" s="30">
        <f>IFERROR((s_DL/(k_decay*up_Rad_Spec!AY130*s_Fam*s_Foffset*s_EF_res*(1/365)*acf!C130*((s_ET_res_o*s_GSF_s)+(s_ET_res_i*s_GSF_i))*(1/24)))*up_Rad_Spec!BF130,".")</f>
        <v>3.8611997198719106</v>
      </c>
      <c r="G130" s="30">
        <f t="shared" ref="G130:G134" si="4">(IF(AND(C130&lt;&gt;".",E130&lt;&gt;".",F130&lt;&gt;"."),1/((1/C130)+(1/E130)+(1/F130)),IF(AND(C130&lt;&gt;".",E130&lt;&gt;".",F130="."), 1/((1/C130)+(1/E130)),IF(AND(C130&lt;&gt;".",E130=".",F130&lt;&gt;"."),1/((1/C130)+(1/F130)),IF(AND(C130=".",E130&lt;&gt;".",F130&lt;&gt;"."),1/((1/E130)+(1/F130)),IF(AND(C130&lt;&gt;".",E130=".",F130="."),1/(1/C130),IF(AND(C130=".",E130&lt;&gt;".",F130="."),1/(1/E130),IF(AND(C130=".",E130=".",F130&lt;&gt;"."),1/(1/F130),IF(AND(C130=".",E130=".",F130="."),".")))))))))</f>
        <v>3.2102127855229603E-5</v>
      </c>
      <c r="H130" s="30">
        <f t="shared" si="3"/>
        <v>3.0085708730340085E-5</v>
      </c>
      <c r="I130" s="89" t="str">
        <f>IFERROR((s_DL/(up_Rad_Spec!AV130*s_Fam*s_Foffset*Fsurf!C130*s_EF_res*(1/365)*((s_ET_res_o*s_GSF_s)+(s_ET_res_i*s_GSF_i))*(1/24)))*up_Rad_Spec!BF130,".")</f>
        <v>.</v>
      </c>
      <c r="J130" s="30" t="str">
        <f>IFERROR((s_DL/(up_Rad_Spec!AZ130*s_Fam*s_Foffset*Fsurf!C130*s_EF_res*(1/365)*((s_ET_res_o*s_GSF_s)+(s_ET_res_i*s_GSF_i))*(1/24)))*up_Rad_Spec!BF130,".")</f>
        <v>.</v>
      </c>
      <c r="K130" s="30" t="str">
        <f>IFERROR((s_DL/(up_Rad_Spec!BA130*s_Fam*s_Foffset*Fsurf!C130*s_EF_res*(1/365)*((s_ET_res_o*s_GSF_s)+(s_ET_res_i*s_GSF_i))*(1/24)))*up_Rad_Spec!BF130,".")</f>
        <v>.</v>
      </c>
      <c r="L130" s="30" t="str">
        <f>IFERROR((s_DL/(up_Rad_Spec!BB130*s_Fam*s_Foffset*Fsurf!C130*s_EF_res*(1/365)*((s_ET_res_o*s_GSF_s)+(s_ET_res_i*s_GSF_i))*(1/24)))*up_Rad_Spec!BF130,".")</f>
        <v>.</v>
      </c>
      <c r="M130" s="30" t="str">
        <f>IFERROR((s_DL/(up_Rad_Spec!AY130*s_Fam*s_Foffset*Fsurf!C130*s_EF_res*(1/365)*((s_ET_res_o*s_GSF_s)+(s_ET_res_i*s_GSF_i))*(1/24)))*up_Rad_Spec!BF130,".")</f>
        <v>.</v>
      </c>
      <c r="N130" s="30">
        <f>IFERROR((s_DL/(up_Rad_Spec!AV130*s_Fam*s_Foffset*s_EF_res*(1/365)*acf!D130*((s_ET_res_o*s_GSF_s)+(s_ET_res_i*s_GSF_i))*(1/24)))*up_Rad_Spec!BF130,".")</f>
        <v>3.2229355620070872</v>
      </c>
      <c r="O130" s="30">
        <f>IFERROR((s_DL/(up_Rad_Spec!AZ130*s_Fam*s_Foffset*s_EF_res*(1/365)*acf!E130*((s_ET_res_o*s_GSF_s)+(s_ET_res_i*s_GSF_i))*(1/24)))*up_Rad_Spec!BF130,".")</f>
        <v>3.234972669614955</v>
      </c>
      <c r="P130" s="30">
        <f>IFERROR((s_DL/(up_Rad_Spec!BA130*s_Fam*s_Foffset*s_EF_res*(1/365)*acf!F130*((s_ET_res_o*s_GSF_s)+(s_ET_res_i*s_GSF_i))*(1/24)))*up_Rad_Spec!BF130,".")</f>
        <v>3.2646139831537986</v>
      </c>
      <c r="Q130" s="30">
        <f>IFERROR((s_DL/(up_Rad_Spec!BB130*s_Fam*s_Foffset*s_EF_res*(1/365)*acf!G130*((s_ET_res_o*s_GSF_s)+(s_ET_res_i*s_GSF_i))*(1/24)))*up_Rad_Spec!BF130,".")</f>
        <v>3.2787331728380416</v>
      </c>
      <c r="R130" s="30">
        <f>IFERROR((s_DL/(up_Rad_Spec!AY130*s_Fam*s_Foffset*s_EF_res*(1/365)*acf!C130*((s_ET_res_o*s_GSF_s)+(s_ET_res_i*s_GSF_i))*(1/24)))*up_Rad_Spec!BF130,".")</f>
        <v>3.4163774177623094</v>
      </c>
    </row>
    <row r="131" spans="1:18">
      <c r="A131" s="88" t="s">
        <v>138</v>
      </c>
      <c r="B131" s="28"/>
      <c r="C131" s="30">
        <f>IFERROR((s_DL/(k_decay*up_Rad_Spec!X131*s_IFDres_adj))*up_Rad_Spec!BF131,".")</f>
        <v>3.266256203344386E-5</v>
      </c>
      <c r="D131" s="30">
        <f>IFERROR((s_DL/(k_decay*up_Rad_Spec!AN131*s_IFAres_adj*(1/s_PEFm_pp)*s_SLF*(s_ET_res_o+s_ET_res_i)*(1/24)))*up_Rad_Spec!BF131,".")</f>
        <v>3.8138507502207913E-4</v>
      </c>
      <c r="E131" s="30">
        <f>IFERROR((s_DL/(k_decay*up_Rad_Spec!AN131*s_IFAres_adj*(1/s_PEF)*s_SLF*(s_ET_res_o+s_ET_res_i)*(1/24)))*up_Rad_Spec!BF131,".")</f>
        <v>1.871845252972756E-3</v>
      </c>
      <c r="F131" s="30">
        <f>IFERROR((s_DL/(k_decay*up_Rad_Spec!AY131*s_Fam*s_Foffset*s_EF_res*(1/365)*acf!C131*((s_ET_res_o*s_GSF_s)+(s_ET_res_i*s_GSF_i))*(1/24)))*up_Rad_Spec!BF131,".")</f>
        <v>3.6089990858918992</v>
      </c>
      <c r="G131" s="30">
        <f t="shared" si="4"/>
        <v>3.210210920412646E-5</v>
      </c>
      <c r="H131" s="30">
        <f t="shared" ref="H131:H134" si="5">(IF(AND(C131&lt;&gt;".",D131&lt;&gt;".",F131&lt;&gt;"."),1/((1/C131)+(1/D131)+(1/F131)),IF(AND(C131&lt;&gt;".",D131&lt;&gt;".",F131="."), 1/((1/C131)+(1/D131)),IF(AND(C131&lt;&gt;".",D131=".",F131&lt;&gt;"."),1/((1/C131)+(1/F131)),IF(AND(C131=".",D131&lt;&gt;".",F131&lt;&gt;"."),1/((1/D131)+(1/F131)),IF(AND(C131&lt;&gt;".",D131=".",F131="."),1/(1/C131),IF(AND(C131=".",D131&lt;&gt;".",F131="."),1/(1/D131),IF(AND(C131=".",D131=".",F131&lt;&gt;"."),1/(1/F131),IF(AND(C131=".",D131=".",F131="."),".")))))))))</f>
        <v>3.0085692348699521E-5</v>
      </c>
      <c r="I131" s="89" t="str">
        <f>IFERROR((s_DL/(up_Rad_Spec!AV131*s_Fam*s_Foffset*Fsurf!C131*s_EF_res*(1/365)*((s_ET_res_o*s_GSF_s)+(s_ET_res_i*s_GSF_i))*(1/24)))*up_Rad_Spec!BF131,".")</f>
        <v>.</v>
      </c>
      <c r="J131" s="30" t="str">
        <f>IFERROR((s_DL/(up_Rad_Spec!AZ131*s_Fam*s_Foffset*Fsurf!C131*s_EF_res*(1/365)*((s_ET_res_o*s_GSF_s)+(s_ET_res_i*s_GSF_i))*(1/24)))*up_Rad_Spec!BF131,".")</f>
        <v>.</v>
      </c>
      <c r="K131" s="30" t="str">
        <f>IFERROR((s_DL/(up_Rad_Spec!BA131*s_Fam*s_Foffset*Fsurf!C131*s_EF_res*(1/365)*((s_ET_res_o*s_GSF_s)+(s_ET_res_i*s_GSF_i))*(1/24)))*up_Rad_Spec!BF131,".")</f>
        <v>.</v>
      </c>
      <c r="L131" s="30" t="str">
        <f>IFERROR((s_DL/(up_Rad_Spec!BB131*s_Fam*s_Foffset*Fsurf!C131*s_EF_res*(1/365)*((s_ET_res_o*s_GSF_s)+(s_ET_res_i*s_GSF_i))*(1/24)))*up_Rad_Spec!BF131,".")</f>
        <v>.</v>
      </c>
      <c r="M131" s="30" t="str">
        <f>IFERROR((s_DL/(up_Rad_Spec!AY131*s_Fam*s_Foffset*Fsurf!C131*s_EF_res*(1/365)*((s_ET_res_o*s_GSF_s)+(s_ET_res_i*s_GSF_i))*(1/24)))*up_Rad_Spec!BF131,".")</f>
        <v>.</v>
      </c>
      <c r="N131" s="30">
        <f>IFERROR((s_DL/(up_Rad_Spec!AV131*s_Fam*s_Foffset*s_EF_res*(1/365)*acf!D131*((s_ET_res_o*s_GSF_s)+(s_ET_res_i*s_GSF_i))*(1/24)))*up_Rad_Spec!BF131,".")</f>
        <v>3.353108108804943</v>
      </c>
      <c r="O131" s="30">
        <f>IFERROR((s_DL/(up_Rad_Spec!AZ131*s_Fam*s_Foffset*s_EF_res*(1/365)*acf!E131*((s_ET_res_o*s_GSF_s)+(s_ET_res_i*s_GSF_i))*(1/24)))*up_Rad_Spec!BF131,".")</f>
        <v>3.2651143434596901</v>
      </c>
      <c r="P131" s="30">
        <f>IFERROR((s_DL/(up_Rad_Spec!BA131*s_Fam*s_Foffset*s_EF_res*(1/365)*acf!F131*((s_ET_res_o*s_GSF_s)+(s_ET_res_i*s_GSF_i))*(1/24)))*up_Rad_Spec!BF131,".")</f>
        <v>3.3688960136997155</v>
      </c>
      <c r="Q131" s="30">
        <f>IFERROR((s_DL/(up_Rad_Spec!BB131*s_Fam*s_Foffset*s_EF_res*(1/365)*acf!G131*((s_ET_res_o*s_GSF_s)+(s_ET_res_i*s_GSF_i))*(1/24)))*up_Rad_Spec!BF131,".")</f>
        <v>3.4395326368552861</v>
      </c>
      <c r="R131" s="30">
        <f>IFERROR((s_DL/(up_Rad_Spec!AY131*s_Fam*s_Foffset*s_EF_res*(1/365)*acf!C131*((s_ET_res_o*s_GSF_s)+(s_ET_res_i*s_GSF_i))*(1/24)))*up_Rad_Spec!BF131,".")</f>
        <v>3.1932310867812146</v>
      </c>
    </row>
    <row r="132" spans="1:18">
      <c r="A132" s="88" t="s">
        <v>139</v>
      </c>
      <c r="B132" s="28"/>
      <c r="C132" s="30">
        <f>IFERROR((s_DL/(k_decay*up_Rad_Spec!X132*s_IFDres_adj))*up_Rad_Spec!BF132,".")</f>
        <v>3.266256203344386E-5</v>
      </c>
      <c r="D132" s="30">
        <f>IFERROR((s_DL/(k_decay*up_Rad_Spec!AN132*s_IFAres_adj*(1/s_PEFm_pp)*s_SLF*(s_ET_res_o+s_ET_res_i)*(1/24)))*up_Rad_Spec!BF132,".")</f>
        <v>3.8138507502207913E-4</v>
      </c>
      <c r="E132" s="30">
        <f>IFERROR((s_DL/(k_decay*up_Rad_Spec!AN132*s_IFAres_adj*(1/s_PEF)*s_SLF*(s_ET_res_o+s_ET_res_i)*(1/24)))*up_Rad_Spec!BF132,".")</f>
        <v>1.871845252972756E-3</v>
      </c>
      <c r="F132" s="30">
        <f>IFERROR((s_DL/(k_decay*up_Rad_Spec!AY132*s_Fam*s_Foffset*s_EF_res*(1/365)*acf!C132*((s_ET_res_o*s_GSF_s)+(s_ET_res_i*s_GSF_i))*(1/24)))*up_Rad_Spec!BF132,".")</f>
        <v>3.9113506365294928</v>
      </c>
      <c r="G132" s="30">
        <f t="shared" si="4"/>
        <v>3.2102131277367813E-5</v>
      </c>
      <c r="H132" s="30">
        <f t="shared" si="5"/>
        <v>3.008571173607306E-5</v>
      </c>
      <c r="I132" s="89">
        <f>IFERROR((s_DL/(up_Rad_Spec!AV132*s_Fam*s_Foffset*Fsurf!C132*s_EF_res*(1/365)*((s_ET_res_o*s_GSF_s)+(s_ET_res_i*s_GSF_i))*(1/24)))*up_Rad_Spec!BF132,".")</f>
        <v>3.1960663068921678</v>
      </c>
      <c r="J132" s="30">
        <f>IFERROR((s_DL/(up_Rad_Spec!AZ132*s_Fam*s_Foffset*Fsurf!C132*s_EF_res*(1/365)*((s_ET_res_o*s_GSF_s)+(s_ET_res_i*s_GSF_i))*(1/24)))*up_Rad_Spec!BF132,".")</f>
        <v>3.1960663068921678</v>
      </c>
      <c r="K132" s="30">
        <f>IFERROR((s_DL/(up_Rad_Spec!BA132*s_Fam*s_Foffset*Fsurf!C132*s_EF_res*(1/365)*((s_ET_res_o*s_GSF_s)+(s_ET_res_i*s_GSF_i))*(1/24)))*up_Rad_Spec!BF132,".")</f>
        <v>3.1960663068921678</v>
      </c>
      <c r="L132" s="30">
        <f>IFERROR((s_DL/(up_Rad_Spec!BB132*s_Fam*s_Foffset*Fsurf!C132*s_EF_res*(1/365)*((s_ET_res_o*s_GSF_s)+(s_ET_res_i*s_GSF_i))*(1/24)))*up_Rad_Spec!BF132,".")</f>
        <v>3.1960663068921678</v>
      </c>
      <c r="M132" s="30">
        <f>IFERROR((s_DL/(up_Rad_Spec!AY132*s_Fam*s_Foffset*Fsurf!C132*s_EF_res*(1/365)*((s_ET_res_o*s_GSF_s)+(s_ET_res_i*s_GSF_i))*(1/24)))*up_Rad_Spec!BF132,".")</f>
        <v>3.1960663068921678</v>
      </c>
      <c r="N132" s="30">
        <f>IFERROR((s_DL/(up_Rad_Spec!AV132*s_Fam*s_Foffset*s_EF_res*(1/365)*acf!D132*((s_ET_res_o*s_GSF_s)+(s_ET_res_i*s_GSF_i))*(1/24)))*up_Rad_Spec!BF132,".")</f>
        <v>3.2171038678439601</v>
      </c>
      <c r="O132" s="30">
        <f>IFERROR((s_DL/(up_Rad_Spec!AZ132*s_Fam*s_Foffset*s_EF_res*(1/365)*acf!E132*((s_ET_res_o*s_GSF_s)+(s_ET_res_i*s_GSF_i))*(1/24)))*up_Rad_Spec!BF132,".")</f>
        <v>3.2448263938656576</v>
      </c>
      <c r="P132" s="30">
        <f>IFERROR((s_DL/(up_Rad_Spec!BA132*s_Fam*s_Foffset*s_EF_res*(1/365)*acf!F132*((s_ET_res_o*s_GSF_s)+(s_ET_res_i*s_GSF_i))*(1/24)))*up_Rad_Spec!BF132,".")</f>
        <v>3.2370133990750283</v>
      </c>
      <c r="Q132" s="30">
        <f>IFERROR((s_DL/(up_Rad_Spec!BB132*s_Fam*s_Foffset*s_EF_res*(1/365)*acf!G132*((s_ET_res_o*s_GSF_s)+(s_ET_res_i*s_GSF_i))*(1/24)))*up_Rad_Spec!BF132,".")</f>
        <v>3.2731535181151177</v>
      </c>
      <c r="R132" s="30">
        <f>IFERROR((s_DL/(up_Rad_Spec!AY132*s_Fam*s_Foffset*s_EF_res*(1/365)*acf!C132*((s_ET_res_o*s_GSF_s)+(s_ET_res_i*s_GSF_i))*(1/24)))*up_Rad_Spec!BF132,".")</f>
        <v>3.4607507917339428</v>
      </c>
    </row>
    <row r="133" spans="1:18">
      <c r="A133" s="88" t="s">
        <v>140</v>
      </c>
      <c r="B133" s="28"/>
      <c r="C133" s="30">
        <f>IFERROR((s_DL/(k_decay*up_Rad_Spec!X133*s_IFDres_adj))*up_Rad_Spec!BF133,".")</f>
        <v>3.266256203344386E-5</v>
      </c>
      <c r="D133" s="30">
        <f>IFERROR((s_DL/(k_decay*up_Rad_Spec!AN133*s_IFAres_adj*(1/s_PEFm_pp)*s_SLF*(s_ET_res_o+s_ET_res_i)*(1/24)))*up_Rad_Spec!BF133,".")</f>
        <v>3.8138507502207913E-4</v>
      </c>
      <c r="E133" s="30">
        <f>IFERROR((s_DL/(k_decay*up_Rad_Spec!AN133*s_IFAres_adj*(1/s_PEF)*s_SLF*(s_ET_res_o+s_ET_res_i)*(1/24)))*up_Rad_Spec!BF133,".")</f>
        <v>1.871845252972756E-3</v>
      </c>
      <c r="F133" s="30">
        <f>IFERROR((s_DL/(k_decay*up_Rad_Spec!AY133*s_Fam*s_Foffset*s_EF_res*(1/365)*acf!C133*((s_ET_res_o*s_GSF_s)+(s_ET_res_i*s_GSF_i))*(1/24)))*up_Rad_Spec!BF133,".")</f>
        <v>3.8249221081247482</v>
      </c>
      <c r="G133" s="30">
        <f t="shared" si="4"/>
        <v>3.2102125323825772E-5</v>
      </c>
      <c r="H133" s="30">
        <f t="shared" si="5"/>
        <v>3.0085706506957048E-5</v>
      </c>
      <c r="I133" s="89" t="str">
        <f>IFERROR((s_DL/(up_Rad_Spec!AV133*s_Fam*s_Foffset*Fsurf!C133*s_EF_res*(1/365)*((s_ET_res_o*s_GSF_s)+(s_ET_res_i*s_GSF_i))*(1/24)))*up_Rad_Spec!BF133,".")</f>
        <v>.</v>
      </c>
      <c r="J133" s="30" t="str">
        <f>IFERROR((s_DL/(up_Rad_Spec!AZ133*s_Fam*s_Foffset*Fsurf!C133*s_EF_res*(1/365)*((s_ET_res_o*s_GSF_s)+(s_ET_res_i*s_GSF_i))*(1/24)))*up_Rad_Spec!BF133,".")</f>
        <v>.</v>
      </c>
      <c r="K133" s="30" t="str">
        <f>IFERROR((s_DL/(up_Rad_Spec!BA133*s_Fam*s_Foffset*Fsurf!C133*s_EF_res*(1/365)*((s_ET_res_o*s_GSF_s)+(s_ET_res_i*s_GSF_i))*(1/24)))*up_Rad_Spec!BF133,".")</f>
        <v>.</v>
      </c>
      <c r="L133" s="30" t="str">
        <f>IFERROR((s_DL/(up_Rad_Spec!BB133*s_Fam*s_Foffset*Fsurf!C133*s_EF_res*(1/365)*((s_ET_res_o*s_GSF_s)+(s_ET_res_i*s_GSF_i))*(1/24)))*up_Rad_Spec!BF133,".")</f>
        <v>.</v>
      </c>
      <c r="M133" s="30" t="str">
        <f>IFERROR((s_DL/(up_Rad_Spec!AY133*s_Fam*s_Foffset*Fsurf!C133*s_EF_res*(1/365)*((s_ET_res_o*s_GSF_s)+(s_ET_res_i*s_GSF_i))*(1/24)))*up_Rad_Spec!BF133,".")</f>
        <v>.</v>
      </c>
      <c r="N133" s="30">
        <f>IFERROR((s_DL/(up_Rad_Spec!AV133*s_Fam*s_Foffset*s_EF_res*(1/365)*acf!D133*((s_ET_res_o*s_GSF_s)+(s_ET_res_i*s_GSF_i))*(1/24)))*up_Rad_Spec!BF133,".")</f>
        <v>3.3842791005202622</v>
      </c>
      <c r="O133" s="30">
        <f>IFERROR((s_DL/(up_Rad_Spec!AZ133*s_Fam*s_Foffset*s_EF_res*(1/365)*acf!E133*((s_ET_res_o*s_GSF_s)+(s_ET_res_i*s_GSF_i))*(1/24)))*up_Rad_Spec!BF133,".")</f>
        <v>3.3842791005202622</v>
      </c>
      <c r="P133" s="30">
        <f>IFERROR((s_DL/(up_Rad_Spec!BA133*s_Fam*s_Foffset*s_EF_res*(1/365)*acf!F133*((s_ET_res_o*s_GSF_s)+(s_ET_res_i*s_GSF_i))*(1/24)))*up_Rad_Spec!BF133,".")</f>
        <v>3.3842791005202622</v>
      </c>
      <c r="Q133" s="30">
        <f>IFERROR((s_DL/(up_Rad_Spec!BB133*s_Fam*s_Foffset*s_EF_res*(1/365)*acf!G133*((s_ET_res_o*s_GSF_s)+(s_ET_res_i*s_GSF_i))*(1/24)))*up_Rad_Spec!BF133,".")</f>
        <v>3.3842791005202622</v>
      </c>
      <c r="R133" s="30">
        <f>IFERROR((s_DL/(up_Rad_Spec!AY133*s_Fam*s_Foffset*s_EF_res*(1/365)*acf!C133*((s_ET_res_o*s_GSF_s)+(s_ET_res_i*s_GSF_i))*(1/24)))*up_Rad_Spec!BF133,".")</f>
        <v>3.3842791005202622</v>
      </c>
    </row>
    <row r="134" spans="1:18">
      <c r="A134" s="88" t="s">
        <v>141</v>
      </c>
      <c r="B134" s="28"/>
      <c r="C134" s="30">
        <f>IFERROR((s_DL/(k_decay*up_Rad_Spec!X134*s_IFDres_adj))*up_Rad_Spec!BF134,".")</f>
        <v>3.266256203344386E-5</v>
      </c>
      <c r="D134" s="30">
        <f>IFERROR((s_DL/(k_decay*up_Rad_Spec!AN134*s_IFAres_adj*(1/s_PEFm_pp)*s_SLF*(s_ET_res_o+s_ET_res_i)*(1/24)))*up_Rad_Spec!BF134,".")</f>
        <v>3.8138507502207913E-4</v>
      </c>
      <c r="E134" s="30">
        <f>IFERROR((s_DL/(k_decay*up_Rad_Spec!AN134*s_IFAres_adj*(1/s_PEF)*s_SLF*(s_ET_res_o+s_ET_res_i)*(1/24)))*up_Rad_Spec!BF134,".")</f>
        <v>1.871845252972756E-3</v>
      </c>
      <c r="F134" s="30">
        <f>IFERROR((s_DL/(k_decay*up_Rad_Spec!AY134*s_Fam*s_Foffset*s_EF_res*(1/365)*acf!C134*((s_ET_res_o*s_GSF_s)+(s_ET_res_i*s_GSF_i))*(1/24)))*up_Rad_Spec!BF134,".")</f>
        <v>3.9546674122407892</v>
      </c>
      <c r="G134" s="30">
        <f t="shared" si="4"/>
        <v>3.2102134163307022E-5</v>
      </c>
      <c r="H134" s="30">
        <f t="shared" si="5"/>
        <v>3.0085714270851606E-5</v>
      </c>
      <c r="I134" s="89">
        <f>IFERROR((s_DL/(up_Rad_Spec!AV134*s_Fam*s_Foffset*Fsurf!C134*s_EF_res*(1/365)*((s_ET_res_o*s_GSF_s)+(s_ET_res_i*s_GSF_i))*(1/24)))*up_Rad_Spec!BF134,".")</f>
        <v>3.1628776640376279</v>
      </c>
      <c r="J134" s="30">
        <f>IFERROR((s_DL/(up_Rad_Spec!AZ134*s_Fam*s_Foffset*Fsurf!C134*s_EF_res*(1/365)*((s_ET_res_o*s_GSF_s)+(s_ET_res_i*s_GSF_i))*(1/24)))*up_Rad_Spec!BF134,".")</f>
        <v>3.1628776640376279</v>
      </c>
      <c r="K134" s="30">
        <f>IFERROR((s_DL/(up_Rad_Spec!BA134*s_Fam*s_Foffset*Fsurf!C134*s_EF_res*(1/365)*((s_ET_res_o*s_GSF_s)+(s_ET_res_i*s_GSF_i))*(1/24)))*up_Rad_Spec!BF134,".")</f>
        <v>3.1628776640376279</v>
      </c>
      <c r="L134" s="30">
        <f>IFERROR((s_DL/(up_Rad_Spec!BB134*s_Fam*s_Foffset*Fsurf!C134*s_EF_res*(1/365)*((s_ET_res_o*s_GSF_s)+(s_ET_res_i*s_GSF_i))*(1/24)))*up_Rad_Spec!BF134,".")</f>
        <v>3.1628776640376279</v>
      </c>
      <c r="M134" s="30">
        <f>IFERROR((s_DL/(up_Rad_Spec!AY134*s_Fam*s_Foffset*Fsurf!C134*s_EF_res*(1/365)*((s_ET_res_o*s_GSF_s)+(s_ET_res_i*s_GSF_i))*(1/24)))*up_Rad_Spec!BF134,".")</f>
        <v>3.1628776640376279</v>
      </c>
      <c r="N134" s="30">
        <f>IFERROR((s_DL/(up_Rad_Spec!AV134*s_Fam*s_Foffset*s_EF_res*(1/365)*acf!D134*((s_ET_res_o*s_GSF_s)+(s_ET_res_i*s_GSF_i))*(1/24)))*up_Rad_Spec!BF134,".")</f>
        <v>3.4331674043583247</v>
      </c>
      <c r="O134" s="30">
        <f>IFERROR((s_DL/(up_Rad_Spec!AZ134*s_Fam*s_Foffset*s_EF_res*(1/365)*acf!E134*((s_ET_res_o*s_GSF_s)+(s_ET_res_i*s_GSF_i))*(1/24)))*up_Rad_Spec!BF134,".")</f>
        <v>3.2987964100186344</v>
      </c>
      <c r="P134" s="30">
        <f>IFERROR((s_DL/(up_Rad_Spec!BA134*s_Fam*s_Foffset*s_EF_res*(1/365)*acf!F134*((s_ET_res_o*s_GSF_s)+(s_ET_res_i*s_GSF_i))*(1/24)))*up_Rad_Spec!BF134,".")</f>
        <v>3.4264935004457531</v>
      </c>
      <c r="Q134" s="30">
        <f>IFERROR((s_DL/(up_Rad_Spec!BB134*s_Fam*s_Foffset*s_EF_res*(1/365)*acf!G134*((s_ET_res_o*s_GSF_s)+(s_ET_res_i*s_GSF_i))*(1/24)))*up_Rad_Spec!BF134,".")</f>
        <v>3.388786186147839</v>
      </c>
      <c r="R134" s="30">
        <f>IFERROR((s_DL/(up_Rad_Spec!AY134*s_Fam*s_Foffset*s_EF_res*(1/365)*acf!C134*((s_ET_res_o*s_GSF_s)+(s_ET_res_i*s_GSF_i))*(1/24)))*up_Rad_Spec!BF134,".")</f>
        <v>3.4990773392027843</v>
      </c>
    </row>
  </sheetData>
  <sheetProtection algorithmName="SHA-512" hashValue="iwSRg6IXit8t1gRXmclRTtXdamixnp0HAX6qDPnPsaaOsXOq7NwGLbVkuN4oaRX79f5JtCgF+zULY8zmTvm+Kg==" saltValue="4uZn9A1qcq843I9QUMjaGw==" spinCount="100000" sheet="1" objects="1" scenarios="1"/>
  <autoFilter ref="A1:S141" xr:uid="{00000000-0009-0000-0000-00000E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499984740745262"/>
  </sheetPr>
  <dimension ref="A1:R134"/>
  <sheetViews>
    <sheetView workbookViewId="0">
      <pane xSplit="2" ySplit="1" topLeftCell="C2" activePane="bottomRight" state="frozen"/>
      <selection activeCell="J33" sqref="J33"/>
      <selection pane="topRight" activeCell="J33" sqref="J33"/>
      <selection pane="bottomLeft" activeCell="J33" sqref="J33"/>
      <selection pane="bottomRight" activeCell="J33" sqref="J33"/>
    </sheetView>
  </sheetViews>
  <sheetFormatPr defaultRowHeight="14.25"/>
  <cols>
    <col min="1" max="1" width="12.59765625" style="86" bestFit="1" customWidth="1"/>
    <col min="2" max="2" width="8" style="1" bestFit="1" customWidth="1"/>
    <col min="3" max="3" width="14.73046875" style="1" bestFit="1" customWidth="1"/>
    <col min="4" max="4" width="17.73046875" style="1" bestFit="1" customWidth="1"/>
    <col min="5" max="5" width="17.59765625" style="1" bestFit="1" customWidth="1"/>
    <col min="6" max="6" width="14.86328125" style="1" bestFit="1" customWidth="1"/>
    <col min="7" max="7" width="16.265625" style="1" bestFit="1" customWidth="1"/>
    <col min="8" max="8" width="16.3984375" style="1" bestFit="1" customWidth="1"/>
    <col min="9" max="9" width="12.265625" style="1" bestFit="1" customWidth="1"/>
    <col min="10" max="11" width="14" style="1" bestFit="1" customWidth="1"/>
    <col min="12" max="12" width="15" style="1" bestFit="1" customWidth="1"/>
    <col min="13" max="13" width="12.59765625" style="1" bestFit="1" customWidth="1"/>
    <col min="14" max="14" width="12.265625" style="1" bestFit="1" customWidth="1"/>
    <col min="15" max="16" width="14" style="1" bestFit="1" customWidth="1"/>
    <col min="17" max="17" width="15" style="1" bestFit="1" customWidth="1"/>
    <col min="18" max="18" width="12.59765625" style="1" bestFit="1" customWidth="1"/>
    <col min="19" max="255" width="9.1328125" style="1"/>
    <col min="256" max="256" width="15.3984375" style="1" bestFit="1" customWidth="1"/>
    <col min="257" max="257" width="11.1328125" style="1" bestFit="1" customWidth="1"/>
    <col min="258" max="258" width="14.59765625" style="1" bestFit="1" customWidth="1"/>
    <col min="259" max="259" width="17.3984375" style="1" bestFit="1" customWidth="1"/>
    <col min="260" max="260" width="17.59765625" style="1" bestFit="1" customWidth="1"/>
    <col min="261" max="261" width="14.73046875" style="1" bestFit="1" customWidth="1"/>
    <col min="262" max="262" width="14.3984375" style="1" bestFit="1" customWidth="1"/>
    <col min="263" max="263" width="12.1328125" style="1" bestFit="1" customWidth="1"/>
    <col min="264" max="264" width="12.3984375" style="1" bestFit="1" customWidth="1"/>
    <col min="265" max="266" width="13.86328125" style="1" bestFit="1" customWidth="1"/>
    <col min="267" max="267" width="14.86328125" style="1" bestFit="1" customWidth="1"/>
    <col min="268" max="268" width="12.1328125" style="1" bestFit="1" customWidth="1"/>
    <col min="269" max="269" width="12.3984375" style="1" bestFit="1" customWidth="1"/>
    <col min="270" max="271" width="13.86328125" style="1" bestFit="1" customWidth="1"/>
    <col min="272" max="272" width="14.86328125" style="1" bestFit="1" customWidth="1"/>
    <col min="273" max="511" width="9.1328125" style="1"/>
    <col min="512" max="512" width="15.3984375" style="1" bestFit="1" customWidth="1"/>
    <col min="513" max="513" width="11.1328125" style="1" bestFit="1" customWidth="1"/>
    <col min="514" max="514" width="14.59765625" style="1" bestFit="1" customWidth="1"/>
    <col min="515" max="515" width="17.3984375" style="1" bestFit="1" customWidth="1"/>
    <col min="516" max="516" width="17.59765625" style="1" bestFit="1" customWidth="1"/>
    <col min="517" max="517" width="14.73046875" style="1" bestFit="1" customWidth="1"/>
    <col min="518" max="518" width="14.3984375" style="1" bestFit="1" customWidth="1"/>
    <col min="519" max="519" width="12.1328125" style="1" bestFit="1" customWidth="1"/>
    <col min="520" max="520" width="12.3984375" style="1" bestFit="1" customWidth="1"/>
    <col min="521" max="522" width="13.86328125" style="1" bestFit="1" customWidth="1"/>
    <col min="523" max="523" width="14.86328125" style="1" bestFit="1" customWidth="1"/>
    <col min="524" max="524" width="12.1328125" style="1" bestFit="1" customWidth="1"/>
    <col min="525" max="525" width="12.3984375" style="1" bestFit="1" customWidth="1"/>
    <col min="526" max="527" width="13.86328125" style="1" bestFit="1" customWidth="1"/>
    <col min="528" max="528" width="14.86328125" style="1" bestFit="1" customWidth="1"/>
    <col min="529" max="767" width="9.1328125" style="1"/>
    <col min="768" max="768" width="15.3984375" style="1" bestFit="1" customWidth="1"/>
    <col min="769" max="769" width="11.1328125" style="1" bestFit="1" customWidth="1"/>
    <col min="770" max="770" width="14.59765625" style="1" bestFit="1" customWidth="1"/>
    <col min="771" max="771" width="17.3984375" style="1" bestFit="1" customWidth="1"/>
    <col min="772" max="772" width="17.59765625" style="1" bestFit="1" customWidth="1"/>
    <col min="773" max="773" width="14.73046875" style="1" bestFit="1" customWidth="1"/>
    <col min="774" max="774" width="14.3984375" style="1" bestFit="1" customWidth="1"/>
    <col min="775" max="775" width="12.1328125" style="1" bestFit="1" customWidth="1"/>
    <col min="776" max="776" width="12.3984375" style="1" bestFit="1" customWidth="1"/>
    <col min="777" max="778" width="13.86328125" style="1" bestFit="1" customWidth="1"/>
    <col min="779" max="779" width="14.86328125" style="1" bestFit="1" customWidth="1"/>
    <col min="780" max="780" width="12.1328125" style="1" bestFit="1" customWidth="1"/>
    <col min="781" max="781" width="12.3984375" style="1" bestFit="1" customWidth="1"/>
    <col min="782" max="783" width="13.86328125" style="1" bestFit="1" customWidth="1"/>
    <col min="784" max="784" width="14.86328125" style="1" bestFit="1" customWidth="1"/>
    <col min="785" max="1023" width="9.1328125" style="1"/>
    <col min="1024" max="1024" width="15.3984375" style="1" bestFit="1" customWidth="1"/>
    <col min="1025" max="1025" width="11.1328125" style="1" bestFit="1" customWidth="1"/>
    <col min="1026" max="1026" width="14.59765625" style="1" bestFit="1" customWidth="1"/>
    <col min="1027" max="1027" width="17.3984375" style="1" bestFit="1" customWidth="1"/>
    <col min="1028" max="1028" width="17.59765625" style="1" bestFit="1" customWidth="1"/>
    <col min="1029" max="1029" width="14.73046875" style="1" bestFit="1" customWidth="1"/>
    <col min="1030" max="1030" width="14.3984375" style="1" bestFit="1" customWidth="1"/>
    <col min="1031" max="1031" width="12.1328125" style="1" bestFit="1" customWidth="1"/>
    <col min="1032" max="1032" width="12.3984375" style="1" bestFit="1" customWidth="1"/>
    <col min="1033" max="1034" width="13.86328125" style="1" bestFit="1" customWidth="1"/>
    <col min="1035" max="1035" width="14.86328125" style="1" bestFit="1" customWidth="1"/>
    <col min="1036" max="1036" width="12.1328125" style="1" bestFit="1" customWidth="1"/>
    <col min="1037" max="1037" width="12.3984375" style="1" bestFit="1" customWidth="1"/>
    <col min="1038" max="1039" width="13.86328125" style="1" bestFit="1" customWidth="1"/>
    <col min="1040" max="1040" width="14.86328125" style="1" bestFit="1" customWidth="1"/>
    <col min="1041" max="1279" width="9.1328125" style="1"/>
    <col min="1280" max="1280" width="15.3984375" style="1" bestFit="1" customWidth="1"/>
    <col min="1281" max="1281" width="11.1328125" style="1" bestFit="1" customWidth="1"/>
    <col min="1282" max="1282" width="14.59765625" style="1" bestFit="1" customWidth="1"/>
    <col min="1283" max="1283" width="17.3984375" style="1" bestFit="1" customWidth="1"/>
    <col min="1284" max="1284" width="17.59765625" style="1" bestFit="1" customWidth="1"/>
    <col min="1285" max="1285" width="14.73046875" style="1" bestFit="1" customWidth="1"/>
    <col min="1286" max="1286" width="14.3984375" style="1" bestFit="1" customWidth="1"/>
    <col min="1287" max="1287" width="12.1328125" style="1" bestFit="1" customWidth="1"/>
    <col min="1288" max="1288" width="12.3984375" style="1" bestFit="1" customWidth="1"/>
    <col min="1289" max="1290" width="13.86328125" style="1" bestFit="1" customWidth="1"/>
    <col min="1291" max="1291" width="14.86328125" style="1" bestFit="1" customWidth="1"/>
    <col min="1292" max="1292" width="12.1328125" style="1" bestFit="1" customWidth="1"/>
    <col min="1293" max="1293" width="12.3984375" style="1" bestFit="1" customWidth="1"/>
    <col min="1294" max="1295" width="13.86328125" style="1" bestFit="1" customWidth="1"/>
    <col min="1296" max="1296" width="14.86328125" style="1" bestFit="1" customWidth="1"/>
    <col min="1297" max="1535" width="9.1328125" style="1"/>
    <col min="1536" max="1536" width="15.3984375" style="1" bestFit="1" customWidth="1"/>
    <col min="1537" max="1537" width="11.1328125" style="1" bestFit="1" customWidth="1"/>
    <col min="1538" max="1538" width="14.59765625" style="1" bestFit="1" customWidth="1"/>
    <col min="1539" max="1539" width="17.3984375" style="1" bestFit="1" customWidth="1"/>
    <col min="1540" max="1540" width="17.59765625" style="1" bestFit="1" customWidth="1"/>
    <col min="1541" max="1541" width="14.73046875" style="1" bestFit="1" customWidth="1"/>
    <col min="1542" max="1542" width="14.3984375" style="1" bestFit="1" customWidth="1"/>
    <col min="1543" max="1543" width="12.1328125" style="1" bestFit="1" customWidth="1"/>
    <col min="1544" max="1544" width="12.3984375" style="1" bestFit="1" customWidth="1"/>
    <col min="1545" max="1546" width="13.86328125" style="1" bestFit="1" customWidth="1"/>
    <col min="1547" max="1547" width="14.86328125" style="1" bestFit="1" customWidth="1"/>
    <col min="1548" max="1548" width="12.1328125" style="1" bestFit="1" customWidth="1"/>
    <col min="1549" max="1549" width="12.3984375" style="1" bestFit="1" customWidth="1"/>
    <col min="1550" max="1551" width="13.86328125" style="1" bestFit="1" customWidth="1"/>
    <col min="1552" max="1552" width="14.86328125" style="1" bestFit="1" customWidth="1"/>
    <col min="1553" max="1791" width="9.1328125" style="1"/>
    <col min="1792" max="1792" width="15.3984375" style="1" bestFit="1" customWidth="1"/>
    <col min="1793" max="1793" width="11.1328125" style="1" bestFit="1" customWidth="1"/>
    <col min="1794" max="1794" width="14.59765625" style="1" bestFit="1" customWidth="1"/>
    <col min="1795" max="1795" width="17.3984375" style="1" bestFit="1" customWidth="1"/>
    <col min="1796" max="1796" width="17.59765625" style="1" bestFit="1" customWidth="1"/>
    <col min="1797" max="1797" width="14.73046875" style="1" bestFit="1" customWidth="1"/>
    <col min="1798" max="1798" width="14.3984375" style="1" bestFit="1" customWidth="1"/>
    <col min="1799" max="1799" width="12.1328125" style="1" bestFit="1" customWidth="1"/>
    <col min="1800" max="1800" width="12.3984375" style="1" bestFit="1" customWidth="1"/>
    <col min="1801" max="1802" width="13.86328125" style="1" bestFit="1" customWidth="1"/>
    <col min="1803" max="1803" width="14.86328125" style="1" bestFit="1" customWidth="1"/>
    <col min="1804" max="1804" width="12.1328125" style="1" bestFit="1" customWidth="1"/>
    <col min="1805" max="1805" width="12.3984375" style="1" bestFit="1" customWidth="1"/>
    <col min="1806" max="1807" width="13.86328125" style="1" bestFit="1" customWidth="1"/>
    <col min="1808" max="1808" width="14.86328125" style="1" bestFit="1" customWidth="1"/>
    <col min="1809" max="2047" width="9.1328125" style="1"/>
    <col min="2048" max="2048" width="15.3984375" style="1" bestFit="1" customWidth="1"/>
    <col min="2049" max="2049" width="11.1328125" style="1" bestFit="1" customWidth="1"/>
    <col min="2050" max="2050" width="14.59765625" style="1" bestFit="1" customWidth="1"/>
    <col min="2051" max="2051" width="17.3984375" style="1" bestFit="1" customWidth="1"/>
    <col min="2052" max="2052" width="17.59765625" style="1" bestFit="1" customWidth="1"/>
    <col min="2053" max="2053" width="14.73046875" style="1" bestFit="1" customWidth="1"/>
    <col min="2054" max="2054" width="14.3984375" style="1" bestFit="1" customWidth="1"/>
    <col min="2055" max="2055" width="12.1328125" style="1" bestFit="1" customWidth="1"/>
    <col min="2056" max="2056" width="12.3984375" style="1" bestFit="1" customWidth="1"/>
    <col min="2057" max="2058" width="13.86328125" style="1" bestFit="1" customWidth="1"/>
    <col min="2059" max="2059" width="14.86328125" style="1" bestFit="1" customWidth="1"/>
    <col min="2060" max="2060" width="12.1328125" style="1" bestFit="1" customWidth="1"/>
    <col min="2061" max="2061" width="12.3984375" style="1" bestFit="1" customWidth="1"/>
    <col min="2062" max="2063" width="13.86328125" style="1" bestFit="1" customWidth="1"/>
    <col min="2064" max="2064" width="14.86328125" style="1" bestFit="1" customWidth="1"/>
    <col min="2065" max="2303" width="9.1328125" style="1"/>
    <col min="2304" max="2304" width="15.3984375" style="1" bestFit="1" customWidth="1"/>
    <col min="2305" max="2305" width="11.1328125" style="1" bestFit="1" customWidth="1"/>
    <col min="2306" max="2306" width="14.59765625" style="1" bestFit="1" customWidth="1"/>
    <col min="2307" max="2307" width="17.3984375" style="1" bestFit="1" customWidth="1"/>
    <col min="2308" max="2308" width="17.59765625" style="1" bestFit="1" customWidth="1"/>
    <col min="2309" max="2309" width="14.73046875" style="1" bestFit="1" customWidth="1"/>
    <col min="2310" max="2310" width="14.3984375" style="1" bestFit="1" customWidth="1"/>
    <col min="2311" max="2311" width="12.1328125" style="1" bestFit="1" customWidth="1"/>
    <col min="2312" max="2312" width="12.3984375" style="1" bestFit="1" customWidth="1"/>
    <col min="2313" max="2314" width="13.86328125" style="1" bestFit="1" customWidth="1"/>
    <col min="2315" max="2315" width="14.86328125" style="1" bestFit="1" customWidth="1"/>
    <col min="2316" max="2316" width="12.1328125" style="1" bestFit="1" customWidth="1"/>
    <col min="2317" max="2317" width="12.3984375" style="1" bestFit="1" customWidth="1"/>
    <col min="2318" max="2319" width="13.86328125" style="1" bestFit="1" customWidth="1"/>
    <col min="2320" max="2320" width="14.86328125" style="1" bestFit="1" customWidth="1"/>
    <col min="2321" max="2559" width="9.1328125" style="1"/>
    <col min="2560" max="2560" width="15.3984375" style="1" bestFit="1" customWidth="1"/>
    <col min="2561" max="2561" width="11.1328125" style="1" bestFit="1" customWidth="1"/>
    <col min="2562" max="2562" width="14.59765625" style="1" bestFit="1" customWidth="1"/>
    <col min="2563" max="2563" width="17.3984375" style="1" bestFit="1" customWidth="1"/>
    <col min="2564" max="2564" width="17.59765625" style="1" bestFit="1" customWidth="1"/>
    <col min="2565" max="2565" width="14.73046875" style="1" bestFit="1" customWidth="1"/>
    <col min="2566" max="2566" width="14.3984375" style="1" bestFit="1" customWidth="1"/>
    <col min="2567" max="2567" width="12.1328125" style="1" bestFit="1" customWidth="1"/>
    <col min="2568" max="2568" width="12.3984375" style="1" bestFit="1" customWidth="1"/>
    <col min="2569" max="2570" width="13.86328125" style="1" bestFit="1" customWidth="1"/>
    <col min="2571" max="2571" width="14.86328125" style="1" bestFit="1" customWidth="1"/>
    <col min="2572" max="2572" width="12.1328125" style="1" bestFit="1" customWidth="1"/>
    <col min="2573" max="2573" width="12.3984375" style="1" bestFit="1" customWidth="1"/>
    <col min="2574" max="2575" width="13.86328125" style="1" bestFit="1" customWidth="1"/>
    <col min="2576" max="2576" width="14.86328125" style="1" bestFit="1" customWidth="1"/>
    <col min="2577" max="2815" width="9.1328125" style="1"/>
    <col min="2816" max="2816" width="15.3984375" style="1" bestFit="1" customWidth="1"/>
    <col min="2817" max="2817" width="11.1328125" style="1" bestFit="1" customWidth="1"/>
    <col min="2818" max="2818" width="14.59765625" style="1" bestFit="1" customWidth="1"/>
    <col min="2819" max="2819" width="17.3984375" style="1" bestFit="1" customWidth="1"/>
    <col min="2820" max="2820" width="17.59765625" style="1" bestFit="1" customWidth="1"/>
    <col min="2821" max="2821" width="14.73046875" style="1" bestFit="1" customWidth="1"/>
    <col min="2822" max="2822" width="14.3984375" style="1" bestFit="1" customWidth="1"/>
    <col min="2823" max="2823" width="12.1328125" style="1" bestFit="1" customWidth="1"/>
    <col min="2824" max="2824" width="12.3984375" style="1" bestFit="1" customWidth="1"/>
    <col min="2825" max="2826" width="13.86328125" style="1" bestFit="1" customWidth="1"/>
    <col min="2827" max="2827" width="14.86328125" style="1" bestFit="1" customWidth="1"/>
    <col min="2828" max="2828" width="12.1328125" style="1" bestFit="1" customWidth="1"/>
    <col min="2829" max="2829" width="12.3984375" style="1" bestFit="1" customWidth="1"/>
    <col min="2830" max="2831" width="13.86328125" style="1" bestFit="1" customWidth="1"/>
    <col min="2832" max="2832" width="14.86328125" style="1" bestFit="1" customWidth="1"/>
    <col min="2833" max="3071" width="9.1328125" style="1"/>
    <col min="3072" max="3072" width="15.3984375" style="1" bestFit="1" customWidth="1"/>
    <col min="3073" max="3073" width="11.1328125" style="1" bestFit="1" customWidth="1"/>
    <col min="3074" max="3074" width="14.59765625" style="1" bestFit="1" customWidth="1"/>
    <col min="3075" max="3075" width="17.3984375" style="1" bestFit="1" customWidth="1"/>
    <col min="3076" max="3076" width="17.59765625" style="1" bestFit="1" customWidth="1"/>
    <col min="3077" max="3077" width="14.73046875" style="1" bestFit="1" customWidth="1"/>
    <col min="3078" max="3078" width="14.3984375" style="1" bestFit="1" customWidth="1"/>
    <col min="3079" max="3079" width="12.1328125" style="1" bestFit="1" customWidth="1"/>
    <col min="3080" max="3080" width="12.3984375" style="1" bestFit="1" customWidth="1"/>
    <col min="3081" max="3082" width="13.86328125" style="1" bestFit="1" customWidth="1"/>
    <col min="3083" max="3083" width="14.86328125" style="1" bestFit="1" customWidth="1"/>
    <col min="3084" max="3084" width="12.1328125" style="1" bestFit="1" customWidth="1"/>
    <col min="3085" max="3085" width="12.3984375" style="1" bestFit="1" customWidth="1"/>
    <col min="3086" max="3087" width="13.86328125" style="1" bestFit="1" customWidth="1"/>
    <col min="3088" max="3088" width="14.86328125" style="1" bestFit="1" customWidth="1"/>
    <col min="3089" max="3327" width="9.1328125" style="1"/>
    <col min="3328" max="3328" width="15.3984375" style="1" bestFit="1" customWidth="1"/>
    <col min="3329" max="3329" width="11.1328125" style="1" bestFit="1" customWidth="1"/>
    <col min="3330" max="3330" width="14.59765625" style="1" bestFit="1" customWidth="1"/>
    <col min="3331" max="3331" width="17.3984375" style="1" bestFit="1" customWidth="1"/>
    <col min="3332" max="3332" width="17.59765625" style="1" bestFit="1" customWidth="1"/>
    <col min="3333" max="3333" width="14.73046875" style="1" bestFit="1" customWidth="1"/>
    <col min="3334" max="3334" width="14.3984375" style="1" bestFit="1" customWidth="1"/>
    <col min="3335" max="3335" width="12.1328125" style="1" bestFit="1" customWidth="1"/>
    <col min="3336" max="3336" width="12.3984375" style="1" bestFit="1" customWidth="1"/>
    <col min="3337" max="3338" width="13.86328125" style="1" bestFit="1" customWidth="1"/>
    <col min="3339" max="3339" width="14.86328125" style="1" bestFit="1" customWidth="1"/>
    <col min="3340" max="3340" width="12.1328125" style="1" bestFit="1" customWidth="1"/>
    <col min="3341" max="3341" width="12.3984375" style="1" bestFit="1" customWidth="1"/>
    <col min="3342" max="3343" width="13.86328125" style="1" bestFit="1" customWidth="1"/>
    <col min="3344" max="3344" width="14.86328125" style="1" bestFit="1" customWidth="1"/>
    <col min="3345" max="3583" width="9.1328125" style="1"/>
    <col min="3584" max="3584" width="15.3984375" style="1" bestFit="1" customWidth="1"/>
    <col min="3585" max="3585" width="11.1328125" style="1" bestFit="1" customWidth="1"/>
    <col min="3586" max="3586" width="14.59765625" style="1" bestFit="1" customWidth="1"/>
    <col min="3587" max="3587" width="17.3984375" style="1" bestFit="1" customWidth="1"/>
    <col min="3588" max="3588" width="17.59765625" style="1" bestFit="1" customWidth="1"/>
    <col min="3589" max="3589" width="14.73046875" style="1" bestFit="1" customWidth="1"/>
    <col min="3590" max="3590" width="14.3984375" style="1" bestFit="1" customWidth="1"/>
    <col min="3591" max="3591" width="12.1328125" style="1" bestFit="1" customWidth="1"/>
    <col min="3592" max="3592" width="12.3984375" style="1" bestFit="1" customWidth="1"/>
    <col min="3593" max="3594" width="13.86328125" style="1" bestFit="1" customWidth="1"/>
    <col min="3595" max="3595" width="14.86328125" style="1" bestFit="1" customWidth="1"/>
    <col min="3596" max="3596" width="12.1328125" style="1" bestFit="1" customWidth="1"/>
    <col min="3597" max="3597" width="12.3984375" style="1" bestFit="1" customWidth="1"/>
    <col min="3598" max="3599" width="13.86328125" style="1" bestFit="1" customWidth="1"/>
    <col min="3600" max="3600" width="14.86328125" style="1" bestFit="1" customWidth="1"/>
    <col min="3601" max="3839" width="9.1328125" style="1"/>
    <col min="3840" max="3840" width="15.3984375" style="1" bestFit="1" customWidth="1"/>
    <col min="3841" max="3841" width="11.1328125" style="1" bestFit="1" customWidth="1"/>
    <col min="3842" max="3842" width="14.59765625" style="1" bestFit="1" customWidth="1"/>
    <col min="3843" max="3843" width="17.3984375" style="1" bestFit="1" customWidth="1"/>
    <col min="3844" max="3844" width="17.59765625" style="1" bestFit="1" customWidth="1"/>
    <col min="3845" max="3845" width="14.73046875" style="1" bestFit="1" customWidth="1"/>
    <col min="3846" max="3846" width="14.3984375" style="1" bestFit="1" customWidth="1"/>
    <col min="3847" max="3847" width="12.1328125" style="1" bestFit="1" customWidth="1"/>
    <col min="3848" max="3848" width="12.3984375" style="1" bestFit="1" customWidth="1"/>
    <col min="3849" max="3850" width="13.86328125" style="1" bestFit="1" customWidth="1"/>
    <col min="3851" max="3851" width="14.86328125" style="1" bestFit="1" customWidth="1"/>
    <col min="3852" max="3852" width="12.1328125" style="1" bestFit="1" customWidth="1"/>
    <col min="3853" max="3853" width="12.3984375" style="1" bestFit="1" customWidth="1"/>
    <col min="3854" max="3855" width="13.86328125" style="1" bestFit="1" customWidth="1"/>
    <col min="3856" max="3856" width="14.86328125" style="1" bestFit="1" customWidth="1"/>
    <col min="3857" max="4095" width="9.1328125" style="1"/>
    <col min="4096" max="4096" width="15.3984375" style="1" bestFit="1" customWidth="1"/>
    <col min="4097" max="4097" width="11.1328125" style="1" bestFit="1" customWidth="1"/>
    <col min="4098" max="4098" width="14.59765625" style="1" bestFit="1" customWidth="1"/>
    <col min="4099" max="4099" width="17.3984375" style="1" bestFit="1" customWidth="1"/>
    <col min="4100" max="4100" width="17.59765625" style="1" bestFit="1" customWidth="1"/>
    <col min="4101" max="4101" width="14.73046875" style="1" bestFit="1" customWidth="1"/>
    <col min="4102" max="4102" width="14.3984375" style="1" bestFit="1" customWidth="1"/>
    <col min="4103" max="4103" width="12.1328125" style="1" bestFit="1" customWidth="1"/>
    <col min="4104" max="4104" width="12.3984375" style="1" bestFit="1" customWidth="1"/>
    <col min="4105" max="4106" width="13.86328125" style="1" bestFit="1" customWidth="1"/>
    <col min="4107" max="4107" width="14.86328125" style="1" bestFit="1" customWidth="1"/>
    <col min="4108" max="4108" width="12.1328125" style="1" bestFit="1" customWidth="1"/>
    <col min="4109" max="4109" width="12.3984375" style="1" bestFit="1" customWidth="1"/>
    <col min="4110" max="4111" width="13.86328125" style="1" bestFit="1" customWidth="1"/>
    <col min="4112" max="4112" width="14.86328125" style="1" bestFit="1" customWidth="1"/>
    <col min="4113" max="4351" width="9.1328125" style="1"/>
    <col min="4352" max="4352" width="15.3984375" style="1" bestFit="1" customWidth="1"/>
    <col min="4353" max="4353" width="11.1328125" style="1" bestFit="1" customWidth="1"/>
    <col min="4354" max="4354" width="14.59765625" style="1" bestFit="1" customWidth="1"/>
    <col min="4355" max="4355" width="17.3984375" style="1" bestFit="1" customWidth="1"/>
    <col min="4356" max="4356" width="17.59765625" style="1" bestFit="1" customWidth="1"/>
    <col min="4357" max="4357" width="14.73046875" style="1" bestFit="1" customWidth="1"/>
    <col min="4358" max="4358" width="14.3984375" style="1" bestFit="1" customWidth="1"/>
    <col min="4359" max="4359" width="12.1328125" style="1" bestFit="1" customWidth="1"/>
    <col min="4360" max="4360" width="12.3984375" style="1" bestFit="1" customWidth="1"/>
    <col min="4361" max="4362" width="13.86328125" style="1" bestFit="1" customWidth="1"/>
    <col min="4363" max="4363" width="14.86328125" style="1" bestFit="1" customWidth="1"/>
    <col min="4364" max="4364" width="12.1328125" style="1" bestFit="1" customWidth="1"/>
    <col min="4365" max="4365" width="12.3984375" style="1" bestFit="1" customWidth="1"/>
    <col min="4366" max="4367" width="13.86328125" style="1" bestFit="1" customWidth="1"/>
    <col min="4368" max="4368" width="14.86328125" style="1" bestFit="1" customWidth="1"/>
    <col min="4369" max="4607" width="9.1328125" style="1"/>
    <col min="4608" max="4608" width="15.3984375" style="1" bestFit="1" customWidth="1"/>
    <col min="4609" max="4609" width="11.1328125" style="1" bestFit="1" customWidth="1"/>
    <col min="4610" max="4610" width="14.59765625" style="1" bestFit="1" customWidth="1"/>
    <col min="4611" max="4611" width="17.3984375" style="1" bestFit="1" customWidth="1"/>
    <col min="4612" max="4612" width="17.59765625" style="1" bestFit="1" customWidth="1"/>
    <col min="4613" max="4613" width="14.73046875" style="1" bestFit="1" customWidth="1"/>
    <col min="4614" max="4614" width="14.3984375" style="1" bestFit="1" customWidth="1"/>
    <col min="4615" max="4615" width="12.1328125" style="1" bestFit="1" customWidth="1"/>
    <col min="4616" max="4616" width="12.3984375" style="1" bestFit="1" customWidth="1"/>
    <col min="4617" max="4618" width="13.86328125" style="1" bestFit="1" customWidth="1"/>
    <col min="4619" max="4619" width="14.86328125" style="1" bestFit="1" customWidth="1"/>
    <col min="4620" max="4620" width="12.1328125" style="1" bestFit="1" customWidth="1"/>
    <col min="4621" max="4621" width="12.3984375" style="1" bestFit="1" customWidth="1"/>
    <col min="4622" max="4623" width="13.86328125" style="1" bestFit="1" customWidth="1"/>
    <col min="4624" max="4624" width="14.86328125" style="1" bestFit="1" customWidth="1"/>
    <col min="4625" max="4863" width="9.1328125" style="1"/>
    <col min="4864" max="4864" width="15.3984375" style="1" bestFit="1" customWidth="1"/>
    <col min="4865" max="4865" width="11.1328125" style="1" bestFit="1" customWidth="1"/>
    <col min="4866" max="4866" width="14.59765625" style="1" bestFit="1" customWidth="1"/>
    <col min="4867" max="4867" width="17.3984375" style="1" bestFit="1" customWidth="1"/>
    <col min="4868" max="4868" width="17.59765625" style="1" bestFit="1" customWidth="1"/>
    <col min="4869" max="4869" width="14.73046875" style="1" bestFit="1" customWidth="1"/>
    <col min="4870" max="4870" width="14.3984375" style="1" bestFit="1" customWidth="1"/>
    <col min="4871" max="4871" width="12.1328125" style="1" bestFit="1" customWidth="1"/>
    <col min="4872" max="4872" width="12.3984375" style="1" bestFit="1" customWidth="1"/>
    <col min="4873" max="4874" width="13.86328125" style="1" bestFit="1" customWidth="1"/>
    <col min="4875" max="4875" width="14.86328125" style="1" bestFit="1" customWidth="1"/>
    <col min="4876" max="4876" width="12.1328125" style="1" bestFit="1" customWidth="1"/>
    <col min="4877" max="4877" width="12.3984375" style="1" bestFit="1" customWidth="1"/>
    <col min="4878" max="4879" width="13.86328125" style="1" bestFit="1" customWidth="1"/>
    <col min="4880" max="4880" width="14.86328125" style="1" bestFit="1" customWidth="1"/>
    <col min="4881" max="5119" width="9.1328125" style="1"/>
    <col min="5120" max="5120" width="15.3984375" style="1" bestFit="1" customWidth="1"/>
    <col min="5121" max="5121" width="11.1328125" style="1" bestFit="1" customWidth="1"/>
    <col min="5122" max="5122" width="14.59765625" style="1" bestFit="1" customWidth="1"/>
    <col min="5123" max="5123" width="17.3984375" style="1" bestFit="1" customWidth="1"/>
    <col min="5124" max="5124" width="17.59765625" style="1" bestFit="1" customWidth="1"/>
    <col min="5125" max="5125" width="14.73046875" style="1" bestFit="1" customWidth="1"/>
    <col min="5126" max="5126" width="14.3984375" style="1" bestFit="1" customWidth="1"/>
    <col min="5127" max="5127" width="12.1328125" style="1" bestFit="1" customWidth="1"/>
    <col min="5128" max="5128" width="12.3984375" style="1" bestFit="1" customWidth="1"/>
    <col min="5129" max="5130" width="13.86328125" style="1" bestFit="1" customWidth="1"/>
    <col min="5131" max="5131" width="14.86328125" style="1" bestFit="1" customWidth="1"/>
    <col min="5132" max="5132" width="12.1328125" style="1" bestFit="1" customWidth="1"/>
    <col min="5133" max="5133" width="12.3984375" style="1" bestFit="1" customWidth="1"/>
    <col min="5134" max="5135" width="13.86328125" style="1" bestFit="1" customWidth="1"/>
    <col min="5136" max="5136" width="14.86328125" style="1" bestFit="1" customWidth="1"/>
    <col min="5137" max="5375" width="9.1328125" style="1"/>
    <col min="5376" max="5376" width="15.3984375" style="1" bestFit="1" customWidth="1"/>
    <col min="5377" max="5377" width="11.1328125" style="1" bestFit="1" customWidth="1"/>
    <col min="5378" max="5378" width="14.59765625" style="1" bestFit="1" customWidth="1"/>
    <col min="5379" max="5379" width="17.3984375" style="1" bestFit="1" customWidth="1"/>
    <col min="5380" max="5380" width="17.59765625" style="1" bestFit="1" customWidth="1"/>
    <col min="5381" max="5381" width="14.73046875" style="1" bestFit="1" customWidth="1"/>
    <col min="5382" max="5382" width="14.3984375" style="1" bestFit="1" customWidth="1"/>
    <col min="5383" max="5383" width="12.1328125" style="1" bestFit="1" customWidth="1"/>
    <col min="5384" max="5384" width="12.3984375" style="1" bestFit="1" customWidth="1"/>
    <col min="5385" max="5386" width="13.86328125" style="1" bestFit="1" customWidth="1"/>
    <col min="5387" max="5387" width="14.86328125" style="1" bestFit="1" customWidth="1"/>
    <col min="5388" max="5388" width="12.1328125" style="1" bestFit="1" customWidth="1"/>
    <col min="5389" max="5389" width="12.3984375" style="1" bestFit="1" customWidth="1"/>
    <col min="5390" max="5391" width="13.86328125" style="1" bestFit="1" customWidth="1"/>
    <col min="5392" max="5392" width="14.86328125" style="1" bestFit="1" customWidth="1"/>
    <col min="5393" max="5631" width="9.1328125" style="1"/>
    <col min="5632" max="5632" width="15.3984375" style="1" bestFit="1" customWidth="1"/>
    <col min="5633" max="5633" width="11.1328125" style="1" bestFit="1" customWidth="1"/>
    <col min="5634" max="5634" width="14.59765625" style="1" bestFit="1" customWidth="1"/>
    <col min="5635" max="5635" width="17.3984375" style="1" bestFit="1" customWidth="1"/>
    <col min="5636" max="5636" width="17.59765625" style="1" bestFit="1" customWidth="1"/>
    <col min="5637" max="5637" width="14.73046875" style="1" bestFit="1" customWidth="1"/>
    <col min="5638" max="5638" width="14.3984375" style="1" bestFit="1" customWidth="1"/>
    <col min="5639" max="5639" width="12.1328125" style="1" bestFit="1" customWidth="1"/>
    <col min="5640" max="5640" width="12.3984375" style="1" bestFit="1" customWidth="1"/>
    <col min="5641" max="5642" width="13.86328125" style="1" bestFit="1" customWidth="1"/>
    <col min="5643" max="5643" width="14.86328125" style="1" bestFit="1" customWidth="1"/>
    <col min="5644" max="5644" width="12.1328125" style="1" bestFit="1" customWidth="1"/>
    <col min="5645" max="5645" width="12.3984375" style="1" bestFit="1" customWidth="1"/>
    <col min="5646" max="5647" width="13.86328125" style="1" bestFit="1" customWidth="1"/>
    <col min="5648" max="5648" width="14.86328125" style="1" bestFit="1" customWidth="1"/>
    <col min="5649" max="5887" width="9.1328125" style="1"/>
    <col min="5888" max="5888" width="15.3984375" style="1" bestFit="1" customWidth="1"/>
    <col min="5889" max="5889" width="11.1328125" style="1" bestFit="1" customWidth="1"/>
    <col min="5890" max="5890" width="14.59765625" style="1" bestFit="1" customWidth="1"/>
    <col min="5891" max="5891" width="17.3984375" style="1" bestFit="1" customWidth="1"/>
    <col min="5892" max="5892" width="17.59765625" style="1" bestFit="1" customWidth="1"/>
    <col min="5893" max="5893" width="14.73046875" style="1" bestFit="1" customWidth="1"/>
    <col min="5894" max="5894" width="14.3984375" style="1" bestFit="1" customWidth="1"/>
    <col min="5895" max="5895" width="12.1328125" style="1" bestFit="1" customWidth="1"/>
    <col min="5896" max="5896" width="12.3984375" style="1" bestFit="1" customWidth="1"/>
    <col min="5897" max="5898" width="13.86328125" style="1" bestFit="1" customWidth="1"/>
    <col min="5899" max="5899" width="14.86328125" style="1" bestFit="1" customWidth="1"/>
    <col min="5900" max="5900" width="12.1328125" style="1" bestFit="1" customWidth="1"/>
    <col min="5901" max="5901" width="12.3984375" style="1" bestFit="1" customWidth="1"/>
    <col min="5902" max="5903" width="13.86328125" style="1" bestFit="1" customWidth="1"/>
    <col min="5904" max="5904" width="14.86328125" style="1" bestFit="1" customWidth="1"/>
    <col min="5905" max="6143" width="9.1328125" style="1"/>
    <col min="6144" max="6144" width="15.3984375" style="1" bestFit="1" customWidth="1"/>
    <col min="6145" max="6145" width="11.1328125" style="1" bestFit="1" customWidth="1"/>
    <col min="6146" max="6146" width="14.59765625" style="1" bestFit="1" customWidth="1"/>
    <col min="6147" max="6147" width="17.3984375" style="1" bestFit="1" customWidth="1"/>
    <col min="6148" max="6148" width="17.59765625" style="1" bestFit="1" customWidth="1"/>
    <col min="6149" max="6149" width="14.73046875" style="1" bestFit="1" customWidth="1"/>
    <col min="6150" max="6150" width="14.3984375" style="1" bestFit="1" customWidth="1"/>
    <col min="6151" max="6151" width="12.1328125" style="1" bestFit="1" customWidth="1"/>
    <col min="6152" max="6152" width="12.3984375" style="1" bestFit="1" customWidth="1"/>
    <col min="6153" max="6154" width="13.86328125" style="1" bestFit="1" customWidth="1"/>
    <col min="6155" max="6155" width="14.86328125" style="1" bestFit="1" customWidth="1"/>
    <col min="6156" max="6156" width="12.1328125" style="1" bestFit="1" customWidth="1"/>
    <col min="6157" max="6157" width="12.3984375" style="1" bestFit="1" customWidth="1"/>
    <col min="6158" max="6159" width="13.86328125" style="1" bestFit="1" customWidth="1"/>
    <col min="6160" max="6160" width="14.86328125" style="1" bestFit="1" customWidth="1"/>
    <col min="6161" max="6399" width="9.1328125" style="1"/>
    <col min="6400" max="6400" width="15.3984375" style="1" bestFit="1" customWidth="1"/>
    <col min="6401" max="6401" width="11.1328125" style="1" bestFit="1" customWidth="1"/>
    <col min="6402" max="6402" width="14.59765625" style="1" bestFit="1" customWidth="1"/>
    <col min="6403" max="6403" width="17.3984375" style="1" bestFit="1" customWidth="1"/>
    <col min="6404" max="6404" width="17.59765625" style="1" bestFit="1" customWidth="1"/>
    <col min="6405" max="6405" width="14.73046875" style="1" bestFit="1" customWidth="1"/>
    <col min="6406" max="6406" width="14.3984375" style="1" bestFit="1" customWidth="1"/>
    <col min="6407" max="6407" width="12.1328125" style="1" bestFit="1" customWidth="1"/>
    <col min="6408" max="6408" width="12.3984375" style="1" bestFit="1" customWidth="1"/>
    <col min="6409" max="6410" width="13.86328125" style="1" bestFit="1" customWidth="1"/>
    <col min="6411" max="6411" width="14.86328125" style="1" bestFit="1" customWidth="1"/>
    <col min="6412" max="6412" width="12.1328125" style="1" bestFit="1" customWidth="1"/>
    <col min="6413" max="6413" width="12.3984375" style="1" bestFit="1" customWidth="1"/>
    <col min="6414" max="6415" width="13.86328125" style="1" bestFit="1" customWidth="1"/>
    <col min="6416" max="6416" width="14.86328125" style="1" bestFit="1" customWidth="1"/>
    <col min="6417" max="6655" width="9.1328125" style="1"/>
    <col min="6656" max="6656" width="15.3984375" style="1" bestFit="1" customWidth="1"/>
    <col min="6657" max="6657" width="11.1328125" style="1" bestFit="1" customWidth="1"/>
    <col min="6658" max="6658" width="14.59765625" style="1" bestFit="1" customWidth="1"/>
    <col min="6659" max="6659" width="17.3984375" style="1" bestFit="1" customWidth="1"/>
    <col min="6660" max="6660" width="17.59765625" style="1" bestFit="1" customWidth="1"/>
    <col min="6661" max="6661" width="14.73046875" style="1" bestFit="1" customWidth="1"/>
    <col min="6662" max="6662" width="14.3984375" style="1" bestFit="1" customWidth="1"/>
    <col min="6663" max="6663" width="12.1328125" style="1" bestFit="1" customWidth="1"/>
    <col min="6664" max="6664" width="12.3984375" style="1" bestFit="1" customWidth="1"/>
    <col min="6665" max="6666" width="13.86328125" style="1" bestFit="1" customWidth="1"/>
    <col min="6667" max="6667" width="14.86328125" style="1" bestFit="1" customWidth="1"/>
    <col min="6668" max="6668" width="12.1328125" style="1" bestFit="1" customWidth="1"/>
    <col min="6669" max="6669" width="12.3984375" style="1" bestFit="1" customWidth="1"/>
    <col min="6670" max="6671" width="13.86328125" style="1" bestFit="1" customWidth="1"/>
    <col min="6672" max="6672" width="14.86328125" style="1" bestFit="1" customWidth="1"/>
    <col min="6673" max="6911" width="9.1328125" style="1"/>
    <col min="6912" max="6912" width="15.3984375" style="1" bestFit="1" customWidth="1"/>
    <col min="6913" max="6913" width="11.1328125" style="1" bestFit="1" customWidth="1"/>
    <col min="6914" max="6914" width="14.59765625" style="1" bestFit="1" customWidth="1"/>
    <col min="6915" max="6915" width="17.3984375" style="1" bestFit="1" customWidth="1"/>
    <col min="6916" max="6916" width="17.59765625" style="1" bestFit="1" customWidth="1"/>
    <col min="6917" max="6917" width="14.73046875" style="1" bestFit="1" customWidth="1"/>
    <col min="6918" max="6918" width="14.3984375" style="1" bestFit="1" customWidth="1"/>
    <col min="6919" max="6919" width="12.1328125" style="1" bestFit="1" customWidth="1"/>
    <col min="6920" max="6920" width="12.3984375" style="1" bestFit="1" customWidth="1"/>
    <col min="6921" max="6922" width="13.86328125" style="1" bestFit="1" customWidth="1"/>
    <col min="6923" max="6923" width="14.86328125" style="1" bestFit="1" customWidth="1"/>
    <col min="6924" max="6924" width="12.1328125" style="1" bestFit="1" customWidth="1"/>
    <col min="6925" max="6925" width="12.3984375" style="1" bestFit="1" customWidth="1"/>
    <col min="6926" max="6927" width="13.86328125" style="1" bestFit="1" customWidth="1"/>
    <col min="6928" max="6928" width="14.86328125" style="1" bestFit="1" customWidth="1"/>
    <col min="6929" max="7167" width="9.1328125" style="1"/>
    <col min="7168" max="7168" width="15.3984375" style="1" bestFit="1" customWidth="1"/>
    <col min="7169" max="7169" width="11.1328125" style="1" bestFit="1" customWidth="1"/>
    <col min="7170" max="7170" width="14.59765625" style="1" bestFit="1" customWidth="1"/>
    <col min="7171" max="7171" width="17.3984375" style="1" bestFit="1" customWidth="1"/>
    <col min="7172" max="7172" width="17.59765625" style="1" bestFit="1" customWidth="1"/>
    <col min="7173" max="7173" width="14.73046875" style="1" bestFit="1" customWidth="1"/>
    <col min="7174" max="7174" width="14.3984375" style="1" bestFit="1" customWidth="1"/>
    <col min="7175" max="7175" width="12.1328125" style="1" bestFit="1" customWidth="1"/>
    <col min="7176" max="7176" width="12.3984375" style="1" bestFit="1" customWidth="1"/>
    <col min="7177" max="7178" width="13.86328125" style="1" bestFit="1" customWidth="1"/>
    <col min="7179" max="7179" width="14.86328125" style="1" bestFit="1" customWidth="1"/>
    <col min="7180" max="7180" width="12.1328125" style="1" bestFit="1" customWidth="1"/>
    <col min="7181" max="7181" width="12.3984375" style="1" bestFit="1" customWidth="1"/>
    <col min="7182" max="7183" width="13.86328125" style="1" bestFit="1" customWidth="1"/>
    <col min="7184" max="7184" width="14.86328125" style="1" bestFit="1" customWidth="1"/>
    <col min="7185" max="7423" width="9.1328125" style="1"/>
    <col min="7424" max="7424" width="15.3984375" style="1" bestFit="1" customWidth="1"/>
    <col min="7425" max="7425" width="11.1328125" style="1" bestFit="1" customWidth="1"/>
    <col min="7426" max="7426" width="14.59765625" style="1" bestFit="1" customWidth="1"/>
    <col min="7427" max="7427" width="17.3984375" style="1" bestFit="1" customWidth="1"/>
    <col min="7428" max="7428" width="17.59765625" style="1" bestFit="1" customWidth="1"/>
    <col min="7429" max="7429" width="14.73046875" style="1" bestFit="1" customWidth="1"/>
    <col min="7430" max="7430" width="14.3984375" style="1" bestFit="1" customWidth="1"/>
    <col min="7431" max="7431" width="12.1328125" style="1" bestFit="1" customWidth="1"/>
    <col min="7432" max="7432" width="12.3984375" style="1" bestFit="1" customWidth="1"/>
    <col min="7433" max="7434" width="13.86328125" style="1" bestFit="1" customWidth="1"/>
    <col min="7435" max="7435" width="14.86328125" style="1" bestFit="1" customWidth="1"/>
    <col min="7436" max="7436" width="12.1328125" style="1" bestFit="1" customWidth="1"/>
    <col min="7437" max="7437" width="12.3984375" style="1" bestFit="1" customWidth="1"/>
    <col min="7438" max="7439" width="13.86328125" style="1" bestFit="1" customWidth="1"/>
    <col min="7440" max="7440" width="14.86328125" style="1" bestFit="1" customWidth="1"/>
    <col min="7441" max="7679" width="9.1328125" style="1"/>
    <col min="7680" max="7680" width="15.3984375" style="1" bestFit="1" customWidth="1"/>
    <col min="7681" max="7681" width="11.1328125" style="1" bestFit="1" customWidth="1"/>
    <col min="7682" max="7682" width="14.59765625" style="1" bestFit="1" customWidth="1"/>
    <col min="7683" max="7683" width="17.3984375" style="1" bestFit="1" customWidth="1"/>
    <col min="7684" max="7684" width="17.59765625" style="1" bestFit="1" customWidth="1"/>
    <col min="7685" max="7685" width="14.73046875" style="1" bestFit="1" customWidth="1"/>
    <col min="7686" max="7686" width="14.3984375" style="1" bestFit="1" customWidth="1"/>
    <col min="7687" max="7687" width="12.1328125" style="1" bestFit="1" customWidth="1"/>
    <col min="7688" max="7688" width="12.3984375" style="1" bestFit="1" customWidth="1"/>
    <col min="7689" max="7690" width="13.86328125" style="1" bestFit="1" customWidth="1"/>
    <col min="7691" max="7691" width="14.86328125" style="1" bestFit="1" customWidth="1"/>
    <col min="7692" max="7692" width="12.1328125" style="1" bestFit="1" customWidth="1"/>
    <col min="7693" max="7693" width="12.3984375" style="1" bestFit="1" customWidth="1"/>
    <col min="7694" max="7695" width="13.86328125" style="1" bestFit="1" customWidth="1"/>
    <col min="7696" max="7696" width="14.86328125" style="1" bestFit="1" customWidth="1"/>
    <col min="7697" max="7935" width="9.1328125" style="1"/>
    <col min="7936" max="7936" width="15.3984375" style="1" bestFit="1" customWidth="1"/>
    <col min="7937" max="7937" width="11.1328125" style="1" bestFit="1" customWidth="1"/>
    <col min="7938" max="7938" width="14.59765625" style="1" bestFit="1" customWidth="1"/>
    <col min="7939" max="7939" width="17.3984375" style="1" bestFit="1" customWidth="1"/>
    <col min="7940" max="7940" width="17.59765625" style="1" bestFit="1" customWidth="1"/>
    <col min="7941" max="7941" width="14.73046875" style="1" bestFit="1" customWidth="1"/>
    <col min="7942" max="7942" width="14.3984375" style="1" bestFit="1" customWidth="1"/>
    <col min="7943" max="7943" width="12.1328125" style="1" bestFit="1" customWidth="1"/>
    <col min="7944" max="7944" width="12.3984375" style="1" bestFit="1" customWidth="1"/>
    <col min="7945" max="7946" width="13.86328125" style="1" bestFit="1" customWidth="1"/>
    <col min="7947" max="7947" width="14.86328125" style="1" bestFit="1" customWidth="1"/>
    <col min="7948" max="7948" width="12.1328125" style="1" bestFit="1" customWidth="1"/>
    <col min="7949" max="7949" width="12.3984375" style="1" bestFit="1" customWidth="1"/>
    <col min="7950" max="7951" width="13.86328125" style="1" bestFit="1" customWidth="1"/>
    <col min="7952" max="7952" width="14.86328125" style="1" bestFit="1" customWidth="1"/>
    <col min="7953" max="8191" width="9.1328125" style="1"/>
    <col min="8192" max="8192" width="15.3984375" style="1" bestFit="1" customWidth="1"/>
    <col min="8193" max="8193" width="11.1328125" style="1" bestFit="1" customWidth="1"/>
    <col min="8194" max="8194" width="14.59765625" style="1" bestFit="1" customWidth="1"/>
    <col min="8195" max="8195" width="17.3984375" style="1" bestFit="1" customWidth="1"/>
    <col min="8196" max="8196" width="17.59765625" style="1" bestFit="1" customWidth="1"/>
    <col min="8197" max="8197" width="14.73046875" style="1" bestFit="1" customWidth="1"/>
    <col min="8198" max="8198" width="14.3984375" style="1" bestFit="1" customWidth="1"/>
    <col min="8199" max="8199" width="12.1328125" style="1" bestFit="1" customWidth="1"/>
    <col min="8200" max="8200" width="12.3984375" style="1" bestFit="1" customWidth="1"/>
    <col min="8201" max="8202" width="13.86328125" style="1" bestFit="1" customWidth="1"/>
    <col min="8203" max="8203" width="14.86328125" style="1" bestFit="1" customWidth="1"/>
    <col min="8204" max="8204" width="12.1328125" style="1" bestFit="1" customWidth="1"/>
    <col min="8205" max="8205" width="12.3984375" style="1" bestFit="1" customWidth="1"/>
    <col min="8206" max="8207" width="13.86328125" style="1" bestFit="1" customWidth="1"/>
    <col min="8208" max="8208" width="14.86328125" style="1" bestFit="1" customWidth="1"/>
    <col min="8209" max="8447" width="9.1328125" style="1"/>
    <col min="8448" max="8448" width="15.3984375" style="1" bestFit="1" customWidth="1"/>
    <col min="8449" max="8449" width="11.1328125" style="1" bestFit="1" customWidth="1"/>
    <col min="8450" max="8450" width="14.59765625" style="1" bestFit="1" customWidth="1"/>
    <col min="8451" max="8451" width="17.3984375" style="1" bestFit="1" customWidth="1"/>
    <col min="8452" max="8452" width="17.59765625" style="1" bestFit="1" customWidth="1"/>
    <col min="8453" max="8453" width="14.73046875" style="1" bestFit="1" customWidth="1"/>
    <col min="8454" max="8454" width="14.3984375" style="1" bestFit="1" customWidth="1"/>
    <col min="8455" max="8455" width="12.1328125" style="1" bestFit="1" customWidth="1"/>
    <col min="8456" max="8456" width="12.3984375" style="1" bestFit="1" customWidth="1"/>
    <col min="8457" max="8458" width="13.86328125" style="1" bestFit="1" customWidth="1"/>
    <col min="8459" max="8459" width="14.86328125" style="1" bestFit="1" customWidth="1"/>
    <col min="8460" max="8460" width="12.1328125" style="1" bestFit="1" customWidth="1"/>
    <col min="8461" max="8461" width="12.3984375" style="1" bestFit="1" customWidth="1"/>
    <col min="8462" max="8463" width="13.86328125" style="1" bestFit="1" customWidth="1"/>
    <col min="8464" max="8464" width="14.86328125" style="1" bestFit="1" customWidth="1"/>
    <col min="8465" max="8703" width="9.1328125" style="1"/>
    <col min="8704" max="8704" width="15.3984375" style="1" bestFit="1" customWidth="1"/>
    <col min="8705" max="8705" width="11.1328125" style="1" bestFit="1" customWidth="1"/>
    <col min="8706" max="8706" width="14.59765625" style="1" bestFit="1" customWidth="1"/>
    <col min="8707" max="8707" width="17.3984375" style="1" bestFit="1" customWidth="1"/>
    <col min="8708" max="8708" width="17.59765625" style="1" bestFit="1" customWidth="1"/>
    <col min="8709" max="8709" width="14.73046875" style="1" bestFit="1" customWidth="1"/>
    <col min="8710" max="8710" width="14.3984375" style="1" bestFit="1" customWidth="1"/>
    <col min="8711" max="8711" width="12.1328125" style="1" bestFit="1" customWidth="1"/>
    <col min="8712" max="8712" width="12.3984375" style="1" bestFit="1" customWidth="1"/>
    <col min="8713" max="8714" width="13.86328125" style="1" bestFit="1" customWidth="1"/>
    <col min="8715" max="8715" width="14.86328125" style="1" bestFit="1" customWidth="1"/>
    <col min="8716" max="8716" width="12.1328125" style="1" bestFit="1" customWidth="1"/>
    <col min="8717" max="8717" width="12.3984375" style="1" bestFit="1" customWidth="1"/>
    <col min="8718" max="8719" width="13.86328125" style="1" bestFit="1" customWidth="1"/>
    <col min="8720" max="8720" width="14.86328125" style="1" bestFit="1" customWidth="1"/>
    <col min="8721" max="8959" width="9.1328125" style="1"/>
    <col min="8960" max="8960" width="15.3984375" style="1" bestFit="1" customWidth="1"/>
    <col min="8961" max="8961" width="11.1328125" style="1" bestFit="1" customWidth="1"/>
    <col min="8962" max="8962" width="14.59765625" style="1" bestFit="1" customWidth="1"/>
    <col min="8963" max="8963" width="17.3984375" style="1" bestFit="1" customWidth="1"/>
    <col min="8964" max="8964" width="17.59765625" style="1" bestFit="1" customWidth="1"/>
    <col min="8965" max="8965" width="14.73046875" style="1" bestFit="1" customWidth="1"/>
    <col min="8966" max="8966" width="14.3984375" style="1" bestFit="1" customWidth="1"/>
    <col min="8967" max="8967" width="12.1328125" style="1" bestFit="1" customWidth="1"/>
    <col min="8968" max="8968" width="12.3984375" style="1" bestFit="1" customWidth="1"/>
    <col min="8969" max="8970" width="13.86328125" style="1" bestFit="1" customWidth="1"/>
    <col min="8971" max="8971" width="14.86328125" style="1" bestFit="1" customWidth="1"/>
    <col min="8972" max="8972" width="12.1328125" style="1" bestFit="1" customWidth="1"/>
    <col min="8973" max="8973" width="12.3984375" style="1" bestFit="1" customWidth="1"/>
    <col min="8974" max="8975" width="13.86328125" style="1" bestFit="1" customWidth="1"/>
    <col min="8976" max="8976" width="14.86328125" style="1" bestFit="1" customWidth="1"/>
    <col min="8977" max="9215" width="9.1328125" style="1"/>
    <col min="9216" max="9216" width="15.3984375" style="1" bestFit="1" customWidth="1"/>
    <col min="9217" max="9217" width="11.1328125" style="1" bestFit="1" customWidth="1"/>
    <col min="9218" max="9218" width="14.59765625" style="1" bestFit="1" customWidth="1"/>
    <col min="9219" max="9219" width="17.3984375" style="1" bestFit="1" customWidth="1"/>
    <col min="9220" max="9220" width="17.59765625" style="1" bestFit="1" customWidth="1"/>
    <col min="9221" max="9221" width="14.73046875" style="1" bestFit="1" customWidth="1"/>
    <col min="9222" max="9222" width="14.3984375" style="1" bestFit="1" customWidth="1"/>
    <col min="9223" max="9223" width="12.1328125" style="1" bestFit="1" customWidth="1"/>
    <col min="9224" max="9224" width="12.3984375" style="1" bestFit="1" customWidth="1"/>
    <col min="9225" max="9226" width="13.86328125" style="1" bestFit="1" customWidth="1"/>
    <col min="9227" max="9227" width="14.86328125" style="1" bestFit="1" customWidth="1"/>
    <col min="9228" max="9228" width="12.1328125" style="1" bestFit="1" customWidth="1"/>
    <col min="9229" max="9229" width="12.3984375" style="1" bestFit="1" customWidth="1"/>
    <col min="9230" max="9231" width="13.86328125" style="1" bestFit="1" customWidth="1"/>
    <col min="9232" max="9232" width="14.86328125" style="1" bestFit="1" customWidth="1"/>
    <col min="9233" max="9471" width="9.1328125" style="1"/>
    <col min="9472" max="9472" width="15.3984375" style="1" bestFit="1" customWidth="1"/>
    <col min="9473" max="9473" width="11.1328125" style="1" bestFit="1" customWidth="1"/>
    <col min="9474" max="9474" width="14.59765625" style="1" bestFit="1" customWidth="1"/>
    <col min="9475" max="9475" width="17.3984375" style="1" bestFit="1" customWidth="1"/>
    <col min="9476" max="9476" width="17.59765625" style="1" bestFit="1" customWidth="1"/>
    <col min="9477" max="9477" width="14.73046875" style="1" bestFit="1" customWidth="1"/>
    <col min="9478" max="9478" width="14.3984375" style="1" bestFit="1" customWidth="1"/>
    <col min="9479" max="9479" width="12.1328125" style="1" bestFit="1" customWidth="1"/>
    <col min="9480" max="9480" width="12.3984375" style="1" bestFit="1" customWidth="1"/>
    <col min="9481" max="9482" width="13.86328125" style="1" bestFit="1" customWidth="1"/>
    <col min="9483" max="9483" width="14.86328125" style="1" bestFit="1" customWidth="1"/>
    <col min="9484" max="9484" width="12.1328125" style="1" bestFit="1" customWidth="1"/>
    <col min="9485" max="9485" width="12.3984375" style="1" bestFit="1" customWidth="1"/>
    <col min="9486" max="9487" width="13.86328125" style="1" bestFit="1" customWidth="1"/>
    <col min="9488" max="9488" width="14.86328125" style="1" bestFit="1" customWidth="1"/>
    <col min="9489" max="9727" width="9.1328125" style="1"/>
    <col min="9728" max="9728" width="15.3984375" style="1" bestFit="1" customWidth="1"/>
    <col min="9729" max="9729" width="11.1328125" style="1" bestFit="1" customWidth="1"/>
    <col min="9730" max="9730" width="14.59765625" style="1" bestFit="1" customWidth="1"/>
    <col min="9731" max="9731" width="17.3984375" style="1" bestFit="1" customWidth="1"/>
    <col min="9732" max="9732" width="17.59765625" style="1" bestFit="1" customWidth="1"/>
    <col min="9733" max="9733" width="14.73046875" style="1" bestFit="1" customWidth="1"/>
    <col min="9734" max="9734" width="14.3984375" style="1" bestFit="1" customWidth="1"/>
    <col min="9735" max="9735" width="12.1328125" style="1" bestFit="1" customWidth="1"/>
    <col min="9736" max="9736" width="12.3984375" style="1" bestFit="1" customWidth="1"/>
    <col min="9737" max="9738" width="13.86328125" style="1" bestFit="1" customWidth="1"/>
    <col min="9739" max="9739" width="14.86328125" style="1" bestFit="1" customWidth="1"/>
    <col min="9740" max="9740" width="12.1328125" style="1" bestFit="1" customWidth="1"/>
    <col min="9741" max="9741" width="12.3984375" style="1" bestFit="1" customWidth="1"/>
    <col min="9742" max="9743" width="13.86328125" style="1" bestFit="1" customWidth="1"/>
    <col min="9744" max="9744" width="14.86328125" style="1" bestFit="1" customWidth="1"/>
    <col min="9745" max="9983" width="9.1328125" style="1"/>
    <col min="9984" max="9984" width="15.3984375" style="1" bestFit="1" customWidth="1"/>
    <col min="9985" max="9985" width="11.1328125" style="1" bestFit="1" customWidth="1"/>
    <col min="9986" max="9986" width="14.59765625" style="1" bestFit="1" customWidth="1"/>
    <col min="9987" max="9987" width="17.3984375" style="1" bestFit="1" customWidth="1"/>
    <col min="9988" max="9988" width="17.59765625" style="1" bestFit="1" customWidth="1"/>
    <col min="9989" max="9989" width="14.73046875" style="1" bestFit="1" customWidth="1"/>
    <col min="9990" max="9990" width="14.3984375" style="1" bestFit="1" customWidth="1"/>
    <col min="9991" max="9991" width="12.1328125" style="1" bestFit="1" customWidth="1"/>
    <col min="9992" max="9992" width="12.3984375" style="1" bestFit="1" customWidth="1"/>
    <col min="9993" max="9994" width="13.86328125" style="1" bestFit="1" customWidth="1"/>
    <col min="9995" max="9995" width="14.86328125" style="1" bestFit="1" customWidth="1"/>
    <col min="9996" max="9996" width="12.1328125" style="1" bestFit="1" customWidth="1"/>
    <col min="9997" max="9997" width="12.3984375" style="1" bestFit="1" customWidth="1"/>
    <col min="9998" max="9999" width="13.86328125" style="1" bestFit="1" customWidth="1"/>
    <col min="10000" max="10000" width="14.86328125" style="1" bestFit="1" customWidth="1"/>
    <col min="10001" max="10239" width="9.1328125" style="1"/>
    <col min="10240" max="10240" width="15.3984375" style="1" bestFit="1" customWidth="1"/>
    <col min="10241" max="10241" width="11.1328125" style="1" bestFit="1" customWidth="1"/>
    <col min="10242" max="10242" width="14.59765625" style="1" bestFit="1" customWidth="1"/>
    <col min="10243" max="10243" width="17.3984375" style="1" bestFit="1" customWidth="1"/>
    <col min="10244" max="10244" width="17.59765625" style="1" bestFit="1" customWidth="1"/>
    <col min="10245" max="10245" width="14.73046875" style="1" bestFit="1" customWidth="1"/>
    <col min="10246" max="10246" width="14.3984375" style="1" bestFit="1" customWidth="1"/>
    <col min="10247" max="10247" width="12.1328125" style="1" bestFit="1" customWidth="1"/>
    <col min="10248" max="10248" width="12.3984375" style="1" bestFit="1" customWidth="1"/>
    <col min="10249" max="10250" width="13.86328125" style="1" bestFit="1" customWidth="1"/>
    <col min="10251" max="10251" width="14.86328125" style="1" bestFit="1" customWidth="1"/>
    <col min="10252" max="10252" width="12.1328125" style="1" bestFit="1" customWidth="1"/>
    <col min="10253" max="10253" width="12.3984375" style="1" bestFit="1" customWidth="1"/>
    <col min="10254" max="10255" width="13.86328125" style="1" bestFit="1" customWidth="1"/>
    <col min="10256" max="10256" width="14.86328125" style="1" bestFit="1" customWidth="1"/>
    <col min="10257" max="10495" width="9.1328125" style="1"/>
    <col min="10496" max="10496" width="15.3984375" style="1" bestFit="1" customWidth="1"/>
    <col min="10497" max="10497" width="11.1328125" style="1" bestFit="1" customWidth="1"/>
    <col min="10498" max="10498" width="14.59765625" style="1" bestFit="1" customWidth="1"/>
    <col min="10499" max="10499" width="17.3984375" style="1" bestFit="1" customWidth="1"/>
    <col min="10500" max="10500" width="17.59765625" style="1" bestFit="1" customWidth="1"/>
    <col min="10501" max="10501" width="14.73046875" style="1" bestFit="1" customWidth="1"/>
    <col min="10502" max="10502" width="14.3984375" style="1" bestFit="1" customWidth="1"/>
    <col min="10503" max="10503" width="12.1328125" style="1" bestFit="1" customWidth="1"/>
    <col min="10504" max="10504" width="12.3984375" style="1" bestFit="1" customWidth="1"/>
    <col min="10505" max="10506" width="13.86328125" style="1" bestFit="1" customWidth="1"/>
    <col min="10507" max="10507" width="14.86328125" style="1" bestFit="1" customWidth="1"/>
    <col min="10508" max="10508" width="12.1328125" style="1" bestFit="1" customWidth="1"/>
    <col min="10509" max="10509" width="12.3984375" style="1" bestFit="1" customWidth="1"/>
    <col min="10510" max="10511" width="13.86328125" style="1" bestFit="1" customWidth="1"/>
    <col min="10512" max="10512" width="14.86328125" style="1" bestFit="1" customWidth="1"/>
    <col min="10513" max="10751" width="9.1328125" style="1"/>
    <col min="10752" max="10752" width="15.3984375" style="1" bestFit="1" customWidth="1"/>
    <col min="10753" max="10753" width="11.1328125" style="1" bestFit="1" customWidth="1"/>
    <col min="10754" max="10754" width="14.59765625" style="1" bestFit="1" customWidth="1"/>
    <col min="10755" max="10755" width="17.3984375" style="1" bestFit="1" customWidth="1"/>
    <col min="10756" max="10756" width="17.59765625" style="1" bestFit="1" customWidth="1"/>
    <col min="10757" max="10757" width="14.73046875" style="1" bestFit="1" customWidth="1"/>
    <col min="10758" max="10758" width="14.3984375" style="1" bestFit="1" customWidth="1"/>
    <col min="10759" max="10759" width="12.1328125" style="1" bestFit="1" customWidth="1"/>
    <col min="10760" max="10760" width="12.3984375" style="1" bestFit="1" customWidth="1"/>
    <col min="10761" max="10762" width="13.86328125" style="1" bestFit="1" customWidth="1"/>
    <col min="10763" max="10763" width="14.86328125" style="1" bestFit="1" customWidth="1"/>
    <col min="10764" max="10764" width="12.1328125" style="1" bestFit="1" customWidth="1"/>
    <col min="10765" max="10765" width="12.3984375" style="1" bestFit="1" customWidth="1"/>
    <col min="10766" max="10767" width="13.86328125" style="1" bestFit="1" customWidth="1"/>
    <col min="10768" max="10768" width="14.86328125" style="1" bestFit="1" customWidth="1"/>
    <col min="10769" max="11007" width="9.1328125" style="1"/>
    <col min="11008" max="11008" width="15.3984375" style="1" bestFit="1" customWidth="1"/>
    <col min="11009" max="11009" width="11.1328125" style="1" bestFit="1" customWidth="1"/>
    <col min="11010" max="11010" width="14.59765625" style="1" bestFit="1" customWidth="1"/>
    <col min="11011" max="11011" width="17.3984375" style="1" bestFit="1" customWidth="1"/>
    <col min="11012" max="11012" width="17.59765625" style="1" bestFit="1" customWidth="1"/>
    <col min="11013" max="11013" width="14.73046875" style="1" bestFit="1" customWidth="1"/>
    <col min="11014" max="11014" width="14.3984375" style="1" bestFit="1" customWidth="1"/>
    <col min="11015" max="11015" width="12.1328125" style="1" bestFit="1" customWidth="1"/>
    <col min="11016" max="11016" width="12.3984375" style="1" bestFit="1" customWidth="1"/>
    <col min="11017" max="11018" width="13.86328125" style="1" bestFit="1" customWidth="1"/>
    <col min="11019" max="11019" width="14.86328125" style="1" bestFit="1" customWidth="1"/>
    <col min="11020" max="11020" width="12.1328125" style="1" bestFit="1" customWidth="1"/>
    <col min="11021" max="11021" width="12.3984375" style="1" bestFit="1" customWidth="1"/>
    <col min="11022" max="11023" width="13.86328125" style="1" bestFit="1" customWidth="1"/>
    <col min="11024" max="11024" width="14.86328125" style="1" bestFit="1" customWidth="1"/>
    <col min="11025" max="11263" width="9.1328125" style="1"/>
    <col min="11264" max="11264" width="15.3984375" style="1" bestFit="1" customWidth="1"/>
    <col min="11265" max="11265" width="11.1328125" style="1" bestFit="1" customWidth="1"/>
    <col min="11266" max="11266" width="14.59765625" style="1" bestFit="1" customWidth="1"/>
    <col min="11267" max="11267" width="17.3984375" style="1" bestFit="1" customWidth="1"/>
    <col min="11268" max="11268" width="17.59765625" style="1" bestFit="1" customWidth="1"/>
    <col min="11269" max="11269" width="14.73046875" style="1" bestFit="1" customWidth="1"/>
    <col min="11270" max="11270" width="14.3984375" style="1" bestFit="1" customWidth="1"/>
    <col min="11271" max="11271" width="12.1328125" style="1" bestFit="1" customWidth="1"/>
    <col min="11272" max="11272" width="12.3984375" style="1" bestFit="1" customWidth="1"/>
    <col min="11273" max="11274" width="13.86328125" style="1" bestFit="1" customWidth="1"/>
    <col min="11275" max="11275" width="14.86328125" style="1" bestFit="1" customWidth="1"/>
    <col min="11276" max="11276" width="12.1328125" style="1" bestFit="1" customWidth="1"/>
    <col min="11277" max="11277" width="12.3984375" style="1" bestFit="1" customWidth="1"/>
    <col min="11278" max="11279" width="13.86328125" style="1" bestFit="1" customWidth="1"/>
    <col min="11280" max="11280" width="14.86328125" style="1" bestFit="1" customWidth="1"/>
    <col min="11281" max="11519" width="9.1328125" style="1"/>
    <col min="11520" max="11520" width="15.3984375" style="1" bestFit="1" customWidth="1"/>
    <col min="11521" max="11521" width="11.1328125" style="1" bestFit="1" customWidth="1"/>
    <col min="11522" max="11522" width="14.59765625" style="1" bestFit="1" customWidth="1"/>
    <col min="11523" max="11523" width="17.3984375" style="1" bestFit="1" customWidth="1"/>
    <col min="11524" max="11524" width="17.59765625" style="1" bestFit="1" customWidth="1"/>
    <col min="11525" max="11525" width="14.73046875" style="1" bestFit="1" customWidth="1"/>
    <col min="11526" max="11526" width="14.3984375" style="1" bestFit="1" customWidth="1"/>
    <col min="11527" max="11527" width="12.1328125" style="1" bestFit="1" customWidth="1"/>
    <col min="11528" max="11528" width="12.3984375" style="1" bestFit="1" customWidth="1"/>
    <col min="11529" max="11530" width="13.86328125" style="1" bestFit="1" customWidth="1"/>
    <col min="11531" max="11531" width="14.86328125" style="1" bestFit="1" customWidth="1"/>
    <col min="11532" max="11532" width="12.1328125" style="1" bestFit="1" customWidth="1"/>
    <col min="11533" max="11533" width="12.3984375" style="1" bestFit="1" customWidth="1"/>
    <col min="11534" max="11535" width="13.86328125" style="1" bestFit="1" customWidth="1"/>
    <col min="11536" max="11536" width="14.86328125" style="1" bestFit="1" customWidth="1"/>
    <col min="11537" max="11775" width="9.1328125" style="1"/>
    <col min="11776" max="11776" width="15.3984375" style="1" bestFit="1" customWidth="1"/>
    <col min="11777" max="11777" width="11.1328125" style="1" bestFit="1" customWidth="1"/>
    <col min="11778" max="11778" width="14.59765625" style="1" bestFit="1" customWidth="1"/>
    <col min="11779" max="11779" width="17.3984375" style="1" bestFit="1" customWidth="1"/>
    <col min="11780" max="11780" width="17.59765625" style="1" bestFit="1" customWidth="1"/>
    <col min="11781" max="11781" width="14.73046875" style="1" bestFit="1" customWidth="1"/>
    <col min="11782" max="11782" width="14.3984375" style="1" bestFit="1" customWidth="1"/>
    <col min="11783" max="11783" width="12.1328125" style="1" bestFit="1" customWidth="1"/>
    <col min="11784" max="11784" width="12.3984375" style="1" bestFit="1" customWidth="1"/>
    <col min="11785" max="11786" width="13.86328125" style="1" bestFit="1" customWidth="1"/>
    <col min="11787" max="11787" width="14.86328125" style="1" bestFit="1" customWidth="1"/>
    <col min="11788" max="11788" width="12.1328125" style="1" bestFit="1" customWidth="1"/>
    <col min="11789" max="11789" width="12.3984375" style="1" bestFit="1" customWidth="1"/>
    <col min="11790" max="11791" width="13.86328125" style="1" bestFit="1" customWidth="1"/>
    <col min="11792" max="11792" width="14.86328125" style="1" bestFit="1" customWidth="1"/>
    <col min="11793" max="12031" width="9.1328125" style="1"/>
    <col min="12032" max="12032" width="15.3984375" style="1" bestFit="1" customWidth="1"/>
    <col min="12033" max="12033" width="11.1328125" style="1" bestFit="1" customWidth="1"/>
    <col min="12034" max="12034" width="14.59765625" style="1" bestFit="1" customWidth="1"/>
    <col min="12035" max="12035" width="17.3984375" style="1" bestFit="1" customWidth="1"/>
    <col min="12036" max="12036" width="17.59765625" style="1" bestFit="1" customWidth="1"/>
    <col min="12037" max="12037" width="14.73046875" style="1" bestFit="1" customWidth="1"/>
    <col min="12038" max="12038" width="14.3984375" style="1" bestFit="1" customWidth="1"/>
    <col min="12039" max="12039" width="12.1328125" style="1" bestFit="1" customWidth="1"/>
    <col min="12040" max="12040" width="12.3984375" style="1" bestFit="1" customWidth="1"/>
    <col min="12041" max="12042" width="13.86328125" style="1" bestFit="1" customWidth="1"/>
    <col min="12043" max="12043" width="14.86328125" style="1" bestFit="1" customWidth="1"/>
    <col min="12044" max="12044" width="12.1328125" style="1" bestFit="1" customWidth="1"/>
    <col min="12045" max="12045" width="12.3984375" style="1" bestFit="1" customWidth="1"/>
    <col min="12046" max="12047" width="13.86328125" style="1" bestFit="1" customWidth="1"/>
    <col min="12048" max="12048" width="14.86328125" style="1" bestFit="1" customWidth="1"/>
    <col min="12049" max="12287" width="9.1328125" style="1"/>
    <col min="12288" max="12288" width="15.3984375" style="1" bestFit="1" customWidth="1"/>
    <col min="12289" max="12289" width="11.1328125" style="1" bestFit="1" customWidth="1"/>
    <col min="12290" max="12290" width="14.59765625" style="1" bestFit="1" customWidth="1"/>
    <col min="12291" max="12291" width="17.3984375" style="1" bestFit="1" customWidth="1"/>
    <col min="12292" max="12292" width="17.59765625" style="1" bestFit="1" customWidth="1"/>
    <col min="12293" max="12293" width="14.73046875" style="1" bestFit="1" customWidth="1"/>
    <col min="12294" max="12294" width="14.3984375" style="1" bestFit="1" customWidth="1"/>
    <col min="12295" max="12295" width="12.1328125" style="1" bestFit="1" customWidth="1"/>
    <col min="12296" max="12296" width="12.3984375" style="1" bestFit="1" customWidth="1"/>
    <col min="12297" max="12298" width="13.86328125" style="1" bestFit="1" customWidth="1"/>
    <col min="12299" max="12299" width="14.86328125" style="1" bestFit="1" customWidth="1"/>
    <col min="12300" max="12300" width="12.1328125" style="1" bestFit="1" customWidth="1"/>
    <col min="12301" max="12301" width="12.3984375" style="1" bestFit="1" customWidth="1"/>
    <col min="12302" max="12303" width="13.86328125" style="1" bestFit="1" customWidth="1"/>
    <col min="12304" max="12304" width="14.86328125" style="1" bestFit="1" customWidth="1"/>
    <col min="12305" max="12543" width="9.1328125" style="1"/>
    <col min="12544" max="12544" width="15.3984375" style="1" bestFit="1" customWidth="1"/>
    <col min="12545" max="12545" width="11.1328125" style="1" bestFit="1" customWidth="1"/>
    <col min="12546" max="12546" width="14.59765625" style="1" bestFit="1" customWidth="1"/>
    <col min="12547" max="12547" width="17.3984375" style="1" bestFit="1" customWidth="1"/>
    <col min="12548" max="12548" width="17.59765625" style="1" bestFit="1" customWidth="1"/>
    <col min="12549" max="12549" width="14.73046875" style="1" bestFit="1" customWidth="1"/>
    <col min="12550" max="12550" width="14.3984375" style="1" bestFit="1" customWidth="1"/>
    <col min="12551" max="12551" width="12.1328125" style="1" bestFit="1" customWidth="1"/>
    <col min="12552" max="12552" width="12.3984375" style="1" bestFit="1" customWidth="1"/>
    <col min="12553" max="12554" width="13.86328125" style="1" bestFit="1" customWidth="1"/>
    <col min="12555" max="12555" width="14.86328125" style="1" bestFit="1" customWidth="1"/>
    <col min="12556" max="12556" width="12.1328125" style="1" bestFit="1" customWidth="1"/>
    <col min="12557" max="12557" width="12.3984375" style="1" bestFit="1" customWidth="1"/>
    <col min="12558" max="12559" width="13.86328125" style="1" bestFit="1" customWidth="1"/>
    <col min="12560" max="12560" width="14.86328125" style="1" bestFit="1" customWidth="1"/>
    <col min="12561" max="12799" width="9.1328125" style="1"/>
    <col min="12800" max="12800" width="15.3984375" style="1" bestFit="1" customWidth="1"/>
    <col min="12801" max="12801" width="11.1328125" style="1" bestFit="1" customWidth="1"/>
    <col min="12802" max="12802" width="14.59765625" style="1" bestFit="1" customWidth="1"/>
    <col min="12803" max="12803" width="17.3984375" style="1" bestFit="1" customWidth="1"/>
    <col min="12804" max="12804" width="17.59765625" style="1" bestFit="1" customWidth="1"/>
    <col min="12805" max="12805" width="14.73046875" style="1" bestFit="1" customWidth="1"/>
    <col min="12806" max="12806" width="14.3984375" style="1" bestFit="1" customWidth="1"/>
    <col min="12807" max="12807" width="12.1328125" style="1" bestFit="1" customWidth="1"/>
    <col min="12808" max="12808" width="12.3984375" style="1" bestFit="1" customWidth="1"/>
    <col min="12809" max="12810" width="13.86328125" style="1" bestFit="1" customWidth="1"/>
    <col min="12811" max="12811" width="14.86328125" style="1" bestFit="1" customWidth="1"/>
    <col min="12812" max="12812" width="12.1328125" style="1" bestFit="1" customWidth="1"/>
    <col min="12813" max="12813" width="12.3984375" style="1" bestFit="1" customWidth="1"/>
    <col min="12814" max="12815" width="13.86328125" style="1" bestFit="1" customWidth="1"/>
    <col min="12816" max="12816" width="14.86328125" style="1" bestFit="1" customWidth="1"/>
    <col min="12817" max="13055" width="9.1328125" style="1"/>
    <col min="13056" max="13056" width="15.3984375" style="1" bestFit="1" customWidth="1"/>
    <col min="13057" max="13057" width="11.1328125" style="1" bestFit="1" customWidth="1"/>
    <col min="13058" max="13058" width="14.59765625" style="1" bestFit="1" customWidth="1"/>
    <col min="13059" max="13059" width="17.3984375" style="1" bestFit="1" customWidth="1"/>
    <col min="13060" max="13060" width="17.59765625" style="1" bestFit="1" customWidth="1"/>
    <col min="13061" max="13061" width="14.73046875" style="1" bestFit="1" customWidth="1"/>
    <col min="13062" max="13062" width="14.3984375" style="1" bestFit="1" customWidth="1"/>
    <col min="13063" max="13063" width="12.1328125" style="1" bestFit="1" customWidth="1"/>
    <col min="13064" max="13064" width="12.3984375" style="1" bestFit="1" customWidth="1"/>
    <col min="13065" max="13066" width="13.86328125" style="1" bestFit="1" customWidth="1"/>
    <col min="13067" max="13067" width="14.86328125" style="1" bestFit="1" customWidth="1"/>
    <col min="13068" max="13068" width="12.1328125" style="1" bestFit="1" customWidth="1"/>
    <col min="13069" max="13069" width="12.3984375" style="1" bestFit="1" customWidth="1"/>
    <col min="13070" max="13071" width="13.86328125" style="1" bestFit="1" customWidth="1"/>
    <col min="13072" max="13072" width="14.86328125" style="1" bestFit="1" customWidth="1"/>
    <col min="13073" max="13311" width="9.1328125" style="1"/>
    <col min="13312" max="13312" width="15.3984375" style="1" bestFit="1" customWidth="1"/>
    <col min="13313" max="13313" width="11.1328125" style="1" bestFit="1" customWidth="1"/>
    <col min="13314" max="13314" width="14.59765625" style="1" bestFit="1" customWidth="1"/>
    <col min="13315" max="13315" width="17.3984375" style="1" bestFit="1" customWidth="1"/>
    <col min="13316" max="13316" width="17.59765625" style="1" bestFit="1" customWidth="1"/>
    <col min="13317" max="13317" width="14.73046875" style="1" bestFit="1" customWidth="1"/>
    <col min="13318" max="13318" width="14.3984375" style="1" bestFit="1" customWidth="1"/>
    <col min="13319" max="13319" width="12.1328125" style="1" bestFit="1" customWidth="1"/>
    <col min="13320" max="13320" width="12.3984375" style="1" bestFit="1" customWidth="1"/>
    <col min="13321" max="13322" width="13.86328125" style="1" bestFit="1" customWidth="1"/>
    <col min="13323" max="13323" width="14.86328125" style="1" bestFit="1" customWidth="1"/>
    <col min="13324" max="13324" width="12.1328125" style="1" bestFit="1" customWidth="1"/>
    <col min="13325" max="13325" width="12.3984375" style="1" bestFit="1" customWidth="1"/>
    <col min="13326" max="13327" width="13.86328125" style="1" bestFit="1" customWidth="1"/>
    <col min="13328" max="13328" width="14.86328125" style="1" bestFit="1" customWidth="1"/>
    <col min="13329" max="13567" width="9.1328125" style="1"/>
    <col min="13568" max="13568" width="15.3984375" style="1" bestFit="1" customWidth="1"/>
    <col min="13569" max="13569" width="11.1328125" style="1" bestFit="1" customWidth="1"/>
    <col min="13570" max="13570" width="14.59765625" style="1" bestFit="1" customWidth="1"/>
    <col min="13571" max="13571" width="17.3984375" style="1" bestFit="1" customWidth="1"/>
    <col min="13572" max="13572" width="17.59765625" style="1" bestFit="1" customWidth="1"/>
    <col min="13573" max="13573" width="14.73046875" style="1" bestFit="1" customWidth="1"/>
    <col min="13574" max="13574" width="14.3984375" style="1" bestFit="1" customWidth="1"/>
    <col min="13575" max="13575" width="12.1328125" style="1" bestFit="1" customWidth="1"/>
    <col min="13576" max="13576" width="12.3984375" style="1" bestFit="1" customWidth="1"/>
    <col min="13577" max="13578" width="13.86328125" style="1" bestFit="1" customWidth="1"/>
    <col min="13579" max="13579" width="14.86328125" style="1" bestFit="1" customWidth="1"/>
    <col min="13580" max="13580" width="12.1328125" style="1" bestFit="1" customWidth="1"/>
    <col min="13581" max="13581" width="12.3984375" style="1" bestFit="1" customWidth="1"/>
    <col min="13582" max="13583" width="13.86328125" style="1" bestFit="1" customWidth="1"/>
    <col min="13584" max="13584" width="14.86328125" style="1" bestFit="1" customWidth="1"/>
    <col min="13585" max="13823" width="9.1328125" style="1"/>
    <col min="13824" max="13824" width="15.3984375" style="1" bestFit="1" customWidth="1"/>
    <col min="13825" max="13825" width="11.1328125" style="1" bestFit="1" customWidth="1"/>
    <col min="13826" max="13826" width="14.59765625" style="1" bestFit="1" customWidth="1"/>
    <col min="13827" max="13827" width="17.3984375" style="1" bestFit="1" customWidth="1"/>
    <col min="13828" max="13828" width="17.59765625" style="1" bestFit="1" customWidth="1"/>
    <col min="13829" max="13829" width="14.73046875" style="1" bestFit="1" customWidth="1"/>
    <col min="13830" max="13830" width="14.3984375" style="1" bestFit="1" customWidth="1"/>
    <col min="13831" max="13831" width="12.1328125" style="1" bestFit="1" customWidth="1"/>
    <col min="13832" max="13832" width="12.3984375" style="1" bestFit="1" customWidth="1"/>
    <col min="13833" max="13834" width="13.86328125" style="1" bestFit="1" customWidth="1"/>
    <col min="13835" max="13835" width="14.86328125" style="1" bestFit="1" customWidth="1"/>
    <col min="13836" max="13836" width="12.1328125" style="1" bestFit="1" customWidth="1"/>
    <col min="13837" max="13837" width="12.3984375" style="1" bestFit="1" customWidth="1"/>
    <col min="13838" max="13839" width="13.86328125" style="1" bestFit="1" customWidth="1"/>
    <col min="13840" max="13840" width="14.86328125" style="1" bestFit="1" customWidth="1"/>
    <col min="13841" max="14079" width="9.1328125" style="1"/>
    <col min="14080" max="14080" width="15.3984375" style="1" bestFit="1" customWidth="1"/>
    <col min="14081" max="14081" width="11.1328125" style="1" bestFit="1" customWidth="1"/>
    <col min="14082" max="14082" width="14.59765625" style="1" bestFit="1" customWidth="1"/>
    <col min="14083" max="14083" width="17.3984375" style="1" bestFit="1" customWidth="1"/>
    <col min="14084" max="14084" width="17.59765625" style="1" bestFit="1" customWidth="1"/>
    <col min="14085" max="14085" width="14.73046875" style="1" bestFit="1" customWidth="1"/>
    <col min="14086" max="14086" width="14.3984375" style="1" bestFit="1" customWidth="1"/>
    <col min="14087" max="14087" width="12.1328125" style="1" bestFit="1" customWidth="1"/>
    <col min="14088" max="14088" width="12.3984375" style="1" bestFit="1" customWidth="1"/>
    <col min="14089" max="14090" width="13.86328125" style="1" bestFit="1" customWidth="1"/>
    <col min="14091" max="14091" width="14.86328125" style="1" bestFit="1" customWidth="1"/>
    <col min="14092" max="14092" width="12.1328125" style="1" bestFit="1" customWidth="1"/>
    <col min="14093" max="14093" width="12.3984375" style="1" bestFit="1" customWidth="1"/>
    <col min="14094" max="14095" width="13.86328125" style="1" bestFit="1" customWidth="1"/>
    <col min="14096" max="14096" width="14.86328125" style="1" bestFit="1" customWidth="1"/>
    <col min="14097" max="14335" width="9.1328125" style="1"/>
    <col min="14336" max="14336" width="15.3984375" style="1" bestFit="1" customWidth="1"/>
    <col min="14337" max="14337" width="11.1328125" style="1" bestFit="1" customWidth="1"/>
    <col min="14338" max="14338" width="14.59765625" style="1" bestFit="1" customWidth="1"/>
    <col min="14339" max="14339" width="17.3984375" style="1" bestFit="1" customWidth="1"/>
    <col min="14340" max="14340" width="17.59765625" style="1" bestFit="1" customWidth="1"/>
    <col min="14341" max="14341" width="14.73046875" style="1" bestFit="1" customWidth="1"/>
    <col min="14342" max="14342" width="14.3984375" style="1" bestFit="1" customWidth="1"/>
    <col min="14343" max="14343" width="12.1328125" style="1" bestFit="1" customWidth="1"/>
    <col min="14344" max="14344" width="12.3984375" style="1" bestFit="1" customWidth="1"/>
    <col min="14345" max="14346" width="13.86328125" style="1" bestFit="1" customWidth="1"/>
    <col min="14347" max="14347" width="14.86328125" style="1" bestFit="1" customWidth="1"/>
    <col min="14348" max="14348" width="12.1328125" style="1" bestFit="1" customWidth="1"/>
    <col min="14349" max="14349" width="12.3984375" style="1" bestFit="1" customWidth="1"/>
    <col min="14350" max="14351" width="13.86328125" style="1" bestFit="1" customWidth="1"/>
    <col min="14352" max="14352" width="14.86328125" style="1" bestFit="1" customWidth="1"/>
    <col min="14353" max="14591" width="9.1328125" style="1"/>
    <col min="14592" max="14592" width="15.3984375" style="1" bestFit="1" customWidth="1"/>
    <col min="14593" max="14593" width="11.1328125" style="1" bestFit="1" customWidth="1"/>
    <col min="14594" max="14594" width="14.59765625" style="1" bestFit="1" customWidth="1"/>
    <col min="14595" max="14595" width="17.3984375" style="1" bestFit="1" customWidth="1"/>
    <col min="14596" max="14596" width="17.59765625" style="1" bestFit="1" customWidth="1"/>
    <col min="14597" max="14597" width="14.73046875" style="1" bestFit="1" customWidth="1"/>
    <col min="14598" max="14598" width="14.3984375" style="1" bestFit="1" customWidth="1"/>
    <col min="14599" max="14599" width="12.1328125" style="1" bestFit="1" customWidth="1"/>
    <col min="14600" max="14600" width="12.3984375" style="1" bestFit="1" customWidth="1"/>
    <col min="14601" max="14602" width="13.86328125" style="1" bestFit="1" customWidth="1"/>
    <col min="14603" max="14603" width="14.86328125" style="1" bestFit="1" customWidth="1"/>
    <col min="14604" max="14604" width="12.1328125" style="1" bestFit="1" customWidth="1"/>
    <col min="14605" max="14605" width="12.3984375" style="1" bestFit="1" customWidth="1"/>
    <col min="14606" max="14607" width="13.86328125" style="1" bestFit="1" customWidth="1"/>
    <col min="14608" max="14608" width="14.86328125" style="1" bestFit="1" customWidth="1"/>
    <col min="14609" max="14847" width="9.1328125" style="1"/>
    <col min="14848" max="14848" width="15.3984375" style="1" bestFit="1" customWidth="1"/>
    <col min="14849" max="14849" width="11.1328125" style="1" bestFit="1" customWidth="1"/>
    <col min="14850" max="14850" width="14.59765625" style="1" bestFit="1" customWidth="1"/>
    <col min="14851" max="14851" width="17.3984375" style="1" bestFit="1" customWidth="1"/>
    <col min="14852" max="14852" width="17.59765625" style="1" bestFit="1" customWidth="1"/>
    <col min="14853" max="14853" width="14.73046875" style="1" bestFit="1" customWidth="1"/>
    <col min="14854" max="14854" width="14.3984375" style="1" bestFit="1" customWidth="1"/>
    <col min="14855" max="14855" width="12.1328125" style="1" bestFit="1" customWidth="1"/>
    <col min="14856" max="14856" width="12.3984375" style="1" bestFit="1" customWidth="1"/>
    <col min="14857" max="14858" width="13.86328125" style="1" bestFit="1" customWidth="1"/>
    <col min="14859" max="14859" width="14.86328125" style="1" bestFit="1" customWidth="1"/>
    <col min="14860" max="14860" width="12.1328125" style="1" bestFit="1" customWidth="1"/>
    <col min="14861" max="14861" width="12.3984375" style="1" bestFit="1" customWidth="1"/>
    <col min="14862" max="14863" width="13.86328125" style="1" bestFit="1" customWidth="1"/>
    <col min="14864" max="14864" width="14.86328125" style="1" bestFit="1" customWidth="1"/>
    <col min="14865" max="15103" width="9.1328125" style="1"/>
    <col min="15104" max="15104" width="15.3984375" style="1" bestFit="1" customWidth="1"/>
    <col min="15105" max="15105" width="11.1328125" style="1" bestFit="1" customWidth="1"/>
    <col min="15106" max="15106" width="14.59765625" style="1" bestFit="1" customWidth="1"/>
    <col min="15107" max="15107" width="17.3984375" style="1" bestFit="1" customWidth="1"/>
    <col min="15108" max="15108" width="17.59765625" style="1" bestFit="1" customWidth="1"/>
    <col min="15109" max="15109" width="14.73046875" style="1" bestFit="1" customWidth="1"/>
    <col min="15110" max="15110" width="14.3984375" style="1" bestFit="1" customWidth="1"/>
    <col min="15111" max="15111" width="12.1328125" style="1" bestFit="1" customWidth="1"/>
    <col min="15112" max="15112" width="12.3984375" style="1" bestFit="1" customWidth="1"/>
    <col min="15113" max="15114" width="13.86328125" style="1" bestFit="1" customWidth="1"/>
    <col min="15115" max="15115" width="14.86328125" style="1" bestFit="1" customWidth="1"/>
    <col min="15116" max="15116" width="12.1328125" style="1" bestFit="1" customWidth="1"/>
    <col min="15117" max="15117" width="12.3984375" style="1" bestFit="1" customWidth="1"/>
    <col min="15118" max="15119" width="13.86328125" style="1" bestFit="1" customWidth="1"/>
    <col min="15120" max="15120" width="14.86328125" style="1" bestFit="1" customWidth="1"/>
    <col min="15121" max="15359" width="9.1328125" style="1"/>
    <col min="15360" max="15360" width="15.3984375" style="1" bestFit="1" customWidth="1"/>
    <col min="15361" max="15361" width="11.1328125" style="1" bestFit="1" customWidth="1"/>
    <col min="15362" max="15362" width="14.59765625" style="1" bestFit="1" customWidth="1"/>
    <col min="15363" max="15363" width="17.3984375" style="1" bestFit="1" customWidth="1"/>
    <col min="15364" max="15364" width="17.59765625" style="1" bestFit="1" customWidth="1"/>
    <col min="15365" max="15365" width="14.73046875" style="1" bestFit="1" customWidth="1"/>
    <col min="15366" max="15366" width="14.3984375" style="1" bestFit="1" customWidth="1"/>
    <col min="15367" max="15367" width="12.1328125" style="1" bestFit="1" customWidth="1"/>
    <col min="15368" max="15368" width="12.3984375" style="1" bestFit="1" customWidth="1"/>
    <col min="15369" max="15370" width="13.86328125" style="1" bestFit="1" customWidth="1"/>
    <col min="15371" max="15371" width="14.86328125" style="1" bestFit="1" customWidth="1"/>
    <col min="15372" max="15372" width="12.1328125" style="1" bestFit="1" customWidth="1"/>
    <col min="15373" max="15373" width="12.3984375" style="1" bestFit="1" customWidth="1"/>
    <col min="15374" max="15375" width="13.86328125" style="1" bestFit="1" customWidth="1"/>
    <col min="15376" max="15376" width="14.86328125" style="1" bestFit="1" customWidth="1"/>
    <col min="15377" max="15615" width="9.1328125" style="1"/>
    <col min="15616" max="15616" width="15.3984375" style="1" bestFit="1" customWidth="1"/>
    <col min="15617" max="15617" width="11.1328125" style="1" bestFit="1" customWidth="1"/>
    <col min="15618" max="15618" width="14.59765625" style="1" bestFit="1" customWidth="1"/>
    <col min="15619" max="15619" width="17.3984375" style="1" bestFit="1" customWidth="1"/>
    <col min="15620" max="15620" width="17.59765625" style="1" bestFit="1" customWidth="1"/>
    <col min="15621" max="15621" width="14.73046875" style="1" bestFit="1" customWidth="1"/>
    <col min="15622" max="15622" width="14.3984375" style="1" bestFit="1" customWidth="1"/>
    <col min="15623" max="15623" width="12.1328125" style="1" bestFit="1" customWidth="1"/>
    <col min="15624" max="15624" width="12.3984375" style="1" bestFit="1" customWidth="1"/>
    <col min="15625" max="15626" width="13.86328125" style="1" bestFit="1" customWidth="1"/>
    <col min="15627" max="15627" width="14.86328125" style="1" bestFit="1" customWidth="1"/>
    <col min="15628" max="15628" width="12.1328125" style="1" bestFit="1" customWidth="1"/>
    <col min="15629" max="15629" width="12.3984375" style="1" bestFit="1" customWidth="1"/>
    <col min="15630" max="15631" width="13.86328125" style="1" bestFit="1" customWidth="1"/>
    <col min="15632" max="15632" width="14.86328125" style="1" bestFit="1" customWidth="1"/>
    <col min="15633" max="15871" width="9.1328125" style="1"/>
    <col min="15872" max="15872" width="15.3984375" style="1" bestFit="1" customWidth="1"/>
    <col min="15873" max="15873" width="11.1328125" style="1" bestFit="1" customWidth="1"/>
    <col min="15874" max="15874" width="14.59765625" style="1" bestFit="1" customWidth="1"/>
    <col min="15875" max="15875" width="17.3984375" style="1" bestFit="1" customWidth="1"/>
    <col min="15876" max="15876" width="17.59765625" style="1" bestFit="1" customWidth="1"/>
    <col min="15877" max="15877" width="14.73046875" style="1" bestFit="1" customWidth="1"/>
    <col min="15878" max="15878" width="14.3984375" style="1" bestFit="1" customWidth="1"/>
    <col min="15879" max="15879" width="12.1328125" style="1" bestFit="1" customWidth="1"/>
    <col min="15880" max="15880" width="12.3984375" style="1" bestFit="1" customWidth="1"/>
    <col min="15881" max="15882" width="13.86328125" style="1" bestFit="1" customWidth="1"/>
    <col min="15883" max="15883" width="14.86328125" style="1" bestFit="1" customWidth="1"/>
    <col min="15884" max="15884" width="12.1328125" style="1" bestFit="1" customWidth="1"/>
    <col min="15885" max="15885" width="12.3984375" style="1" bestFit="1" customWidth="1"/>
    <col min="15886" max="15887" width="13.86328125" style="1" bestFit="1" customWidth="1"/>
    <col min="15888" max="15888" width="14.86328125" style="1" bestFit="1" customWidth="1"/>
    <col min="15889" max="16127" width="9.1328125" style="1"/>
    <col min="16128" max="16128" width="15.3984375" style="1" bestFit="1" customWidth="1"/>
    <col min="16129" max="16129" width="11.1328125" style="1" bestFit="1" customWidth="1"/>
    <col min="16130" max="16130" width="14.59765625" style="1" bestFit="1" customWidth="1"/>
    <col min="16131" max="16131" width="17.3984375" style="1" bestFit="1" customWidth="1"/>
    <col min="16132" max="16132" width="17.59765625" style="1" bestFit="1" customWidth="1"/>
    <col min="16133" max="16133" width="14.73046875" style="1" bestFit="1" customWidth="1"/>
    <col min="16134" max="16134" width="14.3984375" style="1" bestFit="1" customWidth="1"/>
    <col min="16135" max="16135" width="12.1328125" style="1" bestFit="1" customWidth="1"/>
    <col min="16136" max="16136" width="12.3984375" style="1" bestFit="1" customWidth="1"/>
    <col min="16137" max="16138" width="13.86328125" style="1" bestFit="1" customWidth="1"/>
    <col min="16139" max="16139" width="14.86328125" style="1" bestFit="1" customWidth="1"/>
    <col min="16140" max="16140" width="12.1328125" style="1" bestFit="1" customWidth="1"/>
    <col min="16141" max="16141" width="12.3984375" style="1" bestFit="1" customWidth="1"/>
    <col min="16142" max="16143" width="13.86328125" style="1" bestFit="1" customWidth="1"/>
    <col min="16144" max="16144" width="14.86328125" style="1" bestFit="1" customWidth="1"/>
    <col min="16145" max="16384" width="9.1328125" style="1"/>
  </cols>
  <sheetData>
    <row r="1" spans="1:18">
      <c r="A1" s="87" t="s">
        <v>321</v>
      </c>
      <c r="B1" s="22" t="s">
        <v>322</v>
      </c>
      <c r="C1" s="28" t="s">
        <v>269</v>
      </c>
      <c r="D1" s="28" t="s">
        <v>270</v>
      </c>
      <c r="E1" s="28" t="s">
        <v>271</v>
      </c>
      <c r="F1" s="28" t="s">
        <v>272</v>
      </c>
      <c r="G1" s="28" t="s">
        <v>274</v>
      </c>
      <c r="H1" s="28" t="s">
        <v>273</v>
      </c>
      <c r="I1" s="28" t="s">
        <v>275</v>
      </c>
      <c r="J1" s="28" t="s">
        <v>276</v>
      </c>
      <c r="K1" s="28" t="s">
        <v>277</v>
      </c>
      <c r="L1" s="28" t="s">
        <v>278</v>
      </c>
      <c r="M1" s="28" t="s">
        <v>279</v>
      </c>
      <c r="N1" s="28" t="s">
        <v>280</v>
      </c>
      <c r="O1" s="28" t="s">
        <v>281</v>
      </c>
      <c r="P1" s="28" t="s">
        <v>282</v>
      </c>
      <c r="Q1" s="28" t="s">
        <v>283</v>
      </c>
      <c r="R1" s="28" t="s">
        <v>284</v>
      </c>
    </row>
    <row r="2" spans="1:18">
      <c r="A2" s="88" t="s">
        <v>7</v>
      </c>
      <c r="B2" s="28"/>
      <c r="C2" s="30">
        <f>IFERROR((s_DL/(k_decay*up_Rad_Spec!V2*s_IFD_iw*s_EF_iw))*up_Rad_Spec!BF2,".")</f>
        <v>3.266256203344386E-5</v>
      </c>
      <c r="D2" s="30">
        <f>IFERROR((s_DL/(k_decay*up_Rad_Spec!AN2*s_IRA_iw*(1/s_PEFm_pp)*s_SLF*s_ET_iw*s_EF_iw))*up_Rad_Spec!BF2,".")</f>
        <v>8.3427985161079816E-5</v>
      </c>
      <c r="E2" s="30">
        <f>IFERROR((s_DL/(k_decay*up_Rad_Spec!AN2*s_IRA_iw*(1/s_PEF)*s_SLF*s_ET_iw*s_EF_iw))*up_Rad_Spec!BF2,".")</f>
        <v>4.0946614908779038E-4</v>
      </c>
      <c r="F2" s="30">
        <f>IFERROR((s_DL/(k_decay*up_Rad_Spec!AY2*s_GSF_i*s_Fam*s_Foffset*acf!C2*s_ET_iw*(1/24)*s_EF_iw*(1/365)))*up_Rad_Spec!BF2,".")</f>
        <v>25.572336380034038</v>
      </c>
      <c r="G2" s="30">
        <f t="shared" ref="G2:G5" si="0">(IF(AND(C2&lt;&gt;".",E2&lt;&gt;".",F2&lt;&gt;"."),1/((1/C2)+(1/E2)+(1/F2)),IF(AND(C2&lt;&gt;".",E2&lt;&gt;".",F2="."), 1/((1/C2)+(1/E2)),IF(AND(C2&lt;&gt;".",E2=".",F2&lt;&gt;"."),1/((1/C2)+(1/F2)),IF(AND(C2=".",E2&lt;&gt;".",F2&lt;&gt;"."),1/((1/E2)+(1/F2)),IF(AND(C2&lt;&gt;".",E2=".",F2="."),1/(1/C2),IF(AND(C2=".",E2&lt;&gt;".",F2="."),1/(1/E2),IF(AND(C2=".",E2=".",F2&lt;&gt;"."),1/(1/F2),IF(AND(C2=".",E2=".",F2="."),".")))))))))</f>
        <v>3.024955705970833E-5</v>
      </c>
      <c r="H2" s="30">
        <f t="shared" ref="H2:H5" si="1">(IF(AND(C2&lt;&gt;".",D2&lt;&gt;".",F2&lt;&gt;"."),1/((1/C2)+(1/D2)+(1/F2)),IF(AND(C2&lt;&gt;".",D2&lt;&gt;".",F2="."), 1/((1/C2)+(1/D2)),IF(AND(C2&lt;&gt;".",D2=".",F2&lt;&gt;"."),1/((1/C2)+(1/F2)),IF(AND(C2=".",D2&lt;&gt;".",F2&lt;&gt;"."),1/((1/D2)+(1/F2)),IF(AND(C2&lt;&gt;".",D2=".",F2="."),1/(1/C2),IF(AND(C2=".",D2&lt;&gt;".",F2="."),1/(1/D2),IF(AND(C2=".",D2=".",F2&lt;&gt;"."),1/(1/F2),IF(AND(C2=".",D2=".",F2="."),".")))))))))</f>
        <v>2.3472791758293421E-5</v>
      </c>
      <c r="I2" s="89">
        <f>IFERROR((s_DL/(up_Rad_Spec!AV2*s_GSF_i*s_Fam*s_Foffset*Fsurf!C2*s_EF_iw*(1/365)*s_ET_iw*(1/24)))*up_Rad_Spec!BF2,".")</f>
        <v>19.121935724912692</v>
      </c>
      <c r="J2" s="30">
        <f>IFERROR((s_DL/(up_Rad_Spec!AZ2*s_GSF_i*s_Fam*s_Foffset*Fsurf!C2*s_EF_iw*(1/365)*s_ET_iw*(1/24)))*up_Rad_Spec!BF2,".")</f>
        <v>19.121935724912692</v>
      </c>
      <c r="K2" s="30">
        <f>IFERROR((s_DL/(up_Rad_Spec!BA2*s_GSF_i*s_Fam*s_Foffset*Fsurf!C2*s_EF_iw*(1/365)*s_ET_iw*(1/24)))*up_Rad_Spec!BF2,".")</f>
        <v>19.121935724912692</v>
      </c>
      <c r="L2" s="30">
        <f>IFERROR((s_DL/(up_Rad_Spec!BB2*s_GSF_i*s_Fam*s_Foffset*Fsurf!C2*s_EF_iw*(1/365)*s_ET_iw*(1/24)))*up_Rad_Spec!BF2,".")</f>
        <v>19.121935724912692</v>
      </c>
      <c r="M2" s="30">
        <f>IFERROR((s_DL/(up_Rad_Spec!AY2*s_GSF_i*s_Fam*s_Foffset*Fsurf!C2*s_EF_iw*(1/365)*s_ET_iw*(1/24)))*up_Rad_Spec!BF2,".")</f>
        <v>19.121935724912692</v>
      </c>
      <c r="N2" s="30">
        <f>IFERROR((s_DL/(up_Rad_Spec!AV2*s_GSF_i*s_Fam*s_Foffset*acf!D2*s_ET_iw*(1/24)*s_EF_iw*(1/365)))*up_Rad_Spec!BF2,".")</f>
        <v>24.149248724426727</v>
      </c>
      <c r="O2" s="30">
        <f>IFERROR((s_DL/(up_Rad_Spec!AZ2*s_GSF_i*s_Fam*s_Foffset*acf!E2*s_ET_iw*(1/24)*s_EF_iw*(1/365)))*up_Rad_Spec!BF2,".")</f>
        <v>23.701979060851798</v>
      </c>
      <c r="P2" s="30">
        <f>IFERROR((s_DL/(up_Rad_Spec!BA2*s_GSF_i*s_Fam*s_Foffset*acf!F2*s_ET_iw*(1/24)*s_EF_iw*(1/365)))*up_Rad_Spec!BF2,".")</f>
        <v>23.752295687072465</v>
      </c>
      <c r="Q2" s="30">
        <f>IFERROR((s_DL/(up_Rad_Spec!BB2*s_GSF_i*s_Fam*s_Foffset*acf!G2*s_ET_iw*(1/24)*s_EF_iw*(1/365)))*up_Rad_Spec!BF2,".")</f>
        <v>23.649527161485462</v>
      </c>
      <c r="R2" s="30">
        <f>IFERROR((s_DL/(up_Rad_Spec!AY2*s_GSF_i*s_Fam*s_Foffset*acf!C2*s_ET_iw*(1/24)*s_EF_iw*(1/365)))*up_Rad_Spec!BF2,".")</f>
        <v>22.62632312919262</v>
      </c>
    </row>
    <row r="3" spans="1:18">
      <c r="A3" s="34" t="s">
        <v>8</v>
      </c>
      <c r="B3" s="28" t="s">
        <v>9</v>
      </c>
      <c r="C3" s="30">
        <f>IFERROR((s_DL/(k_decay*up_Rad_Spec!V3*s_IFD_iw*s_EF_iw))*up_Rad_Spec!BF3,".")</f>
        <v>3.266256203344386E-5</v>
      </c>
      <c r="D3" s="30">
        <f>IFERROR((s_DL/(k_decay*up_Rad_Spec!AN3*s_IRA_iw*(1/s_PEFm_pp)*s_SLF*s_ET_iw*s_EF_iw))*up_Rad_Spec!BF3,".")</f>
        <v>8.3427985161079816E-5</v>
      </c>
      <c r="E3" s="30">
        <f>IFERROR((s_DL/(k_decay*up_Rad_Spec!AN3*s_IRA_iw*(1/s_PEF)*s_SLF*s_ET_iw*s_EF_iw))*up_Rad_Spec!BF3,".")</f>
        <v>4.0946614908779038E-4</v>
      </c>
      <c r="F3" s="30">
        <f>IFERROR((s_DL/(k_decay*up_Rad_Spec!AY3*s_GSF_i*s_Fam*s_Foffset*acf!C3*s_ET_iw*(1/24)*s_EF_iw*(1/365)))*up_Rad_Spec!BF3,".")</f>
        <v>24.559728809480475</v>
      </c>
      <c r="G3" s="30">
        <f t="shared" si="0"/>
        <v>3.0249555584391791E-5</v>
      </c>
      <c r="H3" s="30">
        <f t="shared" si="1"/>
        <v>2.3472790869958635E-5</v>
      </c>
      <c r="I3" s="89">
        <f>IFERROR((s_DL/(up_Rad_Spec!AV3*s_GSF_i*s_Fam*s_Foffset*Fsurf!C3*s_EF_iw*(1/365)*s_ET_iw*(1/24)))*up_Rad_Spec!BF3,".")</f>
        <v>18.207479362320797</v>
      </c>
      <c r="J3" s="30">
        <f>IFERROR((s_DL/(up_Rad_Spec!AZ3*s_GSF_i*s_Fam*s_Foffset*Fsurf!C3*s_EF_iw*(1/365)*s_ET_iw*(1/24)))*up_Rad_Spec!BF3,".")</f>
        <v>18.207479362320797</v>
      </c>
      <c r="K3" s="30">
        <f>IFERROR((s_DL/(up_Rad_Spec!BA3*s_GSF_i*s_Fam*s_Foffset*Fsurf!C3*s_EF_iw*(1/365)*s_ET_iw*(1/24)))*up_Rad_Spec!BF3,".")</f>
        <v>18.207479362320797</v>
      </c>
      <c r="L3" s="30">
        <f>IFERROR((s_DL/(up_Rad_Spec!BB3*s_GSF_i*s_Fam*s_Foffset*Fsurf!C3*s_EF_iw*(1/365)*s_ET_iw*(1/24)))*up_Rad_Spec!BF3,".")</f>
        <v>18.207479362320797</v>
      </c>
      <c r="M3" s="30">
        <f>IFERROR((s_DL/(up_Rad_Spec!AY3*s_GSF_i*s_Fam*s_Foffset*Fsurf!C3*s_EF_iw*(1/365)*s_ET_iw*(1/24)))*up_Rad_Spec!BF3,".")</f>
        <v>18.207479362320797</v>
      </c>
      <c r="N3" s="30">
        <f>IFERROR((s_DL/(up_Rad_Spec!AV3*s_GSF_i*s_Fam*s_Foffset*acf!D3*s_ET_iw*(1/24)*s_EF_iw*(1/365)))*up_Rad_Spec!BF3,".")</f>
        <v>22.635483583900783</v>
      </c>
      <c r="O3" s="30">
        <f>IFERROR((s_DL/(up_Rad_Spec!AZ3*s_GSF_i*s_Fam*s_Foffset*acf!E3*s_ET_iw*(1/24)*s_EF_iw*(1/365)))*up_Rad_Spec!BF3,".")</f>
        <v>22.883751090690666</v>
      </c>
      <c r="P3" s="30">
        <f>IFERROR((s_DL/(up_Rad_Spec!BA3*s_GSF_i*s_Fam*s_Foffset*acf!F3*s_ET_iw*(1/24)*s_EF_iw*(1/365)))*up_Rad_Spec!BF3,".")</f>
        <v>23.313571261621345</v>
      </c>
      <c r="Q3" s="30">
        <f>IFERROR((s_DL/(up_Rad_Spec!BB3*s_GSF_i*s_Fam*s_Foffset*acf!G3*s_ET_iw*(1/24)*s_EF_iw*(1/365)))*up_Rad_Spec!BF3,".")</f>
        <v>23.254476613501353</v>
      </c>
      <c r="R3" s="30">
        <f>IFERROR((s_DL/(up_Rad_Spec!AY3*s_GSF_i*s_Fam*s_Foffset*acf!C3*s_ET_iw*(1/24)*s_EF_iw*(1/365)))*up_Rad_Spec!BF3,".")</f>
        <v>21.730371122542955</v>
      </c>
    </row>
    <row r="4" spans="1:18">
      <c r="A4" s="88" t="s">
        <v>10</v>
      </c>
      <c r="B4" s="28"/>
      <c r="C4" s="30">
        <f>IFERROR((s_DL/(k_decay*up_Rad_Spec!V4*s_IFD_iw*s_EF_iw))*up_Rad_Spec!BF4,".")</f>
        <v>3.266256203344386E-5</v>
      </c>
      <c r="D4" s="30">
        <f>IFERROR((s_DL/(k_decay*up_Rad_Spec!AN4*s_IRA_iw*(1/s_PEFm_pp)*s_SLF*s_ET_iw*s_EF_iw))*up_Rad_Spec!BF4,".")</f>
        <v>8.3427985161079816E-5</v>
      </c>
      <c r="E4" s="30">
        <f>IFERROR((s_DL/(k_decay*up_Rad_Spec!AN4*s_IRA_iw*(1/s_PEF)*s_SLF*s_ET_iw*s_EF_iw))*up_Rad_Spec!BF4,".")</f>
        <v>4.0946614908779038E-4</v>
      </c>
      <c r="F4" s="30">
        <f>IFERROR((s_DL/(k_decay*up_Rad_Spec!AY4*s_GSF_i*s_Fam*s_Foffset*acf!C4*s_ET_iw*(1/24)*s_EF_iw*(1/365)))*up_Rad_Spec!BF4,".")</f>
        <v>27.632983469186019</v>
      </c>
      <c r="G4" s="30">
        <f t="shared" si="0"/>
        <v>3.0249559728062742E-5</v>
      </c>
      <c r="H4" s="30">
        <f t="shared" si="1"/>
        <v>2.3472793364994023E-5</v>
      </c>
      <c r="I4" s="89" t="str">
        <f>IFERROR((s_DL/(up_Rad_Spec!AV4*s_GSF_i*s_Fam*s_Foffset*Fsurf!C4*s_EF_iw*(1/365)*s_ET_iw*(1/24)))*up_Rad_Spec!BF4,".")</f>
        <v>.</v>
      </c>
      <c r="J4" s="30" t="str">
        <f>IFERROR((s_DL/(up_Rad_Spec!AZ4*s_GSF_i*s_Fam*s_Foffset*Fsurf!C4*s_EF_iw*(1/365)*s_ET_iw*(1/24)))*up_Rad_Spec!BF4,".")</f>
        <v>.</v>
      </c>
      <c r="K4" s="30" t="str">
        <f>IFERROR((s_DL/(up_Rad_Spec!BA4*s_GSF_i*s_Fam*s_Foffset*Fsurf!C4*s_EF_iw*(1/365)*s_ET_iw*(1/24)))*up_Rad_Spec!BF4,".")</f>
        <v>.</v>
      </c>
      <c r="L4" s="30" t="str">
        <f>IFERROR((s_DL/(up_Rad_Spec!BB4*s_GSF_i*s_Fam*s_Foffset*Fsurf!C4*s_EF_iw*(1/365)*s_ET_iw*(1/24)))*up_Rad_Spec!BF4,".")</f>
        <v>.</v>
      </c>
      <c r="M4" s="30" t="str">
        <f>IFERROR((s_DL/(up_Rad_Spec!AY4*s_GSF_i*s_Fam*s_Foffset*Fsurf!C4*s_EF_iw*(1/365)*s_ET_iw*(1/24)))*up_Rad_Spec!BF4,".")</f>
        <v>.</v>
      </c>
      <c r="N4" s="30">
        <f>IFERROR((s_DL/(up_Rad_Spec!AV4*s_GSF_i*s_Fam*s_Foffset*acf!D4*s_ET_iw*(1/24)*s_EF_iw*(1/365)))*up_Rad_Spec!BF4,".")</f>
        <v>22.80302494912744</v>
      </c>
      <c r="O4" s="30">
        <f>IFERROR((s_DL/(up_Rad_Spec!AZ4*s_GSF_i*s_Fam*s_Foffset*acf!E4*s_ET_iw*(1/24)*s_EF_iw*(1/365)))*up_Rad_Spec!BF4,".")</f>
        <v>22.820088216086226</v>
      </c>
      <c r="P4" s="30">
        <f>IFERROR((s_DL/(up_Rad_Spec!BA4*s_GSF_i*s_Fam*s_Foffset*acf!F4*s_ET_iw*(1/24)*s_EF_iw*(1/365)))*up_Rad_Spec!BF4,".")</f>
        <v>22.711455615882709</v>
      </c>
      <c r="Q4" s="30">
        <f>IFERROR((s_DL/(up_Rad_Spec!BB4*s_GSF_i*s_Fam*s_Foffset*acf!G4*s_ET_iw*(1/24)*s_EF_iw*(1/365)))*up_Rad_Spec!BF4,".")</f>
        <v>22.629289867365138</v>
      </c>
      <c r="R4" s="30">
        <f>IFERROR((s_DL/(up_Rad_Spec!AY4*s_GSF_i*s_Fam*s_Foffset*acf!C4*s_ET_iw*(1/24)*s_EF_iw*(1/365)))*up_Rad_Spec!BF4,".")</f>
        <v>24.449577219139051</v>
      </c>
    </row>
    <row r="5" spans="1:18">
      <c r="A5" s="88" t="s">
        <v>11</v>
      </c>
      <c r="B5" s="28"/>
      <c r="C5" s="30">
        <f>IFERROR((s_DL/(k_decay*up_Rad_Spec!V5*s_IFD_iw*s_EF_iw))*up_Rad_Spec!BF5,".")</f>
        <v>3.266256203344386E-5</v>
      </c>
      <c r="D5" s="30">
        <f>IFERROR((s_DL/(k_decay*up_Rad_Spec!AN5*s_IRA_iw*(1/s_PEFm_pp)*s_SLF*s_ET_iw*s_EF_iw))*up_Rad_Spec!BF5,".")</f>
        <v>8.3427985161079816E-5</v>
      </c>
      <c r="E5" s="30">
        <f>IFERROR((s_DL/(k_decay*up_Rad_Spec!AN5*s_IRA_iw*(1/s_PEF)*s_SLF*s_ET_iw*s_EF_iw))*up_Rad_Spec!BF5,".")</f>
        <v>4.0946614908779038E-4</v>
      </c>
      <c r="F5" s="30">
        <f>IFERROR((s_DL/(k_decay*up_Rad_Spec!AY5*s_GSF_i*s_Fam*s_Foffset*acf!C5*s_ET_iw*(1/24)*s_EF_iw*(1/365)))*up_Rad_Spec!BF5,".")</f>
        <v>28.138122638900331</v>
      </c>
      <c r="G5" s="30">
        <f t="shared" si="0"/>
        <v>3.024956032252772E-5</v>
      </c>
      <c r="H5" s="30">
        <f t="shared" si="1"/>
        <v>2.3472793722940182E-5</v>
      </c>
      <c r="I5" s="89">
        <f>IFERROR((s_DL/(up_Rad_Spec!AV5*s_GSF_i*s_Fam*s_Foffset*Fsurf!C5*s_EF_iw*(1/365)*s_ET_iw*(1/24)))*up_Rad_Spec!BF5,".")</f>
        <v>22.561860670135079</v>
      </c>
      <c r="J5" s="30">
        <f>IFERROR((s_DL/(up_Rad_Spec!AZ5*s_GSF_i*s_Fam*s_Foffset*Fsurf!C5*s_EF_iw*(1/365)*s_ET_iw*(1/24)))*up_Rad_Spec!BF5,".")</f>
        <v>22.561860670135079</v>
      </c>
      <c r="K5" s="30">
        <f>IFERROR((s_DL/(up_Rad_Spec!BA5*s_GSF_i*s_Fam*s_Foffset*Fsurf!C5*s_EF_iw*(1/365)*s_ET_iw*(1/24)))*up_Rad_Spec!BF5,".")</f>
        <v>22.561860670135079</v>
      </c>
      <c r="L5" s="30">
        <f>IFERROR((s_DL/(up_Rad_Spec!BB5*s_GSF_i*s_Fam*s_Foffset*Fsurf!C5*s_EF_iw*(1/365)*s_ET_iw*(1/24)))*up_Rad_Spec!BF5,".")</f>
        <v>22.561860670135079</v>
      </c>
      <c r="M5" s="30">
        <f>IFERROR((s_DL/(up_Rad_Spec!AY5*s_GSF_i*s_Fam*s_Foffset*Fsurf!C5*s_EF_iw*(1/365)*s_ET_iw*(1/24)))*up_Rad_Spec!BF5,".")</f>
        <v>22.561860670135079</v>
      </c>
      <c r="N5" s="30">
        <f>IFERROR((s_DL/(up_Rad_Spec!AV5*s_GSF_i*s_Fam*s_Foffset*acf!D5*s_ET_iw*(1/24)*s_EF_iw*(1/365)))*up_Rad_Spec!BF5,".")</f>
        <v>22.463616270749284</v>
      </c>
      <c r="O5" s="30">
        <f>IFERROR((s_DL/(up_Rad_Spec!AZ5*s_GSF_i*s_Fam*s_Foffset*acf!E5*s_ET_iw*(1/24)*s_EF_iw*(1/365)))*up_Rad_Spec!BF5,".")</f>
        <v>22.596571225012216</v>
      </c>
      <c r="P5" s="30">
        <f>IFERROR((s_DL/(up_Rad_Spec!BA5*s_GSF_i*s_Fam*s_Foffset*acf!F5*s_ET_iw*(1/24)*s_EF_iw*(1/365)))*up_Rad_Spec!BF5,".")</f>
        <v>22.291429540171659</v>
      </c>
      <c r="Q5" s="30">
        <f>IFERROR((s_DL/(up_Rad_Spec!BB5*s_GSF_i*s_Fam*s_Foffset*acf!G5*s_ET_iw*(1/24)*s_EF_iw*(1/365)))*up_Rad_Spec!BF5,".")</f>
        <v>22.881028455224794</v>
      </c>
      <c r="R5" s="30">
        <f>IFERROR((s_DL/(up_Rad_Spec!AY5*s_GSF_i*s_Fam*s_Foffset*acf!C5*s_ET_iw*(1/24)*s_EF_iw*(1/365)))*up_Rad_Spec!BF5,".")</f>
        <v>24.89652277426211</v>
      </c>
    </row>
    <row r="6" spans="1:18">
      <c r="A6" s="27" t="s">
        <v>12</v>
      </c>
      <c r="B6" s="28" t="s">
        <v>13</v>
      </c>
      <c r="C6" s="30">
        <f>IFERROR((s_DL/(k_decay*up_Rad_Spec!V6*s_IFD_iw*s_EF_iw))*up_Rad_Spec!BF6,".")</f>
        <v>3.266256203344386E-5</v>
      </c>
      <c r="D6" s="30">
        <f>IFERROR((s_DL/(k_decay*up_Rad_Spec!AN6*s_IRA_iw*(1/s_PEFm_pp)*s_SLF*s_ET_iw*s_EF_iw))*up_Rad_Spec!BF6,".")</f>
        <v>8.3427985161079816E-5</v>
      </c>
      <c r="E6" s="30">
        <f>IFERROR((s_DL/(k_decay*up_Rad_Spec!AN6*s_IRA_iw*(1/s_PEF)*s_SLF*s_ET_iw*s_EF_iw))*up_Rad_Spec!BF6,".")</f>
        <v>4.0946614908779038E-4</v>
      </c>
      <c r="F6" s="30">
        <f>IFERROR((s_DL/(k_decay*up_Rad_Spec!AY6*s_GSF_i*s_Fam*s_Foffset*acf!C6*s_ET_iw*(1/24)*s_EF_iw*(1/365)))*up_Rad_Spec!BF6,".")</f>
        <v>24.443728839188601</v>
      </c>
      <c r="G6" s="30">
        <f t="shared" ref="G6" si="2">(IF(AND(C6&lt;&gt;".",E6&lt;&gt;".",F6&lt;&gt;"."),1/((1/C6)+(1/E6)+(1/F6)),IF(AND(C6&lt;&gt;".",E6&lt;&gt;".",F6="."), 1/((1/C6)+(1/E6)),IF(AND(C6&lt;&gt;".",E6=".",F6&lt;&gt;"."),1/((1/C6)+(1/F6)),IF(AND(C6=".",E6&lt;&gt;".",F6&lt;&gt;"."),1/((1/E6)+(1/F6)),IF(AND(C6&lt;&gt;".",E6=".",F6="."),1/(1/C6),IF(AND(C6=".",E6&lt;&gt;".",F6="."),1/(1/E6),IF(AND(C6=".",E6=".",F6&lt;&gt;"."),1/(1/F6),IF(AND(C6=".",E6=".",F6="."),".")))))))))</f>
        <v>3.0249555407582594E-5</v>
      </c>
      <c r="H6" s="30">
        <f t="shared" ref="H6" si="3">(IF(AND(C6&lt;&gt;".",D6&lt;&gt;".",F6&lt;&gt;"."),1/((1/C6)+(1/D6)+(1/F6)),IF(AND(C6&lt;&gt;".",D6&lt;&gt;".",F6="."), 1/((1/C6)+(1/D6)),IF(AND(C6&lt;&gt;".",D6=".",F6&lt;&gt;"."),1/((1/C6)+(1/F6)),IF(AND(C6=".",D6&lt;&gt;".",F6&lt;&gt;"."),1/((1/D6)+(1/F6)),IF(AND(C6&lt;&gt;".",D6=".",F6="."),1/(1/C6),IF(AND(C6=".",D6&lt;&gt;".",F6="."),1/(1/D6),IF(AND(C6=".",D6=".",F6&lt;&gt;"."),1/(1/F6),IF(AND(C6=".",D6=".",F6="."),".")))))))))</f>
        <v>2.3472790763496223E-5</v>
      </c>
      <c r="I6" s="89">
        <f>IFERROR((s_DL/(up_Rad_Spec!AV6*s_GSF_i*s_Fam*s_Foffset*Fsurf!C6*s_EF_iw*(1/365)*s_ET_iw*(1/24)))*up_Rad_Spec!BF6,".")</f>
        <v>17.871716959998029</v>
      </c>
      <c r="J6" s="30">
        <f>IFERROR((s_DL/(up_Rad_Spec!AZ6*s_GSF_i*s_Fam*s_Foffset*Fsurf!C6*s_EF_iw*(1/365)*s_ET_iw*(1/24)))*up_Rad_Spec!BF6,".")</f>
        <v>17.871716959998029</v>
      </c>
      <c r="K6" s="30">
        <f>IFERROR((s_DL/(up_Rad_Spec!BA6*s_GSF_i*s_Fam*s_Foffset*Fsurf!C6*s_EF_iw*(1/365)*s_ET_iw*(1/24)))*up_Rad_Spec!BF6,".")</f>
        <v>17.871716959998029</v>
      </c>
      <c r="L6" s="30">
        <f>IFERROR((s_DL/(up_Rad_Spec!BB6*s_GSF_i*s_Fam*s_Foffset*Fsurf!C6*s_EF_iw*(1/365)*s_ET_iw*(1/24)))*up_Rad_Spec!BF6,".")</f>
        <v>17.871716959998029</v>
      </c>
      <c r="M6" s="30">
        <f>IFERROR((s_DL/(up_Rad_Spec!AY6*s_GSF_i*s_Fam*s_Foffset*Fsurf!C6*s_EF_iw*(1/365)*s_ET_iw*(1/24)))*up_Rad_Spec!BF6,".")</f>
        <v>17.871716959998029</v>
      </c>
      <c r="N6" s="30">
        <f>IFERROR((s_DL/(up_Rad_Spec!AV6*s_GSF_i*s_Fam*s_Foffset*acf!D6*s_ET_iw*(1/24)*s_EF_iw*(1/365)))*up_Rad_Spec!BF6,".")</f>
        <v>22.27278683029898</v>
      </c>
      <c r="O6" s="30">
        <f>IFERROR((s_DL/(up_Rad_Spec!AZ6*s_GSF_i*s_Fam*s_Foffset*acf!E6*s_ET_iw*(1/24)*s_EF_iw*(1/365)))*up_Rad_Spec!BF6,".")</f>
        <v>22.90206310855443</v>
      </c>
      <c r="P6" s="30">
        <f>IFERROR((s_DL/(up_Rad_Spec!BA6*s_GSF_i*s_Fam*s_Foffset*acf!F6*s_ET_iw*(1/24)*s_EF_iw*(1/365)))*up_Rad_Spec!BF6,".")</f>
        <v>23.676865331429877</v>
      </c>
      <c r="Q6" s="30">
        <f>IFERROR((s_DL/(up_Rad_Spec!BB6*s_GSF_i*s_Fam*s_Foffset*acf!G6*s_ET_iw*(1/24)*s_EF_iw*(1/365)))*up_Rad_Spec!BF6,".")</f>
        <v>24.406520751783276</v>
      </c>
      <c r="R6" s="30">
        <f>IFERROR((s_DL/(up_Rad_Spec!AY6*s_GSF_i*s_Fam*s_Foffset*acf!C6*s_ET_iw*(1/24)*s_EF_iw*(1/365)))*up_Rad_Spec!BF6,".")</f>
        <v>21.627734712173744</v>
      </c>
    </row>
    <row r="7" spans="1:18">
      <c r="A7" s="88" t="s">
        <v>14</v>
      </c>
      <c r="B7" s="28"/>
      <c r="C7" s="30">
        <f>IFERROR((s_DL/(k_decay*up_Rad_Spec!V7*s_IFD_iw*s_EF_iw))*up_Rad_Spec!BF7,".")</f>
        <v>3.266256203344386E-5</v>
      </c>
      <c r="D7" s="30">
        <f>IFERROR((s_DL/(k_decay*up_Rad_Spec!AN7*s_IRA_iw*(1/s_PEFm_pp)*s_SLF*s_ET_iw*s_EF_iw))*up_Rad_Spec!BF7,".")</f>
        <v>8.3427985161079816E-5</v>
      </c>
      <c r="E7" s="30">
        <f>IFERROR((s_DL/(k_decay*up_Rad_Spec!AN7*s_IRA_iw*(1/s_PEF)*s_SLF*s_ET_iw*s_EF_iw))*up_Rad_Spec!BF7,".")</f>
        <v>4.0946614908779038E-4</v>
      </c>
      <c r="F7" s="30">
        <f>IFERROR((s_DL/(k_decay*up_Rad_Spec!AY7*s_GSF_i*s_Fam*s_Foffset*acf!C7*s_ET_iw*(1/24)*s_EF_iw*(1/365)))*up_Rad_Spec!BF7,".")</f>
        <v>27.930624394101848</v>
      </c>
      <c r="G7" s="30">
        <f t="shared" ref="G7:G70" si="4">(IF(AND(C7&lt;&gt;".",E7&lt;&gt;".",F7&lt;&gt;"."),1/((1/C7)+(1/E7)+(1/F7)),IF(AND(C7&lt;&gt;".",E7&lt;&gt;".",F7="."), 1/((1/C7)+(1/E7)),IF(AND(C7&lt;&gt;".",E7=".",F7&lt;&gt;"."),1/((1/C7)+(1/F7)),IF(AND(C7=".",E7&lt;&gt;".",F7&lt;&gt;"."),1/((1/E7)+(1/F7)),IF(AND(C7&lt;&gt;".",E7=".",F7="."),1/(1/C7),IF(AND(C7=".",E7&lt;&gt;".",F7="."),1/(1/E7),IF(AND(C7=".",E7=".",F7&lt;&gt;"."),1/(1/F7),IF(AND(C7=".",E7=".",F7="."),".")))))))))</f>
        <v>3.0249560080938921E-5</v>
      </c>
      <c r="H7" s="30">
        <f t="shared" ref="H7:H70" si="5">(IF(AND(C7&lt;&gt;".",D7&lt;&gt;".",F7&lt;&gt;"."),1/((1/C7)+(1/D7)+(1/F7)),IF(AND(C7&lt;&gt;".",D7&lt;&gt;".",F7="."), 1/((1/C7)+(1/D7)),IF(AND(C7&lt;&gt;".",D7=".",F7&lt;&gt;"."),1/((1/C7)+(1/F7)),IF(AND(C7=".",D7&lt;&gt;".",F7&lt;&gt;"."),1/((1/D7)+(1/F7)),IF(AND(C7&lt;&gt;".",D7=".",F7="."),1/(1/C7),IF(AND(C7=".",D7&lt;&gt;".",F7="."),1/(1/D7),IF(AND(C7=".",D7=".",F7&lt;&gt;"."),1/(1/F7),IF(AND(C7=".",D7=".",F7="."),".")))))))))</f>
        <v>2.3472793577471929E-5</v>
      </c>
      <c r="I7" s="89" t="str">
        <f>IFERROR((s_DL/(up_Rad_Spec!AV7*s_GSF_i*s_Fam*s_Foffset*Fsurf!C7*s_EF_iw*(1/365)*s_ET_iw*(1/24)))*up_Rad_Spec!BF7,".")</f>
        <v>.</v>
      </c>
      <c r="J7" s="30" t="str">
        <f>IFERROR((s_DL/(up_Rad_Spec!AZ7*s_GSF_i*s_Fam*s_Foffset*Fsurf!C7*s_EF_iw*(1/365)*s_ET_iw*(1/24)))*up_Rad_Spec!BF7,".")</f>
        <v>.</v>
      </c>
      <c r="K7" s="30" t="str">
        <f>IFERROR((s_DL/(up_Rad_Spec!BA7*s_GSF_i*s_Fam*s_Foffset*Fsurf!C7*s_EF_iw*(1/365)*s_ET_iw*(1/24)))*up_Rad_Spec!BF7,".")</f>
        <v>.</v>
      </c>
      <c r="L7" s="30" t="str">
        <f>IFERROR((s_DL/(up_Rad_Spec!BB7*s_GSF_i*s_Fam*s_Foffset*Fsurf!C7*s_EF_iw*(1/365)*s_ET_iw*(1/24)))*up_Rad_Spec!BF7,".")</f>
        <v>.</v>
      </c>
      <c r="M7" s="30" t="str">
        <f>IFERROR((s_DL/(up_Rad_Spec!AY7*s_GSF_i*s_Fam*s_Foffset*Fsurf!C7*s_EF_iw*(1/365)*s_ET_iw*(1/24)))*up_Rad_Spec!BF7,".")</f>
        <v>.</v>
      </c>
      <c r="N7" s="30">
        <f>IFERROR((s_DL/(up_Rad_Spec!AV7*s_GSF_i*s_Fam*s_Foffset*acf!D7*s_ET_iw*(1/24)*s_EF_iw*(1/365)))*up_Rad_Spec!BF7,".")</f>
        <v>22.714159811298117</v>
      </c>
      <c r="O7" s="30">
        <f>IFERROR((s_DL/(up_Rad_Spec!AZ7*s_GSF_i*s_Fam*s_Foffset*acf!E7*s_ET_iw*(1/24)*s_EF_iw*(1/365)))*up_Rad_Spec!BF7,".")</f>
        <v>22.843883928511779</v>
      </c>
      <c r="P7" s="30">
        <f>IFERROR((s_DL/(up_Rad_Spec!BA7*s_GSF_i*s_Fam*s_Foffset*acf!F7*s_ET_iw*(1/24)*s_EF_iw*(1/365)))*up_Rad_Spec!BF7,".")</f>
        <v>22.467539959395012</v>
      </c>
      <c r="Q7" s="30">
        <f>IFERROR((s_DL/(up_Rad_Spec!BB7*s_GSF_i*s_Fam*s_Foffset*acf!G7*s_ET_iw*(1/24)*s_EF_iw*(1/365)))*up_Rad_Spec!BF7,".")</f>
        <v>23.024687880457364</v>
      </c>
      <c r="R7" s="30">
        <f>IFERROR((s_DL/(up_Rad_Spec!AY7*s_GSF_i*s_Fam*s_Foffset*acf!C7*s_ET_iw*(1/24)*s_EF_iw*(1/365)))*up_Rad_Spec!BF7,".")</f>
        <v>24.712928977208179</v>
      </c>
    </row>
    <row r="8" spans="1:18">
      <c r="A8" s="88" t="s">
        <v>15</v>
      </c>
      <c r="B8" s="28"/>
      <c r="C8" s="30">
        <f>IFERROR((s_DL/(k_decay*up_Rad_Spec!V8*s_IFD_iw*s_EF_iw))*up_Rad_Spec!BF8,".")</f>
        <v>3.266256203344386E-5</v>
      </c>
      <c r="D8" s="30">
        <f>IFERROR((s_DL/(k_decay*up_Rad_Spec!AN8*s_IRA_iw*(1/s_PEFm_pp)*s_SLF*s_ET_iw*s_EF_iw))*up_Rad_Spec!BF8,".")</f>
        <v>8.3427985161079816E-5</v>
      </c>
      <c r="E8" s="30">
        <f>IFERROR((s_DL/(k_decay*up_Rad_Spec!AN8*s_IRA_iw*(1/s_PEF)*s_SLF*s_ET_iw*s_EF_iw))*up_Rad_Spec!BF8,".")</f>
        <v>4.0946614908779038E-4</v>
      </c>
      <c r="F8" s="30">
        <f>IFERROR((s_DL/(k_decay*up_Rad_Spec!AY8*s_GSF_i*s_Fam*s_Foffset*acf!C8*s_ET_iw*(1/24)*s_EF_iw*(1/365)))*up_Rad_Spec!BF8,".")</f>
        <v>27.301398813258501</v>
      </c>
      <c r="G8" s="30">
        <f t="shared" si="4"/>
        <v>3.0249559325883309E-5</v>
      </c>
      <c r="H8" s="30">
        <f t="shared" si="5"/>
        <v>2.3472793122829068E-5</v>
      </c>
      <c r="I8" s="89">
        <f>IFERROR((s_DL/(up_Rad_Spec!AV8*s_GSF_i*s_Fam*s_Foffset*Fsurf!C8*s_EF_iw*(1/365)*s_ET_iw*(1/24)))*up_Rad_Spec!BF8,".")</f>
        <v>21.34230063391156</v>
      </c>
      <c r="J8" s="30">
        <f>IFERROR((s_DL/(up_Rad_Spec!AZ8*s_GSF_i*s_Fam*s_Foffset*Fsurf!C8*s_EF_iw*(1/365)*s_ET_iw*(1/24)))*up_Rad_Spec!BF8,".")</f>
        <v>21.34230063391156</v>
      </c>
      <c r="K8" s="30">
        <f>IFERROR((s_DL/(up_Rad_Spec!BA8*s_GSF_i*s_Fam*s_Foffset*Fsurf!C8*s_EF_iw*(1/365)*s_ET_iw*(1/24)))*up_Rad_Spec!BF8,".")</f>
        <v>21.34230063391156</v>
      </c>
      <c r="L8" s="30">
        <f>IFERROR((s_DL/(up_Rad_Spec!BB8*s_GSF_i*s_Fam*s_Foffset*Fsurf!C8*s_EF_iw*(1/365)*s_ET_iw*(1/24)))*up_Rad_Spec!BF8,".")</f>
        <v>21.34230063391156</v>
      </c>
      <c r="M8" s="30">
        <f>IFERROR((s_DL/(up_Rad_Spec!AY8*s_GSF_i*s_Fam*s_Foffset*Fsurf!C8*s_EF_iw*(1/365)*s_ET_iw*(1/24)))*up_Rad_Spec!BF8,".")</f>
        <v>21.34230063391156</v>
      </c>
      <c r="N8" s="30">
        <f>IFERROR((s_DL/(up_Rad_Spec!AV8*s_GSF_i*s_Fam*s_Foffset*acf!D8*s_ET_iw*(1/24)*s_EF_iw*(1/365)))*up_Rad_Spec!BF8,".")</f>
        <v>23.121983385032788</v>
      </c>
      <c r="O8" s="30">
        <f>IFERROR((s_DL/(up_Rad_Spec!AZ8*s_GSF_i*s_Fam*s_Foffset*acf!E8*s_ET_iw*(1/24)*s_EF_iw*(1/365)))*up_Rad_Spec!BF8,".")</f>
        <v>22.843883928511779</v>
      </c>
      <c r="P8" s="30">
        <f>IFERROR((s_DL/(up_Rad_Spec!BA8*s_GSF_i*s_Fam*s_Foffset*acf!F8*s_ET_iw*(1/24)*s_EF_iw*(1/365)))*up_Rad_Spec!BF8,".")</f>
        <v>22.703640456058299</v>
      </c>
      <c r="Q8" s="30">
        <f>IFERROR((s_DL/(up_Rad_Spec!BB8*s_GSF_i*s_Fam*s_Foffset*acf!G8*s_ET_iw*(1/24)*s_EF_iw*(1/365)))*up_Rad_Spec!BF8,".")</f>
        <v>23.164125291995575</v>
      </c>
      <c r="R8" s="30">
        <f>IFERROR((s_DL/(up_Rad_Spec!AY8*s_GSF_i*s_Fam*s_Foffset*acf!C8*s_ET_iw*(1/24)*s_EF_iw*(1/365)))*up_Rad_Spec!BF8,".")</f>
        <v>24.156192154192226</v>
      </c>
    </row>
    <row r="9" spans="1:18">
      <c r="A9" s="88" t="s">
        <v>16</v>
      </c>
      <c r="B9" s="28"/>
      <c r="C9" s="30">
        <f>IFERROR((s_DL/(k_decay*up_Rad_Spec!V9*s_IFD_iw*s_EF_iw))*up_Rad_Spec!BF9,".")</f>
        <v>3.266256203344386E-5</v>
      </c>
      <c r="D9" s="30">
        <f>IFERROR((s_DL/(k_decay*up_Rad_Spec!AN9*s_IRA_iw*(1/s_PEFm_pp)*s_SLF*s_ET_iw*s_EF_iw))*up_Rad_Spec!BF9,".")</f>
        <v>8.3427985161079816E-5</v>
      </c>
      <c r="E9" s="30">
        <f>IFERROR((s_DL/(k_decay*up_Rad_Spec!AN9*s_IRA_iw*(1/s_PEF)*s_SLF*s_ET_iw*s_EF_iw))*up_Rad_Spec!BF9,".")</f>
        <v>4.0946614908779038E-4</v>
      </c>
      <c r="F9" s="30">
        <f>IFERROR((s_DL/(k_decay*up_Rad_Spec!AY9*s_GSF_i*s_Fam*s_Foffset*acf!C9*s_ET_iw*(1/24)*s_EF_iw*(1/365)))*up_Rad_Spec!BF9,".")</f>
        <v>27.147263620576545</v>
      </c>
      <c r="G9" s="30">
        <f t="shared" si="4"/>
        <v>3.0249559135587614E-5</v>
      </c>
      <c r="H9" s="30">
        <f t="shared" si="5"/>
        <v>2.3472793008246012E-5</v>
      </c>
      <c r="I9" s="89" t="str">
        <f>IFERROR((s_DL/(up_Rad_Spec!AV9*s_GSF_i*s_Fam*s_Foffset*Fsurf!C9*s_EF_iw*(1/365)*s_ET_iw*(1/24)))*up_Rad_Spec!BF9,".")</f>
        <v>.</v>
      </c>
      <c r="J9" s="30" t="str">
        <f>IFERROR((s_DL/(up_Rad_Spec!AZ9*s_GSF_i*s_Fam*s_Foffset*Fsurf!C9*s_EF_iw*(1/365)*s_ET_iw*(1/24)))*up_Rad_Spec!BF9,".")</f>
        <v>.</v>
      </c>
      <c r="K9" s="30" t="str">
        <f>IFERROR((s_DL/(up_Rad_Spec!BA9*s_GSF_i*s_Fam*s_Foffset*Fsurf!C9*s_EF_iw*(1/365)*s_ET_iw*(1/24)))*up_Rad_Spec!BF9,".")</f>
        <v>.</v>
      </c>
      <c r="L9" s="30" t="str">
        <f>IFERROR((s_DL/(up_Rad_Spec!BB9*s_GSF_i*s_Fam*s_Foffset*Fsurf!C9*s_EF_iw*(1/365)*s_ET_iw*(1/24)))*up_Rad_Spec!BF9,".")</f>
        <v>.</v>
      </c>
      <c r="M9" s="30" t="str">
        <f>IFERROR((s_DL/(up_Rad_Spec!AY9*s_GSF_i*s_Fam*s_Foffset*Fsurf!C9*s_EF_iw*(1/365)*s_ET_iw*(1/24)))*up_Rad_Spec!BF9,".")</f>
        <v>.</v>
      </c>
      <c r="N9" s="30">
        <f>IFERROR((s_DL/(up_Rad_Spec!AV9*s_GSF_i*s_Fam*s_Foffset*acf!D9*s_ET_iw*(1/24)*s_EF_iw*(1/365)))*up_Rad_Spec!BF9,".")</f>
        <v>22.751895134168763</v>
      </c>
      <c r="O9" s="30">
        <f>IFERROR((s_DL/(up_Rad_Spec!AZ9*s_GSF_i*s_Fam*s_Foffset*acf!E9*s_ET_iw*(1/24)*s_EF_iw*(1/365)))*up_Rad_Spec!BF9,".")</f>
        <v>22.824359241393385</v>
      </c>
      <c r="P9" s="30">
        <f>IFERROR((s_DL/(up_Rad_Spec!BA9*s_GSF_i*s_Fam*s_Foffset*acf!F9*s_ET_iw*(1/24)*s_EF_iw*(1/365)))*up_Rad_Spec!BF9,".")</f>
        <v>22.93308617317404</v>
      </c>
      <c r="Q9" s="30">
        <f>IFERROR((s_DL/(up_Rad_Spec!BB9*s_GSF_i*s_Fam*s_Foffset*acf!G9*s_ET_iw*(1/24)*s_EF_iw*(1/365)))*up_Rad_Spec!BF9,".")</f>
        <v>22.843883928511779</v>
      </c>
      <c r="R9" s="30">
        <f>IFERROR((s_DL/(up_Rad_Spec!AY9*s_GSF_i*s_Fam*s_Foffset*acf!C9*s_ET_iw*(1/24)*s_EF_iw*(1/365)))*up_Rad_Spec!BF9,".")</f>
        <v>24.01981381850268</v>
      </c>
    </row>
    <row r="10" spans="1:18">
      <c r="A10" s="34" t="s">
        <v>17</v>
      </c>
      <c r="B10" s="28" t="s">
        <v>9</v>
      </c>
      <c r="C10" s="30">
        <f>IFERROR((s_DL/(k_decay*up_Rad_Spec!V10*s_IFD_iw*s_EF_iw))*up_Rad_Spec!BF10,".")</f>
        <v>3.266256203344386E-5</v>
      </c>
      <c r="D10" s="30">
        <f>IFERROR((s_DL/(k_decay*up_Rad_Spec!AN10*s_IRA_iw*(1/s_PEFm_pp)*s_SLF*s_ET_iw*s_EF_iw))*up_Rad_Spec!BF10,".")</f>
        <v>8.3427985161079816E-5</v>
      </c>
      <c r="E10" s="30">
        <f>IFERROR((s_DL/(k_decay*up_Rad_Spec!AN10*s_IRA_iw*(1/s_PEF)*s_SLF*s_ET_iw*s_EF_iw))*up_Rad_Spec!BF10,".")</f>
        <v>4.0946614908779038E-4</v>
      </c>
      <c r="F10" s="30">
        <f>IFERROR((s_DL/(k_decay*up_Rad_Spec!AY10*s_GSF_i*s_Fam*s_Foffset*acf!C10*s_ET_iw*(1/24)*s_EF_iw*(1/365)))*up_Rad_Spec!BF10,".")</f>
        <v>26.35854089657229</v>
      </c>
      <c r="G10" s="30">
        <f t="shared" si="4"/>
        <v>3.0249558126996793E-5</v>
      </c>
      <c r="H10" s="30">
        <f t="shared" si="5"/>
        <v>2.3472792400941577E-5</v>
      </c>
      <c r="I10" s="89">
        <f>IFERROR((s_DL/(up_Rad_Spec!AV10*s_GSF_i*s_Fam*s_Foffset*Fsurf!C10*s_EF_iw*(1/365)*s_ET_iw*(1/24)))*up_Rad_Spec!BF10,".")</f>
        <v>21.19379555991814</v>
      </c>
      <c r="J10" s="30">
        <f>IFERROR((s_DL/(up_Rad_Spec!AZ10*s_GSF_i*s_Fam*s_Foffset*Fsurf!C10*s_EF_iw*(1/365)*s_ET_iw*(1/24)))*up_Rad_Spec!BF10,".")</f>
        <v>21.19379555991814</v>
      </c>
      <c r="K10" s="30">
        <f>IFERROR((s_DL/(up_Rad_Spec!BA10*s_GSF_i*s_Fam*s_Foffset*Fsurf!C10*s_EF_iw*(1/365)*s_ET_iw*(1/24)))*up_Rad_Spec!BF10,".")</f>
        <v>21.19379555991814</v>
      </c>
      <c r="L10" s="30">
        <f>IFERROR((s_DL/(up_Rad_Spec!BB10*s_GSF_i*s_Fam*s_Foffset*Fsurf!C10*s_EF_iw*(1/365)*s_ET_iw*(1/24)))*up_Rad_Spec!BF10,".")</f>
        <v>21.19379555991814</v>
      </c>
      <c r="M10" s="30">
        <f>IFERROR((s_DL/(up_Rad_Spec!AY10*s_GSF_i*s_Fam*s_Foffset*Fsurf!C10*s_EF_iw*(1/365)*s_ET_iw*(1/24)))*up_Rad_Spec!BF10,".")</f>
        <v>21.19379555991814</v>
      </c>
      <c r="N10" s="30">
        <f>IFERROR((s_DL/(up_Rad_Spec!AV10*s_GSF_i*s_Fam*s_Foffset*acf!D10*s_ET_iw*(1/24)*s_EF_iw*(1/365)))*up_Rad_Spec!BF10,".")</f>
        <v>24.874451388823928</v>
      </c>
      <c r="O10" s="30">
        <f>IFERROR((s_DL/(up_Rad_Spec!AZ10*s_GSF_i*s_Fam*s_Foffset*acf!E10*s_ET_iw*(1/24)*s_EF_iw*(1/365)))*up_Rad_Spec!BF10,".")</f>
        <v>23.453054166605419</v>
      </c>
      <c r="P10" s="30">
        <f>IFERROR((s_DL/(up_Rad_Spec!BA10*s_GSF_i*s_Fam*s_Foffset*acf!F10*s_ET_iw*(1/24)*s_EF_iw*(1/365)))*up_Rad_Spec!BF10,".")</f>
        <v>23.360354347765071</v>
      </c>
      <c r="Q10" s="30">
        <f>IFERROR((s_DL/(up_Rad_Spec!BB10*s_GSF_i*s_Fam*s_Foffset*acf!G10*s_ET_iw*(1/24)*s_EF_iw*(1/365)))*up_Rad_Spec!BF10,".")</f>
        <v>23.724286969879</v>
      </c>
      <c r="R10" s="30">
        <f>IFERROR((s_DL/(up_Rad_Spec!AY10*s_GSF_i*s_Fam*s_Foffset*acf!C10*s_ET_iw*(1/24)*s_EF_iw*(1/365)))*up_Rad_Spec!BF10,".")</f>
        <v>23.32195442280856</v>
      </c>
    </row>
    <row r="11" spans="1:18">
      <c r="A11" s="34" t="s">
        <v>18</v>
      </c>
      <c r="B11" s="90" t="s">
        <v>9</v>
      </c>
      <c r="C11" s="30">
        <f>IFERROR((s_DL/(k_decay*up_Rad_Spec!V11*s_IFD_iw*s_EF_iw))*up_Rad_Spec!BF11,".")</f>
        <v>3.266256203344386E-5</v>
      </c>
      <c r="D11" s="30">
        <f>IFERROR((s_DL/(k_decay*up_Rad_Spec!AN11*s_IRA_iw*(1/s_PEFm_pp)*s_SLF*s_ET_iw*s_EF_iw))*up_Rad_Spec!BF11,".")</f>
        <v>8.3427985161079816E-5</v>
      </c>
      <c r="E11" s="30">
        <f>IFERROR((s_DL/(k_decay*up_Rad_Spec!AN11*s_IRA_iw*(1/s_PEF)*s_SLF*s_ET_iw*s_EF_iw))*up_Rad_Spec!BF11,".")</f>
        <v>4.0946614908779038E-4</v>
      </c>
      <c r="F11" s="30">
        <f>IFERROR((s_DL/(k_decay*up_Rad_Spec!AY11*s_GSF_i*s_Fam*s_Foffset*acf!C11*s_ET_iw*(1/24)*s_EF_iw*(1/365)))*up_Rad_Spec!BF11,".")</f>
        <v>26.774454756873237</v>
      </c>
      <c r="G11" s="30">
        <f t="shared" si="4"/>
        <v>3.0249558666258363E-5</v>
      </c>
      <c r="H11" s="30">
        <f t="shared" si="5"/>
        <v>2.3472792725648025E-5</v>
      </c>
      <c r="I11" s="89">
        <f>IFERROR((s_DL/(up_Rad_Spec!AV11*s_GSF_i*s_Fam*s_Foffset*Fsurf!C11*s_EF_iw*(1/365)*s_ET_iw*(1/24)))*up_Rad_Spec!BF11,".")</f>
        <v>17.826888238526465</v>
      </c>
      <c r="J11" s="30">
        <f>IFERROR((s_DL/(up_Rad_Spec!AZ11*s_GSF_i*s_Fam*s_Foffset*Fsurf!C11*s_EF_iw*(1/365)*s_ET_iw*(1/24)))*up_Rad_Spec!BF11,".")</f>
        <v>17.826888238526465</v>
      </c>
      <c r="K11" s="30">
        <f>IFERROR((s_DL/(up_Rad_Spec!BA11*s_GSF_i*s_Fam*s_Foffset*Fsurf!C11*s_EF_iw*(1/365)*s_ET_iw*(1/24)))*up_Rad_Spec!BF11,".")</f>
        <v>17.826888238526465</v>
      </c>
      <c r="L11" s="30">
        <f>IFERROR((s_DL/(up_Rad_Spec!BB11*s_GSF_i*s_Fam*s_Foffset*Fsurf!C11*s_EF_iw*(1/365)*s_ET_iw*(1/24)))*up_Rad_Spec!BF11,".")</f>
        <v>17.826888238526465</v>
      </c>
      <c r="M11" s="30">
        <f>IFERROR((s_DL/(up_Rad_Spec!AY11*s_GSF_i*s_Fam*s_Foffset*Fsurf!C11*s_EF_iw*(1/365)*s_ET_iw*(1/24)))*up_Rad_Spec!BF11,".")</f>
        <v>17.826888238526465</v>
      </c>
      <c r="N11" s="30">
        <f>IFERROR((s_DL/(up_Rad_Spec!AV11*s_GSF_i*s_Fam*s_Foffset*acf!D11*s_ET_iw*(1/24)*s_EF_iw*(1/365)))*up_Rad_Spec!BF11,".")</f>
        <v>23.689953703641834</v>
      </c>
      <c r="O11" s="30">
        <f>IFERROR((s_DL/(up_Rad_Spec!AZ11*s_GSF_i*s_Fam*s_Foffset*acf!E11*s_ET_iw*(1/24)*s_EF_iw*(1/365)))*up_Rad_Spec!BF11,".")</f>
        <v>23.689953703641834</v>
      </c>
      <c r="P11" s="30">
        <f>IFERROR((s_DL/(up_Rad_Spec!BA11*s_GSF_i*s_Fam*s_Foffset*acf!F11*s_ET_iw*(1/24)*s_EF_iw*(1/365)))*up_Rad_Spec!BF11,".")</f>
        <v>23.689953703641834</v>
      </c>
      <c r="Q11" s="30">
        <f>IFERROR((s_DL/(up_Rad_Spec!BB11*s_GSF_i*s_Fam*s_Foffset*acf!G11*s_ET_iw*(1/24)*s_EF_iw*(1/365)))*up_Rad_Spec!BF11,".")</f>
        <v>23.689953703641834</v>
      </c>
      <c r="R11" s="30">
        <f>IFERROR((s_DL/(up_Rad_Spec!AY11*s_GSF_i*s_Fam*s_Foffset*acf!C11*s_ET_iw*(1/24)*s_EF_iw*(1/365)))*up_Rad_Spec!BF11,".")</f>
        <v>23.689953703641834</v>
      </c>
    </row>
    <row r="12" spans="1:18">
      <c r="A12" s="88" t="s">
        <v>19</v>
      </c>
      <c r="B12" s="28"/>
      <c r="C12" s="30">
        <f>IFERROR((s_DL/(k_decay*up_Rad_Spec!V12*s_IFD_iw*s_EF_iw))*up_Rad_Spec!BF12,".")</f>
        <v>3.266256203344386E-5</v>
      </c>
      <c r="D12" s="30">
        <f>IFERROR((s_DL/(k_decay*up_Rad_Spec!AN12*s_IRA_iw*(1/s_PEFm_pp)*s_SLF*s_ET_iw*s_EF_iw))*up_Rad_Spec!BF12,".")</f>
        <v>8.3427985161079816E-5</v>
      </c>
      <c r="E12" s="30">
        <f>IFERROR((s_DL/(k_decay*up_Rad_Spec!AN12*s_IRA_iw*(1/s_PEF)*s_SLF*s_ET_iw*s_EF_iw))*up_Rad_Spec!BF12,".")</f>
        <v>4.0946614908779038E-4</v>
      </c>
      <c r="F12" s="30">
        <f>IFERROR((s_DL/(k_decay*up_Rad_Spec!AY12*s_GSF_i*s_Fam*s_Foffset*acf!C12*s_ET_iw*(1/24)*s_EF_iw*(1/365)))*up_Rad_Spec!BF12,".")</f>
        <v>27.024683306002885</v>
      </c>
      <c r="G12" s="30">
        <f t="shared" si="4"/>
        <v>3.0249558982700057E-5</v>
      </c>
      <c r="H12" s="30">
        <f t="shared" si="5"/>
        <v>2.3472792916187578E-5</v>
      </c>
      <c r="I12" s="89" t="str">
        <f>IFERROR((s_DL/(up_Rad_Spec!AV12*s_GSF_i*s_Fam*s_Foffset*Fsurf!C12*s_EF_iw*(1/365)*s_ET_iw*(1/24)))*up_Rad_Spec!BF12,".")</f>
        <v>.</v>
      </c>
      <c r="J12" s="30" t="str">
        <f>IFERROR((s_DL/(up_Rad_Spec!AZ12*s_GSF_i*s_Fam*s_Foffset*Fsurf!C12*s_EF_iw*(1/365)*s_ET_iw*(1/24)))*up_Rad_Spec!BF12,".")</f>
        <v>.</v>
      </c>
      <c r="K12" s="30" t="str">
        <f>IFERROR((s_DL/(up_Rad_Spec!BA12*s_GSF_i*s_Fam*s_Foffset*Fsurf!C12*s_EF_iw*(1/365)*s_ET_iw*(1/24)))*up_Rad_Spec!BF12,".")</f>
        <v>.</v>
      </c>
      <c r="L12" s="30" t="str">
        <f>IFERROR((s_DL/(up_Rad_Spec!BB12*s_GSF_i*s_Fam*s_Foffset*Fsurf!C12*s_EF_iw*(1/365)*s_ET_iw*(1/24)))*up_Rad_Spec!BF12,".")</f>
        <v>.</v>
      </c>
      <c r="M12" s="30" t="str">
        <f>IFERROR((s_DL/(up_Rad_Spec!AY12*s_GSF_i*s_Fam*s_Foffset*Fsurf!C12*s_EF_iw*(1/365)*s_ET_iw*(1/24)))*up_Rad_Spec!BF12,".")</f>
        <v>.</v>
      </c>
      <c r="N12" s="30">
        <f>IFERROR((s_DL/(up_Rad_Spec!AV12*s_GSF_i*s_Fam*s_Foffset*acf!D12*s_ET_iw*(1/24)*s_EF_iw*(1/365)))*up_Rad_Spec!BF12,".")</f>
        <v>23.190331457285396</v>
      </c>
      <c r="O12" s="30">
        <f>IFERROR((s_DL/(up_Rad_Spec!AZ12*s_GSF_i*s_Fam*s_Foffset*acf!E12*s_ET_iw*(1/24)*s_EF_iw*(1/365)))*up_Rad_Spec!BF12,".")</f>
        <v>23.042338821941708</v>
      </c>
      <c r="P12" s="30">
        <f>IFERROR((s_DL/(up_Rad_Spec!BA12*s_GSF_i*s_Fam*s_Foffset*acf!F12*s_ET_iw*(1/24)*s_EF_iw*(1/365)))*up_Rad_Spec!BF12,".")</f>
        <v>22.911332847648016</v>
      </c>
      <c r="Q12" s="30">
        <f>IFERROR((s_DL/(up_Rad_Spec!BB12*s_GSF_i*s_Fam*s_Foffset*acf!G12*s_ET_iw*(1/24)*s_EF_iw*(1/365)))*up_Rad_Spec!BF12,".")</f>
        <v>23.316962943201517</v>
      </c>
      <c r="R12" s="30">
        <f>IFERROR((s_DL/(up_Rad_Spec!AY12*s_GSF_i*s_Fam*s_Foffset*acf!C12*s_ET_iw*(1/24)*s_EF_iw*(1/365)))*up_Rad_Spec!BF12,".")</f>
        <v>23.911355140124453</v>
      </c>
    </row>
    <row r="13" spans="1:18">
      <c r="A13" s="88" t="s">
        <v>20</v>
      </c>
      <c r="B13" s="28"/>
      <c r="C13" s="30">
        <f>IFERROR((s_DL/(k_decay*up_Rad_Spec!V13*s_IFD_iw*s_EF_iw))*up_Rad_Spec!BF13,".")</f>
        <v>3.266256203344386E-5</v>
      </c>
      <c r="D13" s="30">
        <f>IFERROR((s_DL/(k_decay*up_Rad_Spec!AN13*s_IRA_iw*(1/s_PEFm_pp)*s_SLF*s_ET_iw*s_EF_iw))*up_Rad_Spec!BF13,".")</f>
        <v>8.3427985161079816E-5</v>
      </c>
      <c r="E13" s="30">
        <f>IFERROR((s_DL/(k_decay*up_Rad_Spec!AN13*s_IRA_iw*(1/s_PEF)*s_SLF*s_ET_iw*s_EF_iw))*up_Rad_Spec!BF13,".")</f>
        <v>4.0946614908779038E-4</v>
      </c>
      <c r="F13" s="30">
        <f>IFERROR((s_DL/(k_decay*up_Rad_Spec!AY13*s_GSF_i*s_Fam*s_Foffset*acf!C13*s_ET_iw*(1/24)*s_EF_iw*(1/365)))*up_Rad_Spec!BF13,".")</f>
        <v>26.782007494463336</v>
      </c>
      <c r="G13" s="30">
        <f t="shared" si="4"/>
        <v>3.0249558675896179E-5</v>
      </c>
      <c r="H13" s="30">
        <f t="shared" si="5"/>
        <v>2.3472792731451258E-5</v>
      </c>
      <c r="I13" s="89">
        <f>IFERROR((s_DL/(up_Rad_Spec!AV13*s_GSF_i*s_Fam*s_Foffset*Fsurf!C13*s_EF_iw*(1/365)*s_ET_iw*(1/24)))*up_Rad_Spec!BF13,".")</f>
        <v>20.190301451967468</v>
      </c>
      <c r="J13" s="30">
        <f>IFERROR((s_DL/(up_Rad_Spec!AZ13*s_GSF_i*s_Fam*s_Foffset*Fsurf!C13*s_EF_iw*(1/365)*s_ET_iw*(1/24)))*up_Rad_Spec!BF13,".")</f>
        <v>20.190301451967468</v>
      </c>
      <c r="K13" s="30">
        <f>IFERROR((s_DL/(up_Rad_Spec!BA13*s_GSF_i*s_Fam*s_Foffset*Fsurf!C13*s_EF_iw*(1/365)*s_ET_iw*(1/24)))*up_Rad_Spec!BF13,".")</f>
        <v>20.190301451967468</v>
      </c>
      <c r="L13" s="30">
        <f>IFERROR((s_DL/(up_Rad_Spec!BB13*s_GSF_i*s_Fam*s_Foffset*Fsurf!C13*s_EF_iw*(1/365)*s_ET_iw*(1/24)))*up_Rad_Spec!BF13,".")</f>
        <v>20.190301451967468</v>
      </c>
      <c r="M13" s="30">
        <f>IFERROR((s_DL/(up_Rad_Spec!AY13*s_GSF_i*s_Fam*s_Foffset*Fsurf!C13*s_EF_iw*(1/365)*s_ET_iw*(1/24)))*up_Rad_Spec!BF13,".")</f>
        <v>20.190301451967468</v>
      </c>
      <c r="N13" s="30">
        <f>IFERROR((s_DL/(up_Rad_Spec!AV13*s_GSF_i*s_Fam*s_Foffset*acf!D13*s_ET_iw*(1/24)*s_EF_iw*(1/365)))*up_Rad_Spec!BF13,".")</f>
        <v>23.444559760894965</v>
      </c>
      <c r="O13" s="30">
        <f>IFERROR((s_DL/(up_Rad_Spec!AZ13*s_GSF_i*s_Fam*s_Foffset*acf!E13*s_ET_iw*(1/24)*s_EF_iw*(1/365)))*up_Rad_Spec!BF13,".")</f>
        <v>22.827074595231039</v>
      </c>
      <c r="P13" s="30">
        <f>IFERROR((s_DL/(up_Rad_Spec!BA13*s_GSF_i*s_Fam*s_Foffset*acf!F13*s_ET_iw*(1/24)*s_EF_iw*(1/365)))*up_Rad_Spec!BF13,".")</f>
        <v>22.867134700958086</v>
      </c>
      <c r="Q13" s="30">
        <f>IFERROR((s_DL/(up_Rad_Spec!BB13*s_GSF_i*s_Fam*s_Foffset*acf!G13*s_ET_iw*(1/24)*s_EF_iw*(1/365)))*up_Rad_Spec!BF13,".")</f>
        <v>23.135507978662993</v>
      </c>
      <c r="R13" s="30">
        <f>IFERROR((s_DL/(up_Rad_Spec!AY13*s_GSF_i*s_Fam*s_Foffset*acf!C13*s_ET_iw*(1/24)*s_EF_iw*(1/365)))*up_Rad_Spec!BF13,".")</f>
        <v>23.696636342204222</v>
      </c>
    </row>
    <row r="14" spans="1:18">
      <c r="A14" s="34" t="s">
        <v>21</v>
      </c>
      <c r="B14" s="28" t="s">
        <v>9</v>
      </c>
      <c r="C14" s="30">
        <f>IFERROR((s_DL/(k_decay*up_Rad_Spec!V14*s_IFD_iw*s_EF_iw))*up_Rad_Spec!BF14,".")</f>
        <v>3.266256203344386E-5</v>
      </c>
      <c r="D14" s="30">
        <f>IFERROR((s_DL/(k_decay*up_Rad_Spec!AN14*s_IRA_iw*(1/s_PEFm_pp)*s_SLF*s_ET_iw*s_EF_iw))*up_Rad_Spec!BF14,".")</f>
        <v>8.3427985161079816E-5</v>
      </c>
      <c r="E14" s="30">
        <f>IFERROR((s_DL/(k_decay*up_Rad_Spec!AN14*s_IRA_iw*(1/s_PEF)*s_SLF*s_ET_iw*s_EF_iw))*up_Rad_Spec!BF14,".")</f>
        <v>4.0946614908779038E-4</v>
      </c>
      <c r="F14" s="30">
        <f>IFERROR((s_DL/(k_decay*up_Rad_Spec!AY14*s_GSF_i*s_Fam*s_Foffset*acf!C14*s_ET_iw*(1/24)*s_EF_iw*(1/365)))*up_Rad_Spec!BF14,".")</f>
        <v>27.186369445440526</v>
      </c>
      <c r="G14" s="30">
        <f t="shared" si="4"/>
        <v>3.0249559184072047E-5</v>
      </c>
      <c r="H14" s="30">
        <f t="shared" si="5"/>
        <v>2.3472793037440023E-5</v>
      </c>
      <c r="I14" s="89">
        <f>IFERROR((s_DL/(up_Rad_Spec!AV14*s_GSF_i*s_Fam*s_Foffset*Fsurf!C14*s_EF_iw*(1/365)*s_ET_iw*(1/24)))*up_Rad_Spec!BF14,".")</f>
        <v>21.645642977946853</v>
      </c>
      <c r="J14" s="30">
        <f>IFERROR((s_DL/(up_Rad_Spec!AZ14*s_GSF_i*s_Fam*s_Foffset*Fsurf!C14*s_EF_iw*(1/365)*s_ET_iw*(1/24)))*up_Rad_Spec!BF14,".")</f>
        <v>21.645642977946853</v>
      </c>
      <c r="K14" s="30">
        <f>IFERROR((s_DL/(up_Rad_Spec!BA14*s_GSF_i*s_Fam*s_Foffset*Fsurf!C14*s_EF_iw*(1/365)*s_ET_iw*(1/24)))*up_Rad_Spec!BF14,".")</f>
        <v>21.645642977946853</v>
      </c>
      <c r="L14" s="30">
        <f>IFERROR((s_DL/(up_Rad_Spec!BB14*s_GSF_i*s_Fam*s_Foffset*Fsurf!C14*s_EF_iw*(1/365)*s_ET_iw*(1/24)))*up_Rad_Spec!BF14,".")</f>
        <v>21.645642977946853</v>
      </c>
      <c r="M14" s="30">
        <f>IFERROR((s_DL/(up_Rad_Spec!AY14*s_GSF_i*s_Fam*s_Foffset*Fsurf!C14*s_EF_iw*(1/365)*s_ET_iw*(1/24)))*up_Rad_Spec!BF14,".")</f>
        <v>21.645642977946853</v>
      </c>
      <c r="N14" s="30">
        <f>IFERROR((s_DL/(up_Rad_Spec!AV14*s_GSF_i*s_Fam*s_Foffset*acf!D14*s_ET_iw*(1/24)*s_EF_iw*(1/365)))*up_Rad_Spec!BF14,".")</f>
        <v>23.296645591959741</v>
      </c>
      <c r="O14" s="30">
        <f>IFERROR((s_DL/(up_Rad_Spec!AZ14*s_GSF_i*s_Fam*s_Foffset*acf!E14*s_ET_iw*(1/24)*s_EF_iw*(1/365)))*up_Rad_Spec!BF14,".")</f>
        <v>22.806238576719462</v>
      </c>
      <c r="P14" s="30">
        <f>IFERROR((s_DL/(up_Rad_Spec!BA14*s_GSF_i*s_Fam*s_Foffset*acf!F14*s_ET_iw*(1/24)*s_EF_iw*(1/365)))*up_Rad_Spec!BF14,".")</f>
        <v>23.237448969976775</v>
      </c>
      <c r="Q14" s="30">
        <f>IFERROR((s_DL/(up_Rad_Spec!BB14*s_GSF_i*s_Fam*s_Foffset*acf!G14*s_ET_iw*(1/24)*s_EF_iw*(1/365)))*up_Rad_Spec!BF14,".")</f>
        <v>22.315936388830597</v>
      </c>
      <c r="R14" s="30">
        <f>IFERROR((s_DL/(up_Rad_Spec!AY14*s_GSF_i*s_Fam*s_Foffset*acf!C14*s_ET_iw*(1/24)*s_EF_iw*(1/365)))*up_Rad_Spec!BF14,".")</f>
        <v>24.054414529851719</v>
      </c>
    </row>
    <row r="15" spans="1:18">
      <c r="A15" s="88" t="s">
        <v>22</v>
      </c>
      <c r="B15" s="28"/>
      <c r="C15" s="30">
        <f>IFERROR((s_DL/(k_decay*up_Rad_Spec!V15*s_IFD_iw*s_EF_iw))*up_Rad_Spec!BF15,".")</f>
        <v>3.266256203344386E-5</v>
      </c>
      <c r="D15" s="30">
        <f>IFERROR((s_DL/(k_decay*up_Rad_Spec!AN15*s_IRA_iw*(1/s_PEFm_pp)*s_SLF*s_ET_iw*s_EF_iw))*up_Rad_Spec!BF15,".")</f>
        <v>8.3427985161079816E-5</v>
      </c>
      <c r="E15" s="30">
        <f>IFERROR((s_DL/(k_decay*up_Rad_Spec!AN15*s_IRA_iw*(1/s_PEF)*s_SLF*s_ET_iw*s_EF_iw))*up_Rad_Spec!BF15,".")</f>
        <v>4.0946614908779038E-4</v>
      </c>
      <c r="F15" s="30">
        <f>IFERROR((s_DL/(k_decay*up_Rad_Spec!AY15*s_GSF_i*s_Fam*s_Foffset*acf!C15*s_ET_iw*(1/24)*s_EF_iw*(1/365)))*up_Rad_Spec!BF15,".")</f>
        <v>26.774454756873237</v>
      </c>
      <c r="G15" s="30">
        <f t="shared" si="4"/>
        <v>3.0249558666258363E-5</v>
      </c>
      <c r="H15" s="30">
        <f t="shared" si="5"/>
        <v>2.3472792725648025E-5</v>
      </c>
      <c r="I15" s="89">
        <f>IFERROR((s_DL/(up_Rad_Spec!AV15*s_GSF_i*s_Fam*s_Foffset*Fsurf!C15*s_EF_iw*(1/365)*s_ET_iw*(1/24)))*up_Rad_Spec!BF15,".")</f>
        <v>19.888953669102289</v>
      </c>
      <c r="J15" s="30">
        <f>IFERROR((s_DL/(up_Rad_Spec!AZ15*s_GSF_i*s_Fam*s_Foffset*Fsurf!C15*s_EF_iw*(1/365)*s_ET_iw*(1/24)))*up_Rad_Spec!BF15,".")</f>
        <v>19.888953669102289</v>
      </c>
      <c r="K15" s="30">
        <f>IFERROR((s_DL/(up_Rad_Spec!BA15*s_GSF_i*s_Fam*s_Foffset*Fsurf!C15*s_EF_iw*(1/365)*s_ET_iw*(1/24)))*up_Rad_Spec!BF15,".")</f>
        <v>19.888953669102289</v>
      </c>
      <c r="L15" s="30">
        <f>IFERROR((s_DL/(up_Rad_Spec!BB15*s_GSF_i*s_Fam*s_Foffset*Fsurf!C15*s_EF_iw*(1/365)*s_ET_iw*(1/24)))*up_Rad_Spec!BF15,".")</f>
        <v>19.888953669102289</v>
      </c>
      <c r="M15" s="30">
        <f>IFERROR((s_DL/(up_Rad_Spec!AY15*s_GSF_i*s_Fam*s_Foffset*Fsurf!C15*s_EF_iw*(1/365)*s_ET_iw*(1/24)))*up_Rad_Spec!BF15,".")</f>
        <v>19.888953669102289</v>
      </c>
      <c r="N15" s="30">
        <f>IFERROR((s_DL/(up_Rad_Spec!AV15*s_GSF_i*s_Fam*s_Foffset*acf!D15*s_ET_iw*(1/24)*s_EF_iw*(1/365)))*up_Rad_Spec!BF15,".")</f>
        <v>23.689953703641834</v>
      </c>
      <c r="O15" s="30">
        <f>IFERROR((s_DL/(up_Rad_Spec!AZ15*s_GSF_i*s_Fam*s_Foffset*acf!E15*s_ET_iw*(1/24)*s_EF_iw*(1/365)))*up_Rad_Spec!BF15,".")</f>
        <v>23.689953703641834</v>
      </c>
      <c r="P15" s="30">
        <f>IFERROR((s_DL/(up_Rad_Spec!BA15*s_GSF_i*s_Fam*s_Foffset*acf!F15*s_ET_iw*(1/24)*s_EF_iw*(1/365)))*up_Rad_Spec!BF15,".")</f>
        <v>23.689953703641834</v>
      </c>
      <c r="Q15" s="30">
        <f>IFERROR((s_DL/(up_Rad_Spec!BB15*s_GSF_i*s_Fam*s_Foffset*acf!G15*s_ET_iw*(1/24)*s_EF_iw*(1/365)))*up_Rad_Spec!BF15,".")</f>
        <v>23.689953703641834</v>
      </c>
      <c r="R15" s="30">
        <f>IFERROR((s_DL/(up_Rad_Spec!AY15*s_GSF_i*s_Fam*s_Foffset*acf!C15*s_ET_iw*(1/24)*s_EF_iw*(1/365)))*up_Rad_Spec!BF15,".")</f>
        <v>23.689953703641834</v>
      </c>
    </row>
    <row r="16" spans="1:18">
      <c r="A16" s="88" t="s">
        <v>23</v>
      </c>
      <c r="B16" s="28"/>
      <c r="C16" s="30">
        <f>IFERROR((s_DL/(k_decay*up_Rad_Spec!V16*s_IFD_iw*s_EF_iw))*up_Rad_Spec!BF16,".")</f>
        <v>3.266256203344386E-5</v>
      </c>
      <c r="D16" s="30">
        <f>IFERROR((s_DL/(k_decay*up_Rad_Spec!AN16*s_IRA_iw*(1/s_PEFm_pp)*s_SLF*s_ET_iw*s_EF_iw))*up_Rad_Spec!BF16,".")</f>
        <v>8.3427985161079816E-5</v>
      </c>
      <c r="E16" s="30">
        <f>IFERROR((s_DL/(k_decay*up_Rad_Spec!AN16*s_IRA_iw*(1/s_PEF)*s_SLF*s_ET_iw*s_EF_iw))*up_Rad_Spec!BF16,".")</f>
        <v>4.0946614908779038E-4</v>
      </c>
      <c r="F16" s="30">
        <f>IFERROR((s_DL/(k_decay*up_Rad_Spec!AY16*s_GSF_i*s_Fam*s_Foffset*acf!C16*s_ET_iw*(1/24)*s_EF_iw*(1/365)))*up_Rad_Spec!BF16,".")</f>
        <v>27.260323240878268</v>
      </c>
      <c r="G16" s="30">
        <f t="shared" si="4"/>
        <v>3.0249559275381626E-5</v>
      </c>
      <c r="H16" s="30">
        <f t="shared" si="5"/>
        <v>2.3472793092420406E-5</v>
      </c>
      <c r="I16" s="89">
        <f>IFERROR((s_DL/(up_Rad_Spec!AV16*s_GSF_i*s_Fam*s_Foffset*Fsurf!C16*s_EF_iw*(1/365)*s_ET_iw*(1/24)))*up_Rad_Spec!BF16,".")</f>
        <v>21.514589640037993</v>
      </c>
      <c r="J16" s="30">
        <f>IFERROR((s_DL/(up_Rad_Spec!AZ16*s_GSF_i*s_Fam*s_Foffset*Fsurf!C16*s_EF_iw*(1/365)*s_ET_iw*(1/24)))*up_Rad_Spec!BF16,".")</f>
        <v>21.514589640037993</v>
      </c>
      <c r="K16" s="30">
        <f>IFERROR((s_DL/(up_Rad_Spec!BA16*s_GSF_i*s_Fam*s_Foffset*Fsurf!C16*s_EF_iw*(1/365)*s_ET_iw*(1/24)))*up_Rad_Spec!BF16,".")</f>
        <v>21.514589640037993</v>
      </c>
      <c r="L16" s="30">
        <f>IFERROR((s_DL/(up_Rad_Spec!BB16*s_GSF_i*s_Fam*s_Foffset*Fsurf!C16*s_EF_iw*(1/365)*s_ET_iw*(1/24)))*up_Rad_Spec!BF16,".")</f>
        <v>21.514589640037993</v>
      </c>
      <c r="M16" s="30">
        <f>IFERROR((s_DL/(up_Rad_Spec!AY16*s_GSF_i*s_Fam*s_Foffset*Fsurf!C16*s_EF_iw*(1/365)*s_ET_iw*(1/24)))*up_Rad_Spec!BF16,".")</f>
        <v>21.514589640037993</v>
      </c>
      <c r="N16" s="30">
        <f>IFERROR((s_DL/(up_Rad_Spec!AV16*s_GSF_i*s_Fam*s_Foffset*acf!D16*s_ET_iw*(1/24)*s_EF_iw*(1/365)))*up_Rad_Spec!BF16,".")</f>
        <v>22.499503768785452</v>
      </c>
      <c r="O16" s="30">
        <f>IFERROR((s_DL/(up_Rad_Spec!AZ16*s_GSF_i*s_Fam*s_Foffset*acf!E16*s_ET_iw*(1/24)*s_EF_iw*(1/365)))*up_Rad_Spec!BF16,".")</f>
        <v>22.81716593561292</v>
      </c>
      <c r="P16" s="30">
        <f>IFERROR((s_DL/(up_Rad_Spec!BA16*s_GSF_i*s_Fam*s_Foffset*acf!F16*s_ET_iw*(1/24)*s_EF_iw*(1/365)))*up_Rad_Spec!BF16,".")</f>
        <v>22.769955501558666</v>
      </c>
      <c r="Q16" s="30">
        <f>IFERROR((s_DL/(up_Rad_Spec!BB16*s_GSF_i*s_Fam*s_Foffset*acf!G16*s_ET_iw*(1/24)*s_EF_iw*(1/365)))*up_Rad_Spec!BF16,".")</f>
        <v>23.331653692109889</v>
      </c>
      <c r="R16" s="30">
        <f>IFERROR((s_DL/(up_Rad_Spec!AY16*s_GSF_i*s_Fam*s_Foffset*acf!C16*s_ET_iw*(1/24)*s_EF_iw*(1/365)))*up_Rad_Spec!BF16,".")</f>
        <v>24.119848616410618</v>
      </c>
    </row>
    <row r="17" spans="1:18">
      <c r="A17" s="34" t="s">
        <v>24</v>
      </c>
      <c r="B17" s="90" t="s">
        <v>9</v>
      </c>
      <c r="C17" s="30">
        <f>IFERROR((s_DL/(k_decay*up_Rad_Spec!V17*s_IFD_iw*s_EF_iw))*up_Rad_Spec!BF17,".")</f>
        <v>3.266256203344386E-5</v>
      </c>
      <c r="D17" s="30">
        <f>IFERROR((s_DL/(k_decay*up_Rad_Spec!AN17*s_IRA_iw*(1/s_PEFm_pp)*s_SLF*s_ET_iw*s_EF_iw))*up_Rad_Spec!BF17,".")</f>
        <v>8.3427985161079816E-5</v>
      </c>
      <c r="E17" s="30">
        <f>IFERROR((s_DL/(k_decay*up_Rad_Spec!AN17*s_IRA_iw*(1/s_PEF)*s_SLF*s_ET_iw*s_EF_iw))*up_Rad_Spec!BF17,".")</f>
        <v>4.0946614908779038E-4</v>
      </c>
      <c r="F17" s="30">
        <f>IFERROR((s_DL/(k_decay*up_Rad_Spec!AY17*s_GSF_i*s_Fam*s_Foffset*acf!C17*s_ET_iw*(1/24)*s_EF_iw*(1/365)))*up_Rad_Spec!BF17,".")</f>
        <v>26.480938006864726</v>
      </c>
      <c r="G17" s="30">
        <f t="shared" si="4"/>
        <v>3.024955828745226E-5</v>
      </c>
      <c r="H17" s="30">
        <f t="shared" si="5"/>
        <v>2.3472792497556889E-5</v>
      </c>
      <c r="I17" s="89">
        <f>IFERROR((s_DL/(up_Rad_Spec!AV17*s_GSF_i*s_Fam*s_Foffset*Fsurf!C17*s_EF_iw*(1/365)*s_ET_iw*(1/24)))*up_Rad_Spec!BF17,".")</f>
        <v>19.888953669102289</v>
      </c>
      <c r="J17" s="30">
        <f>IFERROR((s_DL/(up_Rad_Spec!AZ17*s_GSF_i*s_Fam*s_Foffset*Fsurf!C17*s_EF_iw*(1/365)*s_ET_iw*(1/24)))*up_Rad_Spec!BF17,".")</f>
        <v>19.888953669102289</v>
      </c>
      <c r="K17" s="30">
        <f>IFERROR((s_DL/(up_Rad_Spec!BA17*s_GSF_i*s_Fam*s_Foffset*Fsurf!C17*s_EF_iw*(1/365)*s_ET_iw*(1/24)))*up_Rad_Spec!BF17,".")</f>
        <v>19.888953669102289</v>
      </c>
      <c r="L17" s="30">
        <f>IFERROR((s_DL/(up_Rad_Spec!BB17*s_GSF_i*s_Fam*s_Foffset*Fsurf!C17*s_EF_iw*(1/365)*s_ET_iw*(1/24)))*up_Rad_Spec!BF17,".")</f>
        <v>19.888953669102289</v>
      </c>
      <c r="M17" s="30">
        <f>IFERROR((s_DL/(up_Rad_Spec!AY17*s_GSF_i*s_Fam*s_Foffset*Fsurf!C17*s_EF_iw*(1/365)*s_ET_iw*(1/24)))*up_Rad_Spec!BF17,".")</f>
        <v>19.888953669102289</v>
      </c>
      <c r="N17" s="30">
        <f>IFERROR((s_DL/(up_Rad_Spec!AV17*s_GSF_i*s_Fam*s_Foffset*acf!D17*s_ET_iw*(1/24)*s_EF_iw*(1/365)))*up_Rad_Spec!BF17,".")</f>
        <v>24.589134428159618</v>
      </c>
      <c r="O17" s="30">
        <f>IFERROR((s_DL/(up_Rad_Spec!AZ17*s_GSF_i*s_Fam*s_Foffset*acf!E17*s_ET_iw*(1/24)*s_EF_iw*(1/365)))*up_Rad_Spec!BF17,".")</f>
        <v>23.470970938314068</v>
      </c>
      <c r="P17" s="30">
        <f>IFERROR((s_DL/(up_Rad_Spec!BA17*s_GSF_i*s_Fam*s_Foffset*acf!F17*s_ET_iw*(1/24)*s_EF_iw*(1/365)))*up_Rad_Spec!BF17,".")</f>
        <v>22.927331906332817</v>
      </c>
      <c r="Q17" s="30">
        <f>IFERROR((s_DL/(up_Rad_Spec!BB17*s_GSF_i*s_Fam*s_Foffset*acf!G17*s_ET_iw*(1/24)*s_EF_iw*(1/365)))*up_Rad_Spec!BF17,".")</f>
        <v>24.386359274647468</v>
      </c>
      <c r="R17" s="30">
        <f>IFERROR((s_DL/(up_Rad_Spec!AY17*s_GSF_i*s_Fam*s_Foffset*acf!C17*s_ET_iw*(1/24)*s_EF_iw*(1/365)))*up_Rad_Spec!BF17,".")</f>
        <v>23.4302510026126</v>
      </c>
    </row>
    <row r="18" spans="1:18">
      <c r="A18" s="34" t="s">
        <v>25</v>
      </c>
      <c r="B18" s="28" t="s">
        <v>9</v>
      </c>
      <c r="C18" s="30">
        <f>IFERROR((s_DL/(k_decay*up_Rad_Spec!V18*s_IFD_iw*s_EF_iw))*up_Rad_Spec!BF18,".")</f>
        <v>3.266256203344386E-5</v>
      </c>
      <c r="D18" s="30">
        <f>IFERROR((s_DL/(k_decay*up_Rad_Spec!AN18*s_IRA_iw*(1/s_PEFm_pp)*s_SLF*s_ET_iw*s_EF_iw))*up_Rad_Spec!BF18,".")</f>
        <v>8.3427985161079816E-5</v>
      </c>
      <c r="E18" s="30">
        <f>IFERROR((s_DL/(k_decay*up_Rad_Spec!AN18*s_IRA_iw*(1/s_PEF)*s_SLF*s_ET_iw*s_EF_iw))*up_Rad_Spec!BF18,".")</f>
        <v>4.0946614908779038E-4</v>
      </c>
      <c r="F18" s="30">
        <f>IFERROR((s_DL/(k_decay*up_Rad_Spec!AY18*s_GSF_i*s_Fam*s_Foffset*acf!C18*s_ET_iw*(1/24)*s_EF_iw*(1/365)))*up_Rad_Spec!BF18,".")</f>
        <v>27.169782276773383</v>
      </c>
      <c r="G18" s="30">
        <f t="shared" si="4"/>
        <v>3.0249559163523885E-5</v>
      </c>
      <c r="H18" s="30">
        <f t="shared" si="5"/>
        <v>2.3472793025067321E-5</v>
      </c>
      <c r="I18" s="89">
        <f>IFERROR((s_DL/(up_Rad_Spec!AV18*s_GSF_i*s_Fam*s_Foffset*Fsurf!C18*s_EF_iw*(1/365)*s_ET_iw*(1/24)))*up_Rad_Spec!BF18,".")</f>
        <v>21.130781301563584</v>
      </c>
      <c r="J18" s="30">
        <f>IFERROR((s_DL/(up_Rad_Spec!AZ18*s_GSF_i*s_Fam*s_Foffset*Fsurf!C18*s_EF_iw*(1/365)*s_ET_iw*(1/24)))*up_Rad_Spec!BF18,".")</f>
        <v>21.130781301563584</v>
      </c>
      <c r="K18" s="30">
        <f>IFERROR((s_DL/(up_Rad_Spec!BA18*s_GSF_i*s_Fam*s_Foffset*Fsurf!C18*s_EF_iw*(1/365)*s_ET_iw*(1/24)))*up_Rad_Spec!BF18,".")</f>
        <v>21.130781301563584</v>
      </c>
      <c r="L18" s="30">
        <f>IFERROR((s_DL/(up_Rad_Spec!BB18*s_GSF_i*s_Fam*s_Foffset*Fsurf!C18*s_EF_iw*(1/365)*s_ET_iw*(1/24)))*up_Rad_Spec!BF18,".")</f>
        <v>21.130781301563584</v>
      </c>
      <c r="M18" s="30">
        <f>IFERROR((s_DL/(up_Rad_Spec!AY18*s_GSF_i*s_Fam*s_Foffset*Fsurf!C18*s_EF_iw*(1/365)*s_ET_iw*(1/24)))*up_Rad_Spec!BF18,".")</f>
        <v>21.130781301563584</v>
      </c>
      <c r="N18" s="30">
        <f>IFERROR((s_DL/(up_Rad_Spec!AV18*s_GSF_i*s_Fam*s_Foffset*acf!D18*s_ET_iw*(1/24)*s_EF_iw*(1/365)))*up_Rad_Spec!BF18,".")</f>
        <v>21.909935082815718</v>
      </c>
      <c r="O18" s="30">
        <f>IFERROR((s_DL/(up_Rad_Spec!AZ18*s_GSF_i*s_Fam*s_Foffset*acf!E18*s_ET_iw*(1/24)*s_EF_iw*(1/365)))*up_Rad_Spec!BF18,".")</f>
        <v>22.704874492841313</v>
      </c>
      <c r="P18" s="30">
        <f>IFERROR((s_DL/(up_Rad_Spec!BA18*s_GSF_i*s_Fam*s_Foffset*acf!F18*s_ET_iw*(1/24)*s_EF_iw*(1/365)))*up_Rad_Spec!BF18,".")</f>
        <v>22.727925126844198</v>
      </c>
      <c r="Q18" s="30">
        <f>IFERROR((s_DL/(up_Rad_Spec!BB18*s_GSF_i*s_Fam*s_Foffset*acf!G18*s_ET_iw*(1/24)*s_EF_iw*(1/365)))*up_Rad_Spec!BF18,".")</f>
        <v>23.876782991525452</v>
      </c>
      <c r="R18" s="30">
        <f>IFERROR((s_DL/(up_Rad_Spec!AY18*s_GSF_i*s_Fam*s_Foffset*acf!C18*s_ET_iw*(1/24)*s_EF_iw*(1/365)))*up_Rad_Spec!BF18,".")</f>
        <v>24.039738254970775</v>
      </c>
    </row>
    <row r="19" spans="1:18">
      <c r="A19" s="34" t="s">
        <v>26</v>
      </c>
      <c r="B19" s="90" t="s">
        <v>9</v>
      </c>
      <c r="C19" s="30">
        <f>IFERROR((s_DL/(k_decay*up_Rad_Spec!V19*s_IFD_iw*s_EF_iw))*up_Rad_Spec!BF19,".")</f>
        <v>3.266256203344386E-5</v>
      </c>
      <c r="D19" s="30">
        <f>IFERROR((s_DL/(k_decay*up_Rad_Spec!AN19*s_IRA_iw*(1/s_PEFm_pp)*s_SLF*s_ET_iw*s_EF_iw))*up_Rad_Spec!BF19,".")</f>
        <v>8.3427985161079816E-5</v>
      </c>
      <c r="E19" s="30">
        <f>IFERROR((s_DL/(k_decay*up_Rad_Spec!AN19*s_IRA_iw*(1/s_PEF)*s_SLF*s_ET_iw*s_EF_iw))*up_Rad_Spec!BF19,".")</f>
        <v>4.0946614908779038E-4</v>
      </c>
      <c r="F19" s="30">
        <f>IFERROR((s_DL/(k_decay*up_Rad_Spec!AY19*s_GSF_i*s_Fam*s_Foffset*acf!C19*s_ET_iw*(1/24)*s_EF_iw*(1/365)))*up_Rad_Spec!BF19,".")</f>
        <v>27.830348747285147</v>
      </c>
      <c r="G19" s="30">
        <f t="shared" si="4"/>
        <v>3.0249559962897538E-5</v>
      </c>
      <c r="H19" s="30">
        <f t="shared" si="5"/>
        <v>2.3472793506395477E-5</v>
      </c>
      <c r="I19" s="89">
        <f>IFERROR((s_DL/(up_Rad_Spec!AV19*s_GSF_i*s_Fam*s_Foffset*Fsurf!C19*s_EF_iw*(1/365)*s_ET_iw*(1/24)))*up_Rad_Spec!BF19,".")</f>
        <v>22.561860670135079</v>
      </c>
      <c r="J19" s="30">
        <f>IFERROR((s_DL/(up_Rad_Spec!AZ19*s_GSF_i*s_Fam*s_Foffset*Fsurf!C19*s_EF_iw*(1/365)*s_ET_iw*(1/24)))*up_Rad_Spec!BF19,".")</f>
        <v>22.561860670135079</v>
      </c>
      <c r="K19" s="30">
        <f>IFERROR((s_DL/(up_Rad_Spec!BA19*s_GSF_i*s_Fam*s_Foffset*Fsurf!C19*s_EF_iw*(1/365)*s_ET_iw*(1/24)))*up_Rad_Spec!BF19,".")</f>
        <v>22.561860670135079</v>
      </c>
      <c r="L19" s="30">
        <f>IFERROR((s_DL/(up_Rad_Spec!BB19*s_GSF_i*s_Fam*s_Foffset*Fsurf!C19*s_EF_iw*(1/365)*s_ET_iw*(1/24)))*up_Rad_Spec!BF19,".")</f>
        <v>22.561860670135079</v>
      </c>
      <c r="M19" s="30">
        <f>IFERROR((s_DL/(up_Rad_Spec!AY19*s_GSF_i*s_Fam*s_Foffset*Fsurf!C19*s_EF_iw*(1/365)*s_ET_iw*(1/24)))*up_Rad_Spec!BF19,".")</f>
        <v>22.561860670135079</v>
      </c>
      <c r="N19" s="30">
        <f>IFERROR((s_DL/(up_Rad_Spec!AV19*s_GSF_i*s_Fam*s_Foffset*acf!D19*s_ET_iw*(1/24)*s_EF_iw*(1/365)))*up_Rad_Spec!BF19,".")</f>
        <v>22.62499248210197</v>
      </c>
      <c r="O19" s="30">
        <f>IFERROR((s_DL/(up_Rad_Spec!AZ19*s_GSF_i*s_Fam*s_Foffset*acf!E19*s_ET_iw*(1/24)*s_EF_iw*(1/365)))*up_Rad_Spec!BF19,".")</f>
        <v>22.8134254166071</v>
      </c>
      <c r="P19" s="30">
        <f>IFERROR((s_DL/(up_Rad_Spec!BA19*s_GSF_i*s_Fam*s_Foffset*acf!F19*s_ET_iw*(1/24)*s_EF_iw*(1/365)))*up_Rad_Spec!BF19,".")</f>
        <v>22.573086392001965</v>
      </c>
      <c r="Q19" s="30">
        <f>IFERROR((s_DL/(up_Rad_Spec!BB19*s_GSF_i*s_Fam*s_Foffset*acf!G19*s_ET_iw*(1/24)*s_EF_iw*(1/365)))*up_Rad_Spec!BF19,".")</f>
        <v>22.742355555496164</v>
      </c>
      <c r="R19" s="30">
        <f>IFERROR((s_DL/(up_Rad_Spec!AY19*s_GSF_i*s_Fam*s_Foffset*acf!C19*s_ET_iw*(1/24)*s_EF_iw*(1/365)))*up_Rad_Spec!BF19,".")</f>
        <v>24.624205398996736</v>
      </c>
    </row>
    <row r="20" spans="1:18">
      <c r="A20" s="88" t="s">
        <v>27</v>
      </c>
      <c r="B20" s="28"/>
      <c r="C20" s="30">
        <f>IFERROR((s_DL/(k_decay*up_Rad_Spec!V20*s_IFD_iw*s_EF_iw))*up_Rad_Spec!BF20,".")</f>
        <v>3.266256203344386E-5</v>
      </c>
      <c r="D20" s="30">
        <f>IFERROR((s_DL/(k_decay*up_Rad_Spec!AN20*s_IRA_iw*(1/s_PEFm_pp)*s_SLF*s_ET_iw*s_EF_iw))*up_Rad_Spec!BF20,".")</f>
        <v>8.3427985161079816E-5</v>
      </c>
      <c r="E20" s="30">
        <f>IFERROR((s_DL/(k_decay*up_Rad_Spec!AN20*s_IRA_iw*(1/s_PEF)*s_SLF*s_ET_iw*s_EF_iw))*up_Rad_Spec!BF20,".")</f>
        <v>4.0946614908779038E-4</v>
      </c>
      <c r="F20" s="30">
        <f>IFERROR((s_DL/(k_decay*up_Rad_Spec!AY20*s_GSF_i*s_Fam*s_Foffset*acf!C20*s_ET_iw*(1/24)*s_EF_iw*(1/365)))*up_Rad_Spec!BF20,".")</f>
        <v>25.396623264890323</v>
      </c>
      <c r="G20" s="30">
        <f t="shared" si="4"/>
        <v>3.0249556812139583E-5</v>
      </c>
      <c r="H20" s="30">
        <f t="shared" si="5"/>
        <v>2.3472791609224445E-5</v>
      </c>
      <c r="I20" s="89">
        <f>IFERROR((s_DL/(up_Rad_Spec!AV20*s_GSF_i*s_Fam*s_Foffset*Fsurf!C20*s_EF_iw*(1/365)*s_ET_iw*(1/24)))*up_Rad_Spec!BF20,".")</f>
        <v>18.968824139926735</v>
      </c>
      <c r="J20" s="30">
        <f>IFERROR((s_DL/(up_Rad_Spec!AZ20*s_GSF_i*s_Fam*s_Foffset*Fsurf!C20*s_EF_iw*(1/365)*s_ET_iw*(1/24)))*up_Rad_Spec!BF20,".")</f>
        <v>18.968824139926735</v>
      </c>
      <c r="K20" s="30">
        <f>IFERROR((s_DL/(up_Rad_Spec!BA20*s_GSF_i*s_Fam*s_Foffset*Fsurf!C20*s_EF_iw*(1/365)*s_ET_iw*(1/24)))*up_Rad_Spec!BF20,".")</f>
        <v>18.968824139926735</v>
      </c>
      <c r="L20" s="30">
        <f>IFERROR((s_DL/(up_Rad_Spec!BB20*s_GSF_i*s_Fam*s_Foffset*Fsurf!C20*s_EF_iw*(1/365)*s_ET_iw*(1/24)))*up_Rad_Spec!BF20,".")</f>
        <v>18.968824139926735</v>
      </c>
      <c r="M20" s="30">
        <f>IFERROR((s_DL/(up_Rad_Spec!AY20*s_GSF_i*s_Fam*s_Foffset*Fsurf!C20*s_EF_iw*(1/365)*s_ET_iw*(1/24)))*up_Rad_Spec!BF20,".")</f>
        <v>18.968824139926735</v>
      </c>
      <c r="N20" s="30">
        <f>IFERROR((s_DL/(up_Rad_Spec!AV20*s_GSF_i*s_Fam*s_Foffset*acf!D20*s_ET_iw*(1/24)*s_EF_iw*(1/365)))*up_Rad_Spec!BF20,".")</f>
        <v>23.220845709510321</v>
      </c>
      <c r="O20" s="30">
        <f>IFERROR((s_DL/(up_Rad_Spec!AZ20*s_GSF_i*s_Fam*s_Foffset*acf!E20*s_ET_iw*(1/24)*s_EF_iw*(1/365)))*up_Rad_Spec!BF20,".")</f>
        <v>23.322926251895286</v>
      </c>
      <c r="P20" s="30">
        <f>IFERROR((s_DL/(up_Rad_Spec!BA20*s_GSF_i*s_Fam*s_Foffset*acf!F20*s_ET_iw*(1/24)*s_EF_iw*(1/365)))*up_Rad_Spec!BF20,".")</f>
        <v>23.325492877431962</v>
      </c>
      <c r="Q20" s="30">
        <f>IFERROR((s_DL/(up_Rad_Spec!BB20*s_GSF_i*s_Fam*s_Foffset*acf!G20*s_ET_iw*(1/24)*s_EF_iw*(1/365)))*up_Rad_Spec!BF20,".")</f>
        <v>23.33101501116241</v>
      </c>
      <c r="R20" s="30">
        <f>IFERROR((s_DL/(up_Rad_Spec!AY20*s_GSF_i*s_Fam*s_Foffset*acf!C20*s_ET_iw*(1/24)*s_EF_iw*(1/365)))*up_Rad_Spec!BF20,".")</f>
        <v>22.470852715297127</v>
      </c>
    </row>
    <row r="21" spans="1:18">
      <c r="A21" s="88" t="s">
        <v>28</v>
      </c>
      <c r="B21" s="28"/>
      <c r="C21" s="30">
        <f>IFERROR((s_DL/(k_decay*up_Rad_Spec!V21*s_IFD_iw*s_EF_iw))*up_Rad_Spec!BF21,".")</f>
        <v>3.266256203344386E-5</v>
      </c>
      <c r="D21" s="30">
        <f>IFERROR((s_DL/(k_decay*up_Rad_Spec!AN21*s_IRA_iw*(1/s_PEFm_pp)*s_SLF*s_ET_iw*s_EF_iw))*up_Rad_Spec!BF21,".")</f>
        <v>8.3427985161079816E-5</v>
      </c>
      <c r="E21" s="30">
        <f>IFERROR((s_DL/(k_decay*up_Rad_Spec!AN21*s_IRA_iw*(1/s_PEF)*s_SLF*s_ET_iw*s_EF_iw))*up_Rad_Spec!BF21,".")</f>
        <v>4.0946614908779038E-4</v>
      </c>
      <c r="F21" s="30">
        <f>IFERROR((s_DL/(k_decay*up_Rad_Spec!AY21*s_GSF_i*s_Fam*s_Foffset*acf!C21*s_ET_iw*(1/24)*s_EF_iw*(1/365)))*up_Rad_Spec!BF21,".")</f>
        <v>26.366234370445582</v>
      </c>
      <c r="G21" s="30">
        <f t="shared" si="4"/>
        <v>3.0249558137126365E-5</v>
      </c>
      <c r="H21" s="30">
        <f t="shared" si="5"/>
        <v>2.3472792407040912E-5</v>
      </c>
      <c r="I21" s="89">
        <f>IFERROR((s_DL/(up_Rad_Spec!AV21*s_GSF_i*s_Fam*s_Foffset*Fsurf!C21*s_EF_iw*(1/365)*s_ET_iw*(1/24)))*up_Rad_Spec!BF21,".")</f>
        <v>20.247823678326352</v>
      </c>
      <c r="J21" s="30">
        <f>IFERROR((s_DL/(up_Rad_Spec!AZ21*s_GSF_i*s_Fam*s_Foffset*Fsurf!C21*s_EF_iw*(1/365)*s_ET_iw*(1/24)))*up_Rad_Spec!BF21,".")</f>
        <v>20.247823678326352</v>
      </c>
      <c r="K21" s="30">
        <f>IFERROR((s_DL/(up_Rad_Spec!BA21*s_GSF_i*s_Fam*s_Foffset*Fsurf!C21*s_EF_iw*(1/365)*s_ET_iw*(1/24)))*up_Rad_Spec!BF21,".")</f>
        <v>20.247823678326352</v>
      </c>
      <c r="L21" s="30">
        <f>IFERROR((s_DL/(up_Rad_Spec!BB21*s_GSF_i*s_Fam*s_Foffset*Fsurf!C21*s_EF_iw*(1/365)*s_ET_iw*(1/24)))*up_Rad_Spec!BF21,".")</f>
        <v>20.247823678326352</v>
      </c>
      <c r="M21" s="30">
        <f>IFERROR((s_DL/(up_Rad_Spec!AY21*s_GSF_i*s_Fam*s_Foffset*Fsurf!C21*s_EF_iw*(1/365)*s_ET_iw*(1/24)))*up_Rad_Spec!BF21,".")</f>
        <v>20.247823678326352</v>
      </c>
      <c r="N21" s="30">
        <f>IFERROR((s_DL/(up_Rad_Spec!AV21*s_GSF_i*s_Fam*s_Foffset*acf!D21*s_ET_iw*(1/24)*s_EF_iw*(1/365)))*up_Rad_Spec!BF21,".")</f>
        <v>23.689953703641834</v>
      </c>
      <c r="O21" s="30">
        <f>IFERROR((s_DL/(up_Rad_Spec!AZ21*s_GSF_i*s_Fam*s_Foffset*acf!E21*s_ET_iw*(1/24)*s_EF_iw*(1/365)))*up_Rad_Spec!BF21,".")</f>
        <v>22.994917871840762</v>
      </c>
      <c r="P21" s="30">
        <f>IFERROR((s_DL/(up_Rad_Spec!BA21*s_GSF_i*s_Fam*s_Foffset*acf!F21*s_ET_iw*(1/24)*s_EF_iw*(1/365)))*up_Rad_Spec!BF21,".")</f>
        <v>22.961032051222098</v>
      </c>
      <c r="Q21" s="30">
        <f>IFERROR((s_DL/(up_Rad_Spec!BB21*s_GSF_i*s_Fam*s_Foffset*acf!G21*s_ET_iw*(1/24)*s_EF_iw*(1/365)))*up_Rad_Spec!BF21,".")</f>
        <v>23.326667042464837</v>
      </c>
      <c r="R21" s="30">
        <f>IFERROR((s_DL/(up_Rad_Spec!AY21*s_GSF_i*s_Fam*s_Foffset*acf!C21*s_ET_iw*(1/24)*s_EF_iw*(1/365)))*up_Rad_Spec!BF21,".")</f>
        <v>23.328761584393487</v>
      </c>
    </row>
    <row r="22" spans="1:18">
      <c r="A22" s="88" t="s">
        <v>29</v>
      </c>
      <c r="B22" s="28"/>
      <c r="C22" s="30">
        <f>IFERROR((s_DL/(k_decay*up_Rad_Spec!V22*s_IFD_iw*s_EF_iw))*up_Rad_Spec!BF22,".")</f>
        <v>3.266256203344386E-5</v>
      </c>
      <c r="D22" s="30">
        <f>IFERROR((s_DL/(k_decay*up_Rad_Spec!AN22*s_IRA_iw*(1/s_PEFm_pp)*s_SLF*s_ET_iw*s_EF_iw))*up_Rad_Spec!BF22,".")</f>
        <v>8.3427985161079816E-5</v>
      </c>
      <c r="E22" s="30">
        <f>IFERROR((s_DL/(k_decay*up_Rad_Spec!AN22*s_IRA_iw*(1/s_PEF)*s_SLF*s_ET_iw*s_EF_iw))*up_Rad_Spec!BF22,".")</f>
        <v>4.0946614908779038E-4</v>
      </c>
      <c r="F22" s="30">
        <f>IFERROR((s_DL/(k_decay*up_Rad_Spec!AY22*s_GSF_i*s_Fam*s_Foffset*acf!C22*s_ET_iw*(1/24)*s_EF_iw*(1/365)))*up_Rad_Spec!BF22,".")</f>
        <v>26.774454756873237</v>
      </c>
      <c r="G22" s="30">
        <f t="shared" si="4"/>
        <v>3.0249558666258363E-5</v>
      </c>
      <c r="H22" s="30">
        <f t="shared" si="5"/>
        <v>2.3472792725648025E-5</v>
      </c>
      <c r="I22" s="89">
        <f>IFERROR((s_DL/(up_Rad_Spec!AV22*s_GSF_i*s_Fam*s_Foffset*Fsurf!C22*s_EF_iw*(1/365)*s_ET_iw*(1/24)))*up_Rad_Spec!BF22,".")</f>
        <v>19.888953669102289</v>
      </c>
      <c r="J22" s="30">
        <f>IFERROR((s_DL/(up_Rad_Spec!AZ22*s_GSF_i*s_Fam*s_Foffset*Fsurf!C22*s_EF_iw*(1/365)*s_ET_iw*(1/24)))*up_Rad_Spec!BF22,".")</f>
        <v>19.888953669102289</v>
      </c>
      <c r="K22" s="30">
        <f>IFERROR((s_DL/(up_Rad_Spec!BA22*s_GSF_i*s_Fam*s_Foffset*Fsurf!C22*s_EF_iw*(1/365)*s_ET_iw*(1/24)))*up_Rad_Spec!BF22,".")</f>
        <v>19.888953669102289</v>
      </c>
      <c r="L22" s="30">
        <f>IFERROR((s_DL/(up_Rad_Spec!BB22*s_GSF_i*s_Fam*s_Foffset*Fsurf!C22*s_EF_iw*(1/365)*s_ET_iw*(1/24)))*up_Rad_Spec!BF22,".")</f>
        <v>19.888953669102289</v>
      </c>
      <c r="M22" s="30">
        <f>IFERROR((s_DL/(up_Rad_Spec!AY22*s_GSF_i*s_Fam*s_Foffset*Fsurf!C22*s_EF_iw*(1/365)*s_ET_iw*(1/24)))*up_Rad_Spec!BF22,".")</f>
        <v>19.888953669102289</v>
      </c>
      <c r="N22" s="30">
        <f>IFERROR((s_DL/(up_Rad_Spec!AV22*s_GSF_i*s_Fam*s_Foffset*acf!D22*s_ET_iw*(1/24)*s_EF_iw*(1/365)))*up_Rad_Spec!BF22,".")</f>
        <v>23.689953703641834</v>
      </c>
      <c r="O22" s="30">
        <f>IFERROR((s_DL/(up_Rad_Spec!AZ22*s_GSF_i*s_Fam*s_Foffset*acf!E22*s_ET_iw*(1/24)*s_EF_iw*(1/365)))*up_Rad_Spec!BF22,".")</f>
        <v>23.689953703641834</v>
      </c>
      <c r="P22" s="30">
        <f>IFERROR((s_DL/(up_Rad_Spec!BA22*s_GSF_i*s_Fam*s_Foffset*acf!F22*s_ET_iw*(1/24)*s_EF_iw*(1/365)))*up_Rad_Spec!BF22,".")</f>
        <v>23.689953703641834</v>
      </c>
      <c r="Q22" s="30">
        <f>IFERROR((s_DL/(up_Rad_Spec!BB22*s_GSF_i*s_Fam*s_Foffset*acf!G22*s_ET_iw*(1/24)*s_EF_iw*(1/365)))*up_Rad_Spec!BF22,".")</f>
        <v>23.689953703641834</v>
      </c>
      <c r="R22" s="30">
        <f>IFERROR((s_DL/(up_Rad_Spec!AY22*s_GSF_i*s_Fam*s_Foffset*acf!C22*s_ET_iw*(1/24)*s_EF_iw*(1/365)))*up_Rad_Spec!BF22,".")</f>
        <v>23.689953703641834</v>
      </c>
    </row>
    <row r="23" spans="1:18">
      <c r="A23" s="88" t="s">
        <v>30</v>
      </c>
      <c r="B23" s="28"/>
      <c r="C23" s="30">
        <f>IFERROR((s_DL/(k_decay*up_Rad_Spec!V23*s_IFD_iw*s_EF_iw))*up_Rad_Spec!BF23,".")</f>
        <v>3.266256203344386E-5</v>
      </c>
      <c r="D23" s="30">
        <f>IFERROR((s_DL/(k_decay*up_Rad_Spec!AN23*s_IRA_iw*(1/s_PEFm_pp)*s_SLF*s_ET_iw*s_EF_iw))*up_Rad_Spec!BF23,".")</f>
        <v>8.3427985161079816E-5</v>
      </c>
      <c r="E23" s="30">
        <f>IFERROR((s_DL/(k_decay*up_Rad_Spec!AN23*s_IRA_iw*(1/s_PEF)*s_SLF*s_ET_iw*s_EF_iw))*up_Rad_Spec!BF23,".")</f>
        <v>4.0946614908779038E-4</v>
      </c>
      <c r="F23" s="30">
        <f>IFERROR((s_DL/(k_decay*up_Rad_Spec!AY23*s_GSF_i*s_Fam*s_Foffset*acf!C23*s_ET_iw*(1/24)*s_EF_iw*(1/365)))*up_Rad_Spec!BF23,".")</f>
        <v>24.097009281185919</v>
      </c>
      <c r="G23" s="30">
        <f t="shared" si="4"/>
        <v>3.0249554868958568E-5</v>
      </c>
      <c r="H23" s="30">
        <f t="shared" si="5"/>
        <v>2.347279043917364E-5</v>
      </c>
      <c r="I23" s="89">
        <f>IFERROR((s_DL/(up_Rad_Spec!AV23*s_GSF_i*s_Fam*s_Foffset*Fsurf!C23*s_EF_iw*(1/365)*s_ET_iw*(1/24)))*up_Rad_Spec!BF23,".")</f>
        <v>17.664422811331939</v>
      </c>
      <c r="J23" s="30">
        <f>IFERROR((s_DL/(up_Rad_Spec!AZ23*s_GSF_i*s_Fam*s_Foffset*Fsurf!C23*s_EF_iw*(1/365)*s_ET_iw*(1/24)))*up_Rad_Spec!BF23,".")</f>
        <v>17.664422811331939</v>
      </c>
      <c r="K23" s="30">
        <f>IFERROR((s_DL/(up_Rad_Spec!BA23*s_GSF_i*s_Fam*s_Foffset*Fsurf!C23*s_EF_iw*(1/365)*s_ET_iw*(1/24)))*up_Rad_Spec!BF23,".")</f>
        <v>17.664422811331939</v>
      </c>
      <c r="L23" s="30">
        <f>IFERROR((s_DL/(up_Rad_Spec!BB23*s_GSF_i*s_Fam*s_Foffset*Fsurf!C23*s_EF_iw*(1/365)*s_ET_iw*(1/24)))*up_Rad_Spec!BF23,".")</f>
        <v>17.664422811331939</v>
      </c>
      <c r="M23" s="30">
        <f>IFERROR((s_DL/(up_Rad_Spec!AY23*s_GSF_i*s_Fam*s_Foffset*Fsurf!C23*s_EF_iw*(1/365)*s_ET_iw*(1/24)))*up_Rad_Spec!BF23,".")</f>
        <v>17.664422811331939</v>
      </c>
      <c r="N23" s="30">
        <f>IFERROR((s_DL/(up_Rad_Spec!AV23*s_GSF_i*s_Fam*s_Foffset*acf!D23*s_ET_iw*(1/24)*s_EF_iw*(1/365)))*up_Rad_Spec!BF23,".")</f>
        <v>22.900288580187102</v>
      </c>
      <c r="O23" s="30">
        <f>IFERROR((s_DL/(up_Rad_Spec!AZ23*s_GSF_i*s_Fam*s_Foffset*acf!E23*s_ET_iw*(1/24)*s_EF_iw*(1/365)))*up_Rad_Spec!BF23,".")</f>
        <v>21.320958333277652</v>
      </c>
      <c r="P23" s="30">
        <f>IFERROR((s_DL/(up_Rad_Spec!BA23*s_GSF_i*s_Fam*s_Foffset*acf!F23*s_ET_iw*(1/24)*s_EF_iw*(1/365)))*up_Rad_Spec!BF23,".")</f>
        <v>21.757192774879236</v>
      </c>
      <c r="Q23" s="30">
        <f>IFERROR((s_DL/(up_Rad_Spec!BB23*s_GSF_i*s_Fam*s_Foffset*acf!G23*s_ET_iw*(1/24)*s_EF_iw*(1/365)))*up_Rad_Spec!BF23,".")</f>
        <v>22.167028108407724</v>
      </c>
      <c r="R23" s="30">
        <f>IFERROR((s_DL/(up_Rad_Spec!AY23*s_GSF_i*s_Fam*s_Foffset*acf!C23*s_ET_iw*(1/24)*s_EF_iw*(1/365)))*up_Rad_Spec!BF23,".")</f>
        <v>21.320958333277652</v>
      </c>
    </row>
    <row r="24" spans="1:18">
      <c r="A24" s="88" t="s">
        <v>31</v>
      </c>
      <c r="B24" s="28"/>
      <c r="C24" s="30">
        <f>IFERROR((s_DL/(k_decay*up_Rad_Spec!V24*s_IFD_iw*s_EF_iw))*up_Rad_Spec!BF24,".")</f>
        <v>3.266256203344386E-5</v>
      </c>
      <c r="D24" s="30">
        <f>IFERROR((s_DL/(k_decay*up_Rad_Spec!AN24*s_IRA_iw*(1/s_PEFm_pp)*s_SLF*s_ET_iw*s_EF_iw))*up_Rad_Spec!BF24,".")</f>
        <v>8.3427985161079816E-5</v>
      </c>
      <c r="E24" s="30">
        <f>IFERROR((s_DL/(k_decay*up_Rad_Spec!AN24*s_IRA_iw*(1/s_PEF)*s_SLF*s_ET_iw*s_EF_iw))*up_Rad_Spec!BF24,".")</f>
        <v>4.0946614908779038E-4</v>
      </c>
      <c r="F24" s="30">
        <f>IFERROR((s_DL/(k_decay*up_Rad_Spec!AY24*s_GSF_i*s_Fam*s_Foffset*acf!C24*s_ET_iw*(1/24)*s_EF_iw*(1/365)))*up_Rad_Spec!BF24,".")</f>
        <v>27.606282477475144</v>
      </c>
      <c r="G24" s="30">
        <f t="shared" si="4"/>
        <v>3.0249559696034746E-5</v>
      </c>
      <c r="H24" s="30">
        <f t="shared" si="5"/>
        <v>2.3472793345708953E-5</v>
      </c>
      <c r="I24" s="89" t="str">
        <f>IFERROR((s_DL/(up_Rad_Spec!AV24*s_GSF_i*s_Fam*s_Foffset*Fsurf!C24*s_EF_iw*(1/365)*s_ET_iw*(1/24)))*up_Rad_Spec!BF24,".")</f>
        <v>.</v>
      </c>
      <c r="J24" s="30" t="str">
        <f>IFERROR((s_DL/(up_Rad_Spec!AZ24*s_GSF_i*s_Fam*s_Foffset*Fsurf!C24*s_EF_iw*(1/365)*s_ET_iw*(1/24)))*up_Rad_Spec!BF24,".")</f>
        <v>.</v>
      </c>
      <c r="K24" s="30" t="str">
        <f>IFERROR((s_DL/(up_Rad_Spec!BA24*s_GSF_i*s_Fam*s_Foffset*Fsurf!C24*s_EF_iw*(1/365)*s_ET_iw*(1/24)))*up_Rad_Spec!BF24,".")</f>
        <v>.</v>
      </c>
      <c r="L24" s="30" t="str">
        <f>IFERROR((s_DL/(up_Rad_Spec!BB24*s_GSF_i*s_Fam*s_Foffset*Fsurf!C24*s_EF_iw*(1/365)*s_ET_iw*(1/24)))*up_Rad_Spec!BF24,".")</f>
        <v>.</v>
      </c>
      <c r="M24" s="30" t="str">
        <f>IFERROR((s_DL/(up_Rad_Spec!AY24*s_GSF_i*s_Fam*s_Foffset*Fsurf!C24*s_EF_iw*(1/365)*s_ET_iw*(1/24)))*up_Rad_Spec!BF24,".")</f>
        <v>.</v>
      </c>
      <c r="N24" s="30">
        <f>IFERROR((s_DL/(up_Rad_Spec!AV24*s_GSF_i*s_Fam*s_Foffset*acf!D24*s_ET_iw*(1/24)*s_EF_iw*(1/365)))*up_Rad_Spec!BF24,".")</f>
        <v>22.510743954554314</v>
      </c>
      <c r="O24" s="30">
        <f>IFERROR((s_DL/(up_Rad_Spec!AZ24*s_GSF_i*s_Fam*s_Foffset*acf!E24*s_ET_iw*(1/24)*s_EF_iw*(1/365)))*up_Rad_Spec!BF24,".")</f>
        <v>22.60388132754365</v>
      </c>
      <c r="P24" s="30">
        <f>IFERROR((s_DL/(up_Rad_Spec!BA24*s_GSF_i*s_Fam*s_Foffset*acf!F24*s_ET_iw*(1/24)*s_EF_iw*(1/365)))*up_Rad_Spec!BF24,".")</f>
        <v>22.445805055896617</v>
      </c>
      <c r="Q24" s="30">
        <f>IFERROR((s_DL/(up_Rad_Spec!BB24*s_GSF_i*s_Fam*s_Foffset*acf!G24*s_ET_iw*(1/24)*s_EF_iw*(1/365)))*up_Rad_Spec!BF24,".")</f>
        <v>22.785058476335351</v>
      </c>
      <c r="R24" s="30">
        <f>IFERROR((s_DL/(up_Rad_Spec!AY24*s_GSF_i*s_Fam*s_Foffset*acf!C24*s_ET_iw*(1/24)*s_EF_iw*(1/365)))*up_Rad_Spec!BF24,".")</f>
        <v>24.425952265308389</v>
      </c>
    </row>
    <row r="25" spans="1:18">
      <c r="A25" s="88" t="s">
        <v>32</v>
      </c>
      <c r="B25" s="28"/>
      <c r="C25" s="30">
        <f>IFERROR((s_DL/(k_decay*up_Rad_Spec!V25*s_IFD_iw*s_EF_iw))*up_Rad_Spec!BF25,".")</f>
        <v>3.266256203344386E-5</v>
      </c>
      <c r="D25" s="30">
        <f>IFERROR((s_DL/(k_decay*up_Rad_Spec!AN25*s_IRA_iw*(1/s_PEFm_pp)*s_SLF*s_ET_iw*s_EF_iw))*up_Rad_Spec!BF25,".")</f>
        <v>8.3427985161079816E-5</v>
      </c>
      <c r="E25" s="30">
        <f>IFERROR((s_DL/(k_decay*up_Rad_Spec!AN25*s_IRA_iw*(1/s_PEF)*s_SLF*s_ET_iw*s_EF_iw))*up_Rad_Spec!BF25,".")</f>
        <v>4.0946614908779038E-4</v>
      </c>
      <c r="F25" s="30">
        <f>IFERROR((s_DL/(k_decay*up_Rad_Spec!AY25*s_GSF_i*s_Fam*s_Foffset*acf!C25*s_ET_iw*(1/24)*s_EF_iw*(1/365)))*up_Rad_Spec!BF25,".")</f>
        <v>26.486795325601062</v>
      </c>
      <c r="G25" s="30">
        <f t="shared" si="4"/>
        <v>3.0249558295093679E-5</v>
      </c>
      <c r="H25" s="30">
        <f t="shared" si="5"/>
        <v>2.3472792502158029E-5</v>
      </c>
      <c r="I25" s="89" t="str">
        <f>IFERROR((s_DL/(up_Rad_Spec!AV25*s_GSF_i*s_Fam*s_Foffset*Fsurf!C25*s_EF_iw*(1/365)*s_ET_iw*(1/24)))*up_Rad_Spec!BF25,".")</f>
        <v>.</v>
      </c>
      <c r="J25" s="30" t="str">
        <f>IFERROR((s_DL/(up_Rad_Spec!AZ25*s_GSF_i*s_Fam*s_Foffset*Fsurf!C25*s_EF_iw*(1/365)*s_ET_iw*(1/24)))*up_Rad_Spec!BF25,".")</f>
        <v>.</v>
      </c>
      <c r="K25" s="30" t="str">
        <f>IFERROR((s_DL/(up_Rad_Spec!BA25*s_GSF_i*s_Fam*s_Foffset*Fsurf!C25*s_EF_iw*(1/365)*s_ET_iw*(1/24)))*up_Rad_Spec!BF25,".")</f>
        <v>.</v>
      </c>
      <c r="L25" s="30" t="str">
        <f>IFERROR((s_DL/(up_Rad_Spec!BB25*s_GSF_i*s_Fam*s_Foffset*Fsurf!C25*s_EF_iw*(1/365)*s_ET_iw*(1/24)))*up_Rad_Spec!BF25,".")</f>
        <v>.</v>
      </c>
      <c r="M25" s="30" t="str">
        <f>IFERROR((s_DL/(up_Rad_Spec!AY25*s_GSF_i*s_Fam*s_Foffset*Fsurf!C25*s_EF_iw*(1/365)*s_ET_iw*(1/24)))*up_Rad_Spec!BF25,".")</f>
        <v>.</v>
      </c>
      <c r="N25" s="30">
        <f>IFERROR((s_DL/(up_Rad_Spec!AV25*s_GSF_i*s_Fam*s_Foffset*acf!D25*s_ET_iw*(1/24)*s_EF_iw*(1/365)))*up_Rad_Spec!BF25,".")</f>
        <v>23.387785926809677</v>
      </c>
      <c r="O25" s="30">
        <f>IFERROR((s_DL/(up_Rad_Spec!AZ25*s_GSF_i*s_Fam*s_Foffset*acf!E25*s_ET_iw*(1/24)*s_EF_iw*(1/365)))*up_Rad_Spec!BF25,".")</f>
        <v>22.89612148191031</v>
      </c>
      <c r="P25" s="30">
        <f>IFERROR((s_DL/(up_Rad_Spec!BA25*s_GSF_i*s_Fam*s_Foffset*acf!F25*s_ET_iw*(1/24)*s_EF_iw*(1/365)))*up_Rad_Spec!BF25,".")</f>
        <v>22.998996720618951</v>
      </c>
      <c r="Q25" s="30">
        <f>IFERROR((s_DL/(up_Rad_Spec!BB25*s_GSF_i*s_Fam*s_Foffset*acf!G25*s_ET_iw*(1/24)*s_EF_iw*(1/365)))*up_Rad_Spec!BF25,".")</f>
        <v>23.207768805249124</v>
      </c>
      <c r="R25" s="30">
        <f>IFERROR((s_DL/(up_Rad_Spec!AY25*s_GSF_i*s_Fam*s_Foffset*acf!C25*s_ET_iw*(1/24)*s_EF_iw*(1/365)))*up_Rad_Spec!BF25,".")</f>
        <v>23.435433539883711</v>
      </c>
    </row>
    <row r="26" spans="1:18">
      <c r="A26" s="88" t="s">
        <v>33</v>
      </c>
      <c r="B26" s="28"/>
      <c r="C26" s="30">
        <f>IFERROR((s_DL/(k_decay*up_Rad_Spec!V26*s_IFD_iw*s_EF_iw))*up_Rad_Spec!BF26,".")</f>
        <v>3.266256203344386E-5</v>
      </c>
      <c r="D26" s="30">
        <f>IFERROR((s_DL/(k_decay*up_Rad_Spec!AN26*s_IRA_iw*(1/s_PEFm_pp)*s_SLF*s_ET_iw*s_EF_iw))*up_Rad_Spec!BF26,".")</f>
        <v>8.3427985161079816E-5</v>
      </c>
      <c r="E26" s="30">
        <f>IFERROR((s_DL/(k_decay*up_Rad_Spec!AN26*s_IRA_iw*(1/s_PEF)*s_SLF*s_ET_iw*s_EF_iw))*up_Rad_Spec!BF26,".")</f>
        <v>4.0946614908779038E-4</v>
      </c>
      <c r="F26" s="30">
        <f>IFERROR((s_DL/(k_decay*up_Rad_Spec!AY26*s_GSF_i*s_Fam*s_Foffset*acf!C26*s_ET_iw*(1/24)*s_EF_iw*(1/365)))*up_Rad_Spec!BF26,".")</f>
        <v>25.33519552883579</v>
      </c>
      <c r="G26" s="30">
        <f t="shared" si="4"/>
        <v>3.0249556724781657E-5</v>
      </c>
      <c r="H26" s="30">
        <f t="shared" si="5"/>
        <v>2.3472791556623472E-5</v>
      </c>
      <c r="I26" s="89">
        <f>IFERROR((s_DL/(up_Rad_Spec!AV26*s_GSF_i*s_Fam*s_Foffset*Fsurf!C26*s_EF_iw*(1/365)*s_ET_iw*(1/24)))*up_Rad_Spec!BF26,".")</f>
        <v>17.70843715388509</v>
      </c>
      <c r="J26" s="30">
        <f>IFERROR((s_DL/(up_Rad_Spec!AZ26*s_GSF_i*s_Fam*s_Foffset*Fsurf!C26*s_EF_iw*(1/365)*s_ET_iw*(1/24)))*up_Rad_Spec!BF26,".")</f>
        <v>17.70843715388509</v>
      </c>
      <c r="K26" s="30">
        <f>IFERROR((s_DL/(up_Rad_Spec!BA26*s_GSF_i*s_Fam*s_Foffset*Fsurf!C26*s_EF_iw*(1/365)*s_ET_iw*(1/24)))*up_Rad_Spec!BF26,".")</f>
        <v>17.70843715388509</v>
      </c>
      <c r="L26" s="30">
        <f>IFERROR((s_DL/(up_Rad_Spec!BB26*s_GSF_i*s_Fam*s_Foffset*Fsurf!C26*s_EF_iw*(1/365)*s_ET_iw*(1/24)))*up_Rad_Spec!BF26,".")</f>
        <v>17.70843715388509</v>
      </c>
      <c r="M26" s="30">
        <f>IFERROR((s_DL/(up_Rad_Spec!AY26*s_GSF_i*s_Fam*s_Foffset*Fsurf!C26*s_EF_iw*(1/365)*s_ET_iw*(1/24)))*up_Rad_Spec!BF26,".")</f>
        <v>17.70843715388509</v>
      </c>
      <c r="N26" s="30">
        <f>IFERROR((s_DL/(up_Rad_Spec!AV26*s_GSF_i*s_Fam*s_Foffset*acf!D26*s_ET_iw*(1/24)*s_EF_iw*(1/365)))*up_Rad_Spec!BF26,".")</f>
        <v>22.353341578888983</v>
      </c>
      <c r="O26" s="30">
        <f>IFERROR((s_DL/(up_Rad_Spec!AZ26*s_GSF_i*s_Fam*s_Foffset*acf!E26*s_ET_iw*(1/24)*s_EF_iw*(1/365)))*up_Rad_Spec!BF26,".")</f>
        <v>22.387006249941543</v>
      </c>
      <c r="P26" s="30">
        <f>IFERROR((s_DL/(up_Rad_Spec!BA26*s_GSF_i*s_Fam*s_Foffset*acf!F26*s_ET_iw*(1/24)*s_EF_iw*(1/365)))*up_Rad_Spec!BF26,".")</f>
        <v>22.376016065233653</v>
      </c>
      <c r="Q26" s="30">
        <f>IFERROR((s_DL/(up_Rad_Spec!BB26*s_GSF_i*s_Fam*s_Foffset*acf!G26*s_ET_iw*(1/24)*s_EF_iw*(1/365)))*up_Rad_Spec!BF26,".")</f>
        <v>22.66401082671246</v>
      </c>
      <c r="R26" s="30">
        <f>IFERROR((s_DL/(up_Rad_Spec!AY26*s_GSF_i*s_Fam*s_Foffset*acf!C26*s_ET_iw*(1/24)*s_EF_iw*(1/365)))*up_Rad_Spec!BF26,".")</f>
        <v>22.41650164684528</v>
      </c>
    </row>
    <row r="27" spans="1:18">
      <c r="A27" s="88" t="s">
        <v>34</v>
      </c>
      <c r="B27" s="28"/>
      <c r="C27" s="30">
        <f>IFERROR((s_DL/(k_decay*up_Rad_Spec!V27*s_IFD_iw*s_EF_iw))*up_Rad_Spec!BF27,".")</f>
        <v>3.266256203344386E-5</v>
      </c>
      <c r="D27" s="30">
        <f>IFERROR((s_DL/(k_decay*up_Rad_Spec!AN27*s_IRA_iw*(1/s_PEFm_pp)*s_SLF*s_ET_iw*s_EF_iw))*up_Rad_Spec!BF27,".")</f>
        <v>8.3427985161079816E-5</v>
      </c>
      <c r="E27" s="30">
        <f>IFERROR((s_DL/(k_decay*up_Rad_Spec!AN27*s_IRA_iw*(1/s_PEF)*s_SLF*s_ET_iw*s_EF_iw))*up_Rad_Spec!BF27,".")</f>
        <v>4.0946614908779038E-4</v>
      </c>
      <c r="F27" s="30">
        <f>IFERROR((s_DL/(k_decay*up_Rad_Spec!AY27*s_GSF_i*s_Fam*s_Foffset*acf!C27*s_ET_iw*(1/24)*s_EF_iw*(1/365)))*up_Rad_Spec!BF27,".")</f>
        <v>28.206576755496705</v>
      </c>
      <c r="G27" s="30">
        <f t="shared" si="4"/>
        <v>3.0249560401448656E-5</v>
      </c>
      <c r="H27" s="30">
        <f t="shared" si="5"/>
        <v>2.3472793770460973E-5</v>
      </c>
      <c r="I27" s="89" t="str">
        <f>IFERROR((s_DL/(up_Rad_Spec!AV27*s_GSF_i*s_Fam*s_Foffset*Fsurf!C27*s_EF_iw*(1/365)*s_ET_iw*(1/24)))*up_Rad_Spec!BF27,".")</f>
        <v>.</v>
      </c>
      <c r="J27" s="30" t="str">
        <f>IFERROR((s_DL/(up_Rad_Spec!AZ27*s_GSF_i*s_Fam*s_Foffset*Fsurf!C27*s_EF_iw*(1/365)*s_ET_iw*(1/24)))*up_Rad_Spec!BF27,".")</f>
        <v>.</v>
      </c>
      <c r="K27" s="30" t="str">
        <f>IFERROR((s_DL/(up_Rad_Spec!BA27*s_GSF_i*s_Fam*s_Foffset*Fsurf!C27*s_EF_iw*(1/365)*s_ET_iw*(1/24)))*up_Rad_Spec!BF27,".")</f>
        <v>.</v>
      </c>
      <c r="L27" s="30" t="str">
        <f>IFERROR((s_DL/(up_Rad_Spec!BB27*s_GSF_i*s_Fam*s_Foffset*Fsurf!C27*s_EF_iw*(1/365)*s_ET_iw*(1/24)))*up_Rad_Spec!BF27,".")</f>
        <v>.</v>
      </c>
      <c r="M27" s="30" t="str">
        <f>IFERROR((s_DL/(up_Rad_Spec!AY27*s_GSF_i*s_Fam*s_Foffset*Fsurf!C27*s_EF_iw*(1/365)*s_ET_iw*(1/24)))*up_Rad_Spec!BF27,".")</f>
        <v>.</v>
      </c>
      <c r="N27" s="30">
        <f>IFERROR((s_DL/(up_Rad_Spec!AV27*s_GSF_i*s_Fam*s_Foffset*acf!D27*s_ET_iw*(1/24)*s_EF_iw*(1/365)))*up_Rad_Spec!BF27,".")</f>
        <v>22.271965107855497</v>
      </c>
      <c r="O27" s="30">
        <f>IFERROR((s_DL/(up_Rad_Spec!AZ27*s_GSF_i*s_Fam*s_Foffset*acf!E27*s_ET_iw*(1/24)*s_EF_iw*(1/365)))*up_Rad_Spec!BF27,".")</f>
        <v>22.490462376875158</v>
      </c>
      <c r="P27" s="30">
        <f>IFERROR((s_DL/(up_Rad_Spec!BA27*s_GSF_i*s_Fam*s_Foffset*acf!F27*s_ET_iw*(1/24)*s_EF_iw*(1/365)))*up_Rad_Spec!BF27,".")</f>
        <v>22.21679691870948</v>
      </c>
      <c r="Q27" s="30">
        <f>IFERROR((s_DL/(up_Rad_Spec!BB27*s_GSF_i*s_Fam*s_Foffset*acf!G27*s_ET_iw*(1/24)*s_EF_iw*(1/365)))*up_Rad_Spec!BF27,".")</f>
        <v>22.439842444061892</v>
      </c>
      <c r="R27" s="30">
        <f>IFERROR((s_DL/(up_Rad_Spec!AY27*s_GSF_i*s_Fam*s_Foffset*acf!C27*s_ET_iw*(1/24)*s_EF_iw*(1/365)))*up_Rad_Spec!BF27,".")</f>
        <v>24.95709076220874</v>
      </c>
    </row>
    <row r="28" spans="1:18">
      <c r="A28" s="88" t="s">
        <v>35</v>
      </c>
      <c r="B28" s="28"/>
      <c r="C28" s="30">
        <f>IFERROR((s_DL/(k_decay*up_Rad_Spec!V28*s_IFD_iw*s_EF_iw))*up_Rad_Spec!BF28,".")</f>
        <v>3.266256203344386E-5</v>
      </c>
      <c r="D28" s="30">
        <f>IFERROR((s_DL/(k_decay*up_Rad_Spec!AN28*s_IRA_iw*(1/s_PEFm_pp)*s_SLF*s_ET_iw*s_EF_iw))*up_Rad_Spec!BF28,".")</f>
        <v>8.3427985161079816E-5</v>
      </c>
      <c r="E28" s="30">
        <f>IFERROR((s_DL/(k_decay*up_Rad_Spec!AN28*s_IRA_iw*(1/s_PEF)*s_SLF*s_ET_iw*s_EF_iw))*up_Rad_Spec!BF28,".")</f>
        <v>4.0946614908779038E-4</v>
      </c>
      <c r="F28" s="30">
        <f>IFERROR((s_DL/(k_decay*up_Rad_Spec!AY28*s_GSF_i*s_Fam*s_Foffset*acf!C28*s_ET_iw*(1/24)*s_EF_iw*(1/365)))*up_Rad_Spec!BF28,".")</f>
        <v>27.983623681377193</v>
      </c>
      <c r="G28" s="30">
        <f t="shared" si="4"/>
        <v>3.0249560142986317E-5</v>
      </c>
      <c r="H28" s="30">
        <f t="shared" si="5"/>
        <v>2.3472793614832628E-5</v>
      </c>
      <c r="I28" s="89" t="str">
        <f>IFERROR((s_DL/(up_Rad_Spec!AV28*s_GSF_i*s_Fam*s_Foffset*Fsurf!C28*s_EF_iw*(1/365)*s_ET_iw*(1/24)))*up_Rad_Spec!BF28,".")</f>
        <v>.</v>
      </c>
      <c r="J28" s="30" t="str">
        <f>IFERROR((s_DL/(up_Rad_Spec!AZ28*s_GSF_i*s_Fam*s_Foffset*Fsurf!C28*s_EF_iw*(1/365)*s_ET_iw*(1/24)))*up_Rad_Spec!BF28,".")</f>
        <v>.</v>
      </c>
      <c r="K28" s="30" t="str">
        <f>IFERROR((s_DL/(up_Rad_Spec!BA28*s_GSF_i*s_Fam*s_Foffset*Fsurf!C28*s_EF_iw*(1/365)*s_ET_iw*(1/24)))*up_Rad_Spec!BF28,".")</f>
        <v>.</v>
      </c>
      <c r="L28" s="30" t="str">
        <f>IFERROR((s_DL/(up_Rad_Spec!BB28*s_GSF_i*s_Fam*s_Foffset*Fsurf!C28*s_EF_iw*(1/365)*s_ET_iw*(1/24)))*up_Rad_Spec!BF28,".")</f>
        <v>.</v>
      </c>
      <c r="M28" s="30" t="str">
        <f>IFERROR((s_DL/(up_Rad_Spec!AY28*s_GSF_i*s_Fam*s_Foffset*Fsurf!C28*s_EF_iw*(1/365)*s_ET_iw*(1/24)))*up_Rad_Spec!BF28,".")</f>
        <v>.</v>
      </c>
      <c r="N28" s="30">
        <f>IFERROR((s_DL/(up_Rad_Spec!AV28*s_GSF_i*s_Fam*s_Foffset*acf!D28*s_ET_iw*(1/24)*s_EF_iw*(1/365)))*up_Rad_Spec!BF28,".")</f>
        <v>22.51348651124065</v>
      </c>
      <c r="O28" s="30">
        <f>IFERROR((s_DL/(up_Rad_Spec!AZ28*s_GSF_i*s_Fam*s_Foffset*acf!E28*s_ET_iw*(1/24)*s_EF_iw*(1/365)))*up_Rad_Spec!BF28,".")</f>
        <v>22.701974952592213</v>
      </c>
      <c r="P28" s="30">
        <f>IFERROR((s_DL/(up_Rad_Spec!BA28*s_GSF_i*s_Fam*s_Foffset*acf!F28*s_ET_iw*(1/24)*s_EF_iw*(1/365)))*up_Rad_Spec!BF28,".")</f>
        <v>22.501085178293035</v>
      </c>
      <c r="Q28" s="30">
        <f>IFERROR((s_DL/(up_Rad_Spec!BB28*s_GSF_i*s_Fam*s_Foffset*acf!G28*s_ET_iw*(1/24)*s_EF_iw*(1/365)))*up_Rad_Spec!BF28,".")</f>
        <v>22.709945846846217</v>
      </c>
      <c r="R28" s="30">
        <f>IFERROR((s_DL/(up_Rad_Spec!AY28*s_GSF_i*s_Fam*s_Foffset*acf!C28*s_ET_iw*(1/24)*s_EF_iw*(1/365)))*up_Rad_Spec!BF28,".")</f>
        <v>24.759822580580501</v>
      </c>
    </row>
    <row r="29" spans="1:18">
      <c r="A29" s="88" t="s">
        <v>36</v>
      </c>
      <c r="B29" s="28"/>
      <c r="C29" s="30">
        <f>IFERROR((s_DL/(k_decay*up_Rad_Spec!V29*s_IFD_iw*s_EF_iw))*up_Rad_Spec!BF29,".")</f>
        <v>3.266256203344386E-5</v>
      </c>
      <c r="D29" s="30">
        <f>IFERROR((s_DL/(k_decay*up_Rad_Spec!AN29*s_IRA_iw*(1/s_PEFm_pp)*s_SLF*s_ET_iw*s_EF_iw))*up_Rad_Spec!BF29,".")</f>
        <v>8.3427985161079816E-5</v>
      </c>
      <c r="E29" s="30">
        <f>IFERROR((s_DL/(k_decay*up_Rad_Spec!AN29*s_IRA_iw*(1/s_PEF)*s_SLF*s_ET_iw*s_EF_iw))*up_Rad_Spec!BF29,".")</f>
        <v>4.0946614908779038E-4</v>
      </c>
      <c r="F29" s="30">
        <f>IFERROR((s_DL/(k_decay*up_Rad_Spec!AY29*s_GSF_i*s_Fam*s_Foffset*acf!C29*s_ET_iw*(1/24)*s_EF_iw*(1/365)))*up_Rad_Spec!BF29,".")</f>
        <v>27.880837184843216</v>
      </c>
      <c r="G29" s="30">
        <f t="shared" si="4"/>
        <v>3.0249560022437093E-5</v>
      </c>
      <c r="H29" s="30">
        <f t="shared" si="5"/>
        <v>2.3472793542246126E-5</v>
      </c>
      <c r="I29" s="89">
        <f>IFERROR((s_DL/(up_Rad_Spec!AV29*s_GSF_i*s_Fam*s_Foffset*Fsurf!C29*s_EF_iw*(1/365)*s_ET_iw*(1/24)))*up_Rad_Spec!BF29,".")</f>
        <v>22.561860670135079</v>
      </c>
      <c r="J29" s="30">
        <f>IFERROR((s_DL/(up_Rad_Spec!AZ29*s_GSF_i*s_Fam*s_Foffset*Fsurf!C29*s_EF_iw*(1/365)*s_ET_iw*(1/24)))*up_Rad_Spec!BF29,".")</f>
        <v>22.561860670135079</v>
      </c>
      <c r="K29" s="30">
        <f>IFERROR((s_DL/(up_Rad_Spec!BA29*s_GSF_i*s_Fam*s_Foffset*Fsurf!C29*s_EF_iw*(1/365)*s_ET_iw*(1/24)))*up_Rad_Spec!BF29,".")</f>
        <v>22.561860670135079</v>
      </c>
      <c r="L29" s="30">
        <f>IFERROR((s_DL/(up_Rad_Spec!BB29*s_GSF_i*s_Fam*s_Foffset*Fsurf!C29*s_EF_iw*(1/365)*s_ET_iw*(1/24)))*up_Rad_Spec!BF29,".")</f>
        <v>22.561860670135079</v>
      </c>
      <c r="M29" s="30">
        <f>IFERROR((s_DL/(up_Rad_Spec!AY29*s_GSF_i*s_Fam*s_Foffset*Fsurf!C29*s_EF_iw*(1/365)*s_ET_iw*(1/24)))*up_Rad_Spec!BF29,".")</f>
        <v>22.561860670135079</v>
      </c>
      <c r="N29" s="30">
        <f>IFERROR((s_DL/(up_Rad_Spec!AV29*s_GSF_i*s_Fam*s_Foffset*acf!D29*s_ET_iw*(1/24)*s_EF_iw*(1/365)))*up_Rad_Spec!BF29,".")</f>
        <v>22.473442567508865</v>
      </c>
      <c r="O29" s="30">
        <f>IFERROR((s_DL/(up_Rad_Spec!AZ29*s_GSF_i*s_Fam*s_Foffset*acf!E29*s_ET_iw*(1/24)*s_EF_iw*(1/365)))*up_Rad_Spec!BF29,".")</f>
        <v>22.81716593561292</v>
      </c>
      <c r="P29" s="30">
        <f>IFERROR((s_DL/(up_Rad_Spec!BA29*s_GSF_i*s_Fam*s_Foffset*acf!F29*s_ET_iw*(1/24)*s_EF_iw*(1/365)))*up_Rad_Spec!BF29,".")</f>
        <v>22.55101362173599</v>
      </c>
      <c r="Q29" s="30">
        <f>IFERROR((s_DL/(up_Rad_Spec!BB29*s_GSF_i*s_Fam*s_Foffset*acf!G29*s_ET_iw*(1/24)*s_EF_iw*(1/365)))*up_Rad_Spec!BF29,".")</f>
        <v>23.045717441133156</v>
      </c>
      <c r="R29" s="30">
        <f>IFERROR((s_DL/(up_Rad_Spec!AY29*s_GSF_i*s_Fam*s_Foffset*acf!C29*s_ET_iw*(1/24)*s_EF_iw*(1/365)))*up_Rad_Spec!BF29,".")</f>
        <v>24.668877410403898</v>
      </c>
    </row>
    <row r="30" spans="1:18">
      <c r="A30" s="88" t="s">
        <v>37</v>
      </c>
      <c r="B30" s="28"/>
      <c r="C30" s="30">
        <f>IFERROR((s_DL/(k_decay*up_Rad_Spec!V30*s_IFD_iw*s_EF_iw))*up_Rad_Spec!BF30,".")</f>
        <v>3.266256203344386E-5</v>
      </c>
      <c r="D30" s="30">
        <f>IFERROR((s_DL/(k_decay*up_Rad_Spec!AN30*s_IRA_iw*(1/s_PEFm_pp)*s_SLF*s_ET_iw*s_EF_iw))*up_Rad_Spec!BF30,".")</f>
        <v>8.3427985161079816E-5</v>
      </c>
      <c r="E30" s="30">
        <f>IFERROR((s_DL/(k_decay*up_Rad_Spec!AN30*s_IRA_iw*(1/s_PEF)*s_SLF*s_ET_iw*s_EF_iw))*up_Rad_Spec!BF30,".")</f>
        <v>4.0946614908779038E-4</v>
      </c>
      <c r="F30" s="30">
        <f>IFERROR((s_DL/(k_decay*up_Rad_Spec!AY30*s_GSF_i*s_Fam*s_Foffset*acf!C30*s_ET_iw*(1/24)*s_EF_iw*(1/365)))*up_Rad_Spec!BF30,".")</f>
        <v>26.704701668328266</v>
      </c>
      <c r="G30" s="30">
        <f t="shared" si="4"/>
        <v>3.024955857699091E-5</v>
      </c>
      <c r="H30" s="30">
        <f t="shared" si="5"/>
        <v>2.3472792671897266E-5</v>
      </c>
      <c r="I30" s="89">
        <f>IFERROR((s_DL/(up_Rad_Spec!AV30*s_GSF_i*s_Fam*s_Foffset*Fsurf!C30*s_EF_iw*(1/365)*s_ET_iw*(1/24)))*up_Rad_Spec!BF30,".")</f>
        <v>20.699959546871504</v>
      </c>
      <c r="J30" s="30">
        <f>IFERROR((s_DL/(up_Rad_Spec!AZ30*s_GSF_i*s_Fam*s_Foffset*Fsurf!C30*s_EF_iw*(1/365)*s_ET_iw*(1/24)))*up_Rad_Spec!BF30,".")</f>
        <v>20.699959546871504</v>
      </c>
      <c r="K30" s="30">
        <f>IFERROR((s_DL/(up_Rad_Spec!BA30*s_GSF_i*s_Fam*s_Foffset*Fsurf!C30*s_EF_iw*(1/365)*s_ET_iw*(1/24)))*up_Rad_Spec!BF30,".")</f>
        <v>20.699959546871504</v>
      </c>
      <c r="L30" s="30">
        <f>IFERROR((s_DL/(up_Rad_Spec!BB30*s_GSF_i*s_Fam*s_Foffset*Fsurf!C30*s_EF_iw*(1/365)*s_ET_iw*(1/24)))*up_Rad_Spec!BF30,".")</f>
        <v>20.699959546871504</v>
      </c>
      <c r="M30" s="30">
        <f>IFERROR((s_DL/(up_Rad_Spec!AY30*s_GSF_i*s_Fam*s_Foffset*Fsurf!C30*s_EF_iw*(1/365)*s_ET_iw*(1/24)))*up_Rad_Spec!BF30,".")</f>
        <v>20.699959546871504</v>
      </c>
      <c r="N30" s="30">
        <f>IFERROR((s_DL/(up_Rad_Spec!AV30*s_GSF_i*s_Fam*s_Foffset*acf!D30*s_ET_iw*(1/24)*s_EF_iw*(1/365)))*up_Rad_Spec!BF30,".")</f>
        <v>23.546772664773677</v>
      </c>
      <c r="O30" s="30">
        <f>IFERROR((s_DL/(up_Rad_Spec!AZ30*s_GSF_i*s_Fam*s_Foffset*acf!E30*s_ET_iw*(1/24)*s_EF_iw*(1/365)))*up_Rad_Spec!BF30,".")</f>
        <v>23.289046794810975</v>
      </c>
      <c r="P30" s="30">
        <f>IFERROR((s_DL/(up_Rad_Spec!BA30*s_GSF_i*s_Fam*s_Foffset*acf!F30*s_ET_iw*(1/24)*s_EF_iw*(1/365)))*up_Rad_Spec!BF30,".")</f>
        <v>23.026634999939862</v>
      </c>
      <c r="Q30" s="30">
        <f>IFERROR((s_DL/(up_Rad_Spec!BB30*s_GSF_i*s_Fam*s_Foffset*acf!G30*s_ET_iw*(1/24)*s_EF_iw*(1/365)))*up_Rad_Spec!BF30,".")</f>
        <v>23.935792845849448</v>
      </c>
      <c r="R30" s="30">
        <f>IFERROR((s_DL/(up_Rad_Spec!AY30*s_GSF_i*s_Fam*s_Foffset*acf!C30*s_ET_iw*(1/24)*s_EF_iw*(1/365)))*up_Rad_Spec!BF30,".")</f>
        <v>23.628236389383851</v>
      </c>
    </row>
    <row r="31" spans="1:18">
      <c r="A31" s="27" t="s">
        <v>38</v>
      </c>
      <c r="B31" s="28" t="s">
        <v>13</v>
      </c>
      <c r="C31" s="30">
        <f>IFERROR((s_DL/(k_decay*up_Rad_Spec!V31*s_IFD_iw*s_EF_iw))*up_Rad_Spec!BF31,".")</f>
        <v>3.266256203344386E-5</v>
      </c>
      <c r="D31" s="30">
        <f>IFERROR((s_DL/(k_decay*up_Rad_Spec!AN31*s_IRA_iw*(1/s_PEFm_pp)*s_SLF*s_ET_iw*s_EF_iw))*up_Rad_Spec!BF31,".")</f>
        <v>8.3427985161079816E-5</v>
      </c>
      <c r="E31" s="30">
        <f>IFERROR((s_DL/(k_decay*up_Rad_Spec!AN31*s_IRA_iw*(1/s_PEF)*s_SLF*s_ET_iw*s_EF_iw))*up_Rad_Spec!BF31,".")</f>
        <v>4.0946614908779038E-4</v>
      </c>
      <c r="F31" s="30">
        <f>IFERROR((s_DL/(k_decay*up_Rad_Spec!AY31*s_GSF_i*s_Fam*s_Foffset*acf!C31*s_ET_iw*(1/24)*s_EF_iw*(1/365)))*up_Rad_Spec!BF31,".")</f>
        <v>26.620256326336275</v>
      </c>
      <c r="G31" s="30">
        <f t="shared" si="4"/>
        <v>3.0249558468294841E-5</v>
      </c>
      <c r="H31" s="30">
        <f t="shared" si="5"/>
        <v>2.3472792606447928E-5</v>
      </c>
      <c r="I31" s="89">
        <f>IFERROR((s_DL/(up_Rad_Spec!AV31*s_GSF_i*s_Fam*s_Foffset*Fsurf!C31*s_EF_iw*(1/365)*s_ET_iw*(1/24)))*up_Rad_Spec!BF31,".")</f>
        <v>19.888953669102289</v>
      </c>
      <c r="J31" s="30">
        <f>IFERROR((s_DL/(up_Rad_Spec!AZ31*s_GSF_i*s_Fam*s_Foffset*Fsurf!C31*s_EF_iw*(1/365)*s_ET_iw*(1/24)))*up_Rad_Spec!BF31,".")</f>
        <v>19.888953669102289</v>
      </c>
      <c r="K31" s="30">
        <f>IFERROR((s_DL/(up_Rad_Spec!BA31*s_GSF_i*s_Fam*s_Foffset*Fsurf!C31*s_EF_iw*(1/365)*s_ET_iw*(1/24)))*up_Rad_Spec!BF31,".")</f>
        <v>19.888953669102289</v>
      </c>
      <c r="L31" s="30">
        <f>IFERROR((s_DL/(up_Rad_Spec!BB31*s_GSF_i*s_Fam*s_Foffset*Fsurf!C31*s_EF_iw*(1/365)*s_ET_iw*(1/24)))*up_Rad_Spec!BF31,".")</f>
        <v>19.888953669102289</v>
      </c>
      <c r="M31" s="30">
        <f>IFERROR((s_DL/(up_Rad_Spec!AY31*s_GSF_i*s_Fam*s_Foffset*Fsurf!C31*s_EF_iw*(1/365)*s_ET_iw*(1/24)))*up_Rad_Spec!BF31,".")</f>
        <v>19.888953669102289</v>
      </c>
      <c r="N31" s="30">
        <f>IFERROR((s_DL/(up_Rad_Spec!AV31*s_GSF_i*s_Fam*s_Foffset*acf!D31*s_ET_iw*(1/24)*s_EF_iw*(1/365)))*up_Rad_Spec!BF31,".")</f>
        <v>24.975979761839536</v>
      </c>
      <c r="O31" s="30">
        <f>IFERROR((s_DL/(up_Rad_Spec!AZ31*s_GSF_i*s_Fam*s_Foffset*acf!E31*s_ET_iw*(1/24)*s_EF_iw*(1/365)))*up_Rad_Spec!BF31,".")</f>
        <v>23.351525793589801</v>
      </c>
      <c r="P31" s="30">
        <f>IFERROR((s_DL/(up_Rad_Spec!BA31*s_GSF_i*s_Fam*s_Foffset*acf!F31*s_ET_iw*(1/24)*s_EF_iw*(1/365)))*up_Rad_Spec!BF31,".")</f>
        <v>22.975883947762338</v>
      </c>
      <c r="Q31" s="30">
        <f>IFERROR((s_DL/(up_Rad_Spec!BB31*s_GSF_i*s_Fam*s_Foffset*acf!G31*s_ET_iw*(1/24)*s_EF_iw*(1/365)))*up_Rad_Spec!BF31,".")</f>
        <v>24.403506526040683</v>
      </c>
      <c r="R31" s="30">
        <f>IFERROR((s_DL/(up_Rad_Spec!AY31*s_GSF_i*s_Fam*s_Foffset*acf!C31*s_ET_iw*(1/24)*s_EF_iw*(1/365)))*up_Rad_Spec!BF31,".")</f>
        <v>23.553519415296257</v>
      </c>
    </row>
    <row r="32" spans="1:18">
      <c r="A32" s="88" t="s">
        <v>39</v>
      </c>
      <c r="B32" s="28"/>
      <c r="C32" s="30">
        <f>IFERROR((s_DL/(k_decay*up_Rad_Spec!V32*s_IFD_iw*s_EF_iw))*up_Rad_Spec!BF32,".")</f>
        <v>3.266256203344386E-5</v>
      </c>
      <c r="D32" s="30">
        <f>IFERROR((s_DL/(k_decay*up_Rad_Spec!AN32*s_IRA_iw*(1/s_PEFm_pp)*s_SLF*s_ET_iw*s_EF_iw))*up_Rad_Spec!BF32,".")</f>
        <v>8.3427985161079816E-5</v>
      </c>
      <c r="E32" s="30">
        <f>IFERROR((s_DL/(k_decay*up_Rad_Spec!AN32*s_IRA_iw*(1/s_PEF)*s_SLF*s_ET_iw*s_EF_iw))*up_Rad_Spec!BF32,".")</f>
        <v>4.0946614908779038E-4</v>
      </c>
      <c r="F32" s="30">
        <f>IFERROR((s_DL/(k_decay*up_Rad_Spec!AY32*s_GSF_i*s_Fam*s_Foffset*acf!C32*s_ET_iw*(1/24)*s_EF_iw*(1/365)))*up_Rad_Spec!BF32,".")</f>
        <v>28.038527527922632</v>
      </c>
      <c r="G32" s="30">
        <f t="shared" si="4"/>
        <v>3.0249560207016062E-5</v>
      </c>
      <c r="H32" s="30">
        <f t="shared" si="5"/>
        <v>2.3472793653386959E-5</v>
      </c>
      <c r="I32" s="89">
        <f>IFERROR((s_DL/(up_Rad_Spec!AV32*s_GSF_i*s_Fam*s_Foffset*Fsurf!C32*s_EF_iw*(1/365)*s_ET_iw*(1/24)))*up_Rad_Spec!BF32,".")</f>
        <v>22.514211545171751</v>
      </c>
      <c r="J32" s="30">
        <f>IFERROR((s_DL/(up_Rad_Spec!AZ32*s_GSF_i*s_Fam*s_Foffset*Fsurf!C32*s_EF_iw*(1/365)*s_ET_iw*(1/24)))*up_Rad_Spec!BF32,".")</f>
        <v>22.514211545171751</v>
      </c>
      <c r="K32" s="30">
        <f>IFERROR((s_DL/(up_Rad_Spec!BA32*s_GSF_i*s_Fam*s_Foffset*Fsurf!C32*s_EF_iw*(1/365)*s_ET_iw*(1/24)))*up_Rad_Spec!BF32,".")</f>
        <v>22.514211545171751</v>
      </c>
      <c r="L32" s="30">
        <f>IFERROR((s_DL/(up_Rad_Spec!BB32*s_GSF_i*s_Fam*s_Foffset*Fsurf!C32*s_EF_iw*(1/365)*s_ET_iw*(1/24)))*up_Rad_Spec!BF32,".")</f>
        <v>22.514211545171751</v>
      </c>
      <c r="M32" s="30">
        <f>IFERROR((s_DL/(up_Rad_Spec!AY32*s_GSF_i*s_Fam*s_Foffset*Fsurf!C32*s_EF_iw*(1/365)*s_ET_iw*(1/24)))*up_Rad_Spec!BF32,".")</f>
        <v>22.514211545171751</v>
      </c>
      <c r="N32" s="30">
        <f>IFERROR((s_DL/(up_Rad_Spec!AV32*s_GSF_i*s_Fam*s_Foffset*acf!D32*s_ET_iw*(1/24)*s_EF_iw*(1/365)))*up_Rad_Spec!BF32,".")</f>
        <v>22.451615214587839</v>
      </c>
      <c r="O32" s="30">
        <f>IFERROR((s_DL/(up_Rad_Spec!AZ32*s_GSF_i*s_Fam*s_Foffset*acf!E32*s_ET_iw*(1/24)*s_EF_iw*(1/365)))*up_Rad_Spec!BF32,".")</f>
        <v>22.646613773688706</v>
      </c>
      <c r="P32" s="30">
        <f>IFERROR((s_DL/(up_Rad_Spec!BA32*s_GSF_i*s_Fam*s_Foffset*acf!F32*s_ET_iw*(1/24)*s_EF_iw*(1/365)))*up_Rad_Spec!BF32,".")</f>
        <v>22.395964635795856</v>
      </c>
      <c r="Q32" s="30">
        <f>IFERROR((s_DL/(up_Rad_Spec!BB32*s_GSF_i*s_Fam*s_Foffset*acf!G32*s_ET_iw*(1/24)*s_EF_iw*(1/365)))*up_Rad_Spec!BF32,".")</f>
        <v>22.809940564576397</v>
      </c>
      <c r="R32" s="30">
        <f>IFERROR((s_DL/(up_Rad_Spec!AY32*s_GSF_i*s_Fam*s_Foffset*acf!C32*s_ET_iw*(1/24)*s_EF_iw*(1/365)))*up_Rad_Spec!BF32,".")</f>
        <v>24.808401332029369</v>
      </c>
    </row>
    <row r="33" spans="1:18">
      <c r="A33" s="88" t="s">
        <v>40</v>
      </c>
      <c r="B33" s="28"/>
      <c r="C33" s="30">
        <f>IFERROR((s_DL/(k_decay*up_Rad_Spec!V33*s_IFD_iw*s_EF_iw))*up_Rad_Spec!BF33,".")</f>
        <v>3.266256203344386E-5</v>
      </c>
      <c r="D33" s="30">
        <f>IFERROR((s_DL/(k_decay*up_Rad_Spec!AN33*s_IRA_iw*(1/s_PEFm_pp)*s_SLF*s_ET_iw*s_EF_iw))*up_Rad_Spec!BF33,".")</f>
        <v>8.3427985161079816E-5</v>
      </c>
      <c r="E33" s="30">
        <f>IFERROR((s_DL/(k_decay*up_Rad_Spec!AN33*s_IRA_iw*(1/s_PEF)*s_SLF*s_ET_iw*s_EF_iw))*up_Rad_Spec!BF33,".")</f>
        <v>4.0946614908779038E-4</v>
      </c>
      <c r="F33" s="30">
        <f>IFERROR((s_DL/(k_decay*up_Rad_Spec!AY33*s_GSF_i*s_Fam*s_Foffset*acf!C33*s_ET_iw*(1/24)*s_EF_iw*(1/365)))*up_Rad_Spec!BF33,".")</f>
        <v>27.232921447915587</v>
      </c>
      <c r="G33" s="30">
        <f t="shared" si="4"/>
        <v>3.0249559241606902E-5</v>
      </c>
      <c r="H33" s="30">
        <f t="shared" si="5"/>
        <v>2.3472793072083575E-5</v>
      </c>
      <c r="I33" s="89" t="str">
        <f>IFERROR((s_DL/(up_Rad_Spec!AV33*s_GSF_i*s_Fam*s_Foffset*Fsurf!C33*s_EF_iw*(1/365)*s_ET_iw*(1/24)))*up_Rad_Spec!BF33,".")</f>
        <v>.</v>
      </c>
      <c r="J33" s="30" t="str">
        <f>IFERROR((s_DL/(up_Rad_Spec!AZ33*s_GSF_i*s_Fam*s_Foffset*Fsurf!C33*s_EF_iw*(1/365)*s_ET_iw*(1/24)))*up_Rad_Spec!BF33,".")</f>
        <v>.</v>
      </c>
      <c r="K33" s="30" t="str">
        <f>IFERROR((s_DL/(up_Rad_Spec!BA33*s_GSF_i*s_Fam*s_Foffset*Fsurf!C33*s_EF_iw*(1/365)*s_ET_iw*(1/24)))*up_Rad_Spec!BF33,".")</f>
        <v>.</v>
      </c>
      <c r="L33" s="30" t="str">
        <f>IFERROR((s_DL/(up_Rad_Spec!BB33*s_GSF_i*s_Fam*s_Foffset*Fsurf!C33*s_EF_iw*(1/365)*s_ET_iw*(1/24)))*up_Rad_Spec!BF33,".")</f>
        <v>.</v>
      </c>
      <c r="M33" s="30" t="str">
        <f>IFERROR((s_DL/(up_Rad_Spec!AY33*s_GSF_i*s_Fam*s_Foffset*Fsurf!C33*s_EF_iw*(1/365)*s_ET_iw*(1/24)))*up_Rad_Spec!BF33,".")</f>
        <v>.</v>
      </c>
      <c r="N33" s="30">
        <f>IFERROR((s_DL/(up_Rad_Spec!AV33*s_GSF_i*s_Fam*s_Foffset*acf!D33*s_ET_iw*(1/24)*s_EF_iw*(1/365)))*up_Rad_Spec!BF33,".")</f>
        <v>22.701190729639748</v>
      </c>
      <c r="O33" s="30">
        <f>IFERROR((s_DL/(up_Rad_Spec!AZ33*s_GSF_i*s_Fam*s_Foffset*acf!E33*s_ET_iw*(1/24)*s_EF_iw*(1/365)))*up_Rad_Spec!BF33,".")</f>
        <v>22.843883928511779</v>
      </c>
      <c r="P33" s="30">
        <f>IFERROR((s_DL/(up_Rad_Spec!BA33*s_GSF_i*s_Fam*s_Foffset*acf!F33*s_ET_iw*(1/24)*s_EF_iw*(1/365)))*up_Rad_Spec!BF33,".")</f>
        <v>22.737512634807175</v>
      </c>
      <c r="Q33" s="30">
        <f>IFERROR((s_DL/(up_Rad_Spec!BB33*s_GSF_i*s_Fam*s_Foffset*acf!G33*s_ET_iw*(1/24)*s_EF_iw*(1/365)))*up_Rad_Spec!BF33,".")</f>
        <v>23.114309968786991</v>
      </c>
      <c r="R33" s="30">
        <f>IFERROR((s_DL/(up_Rad_Spec!AY33*s_GSF_i*s_Fam*s_Foffset*acf!C33*s_ET_iw*(1/24)*s_EF_iw*(1/365)))*up_Rad_Spec!BF33,".")</f>
        <v>24.095603595827484</v>
      </c>
    </row>
    <row r="34" spans="1:18">
      <c r="A34" s="88" t="s">
        <v>41</v>
      </c>
      <c r="B34" s="28"/>
      <c r="C34" s="30">
        <f>IFERROR((s_DL/(k_decay*up_Rad_Spec!V34*s_IFD_iw*s_EF_iw))*up_Rad_Spec!BF34,".")</f>
        <v>3.266256203344386E-5</v>
      </c>
      <c r="D34" s="30">
        <f>IFERROR((s_DL/(k_decay*up_Rad_Spec!AN34*s_IRA_iw*(1/s_PEFm_pp)*s_SLF*s_ET_iw*s_EF_iw))*up_Rad_Spec!BF34,".")</f>
        <v>8.3427985161079816E-5</v>
      </c>
      <c r="E34" s="30">
        <f>IFERROR((s_DL/(k_decay*up_Rad_Spec!AN34*s_IRA_iw*(1/s_PEF)*s_SLF*s_ET_iw*s_EF_iw))*up_Rad_Spec!BF34,".")</f>
        <v>4.0946614908779038E-4</v>
      </c>
      <c r="F34" s="30">
        <f>IFERROR((s_DL/(k_decay*up_Rad_Spec!AY34*s_GSF_i*s_Fam*s_Foffset*acf!C34*s_ET_iw*(1/24)*s_EF_iw*(1/365)))*up_Rad_Spec!BF34,".")</f>
        <v>24.657404845864665</v>
      </c>
      <c r="G34" s="30">
        <f t="shared" si="4"/>
        <v>3.0249555731981159E-5</v>
      </c>
      <c r="H34" s="30">
        <f t="shared" si="5"/>
        <v>2.3472790958826869E-5</v>
      </c>
      <c r="I34" s="89" t="str">
        <f>IFERROR((s_DL/(up_Rad_Spec!AV34*s_GSF_i*s_Fam*s_Foffset*Fsurf!C34*s_EF_iw*(1/365)*s_ET_iw*(1/24)))*up_Rad_Spec!BF34,".")</f>
        <v>.</v>
      </c>
      <c r="J34" s="30" t="str">
        <f>IFERROR((s_DL/(up_Rad_Spec!AZ34*s_GSF_i*s_Fam*s_Foffset*Fsurf!C34*s_EF_iw*(1/365)*s_ET_iw*(1/24)))*up_Rad_Spec!BF34,".")</f>
        <v>.</v>
      </c>
      <c r="K34" s="30" t="str">
        <f>IFERROR((s_DL/(up_Rad_Spec!BA34*s_GSF_i*s_Fam*s_Foffset*Fsurf!C34*s_EF_iw*(1/365)*s_ET_iw*(1/24)))*up_Rad_Spec!BF34,".")</f>
        <v>.</v>
      </c>
      <c r="L34" s="30" t="str">
        <f>IFERROR((s_DL/(up_Rad_Spec!BB34*s_GSF_i*s_Fam*s_Foffset*Fsurf!C34*s_EF_iw*(1/365)*s_ET_iw*(1/24)))*up_Rad_Spec!BF34,".")</f>
        <v>.</v>
      </c>
      <c r="M34" s="30" t="str">
        <f>IFERROR((s_DL/(up_Rad_Spec!AY34*s_GSF_i*s_Fam*s_Foffset*Fsurf!C34*s_EF_iw*(1/365)*s_ET_iw*(1/24)))*up_Rad_Spec!BF34,".")</f>
        <v>.</v>
      </c>
      <c r="N34" s="30">
        <f>IFERROR((s_DL/(up_Rad_Spec!AV34*s_GSF_i*s_Fam*s_Foffset*acf!D34*s_ET_iw*(1/24)*s_EF_iw*(1/365)))*up_Rad_Spec!BF34,".")</f>
        <v>23.905316919129486</v>
      </c>
      <c r="O34" s="30">
        <f>IFERROR((s_DL/(up_Rad_Spec!AZ34*s_GSF_i*s_Fam*s_Foffset*acf!E34*s_ET_iw*(1/24)*s_EF_iw*(1/365)))*up_Rad_Spec!BF34,".")</f>
        <v>22.321681279820023</v>
      </c>
      <c r="P34" s="30">
        <f>IFERROR((s_DL/(up_Rad_Spec!BA34*s_GSF_i*s_Fam*s_Foffset*acf!F34*s_ET_iw*(1/24)*s_EF_iw*(1/365)))*up_Rad_Spec!BF34,".")</f>
        <v>23.113711586526222</v>
      </c>
      <c r="Q34" s="30">
        <f>IFERROR((s_DL/(up_Rad_Spec!BB34*s_GSF_i*s_Fam*s_Foffset*acf!G34*s_ET_iw*(1/24)*s_EF_iw*(1/365)))*up_Rad_Spec!BF34,".")</f>
        <v>23.420749684282264</v>
      </c>
      <c r="R34" s="30">
        <f>IFERROR((s_DL/(up_Rad_Spec!AY34*s_GSF_i*s_Fam*s_Foffset*acf!C34*s_ET_iw*(1/24)*s_EF_iw*(1/365)))*up_Rad_Spec!BF34,".")</f>
        <v>21.816794573586442</v>
      </c>
    </row>
    <row r="35" spans="1:18">
      <c r="A35" s="88" t="s">
        <v>42</v>
      </c>
      <c r="B35" s="28"/>
      <c r="C35" s="30">
        <f>IFERROR((s_DL/(k_decay*up_Rad_Spec!V35*s_IFD_iw*s_EF_iw))*up_Rad_Spec!BF35,".")</f>
        <v>3.266256203344386E-5</v>
      </c>
      <c r="D35" s="30">
        <f>IFERROR((s_DL/(k_decay*up_Rad_Spec!AN35*s_IRA_iw*(1/s_PEFm_pp)*s_SLF*s_ET_iw*s_EF_iw))*up_Rad_Spec!BF35,".")</f>
        <v>8.3427985161079816E-5</v>
      </c>
      <c r="E35" s="30">
        <f>IFERROR((s_DL/(k_decay*up_Rad_Spec!AN35*s_IRA_iw*(1/s_PEF)*s_SLF*s_ET_iw*s_EF_iw))*up_Rad_Spec!BF35,".")</f>
        <v>4.0946614908779038E-4</v>
      </c>
      <c r="F35" s="30">
        <f>IFERROR((s_DL/(k_decay*up_Rad_Spec!AY35*s_GSF_i*s_Fam*s_Foffset*acf!C35*s_ET_iw*(1/24)*s_EF_iw*(1/365)))*up_Rad_Spec!BF35,".")</f>
        <v>26.094688807087337</v>
      </c>
      <c r="G35" s="30">
        <f t="shared" si="4"/>
        <v>3.024955777598225E-5</v>
      </c>
      <c r="H35" s="30">
        <f t="shared" si="5"/>
        <v>2.3472792189584613E-5</v>
      </c>
      <c r="I35" s="89">
        <f>IFERROR((s_DL/(up_Rad_Spec!AV35*s_GSF_i*s_Fam*s_Foffset*Fsurf!C35*s_EF_iw*(1/365)*s_ET_iw*(1/24)))*up_Rad_Spec!BF35,".")</f>
        <v>20.841601498805137</v>
      </c>
      <c r="J35" s="30">
        <f>IFERROR((s_DL/(up_Rad_Spec!AZ35*s_GSF_i*s_Fam*s_Foffset*Fsurf!C35*s_EF_iw*(1/365)*s_ET_iw*(1/24)))*up_Rad_Spec!BF35,".")</f>
        <v>20.841601498805137</v>
      </c>
      <c r="K35" s="30">
        <f>IFERROR((s_DL/(up_Rad_Spec!BA35*s_GSF_i*s_Fam*s_Foffset*Fsurf!C35*s_EF_iw*(1/365)*s_ET_iw*(1/24)))*up_Rad_Spec!BF35,".")</f>
        <v>20.841601498805137</v>
      </c>
      <c r="L35" s="30">
        <f>IFERROR((s_DL/(up_Rad_Spec!BB35*s_GSF_i*s_Fam*s_Foffset*Fsurf!C35*s_EF_iw*(1/365)*s_ET_iw*(1/24)))*up_Rad_Spec!BF35,".")</f>
        <v>20.841601498805137</v>
      </c>
      <c r="M35" s="30">
        <f>IFERROR((s_DL/(up_Rad_Spec!AY35*s_GSF_i*s_Fam*s_Foffset*Fsurf!C35*s_EF_iw*(1/365)*s_ET_iw*(1/24)))*up_Rad_Spec!BF35,".")</f>
        <v>20.841601498805137</v>
      </c>
      <c r="N35" s="30">
        <f>IFERROR((s_DL/(up_Rad_Spec!AV35*s_GSF_i*s_Fam*s_Foffset*acf!D35*s_ET_iw*(1/24)*s_EF_iw*(1/365)))*up_Rad_Spec!BF35,".")</f>
        <v>22.707024458194358</v>
      </c>
      <c r="O35" s="30">
        <f>IFERROR((s_DL/(up_Rad_Spec!AZ35*s_GSF_i*s_Fam*s_Foffset*acf!E35*s_ET_iw*(1/24)*s_EF_iw*(1/365)))*up_Rad_Spec!BF35,".")</f>
        <v>22.78416135614966</v>
      </c>
      <c r="P35" s="30">
        <f>IFERROR((s_DL/(up_Rad_Spec!BA35*s_GSF_i*s_Fam*s_Foffset*acf!F35*s_ET_iw*(1/24)*s_EF_iw*(1/365)))*up_Rad_Spec!BF35,".")</f>
        <v>22.94361533917311</v>
      </c>
      <c r="Q35" s="30">
        <f>IFERROR((s_DL/(up_Rad_Spec!BB35*s_GSF_i*s_Fam*s_Foffset*acf!G35*s_ET_iw*(1/24)*s_EF_iw*(1/365)))*up_Rad_Spec!BF35,".")</f>
        <v>22.950134551435088</v>
      </c>
      <c r="R35" s="30">
        <f>IFERROR((s_DL/(up_Rad_Spec!AY35*s_GSF_i*s_Fam*s_Foffset*acf!C35*s_ET_iw*(1/24)*s_EF_iw*(1/365)))*up_Rad_Spec!BF35,".")</f>
        <v>23.088498920492381</v>
      </c>
    </row>
    <row r="36" spans="1:18">
      <c r="A36" s="88" t="s">
        <v>43</v>
      </c>
      <c r="B36" s="28"/>
      <c r="C36" s="30">
        <f>IFERROR((s_DL/(k_decay*up_Rad_Spec!V36*s_IFD_iw*s_EF_iw))*up_Rad_Spec!BF36,".")</f>
        <v>3.266256203344386E-5</v>
      </c>
      <c r="D36" s="30">
        <f>IFERROR((s_DL/(k_decay*up_Rad_Spec!AN36*s_IRA_iw*(1/s_PEFm_pp)*s_SLF*s_ET_iw*s_EF_iw))*up_Rad_Spec!BF36,".")</f>
        <v>8.3427985161079816E-5</v>
      </c>
      <c r="E36" s="30">
        <f>IFERROR((s_DL/(k_decay*up_Rad_Spec!AN36*s_IRA_iw*(1/s_PEF)*s_SLF*s_ET_iw*s_EF_iw))*up_Rad_Spec!BF36,".")</f>
        <v>4.0946614908779038E-4</v>
      </c>
      <c r="F36" s="30">
        <f>IFERROR((s_DL/(k_decay*up_Rad_Spec!AY36*s_GSF_i*s_Fam*s_Foffset*acf!C36*s_ET_iw*(1/24)*s_EF_iw*(1/365)))*up_Rad_Spec!BF36,".")</f>
        <v>27.794433985706512</v>
      </c>
      <c r="G36" s="30">
        <f t="shared" si="4"/>
        <v>3.0249559920412638E-5</v>
      </c>
      <c r="H36" s="30">
        <f t="shared" si="5"/>
        <v>2.3472793480813978E-5</v>
      </c>
      <c r="I36" s="89" t="str">
        <f>IFERROR((s_DL/(up_Rad_Spec!AV36*s_GSF_i*s_Fam*s_Foffset*Fsurf!C36*s_EF_iw*(1/365)*s_ET_iw*(1/24)))*up_Rad_Spec!BF36,".")</f>
        <v>.</v>
      </c>
      <c r="J36" s="30" t="str">
        <f>IFERROR((s_DL/(up_Rad_Spec!AZ36*s_GSF_i*s_Fam*s_Foffset*Fsurf!C36*s_EF_iw*(1/365)*s_ET_iw*(1/24)))*up_Rad_Spec!BF36,".")</f>
        <v>.</v>
      </c>
      <c r="K36" s="30" t="str">
        <f>IFERROR((s_DL/(up_Rad_Spec!BA36*s_GSF_i*s_Fam*s_Foffset*Fsurf!C36*s_EF_iw*(1/365)*s_ET_iw*(1/24)))*up_Rad_Spec!BF36,".")</f>
        <v>.</v>
      </c>
      <c r="L36" s="30" t="str">
        <f>IFERROR((s_DL/(up_Rad_Spec!BB36*s_GSF_i*s_Fam*s_Foffset*Fsurf!C36*s_EF_iw*(1/365)*s_ET_iw*(1/24)))*up_Rad_Spec!BF36,".")</f>
        <v>.</v>
      </c>
      <c r="M36" s="30" t="str">
        <f>IFERROR((s_DL/(up_Rad_Spec!AY36*s_GSF_i*s_Fam*s_Foffset*Fsurf!C36*s_EF_iw*(1/365)*s_ET_iw*(1/24)))*up_Rad_Spec!BF36,".")</f>
        <v>.</v>
      </c>
      <c r="N36" s="30">
        <f>IFERROR((s_DL/(up_Rad_Spec!AV36*s_GSF_i*s_Fam*s_Foffset*acf!D36*s_ET_iw*(1/24)*s_EF_iw*(1/365)))*up_Rad_Spec!BF36,".")</f>
        <v>22.634119260859151</v>
      </c>
      <c r="O36" s="30">
        <f>IFERROR((s_DL/(up_Rad_Spec!AZ36*s_GSF_i*s_Fam*s_Foffset*acf!E36*s_ET_iw*(1/24)*s_EF_iw*(1/365)))*up_Rad_Spec!BF36,".")</f>
        <v>22.593851368100193</v>
      </c>
      <c r="P36" s="30">
        <f>IFERROR((s_DL/(up_Rad_Spec!BA36*s_GSF_i*s_Fam*s_Foffset*acf!F36*s_ET_iw*(1/24)*s_EF_iw*(1/365)))*up_Rad_Spec!BF36,".")</f>
        <v>22.392231975023222</v>
      </c>
      <c r="Q36" s="30">
        <f>IFERROR((s_DL/(up_Rad_Spec!BB36*s_GSF_i*s_Fam*s_Foffset*acf!G36*s_ET_iw*(1/24)*s_EF_iw*(1/365)))*up_Rad_Spec!BF36,".")</f>
        <v>22.968272994789178</v>
      </c>
      <c r="R36" s="30">
        <f>IFERROR((s_DL/(up_Rad_Spec!AY36*s_GSF_i*s_Fam*s_Foffset*acf!C36*s_ET_iw*(1/24)*s_EF_iw*(1/365)))*up_Rad_Spec!BF36,".")</f>
        <v>24.592428130447246</v>
      </c>
    </row>
    <row r="37" spans="1:18">
      <c r="A37" s="88" t="s">
        <v>44</v>
      </c>
      <c r="B37" s="28"/>
      <c r="C37" s="30">
        <f>IFERROR((s_DL/(k_decay*up_Rad_Spec!V37*s_IFD_iw*s_EF_iw))*up_Rad_Spec!BF37,".")</f>
        <v>3.266256203344386E-5</v>
      </c>
      <c r="D37" s="30">
        <f>IFERROR((s_DL/(k_decay*up_Rad_Spec!AN37*s_IRA_iw*(1/s_PEFm_pp)*s_SLF*s_ET_iw*s_EF_iw))*up_Rad_Spec!BF37,".")</f>
        <v>8.3427985161079816E-5</v>
      </c>
      <c r="E37" s="30">
        <f>IFERROR((s_DL/(k_decay*up_Rad_Spec!AN37*s_IRA_iw*(1/s_PEF)*s_SLF*s_ET_iw*s_EF_iw))*up_Rad_Spec!BF37,".")</f>
        <v>4.0946614908779038E-4</v>
      </c>
      <c r="F37" s="30">
        <f>IFERROR((s_DL/(k_decay*up_Rad_Spec!AY37*s_GSF_i*s_Fam*s_Foffset*acf!C37*s_ET_iw*(1/24)*s_EF_iw*(1/365)))*up_Rad_Spec!BF37,".")</f>
        <v>26.774454756873237</v>
      </c>
      <c r="G37" s="30">
        <f t="shared" si="4"/>
        <v>3.0249558666258363E-5</v>
      </c>
      <c r="H37" s="30">
        <f t="shared" si="5"/>
        <v>2.3472792725648025E-5</v>
      </c>
      <c r="I37" s="89">
        <f>IFERROR((s_DL/(up_Rad_Spec!AV37*s_GSF_i*s_Fam*s_Foffset*Fsurf!C37*s_EF_iw*(1/365)*s_ET_iw*(1/24)))*up_Rad_Spec!BF37,".")</f>
        <v>21.363685704687022</v>
      </c>
      <c r="J37" s="30">
        <f>IFERROR((s_DL/(up_Rad_Spec!AZ37*s_GSF_i*s_Fam*s_Foffset*Fsurf!C37*s_EF_iw*(1/365)*s_ET_iw*(1/24)))*up_Rad_Spec!BF37,".")</f>
        <v>21.363685704687022</v>
      </c>
      <c r="K37" s="30">
        <f>IFERROR((s_DL/(up_Rad_Spec!BA37*s_GSF_i*s_Fam*s_Foffset*Fsurf!C37*s_EF_iw*(1/365)*s_ET_iw*(1/24)))*up_Rad_Spec!BF37,".")</f>
        <v>21.363685704687022</v>
      </c>
      <c r="L37" s="30">
        <f>IFERROR((s_DL/(up_Rad_Spec!BB37*s_GSF_i*s_Fam*s_Foffset*Fsurf!C37*s_EF_iw*(1/365)*s_ET_iw*(1/24)))*up_Rad_Spec!BF37,".")</f>
        <v>21.363685704687022</v>
      </c>
      <c r="M37" s="30">
        <f>IFERROR((s_DL/(up_Rad_Spec!AY37*s_GSF_i*s_Fam*s_Foffset*Fsurf!C37*s_EF_iw*(1/365)*s_ET_iw*(1/24)))*up_Rad_Spec!BF37,".")</f>
        <v>21.363685704687022</v>
      </c>
      <c r="N37" s="30">
        <f>IFERROR((s_DL/(up_Rad_Spec!AV37*s_GSF_i*s_Fam*s_Foffset*acf!D37*s_ET_iw*(1/24)*s_EF_iw*(1/365)))*up_Rad_Spec!BF37,".")</f>
        <v>23.689953703641834</v>
      </c>
      <c r="O37" s="30">
        <f>IFERROR((s_DL/(up_Rad_Spec!AZ37*s_GSF_i*s_Fam*s_Foffset*acf!E37*s_ET_iw*(1/24)*s_EF_iw*(1/365)))*up_Rad_Spec!BF37,".")</f>
        <v>23.689953703641834</v>
      </c>
      <c r="P37" s="30">
        <f>IFERROR((s_DL/(up_Rad_Spec!BA37*s_GSF_i*s_Fam*s_Foffset*acf!F37*s_ET_iw*(1/24)*s_EF_iw*(1/365)))*up_Rad_Spec!BF37,".")</f>
        <v>23.689953703641834</v>
      </c>
      <c r="Q37" s="30">
        <f>IFERROR((s_DL/(up_Rad_Spec!BB37*s_GSF_i*s_Fam*s_Foffset*acf!G37*s_ET_iw*(1/24)*s_EF_iw*(1/365)))*up_Rad_Spec!BF37,".")</f>
        <v>23.689953703641834</v>
      </c>
      <c r="R37" s="30">
        <f>IFERROR((s_DL/(up_Rad_Spec!AY37*s_GSF_i*s_Fam*s_Foffset*acf!C37*s_ET_iw*(1/24)*s_EF_iw*(1/365)))*up_Rad_Spec!BF37,".")</f>
        <v>23.689953703641834</v>
      </c>
    </row>
    <row r="38" spans="1:18">
      <c r="A38" s="88" t="s">
        <v>45</v>
      </c>
      <c r="B38" s="28"/>
      <c r="C38" s="30">
        <f>IFERROR((s_DL/(k_decay*up_Rad_Spec!V38*s_IFD_iw*s_EF_iw))*up_Rad_Spec!BF38,".")</f>
        <v>3.266256203344386E-5</v>
      </c>
      <c r="D38" s="30">
        <f>IFERROR((s_DL/(k_decay*up_Rad_Spec!AN38*s_IRA_iw*(1/s_PEFm_pp)*s_SLF*s_ET_iw*s_EF_iw))*up_Rad_Spec!BF38,".")</f>
        <v>8.3427985161079816E-5</v>
      </c>
      <c r="E38" s="30">
        <f>IFERROR((s_DL/(k_decay*up_Rad_Spec!AN38*s_IRA_iw*(1/s_PEF)*s_SLF*s_ET_iw*s_EF_iw))*up_Rad_Spec!BF38,".")</f>
        <v>4.0946614908779038E-4</v>
      </c>
      <c r="F38" s="30">
        <f>IFERROR((s_DL/(k_decay*up_Rad_Spec!AY38*s_GSF_i*s_Fam*s_Foffset*acf!C38*s_ET_iw*(1/24)*s_EF_iw*(1/365)))*up_Rad_Spec!BF38,".")</f>
        <v>24.097009281185919</v>
      </c>
      <c r="G38" s="30">
        <f t="shared" si="4"/>
        <v>3.0249554868958568E-5</v>
      </c>
      <c r="H38" s="30">
        <f t="shared" si="5"/>
        <v>2.347279043917364E-5</v>
      </c>
      <c r="I38" s="89" t="str">
        <f>IFERROR((s_DL/(up_Rad_Spec!AV38*s_GSF_i*s_Fam*s_Foffset*Fsurf!C38*s_EF_iw*(1/365)*s_ET_iw*(1/24)))*up_Rad_Spec!BF38,".")</f>
        <v>.</v>
      </c>
      <c r="J38" s="30" t="str">
        <f>IFERROR((s_DL/(up_Rad_Spec!AZ38*s_GSF_i*s_Fam*s_Foffset*Fsurf!C38*s_EF_iw*(1/365)*s_ET_iw*(1/24)))*up_Rad_Spec!BF38,".")</f>
        <v>.</v>
      </c>
      <c r="K38" s="30" t="str">
        <f>IFERROR((s_DL/(up_Rad_Spec!BA38*s_GSF_i*s_Fam*s_Foffset*Fsurf!C38*s_EF_iw*(1/365)*s_ET_iw*(1/24)))*up_Rad_Spec!BF38,".")</f>
        <v>.</v>
      </c>
      <c r="L38" s="30" t="str">
        <f>IFERROR((s_DL/(up_Rad_Spec!BB38*s_GSF_i*s_Fam*s_Foffset*Fsurf!C38*s_EF_iw*(1/365)*s_ET_iw*(1/24)))*up_Rad_Spec!BF38,".")</f>
        <v>.</v>
      </c>
      <c r="M38" s="30" t="str">
        <f>IFERROR((s_DL/(up_Rad_Spec!AY38*s_GSF_i*s_Fam*s_Foffset*Fsurf!C38*s_EF_iw*(1/365)*s_ET_iw*(1/24)))*up_Rad_Spec!BF38,".")</f>
        <v>.</v>
      </c>
      <c r="N38" s="30">
        <f>IFERROR((s_DL/(up_Rad_Spec!AV38*s_GSF_i*s_Fam*s_Foffset*acf!D38*s_ET_iw*(1/24)*s_EF_iw*(1/365)))*up_Rad_Spec!BF38,".")</f>
        <v>22.993190359417081</v>
      </c>
      <c r="O38" s="30">
        <f>IFERROR((s_DL/(up_Rad_Spec!AZ38*s_GSF_i*s_Fam*s_Foffset*acf!E38*s_ET_iw*(1/24)*s_EF_iw*(1/365)))*up_Rad_Spec!BF38,".")</f>
        <v>21.320958333277652</v>
      </c>
      <c r="P38" s="30">
        <f>IFERROR((s_DL/(up_Rad_Spec!BA38*s_GSF_i*s_Fam*s_Foffset*acf!F38*s_ET_iw*(1/24)*s_EF_iw*(1/365)))*up_Rad_Spec!BF38,".")</f>
        <v>21.73810751805917</v>
      </c>
      <c r="Q38" s="30">
        <f>IFERROR((s_DL/(up_Rad_Spec!BB38*s_GSF_i*s_Fam*s_Foffset*acf!G38*s_ET_iw*(1/24)*s_EF_iw*(1/365)))*up_Rad_Spec!BF38,".")</f>
        <v>22.336242063433719</v>
      </c>
      <c r="R38" s="30">
        <f>IFERROR((s_DL/(up_Rad_Spec!AY38*s_GSF_i*s_Fam*s_Foffset*acf!C38*s_ET_iw*(1/24)*s_EF_iw*(1/365)))*up_Rad_Spec!BF38,".")</f>
        <v>21.320958333277652</v>
      </c>
    </row>
    <row r="39" spans="1:18">
      <c r="A39" s="88" t="s">
        <v>46</v>
      </c>
      <c r="B39" s="28"/>
      <c r="C39" s="30">
        <f>IFERROR((s_DL/(k_decay*up_Rad_Spec!V39*s_IFD_iw*s_EF_iw))*up_Rad_Spec!BF39,".")</f>
        <v>3.266256203344386E-5</v>
      </c>
      <c r="D39" s="30">
        <f>IFERROR((s_DL/(k_decay*up_Rad_Spec!AN39*s_IRA_iw*(1/s_PEFm_pp)*s_SLF*s_ET_iw*s_EF_iw))*up_Rad_Spec!BF39,".")</f>
        <v>8.3427985161079816E-5</v>
      </c>
      <c r="E39" s="30">
        <f>IFERROR((s_DL/(k_decay*up_Rad_Spec!AN39*s_IRA_iw*(1/s_PEF)*s_SLF*s_ET_iw*s_EF_iw))*up_Rad_Spec!BF39,".")</f>
        <v>4.0946614908779038E-4</v>
      </c>
      <c r="F39" s="30">
        <f>IFERROR((s_DL/(k_decay*up_Rad_Spec!AY39*s_GSF_i*s_Fam*s_Foffset*acf!C39*s_ET_iw*(1/24)*s_EF_iw*(1/365)))*up_Rad_Spec!BF39,".")</f>
        <v>24.097009281185919</v>
      </c>
      <c r="G39" s="30">
        <f t="shared" si="4"/>
        <v>3.0249554868958568E-5</v>
      </c>
      <c r="H39" s="30">
        <f t="shared" si="5"/>
        <v>2.347279043917364E-5</v>
      </c>
      <c r="I39" s="89">
        <f>IFERROR((s_DL/(up_Rad_Spec!AV39*s_GSF_i*s_Fam*s_Foffset*Fsurf!C39*s_EF_iw*(1/365)*s_ET_iw*(1/24)))*up_Rad_Spec!BF39,".")</f>
        <v>17.664422811331939</v>
      </c>
      <c r="J39" s="30">
        <f>IFERROR((s_DL/(up_Rad_Spec!AZ39*s_GSF_i*s_Fam*s_Foffset*Fsurf!C39*s_EF_iw*(1/365)*s_ET_iw*(1/24)))*up_Rad_Spec!BF39,".")</f>
        <v>17.664422811331939</v>
      </c>
      <c r="K39" s="30">
        <f>IFERROR((s_DL/(up_Rad_Spec!BA39*s_GSF_i*s_Fam*s_Foffset*Fsurf!C39*s_EF_iw*(1/365)*s_ET_iw*(1/24)))*up_Rad_Spec!BF39,".")</f>
        <v>17.664422811331939</v>
      </c>
      <c r="L39" s="30">
        <f>IFERROR((s_DL/(up_Rad_Spec!BB39*s_GSF_i*s_Fam*s_Foffset*Fsurf!C39*s_EF_iw*(1/365)*s_ET_iw*(1/24)))*up_Rad_Spec!BF39,".")</f>
        <v>17.664422811331939</v>
      </c>
      <c r="M39" s="30">
        <f>IFERROR((s_DL/(up_Rad_Spec!AY39*s_GSF_i*s_Fam*s_Foffset*Fsurf!C39*s_EF_iw*(1/365)*s_ET_iw*(1/24)))*up_Rad_Spec!BF39,".")</f>
        <v>17.664422811331939</v>
      </c>
      <c r="N39" s="30">
        <f>IFERROR((s_DL/(up_Rad_Spec!AV39*s_GSF_i*s_Fam*s_Foffset*acf!D39*s_ET_iw*(1/24)*s_EF_iw*(1/365)))*up_Rad_Spec!BF39,".")</f>
        <v>21.320958333277652</v>
      </c>
      <c r="O39" s="30">
        <f>IFERROR((s_DL/(up_Rad_Spec!AZ39*s_GSF_i*s_Fam*s_Foffset*acf!E39*s_ET_iw*(1/24)*s_EF_iw*(1/365)))*up_Rad_Spec!BF39,".")</f>
        <v>21.816794573586442</v>
      </c>
      <c r="P39" s="30">
        <f>IFERROR((s_DL/(up_Rad_Spec!BA39*s_GSF_i*s_Fam*s_Foffset*acf!F39*s_ET_iw*(1/24)*s_EF_iw*(1/365)))*up_Rad_Spec!BF39,".")</f>
        <v>21.913207175868699</v>
      </c>
      <c r="Q39" s="30">
        <f>IFERROR((s_DL/(up_Rad_Spec!BB39*s_GSF_i*s_Fam*s_Foffset*acf!G39*s_ET_iw*(1/24)*s_EF_iw*(1/365)))*up_Rad_Spec!BF39,".")</f>
        <v>22.260725091769221</v>
      </c>
      <c r="R39" s="30">
        <f>IFERROR((s_DL/(up_Rad_Spec!AY39*s_GSF_i*s_Fam*s_Foffset*acf!C39*s_ET_iw*(1/24)*s_EF_iw*(1/365)))*up_Rad_Spec!BF39,".")</f>
        <v>21.320958333277652</v>
      </c>
    </row>
    <row r="40" spans="1:18">
      <c r="A40" s="88" t="s">
        <v>47</v>
      </c>
      <c r="B40" s="28"/>
      <c r="C40" s="30">
        <f>IFERROR((s_DL/(k_decay*up_Rad_Spec!V40*s_IFD_iw*s_EF_iw))*up_Rad_Spec!BF40,".")</f>
        <v>3.266256203344386E-5</v>
      </c>
      <c r="D40" s="30">
        <f>IFERROR((s_DL/(k_decay*up_Rad_Spec!AN40*s_IRA_iw*(1/s_PEFm_pp)*s_SLF*s_ET_iw*s_EF_iw))*up_Rad_Spec!BF40,".")</f>
        <v>8.3427985161079816E-5</v>
      </c>
      <c r="E40" s="30">
        <f>IFERROR((s_DL/(k_decay*up_Rad_Spec!AN40*s_IRA_iw*(1/s_PEF)*s_SLF*s_ET_iw*s_EF_iw))*up_Rad_Spec!BF40,".")</f>
        <v>4.0946614908779038E-4</v>
      </c>
      <c r="F40" s="30">
        <f>IFERROR((s_DL/(k_decay*up_Rad_Spec!AY40*s_GSF_i*s_Fam*s_Foffset*acf!C40*s_ET_iw*(1/24)*s_EF_iw*(1/365)))*up_Rad_Spec!BF40,".")</f>
        <v>24.722003758219543</v>
      </c>
      <c r="G40" s="30">
        <f t="shared" si="4"/>
        <v>3.0249555828949996E-5</v>
      </c>
      <c r="H40" s="30">
        <f t="shared" si="5"/>
        <v>2.3472791017214876E-5</v>
      </c>
      <c r="I40" s="89">
        <f>IFERROR((s_DL/(up_Rad_Spec!AV40*s_GSF_i*s_Fam*s_Foffset*Fsurf!C40*s_EF_iw*(1/365)*s_ET_iw*(1/24)))*up_Rad_Spec!BF40,".")</f>
        <v>18.191943970373426</v>
      </c>
      <c r="J40" s="30">
        <f>IFERROR((s_DL/(up_Rad_Spec!AZ40*s_GSF_i*s_Fam*s_Foffset*Fsurf!C40*s_EF_iw*(1/365)*s_ET_iw*(1/24)))*up_Rad_Spec!BF40,".")</f>
        <v>18.191943970373426</v>
      </c>
      <c r="K40" s="30">
        <f>IFERROR((s_DL/(up_Rad_Spec!BA40*s_GSF_i*s_Fam*s_Foffset*Fsurf!C40*s_EF_iw*(1/365)*s_ET_iw*(1/24)))*up_Rad_Spec!BF40,".")</f>
        <v>18.191943970373426</v>
      </c>
      <c r="L40" s="30">
        <f>IFERROR((s_DL/(up_Rad_Spec!BB40*s_GSF_i*s_Fam*s_Foffset*Fsurf!C40*s_EF_iw*(1/365)*s_ET_iw*(1/24)))*up_Rad_Spec!BF40,".")</f>
        <v>18.191943970373426</v>
      </c>
      <c r="M40" s="30">
        <f>IFERROR((s_DL/(up_Rad_Spec!AY40*s_GSF_i*s_Fam*s_Foffset*Fsurf!C40*s_EF_iw*(1/365)*s_ET_iw*(1/24)))*up_Rad_Spec!BF40,".")</f>
        <v>18.191943970373426</v>
      </c>
      <c r="N40" s="30">
        <f>IFERROR((s_DL/(up_Rad_Spec!AV40*s_GSF_i*s_Fam*s_Foffset*acf!D40*s_ET_iw*(1/24)*s_EF_iw*(1/365)))*up_Rad_Spec!BF40,".")</f>
        <v>22.294752103307157</v>
      </c>
      <c r="O40" s="30">
        <f>IFERROR((s_DL/(up_Rad_Spec!AZ40*s_GSF_i*s_Fam*s_Foffset*acf!E40*s_ET_iw*(1/24)*s_EF_iw*(1/365)))*up_Rad_Spec!BF40,".")</f>
        <v>23.049684684624488</v>
      </c>
      <c r="P40" s="30">
        <f>IFERROR((s_DL/(up_Rad_Spec!BA40*s_GSF_i*s_Fam*s_Foffset*acf!F40*s_ET_iw*(1/24)*s_EF_iw*(1/365)))*up_Rad_Spec!BF40,".")</f>
        <v>23.554955805698299</v>
      </c>
      <c r="Q40" s="30">
        <f>IFERROR((s_DL/(up_Rad_Spec!BB40*s_GSF_i*s_Fam*s_Foffset*acf!G40*s_ET_iw*(1/24)*s_EF_iw*(1/365)))*up_Rad_Spec!BF40,".")</f>
        <v>23.371050480708199</v>
      </c>
      <c r="R40" s="30">
        <f>IFERROR((s_DL/(up_Rad_Spec!AY40*s_GSF_i*s_Fam*s_Foffset*acf!C40*s_ET_iw*(1/24)*s_EF_iw*(1/365)))*up_Rad_Spec!BF40,".")</f>
        <v>21.873951488895791</v>
      </c>
    </row>
    <row r="41" spans="1:18">
      <c r="A41" s="34" t="s">
        <v>48</v>
      </c>
      <c r="B41" s="28" t="s">
        <v>9</v>
      </c>
      <c r="C41" s="30">
        <f>IFERROR((s_DL/(k_decay*up_Rad_Spec!V41*s_IFD_iw*s_EF_iw))*up_Rad_Spec!BF41,".")</f>
        <v>3.266256203344386E-5</v>
      </c>
      <c r="D41" s="30">
        <f>IFERROR((s_DL/(k_decay*up_Rad_Spec!AN41*s_IRA_iw*(1/s_PEFm_pp)*s_SLF*s_ET_iw*s_EF_iw))*up_Rad_Spec!BF41,".")</f>
        <v>8.3427985161079816E-5</v>
      </c>
      <c r="E41" s="30">
        <f>IFERROR((s_DL/(k_decay*up_Rad_Spec!AN41*s_IRA_iw*(1/s_PEF)*s_SLF*s_ET_iw*s_EF_iw))*up_Rad_Spec!BF41,".")</f>
        <v>4.0946614908779038E-4</v>
      </c>
      <c r="F41" s="30">
        <f>IFERROR((s_DL/(k_decay*up_Rad_Spec!AY41*s_GSF_i*s_Fam*s_Foffset*acf!C41*s_ET_iw*(1/24)*s_EF_iw*(1/365)))*up_Rad_Spec!BF41,".")</f>
        <v>25.979588131278557</v>
      </c>
      <c r="G41" s="30">
        <f t="shared" si="4"/>
        <v>3.0249557620624989E-5</v>
      </c>
      <c r="H41" s="30">
        <f t="shared" si="5"/>
        <v>2.3472792096039091E-5</v>
      </c>
      <c r="I41" s="89">
        <f>IFERROR((s_DL/(up_Rad_Spec!AV41*s_GSF_i*s_Fam*s_Foffset*Fsurf!C41*s_EF_iw*(1/365)*s_ET_iw*(1/24)))*up_Rad_Spec!BF41,".")</f>
        <v>20.03849467413313</v>
      </c>
      <c r="J41" s="30">
        <f>IFERROR((s_DL/(up_Rad_Spec!AZ41*s_GSF_i*s_Fam*s_Foffset*Fsurf!C41*s_EF_iw*(1/365)*s_ET_iw*(1/24)))*up_Rad_Spec!BF41,".")</f>
        <v>20.03849467413313</v>
      </c>
      <c r="K41" s="30">
        <f>IFERROR((s_DL/(up_Rad_Spec!BA41*s_GSF_i*s_Fam*s_Foffset*Fsurf!C41*s_EF_iw*(1/365)*s_ET_iw*(1/24)))*up_Rad_Spec!BF41,".")</f>
        <v>20.03849467413313</v>
      </c>
      <c r="L41" s="30">
        <f>IFERROR((s_DL/(up_Rad_Spec!BB41*s_GSF_i*s_Fam*s_Foffset*Fsurf!C41*s_EF_iw*(1/365)*s_ET_iw*(1/24)))*up_Rad_Spec!BF41,".")</f>
        <v>20.03849467413313</v>
      </c>
      <c r="M41" s="30">
        <f>IFERROR((s_DL/(up_Rad_Spec!AY41*s_GSF_i*s_Fam*s_Foffset*Fsurf!C41*s_EF_iw*(1/365)*s_ET_iw*(1/24)))*up_Rad_Spec!BF41,".")</f>
        <v>20.03849467413313</v>
      </c>
      <c r="N41" s="30">
        <f>IFERROR((s_DL/(up_Rad_Spec!AV41*s_GSF_i*s_Fam*s_Foffset*acf!D41*s_ET_iw*(1/24)*s_EF_iw*(1/365)))*up_Rad_Spec!BF41,".")</f>
        <v>25.889735118980006</v>
      </c>
      <c r="O41" s="30">
        <f>IFERROR((s_DL/(up_Rad_Spec!AZ41*s_GSF_i*s_Fam*s_Foffset*acf!E41*s_ET_iw*(1/24)*s_EF_iw*(1/365)))*up_Rad_Spec!BF41,".")</f>
        <v>23.93932163736438</v>
      </c>
      <c r="P41" s="30">
        <f>IFERROR((s_DL/(up_Rad_Spec!BA41*s_GSF_i*s_Fam*s_Foffset*acf!F41*s_ET_iw*(1/24)*s_EF_iw*(1/365)))*up_Rad_Spec!BF41,".")</f>
        <v>23.468392985550217</v>
      </c>
      <c r="Q41" s="30">
        <f>IFERROR((s_DL/(up_Rad_Spec!BB41*s_GSF_i*s_Fam*s_Foffset*acf!G41*s_ET_iw*(1/24)*s_EF_iw*(1/365)))*up_Rad_Spec!BF41,".")</f>
        <v>24.217827672038208</v>
      </c>
      <c r="R41" s="30">
        <f>IFERROR((s_DL/(up_Rad_Spec!AY41*s_GSF_i*s_Fam*s_Foffset*acf!C41*s_ET_iw*(1/24)*s_EF_iw*(1/365)))*up_Rad_Spec!BF41,".")</f>
        <v>22.98665820306497</v>
      </c>
    </row>
    <row r="42" spans="1:18">
      <c r="A42" s="88" t="s">
        <v>49</v>
      </c>
      <c r="B42" s="28"/>
      <c r="C42" s="30">
        <f>IFERROR((s_DL/(k_decay*up_Rad_Spec!V42*s_IFD_iw*s_EF_iw))*up_Rad_Spec!BF42,".")</f>
        <v>3.266256203344386E-5</v>
      </c>
      <c r="D42" s="30">
        <f>IFERROR((s_DL/(k_decay*up_Rad_Spec!AN42*s_IRA_iw*(1/s_PEFm_pp)*s_SLF*s_ET_iw*s_EF_iw))*up_Rad_Spec!BF42,".")</f>
        <v>8.3427985161079816E-5</v>
      </c>
      <c r="E42" s="30">
        <f>IFERROR((s_DL/(k_decay*up_Rad_Spec!AN42*s_IRA_iw*(1/s_PEF)*s_SLF*s_ET_iw*s_EF_iw))*up_Rad_Spec!BF42,".")</f>
        <v>4.0946614908779038E-4</v>
      </c>
      <c r="F42" s="30">
        <f>IFERROR((s_DL/(k_decay*up_Rad_Spec!AY42*s_GSF_i*s_Fam*s_Foffset*acf!C42*s_ET_iw*(1/24)*s_EF_iw*(1/365)))*up_Rad_Spec!BF42,".")</f>
        <v>28.054972158288919</v>
      </c>
      <c r="G42" s="30">
        <f t="shared" si="4"/>
        <v>3.0249560226145278E-5</v>
      </c>
      <c r="H42" s="30">
        <f t="shared" si="5"/>
        <v>2.3472793664905265E-5</v>
      </c>
      <c r="I42" s="89" t="str">
        <f>IFERROR((s_DL/(up_Rad_Spec!AV42*s_GSF_i*s_Fam*s_Foffset*Fsurf!C42*s_EF_iw*(1/365)*s_ET_iw*(1/24)))*up_Rad_Spec!BF42,".")</f>
        <v>.</v>
      </c>
      <c r="J42" s="30" t="str">
        <f>IFERROR((s_DL/(up_Rad_Spec!AZ42*s_GSF_i*s_Fam*s_Foffset*Fsurf!C42*s_EF_iw*(1/365)*s_ET_iw*(1/24)))*up_Rad_Spec!BF42,".")</f>
        <v>.</v>
      </c>
      <c r="K42" s="30" t="str">
        <f>IFERROR((s_DL/(up_Rad_Spec!BA42*s_GSF_i*s_Fam*s_Foffset*Fsurf!C42*s_EF_iw*(1/365)*s_ET_iw*(1/24)))*up_Rad_Spec!BF42,".")</f>
        <v>.</v>
      </c>
      <c r="L42" s="30" t="str">
        <f>IFERROR((s_DL/(up_Rad_Spec!BB42*s_GSF_i*s_Fam*s_Foffset*Fsurf!C42*s_EF_iw*(1/365)*s_ET_iw*(1/24)))*up_Rad_Spec!BF42,".")</f>
        <v>.</v>
      </c>
      <c r="M42" s="30" t="str">
        <f>IFERROR((s_DL/(up_Rad_Spec!AY42*s_GSF_i*s_Fam*s_Foffset*Fsurf!C42*s_EF_iw*(1/365)*s_ET_iw*(1/24)))*up_Rad_Spec!BF42,".")</f>
        <v>.</v>
      </c>
      <c r="N42" s="30">
        <f>IFERROR((s_DL/(up_Rad_Spec!AV42*s_GSF_i*s_Fam*s_Foffset*acf!D42*s_ET_iw*(1/24)*s_EF_iw*(1/365)))*up_Rad_Spec!BF42,".")</f>
        <v>22.326663915036033</v>
      </c>
      <c r="O42" s="30">
        <f>IFERROR((s_DL/(up_Rad_Spec!AZ42*s_GSF_i*s_Fam*s_Foffset*acf!E42*s_ET_iw*(1/24)*s_EF_iw*(1/365)))*up_Rad_Spec!BF42,".")</f>
        <v>22.608801454079668</v>
      </c>
      <c r="P42" s="30">
        <f>IFERROR((s_DL/(up_Rad_Spec!BA42*s_GSF_i*s_Fam*s_Foffset*acf!F42*s_ET_iw*(1/24)*s_EF_iw*(1/365)))*up_Rad_Spec!BF42,".")</f>
        <v>22.289045090031873</v>
      </c>
      <c r="Q42" s="30">
        <f>IFERROR((s_DL/(up_Rad_Spec!BB42*s_GSF_i*s_Fam*s_Foffset*acf!G42*s_ET_iw*(1/24)*s_EF_iw*(1/365)))*up_Rad_Spec!BF42,".")</f>
        <v>22.441008677239697</v>
      </c>
      <c r="R42" s="30">
        <f>IFERROR((s_DL/(up_Rad_Spec!AY42*s_GSF_i*s_Fam*s_Foffset*acf!C42*s_ET_iw*(1/24)*s_EF_iw*(1/365)))*up_Rad_Spec!BF42,".")</f>
        <v>24.822951489468192</v>
      </c>
    </row>
    <row r="43" spans="1:18">
      <c r="A43" s="88" t="s">
        <v>50</v>
      </c>
      <c r="B43" s="28"/>
      <c r="C43" s="30">
        <f>IFERROR((s_DL/(k_decay*up_Rad_Spec!V43*s_IFD_iw*s_EF_iw))*up_Rad_Spec!BF43,".")</f>
        <v>3.266256203344386E-5</v>
      </c>
      <c r="D43" s="30">
        <f>IFERROR((s_DL/(k_decay*up_Rad_Spec!AN43*s_IRA_iw*(1/s_PEFm_pp)*s_SLF*s_ET_iw*s_EF_iw))*up_Rad_Spec!BF43,".")</f>
        <v>8.3427985161079816E-5</v>
      </c>
      <c r="E43" s="30">
        <f>IFERROR((s_DL/(k_decay*up_Rad_Spec!AN43*s_IRA_iw*(1/s_PEF)*s_SLF*s_ET_iw*s_EF_iw))*up_Rad_Spec!BF43,".")</f>
        <v>4.0946614908779038E-4</v>
      </c>
      <c r="F43" s="30">
        <f>IFERROR((s_DL/(k_decay*up_Rad_Spec!AY43*s_GSF_i*s_Fam*s_Foffset*acf!C43*s_ET_iw*(1/24)*s_EF_iw*(1/365)))*up_Rad_Spec!BF43,".")</f>
        <v>27.298088004885908</v>
      </c>
      <c r="G43" s="30">
        <f t="shared" si="4"/>
        <v>3.0249559321818358E-5</v>
      </c>
      <c r="H43" s="30">
        <f t="shared" si="5"/>
        <v>2.3472793120381431E-5</v>
      </c>
      <c r="I43" s="89" t="str">
        <f>IFERROR((s_DL/(up_Rad_Spec!AV43*s_GSF_i*s_Fam*s_Foffset*Fsurf!C43*s_EF_iw*(1/365)*s_ET_iw*(1/24)))*up_Rad_Spec!BF43,".")</f>
        <v>.</v>
      </c>
      <c r="J43" s="30" t="str">
        <f>IFERROR((s_DL/(up_Rad_Spec!AZ43*s_GSF_i*s_Fam*s_Foffset*Fsurf!C43*s_EF_iw*(1/365)*s_ET_iw*(1/24)))*up_Rad_Spec!BF43,".")</f>
        <v>.</v>
      </c>
      <c r="K43" s="30" t="str">
        <f>IFERROR((s_DL/(up_Rad_Spec!BA43*s_GSF_i*s_Fam*s_Foffset*Fsurf!C43*s_EF_iw*(1/365)*s_ET_iw*(1/24)))*up_Rad_Spec!BF43,".")</f>
        <v>.</v>
      </c>
      <c r="L43" s="30" t="str">
        <f>IFERROR((s_DL/(up_Rad_Spec!BB43*s_GSF_i*s_Fam*s_Foffset*Fsurf!C43*s_EF_iw*(1/365)*s_ET_iw*(1/24)))*up_Rad_Spec!BF43,".")</f>
        <v>.</v>
      </c>
      <c r="M43" s="30" t="str">
        <f>IFERROR((s_DL/(up_Rad_Spec!AY43*s_GSF_i*s_Fam*s_Foffset*Fsurf!C43*s_EF_iw*(1/365)*s_ET_iw*(1/24)))*up_Rad_Spec!BF43,".")</f>
        <v>.</v>
      </c>
      <c r="N43" s="30">
        <f>IFERROR((s_DL/(up_Rad_Spec!AV43*s_GSF_i*s_Fam*s_Foffset*acf!D43*s_ET_iw*(1/24)*s_EF_iw*(1/365)))*up_Rad_Spec!BF43,".")</f>
        <v>23.049684684624488</v>
      </c>
      <c r="O43" s="30">
        <f>IFERROR((s_DL/(up_Rad_Spec!AZ43*s_GSF_i*s_Fam*s_Foffset*acf!E43*s_ET_iw*(1/24)*s_EF_iw*(1/365)))*up_Rad_Spec!BF43,".")</f>
        <v>22.827330389433136</v>
      </c>
      <c r="P43" s="30">
        <f>IFERROR((s_DL/(up_Rad_Spec!BA43*s_GSF_i*s_Fam*s_Foffset*acf!F43*s_ET_iw*(1/24)*s_EF_iw*(1/365)))*up_Rad_Spec!BF43,".")</f>
        <v>22.768082202052145</v>
      </c>
      <c r="Q43" s="30">
        <f>IFERROR((s_DL/(up_Rad_Spec!BB43*s_GSF_i*s_Fam*s_Foffset*acf!G43*s_ET_iw*(1/24)*s_EF_iw*(1/365)))*up_Rad_Spec!BF43,".")</f>
        <v>22.906814738232182</v>
      </c>
      <c r="R43" s="30">
        <f>IFERROR((s_DL/(up_Rad_Spec!AY43*s_GSF_i*s_Fam*s_Foffset*acf!C43*s_ET_iw*(1/24)*s_EF_iw*(1/365)))*up_Rad_Spec!BF43,".")</f>
        <v>24.153262761314544</v>
      </c>
    </row>
    <row r="44" spans="1:18">
      <c r="A44" s="88" t="s">
        <v>51</v>
      </c>
      <c r="B44" s="28"/>
      <c r="C44" s="30">
        <f>IFERROR((s_DL/(k_decay*up_Rad_Spec!V44*s_IFD_iw*s_EF_iw))*up_Rad_Spec!BF44,".")</f>
        <v>3.266256203344386E-5</v>
      </c>
      <c r="D44" s="30">
        <f>IFERROR((s_DL/(k_decay*up_Rad_Spec!AN44*s_IRA_iw*(1/s_PEFm_pp)*s_SLF*s_ET_iw*s_EF_iw))*up_Rad_Spec!BF44,".")</f>
        <v>8.3427985161079816E-5</v>
      </c>
      <c r="E44" s="30">
        <f>IFERROR((s_DL/(k_decay*up_Rad_Spec!AN44*s_IRA_iw*(1/s_PEF)*s_SLF*s_ET_iw*s_EF_iw))*up_Rad_Spec!BF44,".")</f>
        <v>4.0946614908779038E-4</v>
      </c>
      <c r="F44" s="30">
        <f>IFERROR((s_DL/(k_decay*up_Rad_Spec!AY44*s_GSF_i*s_Fam*s_Foffset*acf!C44*s_ET_iw*(1/24)*s_EF_iw*(1/365)))*up_Rad_Spec!BF44,".")</f>
        <v>25.095110257329701</v>
      </c>
      <c r="G44" s="30">
        <f t="shared" si="4"/>
        <v>3.0249556379248142E-5</v>
      </c>
      <c r="H44" s="30">
        <f t="shared" si="5"/>
        <v>2.3472791348566806E-5</v>
      </c>
      <c r="I44" s="89">
        <f>IFERROR((s_DL/(up_Rad_Spec!AV44*s_GSF_i*s_Fam*s_Foffset*Fsurf!C44*s_EF_iw*(1/365)*s_ET_iw*(1/24)))*up_Rad_Spec!BF44,".")</f>
        <v>19.578474135241187</v>
      </c>
      <c r="J44" s="30">
        <f>IFERROR((s_DL/(up_Rad_Spec!AZ44*s_GSF_i*s_Fam*s_Foffset*Fsurf!C44*s_EF_iw*(1/365)*s_ET_iw*(1/24)))*up_Rad_Spec!BF44,".")</f>
        <v>19.578474135241187</v>
      </c>
      <c r="K44" s="30">
        <f>IFERROR((s_DL/(up_Rad_Spec!BA44*s_GSF_i*s_Fam*s_Foffset*Fsurf!C44*s_EF_iw*(1/365)*s_ET_iw*(1/24)))*up_Rad_Spec!BF44,".")</f>
        <v>19.578474135241187</v>
      </c>
      <c r="L44" s="30">
        <f>IFERROR((s_DL/(up_Rad_Spec!BB44*s_GSF_i*s_Fam*s_Foffset*Fsurf!C44*s_EF_iw*(1/365)*s_ET_iw*(1/24)))*up_Rad_Spec!BF44,".")</f>
        <v>19.578474135241187</v>
      </c>
      <c r="M44" s="30">
        <f>IFERROR((s_DL/(up_Rad_Spec!AY44*s_GSF_i*s_Fam*s_Foffset*Fsurf!C44*s_EF_iw*(1/365)*s_ET_iw*(1/24)))*up_Rad_Spec!BF44,".")</f>
        <v>19.578474135241187</v>
      </c>
      <c r="N44" s="30">
        <f>IFERROR((s_DL/(up_Rad_Spec!AV44*s_GSF_i*s_Fam*s_Foffset*acf!D44*s_ET_iw*(1/24)*s_EF_iw*(1/365)))*up_Rad_Spec!BF44,".")</f>
        <v>25.274513520905309</v>
      </c>
      <c r="O44" s="30">
        <f>IFERROR((s_DL/(up_Rad_Spec!AZ44*s_GSF_i*s_Fam*s_Foffset*acf!E44*s_ET_iw*(1/24)*s_EF_iw*(1/365)))*up_Rad_Spec!BF44,".")</f>
        <v>22.495735638862694</v>
      </c>
      <c r="P44" s="30">
        <f>IFERROR((s_DL/(up_Rad_Spec!BA44*s_GSF_i*s_Fam*s_Foffset*acf!F44*s_ET_iw*(1/24)*s_EF_iw*(1/365)))*up_Rad_Spec!BF44,".")</f>
        <v>23.068577868792218</v>
      </c>
      <c r="Q44" s="30">
        <f>IFERROR((s_DL/(up_Rad_Spec!BB44*s_GSF_i*s_Fam*s_Foffset*acf!G44*s_ET_iw*(1/24)*s_EF_iw*(1/365)))*up_Rad_Spec!BF44,".")</f>
        <v>23.510678378316982</v>
      </c>
      <c r="R44" s="30">
        <f>IFERROR((s_DL/(up_Rad_Spec!AY44*s_GSF_i*s_Fam*s_Foffset*acf!C44*s_ET_iw*(1/24)*s_EF_iw*(1/365)))*up_Rad_Spec!BF44,".")</f>
        <v>22.204074950632343</v>
      </c>
    </row>
    <row r="45" spans="1:18">
      <c r="A45" s="88" t="s">
        <v>52</v>
      </c>
      <c r="B45" s="28"/>
      <c r="C45" s="30">
        <f>IFERROR((s_DL/(k_decay*up_Rad_Spec!V45*s_IFD_iw*s_EF_iw))*up_Rad_Spec!BF45,".")</f>
        <v>3.266256203344386E-5</v>
      </c>
      <c r="D45" s="30">
        <f>IFERROR((s_DL/(k_decay*up_Rad_Spec!AN45*s_IRA_iw*(1/s_PEFm_pp)*s_SLF*s_ET_iw*s_EF_iw))*up_Rad_Spec!BF45,".")</f>
        <v>8.3427985161079816E-5</v>
      </c>
      <c r="E45" s="30">
        <f>IFERROR((s_DL/(k_decay*up_Rad_Spec!AN45*s_IRA_iw*(1/s_PEF)*s_SLF*s_ET_iw*s_EF_iw))*up_Rad_Spec!BF45,".")</f>
        <v>4.0946614908779038E-4</v>
      </c>
      <c r="F45" s="30">
        <f>IFERROR((s_DL/(k_decay*up_Rad_Spec!AY45*s_GSF_i*s_Fam*s_Foffset*acf!C45*s_ET_iw*(1/24)*s_EF_iw*(1/365)))*up_Rad_Spec!BF45,".")</f>
        <v>27.213001860649605</v>
      </c>
      <c r="G45" s="30">
        <f t="shared" si="4"/>
        <v>3.0249559217011851E-5</v>
      </c>
      <c r="H45" s="30">
        <f t="shared" si="5"/>
        <v>2.3472793057274119E-5</v>
      </c>
      <c r="I45" s="89">
        <f>IFERROR((s_DL/(up_Rad_Spec!AV45*s_GSF_i*s_Fam*s_Foffset*Fsurf!C45*s_EF_iw*(1/365)*s_ET_iw*(1/24)))*up_Rad_Spec!BF45,".")</f>
        <v>21.623689993182204</v>
      </c>
      <c r="J45" s="30">
        <f>IFERROR((s_DL/(up_Rad_Spec!AZ45*s_GSF_i*s_Fam*s_Foffset*Fsurf!C45*s_EF_iw*(1/365)*s_ET_iw*(1/24)))*up_Rad_Spec!BF45,".")</f>
        <v>21.623689993182204</v>
      </c>
      <c r="K45" s="30">
        <f>IFERROR((s_DL/(up_Rad_Spec!BA45*s_GSF_i*s_Fam*s_Foffset*Fsurf!C45*s_EF_iw*(1/365)*s_ET_iw*(1/24)))*up_Rad_Spec!BF45,".")</f>
        <v>21.623689993182204</v>
      </c>
      <c r="L45" s="30">
        <f>IFERROR((s_DL/(up_Rad_Spec!BB45*s_GSF_i*s_Fam*s_Foffset*Fsurf!C45*s_EF_iw*(1/365)*s_ET_iw*(1/24)))*up_Rad_Spec!BF45,".")</f>
        <v>21.623689993182204</v>
      </c>
      <c r="M45" s="30">
        <f>IFERROR((s_DL/(up_Rad_Spec!AY45*s_GSF_i*s_Fam*s_Foffset*Fsurf!C45*s_EF_iw*(1/365)*s_ET_iw*(1/24)))*up_Rad_Spec!BF45,".")</f>
        <v>21.623689993182204</v>
      </c>
      <c r="N45" s="30">
        <f>IFERROR((s_DL/(up_Rad_Spec!AV45*s_GSF_i*s_Fam*s_Foffset*acf!D45*s_ET_iw*(1/24)*s_EF_iw*(1/365)))*up_Rad_Spec!BF45,".")</f>
        <v>23.448527423859503</v>
      </c>
      <c r="O45" s="30">
        <f>IFERROR((s_DL/(up_Rad_Spec!AZ45*s_GSF_i*s_Fam*s_Foffset*acf!E45*s_ET_iw*(1/24)*s_EF_iw*(1/365)))*up_Rad_Spec!BF45,".")</f>
        <v>23.034249627916029</v>
      </c>
      <c r="P45" s="30">
        <f>IFERROR((s_DL/(up_Rad_Spec!BA45*s_GSF_i*s_Fam*s_Foffset*acf!F45*s_ET_iw*(1/24)*s_EF_iw*(1/365)))*up_Rad_Spec!BF45,".")</f>
        <v>22.878857167650757</v>
      </c>
      <c r="Q45" s="30">
        <f>IFERROR((s_DL/(up_Rad_Spec!BB45*s_GSF_i*s_Fam*s_Foffset*acf!G45*s_ET_iw*(1/24)*s_EF_iw*(1/365)))*up_Rad_Spec!BF45,".")</f>
        <v>23.347665399178585</v>
      </c>
      <c r="R45" s="30">
        <f>IFERROR((s_DL/(up_Rad_Spec!AY45*s_GSF_i*s_Fam*s_Foffset*acf!C45*s_ET_iw*(1/24)*s_EF_iw*(1/365)))*up_Rad_Spec!BF45,".")</f>
        <v>24.077978807408382</v>
      </c>
    </row>
    <row r="46" spans="1:18">
      <c r="A46" s="88" t="s">
        <v>53</v>
      </c>
      <c r="B46" s="28"/>
      <c r="C46" s="30">
        <f>IFERROR((s_DL/(k_decay*up_Rad_Spec!V46*s_IFD_iw*s_EF_iw))*up_Rad_Spec!BF46,".")</f>
        <v>3.266256203344386E-5</v>
      </c>
      <c r="D46" s="30">
        <f>IFERROR((s_DL/(k_decay*up_Rad_Spec!AN46*s_IRA_iw*(1/s_PEFm_pp)*s_SLF*s_ET_iw*s_EF_iw))*up_Rad_Spec!BF46,".")</f>
        <v>8.3427985161079816E-5</v>
      </c>
      <c r="E46" s="30">
        <f>IFERROR((s_DL/(k_decay*up_Rad_Spec!AN46*s_IRA_iw*(1/s_PEF)*s_SLF*s_ET_iw*s_EF_iw))*up_Rad_Spec!BF46,".")</f>
        <v>4.0946614908779038E-4</v>
      </c>
      <c r="F46" s="30">
        <f>IFERROR((s_DL/(k_decay*up_Rad_Spec!AY46*s_GSF_i*s_Fam*s_Foffset*acf!C46*s_ET_iw*(1/24)*s_EF_iw*(1/365)))*up_Rad_Spec!BF46,".")</f>
        <v>26.774454756873237</v>
      </c>
      <c r="G46" s="30">
        <f t="shared" si="4"/>
        <v>3.0249558666258363E-5</v>
      </c>
      <c r="H46" s="30">
        <f t="shared" si="5"/>
        <v>2.3472792725648025E-5</v>
      </c>
      <c r="I46" s="89" t="str">
        <f>IFERROR((s_DL/(up_Rad_Spec!AV46*s_GSF_i*s_Fam*s_Foffset*Fsurf!C46*s_EF_iw*(1/365)*s_ET_iw*(1/24)))*up_Rad_Spec!BF46,".")</f>
        <v>.</v>
      </c>
      <c r="J46" s="30" t="str">
        <f>IFERROR((s_DL/(up_Rad_Spec!AZ46*s_GSF_i*s_Fam*s_Foffset*Fsurf!C46*s_EF_iw*(1/365)*s_ET_iw*(1/24)))*up_Rad_Spec!BF46,".")</f>
        <v>.</v>
      </c>
      <c r="K46" s="30" t="str">
        <f>IFERROR((s_DL/(up_Rad_Spec!BA46*s_GSF_i*s_Fam*s_Foffset*Fsurf!C46*s_EF_iw*(1/365)*s_ET_iw*(1/24)))*up_Rad_Spec!BF46,".")</f>
        <v>.</v>
      </c>
      <c r="L46" s="30" t="str">
        <f>IFERROR((s_DL/(up_Rad_Spec!BB46*s_GSF_i*s_Fam*s_Foffset*Fsurf!C46*s_EF_iw*(1/365)*s_ET_iw*(1/24)))*up_Rad_Spec!BF46,".")</f>
        <v>.</v>
      </c>
      <c r="M46" s="30" t="str">
        <f>IFERROR((s_DL/(up_Rad_Spec!AY46*s_GSF_i*s_Fam*s_Foffset*Fsurf!C46*s_EF_iw*(1/365)*s_ET_iw*(1/24)))*up_Rad_Spec!BF46,".")</f>
        <v>.</v>
      </c>
      <c r="N46" s="30">
        <f>IFERROR((s_DL/(up_Rad_Spec!AV46*s_GSF_i*s_Fam*s_Foffset*acf!D46*s_ET_iw*(1/24)*s_EF_iw*(1/365)))*up_Rad_Spec!BF46,".")</f>
        <v>23.689953703641834</v>
      </c>
      <c r="O46" s="30">
        <f>IFERROR((s_DL/(up_Rad_Spec!AZ46*s_GSF_i*s_Fam*s_Foffset*acf!E46*s_ET_iw*(1/24)*s_EF_iw*(1/365)))*up_Rad_Spec!BF46,".")</f>
        <v>23.689953703641834</v>
      </c>
      <c r="P46" s="30">
        <f>IFERROR((s_DL/(up_Rad_Spec!BA46*s_GSF_i*s_Fam*s_Foffset*acf!F46*s_ET_iw*(1/24)*s_EF_iw*(1/365)))*up_Rad_Spec!BF46,".")</f>
        <v>23.689953703641834</v>
      </c>
      <c r="Q46" s="30">
        <f>IFERROR((s_DL/(up_Rad_Spec!BB46*s_GSF_i*s_Fam*s_Foffset*acf!G46*s_ET_iw*(1/24)*s_EF_iw*(1/365)))*up_Rad_Spec!BF46,".")</f>
        <v>23.689953703641834</v>
      </c>
      <c r="R46" s="30">
        <f>IFERROR((s_DL/(up_Rad_Spec!AY46*s_GSF_i*s_Fam*s_Foffset*acf!C46*s_ET_iw*(1/24)*s_EF_iw*(1/365)))*up_Rad_Spec!BF46,".")</f>
        <v>23.689953703641834</v>
      </c>
    </row>
    <row r="47" spans="1:18">
      <c r="A47" s="88" t="s">
        <v>54</v>
      </c>
      <c r="B47" s="28"/>
      <c r="C47" s="30">
        <f>IFERROR((s_DL/(k_decay*up_Rad_Spec!V47*s_IFD_iw*s_EF_iw))*up_Rad_Spec!BF47,".")</f>
        <v>3.266256203344386E-5</v>
      </c>
      <c r="D47" s="30">
        <f>IFERROR((s_DL/(k_decay*up_Rad_Spec!AN47*s_IRA_iw*(1/s_PEFm_pp)*s_SLF*s_ET_iw*s_EF_iw))*up_Rad_Spec!BF47,".")</f>
        <v>8.3427985161079816E-5</v>
      </c>
      <c r="E47" s="30">
        <f>IFERROR((s_DL/(k_decay*up_Rad_Spec!AN47*s_IRA_iw*(1/s_PEF)*s_SLF*s_ET_iw*s_EF_iw))*up_Rad_Spec!BF47,".")</f>
        <v>4.0946614908779038E-4</v>
      </c>
      <c r="F47" s="30">
        <f>IFERROR((s_DL/(k_decay*up_Rad_Spec!AY47*s_GSF_i*s_Fam*s_Foffset*acf!C47*s_ET_iw*(1/24)*s_EF_iw*(1/365)))*up_Rad_Spec!BF47,".")</f>
        <v>26.498704558380517</v>
      </c>
      <c r="G47" s="30">
        <f t="shared" si="4"/>
        <v>3.0249558310619973E-5</v>
      </c>
      <c r="H47" s="30">
        <f t="shared" si="5"/>
        <v>2.3472792511506901E-5</v>
      </c>
      <c r="I47" s="89" t="str">
        <f>IFERROR((s_DL/(up_Rad_Spec!AV47*s_GSF_i*s_Fam*s_Foffset*Fsurf!C47*s_EF_iw*(1/365)*s_ET_iw*(1/24)))*up_Rad_Spec!BF47,".")</f>
        <v>.</v>
      </c>
      <c r="J47" s="30" t="str">
        <f>IFERROR((s_DL/(up_Rad_Spec!AZ47*s_GSF_i*s_Fam*s_Foffset*Fsurf!C47*s_EF_iw*(1/365)*s_ET_iw*(1/24)))*up_Rad_Spec!BF47,".")</f>
        <v>.</v>
      </c>
      <c r="K47" s="30" t="str">
        <f>IFERROR((s_DL/(up_Rad_Spec!BA47*s_GSF_i*s_Fam*s_Foffset*Fsurf!C47*s_EF_iw*(1/365)*s_ET_iw*(1/24)))*up_Rad_Spec!BF47,".")</f>
        <v>.</v>
      </c>
      <c r="L47" s="30" t="str">
        <f>IFERROR((s_DL/(up_Rad_Spec!BB47*s_GSF_i*s_Fam*s_Foffset*Fsurf!C47*s_EF_iw*(1/365)*s_ET_iw*(1/24)))*up_Rad_Spec!BF47,".")</f>
        <v>.</v>
      </c>
      <c r="M47" s="30" t="str">
        <f>IFERROR((s_DL/(up_Rad_Spec!AY47*s_GSF_i*s_Fam*s_Foffset*Fsurf!C47*s_EF_iw*(1/365)*s_ET_iw*(1/24)))*up_Rad_Spec!BF47,".")</f>
        <v>.</v>
      </c>
      <c r="N47" s="30">
        <f>IFERROR((s_DL/(up_Rad_Spec!AV47*s_GSF_i*s_Fam*s_Foffset*acf!D47*s_ET_iw*(1/24)*s_EF_iw*(1/365)))*up_Rad_Spec!BF47,".")</f>
        <v>23.786058992500429</v>
      </c>
      <c r="O47" s="30">
        <f>IFERROR((s_DL/(up_Rad_Spec!AZ47*s_GSF_i*s_Fam*s_Foffset*acf!E47*s_ET_iw*(1/24)*s_EF_iw*(1/365)))*up_Rad_Spec!BF47,".")</f>
        <v>23.135507978662993</v>
      </c>
      <c r="P47" s="30">
        <f>IFERROR((s_DL/(up_Rad_Spec!BA47*s_GSF_i*s_Fam*s_Foffset*acf!F47*s_ET_iw*(1/24)*s_EF_iw*(1/365)))*up_Rad_Spec!BF47,".")</f>
        <v>23.034249627916029</v>
      </c>
      <c r="Q47" s="30">
        <f>IFERROR((s_DL/(up_Rad_Spec!BB47*s_GSF_i*s_Fam*s_Foffset*acf!G47*s_ET_iw*(1/24)*s_EF_iw*(1/365)))*up_Rad_Spec!BF47,".")</f>
        <v>24.456393382289061</v>
      </c>
      <c r="R47" s="30">
        <f>IFERROR((s_DL/(up_Rad_Spec!AY47*s_GSF_i*s_Fam*s_Foffset*acf!C47*s_ET_iw*(1/24)*s_EF_iw*(1/365)))*up_Rad_Spec!BF47,".")</f>
        <v>23.445970791743854</v>
      </c>
    </row>
    <row r="48" spans="1:18">
      <c r="A48" s="88" t="s">
        <v>55</v>
      </c>
      <c r="B48" s="28"/>
      <c r="C48" s="30">
        <f>IFERROR((s_DL/(k_decay*up_Rad_Spec!V48*s_IFD_iw*s_EF_iw))*up_Rad_Spec!BF48,".")</f>
        <v>3.266256203344386E-5</v>
      </c>
      <c r="D48" s="30">
        <f>IFERROR((s_DL/(k_decay*up_Rad_Spec!AN48*s_IRA_iw*(1/s_PEFm_pp)*s_SLF*s_ET_iw*s_EF_iw))*up_Rad_Spec!BF48,".")</f>
        <v>8.3427985161079816E-5</v>
      </c>
      <c r="E48" s="30">
        <f>IFERROR((s_DL/(k_decay*up_Rad_Spec!AN48*s_IRA_iw*(1/s_PEF)*s_SLF*s_ET_iw*s_EF_iw))*up_Rad_Spec!BF48,".")</f>
        <v>4.0946614908779038E-4</v>
      </c>
      <c r="F48" s="30">
        <f>IFERROR((s_DL/(k_decay*up_Rad_Spec!AY48*s_GSF_i*s_Fam*s_Foffset*acf!C48*s_ET_iw*(1/24)*s_EF_iw*(1/365)))*up_Rad_Spec!BF48,".")</f>
        <v>26.140952032715088</v>
      </c>
      <c r="G48" s="30">
        <f t="shared" si="4"/>
        <v>3.024955783804063E-5</v>
      </c>
      <c r="H48" s="30">
        <f t="shared" si="5"/>
        <v>2.3472792226951926E-5</v>
      </c>
      <c r="I48" s="89" t="str">
        <f>IFERROR((s_DL/(up_Rad_Spec!AV48*s_GSF_i*s_Fam*s_Foffset*Fsurf!C48*s_EF_iw*(1/365)*s_ET_iw*(1/24)))*up_Rad_Spec!BF48,".")</f>
        <v>.</v>
      </c>
      <c r="J48" s="30" t="str">
        <f>IFERROR((s_DL/(up_Rad_Spec!AZ48*s_GSF_i*s_Fam*s_Foffset*Fsurf!C48*s_EF_iw*(1/365)*s_ET_iw*(1/24)))*up_Rad_Spec!BF48,".")</f>
        <v>.</v>
      </c>
      <c r="K48" s="30" t="str">
        <f>IFERROR((s_DL/(up_Rad_Spec!BA48*s_GSF_i*s_Fam*s_Foffset*Fsurf!C48*s_EF_iw*(1/365)*s_ET_iw*(1/24)))*up_Rad_Spec!BF48,".")</f>
        <v>.</v>
      </c>
      <c r="L48" s="30" t="str">
        <f>IFERROR((s_DL/(up_Rad_Spec!BB48*s_GSF_i*s_Fam*s_Foffset*Fsurf!C48*s_EF_iw*(1/365)*s_ET_iw*(1/24)))*up_Rad_Spec!BF48,".")</f>
        <v>.</v>
      </c>
      <c r="M48" s="30" t="str">
        <f>IFERROR((s_DL/(up_Rad_Spec!AY48*s_GSF_i*s_Fam*s_Foffset*Fsurf!C48*s_EF_iw*(1/365)*s_ET_iw*(1/24)))*up_Rad_Spec!BF48,".")</f>
        <v>.</v>
      </c>
      <c r="N48" s="30">
        <f>IFERROR((s_DL/(up_Rad_Spec!AV48*s_GSF_i*s_Fam*s_Foffset*acf!D48*s_ET_iw*(1/24)*s_EF_iw*(1/365)))*up_Rad_Spec!BF48,".")</f>
        <v>25.699369419575724</v>
      </c>
      <c r="O48" s="30">
        <f>IFERROR((s_DL/(up_Rad_Spec!AZ48*s_GSF_i*s_Fam*s_Foffset*acf!E48*s_ET_iw*(1/24)*s_EF_iw*(1/365)))*up_Rad_Spec!BF48,".")</f>
        <v>24.070376317860887</v>
      </c>
      <c r="P48" s="30">
        <f>IFERROR((s_DL/(up_Rad_Spec!BA48*s_GSF_i*s_Fam*s_Foffset*acf!F48*s_ET_iw*(1/24)*s_EF_iw*(1/365)))*up_Rad_Spec!BF48,".")</f>
        <v>23.689953703641834</v>
      </c>
      <c r="Q48" s="30">
        <f>IFERROR((s_DL/(up_Rad_Spec!BB48*s_GSF_i*s_Fam*s_Foffset*acf!G48*s_ET_iw*(1/24)*s_EF_iw*(1/365)))*up_Rad_Spec!BF48,".")</f>
        <v>24.206501566352824</v>
      </c>
      <c r="R48" s="30">
        <f>IFERROR((s_DL/(up_Rad_Spec!AY48*s_GSF_i*s_Fam*s_Foffset*acf!C48*s_ET_iw*(1/24)*s_EF_iw*(1/365)))*up_Rad_Spec!BF48,".")</f>
        <v>23.129432477618177</v>
      </c>
    </row>
    <row r="49" spans="1:18">
      <c r="A49" s="34" t="s">
        <v>56</v>
      </c>
      <c r="B49" s="90" t="s">
        <v>9</v>
      </c>
      <c r="C49" s="30">
        <f>IFERROR((s_DL/(k_decay*up_Rad_Spec!V49*s_IFD_iw*s_EF_iw))*up_Rad_Spec!BF49,".")</f>
        <v>3.266256203344386E-5</v>
      </c>
      <c r="D49" s="30">
        <f>IFERROR((s_DL/(k_decay*up_Rad_Spec!AN49*s_IRA_iw*(1/s_PEFm_pp)*s_SLF*s_ET_iw*s_EF_iw))*up_Rad_Spec!BF49,".")</f>
        <v>8.3427985161079816E-5</v>
      </c>
      <c r="E49" s="30">
        <f>IFERROR((s_DL/(k_decay*up_Rad_Spec!AN49*s_IRA_iw*(1/s_PEF)*s_SLF*s_ET_iw*s_EF_iw))*up_Rad_Spec!BF49,".")</f>
        <v>4.0946614908779038E-4</v>
      </c>
      <c r="F49" s="30">
        <f>IFERROR((s_DL/(k_decay*up_Rad_Spec!AY49*s_GSF_i*s_Fam*s_Foffset*acf!C49*s_ET_iw*(1/24)*s_EF_iw*(1/365)))*up_Rad_Spec!BF49,".")</f>
        <v>26.719813012471455</v>
      </c>
      <c r="G49" s="30">
        <f t="shared" si="4"/>
        <v>3.0249558596369404E-5</v>
      </c>
      <c r="H49" s="30">
        <f t="shared" si="5"/>
        <v>2.347279268356567E-5</v>
      </c>
      <c r="I49" s="89" t="str">
        <f>IFERROR((s_DL/(up_Rad_Spec!AV49*s_GSF_i*s_Fam*s_Foffset*Fsurf!C49*s_EF_iw*(1/365)*s_ET_iw*(1/24)))*up_Rad_Spec!BF49,".")</f>
        <v>.</v>
      </c>
      <c r="J49" s="30" t="str">
        <f>IFERROR((s_DL/(up_Rad_Spec!AZ49*s_GSF_i*s_Fam*s_Foffset*Fsurf!C49*s_EF_iw*(1/365)*s_ET_iw*(1/24)))*up_Rad_Spec!BF49,".")</f>
        <v>.</v>
      </c>
      <c r="K49" s="30" t="str">
        <f>IFERROR((s_DL/(up_Rad_Spec!BA49*s_GSF_i*s_Fam*s_Foffset*Fsurf!C49*s_EF_iw*(1/365)*s_ET_iw*(1/24)))*up_Rad_Spec!BF49,".")</f>
        <v>.</v>
      </c>
      <c r="L49" s="30" t="str">
        <f>IFERROR((s_DL/(up_Rad_Spec!BB49*s_GSF_i*s_Fam*s_Foffset*Fsurf!C49*s_EF_iw*(1/365)*s_ET_iw*(1/24)))*up_Rad_Spec!BF49,".")</f>
        <v>.</v>
      </c>
      <c r="M49" s="30" t="str">
        <f>IFERROR((s_DL/(up_Rad_Spec!AY49*s_GSF_i*s_Fam*s_Foffset*Fsurf!C49*s_EF_iw*(1/365)*s_ET_iw*(1/24)))*up_Rad_Spec!BF49,".")</f>
        <v>.</v>
      </c>
      <c r="N49" s="30">
        <f>IFERROR((s_DL/(up_Rad_Spec!AV49*s_GSF_i*s_Fam*s_Foffset*acf!D49*s_ET_iw*(1/24)*s_EF_iw*(1/365)))*up_Rad_Spec!BF49,".")</f>
        <v>23.855336399308765</v>
      </c>
      <c r="O49" s="30">
        <f>IFERROR((s_DL/(up_Rad_Spec!AZ49*s_GSF_i*s_Fam*s_Foffset*acf!E49*s_ET_iw*(1/24)*s_EF_iw*(1/365)))*up_Rad_Spec!BF49,".")</f>
        <v>23.110921891544329</v>
      </c>
      <c r="P49" s="30">
        <f>IFERROR((s_DL/(up_Rad_Spec!BA49*s_GSF_i*s_Fam*s_Foffset*acf!F49*s_ET_iw*(1/24)*s_EF_iw*(1/365)))*up_Rad_Spec!BF49,".")</f>
        <v>22.963904334440898</v>
      </c>
      <c r="Q49" s="30">
        <f>IFERROR((s_DL/(up_Rad_Spec!BB49*s_GSF_i*s_Fam*s_Foffset*acf!G49*s_ET_iw*(1/24)*s_EF_iw*(1/365)))*up_Rad_Spec!BF49,".")</f>
        <v>24.117149590100944</v>
      </c>
      <c r="R49" s="30">
        <f>IFERROR((s_DL/(up_Rad_Spec!AY49*s_GSF_i*s_Fam*s_Foffset*acf!C49*s_ET_iw*(1/24)*s_EF_iw*(1/365)))*up_Rad_Spec!BF49,".")</f>
        <v>23.641606859348688</v>
      </c>
    </row>
    <row r="50" spans="1:18">
      <c r="A50" s="88" t="s">
        <v>57</v>
      </c>
      <c r="B50" s="28"/>
      <c r="C50" s="30">
        <f>IFERROR((s_DL/(k_decay*up_Rad_Spec!V50*s_IFD_iw*s_EF_iw))*up_Rad_Spec!BF50,".")</f>
        <v>3.266256203344386E-5</v>
      </c>
      <c r="D50" s="30">
        <f>IFERROR((s_DL/(k_decay*up_Rad_Spec!AN50*s_IRA_iw*(1/s_PEFm_pp)*s_SLF*s_ET_iw*s_EF_iw))*up_Rad_Spec!BF50,".")</f>
        <v>8.3427985161079816E-5</v>
      </c>
      <c r="E50" s="30">
        <f>IFERROR((s_DL/(k_decay*up_Rad_Spec!AN50*s_IRA_iw*(1/s_PEF)*s_SLF*s_ET_iw*s_EF_iw))*up_Rad_Spec!BF50,".")</f>
        <v>4.0946614908779038E-4</v>
      </c>
      <c r="F50" s="30">
        <f>IFERROR((s_DL/(k_decay*up_Rad_Spec!AY50*s_GSF_i*s_Fam*s_Foffset*acf!C50*s_ET_iw*(1/24)*s_EF_iw*(1/365)))*up_Rad_Spec!BF50,".")</f>
        <v>27.479045671527796</v>
      </c>
      <c r="G50" s="30">
        <f t="shared" si="4"/>
        <v>3.0249559542558451E-5</v>
      </c>
      <c r="H50" s="30">
        <f t="shared" si="5"/>
        <v>2.3472793253296022E-5</v>
      </c>
      <c r="I50" s="89" t="str">
        <f>IFERROR((s_DL/(up_Rad_Spec!AV50*s_GSF_i*s_Fam*s_Foffset*Fsurf!C50*s_EF_iw*(1/365)*s_ET_iw*(1/24)))*up_Rad_Spec!BF50,".")</f>
        <v>.</v>
      </c>
      <c r="J50" s="30" t="str">
        <f>IFERROR((s_DL/(up_Rad_Spec!AZ50*s_GSF_i*s_Fam*s_Foffset*Fsurf!C50*s_EF_iw*(1/365)*s_ET_iw*(1/24)))*up_Rad_Spec!BF50,".")</f>
        <v>.</v>
      </c>
      <c r="K50" s="30" t="str">
        <f>IFERROR((s_DL/(up_Rad_Spec!BA50*s_GSF_i*s_Fam*s_Foffset*Fsurf!C50*s_EF_iw*(1/365)*s_ET_iw*(1/24)))*up_Rad_Spec!BF50,".")</f>
        <v>.</v>
      </c>
      <c r="L50" s="30" t="str">
        <f>IFERROR((s_DL/(up_Rad_Spec!BB50*s_GSF_i*s_Fam*s_Foffset*Fsurf!C50*s_EF_iw*(1/365)*s_ET_iw*(1/24)))*up_Rad_Spec!BF50,".")</f>
        <v>.</v>
      </c>
      <c r="M50" s="30" t="str">
        <f>IFERROR((s_DL/(up_Rad_Spec!AY50*s_GSF_i*s_Fam*s_Foffset*Fsurf!C50*s_EF_iw*(1/365)*s_ET_iw*(1/24)))*up_Rad_Spec!BF50,".")</f>
        <v>.</v>
      </c>
      <c r="N50" s="30">
        <f>IFERROR((s_DL/(up_Rad_Spec!AV50*s_GSF_i*s_Fam*s_Foffset*acf!D50*s_ET_iw*(1/24)*s_EF_iw*(1/365)))*up_Rad_Spec!BF50,".")</f>
        <v>22.853837690572117</v>
      </c>
      <c r="O50" s="30">
        <f>IFERROR((s_DL/(up_Rad_Spec!AZ50*s_GSF_i*s_Fam*s_Foffset*acf!E50*s_ET_iw*(1/24)*s_EF_iw*(1/365)))*up_Rad_Spec!BF50,".")</f>
        <v>22.784702882064838</v>
      </c>
      <c r="P50" s="30">
        <f>IFERROR((s_DL/(up_Rad_Spec!BA50*s_GSF_i*s_Fam*s_Foffset*acf!F50*s_ET_iw*(1/24)*s_EF_iw*(1/365)))*up_Rad_Spec!BF50,".")</f>
        <v>22.925761648685643</v>
      </c>
      <c r="Q50" s="30">
        <f>IFERROR((s_DL/(up_Rad_Spec!BB50*s_GSF_i*s_Fam*s_Foffset*acf!G50*s_ET_iw*(1/24)*s_EF_iw*(1/365)))*up_Rad_Spec!BF50,".")</f>
        <v>22.469009935838759</v>
      </c>
      <c r="R50" s="30">
        <f>IFERROR((s_DL/(up_Rad_Spec!AY50*s_GSF_i*s_Fam*s_Foffset*acf!C50*s_ET_iw*(1/24)*s_EF_iw*(1/365)))*up_Rad_Spec!BF50,".")</f>
        <v>24.313373537948198</v>
      </c>
    </row>
    <row r="51" spans="1:18">
      <c r="A51" s="88" t="s">
        <v>58</v>
      </c>
      <c r="B51" s="28"/>
      <c r="C51" s="30">
        <f>IFERROR((s_DL/(k_decay*up_Rad_Spec!V51*s_IFD_iw*s_EF_iw))*up_Rad_Spec!BF51,".")</f>
        <v>3.266256203344386E-5</v>
      </c>
      <c r="D51" s="30">
        <f>IFERROR((s_DL/(k_decay*up_Rad_Spec!AN51*s_IRA_iw*(1/s_PEFm_pp)*s_SLF*s_ET_iw*s_EF_iw))*up_Rad_Spec!BF51,".")</f>
        <v>8.3427985161079816E-5</v>
      </c>
      <c r="E51" s="30">
        <f>IFERROR((s_DL/(k_decay*up_Rad_Spec!AN51*s_IRA_iw*(1/s_PEF)*s_SLF*s_ET_iw*s_EF_iw))*up_Rad_Spec!BF51,".")</f>
        <v>4.0946614908779038E-4</v>
      </c>
      <c r="F51" s="30">
        <f>IFERROR((s_DL/(k_decay*up_Rad_Spec!AY51*s_GSF_i*s_Fam*s_Foffset*acf!C51*s_ET_iw*(1/24)*s_EF_iw*(1/365)))*up_Rad_Spec!BF51,".")</f>
        <v>24.291340001195479</v>
      </c>
      <c r="G51" s="30">
        <f t="shared" si="4"/>
        <v>3.0249555172742513E-5</v>
      </c>
      <c r="H51" s="30">
        <f t="shared" si="5"/>
        <v>2.3472790622091574E-5</v>
      </c>
      <c r="I51" s="89">
        <f>IFERROR((s_DL/(up_Rad_Spec!AV51*s_GSF_i*s_Fam*s_Foffset*Fsurf!C51*s_EF_iw*(1/365)*s_ET_iw*(1/24)))*up_Rad_Spec!BF51,".")</f>
        <v>18.751942245626783</v>
      </c>
      <c r="J51" s="30">
        <f>IFERROR((s_DL/(up_Rad_Spec!AZ51*s_GSF_i*s_Fam*s_Foffset*Fsurf!C51*s_EF_iw*(1/365)*s_ET_iw*(1/24)))*up_Rad_Spec!BF51,".")</f>
        <v>18.751942245626783</v>
      </c>
      <c r="K51" s="30">
        <f>IFERROR((s_DL/(up_Rad_Spec!BA51*s_GSF_i*s_Fam*s_Foffset*Fsurf!C51*s_EF_iw*(1/365)*s_ET_iw*(1/24)))*up_Rad_Spec!BF51,".")</f>
        <v>18.751942245626783</v>
      </c>
      <c r="L51" s="30">
        <f>IFERROR((s_DL/(up_Rad_Spec!BB51*s_GSF_i*s_Fam*s_Foffset*Fsurf!C51*s_EF_iw*(1/365)*s_ET_iw*(1/24)))*up_Rad_Spec!BF51,".")</f>
        <v>18.751942245626783</v>
      </c>
      <c r="M51" s="30">
        <f>IFERROR((s_DL/(up_Rad_Spec!AY51*s_GSF_i*s_Fam*s_Foffset*Fsurf!C51*s_EF_iw*(1/365)*s_ET_iw*(1/24)))*up_Rad_Spec!BF51,".")</f>
        <v>18.751942245626783</v>
      </c>
      <c r="N51" s="30">
        <f>IFERROR((s_DL/(up_Rad_Spec!AV51*s_GSF_i*s_Fam*s_Foffset*acf!D51*s_ET_iw*(1/24)*s_EF_iw*(1/365)))*up_Rad_Spec!BF51,".")</f>
        <v>24.366809523745889</v>
      </c>
      <c r="O51" s="30">
        <f>IFERROR((s_DL/(up_Rad_Spec!AZ51*s_GSF_i*s_Fam*s_Foffset*acf!E51*s_ET_iw*(1/24)*s_EF_iw*(1/365)))*up_Rad_Spec!BF51,".")</f>
        <v>21.741263963503567</v>
      </c>
      <c r="P51" s="30">
        <f>IFERROR((s_DL/(up_Rad_Spec!BA51*s_GSF_i*s_Fam*s_Foffset*acf!F51*s_ET_iw*(1/24)*s_EF_iw*(1/365)))*up_Rad_Spec!BF51,".")</f>
        <v>22.165352722714388</v>
      </c>
      <c r="Q51" s="30">
        <f>IFERROR((s_DL/(up_Rad_Spec!BB51*s_GSF_i*s_Fam*s_Foffset*acf!G51*s_ET_iw*(1/24)*s_EF_iw*(1/365)))*up_Rad_Spec!BF51,".")</f>
        <v>22.507145744116215</v>
      </c>
      <c r="R51" s="30">
        <f>IFERROR((s_DL/(up_Rad_Spec!AY51*s_GSF_i*s_Fam*s_Foffset*acf!C51*s_ET_iw*(1/24)*s_EF_iw*(1/365)))*up_Rad_Spec!BF51,".")</f>
        <v>21.492901545642791</v>
      </c>
    </row>
    <row r="52" spans="1:18">
      <c r="A52" s="88" t="s">
        <v>59</v>
      </c>
      <c r="B52" s="28"/>
      <c r="C52" s="30">
        <f>IFERROR((s_DL/(k_decay*up_Rad_Spec!V52*s_IFD_iw*s_EF_iw))*up_Rad_Spec!BF52,".")</f>
        <v>3.266256203344386E-5</v>
      </c>
      <c r="D52" s="30">
        <f>IFERROR((s_DL/(k_decay*up_Rad_Spec!AN52*s_IRA_iw*(1/s_PEFm_pp)*s_SLF*s_ET_iw*s_EF_iw))*up_Rad_Spec!BF52,".")</f>
        <v>8.3427985161079816E-5</v>
      </c>
      <c r="E52" s="30">
        <f>IFERROR((s_DL/(k_decay*up_Rad_Spec!AN52*s_IRA_iw*(1/s_PEF)*s_SLF*s_ET_iw*s_EF_iw))*up_Rad_Spec!BF52,".")</f>
        <v>4.0946614908779038E-4</v>
      </c>
      <c r="F52" s="30">
        <f>IFERROR((s_DL/(k_decay*up_Rad_Spec!AY52*s_GSF_i*s_Fam*s_Foffset*acf!C52*s_ET_iw*(1/24)*s_EF_iw*(1/365)))*up_Rad_Spec!BF52,".")</f>
        <v>27.266230456489286</v>
      </c>
      <c r="G52" s="30">
        <f t="shared" si="4"/>
        <v>3.0249559282653814E-5</v>
      </c>
      <c r="H52" s="30">
        <f t="shared" si="5"/>
        <v>2.3472793096799221E-5</v>
      </c>
      <c r="I52" s="89">
        <f>IFERROR((s_DL/(up_Rad_Spec!AV52*s_GSF_i*s_Fam*s_Foffset*Fsurf!C52*s_EF_iw*(1/365)*s_ET_iw*(1/24)))*up_Rad_Spec!BF52,".")</f>
        <v>21.068140645531276</v>
      </c>
      <c r="J52" s="30">
        <f>IFERROR((s_DL/(up_Rad_Spec!AZ52*s_GSF_i*s_Fam*s_Foffset*Fsurf!C52*s_EF_iw*(1/365)*s_ET_iw*(1/24)))*up_Rad_Spec!BF52,".")</f>
        <v>21.068140645531276</v>
      </c>
      <c r="K52" s="30">
        <f>IFERROR((s_DL/(up_Rad_Spec!BA52*s_GSF_i*s_Fam*s_Foffset*Fsurf!C52*s_EF_iw*(1/365)*s_ET_iw*(1/24)))*up_Rad_Spec!BF52,".")</f>
        <v>21.068140645531276</v>
      </c>
      <c r="L52" s="30">
        <f>IFERROR((s_DL/(up_Rad_Spec!BB52*s_GSF_i*s_Fam*s_Foffset*Fsurf!C52*s_EF_iw*(1/365)*s_ET_iw*(1/24)))*up_Rad_Spec!BF52,".")</f>
        <v>21.068140645531276</v>
      </c>
      <c r="M52" s="30">
        <f>IFERROR((s_DL/(up_Rad_Spec!AY52*s_GSF_i*s_Fam*s_Foffset*Fsurf!C52*s_EF_iw*(1/365)*s_ET_iw*(1/24)))*up_Rad_Spec!BF52,".")</f>
        <v>21.068140645531276</v>
      </c>
      <c r="N52" s="30">
        <f>IFERROR((s_DL/(up_Rad_Spec!AV52*s_GSF_i*s_Fam*s_Foffset*acf!D52*s_ET_iw*(1/24)*s_EF_iw*(1/365)))*up_Rad_Spec!BF52,".")</f>
        <v>22.491010924738003</v>
      </c>
      <c r="O52" s="30">
        <f>IFERROR((s_DL/(up_Rad_Spec!AZ52*s_GSF_i*s_Fam*s_Foffset*acf!E52*s_ET_iw*(1/24)*s_EF_iw*(1/365)))*up_Rad_Spec!BF52,".")</f>
        <v>22.761563626066675</v>
      </c>
      <c r="P52" s="30">
        <f>IFERROR((s_DL/(up_Rad_Spec!BA52*s_GSF_i*s_Fam*s_Foffset*acf!F52*s_ET_iw*(1/24)*s_EF_iw*(1/365)))*up_Rad_Spec!BF52,".")</f>
        <v>22.758326310801984</v>
      </c>
      <c r="Q52" s="30">
        <f>IFERROR((s_DL/(up_Rad_Spec!BB52*s_GSF_i*s_Fam*s_Foffset*acf!G52*s_ET_iw*(1/24)*s_EF_iw*(1/365)))*up_Rad_Spec!BF52,".")</f>
        <v>24.187641806659506</v>
      </c>
      <c r="R52" s="30">
        <f>IFERROR((s_DL/(up_Rad_Spec!AY52*s_GSF_i*s_Fam*s_Foffset*acf!C52*s_ET_iw*(1/24)*s_EF_iw*(1/365)))*up_Rad_Spec!BF52,".")</f>
        <v>24.125075302280163</v>
      </c>
    </row>
    <row r="53" spans="1:18">
      <c r="A53" s="88" t="s">
        <v>60</v>
      </c>
      <c r="B53" s="28"/>
      <c r="C53" s="30">
        <f>IFERROR((s_DL/(k_decay*up_Rad_Spec!V53*s_IFD_iw*s_EF_iw))*up_Rad_Spec!BF53,".")</f>
        <v>3.266256203344386E-5</v>
      </c>
      <c r="D53" s="30">
        <f>IFERROR((s_DL/(k_decay*up_Rad_Spec!AN53*s_IRA_iw*(1/s_PEFm_pp)*s_SLF*s_ET_iw*s_EF_iw))*up_Rad_Spec!BF53,".")</f>
        <v>8.3427985161079816E-5</v>
      </c>
      <c r="E53" s="30">
        <f>IFERROR((s_DL/(k_decay*up_Rad_Spec!AN53*s_IRA_iw*(1/s_PEF)*s_SLF*s_ET_iw*s_EF_iw))*up_Rad_Spec!BF53,".")</f>
        <v>4.0946614908779038E-4</v>
      </c>
      <c r="F53" s="30">
        <f>IFERROR((s_DL/(k_decay*up_Rad_Spec!AY53*s_GSF_i*s_Fam*s_Foffset*acf!C53*s_ET_iw*(1/24)*s_EF_iw*(1/365)))*up_Rad_Spec!BF53,".")</f>
        <v>27.772824256282082</v>
      </c>
      <c r="G53" s="30">
        <f t="shared" si="4"/>
        <v>3.0249559894796736E-5</v>
      </c>
      <c r="H53" s="30">
        <f t="shared" si="5"/>
        <v>2.3472793465389833E-5</v>
      </c>
      <c r="I53" s="89" t="str">
        <f>IFERROR((s_DL/(up_Rad_Spec!AV53*s_GSF_i*s_Fam*s_Foffset*Fsurf!C53*s_EF_iw*(1/365)*s_ET_iw*(1/24)))*up_Rad_Spec!BF53,".")</f>
        <v>.</v>
      </c>
      <c r="J53" s="30" t="str">
        <f>IFERROR((s_DL/(up_Rad_Spec!AZ53*s_GSF_i*s_Fam*s_Foffset*Fsurf!C53*s_EF_iw*(1/365)*s_ET_iw*(1/24)))*up_Rad_Spec!BF53,".")</f>
        <v>.</v>
      </c>
      <c r="K53" s="30" t="str">
        <f>IFERROR((s_DL/(up_Rad_Spec!BA53*s_GSF_i*s_Fam*s_Foffset*Fsurf!C53*s_EF_iw*(1/365)*s_ET_iw*(1/24)))*up_Rad_Spec!BF53,".")</f>
        <v>.</v>
      </c>
      <c r="L53" s="30" t="str">
        <f>IFERROR((s_DL/(up_Rad_Spec!BB53*s_GSF_i*s_Fam*s_Foffset*Fsurf!C53*s_EF_iw*(1/365)*s_ET_iw*(1/24)))*up_Rad_Spec!BF53,".")</f>
        <v>.</v>
      </c>
      <c r="M53" s="30" t="str">
        <f>IFERROR((s_DL/(up_Rad_Spec!AY53*s_GSF_i*s_Fam*s_Foffset*Fsurf!C53*s_EF_iw*(1/365)*s_ET_iw*(1/24)))*up_Rad_Spec!BF53,".")</f>
        <v>.</v>
      </c>
      <c r="N53" s="30">
        <f>IFERROR((s_DL/(up_Rad_Spec!AV53*s_GSF_i*s_Fam*s_Foffset*acf!D53*s_ET_iw*(1/24)*s_EF_iw*(1/365)))*up_Rad_Spec!BF53,".")</f>
        <v>22.705775479924352</v>
      </c>
      <c r="O53" s="30">
        <f>IFERROR((s_DL/(up_Rad_Spec!AZ53*s_GSF_i*s_Fam*s_Foffset*acf!E53*s_ET_iw*(1/24)*s_EF_iw*(1/365)))*up_Rad_Spec!BF53,".")</f>
        <v>22.868447244563939</v>
      </c>
      <c r="P53" s="30">
        <f>IFERROR((s_DL/(up_Rad_Spec!BA53*s_GSF_i*s_Fam*s_Foffset*acf!F53*s_ET_iw*(1/24)*s_EF_iw*(1/365)))*up_Rad_Spec!BF53,".")</f>
        <v>22.581724594772393</v>
      </c>
      <c r="Q53" s="30">
        <f>IFERROR((s_DL/(up_Rad_Spec!BB53*s_GSF_i*s_Fam*s_Foffset*acf!G53*s_ET_iw*(1/24)*s_EF_iw*(1/365)))*up_Rad_Spec!BF53,".")</f>
        <v>22.65971618211136</v>
      </c>
      <c r="R53" s="30">
        <f>IFERROR((s_DL/(up_Rad_Spec!AY53*s_GSF_i*s_Fam*s_Foffset*acf!C53*s_ET_iw*(1/24)*s_EF_iw*(1/365)))*up_Rad_Spec!BF53,".")</f>
        <v>24.573307909540354</v>
      </c>
    </row>
    <row r="54" spans="1:18">
      <c r="A54" s="88" t="s">
        <v>61</v>
      </c>
      <c r="B54" s="28"/>
      <c r="C54" s="30">
        <f>IFERROR((s_DL/(k_decay*up_Rad_Spec!V54*s_IFD_iw*s_EF_iw))*up_Rad_Spec!BF54,".")</f>
        <v>3.266256203344386E-5</v>
      </c>
      <c r="D54" s="30">
        <f>IFERROR((s_DL/(k_decay*up_Rad_Spec!AN54*s_IRA_iw*(1/s_PEFm_pp)*s_SLF*s_ET_iw*s_EF_iw))*up_Rad_Spec!BF54,".")</f>
        <v>8.3427985161079816E-5</v>
      </c>
      <c r="E54" s="30">
        <f>IFERROR((s_DL/(k_decay*up_Rad_Spec!AN54*s_IRA_iw*(1/s_PEF)*s_SLF*s_ET_iw*s_EF_iw))*up_Rad_Spec!BF54,".")</f>
        <v>4.0946614908779038E-4</v>
      </c>
      <c r="F54" s="30">
        <f>IFERROR((s_DL/(k_decay*up_Rad_Spec!AY54*s_GSF_i*s_Fam*s_Foffset*acf!C54*s_ET_iw*(1/24)*s_EF_iw*(1/365)))*up_Rad_Spec!BF54,".")</f>
        <v>24.989491106415027</v>
      </c>
      <c r="G54" s="30">
        <f t="shared" si="4"/>
        <v>3.0249556225136955E-5</v>
      </c>
      <c r="H54" s="30">
        <f t="shared" si="5"/>
        <v>2.3472791255771582E-5</v>
      </c>
      <c r="I54" s="89">
        <f>IFERROR((s_DL/(up_Rad_Spec!AV54*s_GSF_i*s_Fam*s_Foffset*Fsurf!C54*s_EF_iw*(1/365)*s_ET_iw*(1/24)))*up_Rad_Spec!BF54,".")</f>
        <v>19.104801373904706</v>
      </c>
      <c r="J54" s="30">
        <f>IFERROR((s_DL/(up_Rad_Spec!AZ54*s_GSF_i*s_Fam*s_Foffset*Fsurf!C54*s_EF_iw*(1/365)*s_ET_iw*(1/24)))*up_Rad_Spec!BF54,".")</f>
        <v>19.104801373904706</v>
      </c>
      <c r="K54" s="30">
        <f>IFERROR((s_DL/(up_Rad_Spec!BA54*s_GSF_i*s_Fam*s_Foffset*Fsurf!C54*s_EF_iw*(1/365)*s_ET_iw*(1/24)))*up_Rad_Spec!BF54,".")</f>
        <v>19.104801373904706</v>
      </c>
      <c r="L54" s="30">
        <f>IFERROR((s_DL/(up_Rad_Spec!BB54*s_GSF_i*s_Fam*s_Foffset*Fsurf!C54*s_EF_iw*(1/365)*s_ET_iw*(1/24)))*up_Rad_Spec!BF54,".")</f>
        <v>19.104801373904706</v>
      </c>
      <c r="M54" s="30">
        <f>IFERROR((s_DL/(up_Rad_Spec!AY54*s_GSF_i*s_Fam*s_Foffset*Fsurf!C54*s_EF_iw*(1/365)*s_ET_iw*(1/24)))*up_Rad_Spec!BF54,".")</f>
        <v>19.104801373904706</v>
      </c>
      <c r="N54" s="30">
        <f>IFERROR((s_DL/(up_Rad_Spec!AV54*s_GSF_i*s_Fam*s_Foffset*acf!D54*s_ET_iw*(1/24)*s_EF_iw*(1/365)))*up_Rad_Spec!BF54,".")</f>
        <v>23.638453804286073</v>
      </c>
      <c r="O54" s="30">
        <f>IFERROR((s_DL/(up_Rad_Spec!AZ54*s_GSF_i*s_Fam*s_Foffset*acf!E54*s_ET_iw*(1/24)*s_EF_iw*(1/365)))*up_Rad_Spec!BF54,".")</f>
        <v>23.850102625362879</v>
      </c>
      <c r="P54" s="30">
        <f>IFERROR((s_DL/(up_Rad_Spec!BA54*s_GSF_i*s_Fam*s_Foffset*acf!F54*s_ET_iw*(1/24)*s_EF_iw*(1/365)))*up_Rad_Spec!BF54,".")</f>
        <v>24.183494405801053</v>
      </c>
      <c r="Q54" s="30">
        <f>IFERROR((s_DL/(up_Rad_Spec!BB54*s_GSF_i*s_Fam*s_Foffset*acf!G54*s_ET_iw*(1/24)*s_EF_iw*(1/365)))*up_Rad_Spec!BF54,".")</f>
        <v>24.89145374794138</v>
      </c>
      <c r="R54" s="30">
        <f>IFERROR((s_DL/(up_Rad_Spec!AY54*s_GSF_i*s_Fam*s_Foffset*acf!C54*s_ET_iw*(1/24)*s_EF_iw*(1/365)))*up_Rad_Spec!BF54,".")</f>
        <v>22.110623456732391</v>
      </c>
    </row>
    <row r="55" spans="1:18">
      <c r="A55" s="88" t="s">
        <v>62</v>
      </c>
      <c r="B55" s="28"/>
      <c r="C55" s="30">
        <f>IFERROR((s_DL/(k_decay*up_Rad_Spec!V55*s_IFD_iw*s_EF_iw))*up_Rad_Spec!BF55,".")</f>
        <v>3.266256203344386E-5</v>
      </c>
      <c r="D55" s="30">
        <f>IFERROR((s_DL/(k_decay*up_Rad_Spec!AN55*s_IRA_iw*(1/s_PEFm_pp)*s_SLF*s_ET_iw*s_EF_iw))*up_Rad_Spec!BF55,".")</f>
        <v>8.3427985161079816E-5</v>
      </c>
      <c r="E55" s="30">
        <f>IFERROR((s_DL/(k_decay*up_Rad_Spec!AN55*s_IRA_iw*(1/s_PEF)*s_SLF*s_ET_iw*s_EF_iw))*up_Rad_Spec!BF55,".")</f>
        <v>4.0946614908779038E-4</v>
      </c>
      <c r="F55" s="30">
        <f>IFERROR((s_DL/(k_decay*up_Rad_Spec!AY55*s_GSF_i*s_Fam*s_Foffset*acf!C55*s_ET_iw*(1/24)*s_EF_iw*(1/365)))*up_Rad_Spec!BF55,".")</f>
        <v>28.085479782899458</v>
      </c>
      <c r="G55" s="30">
        <f t="shared" si="4"/>
        <v>3.0249560261573948E-5</v>
      </c>
      <c r="H55" s="30">
        <f t="shared" si="5"/>
        <v>2.347279368623799E-5</v>
      </c>
      <c r="I55" s="89">
        <f>IFERROR((s_DL/(up_Rad_Spec!AV55*s_GSF_i*s_Fam*s_Foffset*Fsurf!C55*s_EF_iw*(1/365)*s_ET_iw*(1/24)))*up_Rad_Spec!BF55,".")</f>
        <v>22.827578515286568</v>
      </c>
      <c r="J55" s="30">
        <f>IFERROR((s_DL/(up_Rad_Spec!AZ55*s_GSF_i*s_Fam*s_Foffset*Fsurf!C55*s_EF_iw*(1/365)*s_ET_iw*(1/24)))*up_Rad_Spec!BF55,".")</f>
        <v>22.827578515286568</v>
      </c>
      <c r="K55" s="30">
        <f>IFERROR((s_DL/(up_Rad_Spec!BA55*s_GSF_i*s_Fam*s_Foffset*Fsurf!C55*s_EF_iw*(1/365)*s_ET_iw*(1/24)))*up_Rad_Spec!BF55,".")</f>
        <v>22.827578515286568</v>
      </c>
      <c r="L55" s="30">
        <f>IFERROR((s_DL/(up_Rad_Spec!BB55*s_GSF_i*s_Fam*s_Foffset*Fsurf!C55*s_EF_iw*(1/365)*s_ET_iw*(1/24)))*up_Rad_Spec!BF55,".")</f>
        <v>22.827578515286568</v>
      </c>
      <c r="M55" s="30">
        <f>IFERROR((s_DL/(up_Rad_Spec!AY55*s_GSF_i*s_Fam*s_Foffset*Fsurf!C55*s_EF_iw*(1/365)*s_ET_iw*(1/24)))*up_Rad_Spec!BF55,".")</f>
        <v>22.827578515286568</v>
      </c>
      <c r="N55" s="30">
        <f>IFERROR((s_DL/(up_Rad_Spec!AV55*s_GSF_i*s_Fam*s_Foffset*acf!D55*s_ET_iw*(1/24)*s_EF_iw*(1/365)))*up_Rad_Spec!BF55,".")</f>
        <v>22.738247471038878</v>
      </c>
      <c r="O55" s="30">
        <f>IFERROR((s_DL/(up_Rad_Spec!AZ55*s_GSF_i*s_Fam*s_Foffset*acf!E55*s_ET_iw*(1/24)*s_EF_iw*(1/365)))*up_Rad_Spec!BF55,".")</f>
        <v>22.75602283647903</v>
      </c>
      <c r="P55" s="30">
        <f>IFERROR((s_DL/(up_Rad_Spec!BA55*s_GSF_i*s_Fam*s_Foffset*acf!F55*s_ET_iw*(1/24)*s_EF_iw*(1/365)))*up_Rad_Spec!BF55,".")</f>
        <v>22.496129265033101</v>
      </c>
      <c r="Q55" s="30">
        <f>IFERROR((s_DL/(up_Rad_Spec!BB55*s_GSF_i*s_Fam*s_Foffset*acf!G55*s_ET_iw*(1/24)*s_EF_iw*(1/365)))*up_Rad_Spec!BF55,".")</f>
        <v>23.188047904835877</v>
      </c>
      <c r="R55" s="30">
        <f>IFERROR((s_DL/(up_Rad_Spec!AY55*s_GSF_i*s_Fam*s_Foffset*acf!C55*s_ET_iw*(1/24)*s_EF_iw*(1/365)))*up_Rad_Spec!BF55,".")</f>
        <v>24.849944540164998</v>
      </c>
    </row>
    <row r="56" spans="1:18">
      <c r="A56" s="88" t="s">
        <v>63</v>
      </c>
      <c r="B56" s="28"/>
      <c r="C56" s="30">
        <f>IFERROR((s_DL/(k_decay*up_Rad_Spec!V56*s_IFD_iw*s_EF_iw))*up_Rad_Spec!BF56,".")</f>
        <v>3.266256203344386E-5</v>
      </c>
      <c r="D56" s="30">
        <f>IFERROR((s_DL/(k_decay*up_Rad_Spec!AN56*s_IRA_iw*(1/s_PEFm_pp)*s_SLF*s_ET_iw*s_EF_iw))*up_Rad_Spec!BF56,".")</f>
        <v>8.3427985161079816E-5</v>
      </c>
      <c r="E56" s="30">
        <f>IFERROR((s_DL/(k_decay*up_Rad_Spec!AN56*s_IRA_iw*(1/s_PEF)*s_SLF*s_ET_iw*s_EF_iw))*up_Rad_Spec!BF56,".")</f>
        <v>4.0946614908779038E-4</v>
      </c>
      <c r="F56" s="30">
        <f>IFERROR((s_DL/(k_decay*up_Rad_Spec!AY56*s_GSF_i*s_Fam*s_Foffset*acf!C56*s_ET_iw*(1/24)*s_EF_iw*(1/365)))*up_Rad_Spec!BF56,".")</f>
        <v>26.012003396247053</v>
      </c>
      <c r="G56" s="30">
        <f t="shared" si="4"/>
        <v>3.0249557664516607E-5</v>
      </c>
      <c r="H56" s="30">
        <f t="shared" si="5"/>
        <v>2.3472792122467623E-5</v>
      </c>
      <c r="I56" s="89">
        <f>IFERROR((s_DL/(up_Rad_Spec!AV56*s_GSF_i*s_Fam*s_Foffset*Fsurf!C56*s_EF_iw*(1/365)*s_ET_iw*(1/24)))*up_Rad_Spec!BF56,".")</f>
        <v>20.076231952238842</v>
      </c>
      <c r="J56" s="30">
        <f>IFERROR((s_DL/(up_Rad_Spec!AZ56*s_GSF_i*s_Fam*s_Foffset*Fsurf!C56*s_EF_iw*(1/365)*s_ET_iw*(1/24)))*up_Rad_Spec!BF56,".")</f>
        <v>20.076231952238842</v>
      </c>
      <c r="K56" s="30">
        <f>IFERROR((s_DL/(up_Rad_Spec!BA56*s_GSF_i*s_Fam*s_Foffset*Fsurf!C56*s_EF_iw*(1/365)*s_ET_iw*(1/24)))*up_Rad_Spec!BF56,".")</f>
        <v>20.076231952238842</v>
      </c>
      <c r="L56" s="30">
        <f>IFERROR((s_DL/(up_Rad_Spec!BB56*s_GSF_i*s_Fam*s_Foffset*Fsurf!C56*s_EF_iw*(1/365)*s_ET_iw*(1/24)))*up_Rad_Spec!BF56,".")</f>
        <v>20.076231952238842</v>
      </c>
      <c r="M56" s="30">
        <f>IFERROR((s_DL/(up_Rad_Spec!AY56*s_GSF_i*s_Fam*s_Foffset*Fsurf!C56*s_EF_iw*(1/365)*s_ET_iw*(1/24)))*up_Rad_Spec!BF56,".")</f>
        <v>20.076231952238842</v>
      </c>
      <c r="N56" s="30">
        <f>IFERROR((s_DL/(up_Rad_Spec!AV56*s_GSF_i*s_Fam*s_Foffset*acf!D56*s_ET_iw*(1/24)*s_EF_iw*(1/365)))*up_Rad_Spec!BF56,".")</f>
        <v>23.374688160057261</v>
      </c>
      <c r="O56" s="30">
        <f>IFERROR((s_DL/(up_Rad_Spec!AZ56*s_GSF_i*s_Fam*s_Foffset*acf!E56*s_ET_iw*(1/24)*s_EF_iw*(1/365)))*up_Rad_Spec!BF56,".")</f>
        <v>22.916404194951493</v>
      </c>
      <c r="P56" s="30">
        <f>IFERROR((s_DL/(up_Rad_Spec!BA56*s_GSF_i*s_Fam*s_Foffset*acf!F56*s_ET_iw*(1/24)*s_EF_iw*(1/365)))*up_Rad_Spec!BF56,".")</f>
        <v>22.89277690243723</v>
      </c>
      <c r="Q56" s="30">
        <f>IFERROR((s_DL/(up_Rad_Spec!BB56*s_GSF_i*s_Fam*s_Foffset*acf!G56*s_ET_iw*(1/24)*s_EF_iw*(1/365)))*up_Rad_Spec!BF56,".")</f>
        <v>23.533066593021687</v>
      </c>
      <c r="R56" s="30">
        <f>IFERROR((s_DL/(up_Rad_Spec!AY56*s_GSF_i*s_Fam*s_Foffset*acf!C56*s_ET_iw*(1/24)*s_EF_iw*(1/365)))*up_Rad_Spec!BF56,".")</f>
        <v>23.015339127975221</v>
      </c>
    </row>
    <row r="57" spans="1:18">
      <c r="A57" s="88" t="s">
        <v>64</v>
      </c>
      <c r="B57" s="28"/>
      <c r="C57" s="30">
        <f>IFERROR((s_DL/(k_decay*up_Rad_Spec!V57*s_IFD_iw*s_EF_iw))*up_Rad_Spec!BF57,".")</f>
        <v>3.266256203344386E-5</v>
      </c>
      <c r="D57" s="30">
        <f>IFERROR((s_DL/(k_decay*up_Rad_Spec!AN57*s_IRA_iw*(1/s_PEFm_pp)*s_SLF*s_ET_iw*s_EF_iw))*up_Rad_Spec!BF57,".")</f>
        <v>8.3427985161079816E-5</v>
      </c>
      <c r="E57" s="30">
        <f>IFERROR((s_DL/(k_decay*up_Rad_Spec!AN57*s_IRA_iw*(1/s_PEF)*s_SLF*s_ET_iw*s_EF_iw))*up_Rad_Spec!BF57,".")</f>
        <v>4.0946614908779038E-4</v>
      </c>
      <c r="F57" s="30">
        <f>IFERROR((s_DL/(k_decay*up_Rad_Spec!AY57*s_GSF_i*s_Fam*s_Foffset*acf!C57*s_ET_iw*(1/24)*s_EF_iw*(1/365)))*up_Rad_Spec!BF57,".")</f>
        <v>27.452289054515592</v>
      </c>
      <c r="G57" s="30">
        <f t="shared" si="4"/>
        <v>3.0249559510102892E-5</v>
      </c>
      <c r="H57" s="30">
        <f t="shared" si="5"/>
        <v>2.3472793233753505E-5</v>
      </c>
      <c r="I57" s="89" t="str">
        <f>IFERROR((s_DL/(up_Rad_Spec!AV57*s_GSF_i*s_Fam*s_Foffset*Fsurf!C57*s_EF_iw*(1/365)*s_ET_iw*(1/24)))*up_Rad_Spec!BF57,".")</f>
        <v>.</v>
      </c>
      <c r="J57" s="30" t="str">
        <f>IFERROR((s_DL/(up_Rad_Spec!AZ57*s_GSF_i*s_Fam*s_Foffset*Fsurf!C57*s_EF_iw*(1/365)*s_ET_iw*(1/24)))*up_Rad_Spec!BF57,".")</f>
        <v>.</v>
      </c>
      <c r="K57" s="30" t="str">
        <f>IFERROR((s_DL/(up_Rad_Spec!BA57*s_GSF_i*s_Fam*s_Foffset*Fsurf!C57*s_EF_iw*(1/365)*s_ET_iw*(1/24)))*up_Rad_Spec!BF57,".")</f>
        <v>.</v>
      </c>
      <c r="L57" s="30" t="str">
        <f>IFERROR((s_DL/(up_Rad_Spec!BB57*s_GSF_i*s_Fam*s_Foffset*Fsurf!C57*s_EF_iw*(1/365)*s_ET_iw*(1/24)))*up_Rad_Spec!BF57,".")</f>
        <v>.</v>
      </c>
      <c r="M57" s="30" t="str">
        <f>IFERROR((s_DL/(up_Rad_Spec!AY57*s_GSF_i*s_Fam*s_Foffset*Fsurf!C57*s_EF_iw*(1/365)*s_ET_iw*(1/24)))*up_Rad_Spec!BF57,".")</f>
        <v>.</v>
      </c>
      <c r="N57" s="30">
        <f>IFERROR((s_DL/(up_Rad_Spec!AV57*s_GSF_i*s_Fam*s_Foffset*acf!D57*s_ET_iw*(1/24)*s_EF_iw*(1/365)))*up_Rad_Spec!BF57,".")</f>
        <v>22.550391438990175</v>
      </c>
      <c r="O57" s="30">
        <f>IFERROR((s_DL/(up_Rad_Spec!AZ57*s_GSF_i*s_Fam*s_Foffset*acf!E57*s_ET_iw*(1/24)*s_EF_iw*(1/365)))*up_Rad_Spec!BF57,".")</f>
        <v>22.702872299323424</v>
      </c>
      <c r="P57" s="30">
        <f>IFERROR((s_DL/(up_Rad_Spec!BA57*s_GSF_i*s_Fam*s_Foffset*acf!F57*s_ET_iw*(1/24)*s_EF_iw*(1/365)))*up_Rad_Spec!BF57,".")</f>
        <v>22.657593335822593</v>
      </c>
      <c r="Q57" s="30">
        <f>IFERROR((s_DL/(up_Rad_Spec!BB57*s_GSF_i*s_Fam*s_Foffset*acf!G57*s_ET_iw*(1/24)*s_EF_iw*(1/365)))*up_Rad_Spec!BF57,".")</f>
        <v>23.151843951924757</v>
      </c>
      <c r="R57" s="30">
        <f>IFERROR((s_DL/(up_Rad_Spec!AY57*s_GSF_i*s_Fam*s_Foffset*acf!C57*s_ET_iw*(1/24)*s_EF_iw*(1/365)))*up_Rad_Spec!BF57,".")</f>
        <v>24.289699367025168</v>
      </c>
    </row>
    <row r="58" spans="1:18">
      <c r="A58" s="88" t="s">
        <v>65</v>
      </c>
      <c r="B58" s="28"/>
      <c r="C58" s="30">
        <f>IFERROR((s_DL/(k_decay*up_Rad_Spec!V58*s_IFD_iw*s_EF_iw))*up_Rad_Spec!BF58,".")</f>
        <v>3.266256203344386E-5</v>
      </c>
      <c r="D58" s="30">
        <f>IFERROR((s_DL/(k_decay*up_Rad_Spec!AN58*s_IRA_iw*(1/s_PEFm_pp)*s_SLF*s_ET_iw*s_EF_iw))*up_Rad_Spec!BF58,".")</f>
        <v>8.3427985161079816E-5</v>
      </c>
      <c r="E58" s="30">
        <f>IFERROR((s_DL/(k_decay*up_Rad_Spec!AN58*s_IRA_iw*(1/s_PEF)*s_SLF*s_ET_iw*s_EF_iw))*up_Rad_Spec!BF58,".")</f>
        <v>4.0946614908779038E-4</v>
      </c>
      <c r="F58" s="30">
        <f>IFERROR((s_DL/(k_decay*up_Rad_Spec!AY58*s_GSF_i*s_Fam*s_Foffset*acf!C58*s_ET_iw*(1/24)*s_EF_iw*(1/365)))*up_Rad_Spec!BF58,".")</f>
        <v>26.583208651466997</v>
      </c>
      <c r="G58" s="30">
        <f t="shared" si="4"/>
        <v>3.0249558420390005E-5</v>
      </c>
      <c r="H58" s="30">
        <f t="shared" si="5"/>
        <v>2.3472792577602908E-5</v>
      </c>
      <c r="I58" s="89">
        <f>IFERROR((s_DL/(up_Rad_Spec!AV58*s_GSF_i*s_Fam*s_Foffset*Fsurf!C58*s_EF_iw*(1/365)*s_ET_iw*(1/24)))*up_Rad_Spec!BF58,".")</f>
        <v>20.639843497848648</v>
      </c>
      <c r="J58" s="30">
        <f>IFERROR((s_DL/(up_Rad_Spec!AZ58*s_GSF_i*s_Fam*s_Foffset*Fsurf!C58*s_EF_iw*(1/365)*s_ET_iw*(1/24)))*up_Rad_Spec!BF58,".")</f>
        <v>20.639843497848648</v>
      </c>
      <c r="K58" s="30">
        <f>IFERROR((s_DL/(up_Rad_Spec!BA58*s_GSF_i*s_Fam*s_Foffset*Fsurf!C58*s_EF_iw*(1/365)*s_ET_iw*(1/24)))*up_Rad_Spec!BF58,".")</f>
        <v>20.639843497848648</v>
      </c>
      <c r="L58" s="30">
        <f>IFERROR((s_DL/(up_Rad_Spec!BB58*s_GSF_i*s_Fam*s_Foffset*Fsurf!C58*s_EF_iw*(1/365)*s_ET_iw*(1/24)))*up_Rad_Spec!BF58,".")</f>
        <v>20.639843497848648</v>
      </c>
      <c r="M58" s="30">
        <f>IFERROR((s_DL/(up_Rad_Spec!AY58*s_GSF_i*s_Fam*s_Foffset*Fsurf!C58*s_EF_iw*(1/365)*s_ET_iw*(1/24)))*up_Rad_Spec!BF58,".")</f>
        <v>20.639843497848648</v>
      </c>
      <c r="N58" s="30">
        <f>IFERROR((s_DL/(up_Rad_Spec!AV58*s_GSF_i*s_Fam*s_Foffset*acf!D58*s_ET_iw*(1/24)*s_EF_iw*(1/365)))*up_Rad_Spec!BF58,".")</f>
        <v>23.992378644539386</v>
      </c>
      <c r="O58" s="30">
        <f>IFERROR((s_DL/(up_Rad_Spec!AZ58*s_GSF_i*s_Fam*s_Foffset*acf!E58*s_ET_iw*(1/24)*s_EF_iw*(1/365)))*up_Rad_Spec!BF58,".")</f>
        <v>23.41019796895058</v>
      </c>
      <c r="P58" s="30">
        <f>IFERROR((s_DL/(up_Rad_Spec!BA58*s_GSF_i*s_Fam*s_Foffset*acf!F58*s_ET_iw*(1/24)*s_EF_iw*(1/365)))*up_Rad_Spec!BF58,".")</f>
        <v>23.275379513828106</v>
      </c>
      <c r="Q58" s="30">
        <f>IFERROR((s_DL/(up_Rad_Spec!BB58*s_GSF_i*s_Fam*s_Foffset*acf!G58*s_ET_iw*(1/24)*s_EF_iw*(1/365)))*up_Rad_Spec!BF58,".")</f>
        <v>24.294000331941852</v>
      </c>
      <c r="R58" s="30">
        <f>IFERROR((s_DL/(up_Rad_Spec!AY58*s_GSF_i*s_Fam*s_Foffset*acf!C58*s_ET_iw*(1/24)*s_EF_iw*(1/365)))*up_Rad_Spec!BF58,".")</f>
        <v>23.520739748615821</v>
      </c>
    </row>
    <row r="59" spans="1:18">
      <c r="A59" s="88" t="s">
        <v>66</v>
      </c>
      <c r="B59" s="28"/>
      <c r="C59" s="30">
        <f>IFERROR((s_DL/(k_decay*up_Rad_Spec!V59*s_IFD_iw*s_EF_iw))*up_Rad_Spec!BF59,".")</f>
        <v>3.266256203344386E-5</v>
      </c>
      <c r="D59" s="30">
        <f>IFERROR((s_DL/(k_decay*up_Rad_Spec!AN59*s_IRA_iw*(1/s_PEFm_pp)*s_SLF*s_ET_iw*s_EF_iw))*up_Rad_Spec!BF59,".")</f>
        <v>8.3427985161079816E-5</v>
      </c>
      <c r="E59" s="30">
        <f>IFERROR((s_DL/(k_decay*up_Rad_Spec!AN59*s_IRA_iw*(1/s_PEF)*s_SLF*s_ET_iw*s_EF_iw))*up_Rad_Spec!BF59,".")</f>
        <v>4.0946614908779038E-4</v>
      </c>
      <c r="F59" s="30">
        <f>IFERROR((s_DL/(k_decay*up_Rad_Spec!AY59*s_GSF_i*s_Fam*s_Foffset*acf!C59*s_ET_iw*(1/24)*s_EF_iw*(1/365)))*up_Rad_Spec!BF59,".")</f>
        <v>27.611156468025527</v>
      </c>
      <c r="G59" s="30">
        <f t="shared" si="4"/>
        <v>3.0249559701885748E-5</v>
      </c>
      <c r="H59" s="30">
        <f t="shared" si="5"/>
        <v>2.3472793349232027E-5</v>
      </c>
      <c r="I59" s="89">
        <f>IFERROR((s_DL/(up_Rad_Spec!AV59*s_GSF_i*s_Fam*s_Foffset*Fsurf!C59*s_EF_iw*(1/365)*s_ET_iw*(1/24)))*up_Rad_Spec!BF59,".")</f>
        <v>22.163158350600472</v>
      </c>
      <c r="J59" s="30">
        <f>IFERROR((s_DL/(up_Rad_Spec!AZ59*s_GSF_i*s_Fam*s_Foffset*Fsurf!C59*s_EF_iw*(1/365)*s_ET_iw*(1/24)))*up_Rad_Spec!BF59,".")</f>
        <v>22.163158350600472</v>
      </c>
      <c r="K59" s="30">
        <f>IFERROR((s_DL/(up_Rad_Spec!BA59*s_GSF_i*s_Fam*s_Foffset*Fsurf!C59*s_EF_iw*(1/365)*s_ET_iw*(1/24)))*up_Rad_Spec!BF59,".")</f>
        <v>22.163158350600472</v>
      </c>
      <c r="L59" s="30">
        <f>IFERROR((s_DL/(up_Rad_Spec!BB59*s_GSF_i*s_Fam*s_Foffset*Fsurf!C59*s_EF_iw*(1/365)*s_ET_iw*(1/24)))*up_Rad_Spec!BF59,".")</f>
        <v>22.163158350600472</v>
      </c>
      <c r="M59" s="30">
        <f>IFERROR((s_DL/(up_Rad_Spec!AY59*s_GSF_i*s_Fam*s_Foffset*Fsurf!C59*s_EF_iw*(1/365)*s_ET_iw*(1/24)))*up_Rad_Spec!BF59,".")</f>
        <v>22.163158350600472</v>
      </c>
      <c r="N59" s="30">
        <f>IFERROR((s_DL/(up_Rad_Spec!AV59*s_GSF_i*s_Fam*s_Foffset*acf!D59*s_ET_iw*(1/24)*s_EF_iw*(1/365)))*up_Rad_Spec!BF59,".")</f>
        <v>22.489715185434068</v>
      </c>
      <c r="O59" s="30">
        <f>IFERROR((s_DL/(up_Rad_Spec!AZ59*s_GSF_i*s_Fam*s_Foffset*acf!E59*s_ET_iw*(1/24)*s_EF_iw*(1/365)))*up_Rad_Spec!BF59,".")</f>
        <v>22.727925126844198</v>
      </c>
      <c r="P59" s="30">
        <f>IFERROR((s_DL/(up_Rad_Spec!BA59*s_GSF_i*s_Fam*s_Foffset*acf!F59*s_ET_iw*(1/24)*s_EF_iw*(1/365)))*up_Rad_Spec!BF59,".")</f>
        <v>22.555903108970064</v>
      </c>
      <c r="Q59" s="30">
        <f>IFERROR((s_DL/(up_Rad_Spec!BB59*s_GSF_i*s_Fam*s_Foffset*acf!G59*s_ET_iw*(1/24)*s_EF_iw*(1/365)))*up_Rad_Spec!BF59,".")</f>
        <v>23.1749547100844</v>
      </c>
      <c r="R59" s="30">
        <f>IFERROR((s_DL/(up_Rad_Spec!AY59*s_GSF_i*s_Fam*s_Foffset*acf!C59*s_ET_iw*(1/24)*s_EF_iw*(1/365)))*up_Rad_Spec!BF59,".")</f>
        <v>24.430264756880636</v>
      </c>
    </row>
    <row r="60" spans="1:18">
      <c r="A60" s="88" t="s">
        <v>67</v>
      </c>
      <c r="B60" s="28"/>
      <c r="C60" s="30">
        <f>IFERROR((s_DL/(k_decay*up_Rad_Spec!V60*s_IFD_iw*s_EF_iw))*up_Rad_Spec!BF60,".")</f>
        <v>3.266256203344386E-5</v>
      </c>
      <c r="D60" s="30">
        <f>IFERROR((s_DL/(k_decay*up_Rad_Spec!AN60*s_IRA_iw*(1/s_PEFm_pp)*s_SLF*s_ET_iw*s_EF_iw))*up_Rad_Spec!BF60,".")</f>
        <v>8.3427985161079816E-5</v>
      </c>
      <c r="E60" s="30">
        <f>IFERROR((s_DL/(k_decay*up_Rad_Spec!AN60*s_IRA_iw*(1/s_PEF)*s_SLF*s_ET_iw*s_EF_iw))*up_Rad_Spec!BF60,".")</f>
        <v>4.0946614908779038E-4</v>
      </c>
      <c r="F60" s="30">
        <f>IFERROR((s_DL/(k_decay*up_Rad_Spec!AY60*s_GSF_i*s_Fam*s_Foffset*acf!C60*s_ET_iw*(1/24)*s_EF_iw*(1/365)))*up_Rad_Spec!BF60,".")</f>
        <v>27.246945134935711</v>
      </c>
      <c r="G60" s="30">
        <f t="shared" si="4"/>
        <v>3.0249559258900618E-5</v>
      </c>
      <c r="H60" s="30">
        <f t="shared" si="5"/>
        <v>2.347279308249667E-5</v>
      </c>
      <c r="I60" s="89">
        <f>IFERROR((s_DL/(up_Rad_Spec!AV60*s_GSF_i*s_Fam*s_Foffset*Fsurf!C60*s_EF_iw*(1/365)*s_ET_iw*(1/24)))*up_Rad_Spec!BF60,".")</f>
        <v>21.363685704687022</v>
      </c>
      <c r="J60" s="30">
        <f>IFERROR((s_DL/(up_Rad_Spec!AZ60*s_GSF_i*s_Fam*s_Foffset*Fsurf!C60*s_EF_iw*(1/365)*s_ET_iw*(1/24)))*up_Rad_Spec!BF60,".")</f>
        <v>21.363685704687022</v>
      </c>
      <c r="K60" s="30">
        <f>IFERROR((s_DL/(up_Rad_Spec!BA60*s_GSF_i*s_Fam*s_Foffset*Fsurf!C60*s_EF_iw*(1/365)*s_ET_iw*(1/24)))*up_Rad_Spec!BF60,".")</f>
        <v>21.363685704687022</v>
      </c>
      <c r="L60" s="30">
        <f>IFERROR((s_DL/(up_Rad_Spec!BB60*s_GSF_i*s_Fam*s_Foffset*Fsurf!C60*s_EF_iw*(1/365)*s_ET_iw*(1/24)))*up_Rad_Spec!BF60,".")</f>
        <v>21.363685704687022</v>
      </c>
      <c r="M60" s="30">
        <f>IFERROR((s_DL/(up_Rad_Spec!AY60*s_GSF_i*s_Fam*s_Foffset*Fsurf!C60*s_EF_iw*(1/365)*s_ET_iw*(1/24)))*up_Rad_Spec!BF60,".")</f>
        <v>21.363685704687022</v>
      </c>
      <c r="N60" s="30">
        <f>IFERROR((s_DL/(up_Rad_Spec!AV60*s_GSF_i*s_Fam*s_Foffset*acf!D60*s_ET_iw*(1/24)*s_EF_iw*(1/365)))*up_Rad_Spec!BF60,".")</f>
        <v>22.559520228156853</v>
      </c>
      <c r="O60" s="30">
        <f>IFERROR((s_DL/(up_Rad_Spec!AZ60*s_GSF_i*s_Fam*s_Foffset*acf!E60*s_ET_iw*(1/24)*s_EF_iw*(1/365)))*up_Rad_Spec!BF60,".")</f>
        <v>22.719971347272253</v>
      </c>
      <c r="P60" s="30">
        <f>IFERROR((s_DL/(up_Rad_Spec!BA60*s_GSF_i*s_Fam*s_Foffset*acf!F60*s_ET_iw*(1/24)*s_EF_iw*(1/365)))*up_Rad_Spec!BF60,".")</f>
        <v>22.618755797042382</v>
      </c>
      <c r="Q60" s="30">
        <f>IFERROR((s_DL/(up_Rad_Spec!BB60*s_GSF_i*s_Fam*s_Foffset*acf!G60*s_ET_iw*(1/24)*s_EF_iw*(1/365)))*up_Rad_Spec!BF60,".")</f>
        <v>22.643188307434418</v>
      </c>
      <c r="R60" s="30">
        <f>IFERROR((s_DL/(up_Rad_Spec!AY60*s_GSF_i*s_Fam*s_Foffset*acf!C60*s_ET_iw*(1/24)*s_EF_iw*(1/365)))*up_Rad_Spec!BF60,".")</f>
        <v>24.10801171017669</v>
      </c>
    </row>
    <row r="61" spans="1:18">
      <c r="A61" s="88" t="s">
        <v>68</v>
      </c>
      <c r="B61" s="28"/>
      <c r="C61" s="30">
        <f>IFERROR((s_DL/(k_decay*up_Rad_Spec!V61*s_IFD_iw*s_EF_iw))*up_Rad_Spec!BF61,".")</f>
        <v>3.266256203344386E-5</v>
      </c>
      <c r="D61" s="30">
        <f>IFERROR((s_DL/(k_decay*up_Rad_Spec!AN61*s_IRA_iw*(1/s_PEFm_pp)*s_SLF*s_ET_iw*s_EF_iw))*up_Rad_Spec!BF61,".")</f>
        <v>8.3427985161079816E-5</v>
      </c>
      <c r="E61" s="30">
        <f>IFERROR((s_DL/(k_decay*up_Rad_Spec!AN61*s_IRA_iw*(1/s_PEF)*s_SLF*s_ET_iw*s_EF_iw))*up_Rad_Spec!BF61,".")</f>
        <v>4.0946614908779038E-4</v>
      </c>
      <c r="F61" s="30">
        <f>IFERROR((s_DL/(k_decay*up_Rad_Spec!AY61*s_GSF_i*s_Fam*s_Foffset*acf!C61*s_ET_iw*(1/24)*s_EF_iw*(1/365)))*up_Rad_Spec!BF61,".")</f>
        <v>27.70336441170355</v>
      </c>
      <c r="G61" s="30">
        <f t="shared" si="4"/>
        <v>3.0249559812189261E-5</v>
      </c>
      <c r="H61" s="30">
        <f t="shared" si="5"/>
        <v>2.347279341564926E-5</v>
      </c>
      <c r="I61" s="89">
        <f>IFERROR((s_DL/(up_Rad_Spec!AV61*s_GSF_i*s_Fam*s_Foffset*Fsurf!C61*s_EF_iw*(1/365)*s_ET_iw*(1/24)))*up_Rad_Spec!BF61,".")</f>
        <v>22.325610820186021</v>
      </c>
      <c r="J61" s="30">
        <f>IFERROR((s_DL/(up_Rad_Spec!AZ61*s_GSF_i*s_Fam*s_Foffset*Fsurf!C61*s_EF_iw*(1/365)*s_ET_iw*(1/24)))*up_Rad_Spec!BF61,".")</f>
        <v>22.325610820186021</v>
      </c>
      <c r="K61" s="30">
        <f>IFERROR((s_DL/(up_Rad_Spec!BA61*s_GSF_i*s_Fam*s_Foffset*Fsurf!C61*s_EF_iw*(1/365)*s_ET_iw*(1/24)))*up_Rad_Spec!BF61,".")</f>
        <v>22.325610820186021</v>
      </c>
      <c r="L61" s="30">
        <f>IFERROR((s_DL/(up_Rad_Spec!BB61*s_GSF_i*s_Fam*s_Foffset*Fsurf!C61*s_EF_iw*(1/365)*s_ET_iw*(1/24)))*up_Rad_Spec!BF61,".")</f>
        <v>22.325610820186021</v>
      </c>
      <c r="M61" s="30">
        <f>IFERROR((s_DL/(up_Rad_Spec!AY61*s_GSF_i*s_Fam*s_Foffset*Fsurf!C61*s_EF_iw*(1/365)*s_ET_iw*(1/24)))*up_Rad_Spec!BF61,".")</f>
        <v>22.325610820186021</v>
      </c>
      <c r="N61" s="30">
        <f>IFERROR((s_DL/(up_Rad_Spec!AV61*s_GSF_i*s_Fam*s_Foffset*acf!D61*s_ET_iw*(1/24)*s_EF_iw*(1/365)))*up_Rad_Spec!BF61,".")</f>
        <v>22.707150670735331</v>
      </c>
      <c r="O61" s="30">
        <f>IFERROR((s_DL/(up_Rad_Spec!AZ61*s_GSF_i*s_Fam*s_Foffset*acf!E61*s_ET_iw*(1/24)*s_EF_iw*(1/365)))*up_Rad_Spec!BF61,".")</f>
        <v>22.78416135614966</v>
      </c>
      <c r="P61" s="30">
        <f>IFERROR((s_DL/(up_Rad_Spec!BA61*s_GSF_i*s_Fam*s_Foffset*acf!F61*s_ET_iw*(1/24)*s_EF_iw*(1/365)))*up_Rad_Spec!BF61,".")</f>
        <v>22.662115389725749</v>
      </c>
      <c r="Q61" s="30">
        <f>IFERROR((s_DL/(up_Rad_Spec!BB61*s_GSF_i*s_Fam*s_Foffset*acf!G61*s_ET_iw*(1/24)*s_EF_iw*(1/365)))*up_Rad_Spec!BF61,".")</f>
        <v>22.857050432216969</v>
      </c>
      <c r="R61" s="30">
        <f>IFERROR((s_DL/(up_Rad_Spec!AY61*s_GSF_i*s_Fam*s_Foffset*acf!C61*s_ET_iw*(1/24)*s_EF_iw*(1/365)))*up_Rad_Spec!BF61,".")</f>
        <v>24.511850056625345</v>
      </c>
    </row>
    <row r="62" spans="1:18">
      <c r="A62" s="88" t="s">
        <v>69</v>
      </c>
      <c r="B62" s="28"/>
      <c r="C62" s="30">
        <f>IFERROR((s_DL/(k_decay*up_Rad_Spec!V62*s_IFD_iw*s_EF_iw))*up_Rad_Spec!BF62,".")</f>
        <v>3.266256203344386E-5</v>
      </c>
      <c r="D62" s="30">
        <f>IFERROR((s_DL/(k_decay*up_Rad_Spec!AN62*s_IRA_iw*(1/s_PEFm_pp)*s_SLF*s_ET_iw*s_EF_iw))*up_Rad_Spec!BF62,".")</f>
        <v>8.3427985161079816E-5</v>
      </c>
      <c r="E62" s="30">
        <f>IFERROR((s_DL/(k_decay*up_Rad_Spec!AN62*s_IRA_iw*(1/s_PEF)*s_SLF*s_ET_iw*s_EF_iw))*up_Rad_Spec!BF62,".")</f>
        <v>4.0946614908779038E-4</v>
      </c>
      <c r="F62" s="30">
        <f>IFERROR((s_DL/(k_decay*up_Rad_Spec!AY62*s_GSF_i*s_Fam*s_Foffset*acf!C62*s_ET_iw*(1/24)*s_EF_iw*(1/365)))*up_Rad_Spec!BF62,".")</f>
        <v>26.774454756873237</v>
      </c>
      <c r="G62" s="30">
        <f t="shared" si="4"/>
        <v>3.0249558666258363E-5</v>
      </c>
      <c r="H62" s="30">
        <f t="shared" si="5"/>
        <v>2.3472792725648025E-5</v>
      </c>
      <c r="I62" s="89">
        <f>IFERROR((s_DL/(up_Rad_Spec!AV62*s_GSF_i*s_Fam*s_Foffset*Fsurf!C62*s_EF_iw*(1/365)*s_ET_iw*(1/24)))*up_Rad_Spec!BF62,".")</f>
        <v>21.363685704687022</v>
      </c>
      <c r="J62" s="30">
        <f>IFERROR((s_DL/(up_Rad_Spec!AZ62*s_GSF_i*s_Fam*s_Foffset*Fsurf!C62*s_EF_iw*(1/365)*s_ET_iw*(1/24)))*up_Rad_Spec!BF62,".")</f>
        <v>21.363685704687022</v>
      </c>
      <c r="K62" s="30">
        <f>IFERROR((s_DL/(up_Rad_Spec!BA62*s_GSF_i*s_Fam*s_Foffset*Fsurf!C62*s_EF_iw*(1/365)*s_ET_iw*(1/24)))*up_Rad_Spec!BF62,".")</f>
        <v>21.363685704687022</v>
      </c>
      <c r="L62" s="30">
        <f>IFERROR((s_DL/(up_Rad_Spec!BB62*s_GSF_i*s_Fam*s_Foffset*Fsurf!C62*s_EF_iw*(1/365)*s_ET_iw*(1/24)))*up_Rad_Spec!BF62,".")</f>
        <v>21.363685704687022</v>
      </c>
      <c r="M62" s="30">
        <f>IFERROR((s_DL/(up_Rad_Spec!AY62*s_GSF_i*s_Fam*s_Foffset*Fsurf!C62*s_EF_iw*(1/365)*s_ET_iw*(1/24)))*up_Rad_Spec!BF62,".")</f>
        <v>21.363685704687022</v>
      </c>
      <c r="N62" s="30">
        <f>IFERROR((s_DL/(up_Rad_Spec!AV62*s_GSF_i*s_Fam*s_Foffset*acf!D62*s_ET_iw*(1/24)*s_EF_iw*(1/365)))*up_Rad_Spec!BF62,".")</f>
        <v>23.689953703641834</v>
      </c>
      <c r="O62" s="30">
        <f>IFERROR((s_DL/(up_Rad_Spec!AZ62*s_GSF_i*s_Fam*s_Foffset*acf!E62*s_ET_iw*(1/24)*s_EF_iw*(1/365)))*up_Rad_Spec!BF62,".")</f>
        <v>23.689953703641834</v>
      </c>
      <c r="P62" s="30">
        <f>IFERROR((s_DL/(up_Rad_Spec!BA62*s_GSF_i*s_Fam*s_Foffset*acf!F62*s_ET_iw*(1/24)*s_EF_iw*(1/365)))*up_Rad_Spec!BF62,".")</f>
        <v>23.689953703641834</v>
      </c>
      <c r="Q62" s="30">
        <f>IFERROR((s_DL/(up_Rad_Spec!BB62*s_GSF_i*s_Fam*s_Foffset*acf!G62*s_ET_iw*(1/24)*s_EF_iw*(1/365)))*up_Rad_Spec!BF62,".")</f>
        <v>23.689953703641834</v>
      </c>
      <c r="R62" s="30">
        <f>IFERROR((s_DL/(up_Rad_Spec!AY62*s_GSF_i*s_Fam*s_Foffset*acf!C62*s_ET_iw*(1/24)*s_EF_iw*(1/365)))*up_Rad_Spec!BF62,".")</f>
        <v>23.689953703641834</v>
      </c>
    </row>
    <row r="63" spans="1:18">
      <c r="A63" s="88" t="s">
        <v>70</v>
      </c>
      <c r="B63" s="28"/>
      <c r="C63" s="30">
        <f>IFERROR((s_DL/(k_decay*up_Rad_Spec!V63*s_IFD_iw*s_EF_iw))*up_Rad_Spec!BF63,".")</f>
        <v>3.266256203344386E-5</v>
      </c>
      <c r="D63" s="30">
        <f>IFERROR((s_DL/(k_decay*up_Rad_Spec!AN63*s_IRA_iw*(1/s_PEFm_pp)*s_SLF*s_ET_iw*s_EF_iw))*up_Rad_Spec!BF63,".")</f>
        <v>8.3427985161079816E-5</v>
      </c>
      <c r="E63" s="30">
        <f>IFERROR((s_DL/(k_decay*up_Rad_Spec!AN63*s_IRA_iw*(1/s_PEF)*s_SLF*s_ET_iw*s_EF_iw))*up_Rad_Spec!BF63,".")</f>
        <v>4.0946614908779038E-4</v>
      </c>
      <c r="F63" s="30">
        <f>IFERROR((s_DL/(k_decay*up_Rad_Spec!AY63*s_GSF_i*s_Fam*s_Foffset*acf!C63*s_ET_iw*(1/24)*s_EF_iw*(1/365)))*up_Rad_Spec!BF63,".")</f>
        <v>28.183636586182356</v>
      </c>
      <c r="G63" s="30">
        <f t="shared" si="4"/>
        <v>3.0249560375043583E-5</v>
      </c>
      <c r="H63" s="30">
        <f t="shared" si="5"/>
        <v>2.3472793754561643E-5</v>
      </c>
      <c r="I63" s="89">
        <f>IFERROR((s_DL/(up_Rad_Spec!AV63*s_GSF_i*s_Fam*s_Foffset*Fsurf!C63*s_EF_iw*(1/365)*s_ET_iw*(1/24)))*up_Rad_Spec!BF63,".")</f>
        <v>23.455399706576074</v>
      </c>
      <c r="J63" s="30">
        <f>IFERROR((s_DL/(up_Rad_Spec!AZ63*s_GSF_i*s_Fam*s_Foffset*Fsurf!C63*s_EF_iw*(1/365)*s_ET_iw*(1/24)))*up_Rad_Spec!BF63,".")</f>
        <v>23.455399706576074</v>
      </c>
      <c r="K63" s="30">
        <f>IFERROR((s_DL/(up_Rad_Spec!BA63*s_GSF_i*s_Fam*s_Foffset*Fsurf!C63*s_EF_iw*(1/365)*s_ET_iw*(1/24)))*up_Rad_Spec!BF63,".")</f>
        <v>23.455399706576074</v>
      </c>
      <c r="L63" s="30">
        <f>IFERROR((s_DL/(up_Rad_Spec!BB63*s_GSF_i*s_Fam*s_Foffset*Fsurf!C63*s_EF_iw*(1/365)*s_ET_iw*(1/24)))*up_Rad_Spec!BF63,".")</f>
        <v>23.455399706576074</v>
      </c>
      <c r="M63" s="30">
        <f>IFERROR((s_DL/(up_Rad_Spec!AY63*s_GSF_i*s_Fam*s_Foffset*Fsurf!C63*s_EF_iw*(1/365)*s_ET_iw*(1/24)))*up_Rad_Spec!BF63,".")</f>
        <v>23.455399706576074</v>
      </c>
      <c r="N63" s="30">
        <f>IFERROR((s_DL/(up_Rad_Spec!AV63*s_GSF_i*s_Fam*s_Foffset*acf!D63*s_ET_iw*(1/24)*s_EF_iw*(1/365)))*up_Rad_Spec!BF63,".")</f>
        <v>22.127697297239504</v>
      </c>
      <c r="O63" s="30">
        <f>IFERROR((s_DL/(up_Rad_Spec!AZ63*s_GSF_i*s_Fam*s_Foffset*acf!E63*s_ET_iw*(1/24)*s_EF_iw*(1/365)))*up_Rad_Spec!BF63,".")</f>
        <v>22.425231075638639</v>
      </c>
      <c r="P63" s="30">
        <f>IFERROR((s_DL/(up_Rad_Spec!BA63*s_GSF_i*s_Fam*s_Foffset*acf!F63*s_ET_iw*(1/24)*s_EF_iw*(1/365)))*up_Rad_Spec!BF63,".")</f>
        <v>22.135772027543034</v>
      </c>
      <c r="Q63" s="30">
        <f>IFERROR((s_DL/(up_Rad_Spec!BB63*s_GSF_i*s_Fam*s_Foffset*acf!G63*s_ET_iw*(1/24)*s_EF_iw*(1/365)))*up_Rad_Spec!BF63,".")</f>
        <v>22.401094988928289</v>
      </c>
      <c r="R63" s="30">
        <f>IFERROR((s_DL/(up_Rad_Spec!AY63*s_GSF_i*s_Fam*s_Foffset*acf!C63*s_ET_iw*(1/24)*s_EF_iw*(1/365)))*up_Rad_Spec!BF63,".")</f>
        <v>24.936793372254563</v>
      </c>
    </row>
    <row r="64" spans="1:18">
      <c r="A64" s="88" t="s">
        <v>71</v>
      </c>
      <c r="B64" s="28"/>
      <c r="C64" s="30">
        <f>IFERROR((s_DL/(k_decay*up_Rad_Spec!V64*s_IFD_iw*s_EF_iw))*up_Rad_Spec!BF64,".")</f>
        <v>3.266256203344386E-5</v>
      </c>
      <c r="D64" s="30">
        <f>IFERROR((s_DL/(k_decay*up_Rad_Spec!AN64*s_IRA_iw*(1/s_PEFm_pp)*s_SLF*s_ET_iw*s_EF_iw))*up_Rad_Spec!BF64,".")</f>
        <v>8.3427985161079816E-5</v>
      </c>
      <c r="E64" s="30">
        <f>IFERROR((s_DL/(k_decay*up_Rad_Spec!AN64*s_IRA_iw*(1/s_PEF)*s_SLF*s_ET_iw*s_EF_iw))*up_Rad_Spec!BF64,".")</f>
        <v>4.0946614908779038E-4</v>
      </c>
      <c r="F64" s="30">
        <f>IFERROR((s_DL/(k_decay*up_Rad_Spec!AY64*s_GSF_i*s_Fam*s_Foffset*acf!C64*s_ET_iw*(1/24)*s_EF_iw*(1/365)))*up_Rad_Spec!BF64,".")</f>
        <v>27.47059058055196</v>
      </c>
      <c r="G64" s="30">
        <f t="shared" si="4"/>
        <v>3.0249559532309332E-5</v>
      </c>
      <c r="H64" s="30">
        <f t="shared" si="5"/>
        <v>2.3472793247124702E-5</v>
      </c>
      <c r="I64" s="89">
        <f>IFERROR((s_DL/(up_Rad_Spec!AV64*s_GSF_i*s_Fam*s_Foffset*Fsurf!C64*s_EF_iw*(1/365)*s_ET_iw*(1/24)))*up_Rad_Spec!BF64,".")</f>
        <v>21.733902480405355</v>
      </c>
      <c r="J64" s="30">
        <f>IFERROR((s_DL/(up_Rad_Spec!AZ64*s_GSF_i*s_Fam*s_Foffset*Fsurf!C64*s_EF_iw*(1/365)*s_ET_iw*(1/24)))*up_Rad_Spec!BF64,".")</f>
        <v>21.733902480405355</v>
      </c>
      <c r="K64" s="30">
        <f>IFERROR((s_DL/(up_Rad_Spec!BA64*s_GSF_i*s_Fam*s_Foffset*Fsurf!C64*s_EF_iw*(1/365)*s_ET_iw*(1/24)))*up_Rad_Spec!BF64,".")</f>
        <v>21.733902480405355</v>
      </c>
      <c r="L64" s="30">
        <f>IFERROR((s_DL/(up_Rad_Spec!BB64*s_GSF_i*s_Fam*s_Foffset*Fsurf!C64*s_EF_iw*(1/365)*s_ET_iw*(1/24)))*up_Rad_Spec!BF64,".")</f>
        <v>21.733902480405355</v>
      </c>
      <c r="M64" s="30">
        <f>IFERROR((s_DL/(up_Rad_Spec!AY64*s_GSF_i*s_Fam*s_Foffset*Fsurf!C64*s_EF_iw*(1/365)*s_ET_iw*(1/24)))*up_Rad_Spec!BF64,".")</f>
        <v>21.733902480405355</v>
      </c>
      <c r="N64" s="30">
        <f>IFERROR((s_DL/(up_Rad_Spec!AV64*s_GSF_i*s_Fam*s_Foffset*acf!D64*s_ET_iw*(1/24)*s_EF_iw*(1/365)))*up_Rad_Spec!BF64,".")</f>
        <v>22.51373921905542</v>
      </c>
      <c r="O64" s="30">
        <f>IFERROR((s_DL/(up_Rad_Spec!AZ64*s_GSF_i*s_Fam*s_Foffset*acf!E64*s_ET_iw*(1/24)*s_EF_iw*(1/365)))*up_Rad_Spec!BF64,".")</f>
        <v>22.76644703383884</v>
      </c>
      <c r="P64" s="30">
        <f>IFERROR((s_DL/(up_Rad_Spec!BA64*s_GSF_i*s_Fam*s_Foffset*acf!F64*s_ET_iw*(1/24)*s_EF_iw*(1/365)))*up_Rad_Spec!BF64,".")</f>
        <v>22.672286678344555</v>
      </c>
      <c r="Q64" s="30">
        <f>IFERROR((s_DL/(up_Rad_Spec!BB64*s_GSF_i*s_Fam*s_Foffset*acf!G64*s_ET_iw*(1/24)*s_EF_iw*(1/365)))*up_Rad_Spec!BF64,".")</f>
        <v>22.917324502901241</v>
      </c>
      <c r="R64" s="30">
        <f>IFERROR((s_DL/(up_Rad_Spec!AY64*s_GSF_i*s_Fam*s_Foffset*acf!C64*s_ET_iw*(1/24)*s_EF_iw*(1/365)))*up_Rad_Spec!BF64,".")</f>
        <v>24.305892499936533</v>
      </c>
    </row>
    <row r="65" spans="1:18">
      <c r="A65" s="88" t="s">
        <v>72</v>
      </c>
      <c r="B65" s="28"/>
      <c r="C65" s="30">
        <f>IFERROR((s_DL/(k_decay*up_Rad_Spec!V65*s_IFD_iw*s_EF_iw))*up_Rad_Spec!BF65,".")</f>
        <v>3.266256203344386E-5</v>
      </c>
      <c r="D65" s="30">
        <f>IFERROR((s_DL/(k_decay*up_Rad_Spec!AN65*s_IRA_iw*(1/s_PEFm_pp)*s_SLF*s_ET_iw*s_EF_iw))*up_Rad_Spec!BF65,".")</f>
        <v>8.3427985161079816E-5</v>
      </c>
      <c r="E65" s="30">
        <f>IFERROR((s_DL/(k_decay*up_Rad_Spec!AN65*s_IRA_iw*(1/s_PEF)*s_SLF*s_ET_iw*s_EF_iw))*up_Rad_Spec!BF65,".")</f>
        <v>4.0946614908779038E-4</v>
      </c>
      <c r="F65" s="30">
        <f>IFERROR((s_DL/(k_decay*up_Rad_Spec!AY65*s_GSF_i*s_Fam*s_Foffset*acf!C65*s_ET_iw*(1/24)*s_EF_iw*(1/365)))*up_Rad_Spec!BF65,".")</f>
        <v>26.307249506082162</v>
      </c>
      <c r="G65" s="30">
        <f t="shared" si="4"/>
        <v>3.0249558059312839E-5</v>
      </c>
      <c r="H65" s="30">
        <f t="shared" si="5"/>
        <v>2.3472792360186925E-5</v>
      </c>
      <c r="I65" s="89" t="str">
        <f>IFERROR((s_DL/(up_Rad_Spec!AV65*s_GSF_i*s_Fam*s_Foffset*Fsurf!C65*s_EF_iw*(1/365)*s_ET_iw*(1/24)))*up_Rad_Spec!BF65,".")</f>
        <v>.</v>
      </c>
      <c r="J65" s="30" t="str">
        <f>IFERROR((s_DL/(up_Rad_Spec!AZ65*s_GSF_i*s_Fam*s_Foffset*Fsurf!C65*s_EF_iw*(1/365)*s_ET_iw*(1/24)))*up_Rad_Spec!BF65,".")</f>
        <v>.</v>
      </c>
      <c r="K65" s="30" t="str">
        <f>IFERROR((s_DL/(up_Rad_Spec!BA65*s_GSF_i*s_Fam*s_Foffset*Fsurf!C65*s_EF_iw*(1/365)*s_ET_iw*(1/24)))*up_Rad_Spec!BF65,".")</f>
        <v>.</v>
      </c>
      <c r="L65" s="30" t="str">
        <f>IFERROR((s_DL/(up_Rad_Spec!BB65*s_GSF_i*s_Fam*s_Foffset*Fsurf!C65*s_EF_iw*(1/365)*s_ET_iw*(1/24)))*up_Rad_Spec!BF65,".")</f>
        <v>.</v>
      </c>
      <c r="M65" s="30" t="str">
        <f>IFERROR((s_DL/(up_Rad_Spec!AY65*s_GSF_i*s_Fam*s_Foffset*Fsurf!C65*s_EF_iw*(1/365)*s_ET_iw*(1/24)))*up_Rad_Spec!BF65,".")</f>
        <v>.</v>
      </c>
      <c r="N65" s="30">
        <f>IFERROR((s_DL/(up_Rad_Spec!AV65*s_GSF_i*s_Fam*s_Foffset*acf!D65*s_ET_iw*(1/24)*s_EF_iw*(1/365)))*up_Rad_Spec!BF65,".")</f>
        <v>24.38872212223848</v>
      </c>
      <c r="O65" s="30">
        <f>IFERROR((s_DL/(up_Rad_Spec!AZ65*s_GSF_i*s_Fam*s_Foffset*acf!E65*s_ET_iw*(1/24)*s_EF_iw*(1/365)))*up_Rad_Spec!BF65,".")</f>
        <v>23.21784074727033</v>
      </c>
      <c r="P65" s="30">
        <f>IFERROR((s_DL/(up_Rad_Spec!BA65*s_GSF_i*s_Fam*s_Foffset*acf!F65*s_ET_iw*(1/24)*s_EF_iw*(1/365)))*up_Rad_Spec!BF65,".")</f>
        <v>23.295121141914482</v>
      </c>
      <c r="Q65" s="30">
        <f>IFERROR((s_DL/(up_Rad_Spec!BB65*s_GSF_i*s_Fam*s_Foffset*acf!G65*s_ET_iw*(1/24)*s_EF_iw*(1/365)))*up_Rad_Spec!BF65,".")</f>
        <v>23.664203753963971</v>
      </c>
      <c r="R65" s="30">
        <f>IFERROR((s_DL/(up_Rad_Spec!AY65*s_GSF_i*s_Fam*s_Foffset*acf!C65*s_ET_iw*(1/24)*s_EF_iw*(1/365)))*up_Rad_Spec!BF65,".")</f>
        <v>23.276571961162176</v>
      </c>
    </row>
    <row r="66" spans="1:18">
      <c r="A66" s="88" t="s">
        <v>73</v>
      </c>
      <c r="B66" s="28"/>
      <c r="C66" s="30">
        <f>IFERROR((s_DL/(k_decay*up_Rad_Spec!V66*s_IFD_iw*s_EF_iw))*up_Rad_Spec!BF66,".")</f>
        <v>3.266256203344386E-5</v>
      </c>
      <c r="D66" s="30">
        <f>IFERROR((s_DL/(k_decay*up_Rad_Spec!AN66*s_IRA_iw*(1/s_PEFm_pp)*s_SLF*s_ET_iw*s_EF_iw))*up_Rad_Spec!BF66,".")</f>
        <v>8.3427985161079816E-5</v>
      </c>
      <c r="E66" s="30">
        <f>IFERROR((s_DL/(k_decay*up_Rad_Spec!AN66*s_IRA_iw*(1/s_PEF)*s_SLF*s_ET_iw*s_EF_iw))*up_Rad_Spec!BF66,".")</f>
        <v>4.0946614908779038E-4</v>
      </c>
      <c r="F66" s="30">
        <f>IFERROR((s_DL/(k_decay*up_Rad_Spec!AY66*s_GSF_i*s_Fam*s_Foffset*acf!C66*s_ET_iw*(1/24)*s_EF_iw*(1/365)))*up_Rad_Spec!BF66,".")</f>
        <v>27.43718878550872</v>
      </c>
      <c r="G66" s="30">
        <f t="shared" si="4"/>
        <v>3.0249559491758446E-5</v>
      </c>
      <c r="H66" s="30">
        <f t="shared" si="5"/>
        <v>2.3472793222707734E-5</v>
      </c>
      <c r="I66" s="89" t="str">
        <f>IFERROR((s_DL/(up_Rad_Spec!AV66*s_GSF_i*s_Fam*s_Foffset*Fsurf!C66*s_EF_iw*(1/365)*s_ET_iw*(1/24)))*up_Rad_Spec!BF66,".")</f>
        <v>.</v>
      </c>
      <c r="J66" s="30" t="str">
        <f>IFERROR((s_DL/(up_Rad_Spec!AZ66*s_GSF_i*s_Fam*s_Foffset*Fsurf!C66*s_EF_iw*(1/365)*s_ET_iw*(1/24)))*up_Rad_Spec!BF66,".")</f>
        <v>.</v>
      </c>
      <c r="K66" s="30" t="str">
        <f>IFERROR((s_DL/(up_Rad_Spec!BA66*s_GSF_i*s_Fam*s_Foffset*Fsurf!C66*s_EF_iw*(1/365)*s_ET_iw*(1/24)))*up_Rad_Spec!BF66,".")</f>
        <v>.</v>
      </c>
      <c r="L66" s="30" t="str">
        <f>IFERROR((s_DL/(up_Rad_Spec!BB66*s_GSF_i*s_Fam*s_Foffset*Fsurf!C66*s_EF_iw*(1/365)*s_ET_iw*(1/24)))*up_Rad_Spec!BF66,".")</f>
        <v>.</v>
      </c>
      <c r="M66" s="30" t="str">
        <f>IFERROR((s_DL/(up_Rad_Spec!AY66*s_GSF_i*s_Fam*s_Foffset*Fsurf!C66*s_EF_iw*(1/365)*s_ET_iw*(1/24)))*up_Rad_Spec!BF66,".")</f>
        <v>.</v>
      </c>
      <c r="N66" s="30">
        <f>IFERROR((s_DL/(up_Rad_Spec!AV66*s_GSF_i*s_Fam*s_Foffset*acf!D66*s_ET_iw*(1/24)*s_EF_iw*(1/365)))*up_Rad_Spec!BF66,".")</f>
        <v>22.2399651579879</v>
      </c>
      <c r="O66" s="30">
        <f>IFERROR((s_DL/(up_Rad_Spec!AZ66*s_GSF_i*s_Fam*s_Foffset*acf!E66*s_ET_iw*(1/24)*s_EF_iw*(1/365)))*up_Rad_Spec!BF66,".")</f>
        <v>22.617853609024458</v>
      </c>
      <c r="P66" s="30">
        <f>IFERROR((s_DL/(up_Rad_Spec!BA66*s_GSF_i*s_Fam*s_Foffset*acf!F66*s_ET_iw*(1/24)*s_EF_iw*(1/365)))*up_Rad_Spec!BF66,".")</f>
        <v>22.788392712491088</v>
      </c>
      <c r="Q66" s="30">
        <f>IFERROR((s_DL/(up_Rad_Spec!BB66*s_GSF_i*s_Fam*s_Foffset*acf!G66*s_ET_iw*(1/24)*s_EF_iw*(1/365)))*up_Rad_Spec!BF66,".")</f>
        <v>23.374087654259949</v>
      </c>
      <c r="R66" s="30">
        <f>IFERROR((s_DL/(up_Rad_Spec!AY66*s_GSF_i*s_Fam*s_Foffset*acf!C66*s_ET_iw*(1/24)*s_EF_iw*(1/365)))*up_Rad_Spec!BF66,".")</f>
        <v>24.276338696306244</v>
      </c>
    </row>
    <row r="67" spans="1:18">
      <c r="A67" s="88" t="s">
        <v>74</v>
      </c>
      <c r="B67" s="28"/>
      <c r="C67" s="30">
        <f>IFERROR((s_DL/(k_decay*up_Rad_Spec!V67*s_IFD_iw*s_EF_iw))*up_Rad_Spec!BF67,".")</f>
        <v>3.266256203344386E-5</v>
      </c>
      <c r="D67" s="30">
        <f>IFERROR((s_DL/(k_decay*up_Rad_Spec!AN67*s_IRA_iw*(1/s_PEFm_pp)*s_SLF*s_ET_iw*s_EF_iw))*up_Rad_Spec!BF67,".")</f>
        <v>8.3427985161079816E-5</v>
      </c>
      <c r="E67" s="30">
        <f>IFERROR((s_DL/(k_decay*up_Rad_Spec!AN67*s_IRA_iw*(1/s_PEF)*s_SLF*s_ET_iw*s_EF_iw))*up_Rad_Spec!BF67,".")</f>
        <v>4.0946614908779038E-4</v>
      </c>
      <c r="F67" s="30">
        <f>IFERROR((s_DL/(k_decay*up_Rad_Spec!AY67*s_GSF_i*s_Fam*s_Foffset*acf!C67*s_ET_iw*(1/24)*s_EF_iw*(1/365)))*up_Rad_Spec!BF67,".")</f>
        <v>27.318534586157298</v>
      </c>
      <c r="G67" s="30">
        <f t="shared" si="4"/>
        <v>3.0249559346906545E-5</v>
      </c>
      <c r="H67" s="30">
        <f t="shared" si="5"/>
        <v>2.347279313548782E-5</v>
      </c>
      <c r="I67" s="89">
        <f>IFERROR((s_DL/(up_Rad_Spec!AV67*s_GSF_i*s_Fam*s_Foffset*Fsurf!C67*s_EF_iw*(1/365)*s_ET_iw*(1/24)))*up_Rad_Spec!BF67,".")</f>
        <v>21.778302689762665</v>
      </c>
      <c r="J67" s="30">
        <f>IFERROR((s_DL/(up_Rad_Spec!AZ67*s_GSF_i*s_Fam*s_Foffset*Fsurf!C67*s_EF_iw*(1/365)*s_ET_iw*(1/24)))*up_Rad_Spec!BF67,".")</f>
        <v>21.778302689762665</v>
      </c>
      <c r="K67" s="30">
        <f>IFERROR((s_DL/(up_Rad_Spec!BA67*s_GSF_i*s_Fam*s_Foffset*Fsurf!C67*s_EF_iw*(1/365)*s_ET_iw*(1/24)))*up_Rad_Spec!BF67,".")</f>
        <v>21.778302689762665</v>
      </c>
      <c r="L67" s="30">
        <f>IFERROR((s_DL/(up_Rad_Spec!BB67*s_GSF_i*s_Fam*s_Foffset*Fsurf!C67*s_EF_iw*(1/365)*s_ET_iw*(1/24)))*up_Rad_Spec!BF67,".")</f>
        <v>21.778302689762665</v>
      </c>
      <c r="M67" s="30">
        <f>IFERROR((s_DL/(up_Rad_Spec!AY67*s_GSF_i*s_Fam*s_Foffset*Fsurf!C67*s_EF_iw*(1/365)*s_ET_iw*(1/24)))*up_Rad_Spec!BF67,".")</f>
        <v>21.778302689762665</v>
      </c>
      <c r="N67" s="30">
        <f>IFERROR((s_DL/(up_Rad_Spec!AV67*s_GSF_i*s_Fam*s_Foffset*acf!D67*s_ET_iw*(1/24)*s_EF_iw*(1/365)))*up_Rad_Spec!BF67,".")</f>
        <v>23.222557319759165</v>
      </c>
      <c r="O67" s="30">
        <f>IFERROR((s_DL/(up_Rad_Spec!AZ67*s_GSF_i*s_Fam*s_Foffset*acf!E67*s_ET_iw*(1/24)*s_EF_iw*(1/365)))*up_Rad_Spec!BF67,".")</f>
        <v>23.026634999939862</v>
      </c>
      <c r="P67" s="30">
        <f>IFERROR((s_DL/(up_Rad_Spec!BA67*s_GSF_i*s_Fam*s_Foffset*acf!F67*s_ET_iw*(1/24)*s_EF_iw*(1/365)))*up_Rad_Spec!BF67,".")</f>
        <v>23.039027630939387</v>
      </c>
      <c r="Q67" s="30">
        <f>IFERROR((s_DL/(up_Rad_Spec!BB67*s_GSF_i*s_Fam*s_Foffset*acf!G67*s_ET_iw*(1/24)*s_EF_iw*(1/365)))*up_Rad_Spec!BF67,".")</f>
        <v>22.949289279971879</v>
      </c>
      <c r="R67" s="30">
        <f>IFERROR((s_DL/(up_Rad_Spec!AY67*s_GSF_i*s_Fam*s_Foffset*acf!C67*s_ET_iw*(1/24)*s_EF_iw*(1/365)))*up_Rad_Spec!BF67,".")</f>
        <v>24.171353832378948</v>
      </c>
    </row>
    <row r="68" spans="1:18">
      <c r="A68" s="88" t="s">
        <v>75</v>
      </c>
      <c r="B68" s="28"/>
      <c r="C68" s="30">
        <f>IFERROR((s_DL/(k_decay*up_Rad_Spec!V68*s_IFD_iw*s_EF_iw))*up_Rad_Spec!BF68,".")</f>
        <v>3.266256203344386E-5</v>
      </c>
      <c r="D68" s="30">
        <f>IFERROR((s_DL/(k_decay*up_Rad_Spec!AN68*s_IRA_iw*(1/s_PEFm_pp)*s_SLF*s_ET_iw*s_EF_iw))*up_Rad_Spec!BF68,".")</f>
        <v>8.3427985161079816E-5</v>
      </c>
      <c r="E68" s="30">
        <f>IFERROR((s_DL/(k_decay*up_Rad_Spec!AN68*s_IRA_iw*(1/s_PEF)*s_SLF*s_ET_iw*s_EF_iw))*up_Rad_Spec!BF68,".")</f>
        <v>4.0946614908779038E-4</v>
      </c>
      <c r="F68" s="30">
        <f>IFERROR((s_DL/(k_decay*up_Rad_Spec!AY68*s_GSF_i*s_Fam*s_Foffset*acf!C68*s_ET_iw*(1/24)*s_EF_iw*(1/365)))*up_Rad_Spec!BF68,".")</f>
        <v>27.309943852010694</v>
      </c>
      <c r="G68" s="30">
        <f t="shared" si="4"/>
        <v>3.0249559336370191E-5</v>
      </c>
      <c r="H68" s="30">
        <f t="shared" si="5"/>
        <v>2.347279312914355E-5</v>
      </c>
      <c r="I68" s="89">
        <f>IFERROR((s_DL/(up_Rad_Spec!AV68*s_GSF_i*s_Fam*s_Foffset*Fsurf!C68*s_EF_iw*(1/365)*s_ET_iw*(1/24)))*up_Rad_Spec!BF68,".")</f>
        <v>22.094257340184097</v>
      </c>
      <c r="J68" s="30">
        <f>IFERROR((s_DL/(up_Rad_Spec!AZ68*s_GSF_i*s_Fam*s_Foffset*Fsurf!C68*s_EF_iw*(1/365)*s_ET_iw*(1/24)))*up_Rad_Spec!BF68,".")</f>
        <v>22.094257340184097</v>
      </c>
      <c r="K68" s="30">
        <f>IFERROR((s_DL/(up_Rad_Spec!BA68*s_GSF_i*s_Fam*s_Foffset*Fsurf!C68*s_EF_iw*(1/365)*s_ET_iw*(1/24)))*up_Rad_Spec!BF68,".")</f>
        <v>22.094257340184097</v>
      </c>
      <c r="L68" s="30">
        <f>IFERROR((s_DL/(up_Rad_Spec!BB68*s_GSF_i*s_Fam*s_Foffset*Fsurf!C68*s_EF_iw*(1/365)*s_ET_iw*(1/24)))*up_Rad_Spec!BF68,".")</f>
        <v>22.094257340184097</v>
      </c>
      <c r="M68" s="30">
        <f>IFERROR((s_DL/(up_Rad_Spec!AY68*s_GSF_i*s_Fam*s_Foffset*Fsurf!C68*s_EF_iw*(1/365)*s_ET_iw*(1/24)))*up_Rad_Spec!BF68,".")</f>
        <v>22.094257340184097</v>
      </c>
      <c r="N68" s="30">
        <f>IFERROR((s_DL/(up_Rad_Spec!AV68*s_GSF_i*s_Fam*s_Foffset*acf!D68*s_ET_iw*(1/24)*s_EF_iw*(1/365)))*up_Rad_Spec!BF68,".")</f>
        <v>22.62632312919262</v>
      </c>
      <c r="O68" s="30">
        <f>IFERROR((s_DL/(up_Rad_Spec!AZ68*s_GSF_i*s_Fam*s_Foffset*acf!E68*s_ET_iw*(1/24)*s_EF_iw*(1/365)))*up_Rad_Spec!BF68,".")</f>
        <v>22.836013511998935</v>
      </c>
      <c r="P68" s="30">
        <f>IFERROR((s_DL/(up_Rad_Spec!BA68*s_GSF_i*s_Fam*s_Foffset*acf!F68*s_ET_iw*(1/24)*s_EF_iw*(1/365)))*up_Rad_Spec!BF68,".")</f>
        <v>22.607567887871991</v>
      </c>
      <c r="Q68" s="30">
        <f>IFERROR((s_DL/(up_Rad_Spec!BB68*s_GSF_i*s_Fam*s_Foffset*acf!G68*s_ET_iw*(1/24)*s_EF_iw*(1/365)))*up_Rad_Spec!BF68,".")</f>
        <v>23.076801960724044</v>
      </c>
      <c r="R68" s="30">
        <f>IFERROR((s_DL/(up_Rad_Spec!AY68*s_GSF_i*s_Fam*s_Foffset*acf!C68*s_ET_iw*(1/24)*s_EF_iw*(1/365)))*up_Rad_Spec!BF68,".")</f>
        <v>24.163752777714659</v>
      </c>
    </row>
    <row r="69" spans="1:18">
      <c r="A69" s="34" t="s">
        <v>76</v>
      </c>
      <c r="B69" s="28" t="s">
        <v>9</v>
      </c>
      <c r="C69" s="30">
        <f>IFERROR((s_DL/(k_decay*up_Rad_Spec!V69*s_IFD_iw*s_EF_iw))*up_Rad_Spec!BF69,".")</f>
        <v>3.266256203344386E-5</v>
      </c>
      <c r="D69" s="30">
        <f>IFERROR((s_DL/(k_decay*up_Rad_Spec!AN69*s_IRA_iw*(1/s_PEFm_pp)*s_SLF*s_ET_iw*s_EF_iw))*up_Rad_Spec!BF69,".")</f>
        <v>8.3427985161079816E-5</v>
      </c>
      <c r="E69" s="30">
        <f>IFERROR((s_DL/(k_decay*up_Rad_Spec!AN69*s_IRA_iw*(1/s_PEF)*s_SLF*s_ET_iw*s_EF_iw))*up_Rad_Spec!BF69,".")</f>
        <v>4.0946614908779038E-4</v>
      </c>
      <c r="F69" s="30">
        <f>IFERROR((s_DL/(k_decay*up_Rad_Spec!AY69*s_GSF_i*s_Fam*s_Foffset*acf!C69*s_ET_iw*(1/24)*s_EF_iw*(1/365)))*up_Rad_Spec!BF69,".")</f>
        <v>24.348019794531588</v>
      </c>
      <c r="G69" s="30">
        <f t="shared" si="4"/>
        <v>3.0249555260432724E-5</v>
      </c>
      <c r="H69" s="30">
        <f t="shared" si="5"/>
        <v>2.3472790674892626E-5</v>
      </c>
      <c r="I69" s="89">
        <f>IFERROR((s_DL/(up_Rad_Spec!AV69*s_GSF_i*s_Fam*s_Foffset*Fsurf!C69*s_EF_iw*(1/365)*s_ET_iw*(1/24)))*up_Rad_Spec!BF69,".")</f>
        <v>17.916771708636681</v>
      </c>
      <c r="J69" s="30">
        <f>IFERROR((s_DL/(up_Rad_Spec!AZ69*s_GSF_i*s_Fam*s_Foffset*Fsurf!C69*s_EF_iw*(1/365)*s_ET_iw*(1/24)))*up_Rad_Spec!BF69,".")</f>
        <v>17.916771708636681</v>
      </c>
      <c r="K69" s="30">
        <f>IFERROR((s_DL/(up_Rad_Spec!BA69*s_GSF_i*s_Fam*s_Foffset*Fsurf!C69*s_EF_iw*(1/365)*s_ET_iw*(1/24)))*up_Rad_Spec!BF69,".")</f>
        <v>17.916771708636681</v>
      </c>
      <c r="L69" s="30">
        <f>IFERROR((s_DL/(up_Rad_Spec!BB69*s_GSF_i*s_Fam*s_Foffset*Fsurf!C69*s_EF_iw*(1/365)*s_ET_iw*(1/24)))*up_Rad_Spec!BF69,".")</f>
        <v>17.916771708636681</v>
      </c>
      <c r="M69" s="30">
        <f>IFERROR((s_DL/(up_Rad_Spec!AY69*s_GSF_i*s_Fam*s_Foffset*Fsurf!C69*s_EF_iw*(1/365)*s_ET_iw*(1/24)))*up_Rad_Spec!BF69,".")</f>
        <v>17.916771708636681</v>
      </c>
      <c r="N69" s="30">
        <f>IFERROR((s_DL/(up_Rad_Spec!AV69*s_GSF_i*s_Fam*s_Foffset*acf!D69*s_ET_iw*(1/24)*s_EF_iw*(1/365)))*up_Rad_Spec!BF69,".")</f>
        <v>21.636824382659555</v>
      </c>
      <c r="O69" s="30">
        <f>IFERROR((s_DL/(up_Rad_Spec!AZ69*s_GSF_i*s_Fam*s_Foffset*acf!E69*s_ET_iw*(1/24)*s_EF_iw*(1/365)))*up_Rad_Spec!BF69,".")</f>
        <v>22.392961824894964</v>
      </c>
      <c r="P69" s="30">
        <f>IFERROR((s_DL/(up_Rad_Spec!BA69*s_GSF_i*s_Fam*s_Foffset*acf!F69*s_ET_iw*(1/24)*s_EF_iw*(1/365)))*up_Rad_Spec!BF69,".")</f>
        <v>22.806000207237279</v>
      </c>
      <c r="Q69" s="30">
        <f>IFERROR((s_DL/(up_Rad_Spec!BB69*s_GSF_i*s_Fam*s_Foffset*acf!G69*s_ET_iw*(1/24)*s_EF_iw*(1/365)))*up_Rad_Spec!BF69,".")</f>
        <v>22.749036623520695</v>
      </c>
      <c r="R69" s="30">
        <f>IFERROR((s_DL/(up_Rad_Spec!AY69*s_GSF_i*s_Fam*s_Foffset*acf!C69*s_ET_iw*(1/24)*s_EF_iw*(1/365)))*up_Rad_Spec!BF69,".")</f>
        <v>21.543051649249282</v>
      </c>
    </row>
    <row r="70" spans="1:18">
      <c r="A70" s="88" t="s">
        <v>77</v>
      </c>
      <c r="B70" s="28"/>
      <c r="C70" s="30">
        <f>IFERROR((s_DL/(k_decay*up_Rad_Spec!V70*s_IFD_iw*s_EF_iw))*up_Rad_Spec!BF70,".")</f>
        <v>3.266256203344386E-5</v>
      </c>
      <c r="D70" s="30">
        <f>IFERROR((s_DL/(k_decay*up_Rad_Spec!AN70*s_IRA_iw*(1/s_PEFm_pp)*s_SLF*s_ET_iw*s_EF_iw))*up_Rad_Spec!BF70,".")</f>
        <v>8.3427985161079816E-5</v>
      </c>
      <c r="E70" s="30">
        <f>IFERROR((s_DL/(k_decay*up_Rad_Spec!AN70*s_IRA_iw*(1/s_PEF)*s_SLF*s_ET_iw*s_EF_iw))*up_Rad_Spec!BF70,".")</f>
        <v>4.0946614908779038E-4</v>
      </c>
      <c r="F70" s="30">
        <f>IFERROR((s_DL/(k_decay*up_Rad_Spec!AY70*s_GSF_i*s_Fam*s_Foffset*acf!C70*s_ET_iw*(1/24)*s_EF_iw*(1/365)))*up_Rad_Spec!BF70,".")</f>
        <v>26.774454756873237</v>
      </c>
      <c r="G70" s="30">
        <f t="shared" si="4"/>
        <v>3.0249558666258363E-5</v>
      </c>
      <c r="H70" s="30">
        <f t="shared" si="5"/>
        <v>2.3472792725648025E-5</v>
      </c>
      <c r="I70" s="89">
        <f>IFERROR((s_DL/(up_Rad_Spec!AV70*s_GSF_i*s_Fam*s_Foffset*Fsurf!C70*s_EF_iw*(1/365)*s_ET_iw*(1/24)))*up_Rad_Spec!BF70,".")</f>
        <v>21.363685704687022</v>
      </c>
      <c r="J70" s="30">
        <f>IFERROR((s_DL/(up_Rad_Spec!AZ70*s_GSF_i*s_Fam*s_Foffset*Fsurf!C70*s_EF_iw*(1/365)*s_ET_iw*(1/24)))*up_Rad_Spec!BF70,".")</f>
        <v>21.363685704687022</v>
      </c>
      <c r="K70" s="30">
        <f>IFERROR((s_DL/(up_Rad_Spec!BA70*s_GSF_i*s_Fam*s_Foffset*Fsurf!C70*s_EF_iw*(1/365)*s_ET_iw*(1/24)))*up_Rad_Spec!BF70,".")</f>
        <v>21.363685704687022</v>
      </c>
      <c r="L70" s="30">
        <f>IFERROR((s_DL/(up_Rad_Spec!BB70*s_GSF_i*s_Fam*s_Foffset*Fsurf!C70*s_EF_iw*(1/365)*s_ET_iw*(1/24)))*up_Rad_Spec!BF70,".")</f>
        <v>21.363685704687022</v>
      </c>
      <c r="M70" s="30">
        <f>IFERROR((s_DL/(up_Rad_Spec!AY70*s_GSF_i*s_Fam*s_Foffset*Fsurf!C70*s_EF_iw*(1/365)*s_ET_iw*(1/24)))*up_Rad_Spec!BF70,".")</f>
        <v>21.363685704687022</v>
      </c>
      <c r="N70" s="30">
        <f>IFERROR((s_DL/(up_Rad_Spec!AV70*s_GSF_i*s_Fam*s_Foffset*acf!D70*s_ET_iw*(1/24)*s_EF_iw*(1/365)))*up_Rad_Spec!BF70,".")</f>
        <v>23.689953703641834</v>
      </c>
      <c r="O70" s="30">
        <f>IFERROR((s_DL/(up_Rad_Spec!AZ70*s_GSF_i*s_Fam*s_Foffset*acf!E70*s_ET_iw*(1/24)*s_EF_iw*(1/365)))*up_Rad_Spec!BF70,".")</f>
        <v>23.689953703641834</v>
      </c>
      <c r="P70" s="30">
        <f>IFERROR((s_DL/(up_Rad_Spec!BA70*s_GSF_i*s_Fam*s_Foffset*acf!F70*s_ET_iw*(1/24)*s_EF_iw*(1/365)))*up_Rad_Spec!BF70,".")</f>
        <v>23.689953703641834</v>
      </c>
      <c r="Q70" s="30">
        <f>IFERROR((s_DL/(up_Rad_Spec!BB70*s_GSF_i*s_Fam*s_Foffset*acf!G70*s_ET_iw*(1/24)*s_EF_iw*(1/365)))*up_Rad_Spec!BF70,".")</f>
        <v>23.689953703641834</v>
      </c>
      <c r="R70" s="30">
        <f>IFERROR((s_DL/(up_Rad_Spec!AY70*s_GSF_i*s_Fam*s_Foffset*acf!C70*s_ET_iw*(1/24)*s_EF_iw*(1/365)))*up_Rad_Spec!BF70,".")</f>
        <v>23.689953703641834</v>
      </c>
    </row>
    <row r="71" spans="1:18">
      <c r="A71" s="88" t="s">
        <v>78</v>
      </c>
      <c r="B71" s="28"/>
      <c r="C71" s="30">
        <f>IFERROR((s_DL/(k_decay*up_Rad_Spec!V71*s_IFD_iw*s_EF_iw))*up_Rad_Spec!BF71,".")</f>
        <v>3.266256203344386E-5</v>
      </c>
      <c r="D71" s="30">
        <f>IFERROR((s_DL/(k_decay*up_Rad_Spec!AN71*s_IRA_iw*(1/s_PEFm_pp)*s_SLF*s_ET_iw*s_EF_iw))*up_Rad_Spec!BF71,".")</f>
        <v>8.3427985161079816E-5</v>
      </c>
      <c r="E71" s="30">
        <f>IFERROR((s_DL/(k_decay*up_Rad_Spec!AN71*s_IRA_iw*(1/s_PEF)*s_SLF*s_ET_iw*s_EF_iw))*up_Rad_Spec!BF71,".")</f>
        <v>4.0946614908779038E-4</v>
      </c>
      <c r="F71" s="30">
        <f>IFERROR((s_DL/(k_decay*up_Rad_Spec!AY71*s_GSF_i*s_Fam*s_Foffset*acf!C71*s_ET_iw*(1/24)*s_EF_iw*(1/365)))*up_Rad_Spec!BF71,".")</f>
        <v>25.460990938611545</v>
      </c>
      <c r="G71" s="30">
        <f t="shared" ref="G71:G133" si="6">(IF(AND(C71&lt;&gt;".",E71&lt;&gt;".",F71&lt;&gt;"."),1/((1/C71)+(1/E71)+(1/F71)),IF(AND(C71&lt;&gt;".",E71&lt;&gt;".",F71="."), 1/((1/C71)+(1/E71)),IF(AND(C71&lt;&gt;".",E71=".",F71&lt;&gt;"."),1/((1/C71)+(1/F71)),IF(AND(C71=".",E71&lt;&gt;".",F71&lt;&gt;"."),1/((1/E71)+(1/F71)),IF(AND(C71&lt;&gt;".",E71=".",F71="."),1/(1/C71),IF(AND(C71=".",E71&lt;&gt;".",F71="."),1/(1/E71),IF(AND(C71=".",E71=".",F71&lt;&gt;"."),1/(1/F71),IF(AND(C71=".",E71=".",F71="."),".")))))))))</f>
        <v>3.0249556903226193E-5</v>
      </c>
      <c r="H71" s="30">
        <f t="shared" ref="H71:H133" si="7">(IF(AND(C71&lt;&gt;".",D71&lt;&gt;".",F71&lt;&gt;"."),1/((1/C71)+(1/D71)+(1/F71)),IF(AND(C71&lt;&gt;".",D71&lt;&gt;".",F71="."), 1/((1/C71)+(1/D71)),IF(AND(C71&lt;&gt;".",D71=".",F71&lt;&gt;"."),1/((1/C71)+(1/F71)),IF(AND(C71=".",D71&lt;&gt;".",F71&lt;&gt;"."),1/((1/D71)+(1/F71)),IF(AND(C71&lt;&gt;".",D71=".",F71="."),1/(1/C71),IF(AND(C71=".",D71&lt;&gt;".",F71="."),1/(1/D71),IF(AND(C71=".",D71=".",F71&lt;&gt;"."),1/(1/F71),IF(AND(C71=".",D71=".",F71="."),".")))))))))</f>
        <v>2.3472791664070577E-5</v>
      </c>
      <c r="I71" s="89">
        <f>IFERROR((s_DL/(up_Rad_Spec!AV71*s_GSF_i*s_Fam*s_Foffset*Fsurf!C71*s_EF_iw*(1/365)*s_ET_iw*(1/24)))*up_Rad_Spec!BF71,".")</f>
        <v>18.784985315663135</v>
      </c>
      <c r="J71" s="30">
        <f>IFERROR((s_DL/(up_Rad_Spec!AZ71*s_GSF_i*s_Fam*s_Foffset*Fsurf!C71*s_EF_iw*(1/365)*s_ET_iw*(1/24)))*up_Rad_Spec!BF71,".")</f>
        <v>18.784985315663135</v>
      </c>
      <c r="K71" s="30">
        <f>IFERROR((s_DL/(up_Rad_Spec!BA71*s_GSF_i*s_Fam*s_Foffset*Fsurf!C71*s_EF_iw*(1/365)*s_ET_iw*(1/24)))*up_Rad_Spec!BF71,".")</f>
        <v>18.784985315663135</v>
      </c>
      <c r="L71" s="30">
        <f>IFERROR((s_DL/(up_Rad_Spec!BB71*s_GSF_i*s_Fam*s_Foffset*Fsurf!C71*s_EF_iw*(1/365)*s_ET_iw*(1/24)))*up_Rad_Spec!BF71,".")</f>
        <v>18.784985315663135</v>
      </c>
      <c r="M71" s="30">
        <f>IFERROR((s_DL/(up_Rad_Spec!AY71*s_GSF_i*s_Fam*s_Foffset*Fsurf!C71*s_EF_iw*(1/365)*s_ET_iw*(1/24)))*up_Rad_Spec!BF71,".")</f>
        <v>18.784985315663135</v>
      </c>
      <c r="N71" s="30">
        <f>IFERROR((s_DL/(up_Rad_Spec!AV71*s_GSF_i*s_Fam*s_Foffset*acf!D71*s_ET_iw*(1/24)*s_EF_iw*(1/365)))*up_Rad_Spec!BF71,".")</f>
        <v>22.882030427043638</v>
      </c>
      <c r="O71" s="30">
        <f>IFERROR((s_DL/(up_Rad_Spec!AZ71*s_GSF_i*s_Fam*s_Foffset*acf!E71*s_ET_iw*(1/24)*s_EF_iw*(1/365)))*up_Rad_Spec!BF71,".")</f>
        <v>23.275379513828106</v>
      </c>
      <c r="P71" s="30">
        <f>IFERROR((s_DL/(up_Rad_Spec!BA71*s_GSF_i*s_Fam*s_Foffset*acf!F71*s_ET_iw*(1/24)*s_EF_iw*(1/365)))*up_Rad_Spec!BF71,".")</f>
        <v>23.679036674285317</v>
      </c>
      <c r="Q71" s="30">
        <f>IFERROR((s_DL/(up_Rad_Spec!BB71*s_GSF_i*s_Fam*s_Foffset*acf!G71*s_ET_iw*(1/24)*s_EF_iw*(1/365)))*up_Rad_Spec!BF71,".")</f>
        <v>23.945076281988761</v>
      </c>
      <c r="R71" s="30">
        <f>IFERROR((s_DL/(up_Rad_Spec!AY71*s_GSF_i*s_Fam*s_Foffset*acf!C71*s_ET_iw*(1/24)*s_EF_iw*(1/365)))*up_Rad_Spec!BF71,".")</f>
        <v>22.527805031387718</v>
      </c>
    </row>
    <row r="72" spans="1:18">
      <c r="A72" s="88" t="s">
        <v>79</v>
      </c>
      <c r="B72" s="28"/>
      <c r="C72" s="30">
        <f>IFERROR((s_DL/(k_decay*up_Rad_Spec!V72*s_IFD_iw*s_EF_iw))*up_Rad_Spec!BF72,".")</f>
        <v>3.266256203344386E-5</v>
      </c>
      <c r="D72" s="30">
        <f>IFERROR((s_DL/(k_decay*up_Rad_Spec!AN72*s_IRA_iw*(1/s_PEFm_pp)*s_SLF*s_ET_iw*s_EF_iw))*up_Rad_Spec!BF72,".")</f>
        <v>8.3427985161079816E-5</v>
      </c>
      <c r="E72" s="30">
        <f>IFERROR((s_DL/(k_decay*up_Rad_Spec!AN72*s_IRA_iw*(1/s_PEF)*s_SLF*s_ET_iw*s_EF_iw))*up_Rad_Spec!BF72,".")</f>
        <v>4.0946614908779038E-4</v>
      </c>
      <c r="F72" s="30">
        <f>IFERROR((s_DL/(k_decay*up_Rad_Spec!AY72*s_GSF_i*s_Fam*s_Foffset*acf!C72*s_ET_iw*(1/24)*s_EF_iw*(1/365)))*up_Rad_Spec!BF72,".")</f>
        <v>26.774454756873237</v>
      </c>
      <c r="G72" s="30">
        <f t="shared" si="6"/>
        <v>3.0249558666258363E-5</v>
      </c>
      <c r="H72" s="30">
        <f t="shared" si="7"/>
        <v>2.3472792725648025E-5</v>
      </c>
      <c r="I72" s="89">
        <f>IFERROR((s_DL/(up_Rad_Spec!AV72*s_GSF_i*s_Fam*s_Foffset*Fsurf!C72*s_EF_iw*(1/365)*s_ET_iw*(1/24)))*up_Rad_Spec!BF72,".")</f>
        <v>19.888953669102289</v>
      </c>
      <c r="J72" s="30">
        <f>IFERROR((s_DL/(up_Rad_Spec!AZ72*s_GSF_i*s_Fam*s_Foffset*Fsurf!C72*s_EF_iw*(1/365)*s_ET_iw*(1/24)))*up_Rad_Spec!BF72,".")</f>
        <v>19.888953669102289</v>
      </c>
      <c r="K72" s="30">
        <f>IFERROR((s_DL/(up_Rad_Spec!BA72*s_GSF_i*s_Fam*s_Foffset*Fsurf!C72*s_EF_iw*(1/365)*s_ET_iw*(1/24)))*up_Rad_Spec!BF72,".")</f>
        <v>19.888953669102289</v>
      </c>
      <c r="L72" s="30">
        <f>IFERROR((s_DL/(up_Rad_Spec!BB72*s_GSF_i*s_Fam*s_Foffset*Fsurf!C72*s_EF_iw*(1/365)*s_ET_iw*(1/24)))*up_Rad_Spec!BF72,".")</f>
        <v>19.888953669102289</v>
      </c>
      <c r="M72" s="30">
        <f>IFERROR((s_DL/(up_Rad_Spec!AY72*s_GSF_i*s_Fam*s_Foffset*Fsurf!C72*s_EF_iw*(1/365)*s_ET_iw*(1/24)))*up_Rad_Spec!BF72,".")</f>
        <v>19.888953669102289</v>
      </c>
      <c r="N72" s="30">
        <f>IFERROR((s_DL/(up_Rad_Spec!AV72*s_GSF_i*s_Fam*s_Foffset*acf!D72*s_ET_iw*(1/24)*s_EF_iw*(1/365)))*up_Rad_Spec!BF72,".")</f>
        <v>23.689953703641834</v>
      </c>
      <c r="O72" s="30">
        <f>IFERROR((s_DL/(up_Rad_Spec!AZ72*s_GSF_i*s_Fam*s_Foffset*acf!E72*s_ET_iw*(1/24)*s_EF_iw*(1/365)))*up_Rad_Spec!BF72,".")</f>
        <v>23.689953703641834</v>
      </c>
      <c r="P72" s="30">
        <f>IFERROR((s_DL/(up_Rad_Spec!BA72*s_GSF_i*s_Fam*s_Foffset*acf!F72*s_ET_iw*(1/24)*s_EF_iw*(1/365)))*up_Rad_Spec!BF72,".")</f>
        <v>23.689953703641834</v>
      </c>
      <c r="Q72" s="30">
        <f>IFERROR((s_DL/(up_Rad_Spec!BB72*s_GSF_i*s_Fam*s_Foffset*acf!G72*s_ET_iw*(1/24)*s_EF_iw*(1/365)))*up_Rad_Spec!BF72,".")</f>
        <v>23.689953703641834</v>
      </c>
      <c r="R72" s="30">
        <f>IFERROR((s_DL/(up_Rad_Spec!AY72*s_GSF_i*s_Fam*s_Foffset*acf!C72*s_ET_iw*(1/24)*s_EF_iw*(1/365)))*up_Rad_Spec!BF72,".")</f>
        <v>23.689953703641834</v>
      </c>
    </row>
    <row r="73" spans="1:18">
      <c r="A73" s="34" t="s">
        <v>80</v>
      </c>
      <c r="B73" s="28" t="s">
        <v>9</v>
      </c>
      <c r="C73" s="30">
        <f>IFERROR((s_DL/(k_decay*up_Rad_Spec!V73*s_IFD_iw*s_EF_iw))*up_Rad_Spec!BF73,".")</f>
        <v>3.266256203344386E-5</v>
      </c>
      <c r="D73" s="30">
        <f>IFERROR((s_DL/(k_decay*up_Rad_Spec!AN73*s_IRA_iw*(1/s_PEFm_pp)*s_SLF*s_ET_iw*s_EF_iw))*up_Rad_Spec!BF73,".")</f>
        <v>8.3427985161079816E-5</v>
      </c>
      <c r="E73" s="30">
        <f>IFERROR((s_DL/(k_decay*up_Rad_Spec!AN73*s_IRA_iw*(1/s_PEF)*s_SLF*s_ET_iw*s_EF_iw))*up_Rad_Spec!BF73,".")</f>
        <v>4.0946614908779038E-4</v>
      </c>
      <c r="F73" s="30">
        <f>IFERROR((s_DL/(k_decay*up_Rad_Spec!AY73*s_GSF_i*s_Fam*s_Foffset*acf!C73*s_ET_iw*(1/24)*s_EF_iw*(1/365)))*up_Rad_Spec!BF73,".")</f>
        <v>25.854082874605727</v>
      </c>
      <c r="G73" s="30">
        <f t="shared" si="6"/>
        <v>3.0249557449647645E-5</v>
      </c>
      <c r="H73" s="30">
        <f t="shared" si="7"/>
        <v>2.3472791993088219E-5</v>
      </c>
      <c r="I73" s="89">
        <f>IFERROR((s_DL/(up_Rad_Spec!AV73*s_GSF_i*s_Fam*s_Foffset*Fsurf!C73*s_EF_iw*(1/365)*s_ET_iw*(1/24)))*up_Rad_Spec!BF73,".")</f>
        <v>19.542583256899778</v>
      </c>
      <c r="J73" s="30">
        <f>IFERROR((s_DL/(up_Rad_Spec!AZ73*s_GSF_i*s_Fam*s_Foffset*Fsurf!C73*s_EF_iw*(1/365)*s_ET_iw*(1/24)))*up_Rad_Spec!BF73,".")</f>
        <v>19.542583256899778</v>
      </c>
      <c r="K73" s="30">
        <f>IFERROR((s_DL/(up_Rad_Spec!BA73*s_GSF_i*s_Fam*s_Foffset*Fsurf!C73*s_EF_iw*(1/365)*s_ET_iw*(1/24)))*up_Rad_Spec!BF73,".")</f>
        <v>19.542583256899778</v>
      </c>
      <c r="L73" s="30">
        <f>IFERROR((s_DL/(up_Rad_Spec!BB73*s_GSF_i*s_Fam*s_Foffset*Fsurf!C73*s_EF_iw*(1/365)*s_ET_iw*(1/24)))*up_Rad_Spec!BF73,".")</f>
        <v>19.542583256899778</v>
      </c>
      <c r="M73" s="30">
        <f>IFERROR((s_DL/(up_Rad_Spec!AY73*s_GSF_i*s_Fam*s_Foffset*Fsurf!C73*s_EF_iw*(1/365)*s_ET_iw*(1/24)))*up_Rad_Spec!BF73,".")</f>
        <v>19.542583256899778</v>
      </c>
      <c r="N73" s="30">
        <f>IFERROR((s_DL/(up_Rad_Spec!AV73*s_GSF_i*s_Fam*s_Foffset*acf!D73*s_ET_iw*(1/24)*s_EF_iw*(1/365)))*up_Rad_Spec!BF73,".")</f>
        <v>23.121790059028935</v>
      </c>
      <c r="O73" s="30">
        <f>IFERROR((s_DL/(up_Rad_Spec!AZ73*s_GSF_i*s_Fam*s_Foffset*acf!E73*s_ET_iw*(1/24)*s_EF_iw*(1/365)))*up_Rad_Spec!BF73,".")</f>
        <v>22.995379144791617</v>
      </c>
      <c r="P73" s="30">
        <f>IFERROR((s_DL/(up_Rad_Spec!BA73*s_GSF_i*s_Fam*s_Foffset*acf!F73*s_ET_iw*(1/24)*s_EF_iw*(1/365)))*up_Rad_Spec!BF73,".")</f>
        <v>22.915048675952633</v>
      </c>
      <c r="Q73" s="30">
        <f>IFERROR((s_DL/(up_Rad_Spec!BB73*s_GSF_i*s_Fam*s_Foffset*acf!G73*s_ET_iw*(1/24)*s_EF_iw*(1/365)))*up_Rad_Spec!BF73,".")</f>
        <v>23.966904601256356</v>
      </c>
      <c r="R73" s="30">
        <f>IFERROR((s_DL/(up_Rad_Spec!AY73*s_GSF_i*s_Fam*s_Foffset*acf!C73*s_ET_iw*(1/24)*s_EF_iw*(1/365)))*up_Rad_Spec!BF73,".")</f>
        <v>22.875611545079153</v>
      </c>
    </row>
    <row r="74" spans="1:18">
      <c r="A74" s="88" t="s">
        <v>81</v>
      </c>
      <c r="B74" s="28"/>
      <c r="C74" s="30">
        <f>IFERROR((s_DL/(k_decay*up_Rad_Spec!V74*s_IFD_iw*s_EF_iw))*up_Rad_Spec!BF74,".")</f>
        <v>3.266256203344386E-5</v>
      </c>
      <c r="D74" s="30">
        <f>IFERROR((s_DL/(k_decay*up_Rad_Spec!AN74*s_IRA_iw*(1/s_PEFm_pp)*s_SLF*s_ET_iw*s_EF_iw))*up_Rad_Spec!BF74,".")</f>
        <v>8.3427985161079816E-5</v>
      </c>
      <c r="E74" s="30">
        <f>IFERROR((s_DL/(k_decay*up_Rad_Spec!AN74*s_IRA_iw*(1/s_PEF)*s_SLF*s_ET_iw*s_EF_iw))*up_Rad_Spec!BF74,".")</f>
        <v>4.0946614908779038E-4</v>
      </c>
      <c r="F74" s="30">
        <f>IFERROR((s_DL/(k_decay*up_Rad_Spec!AY74*s_GSF_i*s_Fam*s_Foffset*acf!C74*s_ET_iw*(1/24)*s_EF_iw*(1/365)))*up_Rad_Spec!BF74,".")</f>
        <v>27.377359572278785</v>
      </c>
      <c r="G74" s="30">
        <f t="shared" si="6"/>
        <v>3.0249559418876451E-5</v>
      </c>
      <c r="H74" s="30">
        <f t="shared" si="7"/>
        <v>2.3472793178823181E-5</v>
      </c>
      <c r="I74" s="89" t="str">
        <f>IFERROR((s_DL/(up_Rad_Spec!AV74*s_GSF_i*s_Fam*s_Foffset*Fsurf!C74*s_EF_iw*(1/365)*s_ET_iw*(1/24)))*up_Rad_Spec!BF74,".")</f>
        <v>.</v>
      </c>
      <c r="J74" s="30" t="str">
        <f>IFERROR((s_DL/(up_Rad_Spec!AZ74*s_GSF_i*s_Fam*s_Foffset*Fsurf!C74*s_EF_iw*(1/365)*s_ET_iw*(1/24)))*up_Rad_Spec!BF74,".")</f>
        <v>.</v>
      </c>
      <c r="K74" s="30" t="str">
        <f>IFERROR((s_DL/(up_Rad_Spec!BA74*s_GSF_i*s_Fam*s_Foffset*Fsurf!C74*s_EF_iw*(1/365)*s_ET_iw*(1/24)))*up_Rad_Spec!BF74,".")</f>
        <v>.</v>
      </c>
      <c r="L74" s="30" t="str">
        <f>IFERROR((s_DL/(up_Rad_Spec!BB74*s_GSF_i*s_Fam*s_Foffset*Fsurf!C74*s_EF_iw*(1/365)*s_ET_iw*(1/24)))*up_Rad_Spec!BF74,".")</f>
        <v>.</v>
      </c>
      <c r="M74" s="30" t="str">
        <f>IFERROR((s_DL/(up_Rad_Spec!AY74*s_GSF_i*s_Fam*s_Foffset*Fsurf!C74*s_EF_iw*(1/365)*s_ET_iw*(1/24)))*up_Rad_Spec!BF74,".")</f>
        <v>.</v>
      </c>
      <c r="N74" s="30">
        <f>IFERROR((s_DL/(up_Rad_Spec!AV74*s_GSF_i*s_Fam*s_Foffset*acf!D74*s_ET_iw*(1/24)*s_EF_iw*(1/365)))*up_Rad_Spec!BF74,".")</f>
        <v>22.752962997453018</v>
      </c>
      <c r="O74" s="30">
        <f>IFERROR((s_DL/(up_Rad_Spec!AZ74*s_GSF_i*s_Fam*s_Foffset*acf!E74*s_ET_iw*(1/24)*s_EF_iw*(1/365)))*up_Rad_Spec!BF74,".")</f>
        <v>22.717963403476812</v>
      </c>
      <c r="P74" s="30">
        <f>IFERROR((s_DL/(up_Rad_Spec!BA74*s_GSF_i*s_Fam*s_Foffset*acf!F74*s_ET_iw*(1/24)*s_EF_iw*(1/365)))*up_Rad_Spec!BF74,".")</f>
        <v>22.701849417039149</v>
      </c>
      <c r="Q74" s="30">
        <f>IFERROR((s_DL/(up_Rad_Spec!BB74*s_GSF_i*s_Fam*s_Foffset*acf!G74*s_ET_iw*(1/24)*s_EF_iw*(1/365)))*up_Rad_Spec!BF74,".")</f>
        <v>22.702872299323424</v>
      </c>
      <c r="R74" s="30">
        <f>IFERROR((s_DL/(up_Rad_Spec!AY74*s_GSF_i*s_Fam*s_Foffset*acf!C74*s_ET_iw*(1/24)*s_EF_iw*(1/365)))*up_Rad_Spec!BF74,".")</f>
        <v>24.223401995842579</v>
      </c>
    </row>
    <row r="75" spans="1:18">
      <c r="A75" s="34" t="s">
        <v>82</v>
      </c>
      <c r="B75" s="28" t="s">
        <v>9</v>
      </c>
      <c r="C75" s="30">
        <f>IFERROR((s_DL/(k_decay*up_Rad_Spec!V75*s_IFD_iw*s_EF_iw))*up_Rad_Spec!BF75,".")</f>
        <v>3.266256203344386E-5</v>
      </c>
      <c r="D75" s="30">
        <f>IFERROR((s_DL/(k_decay*up_Rad_Spec!AN75*s_IRA_iw*(1/s_PEFm_pp)*s_SLF*s_ET_iw*s_EF_iw))*up_Rad_Spec!BF75,".")</f>
        <v>8.3427985161079816E-5</v>
      </c>
      <c r="E75" s="30">
        <f>IFERROR((s_DL/(k_decay*up_Rad_Spec!AN75*s_IRA_iw*(1/s_PEF)*s_SLF*s_ET_iw*s_EF_iw))*up_Rad_Spec!BF75,".")</f>
        <v>4.0946614908779038E-4</v>
      </c>
      <c r="F75" s="30">
        <f>IFERROR((s_DL/(k_decay*up_Rad_Spec!AY75*s_GSF_i*s_Fam*s_Foffset*acf!C75*s_ET_iw*(1/24)*s_EF_iw*(1/365)))*up_Rad_Spec!BF75,".")</f>
        <v>26.774454756873237</v>
      </c>
      <c r="G75" s="30">
        <f t="shared" si="6"/>
        <v>3.0249558666258363E-5</v>
      </c>
      <c r="H75" s="30">
        <f t="shared" si="7"/>
        <v>2.3472792725648025E-5</v>
      </c>
      <c r="I75" s="89">
        <f>IFERROR((s_DL/(up_Rad_Spec!AV75*s_GSF_i*s_Fam*s_Foffset*Fsurf!C75*s_EF_iw*(1/365)*s_ET_iw*(1/24)))*up_Rad_Spec!BF75,".")</f>
        <v>19.888953669102289</v>
      </c>
      <c r="J75" s="30">
        <f>IFERROR((s_DL/(up_Rad_Spec!AZ75*s_GSF_i*s_Fam*s_Foffset*Fsurf!C75*s_EF_iw*(1/365)*s_ET_iw*(1/24)))*up_Rad_Spec!BF75,".")</f>
        <v>19.888953669102289</v>
      </c>
      <c r="K75" s="30">
        <f>IFERROR((s_DL/(up_Rad_Spec!BA75*s_GSF_i*s_Fam*s_Foffset*Fsurf!C75*s_EF_iw*(1/365)*s_ET_iw*(1/24)))*up_Rad_Spec!BF75,".")</f>
        <v>19.888953669102289</v>
      </c>
      <c r="L75" s="30">
        <f>IFERROR((s_DL/(up_Rad_Spec!BB75*s_GSF_i*s_Fam*s_Foffset*Fsurf!C75*s_EF_iw*(1/365)*s_ET_iw*(1/24)))*up_Rad_Spec!BF75,".")</f>
        <v>19.888953669102289</v>
      </c>
      <c r="M75" s="30">
        <f>IFERROR((s_DL/(up_Rad_Spec!AY75*s_GSF_i*s_Fam*s_Foffset*Fsurf!C75*s_EF_iw*(1/365)*s_ET_iw*(1/24)))*up_Rad_Spec!BF75,".")</f>
        <v>19.888953669102289</v>
      </c>
      <c r="N75" s="30">
        <f>IFERROR((s_DL/(up_Rad_Spec!AV75*s_GSF_i*s_Fam*s_Foffset*acf!D75*s_ET_iw*(1/24)*s_EF_iw*(1/365)))*up_Rad_Spec!BF75,".")</f>
        <v>23.689953703641834</v>
      </c>
      <c r="O75" s="30">
        <f>IFERROR((s_DL/(up_Rad_Spec!AZ75*s_GSF_i*s_Fam*s_Foffset*acf!E75*s_ET_iw*(1/24)*s_EF_iw*(1/365)))*up_Rad_Spec!BF75,".")</f>
        <v>23.689953703641834</v>
      </c>
      <c r="P75" s="30">
        <f>IFERROR((s_DL/(up_Rad_Spec!BA75*s_GSF_i*s_Fam*s_Foffset*acf!F75*s_ET_iw*(1/24)*s_EF_iw*(1/365)))*up_Rad_Spec!BF75,".")</f>
        <v>23.689953703641834</v>
      </c>
      <c r="Q75" s="30">
        <f>IFERROR((s_DL/(up_Rad_Spec!BB75*s_GSF_i*s_Fam*s_Foffset*acf!G75*s_ET_iw*(1/24)*s_EF_iw*(1/365)))*up_Rad_Spec!BF75,".")</f>
        <v>23.689953703641834</v>
      </c>
      <c r="R75" s="30">
        <f>IFERROR((s_DL/(up_Rad_Spec!AY75*s_GSF_i*s_Fam*s_Foffset*acf!C75*s_ET_iw*(1/24)*s_EF_iw*(1/365)))*up_Rad_Spec!BF75,".")</f>
        <v>23.689953703641834</v>
      </c>
    </row>
    <row r="76" spans="1:18">
      <c r="A76" s="27" t="s">
        <v>83</v>
      </c>
      <c r="B76" s="90" t="s">
        <v>9</v>
      </c>
      <c r="C76" s="30">
        <f>IFERROR((s_DL/(k_decay*up_Rad_Spec!V76*s_IFD_iw*s_EF_iw))*up_Rad_Spec!BF76,".")</f>
        <v>3.266256203344386E-5</v>
      </c>
      <c r="D76" s="30">
        <f>IFERROR((s_DL/(k_decay*up_Rad_Spec!AN76*s_IRA_iw*(1/s_PEFm_pp)*s_SLF*s_ET_iw*s_EF_iw))*up_Rad_Spec!BF76,".")</f>
        <v>8.3427985161079816E-5</v>
      </c>
      <c r="E76" s="30">
        <f>IFERROR((s_DL/(k_decay*up_Rad_Spec!AN76*s_IRA_iw*(1/s_PEF)*s_SLF*s_ET_iw*s_EF_iw))*up_Rad_Spec!BF76,".")</f>
        <v>4.0946614908779038E-4</v>
      </c>
      <c r="F76" s="30">
        <f>IFERROR((s_DL/(k_decay*up_Rad_Spec!AY76*s_GSF_i*s_Fam*s_Foffset*acf!C76*s_ET_iw*(1/24)*s_EF_iw*(1/365)))*up_Rad_Spec!BF76,".")</f>
        <v>24.097009281185919</v>
      </c>
      <c r="G76" s="30">
        <f t="shared" si="6"/>
        <v>3.0249554868958568E-5</v>
      </c>
      <c r="H76" s="30">
        <f t="shared" si="7"/>
        <v>2.347279043917364E-5</v>
      </c>
      <c r="I76" s="89">
        <f>IFERROR((s_DL/(up_Rad_Spec!AV76*s_GSF_i*s_Fam*s_Foffset*Fsurf!C76*s_EF_iw*(1/365)*s_ET_iw*(1/24)))*up_Rad_Spec!BF76,".")</f>
        <v>17.782283847604379</v>
      </c>
      <c r="J76" s="30">
        <f>IFERROR((s_DL/(up_Rad_Spec!AZ76*s_GSF_i*s_Fam*s_Foffset*Fsurf!C76*s_EF_iw*(1/365)*s_ET_iw*(1/24)))*up_Rad_Spec!BF76,".")</f>
        <v>17.782283847604379</v>
      </c>
      <c r="K76" s="30">
        <f>IFERROR((s_DL/(up_Rad_Spec!BA76*s_GSF_i*s_Fam*s_Foffset*Fsurf!C76*s_EF_iw*(1/365)*s_ET_iw*(1/24)))*up_Rad_Spec!BF76,".")</f>
        <v>17.782283847604379</v>
      </c>
      <c r="L76" s="30">
        <f>IFERROR((s_DL/(up_Rad_Spec!BB76*s_GSF_i*s_Fam*s_Foffset*Fsurf!C76*s_EF_iw*(1/365)*s_ET_iw*(1/24)))*up_Rad_Spec!BF76,".")</f>
        <v>17.782283847604379</v>
      </c>
      <c r="M76" s="30">
        <f>IFERROR((s_DL/(up_Rad_Spec!AY76*s_GSF_i*s_Fam*s_Foffset*Fsurf!C76*s_EF_iw*(1/365)*s_ET_iw*(1/24)))*up_Rad_Spec!BF76,".")</f>
        <v>17.782283847604379</v>
      </c>
      <c r="N76" s="30">
        <f>IFERROR((s_DL/(up_Rad_Spec!AV76*s_GSF_i*s_Fam*s_Foffset*acf!D76*s_ET_iw*(1/24)*s_EF_iw*(1/365)))*up_Rad_Spec!BF76,".")</f>
        <v>22.527805031387718</v>
      </c>
      <c r="O76" s="30">
        <f>IFERROR((s_DL/(up_Rad_Spec!AZ76*s_GSF_i*s_Fam*s_Foffset*acf!E76*s_ET_iw*(1/24)*s_EF_iw*(1/365)))*up_Rad_Spec!BF76,".")</f>
        <v>21.884316988425233</v>
      </c>
      <c r="P76" s="30">
        <f>IFERROR((s_DL/(up_Rad_Spec!BA76*s_GSF_i*s_Fam*s_Foffset*acf!F76*s_ET_iw*(1/24)*s_EF_iw*(1/365)))*up_Rad_Spec!BF76,".")</f>
        <v>22.459087781673265</v>
      </c>
      <c r="Q76" s="30">
        <f>IFERROR((s_DL/(up_Rad_Spec!BB76*s_GSF_i*s_Fam*s_Foffset*acf!G76*s_ET_iw*(1/24)*s_EF_iw*(1/365)))*up_Rad_Spec!BF76,".")</f>
        <v>22.575132352882232</v>
      </c>
      <c r="R76" s="30">
        <f>IFERROR((s_DL/(up_Rad_Spec!AY76*s_GSF_i*s_Fam*s_Foffset*acf!C76*s_ET_iw*(1/24)*s_EF_iw*(1/365)))*up_Rad_Spec!BF76,".")</f>
        <v>21.320958333277652</v>
      </c>
    </row>
    <row r="77" spans="1:18">
      <c r="A77" s="34" t="s">
        <v>84</v>
      </c>
      <c r="B77" s="90" t="s">
        <v>9</v>
      </c>
      <c r="C77" s="30">
        <f>IFERROR((s_DL/(k_decay*up_Rad_Spec!V77*s_IFD_iw*s_EF_iw))*up_Rad_Spec!BF77,".")</f>
        <v>3.266256203344386E-5</v>
      </c>
      <c r="D77" s="30">
        <f>IFERROR((s_DL/(k_decay*up_Rad_Spec!AN77*s_IRA_iw*(1/s_PEFm_pp)*s_SLF*s_ET_iw*s_EF_iw))*up_Rad_Spec!BF77,".")</f>
        <v>8.3427985161079816E-5</v>
      </c>
      <c r="E77" s="30">
        <f>IFERROR((s_DL/(k_decay*up_Rad_Spec!AN77*s_IRA_iw*(1/s_PEF)*s_SLF*s_ET_iw*s_EF_iw))*up_Rad_Spec!BF77,".")</f>
        <v>4.0946614908779038E-4</v>
      </c>
      <c r="F77" s="30">
        <f>IFERROR((s_DL/(k_decay*up_Rad_Spec!AY77*s_GSF_i*s_Fam*s_Foffset*acf!C77*s_ET_iw*(1/24)*s_EF_iw*(1/365)))*up_Rad_Spec!BF77,".")</f>
        <v>26.724409047047306</v>
      </c>
      <c r="G77" s="30">
        <f t="shared" si="6"/>
        <v>3.0249558602258919E-5</v>
      </c>
      <c r="H77" s="30">
        <f t="shared" si="7"/>
        <v>2.3472792687111936E-5</v>
      </c>
      <c r="I77" s="89">
        <f>IFERROR((s_DL/(up_Rad_Spec!AV77*s_GSF_i*s_Fam*s_Foffset*Fsurf!C77*s_EF_iw*(1/365)*s_ET_iw*(1/24)))*up_Rad_Spec!BF77,".")</f>
        <v>20.540422286394652</v>
      </c>
      <c r="J77" s="30">
        <f>IFERROR((s_DL/(up_Rad_Spec!AZ77*s_GSF_i*s_Fam*s_Foffset*Fsurf!C77*s_EF_iw*(1/365)*s_ET_iw*(1/24)))*up_Rad_Spec!BF77,".")</f>
        <v>20.540422286394652</v>
      </c>
      <c r="K77" s="30">
        <f>IFERROR((s_DL/(up_Rad_Spec!BA77*s_GSF_i*s_Fam*s_Foffset*Fsurf!C77*s_EF_iw*(1/365)*s_ET_iw*(1/24)))*up_Rad_Spec!BF77,".")</f>
        <v>20.540422286394652</v>
      </c>
      <c r="L77" s="30">
        <f>IFERROR((s_DL/(up_Rad_Spec!BB77*s_GSF_i*s_Fam*s_Foffset*Fsurf!C77*s_EF_iw*(1/365)*s_ET_iw*(1/24)))*up_Rad_Spec!BF77,".")</f>
        <v>20.540422286394652</v>
      </c>
      <c r="M77" s="30">
        <f>IFERROR((s_DL/(up_Rad_Spec!AY77*s_GSF_i*s_Fam*s_Foffset*Fsurf!C77*s_EF_iw*(1/365)*s_ET_iw*(1/24)))*up_Rad_Spec!BF77,".")</f>
        <v>20.540422286394652</v>
      </c>
      <c r="N77" s="30">
        <f>IFERROR((s_DL/(up_Rad_Spec!AV77*s_GSF_i*s_Fam*s_Foffset*acf!D77*s_ET_iw*(1/24)*s_EF_iw*(1/365)))*up_Rad_Spec!BF77,".")</f>
        <v>23.065400378727631</v>
      </c>
      <c r="O77" s="30">
        <f>IFERROR((s_DL/(up_Rad_Spec!AZ77*s_GSF_i*s_Fam*s_Foffset*acf!E77*s_ET_iw*(1/24)*s_EF_iw*(1/365)))*up_Rad_Spec!BF77,".")</f>
        <v>23.035206239470835</v>
      </c>
      <c r="P77" s="30">
        <f>IFERROR((s_DL/(up_Rad_Spec!BA77*s_GSF_i*s_Fam*s_Foffset*acf!F77*s_ET_iw*(1/24)*s_EF_iw*(1/365)))*up_Rad_Spec!BF77,".")</f>
        <v>22.933467787054951</v>
      </c>
      <c r="Q77" s="30">
        <f>IFERROR((s_DL/(up_Rad_Spec!BB77*s_GSF_i*s_Fam*s_Foffset*acf!G77*s_ET_iw*(1/24)*s_EF_iw*(1/365)))*up_Rad_Spec!BF77,".")</f>
        <v>24.251327014154665</v>
      </c>
      <c r="R77" s="30">
        <f>IFERROR((s_DL/(up_Rad_Spec!AY77*s_GSF_i*s_Fam*s_Foffset*acf!C77*s_ET_iw*(1/24)*s_EF_iw*(1/365)))*up_Rad_Spec!BF77,".")</f>
        <v>23.645673416345304</v>
      </c>
    </row>
    <row r="78" spans="1:18">
      <c r="A78" s="88" t="s">
        <v>85</v>
      </c>
      <c r="B78" s="28"/>
      <c r="C78" s="30">
        <f>IFERROR((s_DL/(k_decay*up_Rad_Spec!V78*s_IFD_iw*s_EF_iw))*up_Rad_Spec!BF78,".")</f>
        <v>3.266256203344386E-5</v>
      </c>
      <c r="D78" s="30">
        <f>IFERROR((s_DL/(k_decay*up_Rad_Spec!AN78*s_IRA_iw*(1/s_PEFm_pp)*s_SLF*s_ET_iw*s_EF_iw))*up_Rad_Spec!BF78,".")</f>
        <v>8.3427985161079816E-5</v>
      </c>
      <c r="E78" s="30">
        <f>IFERROR((s_DL/(k_decay*up_Rad_Spec!AN78*s_IRA_iw*(1/s_PEF)*s_SLF*s_ET_iw*s_EF_iw))*up_Rad_Spec!BF78,".")</f>
        <v>4.0946614908779038E-4</v>
      </c>
      <c r="F78" s="30">
        <f>IFERROR((s_DL/(k_decay*up_Rad_Spec!AY78*s_GSF_i*s_Fam*s_Foffset*acf!C78*s_ET_iw*(1/24)*s_EF_iw*(1/365)))*up_Rad_Spec!BF78,".")</f>
        <v>26.428977921300682</v>
      </c>
      <c r="G78" s="30">
        <f t="shared" si="6"/>
        <v>3.0249558219517161E-5</v>
      </c>
      <c r="H78" s="30">
        <f t="shared" si="7"/>
        <v>2.3472792456651015E-5</v>
      </c>
      <c r="I78" s="89" t="str">
        <f>IFERROR((s_DL/(up_Rad_Spec!AV78*s_GSF_i*s_Fam*s_Foffset*Fsurf!C78*s_EF_iw*(1/365)*s_ET_iw*(1/24)))*up_Rad_Spec!BF78,".")</f>
        <v>.</v>
      </c>
      <c r="J78" s="30" t="str">
        <f>IFERROR((s_DL/(up_Rad_Spec!AZ78*s_GSF_i*s_Fam*s_Foffset*Fsurf!C78*s_EF_iw*(1/365)*s_ET_iw*(1/24)))*up_Rad_Spec!BF78,".")</f>
        <v>.</v>
      </c>
      <c r="K78" s="30" t="str">
        <f>IFERROR((s_DL/(up_Rad_Spec!BA78*s_GSF_i*s_Fam*s_Foffset*Fsurf!C78*s_EF_iw*(1/365)*s_ET_iw*(1/24)))*up_Rad_Spec!BF78,".")</f>
        <v>.</v>
      </c>
      <c r="L78" s="30" t="str">
        <f>IFERROR((s_DL/(up_Rad_Spec!BB78*s_GSF_i*s_Fam*s_Foffset*Fsurf!C78*s_EF_iw*(1/365)*s_ET_iw*(1/24)))*up_Rad_Spec!BF78,".")</f>
        <v>.</v>
      </c>
      <c r="M78" s="30" t="str">
        <f>IFERROR((s_DL/(up_Rad_Spec!AY78*s_GSF_i*s_Fam*s_Foffset*Fsurf!C78*s_EF_iw*(1/365)*s_ET_iw*(1/24)))*up_Rad_Spec!BF78,".")</f>
        <v>.</v>
      </c>
      <c r="N78" s="30">
        <f>IFERROR((s_DL/(up_Rad_Spec!AV78*s_GSF_i*s_Fam*s_Foffset*acf!D78*s_ET_iw*(1/24)*s_EF_iw*(1/365)))*up_Rad_Spec!BF78,".")</f>
        <v>24.809842424177635</v>
      </c>
      <c r="O78" s="30">
        <f>IFERROR((s_DL/(up_Rad_Spec!AZ78*s_GSF_i*s_Fam*s_Foffset*acf!E78*s_ET_iw*(1/24)*s_EF_iw*(1/365)))*up_Rad_Spec!BF78,".")</f>
        <v>23.760669983354187</v>
      </c>
      <c r="P78" s="30">
        <f>IFERROR((s_DL/(up_Rad_Spec!BA78*s_GSF_i*s_Fam*s_Foffset*acf!F78*s_ET_iw*(1/24)*s_EF_iw*(1/365)))*up_Rad_Spec!BF78,".")</f>
        <v>23.40105182920718</v>
      </c>
      <c r="Q78" s="30">
        <f>IFERROR((s_DL/(up_Rad_Spec!BB78*s_GSF_i*s_Fam*s_Foffset*acf!G78*s_ET_iw*(1/24)*s_EF_iw*(1/365)))*up_Rad_Spec!BF78,".")</f>
        <v>24.084786265369207</v>
      </c>
      <c r="R78" s="30">
        <f>IFERROR((s_DL/(up_Rad_Spec!AY78*s_GSF_i*s_Fam*s_Foffset*acf!C78*s_ET_iw*(1/24)*s_EF_iw*(1/365)))*up_Rad_Spec!BF78,".")</f>
        <v>23.384276881659357</v>
      </c>
    </row>
    <row r="79" spans="1:18">
      <c r="A79" s="88" t="s">
        <v>86</v>
      </c>
      <c r="B79" s="28"/>
      <c r="C79" s="30">
        <f>IFERROR((s_DL/(k_decay*up_Rad_Spec!V79*s_IFD_iw*s_EF_iw))*up_Rad_Spec!BF79,".")</f>
        <v>3.266256203344386E-5</v>
      </c>
      <c r="D79" s="30">
        <f>IFERROR((s_DL/(k_decay*up_Rad_Spec!AN79*s_IRA_iw*(1/s_PEFm_pp)*s_SLF*s_ET_iw*s_EF_iw))*up_Rad_Spec!BF79,".")</f>
        <v>8.3427985161079816E-5</v>
      </c>
      <c r="E79" s="30">
        <f>IFERROR((s_DL/(k_decay*up_Rad_Spec!AN79*s_IRA_iw*(1/s_PEF)*s_SLF*s_ET_iw*s_EF_iw))*up_Rad_Spec!BF79,".")</f>
        <v>4.0946614908779038E-4</v>
      </c>
      <c r="F79" s="30">
        <f>IFERROR((s_DL/(k_decay*up_Rad_Spec!AY79*s_GSF_i*s_Fam*s_Foffset*acf!C79*s_ET_iw*(1/24)*s_EF_iw*(1/365)))*up_Rad_Spec!BF79,".")</f>
        <v>27.193813686800173</v>
      </c>
      <c r="G79" s="30">
        <f t="shared" si="6"/>
        <v>3.0249559193285811E-5</v>
      </c>
      <c r="H79" s="30">
        <f t="shared" si="7"/>
        <v>2.3472793042987919E-5</v>
      </c>
      <c r="I79" s="89">
        <f>IFERROR((s_DL/(up_Rad_Spec!AV79*s_GSF_i*s_Fam*s_Foffset*Fsurf!C79*s_EF_iw*(1/365)*s_ET_iw*(1/24)))*up_Rad_Spec!BF79,".")</f>
        <v>21.601781492682523</v>
      </c>
      <c r="J79" s="30">
        <f>IFERROR((s_DL/(up_Rad_Spec!AZ79*s_GSF_i*s_Fam*s_Foffset*Fsurf!C79*s_EF_iw*(1/365)*s_ET_iw*(1/24)))*up_Rad_Spec!BF79,".")</f>
        <v>21.601781492682523</v>
      </c>
      <c r="K79" s="30">
        <f>IFERROR((s_DL/(up_Rad_Spec!BA79*s_GSF_i*s_Fam*s_Foffset*Fsurf!C79*s_EF_iw*(1/365)*s_ET_iw*(1/24)))*up_Rad_Spec!BF79,".")</f>
        <v>21.601781492682523</v>
      </c>
      <c r="L79" s="30">
        <f>IFERROR((s_DL/(up_Rad_Spec!BB79*s_GSF_i*s_Fam*s_Foffset*Fsurf!C79*s_EF_iw*(1/365)*s_ET_iw*(1/24)))*up_Rad_Spec!BF79,".")</f>
        <v>21.601781492682523</v>
      </c>
      <c r="M79" s="30">
        <f>IFERROR((s_DL/(up_Rad_Spec!AY79*s_GSF_i*s_Fam*s_Foffset*Fsurf!C79*s_EF_iw*(1/365)*s_ET_iw*(1/24)))*up_Rad_Spec!BF79,".")</f>
        <v>21.601781492682523</v>
      </c>
      <c r="N79" s="30">
        <f>IFERROR((s_DL/(up_Rad_Spec!AV79*s_GSF_i*s_Fam*s_Foffset*acf!D79*s_ET_iw*(1/24)*s_EF_iw*(1/365)))*up_Rad_Spec!BF79,".")</f>
        <v>22.867217824250815</v>
      </c>
      <c r="O79" s="30">
        <f>IFERROR((s_DL/(up_Rad_Spec!AZ79*s_GSF_i*s_Fam*s_Foffset*acf!E79*s_ET_iw*(1/24)*s_EF_iw*(1/365)))*up_Rad_Spec!BF79,".")</f>
        <v>22.47691390556378</v>
      </c>
      <c r="P79" s="30">
        <f>IFERROR((s_DL/(up_Rad_Spec!BA79*s_GSF_i*s_Fam*s_Foffset*acf!F79*s_ET_iw*(1/24)*s_EF_iw*(1/365)))*up_Rad_Spec!BF79,".")</f>
        <v>22.559520228156853</v>
      </c>
      <c r="Q79" s="30">
        <f>IFERROR((s_DL/(up_Rad_Spec!BB79*s_GSF_i*s_Fam*s_Foffset*acf!G79*s_ET_iw*(1/24)*s_EF_iw*(1/365)))*up_Rad_Spec!BF79,".")</f>
        <v>22.88504407973431</v>
      </c>
      <c r="R79" s="30">
        <f>IFERROR((s_DL/(up_Rad_Spec!AY79*s_GSF_i*s_Fam*s_Foffset*acf!C79*s_ET_iw*(1/24)*s_EF_iw*(1/365)))*up_Rad_Spec!BF79,".")</f>
        <v>24.061001171289242</v>
      </c>
    </row>
    <row r="80" spans="1:18">
      <c r="A80" s="88" t="s">
        <v>87</v>
      </c>
      <c r="B80" s="28"/>
      <c r="C80" s="30">
        <f>IFERROR((s_DL/(k_decay*up_Rad_Spec!V80*s_IFD_iw*s_EF_iw))*up_Rad_Spec!BF80,".")</f>
        <v>3.266256203344386E-5</v>
      </c>
      <c r="D80" s="30">
        <f>IFERROR((s_DL/(k_decay*up_Rad_Spec!AN80*s_IRA_iw*(1/s_PEFm_pp)*s_SLF*s_ET_iw*s_EF_iw))*up_Rad_Spec!BF80,".")</f>
        <v>8.3427985161079816E-5</v>
      </c>
      <c r="E80" s="30">
        <f>IFERROR((s_DL/(k_decay*up_Rad_Spec!AN80*s_IRA_iw*(1/s_PEF)*s_SLF*s_ET_iw*s_EF_iw))*up_Rad_Spec!BF80,".")</f>
        <v>4.0946614908779038E-4</v>
      </c>
      <c r="F80" s="30">
        <f>IFERROR((s_DL/(k_decay*up_Rad_Spec!AY80*s_GSF_i*s_Fam*s_Foffset*acf!C80*s_ET_iw*(1/24)*s_EF_iw*(1/365)))*up_Rad_Spec!BF80,".")</f>
        <v>27.376483917086965</v>
      </c>
      <c r="G80" s="30">
        <f t="shared" si="6"/>
        <v>3.0249559417807394E-5</v>
      </c>
      <c r="H80" s="30">
        <f t="shared" si="7"/>
        <v>2.3472793178179466E-5</v>
      </c>
      <c r="I80" s="89">
        <f>IFERROR((s_DL/(up_Rad_Spec!AV80*s_GSF_i*s_Fam*s_Foffset*Fsurf!C80*s_EF_iw*(1/365)*s_ET_iw*(1/24)))*up_Rad_Spec!BF80,".")</f>
        <v>21.890100958190605</v>
      </c>
      <c r="J80" s="30">
        <f>IFERROR((s_DL/(up_Rad_Spec!AZ80*s_GSF_i*s_Fam*s_Foffset*Fsurf!C80*s_EF_iw*(1/365)*s_ET_iw*(1/24)))*up_Rad_Spec!BF80,".")</f>
        <v>21.890100958190605</v>
      </c>
      <c r="K80" s="30">
        <f>IFERROR((s_DL/(up_Rad_Spec!BA80*s_GSF_i*s_Fam*s_Foffset*Fsurf!C80*s_EF_iw*(1/365)*s_ET_iw*(1/24)))*up_Rad_Spec!BF80,".")</f>
        <v>21.890100958190605</v>
      </c>
      <c r="L80" s="30">
        <f>IFERROR((s_DL/(up_Rad_Spec!BB80*s_GSF_i*s_Fam*s_Foffset*Fsurf!C80*s_EF_iw*(1/365)*s_ET_iw*(1/24)))*up_Rad_Spec!BF80,".")</f>
        <v>21.890100958190605</v>
      </c>
      <c r="M80" s="30">
        <f>IFERROR((s_DL/(up_Rad_Spec!AY80*s_GSF_i*s_Fam*s_Foffset*Fsurf!C80*s_EF_iw*(1/365)*s_ET_iw*(1/24)))*up_Rad_Spec!BF80,".")</f>
        <v>21.890100958190605</v>
      </c>
      <c r="N80" s="30">
        <f>IFERROR((s_DL/(up_Rad_Spec!AV80*s_GSF_i*s_Fam*s_Foffset*acf!D80*s_ET_iw*(1/24)*s_EF_iw*(1/365)))*up_Rad_Spec!BF80,".")</f>
        <v>22.565977797994588</v>
      </c>
      <c r="O80" s="30">
        <f>IFERROR((s_DL/(up_Rad_Spec!AZ80*s_GSF_i*s_Fam*s_Foffset*acf!E80*s_ET_iw*(1/24)*s_EF_iw*(1/365)))*up_Rad_Spec!BF80,".")</f>
        <v>22.843883928511779</v>
      </c>
      <c r="P80" s="30">
        <f>IFERROR((s_DL/(up_Rad_Spec!BA80*s_GSF_i*s_Fam*s_Foffset*acf!F80*s_ET_iw*(1/24)*s_EF_iw*(1/365)))*up_Rad_Spec!BF80,".")</f>
        <v>22.746579618563679</v>
      </c>
      <c r="Q80" s="30">
        <f>IFERROR((s_DL/(up_Rad_Spec!BB80*s_GSF_i*s_Fam*s_Foffset*acf!G80*s_ET_iw*(1/24)*s_EF_iw*(1/365)))*up_Rad_Spec!BF80,".")</f>
        <v>22.921459226928526</v>
      </c>
      <c r="R80" s="30">
        <f>IFERROR((s_DL/(up_Rad_Spec!AY80*s_GSF_i*s_Fam*s_Foffset*acf!C80*s_ET_iw*(1/24)*s_EF_iw*(1/365)))*up_Rad_Spec!BF80,".")</f>
        <v>24.222627218871661</v>
      </c>
    </row>
    <row r="81" spans="1:18">
      <c r="A81" s="34" t="s">
        <v>88</v>
      </c>
      <c r="B81" s="90" t="s">
        <v>9</v>
      </c>
      <c r="C81" s="30">
        <f>IFERROR((s_DL/(k_decay*up_Rad_Spec!V81*s_IFD_iw*s_EF_iw))*up_Rad_Spec!BF81,".")</f>
        <v>3.266256203344386E-5</v>
      </c>
      <c r="D81" s="30">
        <f>IFERROR((s_DL/(k_decay*up_Rad_Spec!AN81*s_IRA_iw*(1/s_PEFm_pp)*s_SLF*s_ET_iw*s_EF_iw))*up_Rad_Spec!BF81,".")</f>
        <v>8.3427985161079816E-5</v>
      </c>
      <c r="E81" s="30">
        <f>IFERROR((s_DL/(k_decay*up_Rad_Spec!AN81*s_IRA_iw*(1/s_PEF)*s_SLF*s_ET_iw*s_EF_iw))*up_Rad_Spec!BF81,".")</f>
        <v>4.0946614908779038E-4</v>
      </c>
      <c r="F81" s="30">
        <f>IFERROR((s_DL/(k_decay*up_Rad_Spec!AY81*s_GSF_i*s_Fam*s_Foffset*acf!C81*s_ET_iw*(1/24)*s_EF_iw*(1/365)))*up_Rad_Spec!BF81,".")</f>
        <v>27.34083745365324</v>
      </c>
      <c r="G81" s="30">
        <f t="shared" si="6"/>
        <v>3.0249559374229619E-5</v>
      </c>
      <c r="H81" s="30">
        <f t="shared" si="7"/>
        <v>2.347279315193991E-5</v>
      </c>
      <c r="I81" s="89">
        <f>IFERROR((s_DL/(up_Rad_Spec!AV81*s_GSF_i*s_Fam*s_Foffset*Fsurf!C81*s_EF_iw*(1/365)*s_ET_iw*(1/24)))*up_Rad_Spec!BF81,".")</f>
        <v>21.935142318186884</v>
      </c>
      <c r="J81" s="30">
        <f>IFERROR((s_DL/(up_Rad_Spec!AZ81*s_GSF_i*s_Fam*s_Foffset*Fsurf!C81*s_EF_iw*(1/365)*s_ET_iw*(1/24)))*up_Rad_Spec!BF81,".")</f>
        <v>21.935142318186884</v>
      </c>
      <c r="K81" s="30">
        <f>IFERROR((s_DL/(up_Rad_Spec!BA81*s_GSF_i*s_Fam*s_Foffset*Fsurf!C81*s_EF_iw*(1/365)*s_ET_iw*(1/24)))*up_Rad_Spec!BF81,".")</f>
        <v>21.935142318186884</v>
      </c>
      <c r="L81" s="30">
        <f>IFERROR((s_DL/(up_Rad_Spec!BB81*s_GSF_i*s_Fam*s_Foffset*Fsurf!C81*s_EF_iw*(1/365)*s_ET_iw*(1/24)))*up_Rad_Spec!BF81,".")</f>
        <v>21.935142318186884</v>
      </c>
      <c r="M81" s="30">
        <f>IFERROR((s_DL/(up_Rad_Spec!AY81*s_GSF_i*s_Fam*s_Foffset*Fsurf!C81*s_EF_iw*(1/365)*s_ET_iw*(1/24)))*up_Rad_Spec!BF81,".")</f>
        <v>21.935142318186884</v>
      </c>
      <c r="N81" s="30">
        <f>IFERROR((s_DL/(up_Rad_Spec!AV81*s_GSF_i*s_Fam*s_Foffset*acf!D81*s_ET_iw*(1/24)*s_EF_iw*(1/365)))*up_Rad_Spec!BF81,".")</f>
        <v>22.775800196018952</v>
      </c>
      <c r="O81" s="30">
        <f>IFERROR((s_DL/(up_Rad_Spec!AZ81*s_GSF_i*s_Fam*s_Foffset*acf!E81*s_ET_iw*(1/24)*s_EF_iw*(1/365)))*up_Rad_Spec!BF81,".")</f>
        <v>22.770541902678971</v>
      </c>
      <c r="P81" s="30">
        <f>IFERROR((s_DL/(up_Rad_Spec!BA81*s_GSF_i*s_Fam*s_Foffset*acf!F81*s_ET_iw*(1/24)*s_EF_iw*(1/365)))*up_Rad_Spec!BF81,".")</f>
        <v>22.922532668171758</v>
      </c>
      <c r="Q81" s="30">
        <f>IFERROR((s_DL/(up_Rad_Spec!BB81*s_GSF_i*s_Fam*s_Foffset*acf!G81*s_ET_iw*(1/24)*s_EF_iw*(1/365)))*up_Rad_Spec!BF81,".")</f>
        <v>22.569884762842044</v>
      </c>
      <c r="R81" s="30">
        <f>IFERROR((s_DL/(up_Rad_Spec!AY81*s_GSF_i*s_Fam*s_Foffset*acf!C81*s_ET_iw*(1/24)*s_EF_iw*(1/365)))*up_Rad_Spec!BF81,".")</f>
        <v>24.191087339680408</v>
      </c>
    </row>
    <row r="82" spans="1:18">
      <c r="A82" s="34" t="s">
        <v>89</v>
      </c>
      <c r="B82" s="28" t="s">
        <v>9</v>
      </c>
      <c r="C82" s="30">
        <f>IFERROR((s_DL/(k_decay*up_Rad_Spec!V82*s_IFD_iw*s_EF_iw))*up_Rad_Spec!BF82,".")</f>
        <v>3.266256203344386E-5</v>
      </c>
      <c r="D82" s="30">
        <f>IFERROR((s_DL/(k_decay*up_Rad_Spec!AN82*s_IRA_iw*(1/s_PEFm_pp)*s_SLF*s_ET_iw*s_EF_iw))*up_Rad_Spec!BF82,".")</f>
        <v>8.3427985161079816E-5</v>
      </c>
      <c r="E82" s="30">
        <f>IFERROR((s_DL/(k_decay*up_Rad_Spec!AN82*s_IRA_iw*(1/s_PEF)*s_SLF*s_ET_iw*s_EF_iw))*up_Rad_Spec!BF82,".")</f>
        <v>4.0946614908779038E-4</v>
      </c>
      <c r="F82" s="30">
        <f>IFERROR((s_DL/(k_decay*up_Rad_Spec!AY82*s_GSF_i*s_Fam*s_Foffset*acf!C82*s_ET_iw*(1/24)*s_EF_iw*(1/365)))*up_Rad_Spec!BF82,".")</f>
        <v>27.385683004424699</v>
      </c>
      <c r="G82" s="30">
        <f t="shared" si="6"/>
        <v>3.024955942903486E-5</v>
      </c>
      <c r="H82" s="30">
        <f t="shared" si="7"/>
        <v>2.3472793184939877E-5</v>
      </c>
      <c r="I82" s="89" t="str">
        <f>IFERROR((s_DL/(up_Rad_Spec!AV82*s_GSF_i*s_Fam*s_Foffset*Fsurf!C82*s_EF_iw*(1/365)*s_ET_iw*(1/24)))*up_Rad_Spec!BF82,".")</f>
        <v>.</v>
      </c>
      <c r="J82" s="30" t="str">
        <f>IFERROR((s_DL/(up_Rad_Spec!AZ82*s_GSF_i*s_Fam*s_Foffset*Fsurf!C82*s_EF_iw*(1/365)*s_ET_iw*(1/24)))*up_Rad_Spec!BF82,".")</f>
        <v>.</v>
      </c>
      <c r="K82" s="30" t="str">
        <f>IFERROR((s_DL/(up_Rad_Spec!BA82*s_GSF_i*s_Fam*s_Foffset*Fsurf!C82*s_EF_iw*(1/365)*s_ET_iw*(1/24)))*up_Rad_Spec!BF82,".")</f>
        <v>.</v>
      </c>
      <c r="L82" s="30" t="str">
        <f>IFERROR((s_DL/(up_Rad_Spec!BB82*s_GSF_i*s_Fam*s_Foffset*Fsurf!C82*s_EF_iw*(1/365)*s_ET_iw*(1/24)))*up_Rad_Spec!BF82,".")</f>
        <v>.</v>
      </c>
      <c r="M82" s="30" t="str">
        <f>IFERROR((s_DL/(up_Rad_Spec!AY82*s_GSF_i*s_Fam*s_Foffset*Fsurf!C82*s_EF_iw*(1/365)*s_ET_iw*(1/24)))*up_Rad_Spec!BF82,".")</f>
        <v>.</v>
      </c>
      <c r="N82" s="30">
        <f>IFERROR((s_DL/(up_Rad_Spec!AV82*s_GSF_i*s_Fam*s_Foffset*acf!D82*s_ET_iw*(1/24)*s_EF_iw*(1/365)))*up_Rad_Spec!BF82,".")</f>
        <v>22.751022611729201</v>
      </c>
      <c r="O82" s="30">
        <f>IFERROR((s_DL/(up_Rad_Spec!AZ82*s_GSF_i*s_Fam*s_Foffset*acf!E82*s_ET_iw*(1/24)*s_EF_iw*(1/365)))*up_Rad_Spec!BF82,".")</f>
        <v>22.804834554274997</v>
      </c>
      <c r="P82" s="30">
        <f>IFERROR((s_DL/(up_Rad_Spec!BA82*s_GSF_i*s_Fam*s_Foffset*acf!F82*s_ET_iw*(1/24)*s_EF_iw*(1/365)))*up_Rad_Spec!BF82,".")</f>
        <v>22.871573484788769</v>
      </c>
      <c r="Q82" s="30">
        <f>IFERROR((s_DL/(up_Rad_Spec!BB82*s_GSF_i*s_Fam*s_Foffset*acf!G82*s_ET_iw*(1/24)*s_EF_iw*(1/365)))*up_Rad_Spec!BF82,".")</f>
        <v>22.473442567508865</v>
      </c>
      <c r="R82" s="30">
        <f>IFERROR((s_DL/(up_Rad_Spec!AY82*s_GSF_i*s_Fam*s_Foffset*acf!C82*s_ET_iw*(1/24)*s_EF_iw*(1/365)))*up_Rad_Spec!BF82,".")</f>
        <v>24.230766542533924</v>
      </c>
    </row>
    <row r="83" spans="1:18">
      <c r="A83" s="34" t="s">
        <v>90</v>
      </c>
      <c r="B83" s="90" t="s">
        <v>9</v>
      </c>
      <c r="C83" s="30">
        <f>IFERROR((s_DL/(k_decay*up_Rad_Spec!V83*s_IFD_iw*s_EF_iw))*up_Rad_Spec!BF83,".")</f>
        <v>3.266256203344386E-5</v>
      </c>
      <c r="D83" s="30">
        <f>IFERROR((s_DL/(k_decay*up_Rad_Spec!AN83*s_IRA_iw*(1/s_PEFm_pp)*s_SLF*s_ET_iw*s_EF_iw))*up_Rad_Spec!BF83,".")</f>
        <v>8.3427985161079816E-5</v>
      </c>
      <c r="E83" s="30">
        <f>IFERROR((s_DL/(k_decay*up_Rad_Spec!AN83*s_IRA_iw*(1/s_PEF)*s_SLF*s_ET_iw*s_EF_iw))*up_Rad_Spec!BF83,".")</f>
        <v>4.0946614908779038E-4</v>
      </c>
      <c r="F83" s="30">
        <f>IFERROR((s_DL/(k_decay*up_Rad_Spec!AY83*s_GSF_i*s_Fam*s_Foffset*acf!C83*s_ET_iw*(1/24)*s_EF_iw*(1/365)))*up_Rad_Spec!BF83,".")</f>
        <v>27.407634430177684</v>
      </c>
      <c r="G83" s="30">
        <f t="shared" si="6"/>
        <v>3.0249559455796066E-5</v>
      </c>
      <c r="H83" s="30">
        <f t="shared" si="7"/>
        <v>2.3472793201053645E-5</v>
      </c>
      <c r="I83" s="89">
        <f>IFERROR((s_DL/(up_Rad_Spec!AV83*s_GSF_i*s_Fam*s_Foffset*Fsurf!C83*s_EF_iw*(1/365)*s_ET_iw*(1/24)))*up_Rad_Spec!BF83,".")</f>
        <v>21.935142318186884</v>
      </c>
      <c r="J83" s="30">
        <f>IFERROR((s_DL/(up_Rad_Spec!AZ83*s_GSF_i*s_Fam*s_Foffset*Fsurf!C83*s_EF_iw*(1/365)*s_ET_iw*(1/24)))*up_Rad_Spec!BF83,".")</f>
        <v>21.935142318186884</v>
      </c>
      <c r="K83" s="30">
        <f>IFERROR((s_DL/(up_Rad_Spec!BA83*s_GSF_i*s_Fam*s_Foffset*Fsurf!C83*s_EF_iw*(1/365)*s_ET_iw*(1/24)))*up_Rad_Spec!BF83,".")</f>
        <v>21.935142318186884</v>
      </c>
      <c r="L83" s="30">
        <f>IFERROR((s_DL/(up_Rad_Spec!BB83*s_GSF_i*s_Fam*s_Foffset*Fsurf!C83*s_EF_iw*(1/365)*s_ET_iw*(1/24)))*up_Rad_Spec!BF83,".")</f>
        <v>21.935142318186884</v>
      </c>
      <c r="M83" s="30">
        <f>IFERROR((s_DL/(up_Rad_Spec!AY83*s_GSF_i*s_Fam*s_Foffset*Fsurf!C83*s_EF_iw*(1/365)*s_ET_iw*(1/24)))*up_Rad_Spec!BF83,".")</f>
        <v>21.935142318186884</v>
      </c>
      <c r="N83" s="30">
        <f>IFERROR((s_DL/(up_Rad_Spec!AV83*s_GSF_i*s_Fam*s_Foffset*acf!D83*s_ET_iw*(1/24)*s_EF_iw*(1/365)))*up_Rad_Spec!BF83,".")</f>
        <v>22.852297882076588</v>
      </c>
      <c r="O83" s="30">
        <f>IFERROR((s_DL/(up_Rad_Spec!AZ83*s_GSF_i*s_Fam*s_Foffset*acf!E83*s_ET_iw*(1/24)*s_EF_iw*(1/365)))*up_Rad_Spec!BF83,".")</f>
        <v>22.770642067381111</v>
      </c>
      <c r="P83" s="30">
        <f>IFERROR((s_DL/(up_Rad_Spec!BA83*s_GSF_i*s_Fam*s_Foffset*acf!F83*s_ET_iw*(1/24)*s_EF_iw*(1/365)))*up_Rad_Spec!BF83,".")</f>
        <v>22.902457989866932</v>
      </c>
      <c r="Q83" s="30">
        <f>IFERROR((s_DL/(up_Rad_Spec!BB83*s_GSF_i*s_Fam*s_Foffset*acf!G83*s_ET_iw*(1/24)*s_EF_iw*(1/365)))*up_Rad_Spec!BF83,".")</f>
        <v>22.575132352882232</v>
      </c>
      <c r="R83" s="30">
        <f>IFERROR((s_DL/(up_Rad_Spec!AY83*s_GSF_i*s_Fam*s_Foffset*acf!C83*s_ET_iw*(1/24)*s_EF_iw*(1/365)))*up_Rad_Spec!BF83,".")</f>
        <v>24.250189095282021</v>
      </c>
    </row>
    <row r="84" spans="1:18">
      <c r="A84" s="34" t="s">
        <v>91</v>
      </c>
      <c r="B84" s="90" t="s">
        <v>9</v>
      </c>
      <c r="C84" s="30">
        <f>IFERROR((s_DL/(k_decay*up_Rad_Spec!V84*s_IFD_iw*s_EF_iw))*up_Rad_Spec!BF84,".")</f>
        <v>3.266256203344386E-5</v>
      </c>
      <c r="D84" s="30">
        <f>IFERROR((s_DL/(k_decay*up_Rad_Spec!AN84*s_IRA_iw*(1/s_PEFm_pp)*s_SLF*s_ET_iw*s_EF_iw))*up_Rad_Spec!BF84,".")</f>
        <v>8.3427985161079816E-5</v>
      </c>
      <c r="E84" s="30">
        <f>IFERROR((s_DL/(k_decay*up_Rad_Spec!AN84*s_IRA_iw*(1/s_PEF)*s_SLF*s_ET_iw*s_EF_iw))*up_Rad_Spec!BF84,".")</f>
        <v>4.0946614908779038E-4</v>
      </c>
      <c r="F84" s="30">
        <f>IFERROR((s_DL/(k_decay*up_Rad_Spec!AY84*s_GSF_i*s_Fam*s_Foffset*acf!C84*s_ET_iw*(1/24)*s_EF_iw*(1/365)))*up_Rad_Spec!BF84,".")</f>
        <v>26.774454756873237</v>
      </c>
      <c r="G84" s="30">
        <f t="shared" si="6"/>
        <v>3.0249558666258363E-5</v>
      </c>
      <c r="H84" s="30">
        <f t="shared" si="7"/>
        <v>2.3472792725648025E-5</v>
      </c>
      <c r="I84" s="89">
        <f>IFERROR((s_DL/(up_Rad_Spec!AV84*s_GSF_i*s_Fam*s_Foffset*Fsurf!C84*s_EF_iw*(1/365)*s_ET_iw*(1/24)))*up_Rad_Spec!BF84,".")</f>
        <v>21.980369415750154</v>
      </c>
      <c r="J84" s="30">
        <f>IFERROR((s_DL/(up_Rad_Spec!AZ84*s_GSF_i*s_Fam*s_Foffset*Fsurf!C84*s_EF_iw*(1/365)*s_ET_iw*(1/24)))*up_Rad_Spec!BF84,".")</f>
        <v>21.980369415750154</v>
      </c>
      <c r="K84" s="30">
        <f>IFERROR((s_DL/(up_Rad_Spec!BA84*s_GSF_i*s_Fam*s_Foffset*Fsurf!C84*s_EF_iw*(1/365)*s_ET_iw*(1/24)))*up_Rad_Spec!BF84,".")</f>
        <v>21.980369415750154</v>
      </c>
      <c r="L84" s="30">
        <f>IFERROR((s_DL/(up_Rad_Spec!BB84*s_GSF_i*s_Fam*s_Foffset*Fsurf!C84*s_EF_iw*(1/365)*s_ET_iw*(1/24)))*up_Rad_Spec!BF84,".")</f>
        <v>21.980369415750154</v>
      </c>
      <c r="M84" s="30">
        <f>IFERROR((s_DL/(up_Rad_Spec!AY84*s_GSF_i*s_Fam*s_Foffset*Fsurf!C84*s_EF_iw*(1/365)*s_ET_iw*(1/24)))*up_Rad_Spec!BF84,".")</f>
        <v>21.980369415750154</v>
      </c>
      <c r="N84" s="30">
        <f>IFERROR((s_DL/(up_Rad_Spec!AV84*s_GSF_i*s_Fam*s_Foffset*acf!D84*s_ET_iw*(1/24)*s_EF_iw*(1/365)))*up_Rad_Spec!BF84,".")</f>
        <v>23.689953703641834</v>
      </c>
      <c r="O84" s="30">
        <f>IFERROR((s_DL/(up_Rad_Spec!AZ84*s_GSF_i*s_Fam*s_Foffset*acf!E84*s_ET_iw*(1/24)*s_EF_iw*(1/365)))*up_Rad_Spec!BF84,".")</f>
        <v>23.689953703641834</v>
      </c>
      <c r="P84" s="30">
        <f>IFERROR((s_DL/(up_Rad_Spec!BA84*s_GSF_i*s_Fam*s_Foffset*acf!F84*s_ET_iw*(1/24)*s_EF_iw*(1/365)))*up_Rad_Spec!BF84,".")</f>
        <v>23.689953703641834</v>
      </c>
      <c r="Q84" s="30">
        <f>IFERROR((s_DL/(up_Rad_Spec!BB84*s_GSF_i*s_Fam*s_Foffset*acf!G84*s_ET_iw*(1/24)*s_EF_iw*(1/365)))*up_Rad_Spec!BF84,".")</f>
        <v>23.689953703641834</v>
      </c>
      <c r="R84" s="30">
        <f>IFERROR((s_DL/(up_Rad_Spec!AY84*s_GSF_i*s_Fam*s_Foffset*acf!C84*s_ET_iw*(1/24)*s_EF_iw*(1/365)))*up_Rad_Spec!BF84,".")</f>
        <v>23.689953703641834</v>
      </c>
    </row>
    <row r="85" spans="1:18">
      <c r="A85" s="88" t="s">
        <v>92</v>
      </c>
      <c r="B85" s="28"/>
      <c r="C85" s="30">
        <f>IFERROR((s_DL/(k_decay*up_Rad_Spec!V85*s_IFD_iw*s_EF_iw))*up_Rad_Spec!BF85,".")</f>
        <v>3.266256203344386E-5</v>
      </c>
      <c r="D85" s="30">
        <f>IFERROR((s_DL/(k_decay*up_Rad_Spec!AN85*s_IRA_iw*(1/s_PEFm_pp)*s_SLF*s_ET_iw*s_EF_iw))*up_Rad_Spec!BF85,".")</f>
        <v>8.3427985161079816E-5</v>
      </c>
      <c r="E85" s="30">
        <f>IFERROR((s_DL/(k_decay*up_Rad_Spec!AN85*s_IRA_iw*(1/s_PEF)*s_SLF*s_ET_iw*s_EF_iw))*up_Rad_Spec!BF85,".")</f>
        <v>4.0946614908779038E-4</v>
      </c>
      <c r="F85" s="30">
        <f>IFERROR((s_DL/(k_decay*up_Rad_Spec!AY85*s_GSF_i*s_Fam*s_Foffset*acf!C85*s_ET_iw*(1/24)*s_EF_iw*(1/365)))*up_Rad_Spec!BF85,".")</f>
        <v>26.563227715081272</v>
      </c>
      <c r="G85" s="30">
        <f t="shared" si="6"/>
        <v>3.0249558394497997E-5</v>
      </c>
      <c r="H85" s="30">
        <f t="shared" si="7"/>
        <v>2.3472792562012511E-5</v>
      </c>
      <c r="I85" s="89" t="str">
        <f>IFERROR((s_DL/(up_Rad_Spec!AV85*s_GSF_i*s_Fam*s_Foffset*Fsurf!C85*s_EF_iw*(1/365)*s_ET_iw*(1/24)))*up_Rad_Spec!BF85,".")</f>
        <v>.</v>
      </c>
      <c r="J85" s="30" t="str">
        <f>IFERROR((s_DL/(up_Rad_Spec!AZ85*s_GSF_i*s_Fam*s_Foffset*Fsurf!C85*s_EF_iw*(1/365)*s_ET_iw*(1/24)))*up_Rad_Spec!BF85,".")</f>
        <v>.</v>
      </c>
      <c r="K85" s="30" t="str">
        <f>IFERROR((s_DL/(up_Rad_Spec!BA85*s_GSF_i*s_Fam*s_Foffset*Fsurf!C85*s_EF_iw*(1/365)*s_ET_iw*(1/24)))*up_Rad_Spec!BF85,".")</f>
        <v>.</v>
      </c>
      <c r="L85" s="30" t="str">
        <f>IFERROR((s_DL/(up_Rad_Spec!BB85*s_GSF_i*s_Fam*s_Foffset*Fsurf!C85*s_EF_iw*(1/365)*s_ET_iw*(1/24)))*up_Rad_Spec!BF85,".")</f>
        <v>.</v>
      </c>
      <c r="M85" s="30" t="str">
        <f>IFERROR((s_DL/(up_Rad_Spec!AY85*s_GSF_i*s_Fam*s_Foffset*Fsurf!C85*s_EF_iw*(1/365)*s_ET_iw*(1/24)))*up_Rad_Spec!BF85,".")</f>
        <v>.</v>
      </c>
      <c r="N85" s="30">
        <f>IFERROR((s_DL/(up_Rad_Spec!AV85*s_GSF_i*s_Fam*s_Foffset*acf!D85*s_ET_iw*(1/24)*s_EF_iw*(1/365)))*up_Rad_Spec!BF85,".")</f>
        <v>23.453054166605419</v>
      </c>
      <c r="O85" s="30">
        <f>IFERROR((s_DL/(up_Rad_Spec!AZ85*s_GSF_i*s_Fam*s_Foffset*acf!E85*s_ET_iw*(1/24)*s_EF_iw*(1/365)))*up_Rad_Spec!BF85,".")</f>
        <v>22.747109392359764</v>
      </c>
      <c r="P85" s="30">
        <f>IFERROR((s_DL/(up_Rad_Spec!BA85*s_GSF_i*s_Fam*s_Foffset*acf!F85*s_ET_iw*(1/24)*s_EF_iw*(1/365)))*up_Rad_Spec!BF85,".")</f>
        <v>22.808467054204005</v>
      </c>
      <c r="Q85" s="30">
        <f>IFERROR((s_DL/(up_Rad_Spec!BB85*s_GSF_i*s_Fam*s_Foffset*acf!G85*s_ET_iw*(1/24)*s_EF_iw*(1/365)))*up_Rad_Spec!BF85,".")</f>
        <v>23.259227272666521</v>
      </c>
      <c r="R85" s="30">
        <f>IFERROR((s_DL/(up_Rad_Spec!AY85*s_GSF_i*s_Fam*s_Foffset*acf!C85*s_ET_iw*(1/24)*s_EF_iw*(1/365)))*up_Rad_Spec!BF85,".")</f>
        <v>23.503060678687731</v>
      </c>
    </row>
    <row r="86" spans="1:18">
      <c r="A86" s="88" t="s">
        <v>93</v>
      </c>
      <c r="B86" s="28"/>
      <c r="C86" s="30">
        <f>IFERROR((s_DL/(k_decay*up_Rad_Spec!V86*s_IFD_iw*s_EF_iw))*up_Rad_Spec!BF86,".")</f>
        <v>3.266256203344386E-5</v>
      </c>
      <c r="D86" s="30">
        <f>IFERROR((s_DL/(k_decay*up_Rad_Spec!AN86*s_IRA_iw*(1/s_PEFm_pp)*s_SLF*s_ET_iw*s_EF_iw))*up_Rad_Spec!BF86,".")</f>
        <v>8.3427985161079816E-5</v>
      </c>
      <c r="E86" s="30">
        <f>IFERROR((s_DL/(k_decay*up_Rad_Spec!AN86*s_IRA_iw*(1/s_PEF)*s_SLF*s_ET_iw*s_EF_iw))*up_Rad_Spec!BF86,".")</f>
        <v>4.0946614908779038E-4</v>
      </c>
      <c r="F86" s="30">
        <f>IFERROR((s_DL/(k_decay*up_Rad_Spec!AY86*s_GSF_i*s_Fam*s_Foffset*acf!C86*s_ET_iw*(1/24)*s_EF_iw*(1/365)))*up_Rad_Spec!BF86,".")</f>
        <v>26.202573198959438</v>
      </c>
      <c r="G86" s="30">
        <f t="shared" si="6"/>
        <v>3.0249557920360113E-5</v>
      </c>
      <c r="H86" s="30">
        <f t="shared" si="7"/>
        <v>2.3472792276519091E-5</v>
      </c>
      <c r="I86" s="89" t="str">
        <f>IFERROR((s_DL/(up_Rad_Spec!AV86*s_GSF_i*s_Fam*s_Foffset*Fsurf!C86*s_EF_iw*(1/365)*s_ET_iw*(1/24)))*up_Rad_Spec!BF86,".")</f>
        <v>.</v>
      </c>
      <c r="J86" s="30" t="str">
        <f>IFERROR((s_DL/(up_Rad_Spec!AZ86*s_GSF_i*s_Fam*s_Foffset*Fsurf!C86*s_EF_iw*(1/365)*s_ET_iw*(1/24)))*up_Rad_Spec!BF86,".")</f>
        <v>.</v>
      </c>
      <c r="K86" s="30" t="str">
        <f>IFERROR((s_DL/(up_Rad_Spec!BA86*s_GSF_i*s_Fam*s_Foffset*Fsurf!C86*s_EF_iw*(1/365)*s_ET_iw*(1/24)))*up_Rad_Spec!BF86,".")</f>
        <v>.</v>
      </c>
      <c r="L86" s="30" t="str">
        <f>IFERROR((s_DL/(up_Rad_Spec!BB86*s_GSF_i*s_Fam*s_Foffset*Fsurf!C86*s_EF_iw*(1/365)*s_ET_iw*(1/24)))*up_Rad_Spec!BF86,".")</f>
        <v>.</v>
      </c>
      <c r="M86" s="30" t="str">
        <f>IFERROR((s_DL/(up_Rad_Spec!AY86*s_GSF_i*s_Fam*s_Foffset*Fsurf!C86*s_EF_iw*(1/365)*s_ET_iw*(1/24)))*up_Rad_Spec!BF86,".")</f>
        <v>.</v>
      </c>
      <c r="N86" s="30">
        <f>IFERROR((s_DL/(up_Rad_Spec!AV86*s_GSF_i*s_Fam*s_Foffset*acf!D86*s_ET_iw*(1/24)*s_EF_iw*(1/365)))*up_Rad_Spec!BF86,".")</f>
        <v>23.431944306869489</v>
      </c>
      <c r="O86" s="30">
        <f>IFERROR((s_DL/(up_Rad_Spec!AZ86*s_GSF_i*s_Fam*s_Foffset*acf!E86*s_ET_iw*(1/24)*s_EF_iw*(1/365)))*up_Rad_Spec!BF86,".")</f>
        <v>23.391306927820789</v>
      </c>
      <c r="P86" s="30">
        <f>IFERROR((s_DL/(up_Rad_Spec!BA86*s_GSF_i*s_Fam*s_Foffset*acf!F86*s_ET_iw*(1/24)*s_EF_iw*(1/365)))*up_Rad_Spec!BF86,".")</f>
        <v>23.526574712582235</v>
      </c>
      <c r="Q86" s="30">
        <f>IFERROR((s_DL/(up_Rad_Spec!BB86*s_GSF_i*s_Fam*s_Foffset*acf!G86*s_ET_iw*(1/24)*s_EF_iw*(1/365)))*up_Rad_Spec!BF86,".")</f>
        <v>23.651117713963743</v>
      </c>
      <c r="R86" s="30">
        <f>IFERROR((s_DL/(up_Rad_Spec!AY86*s_GSF_i*s_Fam*s_Foffset*acf!C86*s_ET_iw*(1/24)*s_EF_iw*(1/365)))*up_Rad_Spec!BF86,".")</f>
        <v>23.183954692496094</v>
      </c>
    </row>
    <row r="87" spans="1:18">
      <c r="A87" s="88" t="s">
        <v>94</v>
      </c>
      <c r="B87" s="28"/>
      <c r="C87" s="30">
        <f>IFERROR((s_DL/(k_decay*up_Rad_Spec!V87*s_IFD_iw*s_EF_iw))*up_Rad_Spec!BF87,".")</f>
        <v>3.266256203344386E-5</v>
      </c>
      <c r="D87" s="30">
        <f>IFERROR((s_DL/(k_decay*up_Rad_Spec!AN87*s_IRA_iw*(1/s_PEFm_pp)*s_SLF*s_ET_iw*s_EF_iw))*up_Rad_Spec!BF87,".")</f>
        <v>8.3427985161079816E-5</v>
      </c>
      <c r="E87" s="30">
        <f>IFERROR((s_DL/(k_decay*up_Rad_Spec!AN87*s_IRA_iw*(1/s_PEF)*s_SLF*s_ET_iw*s_EF_iw))*up_Rad_Spec!BF87,".")</f>
        <v>4.0946614908779038E-4</v>
      </c>
      <c r="F87" s="30">
        <f>IFERROR((s_DL/(k_decay*up_Rad_Spec!AY87*s_GSF_i*s_Fam*s_Foffset*acf!C87*s_ET_iw*(1/24)*s_EF_iw*(1/365)))*up_Rad_Spec!BF87,".")</f>
        <v>24.097009281185919</v>
      </c>
      <c r="G87" s="30">
        <f t="shared" si="6"/>
        <v>3.0249554868958568E-5</v>
      </c>
      <c r="H87" s="30">
        <f t="shared" si="7"/>
        <v>2.347279043917364E-5</v>
      </c>
      <c r="I87" s="89">
        <f>IFERROR((s_DL/(up_Rad_Spec!AV87*s_GSF_i*s_Fam*s_Foffset*Fsurf!C87*s_EF_iw*(1/365)*s_ET_iw*(1/24)))*up_Rad_Spec!BF87,".")</f>
        <v>17.62062672171707</v>
      </c>
      <c r="J87" s="30">
        <f>IFERROR((s_DL/(up_Rad_Spec!AZ87*s_GSF_i*s_Fam*s_Foffset*Fsurf!C87*s_EF_iw*(1/365)*s_ET_iw*(1/24)))*up_Rad_Spec!BF87,".")</f>
        <v>17.62062672171707</v>
      </c>
      <c r="K87" s="30">
        <f>IFERROR((s_DL/(up_Rad_Spec!BA87*s_GSF_i*s_Fam*s_Foffset*Fsurf!C87*s_EF_iw*(1/365)*s_ET_iw*(1/24)))*up_Rad_Spec!BF87,".")</f>
        <v>17.62062672171707</v>
      </c>
      <c r="L87" s="30">
        <f>IFERROR((s_DL/(up_Rad_Spec!BB87*s_GSF_i*s_Fam*s_Foffset*Fsurf!C87*s_EF_iw*(1/365)*s_ET_iw*(1/24)))*up_Rad_Spec!BF87,".")</f>
        <v>17.62062672171707</v>
      </c>
      <c r="M87" s="30">
        <f>IFERROR((s_DL/(up_Rad_Spec!AY87*s_GSF_i*s_Fam*s_Foffset*Fsurf!C87*s_EF_iw*(1/365)*s_ET_iw*(1/24)))*up_Rad_Spec!BF87,".")</f>
        <v>17.62062672171707</v>
      </c>
      <c r="N87" s="30">
        <f>IFERROR((s_DL/(up_Rad_Spec!AV87*s_GSF_i*s_Fam*s_Foffset*acf!D87*s_ET_iw*(1/24)*s_EF_iw*(1/365)))*up_Rad_Spec!BF87,".")</f>
        <v>21.320958333277652</v>
      </c>
      <c r="O87" s="30">
        <f>IFERROR((s_DL/(up_Rad_Spec!AZ87*s_GSF_i*s_Fam*s_Foffset*acf!E87*s_ET_iw*(1/24)*s_EF_iw*(1/365)))*up_Rad_Spec!BF87,".")</f>
        <v>21.676307638832284</v>
      </c>
      <c r="P87" s="30">
        <f>IFERROR((s_DL/(up_Rad_Spec!BA87*s_GSF_i*s_Fam*s_Foffset*acf!F87*s_ET_iw*(1/24)*s_EF_iw*(1/365)))*up_Rad_Spec!BF87,".")</f>
        <v>21.676307638832284</v>
      </c>
      <c r="Q87" s="30">
        <f>IFERROR((s_DL/(up_Rad_Spec!BB87*s_GSF_i*s_Fam*s_Foffset*acf!G87*s_ET_iw*(1/24)*s_EF_iw*(1/365)))*up_Rad_Spec!BF87,".")</f>
        <v>21.760565721592652</v>
      </c>
      <c r="R87" s="30">
        <f>IFERROR((s_DL/(up_Rad_Spec!AY87*s_GSF_i*s_Fam*s_Foffset*acf!C87*s_ET_iw*(1/24)*s_EF_iw*(1/365)))*up_Rad_Spec!BF87,".")</f>
        <v>21.320958333277652</v>
      </c>
    </row>
    <row r="88" spans="1:18">
      <c r="A88" s="88" t="s">
        <v>95</v>
      </c>
      <c r="B88" s="28"/>
      <c r="C88" s="30">
        <f>IFERROR((s_DL/(k_decay*up_Rad_Spec!V88*s_IFD_iw*s_EF_iw))*up_Rad_Spec!BF88,".")</f>
        <v>3.266256203344386E-5</v>
      </c>
      <c r="D88" s="30">
        <f>IFERROR((s_DL/(k_decay*up_Rad_Spec!AN88*s_IRA_iw*(1/s_PEFm_pp)*s_SLF*s_ET_iw*s_EF_iw))*up_Rad_Spec!BF88,".")</f>
        <v>8.3427985161079816E-5</v>
      </c>
      <c r="E88" s="30">
        <f>IFERROR((s_DL/(k_decay*up_Rad_Spec!AN88*s_IRA_iw*(1/s_PEF)*s_SLF*s_ET_iw*s_EF_iw))*up_Rad_Spec!BF88,".")</f>
        <v>4.0946614908779038E-4</v>
      </c>
      <c r="F88" s="30">
        <f>IFERROR((s_DL/(k_decay*up_Rad_Spec!AY88*s_GSF_i*s_Fam*s_Foffset*acf!C88*s_ET_iw*(1/24)*s_EF_iw*(1/365)))*up_Rad_Spec!BF88,".")</f>
        <v>24.097009281185919</v>
      </c>
      <c r="G88" s="30">
        <f t="shared" si="6"/>
        <v>3.0249554868958568E-5</v>
      </c>
      <c r="H88" s="30">
        <f t="shared" si="7"/>
        <v>2.347279043917364E-5</v>
      </c>
      <c r="I88" s="89">
        <f>IFERROR((s_DL/(up_Rad_Spec!AV88*s_GSF_i*s_Fam*s_Foffset*Fsurf!C88*s_EF_iw*(1/365)*s_ET_iw*(1/24)))*up_Rad_Spec!BF88,".")</f>
        <v>17.635201268219728</v>
      </c>
      <c r="J88" s="30">
        <f>IFERROR((s_DL/(up_Rad_Spec!AZ88*s_GSF_i*s_Fam*s_Foffset*Fsurf!C88*s_EF_iw*(1/365)*s_ET_iw*(1/24)))*up_Rad_Spec!BF88,".")</f>
        <v>17.635201268219728</v>
      </c>
      <c r="K88" s="30">
        <f>IFERROR((s_DL/(up_Rad_Spec!BA88*s_GSF_i*s_Fam*s_Foffset*Fsurf!C88*s_EF_iw*(1/365)*s_ET_iw*(1/24)))*up_Rad_Spec!BF88,".")</f>
        <v>17.635201268219728</v>
      </c>
      <c r="L88" s="30">
        <f>IFERROR((s_DL/(up_Rad_Spec!BB88*s_GSF_i*s_Fam*s_Foffset*Fsurf!C88*s_EF_iw*(1/365)*s_ET_iw*(1/24)))*up_Rad_Spec!BF88,".")</f>
        <v>17.635201268219728</v>
      </c>
      <c r="M88" s="30">
        <f>IFERROR((s_DL/(up_Rad_Spec!AY88*s_GSF_i*s_Fam*s_Foffset*Fsurf!C88*s_EF_iw*(1/365)*s_ET_iw*(1/24)))*up_Rad_Spec!BF88,".")</f>
        <v>17.635201268219728</v>
      </c>
      <c r="N88" s="30">
        <f>IFERROR((s_DL/(up_Rad_Spec!AV88*s_GSF_i*s_Fam*s_Foffset*acf!D88*s_ET_iw*(1/24)*s_EF_iw*(1/365)))*up_Rad_Spec!BF88,".")</f>
        <v>21.320958333277652</v>
      </c>
      <c r="O88" s="30">
        <f>IFERROR((s_DL/(up_Rad_Spec!AZ88*s_GSF_i*s_Fam*s_Foffset*acf!E88*s_ET_iw*(1/24)*s_EF_iw*(1/365)))*up_Rad_Spec!BF88,".")</f>
        <v>21.656721456636351</v>
      </c>
      <c r="P88" s="30">
        <f>IFERROR((s_DL/(up_Rad_Spec!BA88*s_GSF_i*s_Fam*s_Foffset*acf!F88*s_ET_iw*(1/24)*s_EF_iw*(1/365)))*up_Rad_Spec!BF88,".")</f>
        <v>21.800495458420567</v>
      </c>
      <c r="Q88" s="30">
        <f>IFERROR((s_DL/(up_Rad_Spec!BB88*s_GSF_i*s_Fam*s_Foffset*acf!G88*s_ET_iw*(1/24)*s_EF_iw*(1/365)))*up_Rad_Spec!BF88,".")</f>
        <v>21.987238281192575</v>
      </c>
      <c r="R88" s="30">
        <f>IFERROR((s_DL/(up_Rad_Spec!AY88*s_GSF_i*s_Fam*s_Foffset*acf!C88*s_ET_iw*(1/24)*s_EF_iw*(1/365)))*up_Rad_Spec!BF88,".")</f>
        <v>21.320958333277652</v>
      </c>
    </row>
    <row r="89" spans="1:18">
      <c r="A89" s="88" t="s">
        <v>96</v>
      </c>
      <c r="B89" s="28"/>
      <c r="C89" s="30">
        <f>IFERROR((s_DL/(k_decay*up_Rad_Spec!V89*s_IFD_iw*s_EF_iw))*up_Rad_Spec!BF89,".")</f>
        <v>3.266256203344386E-5</v>
      </c>
      <c r="D89" s="30">
        <f>IFERROR((s_DL/(k_decay*up_Rad_Spec!AN89*s_IRA_iw*(1/s_PEFm_pp)*s_SLF*s_ET_iw*s_EF_iw))*up_Rad_Spec!BF89,".")</f>
        <v>8.3427985161079816E-5</v>
      </c>
      <c r="E89" s="30">
        <f>IFERROR((s_DL/(k_decay*up_Rad_Spec!AN89*s_IRA_iw*(1/s_PEF)*s_SLF*s_ET_iw*s_EF_iw))*up_Rad_Spec!BF89,".")</f>
        <v>4.0946614908779038E-4</v>
      </c>
      <c r="F89" s="30">
        <f>IFERROR((s_DL/(k_decay*up_Rad_Spec!AY89*s_GSF_i*s_Fam*s_Foffset*acf!C89*s_ET_iw*(1/24)*s_EF_iw*(1/365)))*up_Rad_Spec!BF89,".")</f>
        <v>24.097009281185919</v>
      </c>
      <c r="G89" s="30">
        <f t="shared" si="6"/>
        <v>3.0249554868958568E-5</v>
      </c>
      <c r="H89" s="30">
        <f t="shared" si="7"/>
        <v>2.347279043917364E-5</v>
      </c>
      <c r="I89" s="89">
        <f>IFERROR((s_DL/(up_Rad_Spec!AV89*s_GSF_i*s_Fam*s_Foffset*Fsurf!C89*s_EF_iw*(1/365)*s_ET_iw*(1/24)))*up_Rad_Spec!BF89,".")</f>
        <v>17.62062672171707</v>
      </c>
      <c r="J89" s="30">
        <f>IFERROR((s_DL/(up_Rad_Spec!AZ89*s_GSF_i*s_Fam*s_Foffset*Fsurf!C89*s_EF_iw*(1/365)*s_ET_iw*(1/24)))*up_Rad_Spec!BF89,".")</f>
        <v>17.62062672171707</v>
      </c>
      <c r="K89" s="30">
        <f>IFERROR((s_DL/(up_Rad_Spec!BA89*s_GSF_i*s_Fam*s_Foffset*Fsurf!C89*s_EF_iw*(1/365)*s_ET_iw*(1/24)))*up_Rad_Spec!BF89,".")</f>
        <v>17.62062672171707</v>
      </c>
      <c r="L89" s="30">
        <f>IFERROR((s_DL/(up_Rad_Spec!BB89*s_GSF_i*s_Fam*s_Foffset*Fsurf!C89*s_EF_iw*(1/365)*s_ET_iw*(1/24)))*up_Rad_Spec!BF89,".")</f>
        <v>17.62062672171707</v>
      </c>
      <c r="M89" s="30">
        <f>IFERROR((s_DL/(up_Rad_Spec!AY89*s_GSF_i*s_Fam*s_Foffset*Fsurf!C89*s_EF_iw*(1/365)*s_ET_iw*(1/24)))*up_Rad_Spec!BF89,".")</f>
        <v>17.62062672171707</v>
      </c>
      <c r="N89" s="30">
        <f>IFERROR((s_DL/(up_Rad_Spec!AV89*s_GSF_i*s_Fam*s_Foffset*acf!D89*s_ET_iw*(1/24)*s_EF_iw*(1/365)))*up_Rad_Spec!BF89,".")</f>
        <v>21.320958333277652</v>
      </c>
      <c r="O89" s="30">
        <f>IFERROR((s_DL/(up_Rad_Spec!AZ89*s_GSF_i*s_Fam*s_Foffset*acf!E89*s_ET_iw*(1/24)*s_EF_iw*(1/365)))*up_Rad_Spec!BF89,".")</f>
        <v>21.698691847056203</v>
      </c>
      <c r="P89" s="30">
        <f>IFERROR((s_DL/(up_Rad_Spec!BA89*s_GSF_i*s_Fam*s_Foffset*acf!F89*s_ET_iw*(1/24)*s_EF_iw*(1/365)))*up_Rad_Spec!BF89,".")</f>
        <v>21.698320427671945</v>
      </c>
      <c r="Q89" s="30">
        <f>IFERROR((s_DL/(up_Rad_Spec!BB89*s_GSF_i*s_Fam*s_Foffset*acf!G89*s_ET_iw*(1/24)*s_EF_iw*(1/365)))*up_Rad_Spec!BF89,".")</f>
        <v>21.786990209414871</v>
      </c>
      <c r="R89" s="30">
        <f>IFERROR((s_DL/(up_Rad_Spec!AY89*s_GSF_i*s_Fam*s_Foffset*acf!C89*s_ET_iw*(1/24)*s_EF_iw*(1/365)))*up_Rad_Spec!BF89,".")</f>
        <v>21.320958333277652</v>
      </c>
    </row>
    <row r="90" spans="1:18">
      <c r="A90" s="34" t="s">
        <v>97</v>
      </c>
      <c r="B90" s="28" t="s">
        <v>9</v>
      </c>
      <c r="C90" s="30">
        <f>IFERROR((s_DL/(k_decay*up_Rad_Spec!V90*s_IFD_iw*s_EF_iw))*up_Rad_Spec!BF90,".")</f>
        <v>3.266256203344386E-5</v>
      </c>
      <c r="D90" s="30">
        <f>IFERROR((s_DL/(k_decay*up_Rad_Spec!AN90*s_IRA_iw*(1/s_PEFm_pp)*s_SLF*s_ET_iw*s_EF_iw))*up_Rad_Spec!BF90,".")</f>
        <v>8.3427985161079816E-5</v>
      </c>
      <c r="E90" s="30">
        <f>IFERROR((s_DL/(k_decay*up_Rad_Spec!AN90*s_IRA_iw*(1/s_PEF)*s_SLF*s_ET_iw*s_EF_iw))*up_Rad_Spec!BF90,".")</f>
        <v>4.0946614908779038E-4</v>
      </c>
      <c r="F90" s="30">
        <f>IFERROR((s_DL/(k_decay*up_Rad_Spec!AY90*s_GSF_i*s_Fam*s_Foffset*acf!C90*s_ET_iw*(1/24)*s_EF_iw*(1/365)))*up_Rad_Spec!BF90,".")</f>
        <v>24.402464328412222</v>
      </c>
      <c r="G90" s="30">
        <f t="shared" si="6"/>
        <v>3.0249555344281155E-5</v>
      </c>
      <c r="H90" s="30">
        <f t="shared" si="7"/>
        <v>2.3472790725380421E-5</v>
      </c>
      <c r="I90" s="89">
        <f>IFERROR((s_DL/(up_Rad_Spec!AV90*s_GSF_i*s_Fam*s_Foffset*Fsurf!C90*s_EF_iw*(1/365)*s_ET_iw*(1/24)))*up_Rad_Spec!BF90,".")</f>
        <v>18.223041310493723</v>
      </c>
      <c r="J90" s="30">
        <f>IFERROR((s_DL/(up_Rad_Spec!AZ90*s_GSF_i*s_Fam*s_Foffset*Fsurf!C90*s_EF_iw*(1/365)*s_ET_iw*(1/24)))*up_Rad_Spec!BF90,".")</f>
        <v>18.223041310493723</v>
      </c>
      <c r="K90" s="30">
        <f>IFERROR((s_DL/(up_Rad_Spec!BA90*s_GSF_i*s_Fam*s_Foffset*Fsurf!C90*s_EF_iw*(1/365)*s_ET_iw*(1/24)))*up_Rad_Spec!BF90,".")</f>
        <v>18.223041310493723</v>
      </c>
      <c r="L90" s="30">
        <f>IFERROR((s_DL/(up_Rad_Spec!BB90*s_GSF_i*s_Fam*s_Foffset*Fsurf!C90*s_EF_iw*(1/365)*s_ET_iw*(1/24)))*up_Rad_Spec!BF90,".")</f>
        <v>18.223041310493723</v>
      </c>
      <c r="M90" s="30">
        <f>IFERROR((s_DL/(up_Rad_Spec!AY90*s_GSF_i*s_Fam*s_Foffset*Fsurf!C90*s_EF_iw*(1/365)*s_ET_iw*(1/24)))*up_Rad_Spec!BF90,".")</f>
        <v>18.223041310493723</v>
      </c>
      <c r="N90" s="30">
        <f>IFERROR((s_DL/(up_Rad_Spec!AV90*s_GSF_i*s_Fam*s_Foffset*acf!D90*s_ET_iw*(1/24)*s_EF_iw*(1/365)))*up_Rad_Spec!BF90,".")</f>
        <v>24.553490725742332</v>
      </c>
      <c r="O90" s="30">
        <f>IFERROR((s_DL/(up_Rad_Spec!AZ90*s_GSF_i*s_Fam*s_Foffset*acf!E90*s_ET_iw*(1/24)*s_EF_iw*(1/365)))*up_Rad_Spec!BF90,".")</f>
        <v>21.561420269367272</v>
      </c>
      <c r="P90" s="30">
        <f>IFERROR((s_DL/(up_Rad_Spec!BA90*s_GSF_i*s_Fam*s_Foffset*acf!F90*s_ET_iw*(1/24)*s_EF_iw*(1/365)))*up_Rad_Spec!BF90,".")</f>
        <v>22.326663915036033</v>
      </c>
      <c r="Q90" s="30">
        <f>IFERROR((s_DL/(up_Rad_Spec!BB90*s_GSF_i*s_Fam*s_Foffset*acf!G90*s_ET_iw*(1/24)*s_EF_iw*(1/365)))*up_Rad_Spec!BF90,".")</f>
        <v>22.264854926157117</v>
      </c>
      <c r="R90" s="30">
        <f>IFERROR((s_DL/(up_Rad_Spec!AY90*s_GSF_i*s_Fam*s_Foffset*acf!C90*s_ET_iw*(1/24)*s_EF_iw*(1/365)))*up_Rad_Spec!BF90,".")</f>
        <v>21.591224002291035</v>
      </c>
    </row>
    <row r="91" spans="1:18">
      <c r="A91" s="27" t="s">
        <v>98</v>
      </c>
      <c r="B91" s="90" t="s">
        <v>13</v>
      </c>
      <c r="C91" s="30">
        <f>IFERROR((s_DL/(k_decay*up_Rad_Spec!V91*s_IFD_iw*s_EF_iw))*up_Rad_Spec!BF91,".")</f>
        <v>3.266256203344386E-5</v>
      </c>
      <c r="D91" s="30">
        <f>IFERROR((s_DL/(k_decay*up_Rad_Spec!AN91*s_IRA_iw*(1/s_PEFm_pp)*s_SLF*s_ET_iw*s_EF_iw))*up_Rad_Spec!BF91,".")</f>
        <v>8.3427985161079816E-5</v>
      </c>
      <c r="E91" s="30">
        <f>IFERROR((s_DL/(k_decay*up_Rad_Spec!AN91*s_IRA_iw*(1/s_PEF)*s_SLF*s_ET_iw*s_EF_iw))*up_Rad_Spec!BF91,".")</f>
        <v>4.0946614908779038E-4</v>
      </c>
      <c r="F91" s="30">
        <f>IFERROR((s_DL/(k_decay*up_Rad_Spec!AY91*s_GSF_i*s_Fam*s_Foffset*acf!C91*s_ET_iw*(1/24)*s_EF_iw*(1/365)))*up_Rad_Spec!BF91,".")</f>
        <v>25.968621652540161</v>
      </c>
      <c r="G91" s="30">
        <f t="shared" si="6"/>
        <v>3.0249557605751118E-5</v>
      </c>
      <c r="H91" s="30">
        <f t="shared" si="7"/>
        <v>2.3472792087083062E-5</v>
      </c>
      <c r="I91" s="89">
        <f>IFERROR((s_DL/(up_Rad_Spec!AV91*s_GSF_i*s_Fam*s_Foffset*Fsurf!C91*s_EF_iw*(1/365)*s_ET_iw*(1/24)))*up_Rad_Spec!BF91,".")</f>
        <v>19.650652841730555</v>
      </c>
      <c r="J91" s="30">
        <f>IFERROR((s_DL/(up_Rad_Spec!AZ91*s_GSF_i*s_Fam*s_Foffset*Fsurf!C91*s_EF_iw*(1/365)*s_ET_iw*(1/24)))*up_Rad_Spec!BF91,".")</f>
        <v>19.650652841730555</v>
      </c>
      <c r="K91" s="30">
        <f>IFERROR((s_DL/(up_Rad_Spec!BA91*s_GSF_i*s_Fam*s_Foffset*Fsurf!C91*s_EF_iw*(1/365)*s_ET_iw*(1/24)))*up_Rad_Spec!BF91,".")</f>
        <v>19.650652841730555</v>
      </c>
      <c r="L91" s="30">
        <f>IFERROR((s_DL/(up_Rad_Spec!BB91*s_GSF_i*s_Fam*s_Foffset*Fsurf!C91*s_EF_iw*(1/365)*s_ET_iw*(1/24)))*up_Rad_Spec!BF91,".")</f>
        <v>19.650652841730555</v>
      </c>
      <c r="M91" s="30">
        <f>IFERROR((s_DL/(up_Rad_Spec!AY91*s_GSF_i*s_Fam*s_Foffset*Fsurf!C91*s_EF_iw*(1/365)*s_ET_iw*(1/24)))*up_Rad_Spec!BF91,".")</f>
        <v>19.650652841730555</v>
      </c>
      <c r="N91" s="30">
        <f>IFERROR((s_DL/(up_Rad_Spec!AV91*s_GSF_i*s_Fam*s_Foffset*acf!D91*s_ET_iw*(1/24)*s_EF_iw*(1/365)))*up_Rad_Spec!BF91,".")</f>
        <v>25.771798120022471</v>
      </c>
      <c r="O91" s="30">
        <f>IFERROR((s_DL/(up_Rad_Spec!AZ91*s_GSF_i*s_Fam*s_Foffset*acf!E91*s_ET_iw*(1/24)*s_EF_iw*(1/365)))*up_Rad_Spec!BF91,".")</f>
        <v>24.188259626373632</v>
      </c>
      <c r="P91" s="30">
        <f>IFERROR((s_DL/(up_Rad_Spec!BA91*s_GSF_i*s_Fam*s_Foffset*acf!F91*s_ET_iw*(1/24)*s_EF_iw*(1/365)))*up_Rad_Spec!BF91,".")</f>
        <v>23.88680432180962</v>
      </c>
      <c r="Q91" s="30">
        <f>IFERROR((s_DL/(up_Rad_Spec!BB91*s_GSF_i*s_Fam*s_Foffset*acf!G91*s_ET_iw*(1/24)*s_EF_iw*(1/365)))*up_Rad_Spec!BF91,".")</f>
        <v>24.132513278325252</v>
      </c>
      <c r="R91" s="30">
        <f>IFERROR((s_DL/(up_Rad_Spec!AY91*s_GSF_i*s_Fam*s_Foffset*acf!C91*s_ET_iw*(1/24)*s_EF_iw*(1/365)))*up_Rad_Spec!BF91,".")</f>
        <v>22.976955097027371</v>
      </c>
    </row>
    <row r="92" spans="1:18">
      <c r="A92" s="88" t="s">
        <v>99</v>
      </c>
      <c r="B92" s="28"/>
      <c r="C92" s="30">
        <f>IFERROR((s_DL/(k_decay*up_Rad_Spec!V92*s_IFD_iw*s_EF_iw))*up_Rad_Spec!BF92,".")</f>
        <v>3.266256203344386E-5</v>
      </c>
      <c r="D92" s="30">
        <f>IFERROR((s_DL/(k_decay*up_Rad_Spec!AN92*s_IRA_iw*(1/s_PEFm_pp)*s_SLF*s_ET_iw*s_EF_iw))*up_Rad_Spec!BF92,".")</f>
        <v>8.3427985161079816E-5</v>
      </c>
      <c r="E92" s="30">
        <f>IFERROR((s_DL/(k_decay*up_Rad_Spec!AN92*s_IRA_iw*(1/s_PEF)*s_SLF*s_ET_iw*s_EF_iw))*up_Rad_Spec!BF92,".")</f>
        <v>4.0946614908779038E-4</v>
      </c>
      <c r="F92" s="30">
        <f>IFERROR((s_DL/(k_decay*up_Rad_Spec!AY92*s_GSF_i*s_Fam*s_Foffset*acf!C92*s_ET_iw*(1/24)*s_EF_iw*(1/365)))*up_Rad_Spec!BF92,".")</f>
        <v>24.097009281185919</v>
      </c>
      <c r="G92" s="30">
        <f t="shared" si="6"/>
        <v>3.0249554868958568E-5</v>
      </c>
      <c r="H92" s="30">
        <f t="shared" si="7"/>
        <v>2.347279043917364E-5</v>
      </c>
      <c r="I92" s="89" t="str">
        <f>IFERROR((s_DL/(up_Rad_Spec!AV92*s_GSF_i*s_Fam*s_Foffset*Fsurf!C92*s_EF_iw*(1/365)*s_ET_iw*(1/24)))*up_Rad_Spec!BF92,".")</f>
        <v>.</v>
      </c>
      <c r="J92" s="30" t="str">
        <f>IFERROR((s_DL/(up_Rad_Spec!AZ92*s_GSF_i*s_Fam*s_Foffset*Fsurf!C92*s_EF_iw*(1/365)*s_ET_iw*(1/24)))*up_Rad_Spec!BF92,".")</f>
        <v>.</v>
      </c>
      <c r="K92" s="30" t="str">
        <f>IFERROR((s_DL/(up_Rad_Spec!BA92*s_GSF_i*s_Fam*s_Foffset*Fsurf!C92*s_EF_iw*(1/365)*s_ET_iw*(1/24)))*up_Rad_Spec!BF92,".")</f>
        <v>.</v>
      </c>
      <c r="L92" s="30" t="str">
        <f>IFERROR((s_DL/(up_Rad_Spec!BB92*s_GSF_i*s_Fam*s_Foffset*Fsurf!C92*s_EF_iw*(1/365)*s_ET_iw*(1/24)))*up_Rad_Spec!BF92,".")</f>
        <v>.</v>
      </c>
      <c r="M92" s="30" t="str">
        <f>IFERROR((s_DL/(up_Rad_Spec!AY92*s_GSF_i*s_Fam*s_Foffset*Fsurf!C92*s_EF_iw*(1/365)*s_ET_iw*(1/24)))*up_Rad_Spec!BF92,".")</f>
        <v>.</v>
      </c>
      <c r="N92" s="30">
        <f>IFERROR((s_DL/(up_Rad_Spec!AV92*s_GSF_i*s_Fam*s_Foffset*acf!D92*s_ET_iw*(1/24)*s_EF_iw*(1/365)))*up_Rad_Spec!BF92,".")</f>
        <v>21.320958333277652</v>
      </c>
      <c r="O92" s="30">
        <f>IFERROR((s_DL/(up_Rad_Spec!AZ92*s_GSF_i*s_Fam*s_Foffset*acf!E92*s_ET_iw*(1/24)*s_EF_iw*(1/365)))*up_Rad_Spec!BF92,".")</f>
        <v>21.662303725312892</v>
      </c>
      <c r="P92" s="30">
        <f>IFERROR((s_DL/(up_Rad_Spec!BA92*s_GSF_i*s_Fam*s_Foffset*acf!F92*s_ET_iw*(1/24)*s_EF_iw*(1/365)))*up_Rad_Spec!BF92,".")</f>
        <v>21.69943688357252</v>
      </c>
      <c r="Q92" s="30">
        <f>IFERROR((s_DL/(up_Rad_Spec!BB92*s_GSF_i*s_Fam*s_Foffset*acf!G92*s_ET_iw*(1/24)*s_EF_iw*(1/365)))*up_Rad_Spec!BF92,".")</f>
        <v>21.478308579279691</v>
      </c>
      <c r="R92" s="30">
        <f>IFERROR((s_DL/(up_Rad_Spec!AY92*s_GSF_i*s_Fam*s_Foffset*acf!C92*s_ET_iw*(1/24)*s_EF_iw*(1/365)))*up_Rad_Spec!BF92,".")</f>
        <v>21.320958333277652</v>
      </c>
    </row>
    <row r="93" spans="1:18">
      <c r="A93" s="88" t="s">
        <v>100</v>
      </c>
      <c r="B93" s="28"/>
      <c r="C93" s="30">
        <f>IFERROR((s_DL/(k_decay*up_Rad_Spec!V93*s_IFD_iw*s_EF_iw))*up_Rad_Spec!BF93,".")</f>
        <v>3.266256203344386E-5</v>
      </c>
      <c r="D93" s="30">
        <f>IFERROR((s_DL/(k_decay*up_Rad_Spec!AN93*s_IRA_iw*(1/s_PEFm_pp)*s_SLF*s_ET_iw*s_EF_iw))*up_Rad_Spec!BF93,".")</f>
        <v>8.3427985161079816E-5</v>
      </c>
      <c r="E93" s="30">
        <f>IFERROR((s_DL/(k_decay*up_Rad_Spec!AN93*s_IRA_iw*(1/s_PEF)*s_SLF*s_ET_iw*s_EF_iw))*up_Rad_Spec!BF93,".")</f>
        <v>4.0946614908779038E-4</v>
      </c>
      <c r="F93" s="30">
        <f>IFERROR((s_DL/(k_decay*up_Rad_Spec!AY93*s_GSF_i*s_Fam*s_Foffset*acf!C93*s_ET_iw*(1/24)*s_EF_iw*(1/365)))*up_Rad_Spec!BF93,".")</f>
        <v>28.376786991357946</v>
      </c>
      <c r="G93" s="30">
        <f t="shared" si="6"/>
        <v>3.0249560596034035E-5</v>
      </c>
      <c r="H93" s="30">
        <f t="shared" si="7"/>
        <v>2.3472793887626982E-5</v>
      </c>
      <c r="I93" s="89" t="str">
        <f>IFERROR((s_DL/(up_Rad_Spec!AV93*s_GSF_i*s_Fam*s_Foffset*Fsurf!C93*s_EF_iw*(1/365)*s_ET_iw*(1/24)))*up_Rad_Spec!BF93,".")</f>
        <v>.</v>
      </c>
      <c r="J93" s="30" t="str">
        <f>IFERROR((s_DL/(up_Rad_Spec!AZ93*s_GSF_i*s_Fam*s_Foffset*Fsurf!C93*s_EF_iw*(1/365)*s_ET_iw*(1/24)))*up_Rad_Spec!BF93,".")</f>
        <v>.</v>
      </c>
      <c r="K93" s="30" t="str">
        <f>IFERROR((s_DL/(up_Rad_Spec!BA93*s_GSF_i*s_Fam*s_Foffset*Fsurf!C93*s_EF_iw*(1/365)*s_ET_iw*(1/24)))*up_Rad_Spec!BF93,".")</f>
        <v>.</v>
      </c>
      <c r="L93" s="30" t="str">
        <f>IFERROR((s_DL/(up_Rad_Spec!BB93*s_GSF_i*s_Fam*s_Foffset*Fsurf!C93*s_EF_iw*(1/365)*s_ET_iw*(1/24)))*up_Rad_Spec!BF93,".")</f>
        <v>.</v>
      </c>
      <c r="M93" s="30" t="str">
        <f>IFERROR((s_DL/(up_Rad_Spec!AY93*s_GSF_i*s_Fam*s_Foffset*Fsurf!C93*s_EF_iw*(1/365)*s_ET_iw*(1/24)))*up_Rad_Spec!BF93,".")</f>
        <v>.</v>
      </c>
      <c r="N93" s="30">
        <f>IFERROR((s_DL/(up_Rad_Spec!AV93*s_GSF_i*s_Fam*s_Foffset*acf!D93*s_ET_iw*(1/24)*s_EF_iw*(1/365)))*up_Rad_Spec!BF93,".")</f>
        <v>22.215543997610983</v>
      </c>
      <c r="O93" s="30">
        <f>IFERROR((s_DL/(up_Rad_Spec!AZ93*s_GSF_i*s_Fam*s_Foffset*acf!E93*s_ET_iw*(1/24)*s_EF_iw*(1/365)))*up_Rad_Spec!BF93,".")</f>
        <v>22.55532960520425</v>
      </c>
      <c r="P93" s="30">
        <f>IFERROR((s_DL/(up_Rad_Spec!BA93*s_GSF_i*s_Fam*s_Foffset*acf!F93*s_ET_iw*(1/24)*s_EF_iw*(1/365)))*up_Rad_Spec!BF93,".")</f>
        <v>22.21679691870948</v>
      </c>
      <c r="Q93" s="30">
        <f>IFERROR((s_DL/(up_Rad_Spec!BB93*s_GSF_i*s_Fam*s_Foffset*acf!G93*s_ET_iw*(1/24)*s_EF_iw*(1/365)))*up_Rad_Spec!BF93,".")</f>
        <v>22.237331900610492</v>
      </c>
      <c r="R93" s="30">
        <f>IFERROR((s_DL/(up_Rad_Spec!AY93*s_GSF_i*s_Fam*s_Foffset*acf!C93*s_ET_iw*(1/24)*s_EF_iw*(1/365)))*up_Rad_Spec!BF93,".")</f>
        <v>25.107692245751693</v>
      </c>
    </row>
    <row r="94" spans="1:18">
      <c r="A94" s="88" t="s">
        <v>101</v>
      </c>
      <c r="B94" s="28"/>
      <c r="C94" s="30">
        <f>IFERROR((s_DL/(k_decay*up_Rad_Spec!V94*s_IFD_iw*s_EF_iw))*up_Rad_Spec!BF94,".")</f>
        <v>3.266256203344386E-5</v>
      </c>
      <c r="D94" s="30">
        <f>IFERROR((s_DL/(k_decay*up_Rad_Spec!AN94*s_IRA_iw*(1/s_PEFm_pp)*s_SLF*s_ET_iw*s_EF_iw))*up_Rad_Spec!BF94,".")</f>
        <v>8.3427985161079816E-5</v>
      </c>
      <c r="E94" s="30">
        <f>IFERROR((s_DL/(k_decay*up_Rad_Spec!AN94*s_IRA_iw*(1/s_PEF)*s_SLF*s_ET_iw*s_EF_iw))*up_Rad_Spec!BF94,".")</f>
        <v>4.0946614908779038E-4</v>
      </c>
      <c r="F94" s="30">
        <f>IFERROR((s_DL/(k_decay*up_Rad_Spec!AY94*s_GSF_i*s_Fam*s_Foffset*acf!C94*s_ET_iw*(1/24)*s_EF_iw*(1/365)))*up_Rad_Spec!BF94,".")</f>
        <v>27.109135441334153</v>
      </c>
      <c r="G94" s="30">
        <f t="shared" si="6"/>
        <v>3.0249559088180623E-5</v>
      </c>
      <c r="H94" s="30">
        <f t="shared" si="7"/>
        <v>2.3472792979700761E-5</v>
      </c>
      <c r="I94" s="89">
        <f>IFERROR((s_DL/(up_Rad_Spec!AV94*s_GSF_i*s_Fam*s_Foffset*Fsurf!C94*s_EF_iw*(1/365)*s_ET_iw*(1/24)))*up_Rad_Spec!BF94,".")</f>
        <v>21.822884680939257</v>
      </c>
      <c r="J94" s="30">
        <f>IFERROR((s_DL/(up_Rad_Spec!AZ94*s_GSF_i*s_Fam*s_Foffset*Fsurf!C94*s_EF_iw*(1/365)*s_ET_iw*(1/24)))*up_Rad_Spec!BF94,".")</f>
        <v>21.822884680939257</v>
      </c>
      <c r="K94" s="30">
        <f>IFERROR((s_DL/(up_Rad_Spec!BA94*s_GSF_i*s_Fam*s_Foffset*Fsurf!C94*s_EF_iw*(1/365)*s_ET_iw*(1/24)))*up_Rad_Spec!BF94,".")</f>
        <v>21.822884680939257</v>
      </c>
      <c r="L94" s="30">
        <f>IFERROR((s_DL/(up_Rad_Spec!BB94*s_GSF_i*s_Fam*s_Foffset*Fsurf!C94*s_EF_iw*(1/365)*s_ET_iw*(1/24)))*up_Rad_Spec!BF94,".")</f>
        <v>21.822884680939257</v>
      </c>
      <c r="M94" s="30">
        <f>IFERROR((s_DL/(up_Rad_Spec!AY94*s_GSF_i*s_Fam*s_Foffset*Fsurf!C94*s_EF_iw*(1/365)*s_ET_iw*(1/24)))*up_Rad_Spec!BF94,".")</f>
        <v>21.822884680939257</v>
      </c>
      <c r="N94" s="30">
        <f>IFERROR((s_DL/(up_Rad_Spec!AV94*s_GSF_i*s_Fam*s_Foffset*acf!D94*s_ET_iw*(1/24)*s_EF_iw*(1/365)))*up_Rad_Spec!BF94,".")</f>
        <v>22.694731421762047</v>
      </c>
      <c r="O94" s="30">
        <f>IFERROR((s_DL/(up_Rad_Spec!AZ94*s_GSF_i*s_Fam*s_Foffset*acf!E94*s_ET_iw*(1/24)*s_EF_iw*(1/365)))*up_Rad_Spec!BF94,".")</f>
        <v>22.884920845748624</v>
      </c>
      <c r="P94" s="30">
        <f>IFERROR((s_DL/(up_Rad_Spec!BA94*s_GSF_i*s_Fam*s_Foffset*acf!F94*s_ET_iw*(1/24)*s_EF_iw*(1/365)))*up_Rad_Spec!BF94,".")</f>
        <v>22.977473893005996</v>
      </c>
      <c r="Q94" s="30">
        <f>IFERROR((s_DL/(up_Rad_Spec!BB94*s_GSF_i*s_Fam*s_Foffset*acf!G94*s_ET_iw*(1/24)*s_EF_iw*(1/365)))*up_Rad_Spec!BF94,".")</f>
        <v>22.774660037819299</v>
      </c>
      <c r="R94" s="30">
        <f>IFERROR((s_DL/(up_Rad_Spec!AY94*s_GSF_i*s_Fam*s_Foffset*acf!C94*s_ET_iw*(1/24)*s_EF_iw*(1/365)))*up_Rad_Spec!BF94,".")</f>
        <v>23.986078124937357</v>
      </c>
    </row>
    <row r="95" spans="1:18">
      <c r="A95" s="88" t="s">
        <v>102</v>
      </c>
      <c r="B95" s="28"/>
      <c r="C95" s="30">
        <f>IFERROR((s_DL/(k_decay*up_Rad_Spec!V95*s_IFD_iw*s_EF_iw))*up_Rad_Spec!BF95,".")</f>
        <v>3.266256203344386E-5</v>
      </c>
      <c r="D95" s="30">
        <f>IFERROR((s_DL/(k_decay*up_Rad_Spec!AN95*s_IRA_iw*(1/s_PEFm_pp)*s_SLF*s_ET_iw*s_EF_iw))*up_Rad_Spec!BF95,".")</f>
        <v>8.3427985161079816E-5</v>
      </c>
      <c r="E95" s="30">
        <f>IFERROR((s_DL/(k_decay*up_Rad_Spec!AN95*s_IRA_iw*(1/s_PEF)*s_SLF*s_ET_iw*s_EF_iw))*up_Rad_Spec!BF95,".")</f>
        <v>4.0946614908779038E-4</v>
      </c>
      <c r="F95" s="30">
        <f>IFERROR((s_DL/(k_decay*up_Rad_Spec!AY95*s_GSF_i*s_Fam*s_Foffset*acf!C95*s_ET_iw*(1/24)*s_EF_iw*(1/365)))*up_Rad_Spec!BF95,".")</f>
        <v>27.630029438953763</v>
      </c>
      <c r="G95" s="30">
        <f t="shared" si="6"/>
        <v>3.0249559724522412E-5</v>
      </c>
      <c r="H95" s="30">
        <f t="shared" si="7"/>
        <v>2.3472793362862278E-5</v>
      </c>
      <c r="I95" s="89">
        <f>IFERROR((s_DL/(up_Rad_Spec!AV95*s_GSF_i*s_Fam*s_Foffset*Fsurf!C95*s_EF_iw*(1/365)*s_ET_iw*(1/24)))*up_Rad_Spec!BF95,".")</f>
        <v>22.419514546033284</v>
      </c>
      <c r="J95" s="30">
        <f>IFERROR((s_DL/(up_Rad_Spec!AZ95*s_GSF_i*s_Fam*s_Foffset*Fsurf!C95*s_EF_iw*(1/365)*s_ET_iw*(1/24)))*up_Rad_Spec!BF95,".")</f>
        <v>22.419514546033284</v>
      </c>
      <c r="K95" s="30">
        <f>IFERROR((s_DL/(up_Rad_Spec!BA95*s_GSF_i*s_Fam*s_Foffset*Fsurf!C95*s_EF_iw*(1/365)*s_ET_iw*(1/24)))*up_Rad_Spec!BF95,".")</f>
        <v>22.419514546033284</v>
      </c>
      <c r="L95" s="30">
        <f>IFERROR((s_DL/(up_Rad_Spec!BB95*s_GSF_i*s_Fam*s_Foffset*Fsurf!C95*s_EF_iw*(1/365)*s_ET_iw*(1/24)))*up_Rad_Spec!BF95,".")</f>
        <v>22.419514546033284</v>
      </c>
      <c r="M95" s="30">
        <f>IFERROR((s_DL/(up_Rad_Spec!AY95*s_GSF_i*s_Fam*s_Foffset*Fsurf!C95*s_EF_iw*(1/365)*s_ET_iw*(1/24)))*up_Rad_Spec!BF95,".")</f>
        <v>22.419514546033284</v>
      </c>
      <c r="N95" s="30">
        <f>IFERROR((s_DL/(up_Rad_Spec!AV95*s_GSF_i*s_Fam*s_Foffset*acf!D95*s_ET_iw*(1/24)*s_EF_iw*(1/365)))*up_Rad_Spec!BF95,".")</f>
        <v>22.395964635795856</v>
      </c>
      <c r="O95" s="30">
        <f>IFERROR((s_DL/(up_Rad_Spec!AZ95*s_GSF_i*s_Fam*s_Foffset*acf!E95*s_ET_iw*(1/24)*s_EF_iw*(1/365)))*up_Rad_Spec!BF95,".")</f>
        <v>22.486038023620701</v>
      </c>
      <c r="P95" s="30">
        <f>IFERROR((s_DL/(up_Rad_Spec!BA95*s_GSF_i*s_Fam*s_Foffset*acf!F95*s_ET_iw*(1/24)*s_EF_iw*(1/365)))*up_Rad_Spec!BF95,".")</f>
        <v>22.473442567508865</v>
      </c>
      <c r="Q95" s="30">
        <f>IFERROR((s_DL/(up_Rad_Spec!BB95*s_GSF_i*s_Fam*s_Foffset*acf!G95*s_ET_iw*(1/24)*s_EF_iw*(1/365)))*up_Rad_Spec!BF95,".")</f>
        <v>22.721854634021856</v>
      </c>
      <c r="R95" s="30">
        <f>IFERROR((s_DL/(up_Rad_Spec!AY95*s_GSF_i*s_Fam*s_Foffset*acf!C95*s_ET_iw*(1/24)*s_EF_iw*(1/365)))*up_Rad_Spec!BF95,".")</f>
        <v>24.446963502442415</v>
      </c>
    </row>
    <row r="96" spans="1:18">
      <c r="A96" s="34" t="s">
        <v>103</v>
      </c>
      <c r="B96" s="90" t="s">
        <v>9</v>
      </c>
      <c r="C96" s="30">
        <f>IFERROR((s_DL/(k_decay*up_Rad_Spec!V96*s_IFD_iw*s_EF_iw))*up_Rad_Spec!BF96,".")</f>
        <v>3.266256203344386E-5</v>
      </c>
      <c r="D96" s="30">
        <f>IFERROR((s_DL/(k_decay*up_Rad_Spec!AN96*s_IRA_iw*(1/s_PEFm_pp)*s_SLF*s_ET_iw*s_EF_iw))*up_Rad_Spec!BF96,".")</f>
        <v>8.3427985161079816E-5</v>
      </c>
      <c r="E96" s="30">
        <f>IFERROR((s_DL/(k_decay*up_Rad_Spec!AN96*s_IRA_iw*(1/s_PEF)*s_SLF*s_ET_iw*s_EF_iw))*up_Rad_Spec!BF96,".")</f>
        <v>4.0946614908779038E-4</v>
      </c>
      <c r="F96" s="30">
        <f>IFERROR((s_DL/(k_decay*up_Rad_Spec!AY96*s_GSF_i*s_Fam*s_Foffset*acf!C96*s_ET_iw*(1/24)*s_EF_iw*(1/365)))*up_Rad_Spec!BF96,".")</f>
        <v>27.19519618876695</v>
      </c>
      <c r="G96" s="30">
        <f t="shared" si="6"/>
        <v>3.0249559194996384E-5</v>
      </c>
      <c r="H96" s="30">
        <f t="shared" si="7"/>
        <v>2.3472793044017908E-5</v>
      </c>
      <c r="I96" s="89">
        <f>IFERROR((s_DL/(up_Rad_Spec!AV96*s_GSF_i*s_Fam*s_Foffset*Fsurf!C96*s_EF_iw*(1/365)*s_ET_iw*(1/24)))*up_Rad_Spec!BF96,".")</f>
        <v>21.558097404729676</v>
      </c>
      <c r="J96" s="30">
        <f>IFERROR((s_DL/(up_Rad_Spec!AZ96*s_GSF_i*s_Fam*s_Foffset*Fsurf!C96*s_EF_iw*(1/365)*s_ET_iw*(1/24)))*up_Rad_Spec!BF96,".")</f>
        <v>21.558097404729676</v>
      </c>
      <c r="K96" s="30">
        <f>IFERROR((s_DL/(up_Rad_Spec!BA96*s_GSF_i*s_Fam*s_Foffset*Fsurf!C96*s_EF_iw*(1/365)*s_ET_iw*(1/24)))*up_Rad_Spec!BF96,".")</f>
        <v>21.558097404729676</v>
      </c>
      <c r="L96" s="30">
        <f>IFERROR((s_DL/(up_Rad_Spec!BB96*s_GSF_i*s_Fam*s_Foffset*Fsurf!C96*s_EF_iw*(1/365)*s_ET_iw*(1/24)))*up_Rad_Spec!BF96,".")</f>
        <v>21.558097404729676</v>
      </c>
      <c r="M96" s="30">
        <f>IFERROR((s_DL/(up_Rad_Spec!AY96*s_GSF_i*s_Fam*s_Foffset*Fsurf!C96*s_EF_iw*(1/365)*s_ET_iw*(1/24)))*up_Rad_Spec!BF96,".")</f>
        <v>21.558097404729676</v>
      </c>
      <c r="N96" s="30">
        <f>IFERROR((s_DL/(up_Rad_Spec!AV96*s_GSF_i*s_Fam*s_Foffset*acf!D96*s_ET_iw*(1/24)*s_EF_iw*(1/365)))*up_Rad_Spec!BF96,".")</f>
        <v>23.342211263955356</v>
      </c>
      <c r="O96" s="30">
        <f>IFERROR((s_DL/(up_Rad_Spec!AZ96*s_GSF_i*s_Fam*s_Foffset*acf!E96*s_ET_iw*(1/24)*s_EF_iw*(1/365)))*up_Rad_Spec!BF96,".")</f>
        <v>22.830406710854835</v>
      </c>
      <c r="P96" s="30">
        <f>IFERROR((s_DL/(up_Rad_Spec!BA96*s_GSF_i*s_Fam*s_Foffset*acf!F96*s_ET_iw*(1/24)*s_EF_iw*(1/365)))*up_Rad_Spec!BF96,".")</f>
        <v>23.196702468170106</v>
      </c>
      <c r="Q96" s="30">
        <f>IFERROR((s_DL/(up_Rad_Spec!BB96*s_GSF_i*s_Fam*s_Foffset*acf!G96*s_ET_iw*(1/24)*s_EF_iw*(1/365)))*up_Rad_Spec!BF96,".")</f>
        <v>22.325610820186029</v>
      </c>
      <c r="R96" s="30">
        <f>IFERROR((s_DL/(up_Rad_Spec!AY96*s_GSF_i*s_Fam*s_Foffset*acf!C96*s_ET_iw*(1/24)*s_EF_iw*(1/365)))*up_Rad_Spec!BF96,".")</f>
        <v>24.062224404699052</v>
      </c>
    </row>
    <row r="97" spans="1:18">
      <c r="A97" s="88" t="s">
        <v>104</v>
      </c>
      <c r="B97" s="28"/>
      <c r="C97" s="30">
        <f>IFERROR((s_DL/(k_decay*up_Rad_Spec!V97*s_IFD_iw*s_EF_iw))*up_Rad_Spec!BF97,".")</f>
        <v>3.266256203344386E-5</v>
      </c>
      <c r="D97" s="30">
        <f>IFERROR((s_DL/(k_decay*up_Rad_Spec!AN97*s_IRA_iw*(1/s_PEFm_pp)*s_SLF*s_ET_iw*s_EF_iw))*up_Rad_Spec!BF97,".")</f>
        <v>8.3427985161079816E-5</v>
      </c>
      <c r="E97" s="30">
        <f>IFERROR((s_DL/(k_decay*up_Rad_Spec!AN97*s_IRA_iw*(1/s_PEF)*s_SLF*s_ET_iw*s_EF_iw))*up_Rad_Spec!BF97,".")</f>
        <v>4.0946614908779038E-4</v>
      </c>
      <c r="F97" s="30">
        <f>IFERROR((s_DL/(k_decay*up_Rad_Spec!AY97*s_GSF_i*s_Fam*s_Foffset*acf!C97*s_ET_iw*(1/24)*s_EF_iw*(1/365)))*up_Rad_Spec!BF97,".")</f>
        <v>27.250529699207412</v>
      </c>
      <c r="G97" s="30">
        <f t="shared" si="6"/>
        <v>3.0249559263318169E-5</v>
      </c>
      <c r="H97" s="30">
        <f t="shared" si="7"/>
        <v>2.3472793085156617E-5</v>
      </c>
      <c r="I97" s="89">
        <f>IFERROR((s_DL/(up_Rad_Spec!AV97*s_GSF_i*s_Fam*s_Foffset*Fsurf!C97*s_EF_iw*(1/365)*s_ET_iw*(1/24)))*up_Rad_Spec!BF97,".")</f>
        <v>21.428098827414722</v>
      </c>
      <c r="J97" s="30">
        <f>IFERROR((s_DL/(up_Rad_Spec!AZ97*s_GSF_i*s_Fam*s_Foffset*Fsurf!C97*s_EF_iw*(1/365)*s_ET_iw*(1/24)))*up_Rad_Spec!BF97,".")</f>
        <v>21.428098827414722</v>
      </c>
      <c r="K97" s="30">
        <f>IFERROR((s_DL/(up_Rad_Spec!BA97*s_GSF_i*s_Fam*s_Foffset*Fsurf!C97*s_EF_iw*(1/365)*s_ET_iw*(1/24)))*up_Rad_Spec!BF97,".")</f>
        <v>21.428098827414722</v>
      </c>
      <c r="L97" s="30">
        <f>IFERROR((s_DL/(up_Rad_Spec!BB97*s_GSF_i*s_Fam*s_Foffset*Fsurf!C97*s_EF_iw*(1/365)*s_ET_iw*(1/24)))*up_Rad_Spec!BF97,".")</f>
        <v>21.428098827414722</v>
      </c>
      <c r="M97" s="30">
        <f>IFERROR((s_DL/(up_Rad_Spec!AY97*s_GSF_i*s_Fam*s_Foffset*Fsurf!C97*s_EF_iw*(1/365)*s_ET_iw*(1/24)))*up_Rad_Spec!BF97,".")</f>
        <v>21.428098827414722</v>
      </c>
      <c r="N97" s="30">
        <f>IFERROR((s_DL/(up_Rad_Spec!AV97*s_GSF_i*s_Fam*s_Foffset*acf!D97*s_ET_iw*(1/24)*s_EF_iw*(1/365)))*up_Rad_Spec!BF97,".")</f>
        <v>22.900288580187102</v>
      </c>
      <c r="O97" s="30">
        <f>IFERROR((s_DL/(up_Rad_Spec!AZ97*s_GSF_i*s_Fam*s_Foffset*acf!E97*s_ET_iw*(1/24)*s_EF_iw*(1/365)))*up_Rad_Spec!BF97,".")</f>
        <v>22.763391032357738</v>
      </c>
      <c r="P97" s="30">
        <f>IFERROR((s_DL/(up_Rad_Spec!BA97*s_GSF_i*s_Fam*s_Foffset*acf!F97*s_ET_iw*(1/24)*s_EF_iw*(1/365)))*up_Rad_Spec!BF97,".")</f>
        <v>23.041597075963228</v>
      </c>
      <c r="Q97" s="30">
        <f>IFERROR((s_DL/(up_Rad_Spec!BB97*s_GSF_i*s_Fam*s_Foffset*acf!G97*s_ET_iw*(1/24)*s_EF_iw*(1/365)))*up_Rad_Spec!BF97,".")</f>
        <v>22.805328850151422</v>
      </c>
      <c r="R97" s="30">
        <f>IFERROR((s_DL/(up_Rad_Spec!AY97*s_GSF_i*s_Fam*s_Foffset*acf!C97*s_ET_iw*(1/24)*s_EF_iw*(1/365)))*up_Rad_Spec!BF97,".")</f>
        <v>24.111183321416419</v>
      </c>
    </row>
    <row r="98" spans="1:18">
      <c r="A98" s="27" t="s">
        <v>105</v>
      </c>
      <c r="B98" s="90" t="s">
        <v>13</v>
      </c>
      <c r="C98" s="30">
        <f>IFERROR((s_DL/(k_decay*up_Rad_Spec!V98*s_IFD_iw*s_EF_iw))*up_Rad_Spec!BF98,".")</f>
        <v>3.266256203344386E-5</v>
      </c>
      <c r="D98" s="30">
        <f>IFERROR((s_DL/(k_decay*up_Rad_Spec!AN98*s_IRA_iw*(1/s_PEFm_pp)*s_SLF*s_ET_iw*s_EF_iw))*up_Rad_Spec!BF98,".")</f>
        <v>8.3427985161079816E-5</v>
      </c>
      <c r="E98" s="30">
        <f>IFERROR((s_DL/(k_decay*up_Rad_Spec!AN98*s_IRA_iw*(1/s_PEF)*s_SLF*s_ET_iw*s_EF_iw))*up_Rad_Spec!BF98,".")</f>
        <v>4.0946614908779038E-4</v>
      </c>
      <c r="F98" s="30">
        <f>IFERROR((s_DL/(k_decay*up_Rad_Spec!AY98*s_GSF_i*s_Fam*s_Foffset*acf!C98*s_ET_iw*(1/24)*s_EF_iw*(1/365)))*up_Rad_Spec!BF98,".")</f>
        <v>27.342953453765748</v>
      </c>
      <c r="G98" s="30">
        <f t="shared" si="6"/>
        <v>3.0249559376819595E-5</v>
      </c>
      <c r="H98" s="30">
        <f t="shared" si="7"/>
        <v>2.3472793153499417E-5</v>
      </c>
      <c r="I98" s="89">
        <f>IFERROR((s_DL/(up_Rad_Spec!AV98*s_GSF_i*s_Fam*s_Foffset*Fsurf!C98*s_EF_iw*(1/365)*s_ET_iw*(1/24)))*up_Rad_Spec!BF98,".")</f>
        <v>21.34230063391156</v>
      </c>
      <c r="J98" s="30">
        <f>IFERROR((s_DL/(up_Rad_Spec!AZ98*s_GSF_i*s_Fam*s_Foffset*Fsurf!C98*s_EF_iw*(1/365)*s_ET_iw*(1/24)))*up_Rad_Spec!BF98,".")</f>
        <v>21.34230063391156</v>
      </c>
      <c r="K98" s="30">
        <f>IFERROR((s_DL/(up_Rad_Spec!BA98*s_GSF_i*s_Fam*s_Foffset*Fsurf!C98*s_EF_iw*(1/365)*s_ET_iw*(1/24)))*up_Rad_Spec!BF98,".")</f>
        <v>21.34230063391156</v>
      </c>
      <c r="L98" s="30">
        <f>IFERROR((s_DL/(up_Rad_Spec!BB98*s_GSF_i*s_Fam*s_Foffset*Fsurf!C98*s_EF_iw*(1/365)*s_ET_iw*(1/24)))*up_Rad_Spec!BF98,".")</f>
        <v>21.34230063391156</v>
      </c>
      <c r="M98" s="30">
        <f>IFERROR((s_DL/(up_Rad_Spec!AY98*s_GSF_i*s_Fam*s_Foffset*Fsurf!C98*s_EF_iw*(1/365)*s_ET_iw*(1/24)))*up_Rad_Spec!BF98,".")</f>
        <v>21.34230063391156</v>
      </c>
      <c r="N98" s="30">
        <f>IFERROR((s_DL/(up_Rad_Spec!AV98*s_GSF_i*s_Fam*s_Foffset*acf!D98*s_ET_iw*(1/24)*s_EF_iw*(1/365)))*up_Rad_Spec!BF98,".")</f>
        <v>22.605353413595587</v>
      </c>
      <c r="O98" s="30">
        <f>IFERROR((s_DL/(up_Rad_Spec!AZ98*s_GSF_i*s_Fam*s_Foffset*acf!E98*s_ET_iw*(1/24)*s_EF_iw*(1/365)))*up_Rad_Spec!BF98,".")</f>
        <v>22.694172598810781</v>
      </c>
      <c r="P98" s="30">
        <f>IFERROR((s_DL/(up_Rad_Spec!BA98*s_GSF_i*s_Fam*s_Foffset*acf!F98*s_ET_iw*(1/24)*s_EF_iw*(1/365)))*up_Rad_Spec!BF98,".")</f>
        <v>22.878106975595685</v>
      </c>
      <c r="Q98" s="30">
        <f>IFERROR((s_DL/(up_Rad_Spec!BB98*s_GSF_i*s_Fam*s_Foffset*acf!G98*s_ET_iw*(1/24)*s_EF_iw*(1/365)))*up_Rad_Spec!BF98,".")</f>
        <v>23.17970854694801</v>
      </c>
      <c r="R98" s="30">
        <f>IFERROR((s_DL/(up_Rad_Spec!AY98*s_GSF_i*s_Fam*s_Foffset*acf!C98*s_ET_iw*(1/24)*s_EF_iw*(1/365)))*up_Rad_Spec!BF98,".")</f>
        <v>24.192959569952038</v>
      </c>
    </row>
    <row r="99" spans="1:18">
      <c r="A99" s="88" t="s">
        <v>106</v>
      </c>
      <c r="B99" s="28"/>
      <c r="C99" s="30">
        <f>IFERROR((s_DL/(k_decay*up_Rad_Spec!V99*s_IFD_iw*s_EF_iw))*up_Rad_Spec!BF99,".")</f>
        <v>3.266256203344386E-5</v>
      </c>
      <c r="D99" s="30">
        <f>IFERROR((s_DL/(k_decay*up_Rad_Spec!AN99*s_IRA_iw*(1/s_PEFm_pp)*s_SLF*s_ET_iw*s_EF_iw))*up_Rad_Spec!BF99,".")</f>
        <v>8.3427985161079816E-5</v>
      </c>
      <c r="E99" s="30">
        <f>IFERROR((s_DL/(k_decay*up_Rad_Spec!AN99*s_IRA_iw*(1/s_PEF)*s_SLF*s_ET_iw*s_EF_iw))*up_Rad_Spec!BF99,".")</f>
        <v>4.0946614908779038E-4</v>
      </c>
      <c r="F99" s="30">
        <f>IFERROR((s_DL/(k_decay*up_Rad_Spec!AY99*s_GSF_i*s_Fam*s_Foffset*acf!C99*s_ET_iw*(1/24)*s_EF_iw*(1/365)))*up_Rad_Spec!BF99,".")</f>
        <v>26.774454756873237</v>
      </c>
      <c r="G99" s="30">
        <f t="shared" si="6"/>
        <v>3.0249558666258363E-5</v>
      </c>
      <c r="H99" s="30">
        <f t="shared" si="7"/>
        <v>2.3472792725648025E-5</v>
      </c>
      <c r="I99" s="89">
        <f>IFERROR((s_DL/(up_Rad_Spec!AV99*s_GSF_i*s_Fam*s_Foffset*Fsurf!C99*s_EF_iw*(1/365)*s_ET_iw*(1/24)))*up_Rad_Spec!BF99,".")</f>
        <v>19.888953669102289</v>
      </c>
      <c r="J99" s="30">
        <f>IFERROR((s_DL/(up_Rad_Spec!AZ99*s_GSF_i*s_Fam*s_Foffset*Fsurf!C99*s_EF_iw*(1/365)*s_ET_iw*(1/24)))*up_Rad_Spec!BF99,".")</f>
        <v>19.888953669102289</v>
      </c>
      <c r="K99" s="30">
        <f>IFERROR((s_DL/(up_Rad_Spec!BA99*s_GSF_i*s_Fam*s_Foffset*Fsurf!C99*s_EF_iw*(1/365)*s_ET_iw*(1/24)))*up_Rad_Spec!BF99,".")</f>
        <v>19.888953669102289</v>
      </c>
      <c r="L99" s="30">
        <f>IFERROR((s_DL/(up_Rad_Spec!BB99*s_GSF_i*s_Fam*s_Foffset*Fsurf!C99*s_EF_iw*(1/365)*s_ET_iw*(1/24)))*up_Rad_Spec!BF99,".")</f>
        <v>19.888953669102289</v>
      </c>
      <c r="M99" s="30">
        <f>IFERROR((s_DL/(up_Rad_Spec!AY99*s_GSF_i*s_Fam*s_Foffset*Fsurf!C99*s_EF_iw*(1/365)*s_ET_iw*(1/24)))*up_Rad_Spec!BF99,".")</f>
        <v>19.888953669102289</v>
      </c>
      <c r="N99" s="30">
        <f>IFERROR((s_DL/(up_Rad_Spec!AV99*s_GSF_i*s_Fam*s_Foffset*acf!D99*s_ET_iw*(1/24)*s_EF_iw*(1/365)))*up_Rad_Spec!BF99,".")</f>
        <v>23.689953703641834</v>
      </c>
      <c r="O99" s="30">
        <f>IFERROR((s_DL/(up_Rad_Spec!AZ99*s_GSF_i*s_Fam*s_Foffset*acf!E99*s_ET_iw*(1/24)*s_EF_iw*(1/365)))*up_Rad_Spec!BF99,".")</f>
        <v>23.689953703641834</v>
      </c>
      <c r="P99" s="30">
        <f>IFERROR((s_DL/(up_Rad_Spec!BA99*s_GSF_i*s_Fam*s_Foffset*acf!F99*s_ET_iw*(1/24)*s_EF_iw*(1/365)))*up_Rad_Spec!BF99,".")</f>
        <v>23.689953703641834</v>
      </c>
      <c r="Q99" s="30">
        <f>IFERROR((s_DL/(up_Rad_Spec!BB99*s_GSF_i*s_Fam*s_Foffset*acf!G99*s_ET_iw*(1/24)*s_EF_iw*(1/365)))*up_Rad_Spec!BF99,".")</f>
        <v>23.689953703641834</v>
      </c>
      <c r="R99" s="30">
        <f>IFERROR((s_DL/(up_Rad_Spec!AY99*s_GSF_i*s_Fam*s_Foffset*acf!C99*s_ET_iw*(1/24)*s_EF_iw*(1/365)))*up_Rad_Spec!BF99,".")</f>
        <v>23.689953703641834</v>
      </c>
    </row>
    <row r="100" spans="1:18">
      <c r="A100" s="88" t="s">
        <v>107</v>
      </c>
      <c r="B100" s="28"/>
      <c r="C100" s="30">
        <f>IFERROR((s_DL/(k_decay*up_Rad_Spec!V100*s_IFD_iw*s_EF_iw))*up_Rad_Spec!BF100,".")</f>
        <v>3.266256203344386E-5</v>
      </c>
      <c r="D100" s="30">
        <f>IFERROR((s_DL/(k_decay*up_Rad_Spec!AN100*s_IRA_iw*(1/s_PEFm_pp)*s_SLF*s_ET_iw*s_EF_iw))*up_Rad_Spec!BF100,".")</f>
        <v>8.3427985161079816E-5</v>
      </c>
      <c r="E100" s="30">
        <f>IFERROR((s_DL/(k_decay*up_Rad_Spec!AN100*s_IRA_iw*(1/s_PEF)*s_SLF*s_ET_iw*s_EF_iw))*up_Rad_Spec!BF100,".")</f>
        <v>4.0946614908779038E-4</v>
      </c>
      <c r="F100" s="30">
        <f>IFERROR((s_DL/(k_decay*up_Rad_Spec!AY100*s_GSF_i*s_Fam*s_Foffset*acf!C100*s_ET_iw*(1/24)*s_EF_iw*(1/365)))*up_Rad_Spec!BF100,".")</f>
        <v>26.967388327915419</v>
      </c>
      <c r="G100" s="30">
        <f t="shared" si="6"/>
        <v>3.0249558910762586E-5</v>
      </c>
      <c r="H100" s="30">
        <f t="shared" si="7"/>
        <v>2.3472792872871753E-5</v>
      </c>
      <c r="I100" s="89">
        <f>IFERROR((s_DL/(up_Rad_Spec!AV100*s_GSF_i*s_Fam*s_Foffset*Fsurf!C100*s_EF_iw*(1/365)*s_ET_iw*(1/24)))*up_Rad_Spec!BF100,".")</f>
        <v>21.151744378251639</v>
      </c>
      <c r="J100" s="30">
        <f>IFERROR((s_DL/(up_Rad_Spec!AZ100*s_GSF_i*s_Fam*s_Foffset*Fsurf!C100*s_EF_iw*(1/365)*s_ET_iw*(1/24)))*up_Rad_Spec!BF100,".")</f>
        <v>21.151744378251639</v>
      </c>
      <c r="K100" s="30">
        <f>IFERROR((s_DL/(up_Rad_Spec!BA100*s_GSF_i*s_Fam*s_Foffset*Fsurf!C100*s_EF_iw*(1/365)*s_ET_iw*(1/24)))*up_Rad_Spec!BF100,".")</f>
        <v>21.151744378251639</v>
      </c>
      <c r="L100" s="30">
        <f>IFERROR((s_DL/(up_Rad_Spec!BB100*s_GSF_i*s_Fam*s_Foffset*Fsurf!C100*s_EF_iw*(1/365)*s_ET_iw*(1/24)))*up_Rad_Spec!BF100,".")</f>
        <v>21.151744378251639</v>
      </c>
      <c r="M100" s="30">
        <f>IFERROR((s_DL/(up_Rad_Spec!AY100*s_GSF_i*s_Fam*s_Foffset*Fsurf!C100*s_EF_iw*(1/365)*s_ET_iw*(1/24)))*up_Rad_Spec!BF100,".")</f>
        <v>21.151744378251639</v>
      </c>
      <c r="N100" s="30">
        <f>IFERROR((s_DL/(up_Rad_Spec!AV100*s_GSF_i*s_Fam*s_Foffset*acf!D100*s_ET_iw*(1/24)*s_EF_iw*(1/365)))*up_Rad_Spec!BF100,".")</f>
        <v>22.41434081190727</v>
      </c>
      <c r="O100" s="30">
        <f>IFERROR((s_DL/(up_Rad_Spec!AZ100*s_GSF_i*s_Fam*s_Foffset*acf!E100*s_ET_iw*(1/24)*s_EF_iw*(1/365)))*up_Rad_Spec!BF100,".")</f>
        <v>22.638271548377194</v>
      </c>
      <c r="P100" s="30">
        <f>IFERROR((s_DL/(up_Rad_Spec!BA100*s_GSF_i*s_Fam*s_Foffset*acf!F100*s_ET_iw*(1/24)*s_EF_iw*(1/365)))*up_Rad_Spec!BF100,".")</f>
        <v>22.837864459755906</v>
      </c>
      <c r="Q100" s="30">
        <f>IFERROR((s_DL/(up_Rad_Spec!BB100*s_GSF_i*s_Fam*s_Foffset*acf!G100*s_ET_iw*(1/24)*s_EF_iw*(1/365)))*up_Rad_Spec!BF100,".")</f>
        <v>23.202219362684509</v>
      </c>
      <c r="R100" s="30">
        <f>IFERROR((s_DL/(up_Rad_Spec!AY100*s_GSF_i*s_Fam*s_Foffset*acf!C100*s_ET_iw*(1/24)*s_EF_iw*(1/365)))*up_Rad_Spec!BF100,".")</f>
        <v>23.860660722976906</v>
      </c>
    </row>
    <row r="101" spans="1:18">
      <c r="A101" s="88" t="s">
        <v>108</v>
      </c>
      <c r="B101" s="28"/>
      <c r="C101" s="30">
        <f>IFERROR((s_DL/(k_decay*up_Rad_Spec!V101*s_IFD_iw*s_EF_iw))*up_Rad_Spec!BF101,".")</f>
        <v>3.266256203344386E-5</v>
      </c>
      <c r="D101" s="30">
        <f>IFERROR((s_DL/(k_decay*up_Rad_Spec!AN101*s_IRA_iw*(1/s_PEFm_pp)*s_SLF*s_ET_iw*s_EF_iw))*up_Rad_Spec!BF101,".")</f>
        <v>8.3427985161079816E-5</v>
      </c>
      <c r="E101" s="30">
        <f>IFERROR((s_DL/(k_decay*up_Rad_Spec!AN101*s_IRA_iw*(1/s_PEF)*s_SLF*s_ET_iw*s_EF_iw))*up_Rad_Spec!BF101,".")</f>
        <v>4.0946614908779038E-4</v>
      </c>
      <c r="F101" s="30">
        <f>IFERROR((s_DL/(k_decay*up_Rad_Spec!AY101*s_GSF_i*s_Fam*s_Foffset*acf!C101*s_ET_iw*(1/24)*s_EF_iw*(1/365)))*up_Rad_Spec!BF101,".")</f>
        <v>27.836200376542337</v>
      </c>
      <c r="G101" s="30">
        <f t="shared" si="6"/>
        <v>3.0249559969809259E-5</v>
      </c>
      <c r="H101" s="30">
        <f t="shared" si="7"/>
        <v>2.3472793510557245E-5</v>
      </c>
      <c r="I101" s="89">
        <f>IFERROR((s_DL/(up_Rad_Spec!AV101*s_GSF_i*s_Fam*s_Foffset*Fsurf!C101*s_EF_iw*(1/365)*s_ET_iw*(1/24)))*up_Rad_Spec!BF101,".")</f>
        <v>21.957732578040837</v>
      </c>
      <c r="J101" s="30">
        <f>IFERROR((s_DL/(up_Rad_Spec!AZ101*s_GSF_i*s_Fam*s_Foffset*Fsurf!C101*s_EF_iw*(1/365)*s_ET_iw*(1/24)))*up_Rad_Spec!BF101,".")</f>
        <v>21.957732578040837</v>
      </c>
      <c r="K101" s="30">
        <f>IFERROR((s_DL/(up_Rad_Spec!BA101*s_GSF_i*s_Fam*s_Foffset*Fsurf!C101*s_EF_iw*(1/365)*s_ET_iw*(1/24)))*up_Rad_Spec!BF101,".")</f>
        <v>21.957732578040837</v>
      </c>
      <c r="L101" s="30">
        <f>IFERROR((s_DL/(up_Rad_Spec!BB101*s_GSF_i*s_Fam*s_Foffset*Fsurf!C101*s_EF_iw*(1/365)*s_ET_iw*(1/24)))*up_Rad_Spec!BF101,".")</f>
        <v>21.957732578040837</v>
      </c>
      <c r="M101" s="30">
        <f>IFERROR((s_DL/(up_Rad_Spec!AY101*s_GSF_i*s_Fam*s_Foffset*Fsurf!C101*s_EF_iw*(1/365)*s_ET_iw*(1/24)))*up_Rad_Spec!BF101,".")</f>
        <v>21.957732578040837</v>
      </c>
      <c r="N101" s="30">
        <f>IFERROR((s_DL/(up_Rad_Spec!AV101*s_GSF_i*s_Fam*s_Foffset*acf!D101*s_ET_iw*(1/24)*s_EF_iw*(1/365)))*up_Rad_Spec!BF101,".")</f>
        <v>22.514602718731421</v>
      </c>
      <c r="O101" s="30">
        <f>IFERROR((s_DL/(up_Rad_Spec!AZ101*s_GSF_i*s_Fam*s_Foffset*acf!E101*s_ET_iw*(1/24)*s_EF_iw*(1/365)))*up_Rad_Spec!BF101,".")</f>
        <v>22.766892622217576</v>
      </c>
      <c r="P101" s="30">
        <f>IFERROR((s_DL/(up_Rad_Spec!BA101*s_GSF_i*s_Fam*s_Foffset*acf!F101*s_ET_iw*(1/24)*s_EF_iw*(1/365)))*up_Rad_Spec!BF101,".")</f>
        <v>22.575132352882232</v>
      </c>
      <c r="Q101" s="30">
        <f>IFERROR((s_DL/(up_Rad_Spec!BB101*s_GSF_i*s_Fam*s_Foffset*acf!G101*s_ET_iw*(1/24)*s_EF_iw*(1/365)))*up_Rad_Spec!BF101,".")</f>
        <v>22.94910424236431</v>
      </c>
      <c r="R101" s="30">
        <f>IFERROR((s_DL/(up_Rad_Spec!AY101*s_GSF_i*s_Fam*s_Foffset*acf!C101*s_ET_iw*(1/24)*s_EF_iw*(1/365)))*up_Rad_Spec!BF101,".")</f>
        <v>24.629382902234521</v>
      </c>
    </row>
    <row r="102" spans="1:18">
      <c r="A102" s="88" t="s">
        <v>109</v>
      </c>
      <c r="B102" s="28"/>
      <c r="C102" s="30">
        <f>IFERROR((s_DL/(k_decay*up_Rad_Spec!V102*s_IFD_iw*s_EF_iw))*up_Rad_Spec!BF102,".")</f>
        <v>3.266256203344386E-5</v>
      </c>
      <c r="D102" s="30">
        <f>IFERROR((s_DL/(k_decay*up_Rad_Spec!AN102*s_IRA_iw*(1/s_PEFm_pp)*s_SLF*s_ET_iw*s_EF_iw))*up_Rad_Spec!BF102,".")</f>
        <v>8.3427985161079816E-5</v>
      </c>
      <c r="E102" s="30">
        <f>IFERROR((s_DL/(k_decay*up_Rad_Spec!AN102*s_IRA_iw*(1/s_PEF)*s_SLF*s_ET_iw*s_EF_iw))*up_Rad_Spec!BF102,".")</f>
        <v>4.0946614908779038E-4</v>
      </c>
      <c r="F102" s="30">
        <f>IFERROR((s_DL/(k_decay*up_Rad_Spec!AY102*s_GSF_i*s_Fam*s_Foffset*acf!C102*s_ET_iw*(1/24)*s_EF_iw*(1/365)))*up_Rad_Spec!BF102,".")</f>
        <v>26.004689182613124</v>
      </c>
      <c r="G102" s="30">
        <f t="shared" si="6"/>
        <v>3.0249557654622415E-5</v>
      </c>
      <c r="H102" s="30">
        <f t="shared" si="7"/>
        <v>2.3472792116510017E-5</v>
      </c>
      <c r="I102" s="89">
        <f>IFERROR((s_DL/(up_Rad_Spec!AV102*s_GSF_i*s_Fam*s_Foffset*Fsurf!C102*s_EF_iw*(1/365)*s_ET_iw*(1/24)))*up_Rad_Spec!BF102,".")</f>
        <v>20.800934959295276</v>
      </c>
      <c r="J102" s="30">
        <f>IFERROR((s_DL/(up_Rad_Spec!AZ102*s_GSF_i*s_Fam*s_Foffset*Fsurf!C102*s_EF_iw*(1/365)*s_ET_iw*(1/24)))*up_Rad_Spec!BF102,".")</f>
        <v>20.800934959295276</v>
      </c>
      <c r="K102" s="30">
        <f>IFERROR((s_DL/(up_Rad_Spec!BA102*s_GSF_i*s_Fam*s_Foffset*Fsurf!C102*s_EF_iw*(1/365)*s_ET_iw*(1/24)))*up_Rad_Spec!BF102,".")</f>
        <v>20.800934959295276</v>
      </c>
      <c r="L102" s="30">
        <f>IFERROR((s_DL/(up_Rad_Spec!BB102*s_GSF_i*s_Fam*s_Foffset*Fsurf!C102*s_EF_iw*(1/365)*s_ET_iw*(1/24)))*up_Rad_Spec!BF102,".")</f>
        <v>20.800934959295276</v>
      </c>
      <c r="M102" s="30">
        <f>IFERROR((s_DL/(up_Rad_Spec!AY102*s_GSF_i*s_Fam*s_Foffset*Fsurf!C102*s_EF_iw*(1/365)*s_ET_iw*(1/24)))*up_Rad_Spec!BF102,".")</f>
        <v>20.800934959295276</v>
      </c>
      <c r="N102" s="30">
        <f>IFERROR((s_DL/(up_Rad_Spec!AV102*s_GSF_i*s_Fam*s_Foffset*acf!D102*s_ET_iw*(1/24)*s_EF_iw*(1/365)))*up_Rad_Spec!BF102,".")</f>
        <v>22.585760946268699</v>
      </c>
      <c r="O102" s="30">
        <f>IFERROR((s_DL/(up_Rad_Spec!AZ102*s_GSF_i*s_Fam*s_Foffset*acf!E102*s_ET_iw*(1/24)*s_EF_iw*(1/365)))*up_Rad_Spec!BF102,".")</f>
        <v>22.785058476335351</v>
      </c>
      <c r="P102" s="30">
        <f>IFERROR((s_DL/(up_Rad_Spec!BA102*s_GSF_i*s_Fam*s_Foffset*acf!F102*s_ET_iw*(1/24)*s_EF_iw*(1/365)))*up_Rad_Spec!BF102,".")</f>
        <v>22.763729949815239</v>
      </c>
      <c r="Q102" s="30">
        <f>IFERROR((s_DL/(up_Rad_Spec!BB102*s_GSF_i*s_Fam*s_Foffset*acf!G102*s_ET_iw*(1/24)*s_EF_iw*(1/365)))*up_Rad_Spec!BF102,".")</f>
        <v>24.040153019260877</v>
      </c>
      <c r="R102" s="30">
        <f>IFERROR((s_DL/(up_Rad_Spec!AY102*s_GSF_i*s_Fam*s_Foffset*acf!C102*s_ET_iw*(1/24)*s_EF_iw*(1/365)))*up_Rad_Spec!BF102,".")</f>
        <v>23.008867534662127</v>
      </c>
    </row>
    <row r="103" spans="1:18">
      <c r="A103" s="88" t="s">
        <v>110</v>
      </c>
      <c r="B103" s="28"/>
      <c r="C103" s="30">
        <f>IFERROR((s_DL/(k_decay*up_Rad_Spec!V103*s_IFD_iw*s_EF_iw))*up_Rad_Spec!BF103,".")</f>
        <v>3.266256203344386E-5</v>
      </c>
      <c r="D103" s="30">
        <f>IFERROR((s_DL/(k_decay*up_Rad_Spec!AN103*s_IRA_iw*(1/s_PEFm_pp)*s_SLF*s_ET_iw*s_EF_iw))*up_Rad_Spec!BF103,".")</f>
        <v>8.3427985161079816E-5</v>
      </c>
      <c r="E103" s="30">
        <f>IFERROR((s_DL/(k_decay*up_Rad_Spec!AN103*s_IRA_iw*(1/s_PEF)*s_SLF*s_ET_iw*s_EF_iw))*up_Rad_Spec!BF103,".")</f>
        <v>4.0946614908779038E-4</v>
      </c>
      <c r="F103" s="30">
        <f>IFERROR((s_DL/(k_decay*up_Rad_Spec!AY103*s_GSF_i*s_Fam*s_Foffset*acf!C103*s_ET_iw*(1/24)*s_EF_iw*(1/365)))*up_Rad_Spec!BF103,".")</f>
        <v>26.774454756873237</v>
      </c>
      <c r="G103" s="30">
        <f t="shared" si="6"/>
        <v>3.0249558666258363E-5</v>
      </c>
      <c r="H103" s="30">
        <f t="shared" si="7"/>
        <v>2.3472792725648025E-5</v>
      </c>
      <c r="I103" s="89">
        <f>IFERROR((s_DL/(up_Rad_Spec!AV103*s_GSF_i*s_Fam*s_Foffset*Fsurf!C103*s_EF_iw*(1/365)*s_ET_iw*(1/24)))*up_Rad_Spec!BF103,".")</f>
        <v>19.888953669102289</v>
      </c>
      <c r="J103" s="30">
        <f>IFERROR((s_DL/(up_Rad_Spec!AZ103*s_GSF_i*s_Fam*s_Foffset*Fsurf!C103*s_EF_iw*(1/365)*s_ET_iw*(1/24)))*up_Rad_Spec!BF103,".")</f>
        <v>19.888953669102289</v>
      </c>
      <c r="K103" s="30">
        <f>IFERROR((s_DL/(up_Rad_Spec!BA103*s_GSF_i*s_Fam*s_Foffset*Fsurf!C103*s_EF_iw*(1/365)*s_ET_iw*(1/24)))*up_Rad_Spec!BF103,".")</f>
        <v>19.888953669102289</v>
      </c>
      <c r="L103" s="30">
        <f>IFERROR((s_DL/(up_Rad_Spec!BB103*s_GSF_i*s_Fam*s_Foffset*Fsurf!C103*s_EF_iw*(1/365)*s_ET_iw*(1/24)))*up_Rad_Spec!BF103,".")</f>
        <v>19.888953669102289</v>
      </c>
      <c r="M103" s="30">
        <f>IFERROR((s_DL/(up_Rad_Spec!AY103*s_GSF_i*s_Fam*s_Foffset*Fsurf!C103*s_EF_iw*(1/365)*s_ET_iw*(1/24)))*up_Rad_Spec!BF103,".")</f>
        <v>19.888953669102289</v>
      </c>
      <c r="N103" s="30">
        <f>IFERROR((s_DL/(up_Rad_Spec!AV103*s_GSF_i*s_Fam*s_Foffset*acf!D103*s_ET_iw*(1/24)*s_EF_iw*(1/365)))*up_Rad_Spec!BF103,".")</f>
        <v>23.689953703641834</v>
      </c>
      <c r="O103" s="30">
        <f>IFERROR((s_DL/(up_Rad_Spec!AZ103*s_GSF_i*s_Fam*s_Foffset*acf!E103*s_ET_iw*(1/24)*s_EF_iw*(1/365)))*up_Rad_Spec!BF103,".")</f>
        <v>23.689953703641834</v>
      </c>
      <c r="P103" s="30">
        <f>IFERROR((s_DL/(up_Rad_Spec!BA103*s_GSF_i*s_Fam*s_Foffset*acf!F103*s_ET_iw*(1/24)*s_EF_iw*(1/365)))*up_Rad_Spec!BF103,".")</f>
        <v>23.689953703641834</v>
      </c>
      <c r="Q103" s="30">
        <f>IFERROR((s_DL/(up_Rad_Spec!BB103*s_GSF_i*s_Fam*s_Foffset*acf!G103*s_ET_iw*(1/24)*s_EF_iw*(1/365)))*up_Rad_Spec!BF103,".")</f>
        <v>23.689953703641834</v>
      </c>
      <c r="R103" s="30">
        <f>IFERROR((s_DL/(up_Rad_Spec!AY103*s_GSF_i*s_Fam*s_Foffset*acf!C103*s_ET_iw*(1/24)*s_EF_iw*(1/365)))*up_Rad_Spec!BF103,".")</f>
        <v>23.689953703641834</v>
      </c>
    </row>
    <row r="104" spans="1:18">
      <c r="A104" s="88" t="s">
        <v>111</v>
      </c>
      <c r="B104" s="28"/>
      <c r="C104" s="30">
        <f>IFERROR((s_DL/(k_decay*up_Rad_Spec!V104*s_IFD_iw*s_EF_iw))*up_Rad_Spec!BF104,".")</f>
        <v>3.266256203344386E-5</v>
      </c>
      <c r="D104" s="30">
        <f>IFERROR((s_DL/(k_decay*up_Rad_Spec!AN104*s_IRA_iw*(1/s_PEFm_pp)*s_SLF*s_ET_iw*s_EF_iw))*up_Rad_Spec!BF104,".")</f>
        <v>8.3427985161079816E-5</v>
      </c>
      <c r="E104" s="30">
        <f>IFERROR((s_DL/(k_decay*up_Rad_Spec!AN104*s_IRA_iw*(1/s_PEF)*s_SLF*s_ET_iw*s_EF_iw))*up_Rad_Spec!BF104,".")</f>
        <v>4.0946614908779038E-4</v>
      </c>
      <c r="F104" s="30">
        <f>IFERROR((s_DL/(k_decay*up_Rad_Spec!AY104*s_GSF_i*s_Fam*s_Foffset*acf!C104*s_ET_iw*(1/24)*s_EF_iw*(1/365)))*up_Rad_Spec!BF104,".")</f>
        <v>25.932971893085789</v>
      </c>
      <c r="G104" s="30">
        <f t="shared" si="6"/>
        <v>3.0249557557312302E-5</v>
      </c>
      <c r="H104" s="30">
        <f t="shared" si="7"/>
        <v>2.347279205791652E-5</v>
      </c>
      <c r="I104" s="89" t="str">
        <f>IFERROR((s_DL/(up_Rad_Spec!AV104*s_GSF_i*s_Fam*s_Foffset*Fsurf!C104*s_EF_iw*(1/365)*s_ET_iw*(1/24)))*up_Rad_Spec!BF104,".")</f>
        <v>.</v>
      </c>
      <c r="J104" s="30" t="str">
        <f>IFERROR((s_DL/(up_Rad_Spec!AZ104*s_GSF_i*s_Fam*s_Foffset*Fsurf!C104*s_EF_iw*(1/365)*s_ET_iw*(1/24)))*up_Rad_Spec!BF104,".")</f>
        <v>.</v>
      </c>
      <c r="K104" s="30" t="str">
        <f>IFERROR((s_DL/(up_Rad_Spec!BA104*s_GSF_i*s_Fam*s_Foffset*Fsurf!C104*s_EF_iw*(1/365)*s_ET_iw*(1/24)))*up_Rad_Spec!BF104,".")</f>
        <v>.</v>
      </c>
      <c r="L104" s="30" t="str">
        <f>IFERROR((s_DL/(up_Rad_Spec!BB104*s_GSF_i*s_Fam*s_Foffset*Fsurf!C104*s_EF_iw*(1/365)*s_ET_iw*(1/24)))*up_Rad_Spec!BF104,".")</f>
        <v>.</v>
      </c>
      <c r="M104" s="30" t="str">
        <f>IFERROR((s_DL/(up_Rad_Spec!AY104*s_GSF_i*s_Fam*s_Foffset*Fsurf!C104*s_EF_iw*(1/365)*s_ET_iw*(1/24)))*up_Rad_Spec!BF104,".")</f>
        <v>.</v>
      </c>
      <c r="N104" s="30">
        <f>IFERROR((s_DL/(up_Rad_Spec!AV104*s_GSF_i*s_Fam*s_Foffset*acf!D104*s_ET_iw*(1/24)*s_EF_iw*(1/365)))*up_Rad_Spec!BF104,".")</f>
        <v>23.219399828706482</v>
      </c>
      <c r="O104" s="30">
        <f>IFERROR((s_DL/(up_Rad_Spec!AZ104*s_GSF_i*s_Fam*s_Foffset*acf!E104*s_ET_iw*(1/24)*s_EF_iw*(1/365)))*up_Rad_Spec!BF104,".")</f>
        <v>22.237623739326203</v>
      </c>
      <c r="P104" s="30">
        <f>IFERROR((s_DL/(up_Rad_Spec!BA104*s_GSF_i*s_Fam*s_Foffset*acf!F104*s_ET_iw*(1/24)*s_EF_iw*(1/365)))*up_Rad_Spec!BF104,".")</f>
        <v>22.537469469410617</v>
      </c>
      <c r="Q104" s="30">
        <f>IFERROR((s_DL/(up_Rad_Spec!BB104*s_GSF_i*s_Fam*s_Foffset*acf!G104*s_ET_iw*(1/24)*s_EF_iw*(1/365)))*up_Rad_Spec!BF104,".")</f>
        <v>22.910098084826295</v>
      </c>
      <c r="R104" s="30">
        <f>IFERROR((s_DL/(up_Rad_Spec!AY104*s_GSF_i*s_Fam*s_Foffset*acf!C104*s_ET_iw*(1/24)*s_EF_iw*(1/365)))*up_Rad_Spec!BF104,".")</f>
        <v>22.945412301527377</v>
      </c>
    </row>
    <row r="105" spans="1:18">
      <c r="A105" s="88" t="s">
        <v>112</v>
      </c>
      <c r="B105" s="28"/>
      <c r="C105" s="30">
        <f>IFERROR((s_DL/(k_decay*up_Rad_Spec!V105*s_IFD_iw*s_EF_iw))*up_Rad_Spec!BF105,".")</f>
        <v>3.266256203344386E-5</v>
      </c>
      <c r="D105" s="30">
        <f>IFERROR((s_DL/(k_decay*up_Rad_Spec!AN105*s_IRA_iw*(1/s_PEFm_pp)*s_SLF*s_ET_iw*s_EF_iw))*up_Rad_Spec!BF105,".")</f>
        <v>8.3427985161079816E-5</v>
      </c>
      <c r="E105" s="30">
        <f>IFERROR((s_DL/(k_decay*up_Rad_Spec!AN105*s_IRA_iw*(1/s_PEF)*s_SLF*s_ET_iw*s_EF_iw))*up_Rad_Spec!BF105,".")</f>
        <v>4.0946614908779038E-4</v>
      </c>
      <c r="F105" s="30">
        <f>IFERROR((s_DL/(k_decay*up_Rad_Spec!AY105*s_GSF_i*s_Fam*s_Foffset*acf!C105*s_ET_iw*(1/24)*s_EF_iw*(1/365)))*up_Rad_Spec!BF105,".")</f>
        <v>25.883978508779485</v>
      </c>
      <c r="G105" s="30">
        <f t="shared" si="6"/>
        <v>3.0249557490525272E-5</v>
      </c>
      <c r="H105" s="30">
        <f t="shared" si="7"/>
        <v>2.3472792017701933E-5</v>
      </c>
      <c r="I105" s="89">
        <f>IFERROR((s_DL/(up_Rad_Spec!AV105*s_GSF_i*s_Fam*s_Foffset*Fsurf!C105*s_EF_iw*(1/365)*s_ET_iw*(1/24)))*up_Rad_Spec!BF105,".")</f>
        <v>19.963444132282447</v>
      </c>
      <c r="J105" s="30">
        <f>IFERROR((s_DL/(up_Rad_Spec!AZ105*s_GSF_i*s_Fam*s_Foffset*Fsurf!C105*s_EF_iw*(1/365)*s_ET_iw*(1/24)))*up_Rad_Spec!BF105,".")</f>
        <v>19.963444132282447</v>
      </c>
      <c r="K105" s="30">
        <f>IFERROR((s_DL/(up_Rad_Spec!BA105*s_GSF_i*s_Fam*s_Foffset*Fsurf!C105*s_EF_iw*(1/365)*s_ET_iw*(1/24)))*up_Rad_Spec!BF105,".")</f>
        <v>19.963444132282447</v>
      </c>
      <c r="L105" s="30">
        <f>IFERROR((s_DL/(up_Rad_Spec!BB105*s_GSF_i*s_Fam*s_Foffset*Fsurf!C105*s_EF_iw*(1/365)*s_ET_iw*(1/24)))*up_Rad_Spec!BF105,".")</f>
        <v>19.963444132282447</v>
      </c>
      <c r="M105" s="30">
        <f>IFERROR((s_DL/(up_Rad_Spec!AY105*s_GSF_i*s_Fam*s_Foffset*Fsurf!C105*s_EF_iw*(1/365)*s_ET_iw*(1/24)))*up_Rad_Spec!BF105,".")</f>
        <v>19.963444132282447</v>
      </c>
      <c r="N105" s="30">
        <f>IFERROR((s_DL/(up_Rad_Spec!AV105*s_GSF_i*s_Fam*s_Foffset*acf!D105*s_ET_iw*(1/24)*s_EF_iw*(1/365)))*up_Rad_Spec!BF105,".")</f>
        <v>24.985498046809752</v>
      </c>
      <c r="O105" s="30">
        <f>IFERROR((s_DL/(up_Rad_Spec!AZ105*s_GSF_i*s_Fam*s_Foffset*acf!E105*s_ET_iw*(1/24)*s_EF_iw*(1/365)))*up_Rad_Spec!BF105,".")</f>
        <v>23.139024547743201</v>
      </c>
      <c r="P105" s="30">
        <f>IFERROR((s_DL/(up_Rad_Spec!BA105*s_GSF_i*s_Fam*s_Foffset*acf!F105*s_ET_iw*(1/24)*s_EF_iw*(1/365)))*up_Rad_Spec!BF105,".")</f>
        <v>22.811934440499865</v>
      </c>
      <c r="Q105" s="30">
        <f>IFERROR((s_DL/(up_Rad_Spec!BB105*s_GSF_i*s_Fam*s_Foffset*acf!G105*s_ET_iw*(1/24)*s_EF_iw*(1/365)))*up_Rad_Spec!BF105,".")</f>
        <v>24.27576505881343</v>
      </c>
      <c r="R105" s="30">
        <f>IFERROR((s_DL/(up_Rad_Spec!AY105*s_GSF_i*s_Fam*s_Foffset*acf!C105*s_ET_iw*(1/24)*s_EF_iw*(1/365)))*up_Rad_Spec!BF105,".")</f>
        <v>22.90206310855443</v>
      </c>
    </row>
    <row r="106" spans="1:18">
      <c r="A106" s="88" t="s">
        <v>113</v>
      </c>
      <c r="B106" s="28"/>
      <c r="C106" s="30">
        <f>IFERROR((s_DL/(k_decay*up_Rad_Spec!V106*s_IFD_iw*s_EF_iw))*up_Rad_Spec!BF106,".")</f>
        <v>3.266256203344386E-5</v>
      </c>
      <c r="D106" s="30">
        <f>IFERROR((s_DL/(k_decay*up_Rad_Spec!AN106*s_IRA_iw*(1/s_PEFm_pp)*s_SLF*s_ET_iw*s_EF_iw))*up_Rad_Spec!BF106,".")</f>
        <v>8.3427985161079816E-5</v>
      </c>
      <c r="E106" s="30">
        <f>IFERROR((s_DL/(k_decay*up_Rad_Spec!AN106*s_IRA_iw*(1/s_PEF)*s_SLF*s_ET_iw*s_EF_iw))*up_Rad_Spec!BF106,".")</f>
        <v>4.0946614908779038E-4</v>
      </c>
      <c r="F106" s="30">
        <f>IFERROR((s_DL/(k_decay*up_Rad_Spec!AY106*s_GSF_i*s_Fam*s_Foffset*acf!C106*s_ET_iw*(1/24)*s_EF_iw*(1/365)))*up_Rad_Spec!BF106,".")</f>
        <v>26.097843986843955</v>
      </c>
      <c r="G106" s="30">
        <f t="shared" si="6"/>
        <v>3.024955778022166E-5</v>
      </c>
      <c r="H106" s="30">
        <f t="shared" si="7"/>
        <v>2.3472792192137296E-5</v>
      </c>
      <c r="I106" s="89" t="str">
        <f>IFERROR((s_DL/(up_Rad_Spec!AV106*s_GSF_i*s_Fam*s_Foffset*Fsurf!C106*s_EF_iw*(1/365)*s_ET_iw*(1/24)))*up_Rad_Spec!BF106,".")</f>
        <v>.</v>
      </c>
      <c r="J106" s="30" t="str">
        <f>IFERROR((s_DL/(up_Rad_Spec!AZ106*s_GSF_i*s_Fam*s_Foffset*Fsurf!C106*s_EF_iw*(1/365)*s_ET_iw*(1/24)))*up_Rad_Spec!BF106,".")</f>
        <v>.</v>
      </c>
      <c r="K106" s="30" t="str">
        <f>IFERROR((s_DL/(up_Rad_Spec!BA106*s_GSF_i*s_Fam*s_Foffset*Fsurf!C106*s_EF_iw*(1/365)*s_ET_iw*(1/24)))*up_Rad_Spec!BF106,".")</f>
        <v>.</v>
      </c>
      <c r="L106" s="30" t="str">
        <f>IFERROR((s_DL/(up_Rad_Spec!BB106*s_GSF_i*s_Fam*s_Foffset*Fsurf!C106*s_EF_iw*(1/365)*s_ET_iw*(1/24)))*up_Rad_Spec!BF106,".")</f>
        <v>.</v>
      </c>
      <c r="M106" s="30" t="str">
        <f>IFERROR((s_DL/(up_Rad_Spec!AY106*s_GSF_i*s_Fam*s_Foffset*Fsurf!C106*s_EF_iw*(1/365)*s_ET_iw*(1/24)))*up_Rad_Spec!BF106,".")</f>
        <v>.</v>
      </c>
      <c r="N106" s="30">
        <f>IFERROR((s_DL/(up_Rad_Spec!AV106*s_GSF_i*s_Fam*s_Foffset*acf!D106*s_ET_iw*(1/24)*s_EF_iw*(1/365)))*up_Rad_Spec!BF106,".")</f>
        <v>23.26427484802953</v>
      </c>
      <c r="O106" s="30">
        <f>IFERROR((s_DL/(up_Rad_Spec!AZ106*s_GSF_i*s_Fam*s_Foffset*acf!E106*s_ET_iw*(1/24)*s_EF_iw*(1/365)))*up_Rad_Spec!BF106,".")</f>
        <v>22.971613171983027</v>
      </c>
      <c r="P106" s="30">
        <f>IFERROR((s_DL/(up_Rad_Spec!BA106*s_GSF_i*s_Fam*s_Foffset*acf!F106*s_ET_iw*(1/24)*s_EF_iw*(1/365)))*up_Rad_Spec!BF106,".")</f>
        <v>23.011181530706224</v>
      </c>
      <c r="Q106" s="30">
        <f>IFERROR((s_DL/(up_Rad_Spec!BB106*s_GSF_i*s_Fam*s_Foffset*acf!G106*s_ET_iw*(1/24)*s_EF_iw*(1/365)))*up_Rad_Spec!BF106,".")</f>
        <v>23.533066593021687</v>
      </c>
      <c r="R106" s="30">
        <f>IFERROR((s_DL/(up_Rad_Spec!AY106*s_GSF_i*s_Fam*s_Foffset*acf!C106*s_ET_iw*(1/24)*s_EF_iw*(1/365)))*up_Rad_Spec!BF106,".")</f>
        <v>23.091290613658114</v>
      </c>
    </row>
    <row r="107" spans="1:18">
      <c r="A107" s="88" t="s">
        <v>114</v>
      </c>
      <c r="B107" s="28"/>
      <c r="C107" s="30">
        <f>IFERROR((s_DL/(k_decay*up_Rad_Spec!V107*s_IFD_iw*s_EF_iw))*up_Rad_Spec!BF107,".")</f>
        <v>3.266256203344386E-5</v>
      </c>
      <c r="D107" s="30">
        <f>IFERROR((s_DL/(k_decay*up_Rad_Spec!AN107*s_IRA_iw*(1/s_PEFm_pp)*s_SLF*s_ET_iw*s_EF_iw))*up_Rad_Spec!BF107,".")</f>
        <v>8.3427985161079816E-5</v>
      </c>
      <c r="E107" s="30">
        <f>IFERROR((s_DL/(k_decay*up_Rad_Spec!AN107*s_IRA_iw*(1/s_PEF)*s_SLF*s_ET_iw*s_EF_iw))*up_Rad_Spec!BF107,".")</f>
        <v>4.0946614908779038E-4</v>
      </c>
      <c r="F107" s="30">
        <f>IFERROR((s_DL/(k_decay*up_Rad_Spec!AY107*s_GSF_i*s_Fam*s_Foffset*acf!C107*s_ET_iw*(1/24)*s_EF_iw*(1/365)))*up_Rad_Spec!BF107,".")</f>
        <v>26.774454756873237</v>
      </c>
      <c r="G107" s="30">
        <f t="shared" si="6"/>
        <v>3.0249558666258363E-5</v>
      </c>
      <c r="H107" s="30">
        <f t="shared" si="7"/>
        <v>2.3472792725648025E-5</v>
      </c>
      <c r="I107" s="89">
        <f>IFERROR((s_DL/(up_Rad_Spec!AV107*s_GSF_i*s_Fam*s_Foffset*Fsurf!C107*s_EF_iw*(1/365)*s_ET_iw*(1/24)))*up_Rad_Spec!BF107,".")</f>
        <v>19.888953669102289</v>
      </c>
      <c r="J107" s="30">
        <f>IFERROR((s_DL/(up_Rad_Spec!AZ107*s_GSF_i*s_Fam*s_Foffset*Fsurf!C107*s_EF_iw*(1/365)*s_ET_iw*(1/24)))*up_Rad_Spec!BF107,".")</f>
        <v>19.888953669102289</v>
      </c>
      <c r="K107" s="30">
        <f>IFERROR((s_DL/(up_Rad_Spec!BA107*s_GSF_i*s_Fam*s_Foffset*Fsurf!C107*s_EF_iw*(1/365)*s_ET_iw*(1/24)))*up_Rad_Spec!BF107,".")</f>
        <v>19.888953669102289</v>
      </c>
      <c r="L107" s="30">
        <f>IFERROR((s_DL/(up_Rad_Spec!BB107*s_GSF_i*s_Fam*s_Foffset*Fsurf!C107*s_EF_iw*(1/365)*s_ET_iw*(1/24)))*up_Rad_Spec!BF107,".")</f>
        <v>19.888953669102289</v>
      </c>
      <c r="M107" s="30">
        <f>IFERROR((s_DL/(up_Rad_Spec!AY107*s_GSF_i*s_Fam*s_Foffset*Fsurf!C107*s_EF_iw*(1/365)*s_ET_iw*(1/24)))*up_Rad_Spec!BF107,".")</f>
        <v>19.888953669102289</v>
      </c>
      <c r="N107" s="30">
        <f>IFERROR((s_DL/(up_Rad_Spec!AV107*s_GSF_i*s_Fam*s_Foffset*acf!D107*s_ET_iw*(1/24)*s_EF_iw*(1/365)))*up_Rad_Spec!BF107,".")</f>
        <v>23.689953703641834</v>
      </c>
      <c r="O107" s="30">
        <f>IFERROR((s_DL/(up_Rad_Spec!AZ107*s_GSF_i*s_Fam*s_Foffset*acf!E107*s_ET_iw*(1/24)*s_EF_iw*(1/365)))*up_Rad_Spec!BF107,".")</f>
        <v>23.689953703641834</v>
      </c>
      <c r="P107" s="30">
        <f>IFERROR((s_DL/(up_Rad_Spec!BA107*s_GSF_i*s_Fam*s_Foffset*acf!F107*s_ET_iw*(1/24)*s_EF_iw*(1/365)))*up_Rad_Spec!BF107,".")</f>
        <v>23.689953703641834</v>
      </c>
      <c r="Q107" s="30">
        <f>IFERROR((s_DL/(up_Rad_Spec!BB107*s_GSF_i*s_Fam*s_Foffset*acf!G107*s_ET_iw*(1/24)*s_EF_iw*(1/365)))*up_Rad_Spec!BF107,".")</f>
        <v>23.689953703641834</v>
      </c>
      <c r="R107" s="30">
        <f>IFERROR((s_DL/(up_Rad_Spec!AY107*s_GSF_i*s_Fam*s_Foffset*acf!C107*s_ET_iw*(1/24)*s_EF_iw*(1/365)))*up_Rad_Spec!BF107,".")</f>
        <v>23.689953703641834</v>
      </c>
    </row>
    <row r="108" spans="1:18">
      <c r="A108" s="88" t="s">
        <v>115</v>
      </c>
      <c r="B108" s="28"/>
      <c r="C108" s="30">
        <f>IFERROR((s_DL/(k_decay*up_Rad_Spec!V108*s_IFD_iw*s_EF_iw))*up_Rad_Spec!BF108,".")</f>
        <v>3.266256203344386E-5</v>
      </c>
      <c r="D108" s="30">
        <f>IFERROR((s_DL/(k_decay*up_Rad_Spec!AN108*s_IRA_iw*(1/s_PEFm_pp)*s_SLF*s_ET_iw*s_EF_iw))*up_Rad_Spec!BF108,".")</f>
        <v>8.3427985161079816E-5</v>
      </c>
      <c r="E108" s="30">
        <f>IFERROR((s_DL/(k_decay*up_Rad_Spec!AN108*s_IRA_iw*(1/s_PEF)*s_SLF*s_ET_iw*s_EF_iw))*up_Rad_Spec!BF108,".")</f>
        <v>4.0946614908779038E-4</v>
      </c>
      <c r="F108" s="30">
        <f>IFERROR((s_DL/(k_decay*up_Rad_Spec!AY108*s_GSF_i*s_Fam*s_Foffset*acf!C108*s_ET_iw*(1/24)*s_EF_iw*(1/365)))*up_Rad_Spec!BF108,".")</f>
        <v>27.283390673739415</v>
      </c>
      <c r="G108" s="30">
        <f t="shared" si="6"/>
        <v>3.0249559303761343E-5</v>
      </c>
      <c r="H108" s="30">
        <f t="shared" si="7"/>
        <v>2.3472793109508733E-5</v>
      </c>
      <c r="I108" s="89">
        <f>IFERROR((s_DL/(up_Rad_Spec!AV108*s_GSF_i*s_Fam*s_Foffset*Fsurf!C108*s_EF_iw*(1/365)*s_ET_iw*(1/24)))*up_Rad_Spec!BF108,".")</f>
        <v>22.025783402146338</v>
      </c>
      <c r="J108" s="30">
        <f>IFERROR((s_DL/(up_Rad_Spec!AZ108*s_GSF_i*s_Fam*s_Foffset*Fsurf!C108*s_EF_iw*(1/365)*s_ET_iw*(1/24)))*up_Rad_Spec!BF108,".")</f>
        <v>22.025783402146338</v>
      </c>
      <c r="K108" s="30">
        <f>IFERROR((s_DL/(up_Rad_Spec!BA108*s_GSF_i*s_Fam*s_Foffset*Fsurf!C108*s_EF_iw*(1/365)*s_ET_iw*(1/24)))*up_Rad_Spec!BF108,".")</f>
        <v>22.025783402146338</v>
      </c>
      <c r="L108" s="30">
        <f>IFERROR((s_DL/(up_Rad_Spec!BB108*s_GSF_i*s_Fam*s_Foffset*Fsurf!C108*s_EF_iw*(1/365)*s_ET_iw*(1/24)))*up_Rad_Spec!BF108,".")</f>
        <v>22.025783402146338</v>
      </c>
      <c r="M108" s="30">
        <f>IFERROR((s_DL/(up_Rad_Spec!AY108*s_GSF_i*s_Fam*s_Foffset*Fsurf!C108*s_EF_iw*(1/365)*s_ET_iw*(1/24)))*up_Rad_Spec!BF108,".")</f>
        <v>22.025783402146338</v>
      </c>
      <c r="N108" s="30">
        <f>IFERROR((s_DL/(up_Rad_Spec!AV108*s_GSF_i*s_Fam*s_Foffset*acf!D108*s_ET_iw*(1/24)*s_EF_iw*(1/365)))*up_Rad_Spec!BF108,".")</f>
        <v>22.859584192380154</v>
      </c>
      <c r="O108" s="30">
        <f>IFERROR((s_DL/(up_Rad_Spec!AZ108*s_GSF_i*s_Fam*s_Foffset*acf!E108*s_ET_iw*(1/24)*s_EF_iw*(1/365)))*up_Rad_Spec!BF108,".")</f>
        <v>22.938593231697975</v>
      </c>
      <c r="P108" s="30">
        <f>IFERROR((s_DL/(up_Rad_Spec!BA108*s_GSF_i*s_Fam*s_Foffset*acf!F108*s_ET_iw*(1/24)*s_EF_iw*(1/365)))*up_Rad_Spec!BF108,".")</f>
        <v>22.818711604623612</v>
      </c>
      <c r="Q108" s="30">
        <f>IFERROR((s_DL/(up_Rad_Spec!BB108*s_GSF_i*s_Fam*s_Foffset*acf!G108*s_ET_iw*(1/24)*s_EF_iw*(1/365)))*up_Rad_Spec!BF108,".")</f>
        <v>23.347665399178585</v>
      </c>
      <c r="R108" s="30">
        <f>IFERROR((s_DL/(up_Rad_Spec!AY108*s_GSF_i*s_Fam*s_Foffset*acf!C108*s_ET_iw*(1/24)*s_EF_iw*(1/365)))*up_Rad_Spec!BF108,".")</f>
        <v>24.140258608752376</v>
      </c>
    </row>
    <row r="109" spans="1:18">
      <c r="A109" s="88" t="s">
        <v>116</v>
      </c>
      <c r="B109" s="28"/>
      <c r="C109" s="30">
        <f>IFERROR((s_DL/(k_decay*up_Rad_Spec!V109*s_IFD_iw*s_EF_iw))*up_Rad_Spec!BF109,".")</f>
        <v>3.266256203344386E-5</v>
      </c>
      <c r="D109" s="30">
        <f>IFERROR((s_DL/(k_decay*up_Rad_Spec!AN109*s_IRA_iw*(1/s_PEFm_pp)*s_SLF*s_ET_iw*s_EF_iw))*up_Rad_Spec!BF109,".")</f>
        <v>8.3427985161079816E-5</v>
      </c>
      <c r="E109" s="30">
        <f>IFERROR((s_DL/(k_decay*up_Rad_Spec!AN109*s_IRA_iw*(1/s_PEF)*s_SLF*s_ET_iw*s_EF_iw))*up_Rad_Spec!BF109,".")</f>
        <v>4.0946614908779038E-4</v>
      </c>
      <c r="F109" s="30">
        <f>IFERROR((s_DL/(k_decay*up_Rad_Spec!AY109*s_GSF_i*s_Fam*s_Foffset*acf!C109*s_ET_iw*(1/24)*s_EF_iw*(1/365)))*up_Rad_Spec!BF109,".")</f>
        <v>27.786503525195247</v>
      </c>
      <c r="G109" s="30">
        <f t="shared" si="6"/>
        <v>3.0249559911016597E-5</v>
      </c>
      <c r="H109" s="30">
        <f t="shared" si="7"/>
        <v>2.3472793475156323E-5</v>
      </c>
      <c r="I109" s="89">
        <f>IFERROR((s_DL/(up_Rad_Spec!AV109*s_GSF_i*s_Fam*s_Foffset*Fsurf!C109*s_EF_iw*(1/365)*s_ET_iw*(1/24)))*up_Rad_Spec!BF109,".")</f>
        <v>21.935142318186884</v>
      </c>
      <c r="J109" s="30">
        <f>IFERROR((s_DL/(up_Rad_Spec!AZ109*s_GSF_i*s_Fam*s_Foffset*Fsurf!C109*s_EF_iw*(1/365)*s_ET_iw*(1/24)))*up_Rad_Spec!BF109,".")</f>
        <v>21.935142318186884</v>
      </c>
      <c r="K109" s="30">
        <f>IFERROR((s_DL/(up_Rad_Spec!BA109*s_GSF_i*s_Fam*s_Foffset*Fsurf!C109*s_EF_iw*(1/365)*s_ET_iw*(1/24)))*up_Rad_Spec!BF109,".")</f>
        <v>21.935142318186884</v>
      </c>
      <c r="L109" s="30">
        <f>IFERROR((s_DL/(up_Rad_Spec!BB109*s_GSF_i*s_Fam*s_Foffset*Fsurf!C109*s_EF_iw*(1/365)*s_ET_iw*(1/24)))*up_Rad_Spec!BF109,".")</f>
        <v>21.935142318186884</v>
      </c>
      <c r="M109" s="30">
        <f>IFERROR((s_DL/(up_Rad_Spec!AY109*s_GSF_i*s_Fam*s_Foffset*Fsurf!C109*s_EF_iw*(1/365)*s_ET_iw*(1/24)))*up_Rad_Spec!BF109,".")</f>
        <v>21.935142318186884</v>
      </c>
      <c r="N109" s="30">
        <f>IFERROR((s_DL/(up_Rad_Spec!AV109*s_GSF_i*s_Fam*s_Foffset*acf!D109*s_ET_iw*(1/24)*s_EF_iw*(1/365)))*up_Rad_Spec!BF109,".")</f>
        <v>22.55727026104654</v>
      </c>
      <c r="O109" s="30">
        <f>IFERROR((s_DL/(up_Rad_Spec!AZ109*s_GSF_i*s_Fam*s_Foffset*acf!E109*s_ET_iw*(1/24)*s_EF_iw*(1/365)))*up_Rad_Spec!BF109,".")</f>
        <v>22.62632312919262</v>
      </c>
      <c r="P109" s="30">
        <f>IFERROR((s_DL/(up_Rad_Spec!BA109*s_GSF_i*s_Fam*s_Foffset*acf!F109*s_ET_iw*(1/24)*s_EF_iw*(1/365)))*up_Rad_Spec!BF109,".")</f>
        <v>22.526467063873163</v>
      </c>
      <c r="Q109" s="30">
        <f>IFERROR((s_DL/(up_Rad_Spec!BB109*s_GSF_i*s_Fam*s_Foffset*acf!G109*s_ET_iw*(1/24)*s_EF_iw*(1/365)))*up_Rad_Spec!BF109,".")</f>
        <v>22.445305745384097</v>
      </c>
      <c r="R109" s="30">
        <f>IFERROR((s_DL/(up_Rad_Spec!AY109*s_GSF_i*s_Fam*s_Foffset*acf!C109*s_ET_iw*(1/24)*s_EF_iw*(1/365)))*up_Rad_Spec!BF109,".")</f>
        <v>24.585411283827344</v>
      </c>
    </row>
    <row r="110" spans="1:18">
      <c r="A110" s="88" t="s">
        <v>117</v>
      </c>
      <c r="B110" s="28"/>
      <c r="C110" s="30">
        <f>IFERROR((s_DL/(k_decay*up_Rad_Spec!V110*s_IFD_iw*s_EF_iw))*up_Rad_Spec!BF110,".")</f>
        <v>3.266256203344386E-5</v>
      </c>
      <c r="D110" s="30">
        <f>IFERROR((s_DL/(k_decay*up_Rad_Spec!AN110*s_IRA_iw*(1/s_PEFm_pp)*s_SLF*s_ET_iw*s_EF_iw))*up_Rad_Spec!BF110,".")</f>
        <v>8.3427985161079816E-5</v>
      </c>
      <c r="E110" s="30">
        <f>IFERROR((s_DL/(k_decay*up_Rad_Spec!AN110*s_IRA_iw*(1/s_PEF)*s_SLF*s_ET_iw*s_EF_iw))*up_Rad_Spec!BF110,".")</f>
        <v>4.0946614908779038E-4</v>
      </c>
      <c r="F110" s="30">
        <f>IFERROR((s_DL/(k_decay*up_Rad_Spec!AY110*s_GSF_i*s_Fam*s_Foffset*acf!C110*s_ET_iw*(1/24)*s_EF_iw*(1/365)))*up_Rad_Spec!BF110,".")</f>
        <v>28.053234685559719</v>
      </c>
      <c r="G110" s="30">
        <f t="shared" si="6"/>
        <v>3.0249560224125219E-5</v>
      </c>
      <c r="H110" s="30">
        <f t="shared" si="7"/>
        <v>2.3472793663688926E-5</v>
      </c>
      <c r="I110" s="89" t="str">
        <f>IFERROR((s_DL/(up_Rad_Spec!AV110*s_GSF_i*s_Fam*s_Foffset*Fsurf!C110*s_EF_iw*(1/365)*s_ET_iw*(1/24)))*up_Rad_Spec!BF110,".")</f>
        <v>.</v>
      </c>
      <c r="J110" s="30" t="str">
        <f>IFERROR((s_DL/(up_Rad_Spec!AZ110*s_GSF_i*s_Fam*s_Foffset*Fsurf!C110*s_EF_iw*(1/365)*s_ET_iw*(1/24)))*up_Rad_Spec!BF110,".")</f>
        <v>.</v>
      </c>
      <c r="K110" s="30" t="str">
        <f>IFERROR((s_DL/(up_Rad_Spec!BA110*s_GSF_i*s_Fam*s_Foffset*Fsurf!C110*s_EF_iw*(1/365)*s_ET_iw*(1/24)))*up_Rad_Spec!BF110,".")</f>
        <v>.</v>
      </c>
      <c r="L110" s="30" t="str">
        <f>IFERROR((s_DL/(up_Rad_Spec!BB110*s_GSF_i*s_Fam*s_Foffset*Fsurf!C110*s_EF_iw*(1/365)*s_ET_iw*(1/24)))*up_Rad_Spec!BF110,".")</f>
        <v>.</v>
      </c>
      <c r="M110" s="30" t="str">
        <f>IFERROR((s_DL/(up_Rad_Spec!AY110*s_GSF_i*s_Fam*s_Foffset*Fsurf!C110*s_EF_iw*(1/365)*s_ET_iw*(1/24)))*up_Rad_Spec!BF110,".")</f>
        <v>.</v>
      </c>
      <c r="N110" s="30">
        <f>IFERROR((s_DL/(up_Rad_Spec!AV110*s_GSF_i*s_Fam*s_Foffset*acf!D110*s_ET_iw*(1/24)*s_EF_iw*(1/365)))*up_Rad_Spec!BF110,".")</f>
        <v>22.284441873119636</v>
      </c>
      <c r="O110" s="30">
        <f>IFERROR((s_DL/(up_Rad_Spec!AZ110*s_GSF_i*s_Fam*s_Foffset*acf!E110*s_ET_iw*(1/24)*s_EF_iw*(1/365)))*up_Rad_Spec!BF110,".")</f>
        <v>22.536142486987774</v>
      </c>
      <c r="P110" s="30">
        <f>IFERROR((s_DL/(up_Rad_Spec!BA110*s_GSF_i*s_Fam*s_Foffset*acf!F110*s_ET_iw*(1/24)*s_EF_iw*(1/365)))*up_Rad_Spec!BF110,".")</f>
        <v>22.246408945406568</v>
      </c>
      <c r="Q110" s="30">
        <f>IFERROR((s_DL/(up_Rad_Spec!BB110*s_GSF_i*s_Fam*s_Foffset*acf!G110*s_ET_iw*(1/24)*s_EF_iw*(1/365)))*up_Rad_Spec!BF110,".")</f>
        <v>22.564162900815703</v>
      </c>
      <c r="R110" s="30">
        <f>IFERROR((s_DL/(up_Rad_Spec!AY110*s_GSF_i*s_Fam*s_Foffset*acf!C110*s_ET_iw*(1/24)*s_EF_iw*(1/365)))*up_Rad_Spec!BF110,".")</f>
        <v>24.82141417903965</v>
      </c>
    </row>
    <row r="111" spans="1:18">
      <c r="A111" s="88" t="s">
        <v>118</v>
      </c>
      <c r="B111" s="28"/>
      <c r="C111" s="30">
        <f>IFERROR((s_DL/(k_decay*up_Rad_Spec!V111*s_IFD_iw*s_EF_iw))*up_Rad_Spec!BF111,".")</f>
        <v>3.266256203344386E-5</v>
      </c>
      <c r="D111" s="30">
        <f>IFERROR((s_DL/(k_decay*up_Rad_Spec!AN111*s_IRA_iw*(1/s_PEFm_pp)*s_SLF*s_ET_iw*s_EF_iw))*up_Rad_Spec!BF111,".")</f>
        <v>8.3427985161079816E-5</v>
      </c>
      <c r="E111" s="30">
        <f>IFERROR((s_DL/(k_decay*up_Rad_Spec!AN111*s_IRA_iw*(1/s_PEF)*s_SLF*s_ET_iw*s_EF_iw))*up_Rad_Spec!BF111,".")</f>
        <v>4.0946614908779038E-4</v>
      </c>
      <c r="F111" s="30">
        <f>IFERROR((s_DL/(k_decay*up_Rad_Spec!AY111*s_GSF_i*s_Fam*s_Foffset*acf!C111*s_ET_iw*(1/24)*s_EF_iw*(1/365)))*up_Rad_Spec!BF111,".")</f>
        <v>24.827221683646084</v>
      </c>
      <c r="G111" s="30">
        <f t="shared" si="6"/>
        <v>3.0249555985811347E-5</v>
      </c>
      <c r="H111" s="30">
        <f t="shared" si="7"/>
        <v>2.347279111166606E-5</v>
      </c>
      <c r="I111" s="89">
        <f>IFERROR((s_DL/(up_Rad_Spec!AV111*s_GSF_i*s_Fam*s_Foffset*Fsurf!C111*s_EF_iw*(1/365)*s_ET_iw*(1/24)))*up_Rad_Spec!BF111,".")</f>
        <v>19.888953669102289</v>
      </c>
      <c r="J111" s="30">
        <f>IFERROR((s_DL/(up_Rad_Spec!AZ111*s_GSF_i*s_Fam*s_Foffset*Fsurf!C111*s_EF_iw*(1/365)*s_ET_iw*(1/24)))*up_Rad_Spec!BF111,".")</f>
        <v>19.888953669102289</v>
      </c>
      <c r="K111" s="30">
        <f>IFERROR((s_DL/(up_Rad_Spec!BA111*s_GSF_i*s_Fam*s_Foffset*Fsurf!C111*s_EF_iw*(1/365)*s_ET_iw*(1/24)))*up_Rad_Spec!BF111,".")</f>
        <v>19.888953669102289</v>
      </c>
      <c r="L111" s="30">
        <f>IFERROR((s_DL/(up_Rad_Spec!BB111*s_GSF_i*s_Fam*s_Foffset*Fsurf!C111*s_EF_iw*(1/365)*s_ET_iw*(1/24)))*up_Rad_Spec!BF111,".")</f>
        <v>19.888953669102289</v>
      </c>
      <c r="M111" s="30">
        <f>IFERROR((s_DL/(up_Rad_Spec!AY111*s_GSF_i*s_Fam*s_Foffset*Fsurf!C111*s_EF_iw*(1/365)*s_ET_iw*(1/24)))*up_Rad_Spec!BF111,".")</f>
        <v>19.888953669102289</v>
      </c>
      <c r="N111" s="30">
        <f>IFERROR((s_DL/(up_Rad_Spec!AV111*s_GSF_i*s_Fam*s_Foffset*acf!D111*s_ET_iw*(1/24)*s_EF_iw*(1/365)))*up_Rad_Spec!BF111,".")</f>
        <v>21.320958333277652</v>
      </c>
      <c r="O111" s="30">
        <f>IFERROR((s_DL/(up_Rad_Spec!AZ111*s_GSF_i*s_Fam*s_Foffset*acf!E111*s_ET_iw*(1/24)*s_EF_iw*(1/365)))*up_Rad_Spec!BF111,".")</f>
        <v>22.913188593872473</v>
      </c>
      <c r="P111" s="30">
        <f>IFERROR((s_DL/(up_Rad_Spec!BA111*s_GSF_i*s_Fam*s_Foffset*acf!F111*s_ET_iw*(1/24)*s_EF_iw*(1/365)))*up_Rad_Spec!BF111,".")</f>
        <v>23.225560070245379</v>
      </c>
      <c r="Q111" s="30">
        <f>IFERROR((s_DL/(up_Rad_Spec!BB111*s_GSF_i*s_Fam*s_Foffset*acf!G111*s_ET_iw*(1/24)*s_EF_iw*(1/365)))*up_Rad_Spec!BF111,".")</f>
        <v>22.811132840442216</v>
      </c>
      <c r="R111" s="30">
        <f>IFERROR((s_DL/(up_Rad_Spec!AY111*s_GSF_i*s_Fam*s_Foffset*acf!C111*s_ET_iw*(1/24)*s_EF_iw*(1/365)))*up_Rad_Spec!BF111,".")</f>
        <v>21.967047979740602</v>
      </c>
    </row>
    <row r="112" spans="1:18">
      <c r="A112" s="88" t="s">
        <v>119</v>
      </c>
      <c r="B112" s="28"/>
      <c r="C112" s="30">
        <f>IFERROR((s_DL/(k_decay*up_Rad_Spec!V112*s_IFD_iw*s_EF_iw))*up_Rad_Spec!BF112,".")</f>
        <v>3.266256203344386E-5</v>
      </c>
      <c r="D112" s="30">
        <f>IFERROR((s_DL/(k_decay*up_Rad_Spec!AN112*s_IRA_iw*(1/s_PEFm_pp)*s_SLF*s_ET_iw*s_EF_iw))*up_Rad_Spec!BF112,".")</f>
        <v>8.3427985161079816E-5</v>
      </c>
      <c r="E112" s="30">
        <f>IFERROR((s_DL/(k_decay*up_Rad_Spec!AN112*s_IRA_iw*(1/s_PEF)*s_SLF*s_ET_iw*s_EF_iw))*up_Rad_Spec!BF112,".")</f>
        <v>4.0946614908779038E-4</v>
      </c>
      <c r="F112" s="30">
        <f>IFERROR((s_DL/(k_decay*up_Rad_Spec!AY112*s_GSF_i*s_Fam*s_Foffset*acf!C112*s_ET_iw*(1/24)*s_EF_iw*(1/365)))*up_Rad_Spec!BF112,".")</f>
        <v>27.20630080133893</v>
      </c>
      <c r="G112" s="30">
        <f t="shared" si="6"/>
        <v>3.024955920872984E-5</v>
      </c>
      <c r="H112" s="30">
        <f t="shared" si="7"/>
        <v>2.347279305228726E-5</v>
      </c>
      <c r="I112" s="89" t="str">
        <f>IFERROR((s_DL/(up_Rad_Spec!AV112*s_GSF_i*s_Fam*s_Foffset*Fsurf!C112*s_EF_iw*(1/365)*s_ET_iw*(1/24)))*up_Rad_Spec!BF112,".")</f>
        <v>.</v>
      </c>
      <c r="J112" s="30" t="str">
        <f>IFERROR((s_DL/(up_Rad_Spec!AZ112*s_GSF_i*s_Fam*s_Foffset*Fsurf!C112*s_EF_iw*(1/365)*s_ET_iw*(1/24)))*up_Rad_Spec!BF112,".")</f>
        <v>.</v>
      </c>
      <c r="K112" s="30" t="str">
        <f>IFERROR((s_DL/(up_Rad_Spec!BA112*s_GSF_i*s_Fam*s_Foffset*Fsurf!C112*s_EF_iw*(1/365)*s_ET_iw*(1/24)))*up_Rad_Spec!BF112,".")</f>
        <v>.</v>
      </c>
      <c r="L112" s="30" t="str">
        <f>IFERROR((s_DL/(up_Rad_Spec!BB112*s_GSF_i*s_Fam*s_Foffset*Fsurf!C112*s_EF_iw*(1/365)*s_ET_iw*(1/24)))*up_Rad_Spec!BF112,".")</f>
        <v>.</v>
      </c>
      <c r="M112" s="30" t="str">
        <f>IFERROR((s_DL/(up_Rad_Spec!AY112*s_GSF_i*s_Fam*s_Foffset*Fsurf!C112*s_EF_iw*(1/365)*s_ET_iw*(1/24)))*up_Rad_Spec!BF112,".")</f>
        <v>.</v>
      </c>
      <c r="N112" s="30">
        <f>IFERROR((s_DL/(up_Rad_Spec!AV112*s_GSF_i*s_Fam*s_Foffset*acf!D112*s_ET_iw*(1/24)*s_EF_iw*(1/365)))*up_Rad_Spec!BF112,".")</f>
        <v>22.704874492841313</v>
      </c>
      <c r="O112" s="30">
        <f>IFERROR((s_DL/(up_Rad_Spec!AZ112*s_GSF_i*s_Fam*s_Foffset*acf!E112*s_ET_iw*(1/24)*s_EF_iw*(1/365)))*up_Rad_Spec!BF112,".")</f>
        <v>22.697341757959393</v>
      </c>
      <c r="P112" s="30">
        <f>IFERROR((s_DL/(up_Rad_Spec!BA112*s_GSF_i*s_Fam*s_Foffset*acf!F112*s_ET_iw*(1/24)*s_EF_iw*(1/365)))*up_Rad_Spec!BF112,".")</f>
        <v>22.559520228156853</v>
      </c>
      <c r="Q112" s="30">
        <f>IFERROR((s_DL/(up_Rad_Spec!BB112*s_GSF_i*s_Fam*s_Foffset*acf!G112*s_ET_iw*(1/24)*s_EF_iw*(1/365)))*up_Rad_Spec!BF112,".")</f>
        <v>22.936182449435059</v>
      </c>
      <c r="R112" s="30">
        <f>IFERROR((s_DL/(up_Rad_Spec!AY112*s_GSF_i*s_Fam*s_Foffset*acf!C112*s_ET_iw*(1/24)*s_EF_iw*(1/365)))*up_Rad_Spec!BF112,".")</f>
        <v>24.072049731119922</v>
      </c>
    </row>
    <row r="113" spans="1:18">
      <c r="A113" s="88" t="s">
        <v>120</v>
      </c>
      <c r="B113" s="28"/>
      <c r="C113" s="30">
        <f>IFERROR((s_DL/(k_decay*up_Rad_Spec!V113*s_IFD_iw*s_EF_iw))*up_Rad_Spec!BF113,".")</f>
        <v>3.266256203344386E-5</v>
      </c>
      <c r="D113" s="30">
        <f>IFERROR((s_DL/(k_decay*up_Rad_Spec!AN113*s_IRA_iw*(1/s_PEFm_pp)*s_SLF*s_ET_iw*s_EF_iw))*up_Rad_Spec!BF113,".")</f>
        <v>8.3427985161079816E-5</v>
      </c>
      <c r="E113" s="30">
        <f>IFERROR((s_DL/(k_decay*up_Rad_Spec!AN113*s_IRA_iw*(1/s_PEF)*s_SLF*s_ET_iw*s_EF_iw))*up_Rad_Spec!BF113,".")</f>
        <v>4.0946614908779038E-4</v>
      </c>
      <c r="F113" s="30">
        <f>IFERROR((s_DL/(k_decay*up_Rad_Spec!AY113*s_GSF_i*s_Fam*s_Foffset*acf!C113*s_ET_iw*(1/24)*s_EF_iw*(1/365)))*up_Rad_Spec!BF113,".")</f>
        <v>24.097009281185919</v>
      </c>
      <c r="G113" s="30">
        <f t="shared" si="6"/>
        <v>3.0249554868958568E-5</v>
      </c>
      <c r="H113" s="30">
        <f t="shared" si="7"/>
        <v>2.347279043917364E-5</v>
      </c>
      <c r="I113" s="89">
        <f>IFERROR((s_DL/(up_Rad_Spec!AV113*s_GSF_i*s_Fam*s_Foffset*Fsurf!C113*s_EF_iw*(1/365)*s_ET_iw*(1/24)))*up_Rad_Spec!BF113,".")</f>
        <v>17.752671384910617</v>
      </c>
      <c r="J113" s="30">
        <f>IFERROR((s_DL/(up_Rad_Spec!AZ113*s_GSF_i*s_Fam*s_Foffset*Fsurf!C113*s_EF_iw*(1/365)*s_ET_iw*(1/24)))*up_Rad_Spec!BF113,".")</f>
        <v>17.752671384910617</v>
      </c>
      <c r="K113" s="30">
        <f>IFERROR((s_DL/(up_Rad_Spec!BA113*s_GSF_i*s_Fam*s_Foffset*Fsurf!C113*s_EF_iw*(1/365)*s_ET_iw*(1/24)))*up_Rad_Spec!BF113,".")</f>
        <v>17.752671384910617</v>
      </c>
      <c r="L113" s="30">
        <f>IFERROR((s_DL/(up_Rad_Spec!BB113*s_GSF_i*s_Fam*s_Foffset*Fsurf!C113*s_EF_iw*(1/365)*s_ET_iw*(1/24)))*up_Rad_Spec!BF113,".")</f>
        <v>17.752671384910617</v>
      </c>
      <c r="M113" s="30">
        <f>IFERROR((s_DL/(up_Rad_Spec!AY113*s_GSF_i*s_Fam*s_Foffset*Fsurf!C113*s_EF_iw*(1/365)*s_ET_iw*(1/24)))*up_Rad_Spec!BF113,".")</f>
        <v>17.752671384910617</v>
      </c>
      <c r="N113" s="30">
        <f>IFERROR((s_DL/(up_Rad_Spec!AV113*s_GSF_i*s_Fam*s_Foffset*acf!D113*s_ET_iw*(1/24)*s_EF_iw*(1/365)))*up_Rad_Spec!BF113,".")</f>
        <v>22.160366141674416</v>
      </c>
      <c r="O113" s="30">
        <f>IFERROR((s_DL/(up_Rad_Spec!AZ113*s_GSF_i*s_Fam*s_Foffset*acf!E113*s_ET_iw*(1/24)*s_EF_iw*(1/365)))*up_Rad_Spec!BF113,".")</f>
        <v>22.334454592077819</v>
      </c>
      <c r="P113" s="30">
        <f>IFERROR((s_DL/(up_Rad_Spec!BA113*s_GSF_i*s_Fam*s_Foffset*acf!F113*s_ET_iw*(1/24)*s_EF_iw*(1/365)))*up_Rad_Spec!BF113,".")</f>
        <v>22.803163992810319</v>
      </c>
      <c r="Q113" s="30">
        <f>IFERROR((s_DL/(up_Rad_Spec!BB113*s_GSF_i*s_Fam*s_Foffset*acf!G113*s_ET_iw*(1/24)*s_EF_iw*(1/365)))*up_Rad_Spec!BF113,".")</f>
        <v>22.930087264091057</v>
      </c>
      <c r="R113" s="30">
        <f>IFERROR((s_DL/(up_Rad_Spec!AY113*s_GSF_i*s_Fam*s_Foffset*acf!C113*s_ET_iw*(1/24)*s_EF_iw*(1/365)))*up_Rad_Spec!BF113,".")</f>
        <v>21.320958333277652</v>
      </c>
    </row>
    <row r="114" spans="1:18">
      <c r="A114" s="34" t="s">
        <v>121</v>
      </c>
      <c r="B114" s="28" t="s">
        <v>9</v>
      </c>
      <c r="C114" s="30">
        <f>IFERROR((s_DL/(k_decay*up_Rad_Spec!V114*s_IFD_iw*s_EF_iw))*up_Rad_Spec!BF114,".")</f>
        <v>3.266256203344386E-5</v>
      </c>
      <c r="D114" s="30">
        <f>IFERROR((s_DL/(k_decay*up_Rad_Spec!AN114*s_IRA_iw*(1/s_PEFm_pp)*s_SLF*s_ET_iw*s_EF_iw))*up_Rad_Spec!BF114,".")</f>
        <v>8.3427985161079816E-5</v>
      </c>
      <c r="E114" s="30">
        <f>IFERROR((s_DL/(k_decay*up_Rad_Spec!AN114*s_IRA_iw*(1/s_PEF)*s_SLF*s_ET_iw*s_EF_iw))*up_Rad_Spec!BF114,".")</f>
        <v>4.0946614908779038E-4</v>
      </c>
      <c r="F114" s="30">
        <f>IFERROR((s_DL/(k_decay*up_Rad_Spec!AY114*s_GSF_i*s_Fam*s_Foffset*acf!C114*s_ET_iw*(1/24)*s_EF_iw*(1/365)))*up_Rad_Spec!BF114,".")</f>
        <v>24.705135698376736</v>
      </c>
      <c r="G114" s="30">
        <f t="shared" si="6"/>
        <v>3.0249555803678429E-5</v>
      </c>
      <c r="H114" s="30">
        <f t="shared" si="7"/>
        <v>2.3472791001998065E-5</v>
      </c>
      <c r="I114" s="89">
        <f>IFERROR((s_DL/(up_Rad_Spec!AV114*s_GSF_i*s_Fam*s_Foffset*Fsurf!C114*s_EF_iw*(1/365)*s_ET_iw*(1/24)))*up_Rad_Spec!BF114,".")</f>
        <v>18.223041310493723</v>
      </c>
      <c r="J114" s="30">
        <f>IFERROR((s_DL/(up_Rad_Spec!AZ114*s_GSF_i*s_Fam*s_Foffset*Fsurf!C114*s_EF_iw*(1/365)*s_ET_iw*(1/24)))*up_Rad_Spec!BF114,".")</f>
        <v>18.223041310493723</v>
      </c>
      <c r="K114" s="30">
        <f>IFERROR((s_DL/(up_Rad_Spec!BA114*s_GSF_i*s_Fam*s_Foffset*Fsurf!C114*s_EF_iw*(1/365)*s_ET_iw*(1/24)))*up_Rad_Spec!BF114,".")</f>
        <v>18.223041310493723</v>
      </c>
      <c r="L114" s="30">
        <f>IFERROR((s_DL/(up_Rad_Spec!BB114*s_GSF_i*s_Fam*s_Foffset*Fsurf!C114*s_EF_iw*(1/365)*s_ET_iw*(1/24)))*up_Rad_Spec!BF114,".")</f>
        <v>18.223041310493723</v>
      </c>
      <c r="M114" s="30">
        <f>IFERROR((s_DL/(up_Rad_Spec!AY114*s_GSF_i*s_Fam*s_Foffset*Fsurf!C114*s_EF_iw*(1/365)*s_ET_iw*(1/24)))*up_Rad_Spec!BF114,".")</f>
        <v>18.223041310493723</v>
      </c>
      <c r="N114" s="30">
        <f>IFERROR((s_DL/(up_Rad_Spec!AV114*s_GSF_i*s_Fam*s_Foffset*acf!D114*s_ET_iw*(1/24)*s_EF_iw*(1/365)))*up_Rad_Spec!BF114,".")</f>
        <v>22.408762329873444</v>
      </c>
      <c r="O114" s="30">
        <f>IFERROR((s_DL/(up_Rad_Spec!AZ114*s_GSF_i*s_Fam*s_Foffset*acf!E114*s_ET_iw*(1/24)*s_EF_iw*(1/365)))*up_Rad_Spec!BF114,".")</f>
        <v>23.183954692496094</v>
      </c>
      <c r="P114" s="30">
        <f>IFERROR((s_DL/(up_Rad_Spec!BA114*s_GSF_i*s_Fam*s_Foffset*acf!F114*s_ET_iw*(1/24)*s_EF_iw*(1/365)))*up_Rad_Spec!BF114,".")</f>
        <v>23.410412249938858</v>
      </c>
      <c r="Q114" s="30">
        <f>IFERROR((s_DL/(up_Rad_Spec!BB114*s_GSF_i*s_Fam*s_Foffset*acf!G114*s_ET_iw*(1/24)*s_EF_iw*(1/365)))*up_Rad_Spec!BF114,".")</f>
        <v>23.186542187439436</v>
      </c>
      <c r="R114" s="30">
        <f>IFERROR((s_DL/(up_Rad_Spec!AY114*s_GSF_i*s_Fam*s_Foffset*acf!C114*s_ET_iw*(1/24)*s_EF_iw*(1/365)))*up_Rad_Spec!BF114,".")</f>
        <v>21.85902668238246</v>
      </c>
    </row>
    <row r="115" spans="1:18">
      <c r="A115" s="88" t="s">
        <v>122</v>
      </c>
      <c r="B115" s="28"/>
      <c r="C115" s="30">
        <f>IFERROR((s_DL/(k_decay*up_Rad_Spec!V115*s_IFD_iw*s_EF_iw))*up_Rad_Spec!BF115,".")</f>
        <v>3.266256203344386E-5</v>
      </c>
      <c r="D115" s="30">
        <f>IFERROR((s_DL/(k_decay*up_Rad_Spec!AN115*s_IRA_iw*(1/s_PEFm_pp)*s_SLF*s_ET_iw*s_EF_iw))*up_Rad_Spec!BF115,".")</f>
        <v>8.3427985161079816E-5</v>
      </c>
      <c r="E115" s="30">
        <f>IFERROR((s_DL/(k_decay*up_Rad_Spec!AN115*s_IRA_iw*(1/s_PEF)*s_SLF*s_ET_iw*s_EF_iw))*up_Rad_Spec!BF115,".")</f>
        <v>4.0946614908779038E-4</v>
      </c>
      <c r="F115" s="30">
        <f>IFERROR((s_DL/(k_decay*up_Rad_Spec!AY115*s_GSF_i*s_Fam*s_Foffset*acf!C115*s_ET_iw*(1/24)*s_EF_iw*(1/365)))*up_Rad_Spec!BF115,".")</f>
        <v>24.097009281185919</v>
      </c>
      <c r="G115" s="30">
        <f t="shared" si="6"/>
        <v>3.0249554868958568E-5</v>
      </c>
      <c r="H115" s="30">
        <f t="shared" si="7"/>
        <v>2.347279043917364E-5</v>
      </c>
      <c r="I115" s="89">
        <f>IFERROR((s_DL/(up_Rad_Spec!AV115*s_GSF_i*s_Fam*s_Foffset*Fsurf!C115*s_EF_iw*(1/365)*s_ET_iw*(1/24)))*up_Rad_Spec!BF115,".")</f>
        <v>17.635201268219728</v>
      </c>
      <c r="J115" s="30">
        <f>IFERROR((s_DL/(up_Rad_Spec!AZ115*s_GSF_i*s_Fam*s_Foffset*Fsurf!C115*s_EF_iw*(1/365)*s_ET_iw*(1/24)))*up_Rad_Spec!BF115,".")</f>
        <v>17.635201268219728</v>
      </c>
      <c r="K115" s="30">
        <f>IFERROR((s_DL/(up_Rad_Spec!BA115*s_GSF_i*s_Fam*s_Foffset*Fsurf!C115*s_EF_iw*(1/365)*s_ET_iw*(1/24)))*up_Rad_Spec!BF115,".")</f>
        <v>17.635201268219728</v>
      </c>
      <c r="L115" s="30">
        <f>IFERROR((s_DL/(up_Rad_Spec!BB115*s_GSF_i*s_Fam*s_Foffset*Fsurf!C115*s_EF_iw*(1/365)*s_ET_iw*(1/24)))*up_Rad_Spec!BF115,".")</f>
        <v>17.635201268219728</v>
      </c>
      <c r="M115" s="30">
        <f>IFERROR((s_DL/(up_Rad_Spec!AY115*s_GSF_i*s_Fam*s_Foffset*Fsurf!C115*s_EF_iw*(1/365)*s_ET_iw*(1/24)))*up_Rad_Spec!BF115,".")</f>
        <v>17.635201268219728</v>
      </c>
      <c r="N115" s="30">
        <f>IFERROR((s_DL/(up_Rad_Spec!AV115*s_GSF_i*s_Fam*s_Foffset*acf!D115*s_ET_iw*(1/24)*s_EF_iw*(1/365)))*up_Rad_Spec!BF115,".")</f>
        <v>21.320958333277652</v>
      </c>
      <c r="O115" s="30">
        <f>IFERROR((s_DL/(up_Rad_Spec!AZ115*s_GSF_i*s_Fam*s_Foffset*acf!E115*s_ET_iw*(1/24)*s_EF_iw*(1/365)))*up_Rad_Spec!BF115,".")</f>
        <v>21.873314766782247</v>
      </c>
      <c r="P115" s="30">
        <f>IFERROR((s_DL/(up_Rad_Spec!BA115*s_GSF_i*s_Fam*s_Foffset*acf!F115*s_ET_iw*(1/24)*s_EF_iw*(1/365)))*up_Rad_Spec!BF115,".")</f>
        <v>22.226306882461412</v>
      </c>
      <c r="Q115" s="30">
        <f>IFERROR((s_DL/(up_Rad_Spec!BB115*s_GSF_i*s_Fam*s_Foffset*acf!G115*s_ET_iw*(1/24)*s_EF_iw*(1/365)))*up_Rad_Spec!BF115,".")</f>
        <v>22.456393984162258</v>
      </c>
      <c r="R115" s="30">
        <f>IFERROR((s_DL/(up_Rad_Spec!AY115*s_GSF_i*s_Fam*s_Foffset*acf!C115*s_ET_iw*(1/24)*s_EF_iw*(1/365)))*up_Rad_Spec!BF115,".")</f>
        <v>21.320958333277652</v>
      </c>
    </row>
    <row r="116" spans="1:18">
      <c r="A116" s="88" t="s">
        <v>123</v>
      </c>
      <c r="B116" s="28"/>
      <c r="C116" s="30">
        <f>IFERROR((s_DL/(k_decay*up_Rad_Spec!V116*s_IFD_iw*s_EF_iw))*up_Rad_Spec!BF116,".")</f>
        <v>3.266256203344386E-5</v>
      </c>
      <c r="D116" s="30">
        <f>IFERROR((s_DL/(k_decay*up_Rad_Spec!AN116*s_IRA_iw*(1/s_PEFm_pp)*s_SLF*s_ET_iw*s_EF_iw))*up_Rad_Spec!BF116,".")</f>
        <v>8.3427985161079816E-5</v>
      </c>
      <c r="E116" s="30">
        <f>IFERROR((s_DL/(k_decay*up_Rad_Spec!AN116*s_IRA_iw*(1/s_PEF)*s_SLF*s_ET_iw*s_EF_iw))*up_Rad_Spec!BF116,".")</f>
        <v>4.0946614908779038E-4</v>
      </c>
      <c r="F116" s="30">
        <f>IFERROR((s_DL/(k_decay*up_Rad_Spec!AY116*s_GSF_i*s_Fam*s_Foffset*acf!C116*s_ET_iw*(1/24)*s_EF_iw*(1/365)))*up_Rad_Spec!BF116,".")</f>
        <v>24.097009281185919</v>
      </c>
      <c r="G116" s="30">
        <f t="shared" si="6"/>
        <v>3.0249554868958568E-5</v>
      </c>
      <c r="H116" s="30">
        <f t="shared" si="7"/>
        <v>2.347279043917364E-5</v>
      </c>
      <c r="I116" s="89">
        <f>IFERROR((s_DL/(up_Rad_Spec!AV116*s_GSF_i*s_Fam*s_Foffset*Fsurf!C116*s_EF_iw*(1/365)*s_ET_iw*(1/24)))*up_Rad_Spec!BF116,".")</f>
        <v>17.62062672171707</v>
      </c>
      <c r="J116" s="30">
        <f>IFERROR((s_DL/(up_Rad_Spec!AZ116*s_GSF_i*s_Fam*s_Foffset*Fsurf!C116*s_EF_iw*(1/365)*s_ET_iw*(1/24)))*up_Rad_Spec!BF116,".")</f>
        <v>17.62062672171707</v>
      </c>
      <c r="K116" s="30">
        <f>IFERROR((s_DL/(up_Rad_Spec!BA116*s_GSF_i*s_Fam*s_Foffset*Fsurf!C116*s_EF_iw*(1/365)*s_ET_iw*(1/24)))*up_Rad_Spec!BF116,".")</f>
        <v>17.62062672171707</v>
      </c>
      <c r="L116" s="30">
        <f>IFERROR((s_DL/(up_Rad_Spec!BB116*s_GSF_i*s_Fam*s_Foffset*Fsurf!C116*s_EF_iw*(1/365)*s_ET_iw*(1/24)))*up_Rad_Spec!BF116,".")</f>
        <v>17.62062672171707</v>
      </c>
      <c r="M116" s="30">
        <f>IFERROR((s_DL/(up_Rad_Spec!AY116*s_GSF_i*s_Fam*s_Foffset*Fsurf!C116*s_EF_iw*(1/365)*s_ET_iw*(1/24)))*up_Rad_Spec!BF116,".")</f>
        <v>17.62062672171707</v>
      </c>
      <c r="N116" s="30">
        <f>IFERROR((s_DL/(up_Rad_Spec!AV116*s_GSF_i*s_Fam*s_Foffset*acf!D116*s_ET_iw*(1/24)*s_EF_iw*(1/365)))*up_Rad_Spec!BF116,".")</f>
        <v>21.320958333277652</v>
      </c>
      <c r="O116" s="30">
        <f>IFERROR((s_DL/(up_Rad_Spec!AZ116*s_GSF_i*s_Fam*s_Foffset*acf!E116*s_ET_iw*(1/24)*s_EF_iw*(1/365)))*up_Rad_Spec!BF116,".")</f>
        <v>21.818240160292877</v>
      </c>
      <c r="P116" s="30">
        <f>IFERROR((s_DL/(up_Rad_Spec!BA116*s_GSF_i*s_Fam*s_Foffset*acf!F116*s_ET_iw*(1/24)*s_EF_iw*(1/365)))*up_Rad_Spec!BF116,".")</f>
        <v>22.076637869140662</v>
      </c>
      <c r="Q116" s="30">
        <f>IFERROR((s_DL/(up_Rad_Spec!BB116*s_GSF_i*s_Fam*s_Foffset*acf!G116*s_ET_iw*(1/24)*s_EF_iw*(1/365)))*up_Rad_Spec!BF116,".")</f>
        <v>22.261588847981063</v>
      </c>
      <c r="R116" s="30">
        <f>IFERROR((s_DL/(up_Rad_Spec!AY116*s_GSF_i*s_Fam*s_Foffset*acf!C116*s_ET_iw*(1/24)*s_EF_iw*(1/365)))*up_Rad_Spec!BF116,".")</f>
        <v>21.320958333277652</v>
      </c>
    </row>
    <row r="117" spans="1:18">
      <c r="A117" s="88" t="s">
        <v>124</v>
      </c>
      <c r="B117" s="28"/>
      <c r="C117" s="30">
        <f>IFERROR((s_DL/(k_decay*up_Rad_Spec!V117*s_IFD_iw*s_EF_iw))*up_Rad_Spec!BF117,".")</f>
        <v>3.266256203344386E-5</v>
      </c>
      <c r="D117" s="30">
        <f>IFERROR((s_DL/(k_decay*up_Rad_Spec!AN117*s_IRA_iw*(1/s_PEFm_pp)*s_SLF*s_ET_iw*s_EF_iw))*up_Rad_Spec!BF117,".")</f>
        <v>8.3427985161079816E-5</v>
      </c>
      <c r="E117" s="30">
        <f>IFERROR((s_DL/(k_decay*up_Rad_Spec!AN117*s_IRA_iw*(1/s_PEF)*s_SLF*s_ET_iw*s_EF_iw))*up_Rad_Spec!BF117,".")</f>
        <v>4.0946614908779038E-4</v>
      </c>
      <c r="F117" s="30">
        <f>IFERROR((s_DL/(k_decay*up_Rad_Spec!AY117*s_GSF_i*s_Fam*s_Foffset*acf!C117*s_ET_iw*(1/24)*s_EF_iw*(1/365)))*up_Rad_Spec!BF117,".")</f>
        <v>25.851645879330523</v>
      </c>
      <c r="G117" s="30">
        <f t="shared" si="6"/>
        <v>3.0249557446311267E-5</v>
      </c>
      <c r="H117" s="30">
        <f t="shared" si="7"/>
        <v>2.3472791991079284E-5</v>
      </c>
      <c r="I117" s="89">
        <f>IFERROR((s_DL/(up_Rad_Spec!AV117*s_GSF_i*s_Fam*s_Foffset*Fsurf!C117*s_EF_iw*(1/365)*s_ET_iw*(1/24)))*up_Rad_Spec!BF117,".")</f>
        <v>19.833449612351302</v>
      </c>
      <c r="J117" s="30">
        <f>IFERROR((s_DL/(up_Rad_Spec!AZ117*s_GSF_i*s_Fam*s_Foffset*Fsurf!C117*s_EF_iw*(1/365)*s_ET_iw*(1/24)))*up_Rad_Spec!BF117,".")</f>
        <v>19.833449612351302</v>
      </c>
      <c r="K117" s="30">
        <f>IFERROR((s_DL/(up_Rad_Spec!BA117*s_GSF_i*s_Fam*s_Foffset*Fsurf!C117*s_EF_iw*(1/365)*s_ET_iw*(1/24)))*up_Rad_Spec!BF117,".")</f>
        <v>19.833449612351302</v>
      </c>
      <c r="L117" s="30">
        <f>IFERROR((s_DL/(up_Rad_Spec!BB117*s_GSF_i*s_Fam*s_Foffset*Fsurf!C117*s_EF_iw*(1/365)*s_ET_iw*(1/24)))*up_Rad_Spec!BF117,".")</f>
        <v>19.833449612351302</v>
      </c>
      <c r="M117" s="30">
        <f>IFERROR((s_DL/(up_Rad_Spec!AY117*s_GSF_i*s_Fam*s_Foffset*Fsurf!C117*s_EF_iw*(1/365)*s_ET_iw*(1/24)))*up_Rad_Spec!BF117,".")</f>
        <v>19.833449612351302</v>
      </c>
      <c r="N117" s="30">
        <f>IFERROR((s_DL/(up_Rad_Spec!AV117*s_GSF_i*s_Fam*s_Foffset*acf!D117*s_ET_iw*(1/24)*s_EF_iw*(1/365)))*up_Rad_Spec!BF117,".")</f>
        <v>21.826879378474075</v>
      </c>
      <c r="O117" s="30">
        <f>IFERROR((s_DL/(up_Rad_Spec!AZ117*s_GSF_i*s_Fam*s_Foffset*acf!E117*s_ET_iw*(1/24)*s_EF_iw*(1/365)))*up_Rad_Spec!BF117,".")</f>
        <v>24.184967661628381</v>
      </c>
      <c r="P117" s="30">
        <f>IFERROR((s_DL/(up_Rad_Spec!BA117*s_GSF_i*s_Fam*s_Foffset*acf!F117*s_ET_iw*(1/24)*s_EF_iw*(1/365)))*up_Rad_Spec!BF117,".")</f>
        <v>24.240536798512903</v>
      </c>
      <c r="Q117" s="30">
        <f>IFERROR((s_DL/(up_Rad_Spec!BB117*s_GSF_i*s_Fam*s_Foffset*acf!G117*s_ET_iw*(1/24)*s_EF_iw*(1/365)))*up_Rad_Spec!BF117,".")</f>
        <v>24.24088285954047</v>
      </c>
      <c r="R117" s="30">
        <f>IFERROR((s_DL/(up_Rad_Spec!AY117*s_GSF_i*s_Fam*s_Foffset*acf!C117*s_ET_iw*(1/24)*s_EF_iw*(1/365)))*up_Rad_Spec!BF117,".")</f>
        <v>22.873455299293017</v>
      </c>
    </row>
    <row r="118" spans="1:18">
      <c r="A118" s="88" t="s">
        <v>125</v>
      </c>
      <c r="B118" s="28"/>
      <c r="C118" s="30">
        <f>IFERROR((s_DL/(k_decay*up_Rad_Spec!V118*s_IFD_iw*s_EF_iw))*up_Rad_Spec!BF118,".")</f>
        <v>3.266256203344386E-5</v>
      </c>
      <c r="D118" s="30">
        <f>IFERROR((s_DL/(k_decay*up_Rad_Spec!AN118*s_IRA_iw*(1/s_PEFm_pp)*s_SLF*s_ET_iw*s_EF_iw))*up_Rad_Spec!BF118,".")</f>
        <v>8.3427985161079816E-5</v>
      </c>
      <c r="E118" s="30">
        <f>IFERROR((s_DL/(k_decay*up_Rad_Spec!AN118*s_IRA_iw*(1/s_PEF)*s_SLF*s_ET_iw*s_EF_iw))*up_Rad_Spec!BF118,".")</f>
        <v>4.0946614908779038E-4</v>
      </c>
      <c r="F118" s="30">
        <f>IFERROR((s_DL/(k_decay*up_Rad_Spec!AY118*s_GSF_i*s_Fam*s_Foffset*acf!C118*s_ET_iw*(1/24)*s_EF_iw*(1/365)))*up_Rad_Spec!BF118,".")</f>
        <v>27.467220369463643</v>
      </c>
      <c r="G118" s="30">
        <f t="shared" si="6"/>
        <v>3.0249559528222252E-5</v>
      </c>
      <c r="H118" s="30">
        <f t="shared" si="7"/>
        <v>2.3472793244663746E-5</v>
      </c>
      <c r="I118" s="89">
        <f>IFERROR((s_DL/(up_Rad_Spec!AV118*s_GSF_i*s_Fam*s_Foffset*Fsurf!C118*s_EF_iw*(1/365)*s_ET_iw*(1/24)))*up_Rad_Spec!BF118,".")</f>
        <v>21.80057089292194</v>
      </c>
      <c r="J118" s="30">
        <f>IFERROR((s_DL/(up_Rad_Spec!AZ118*s_GSF_i*s_Fam*s_Foffset*Fsurf!C118*s_EF_iw*(1/365)*s_ET_iw*(1/24)))*up_Rad_Spec!BF118,".")</f>
        <v>21.80057089292194</v>
      </c>
      <c r="K118" s="30">
        <f>IFERROR((s_DL/(up_Rad_Spec!BA118*s_GSF_i*s_Fam*s_Foffset*Fsurf!C118*s_EF_iw*(1/365)*s_ET_iw*(1/24)))*up_Rad_Spec!BF118,".")</f>
        <v>21.80057089292194</v>
      </c>
      <c r="L118" s="30">
        <f>IFERROR((s_DL/(up_Rad_Spec!BB118*s_GSF_i*s_Fam*s_Foffset*Fsurf!C118*s_EF_iw*(1/365)*s_ET_iw*(1/24)))*up_Rad_Spec!BF118,".")</f>
        <v>21.80057089292194</v>
      </c>
      <c r="M118" s="30">
        <f>IFERROR((s_DL/(up_Rad_Spec!AY118*s_GSF_i*s_Fam*s_Foffset*Fsurf!C118*s_EF_iw*(1/365)*s_ET_iw*(1/24)))*up_Rad_Spec!BF118,".")</f>
        <v>21.80057089292194</v>
      </c>
      <c r="N118" s="30">
        <f>IFERROR((s_DL/(up_Rad_Spec!AV118*s_GSF_i*s_Fam*s_Foffset*acf!D118*s_ET_iw*(1/24)*s_EF_iw*(1/365)))*up_Rad_Spec!BF118,".")</f>
        <v>22.520028046221217</v>
      </c>
      <c r="O118" s="30">
        <f>IFERROR((s_DL/(up_Rad_Spec!AZ118*s_GSF_i*s_Fam*s_Foffset*acf!E118*s_ET_iw*(1/24)*s_EF_iw*(1/365)))*up_Rad_Spec!BF118,".")</f>
        <v>22.819913431210079</v>
      </c>
      <c r="P118" s="30">
        <f>IFERROR((s_DL/(up_Rad_Spec!BA118*s_GSF_i*s_Fam*s_Foffset*acf!F118*s_ET_iw*(1/24)*s_EF_iw*(1/365)))*up_Rad_Spec!BF118,".")</f>
        <v>22.729995579650783</v>
      </c>
      <c r="Q118" s="30">
        <f>IFERROR((s_DL/(up_Rad_Spec!BB118*s_GSF_i*s_Fam*s_Foffset*acf!G118*s_ET_iw*(1/24)*s_EF_iw*(1/365)))*up_Rad_Spec!BF118,".")</f>
        <v>23.357992568941111</v>
      </c>
      <c r="R118" s="30">
        <f>IFERROR((s_DL/(up_Rad_Spec!AY118*s_GSF_i*s_Fam*s_Foffset*acf!C118*s_ET_iw*(1/24)*s_EF_iw*(1/365)))*up_Rad_Spec!BF118,".")</f>
        <v>24.30291054772206</v>
      </c>
    </row>
    <row r="119" spans="1:18">
      <c r="A119" s="34" t="s">
        <v>126</v>
      </c>
      <c r="B119" s="90" t="s">
        <v>9</v>
      </c>
      <c r="C119" s="30">
        <f>IFERROR((s_DL/(k_decay*up_Rad_Spec!V119*s_IFD_iw*s_EF_iw))*up_Rad_Spec!BF119,".")</f>
        <v>3.266256203344386E-5</v>
      </c>
      <c r="D119" s="30">
        <f>IFERROR((s_DL/(k_decay*up_Rad_Spec!AN119*s_IRA_iw*(1/s_PEFm_pp)*s_SLF*s_ET_iw*s_EF_iw))*up_Rad_Spec!BF119,".")</f>
        <v>8.3427985161079816E-5</v>
      </c>
      <c r="E119" s="30">
        <f>IFERROR((s_DL/(k_decay*up_Rad_Spec!AN119*s_IRA_iw*(1/s_PEF)*s_SLF*s_ET_iw*s_EF_iw))*up_Rad_Spec!BF119,".")</f>
        <v>4.0946614908779038E-4</v>
      </c>
      <c r="F119" s="30">
        <f>IFERROR((s_DL/(k_decay*up_Rad_Spec!AY119*s_GSF_i*s_Fam*s_Foffset*acf!C119*s_ET_iw*(1/24)*s_EF_iw*(1/365)))*up_Rad_Spec!BF119,".")</f>
        <v>25.579902160028134</v>
      </c>
      <c r="G119" s="30">
        <f t="shared" si="6"/>
        <v>3.0249557070291668E-5</v>
      </c>
      <c r="H119" s="30">
        <f t="shared" si="7"/>
        <v>2.3472791764665982E-5</v>
      </c>
      <c r="I119" s="89">
        <f>IFERROR((s_DL/(up_Rad_Spec!AV119*s_GSF_i*s_Fam*s_Foffset*Fsurf!C119*s_EF_iw*(1/365)*s_ET_iw*(1/24)))*up_Rad_Spec!BF119,".")</f>
        <v>19.596469056321368</v>
      </c>
      <c r="J119" s="30">
        <f>IFERROR((s_DL/(up_Rad_Spec!AZ119*s_GSF_i*s_Fam*s_Foffset*Fsurf!C119*s_EF_iw*(1/365)*s_ET_iw*(1/24)))*up_Rad_Spec!BF119,".")</f>
        <v>19.596469056321368</v>
      </c>
      <c r="K119" s="30">
        <f>IFERROR((s_DL/(up_Rad_Spec!BA119*s_GSF_i*s_Fam*s_Foffset*Fsurf!C119*s_EF_iw*(1/365)*s_ET_iw*(1/24)))*up_Rad_Spec!BF119,".")</f>
        <v>19.596469056321368</v>
      </c>
      <c r="L119" s="30">
        <f>IFERROR((s_DL/(up_Rad_Spec!BB119*s_GSF_i*s_Fam*s_Foffset*Fsurf!C119*s_EF_iw*(1/365)*s_ET_iw*(1/24)))*up_Rad_Spec!BF119,".")</f>
        <v>19.596469056321368</v>
      </c>
      <c r="M119" s="30">
        <f>IFERROR((s_DL/(up_Rad_Spec!AY119*s_GSF_i*s_Fam*s_Foffset*Fsurf!C119*s_EF_iw*(1/365)*s_ET_iw*(1/24)))*up_Rad_Spec!BF119,".")</f>
        <v>19.596469056321368</v>
      </c>
      <c r="N119" s="30">
        <f>IFERROR((s_DL/(up_Rad_Spec!AV119*s_GSF_i*s_Fam*s_Foffset*acf!D119*s_ET_iw*(1/24)*s_EF_iw*(1/365)))*up_Rad_Spec!BF119,".")</f>
        <v>22.033239792073132</v>
      </c>
      <c r="O119" s="30">
        <f>IFERROR((s_DL/(up_Rad_Spec!AZ119*s_GSF_i*s_Fam*s_Foffset*acf!E119*s_ET_iw*(1/24)*s_EF_iw*(1/365)))*up_Rad_Spec!BF119,".")</f>
        <v>23.340838596430288</v>
      </c>
      <c r="P119" s="30">
        <f>IFERROR((s_DL/(up_Rad_Spec!BA119*s_GSF_i*s_Fam*s_Foffset*acf!F119*s_ET_iw*(1/24)*s_EF_iw*(1/365)))*up_Rad_Spec!BF119,".")</f>
        <v>23.610987191296363</v>
      </c>
      <c r="Q119" s="30">
        <f>IFERROR((s_DL/(up_Rad_Spec!BB119*s_GSF_i*s_Fam*s_Foffset*acf!G119*s_ET_iw*(1/24)*s_EF_iw*(1/365)))*up_Rad_Spec!BF119,".")</f>
        <v>23.421928679987499</v>
      </c>
      <c r="R119" s="30">
        <f>IFERROR((s_DL/(up_Rad_Spec!AY119*s_GSF_i*s_Fam*s_Foffset*acf!C119*s_ET_iw*(1/24)*s_EF_iw*(1/365)))*up_Rad_Spec!BF119,".")</f>
        <v>22.63301730763321</v>
      </c>
    </row>
    <row r="120" spans="1:18">
      <c r="A120" s="34" t="s">
        <v>127</v>
      </c>
      <c r="B120" s="28" t="s">
        <v>9</v>
      </c>
      <c r="C120" s="30">
        <f>IFERROR((s_DL/(k_decay*up_Rad_Spec!V120*s_IFD_iw*s_EF_iw))*up_Rad_Spec!BF120,".")</f>
        <v>3.266256203344386E-5</v>
      </c>
      <c r="D120" s="30">
        <f>IFERROR((s_DL/(k_decay*up_Rad_Spec!AN120*s_IRA_iw*(1/s_PEFm_pp)*s_SLF*s_ET_iw*s_EF_iw))*up_Rad_Spec!BF120,".")</f>
        <v>8.3427985161079816E-5</v>
      </c>
      <c r="E120" s="30">
        <f>IFERROR((s_DL/(k_decay*up_Rad_Spec!AN120*s_IRA_iw*(1/s_PEF)*s_SLF*s_ET_iw*s_EF_iw))*up_Rad_Spec!BF120,".")</f>
        <v>4.0946614908779038E-4</v>
      </c>
      <c r="F120" s="30">
        <f>IFERROR((s_DL/(k_decay*up_Rad_Spec!AY120*s_GSF_i*s_Fam*s_Foffset*acf!C120*s_ET_iw*(1/24)*s_EF_iw*(1/365)))*up_Rad_Spec!BF120,".")</f>
        <v>27.76893450498568</v>
      </c>
      <c r="G120" s="30">
        <f t="shared" si="6"/>
        <v>3.0249559890181643E-5</v>
      </c>
      <c r="H120" s="30">
        <f t="shared" si="7"/>
        <v>2.3472793462610938E-5</v>
      </c>
      <c r="I120" s="89">
        <f>IFERROR((s_DL/(up_Rad_Spec!AV120*s_GSF_i*s_Fam*s_Foffset*Fsurf!C120*s_EF_iw*(1/365)*s_ET_iw*(1/24)))*up_Rad_Spec!BF120,".")</f>
        <v>22.419514546033284</v>
      </c>
      <c r="J120" s="30">
        <f>IFERROR((s_DL/(up_Rad_Spec!AZ120*s_GSF_i*s_Fam*s_Foffset*Fsurf!C120*s_EF_iw*(1/365)*s_ET_iw*(1/24)))*up_Rad_Spec!BF120,".")</f>
        <v>22.419514546033284</v>
      </c>
      <c r="K120" s="30">
        <f>IFERROR((s_DL/(up_Rad_Spec!BA120*s_GSF_i*s_Fam*s_Foffset*Fsurf!C120*s_EF_iw*(1/365)*s_ET_iw*(1/24)))*up_Rad_Spec!BF120,".")</f>
        <v>22.419514546033284</v>
      </c>
      <c r="L120" s="30">
        <f>IFERROR((s_DL/(up_Rad_Spec!BB120*s_GSF_i*s_Fam*s_Foffset*Fsurf!C120*s_EF_iw*(1/365)*s_ET_iw*(1/24)))*up_Rad_Spec!BF120,".")</f>
        <v>22.419514546033284</v>
      </c>
      <c r="M120" s="30">
        <f>IFERROR((s_DL/(up_Rad_Spec!AY120*s_GSF_i*s_Fam*s_Foffset*Fsurf!C120*s_EF_iw*(1/365)*s_ET_iw*(1/24)))*up_Rad_Spec!BF120,".")</f>
        <v>22.419514546033284</v>
      </c>
      <c r="N120" s="30">
        <f>IFERROR((s_DL/(up_Rad_Spec!AV120*s_GSF_i*s_Fam*s_Foffset*acf!D120*s_ET_iw*(1/24)*s_EF_iw*(1/365)))*up_Rad_Spec!BF120,".")</f>
        <v>22.633713729594113</v>
      </c>
      <c r="O120" s="30">
        <f>IFERROR((s_DL/(up_Rad_Spec!AZ120*s_GSF_i*s_Fam*s_Foffset*acf!E120*s_ET_iw*(1/24)*s_EF_iw*(1/365)))*up_Rad_Spec!BF120,".")</f>
        <v>22.905624155345585</v>
      </c>
      <c r="P120" s="30">
        <f>IFERROR((s_DL/(up_Rad_Spec!BA120*s_GSF_i*s_Fam*s_Foffset*acf!F120*s_ET_iw*(1/24)*s_EF_iw*(1/365)))*up_Rad_Spec!BF120,".")</f>
        <v>22.641725663657677</v>
      </c>
      <c r="Q120" s="30">
        <f>IFERROR((s_DL/(up_Rad_Spec!BB120*s_GSF_i*s_Fam*s_Foffset*acf!G120*s_ET_iw*(1/24)*s_EF_iw*(1/365)))*up_Rad_Spec!BF120,".")</f>
        <v>23.337226022742531</v>
      </c>
      <c r="R120" s="30">
        <f>IFERROR((s_DL/(up_Rad_Spec!AY120*s_GSF_i*s_Fam*s_Foffset*acf!C120*s_ET_iw*(1/24)*s_EF_iw*(1/365)))*up_Rad_Spec!BF120,".")</f>
        <v>24.569866269777112</v>
      </c>
    </row>
    <row r="121" spans="1:18">
      <c r="A121" s="34" t="s">
        <v>128</v>
      </c>
      <c r="B121" s="90" t="s">
        <v>9</v>
      </c>
      <c r="C121" s="30">
        <f>IFERROR((s_DL/(k_decay*up_Rad_Spec!V121*s_IFD_iw*s_EF_iw))*up_Rad_Spec!BF121,".")</f>
        <v>3.266256203344386E-5</v>
      </c>
      <c r="D121" s="30">
        <f>IFERROR((s_DL/(k_decay*up_Rad_Spec!AN121*s_IRA_iw*(1/s_PEFm_pp)*s_SLF*s_ET_iw*s_EF_iw))*up_Rad_Spec!BF121,".")</f>
        <v>8.3427985161079816E-5</v>
      </c>
      <c r="E121" s="30">
        <f>IFERROR((s_DL/(k_decay*up_Rad_Spec!AN121*s_IRA_iw*(1/s_PEF)*s_SLF*s_ET_iw*s_EF_iw))*up_Rad_Spec!BF121,".")</f>
        <v>4.0946614908779038E-4</v>
      </c>
      <c r="F121" s="30">
        <f>IFERROR((s_DL/(k_decay*up_Rad_Spec!AY121*s_GSF_i*s_Fam*s_Foffset*acf!C121*s_ET_iw*(1/24)*s_EF_iw*(1/365)))*up_Rad_Spec!BF121,".")</f>
        <v>27.602028812994774</v>
      </c>
      <c r="G121" s="30">
        <f t="shared" si="6"/>
        <v>3.0249559690926724E-5</v>
      </c>
      <c r="H121" s="30">
        <f t="shared" si="7"/>
        <v>2.3472793342633251E-5</v>
      </c>
      <c r="I121" s="89" t="str">
        <f>IFERROR((s_DL/(up_Rad_Spec!AV121*s_GSF_i*s_Fam*s_Foffset*Fsurf!C121*s_EF_iw*(1/365)*s_ET_iw*(1/24)))*up_Rad_Spec!BF121,".")</f>
        <v>.</v>
      </c>
      <c r="J121" s="30" t="str">
        <f>IFERROR((s_DL/(up_Rad_Spec!AZ121*s_GSF_i*s_Fam*s_Foffset*Fsurf!C121*s_EF_iw*(1/365)*s_ET_iw*(1/24)))*up_Rad_Spec!BF121,".")</f>
        <v>.</v>
      </c>
      <c r="K121" s="30" t="str">
        <f>IFERROR((s_DL/(up_Rad_Spec!BA121*s_GSF_i*s_Fam*s_Foffset*Fsurf!C121*s_EF_iw*(1/365)*s_ET_iw*(1/24)))*up_Rad_Spec!BF121,".")</f>
        <v>.</v>
      </c>
      <c r="L121" s="30" t="str">
        <f>IFERROR((s_DL/(up_Rad_Spec!BB121*s_GSF_i*s_Fam*s_Foffset*Fsurf!C121*s_EF_iw*(1/365)*s_ET_iw*(1/24)))*up_Rad_Spec!BF121,".")</f>
        <v>.</v>
      </c>
      <c r="M121" s="30" t="str">
        <f>IFERROR((s_DL/(up_Rad_Spec!AY121*s_GSF_i*s_Fam*s_Foffset*Fsurf!C121*s_EF_iw*(1/365)*s_ET_iw*(1/24)))*up_Rad_Spec!BF121,".")</f>
        <v>.</v>
      </c>
      <c r="N121" s="30">
        <f>IFERROR((s_DL/(up_Rad_Spec!AV121*s_GSF_i*s_Fam*s_Foffset*acf!D121*s_ET_iw*(1/24)*s_EF_iw*(1/365)))*up_Rad_Spec!BF121,".")</f>
        <v>22.719053961689312</v>
      </c>
      <c r="O121" s="30">
        <f>IFERROR((s_DL/(up_Rad_Spec!AZ121*s_GSF_i*s_Fam*s_Foffset*acf!E121*s_ET_iw*(1/24)*s_EF_iw*(1/365)))*up_Rad_Spec!BF121,".")</f>
        <v>22.667545175379388</v>
      </c>
      <c r="P121" s="30">
        <f>IFERROR((s_DL/(up_Rad_Spec!BA121*s_GSF_i*s_Fam*s_Foffset*acf!F121*s_ET_iw*(1/24)*s_EF_iw*(1/365)))*up_Rad_Spec!BF121,".")</f>
        <v>22.607567887871991</v>
      </c>
      <c r="Q121" s="30">
        <f>IFERROR((s_DL/(up_Rad_Spec!BB121*s_GSF_i*s_Fam*s_Foffset*acf!G121*s_ET_iw*(1/24)*s_EF_iw*(1/365)))*up_Rad_Spec!BF121,".")</f>
        <v>22.829826153786517</v>
      </c>
      <c r="R121" s="30">
        <f>IFERROR((s_DL/(up_Rad_Spec!AY121*s_GSF_i*s_Fam*s_Foffset*acf!C121*s_ET_iw*(1/24)*s_EF_iw*(1/365)))*up_Rad_Spec!BF121,".")</f>
        <v>24.422188636299857</v>
      </c>
    </row>
    <row r="122" spans="1:18">
      <c r="A122" s="88" t="s">
        <v>129</v>
      </c>
      <c r="B122" s="28"/>
      <c r="C122" s="30">
        <f>IFERROR((s_DL/(k_decay*up_Rad_Spec!V122*s_IFD_iw*s_EF_iw))*up_Rad_Spec!BF122,".")</f>
        <v>3.266256203344386E-5</v>
      </c>
      <c r="D122" s="30">
        <f>IFERROR((s_DL/(k_decay*up_Rad_Spec!AN122*s_IRA_iw*(1/s_PEFm_pp)*s_SLF*s_ET_iw*s_EF_iw))*up_Rad_Spec!BF122,".")</f>
        <v>8.3427985161079816E-5</v>
      </c>
      <c r="E122" s="30">
        <f>IFERROR((s_DL/(k_decay*up_Rad_Spec!AN122*s_IRA_iw*(1/s_PEF)*s_SLF*s_ET_iw*s_EF_iw))*up_Rad_Spec!BF122,".")</f>
        <v>4.0946614908779038E-4</v>
      </c>
      <c r="F122" s="30">
        <f>IFERROR((s_DL/(k_decay*up_Rad_Spec!AY122*s_GSF_i*s_Fam*s_Foffset*acf!C122*s_ET_iw*(1/24)*s_EF_iw*(1/365)))*up_Rad_Spec!BF122,".")</f>
        <v>26.610605520530768</v>
      </c>
      <c r="G122" s="30">
        <f t="shared" si="6"/>
        <v>3.024955845582863E-5</v>
      </c>
      <c r="H122" s="30">
        <f t="shared" si="7"/>
        <v>2.3472792598941627E-5</v>
      </c>
      <c r="I122" s="89" t="str">
        <f>IFERROR((s_DL/(up_Rad_Spec!AV122*s_GSF_i*s_Fam*s_Foffset*Fsurf!C122*s_EF_iw*(1/365)*s_ET_iw*(1/24)))*up_Rad_Spec!BF122,".")</f>
        <v>.</v>
      </c>
      <c r="J122" s="30" t="str">
        <f>IFERROR((s_DL/(up_Rad_Spec!AZ122*s_GSF_i*s_Fam*s_Foffset*Fsurf!C122*s_EF_iw*(1/365)*s_ET_iw*(1/24)))*up_Rad_Spec!BF122,".")</f>
        <v>.</v>
      </c>
      <c r="K122" s="30" t="str">
        <f>IFERROR((s_DL/(up_Rad_Spec!BA122*s_GSF_i*s_Fam*s_Foffset*Fsurf!C122*s_EF_iw*(1/365)*s_ET_iw*(1/24)))*up_Rad_Spec!BF122,".")</f>
        <v>.</v>
      </c>
      <c r="L122" s="30" t="str">
        <f>IFERROR((s_DL/(up_Rad_Spec!BB122*s_GSF_i*s_Fam*s_Foffset*Fsurf!C122*s_EF_iw*(1/365)*s_ET_iw*(1/24)))*up_Rad_Spec!BF122,".")</f>
        <v>.</v>
      </c>
      <c r="M122" s="30" t="str">
        <f>IFERROR((s_DL/(up_Rad_Spec!AY122*s_GSF_i*s_Fam*s_Foffset*Fsurf!C122*s_EF_iw*(1/365)*s_ET_iw*(1/24)))*up_Rad_Spec!BF122,".")</f>
        <v>.</v>
      </c>
      <c r="N122" s="30">
        <f>IFERROR((s_DL/(up_Rad_Spec!AV122*s_GSF_i*s_Fam*s_Foffset*acf!D122*s_ET_iw*(1/24)*s_EF_iw*(1/365)))*up_Rad_Spec!BF122,".")</f>
        <v>23.670614965924582</v>
      </c>
      <c r="O122" s="30">
        <f>IFERROR((s_DL/(up_Rad_Spec!AZ122*s_GSF_i*s_Fam*s_Foffset*acf!E122*s_ET_iw*(1/24)*s_EF_iw*(1/365)))*up_Rad_Spec!BF122,".")</f>
        <v>23.007891300306223</v>
      </c>
      <c r="P122" s="30">
        <f>IFERROR((s_DL/(up_Rad_Spec!BA122*s_GSF_i*s_Fam*s_Foffset*acf!F122*s_ET_iw*(1/24)*s_EF_iw*(1/365)))*up_Rad_Spec!BF122,".")</f>
        <v>23.077741416918499</v>
      </c>
      <c r="Q122" s="30">
        <f>IFERROR((s_DL/(up_Rad_Spec!BB122*s_GSF_i*s_Fam*s_Foffset*acf!G122*s_ET_iw*(1/24)*s_EF_iw*(1/365)))*up_Rad_Spec!BF122,".")</f>
        <v>23.58914539000931</v>
      </c>
      <c r="R122" s="30">
        <f>IFERROR((s_DL/(up_Rad_Spec!AY122*s_GSF_i*s_Fam*s_Foffset*acf!C122*s_ET_iw*(1/24)*s_EF_iw*(1/365)))*up_Rad_Spec!BF122,".")</f>
        <v>23.544980412548622</v>
      </c>
    </row>
    <row r="123" spans="1:18">
      <c r="A123" s="34" t="s">
        <v>130</v>
      </c>
      <c r="B123" s="28" t="s">
        <v>9</v>
      </c>
      <c r="C123" s="30">
        <f>IFERROR((s_DL/(k_decay*up_Rad_Spec!V123*s_IFD_iw*s_EF_iw))*up_Rad_Spec!BF123,".")</f>
        <v>3.266256203344386E-5</v>
      </c>
      <c r="D123" s="30">
        <f>IFERROR((s_DL/(k_decay*up_Rad_Spec!AN123*s_IRA_iw*(1/s_PEFm_pp)*s_SLF*s_ET_iw*s_EF_iw))*up_Rad_Spec!BF123,".")</f>
        <v>8.3427985161079816E-5</v>
      </c>
      <c r="E123" s="30">
        <f>IFERROR((s_DL/(k_decay*up_Rad_Spec!AN123*s_IRA_iw*(1/s_PEF)*s_SLF*s_ET_iw*s_EF_iw))*up_Rad_Spec!BF123,".")</f>
        <v>4.0946614908779038E-4</v>
      </c>
      <c r="F123" s="30">
        <f>IFERROR((s_DL/(k_decay*up_Rad_Spec!AY123*s_GSF_i*s_Fam*s_Foffset*acf!C123*s_ET_iw*(1/24)*s_EF_iw*(1/365)))*up_Rad_Spec!BF123,".")</f>
        <v>24.097009281185919</v>
      </c>
      <c r="G123" s="30">
        <f t="shared" si="6"/>
        <v>3.0249554868958568E-5</v>
      </c>
      <c r="H123" s="30">
        <f t="shared" si="7"/>
        <v>2.347279043917364E-5</v>
      </c>
      <c r="I123" s="89">
        <f>IFERROR((s_DL/(up_Rad_Spec!AV123*s_GSF_i*s_Fam*s_Foffset*Fsurf!C123*s_EF_iw*(1/365)*s_ET_iw*(1/24)))*up_Rad_Spec!BF123,".")</f>
        <v>17.649799944766269</v>
      </c>
      <c r="J123" s="30">
        <f>IFERROR((s_DL/(up_Rad_Spec!AZ123*s_GSF_i*s_Fam*s_Foffset*Fsurf!C123*s_EF_iw*(1/365)*s_ET_iw*(1/24)))*up_Rad_Spec!BF123,".")</f>
        <v>17.649799944766269</v>
      </c>
      <c r="K123" s="30">
        <f>IFERROR((s_DL/(up_Rad_Spec!BA123*s_GSF_i*s_Fam*s_Foffset*Fsurf!C123*s_EF_iw*(1/365)*s_ET_iw*(1/24)))*up_Rad_Spec!BF123,".")</f>
        <v>17.649799944766269</v>
      </c>
      <c r="L123" s="30">
        <f>IFERROR((s_DL/(up_Rad_Spec!BB123*s_GSF_i*s_Fam*s_Foffset*Fsurf!C123*s_EF_iw*(1/365)*s_ET_iw*(1/24)))*up_Rad_Spec!BF123,".")</f>
        <v>17.649799944766269</v>
      </c>
      <c r="M123" s="30">
        <f>IFERROR((s_DL/(up_Rad_Spec!AY123*s_GSF_i*s_Fam*s_Foffset*Fsurf!C123*s_EF_iw*(1/365)*s_ET_iw*(1/24)))*up_Rad_Spec!BF123,".")</f>
        <v>17.649799944766269</v>
      </c>
      <c r="N123" s="30">
        <f>IFERROR((s_DL/(up_Rad_Spec!AV123*s_GSF_i*s_Fam*s_Foffset*acf!D123*s_ET_iw*(1/24)*s_EF_iw*(1/365)))*up_Rad_Spec!BF123,".")</f>
        <v>21.320958333277652</v>
      </c>
      <c r="O123" s="30">
        <f>IFERROR((s_DL/(up_Rad_Spec!AZ123*s_GSF_i*s_Fam*s_Foffset*acf!E123*s_ET_iw*(1/24)*s_EF_iw*(1/365)))*up_Rad_Spec!BF123,".")</f>
        <v>21.760565721592652</v>
      </c>
      <c r="P123" s="30">
        <f>IFERROR((s_DL/(up_Rad_Spec!BA123*s_GSF_i*s_Fam*s_Foffset*acf!F123*s_ET_iw*(1/24)*s_EF_iw*(1/365)))*up_Rad_Spec!BF123,".")</f>
        <v>21.956952829014618</v>
      </c>
      <c r="Q123" s="30">
        <f>IFERROR((s_DL/(up_Rad_Spec!BB123*s_GSF_i*s_Fam*s_Foffset*acf!G123*s_ET_iw*(1/24)*s_EF_iw*(1/365)))*up_Rad_Spec!BF123,".")</f>
        <v>22.180674395103374</v>
      </c>
      <c r="R123" s="30">
        <f>IFERROR((s_DL/(up_Rad_Spec!AY123*s_GSF_i*s_Fam*s_Foffset*acf!C123*s_ET_iw*(1/24)*s_EF_iw*(1/365)))*up_Rad_Spec!BF123,".")</f>
        <v>21.320958333277652</v>
      </c>
    </row>
    <row r="124" spans="1:18">
      <c r="A124" s="88" t="s">
        <v>131</v>
      </c>
      <c r="B124" s="28"/>
      <c r="C124" s="30">
        <f>IFERROR((s_DL/(k_decay*up_Rad_Spec!V124*s_IFD_iw*s_EF_iw))*up_Rad_Spec!BF124,".")</f>
        <v>3.266256203344386E-5</v>
      </c>
      <c r="D124" s="30">
        <f>IFERROR((s_DL/(k_decay*up_Rad_Spec!AN124*s_IRA_iw*(1/s_PEFm_pp)*s_SLF*s_ET_iw*s_EF_iw))*up_Rad_Spec!BF124,".")</f>
        <v>8.3427985161079816E-5</v>
      </c>
      <c r="E124" s="30">
        <f>IFERROR((s_DL/(k_decay*up_Rad_Spec!AN124*s_IRA_iw*(1/s_PEF)*s_SLF*s_ET_iw*s_EF_iw))*up_Rad_Spec!BF124,".")</f>
        <v>4.0946614908779038E-4</v>
      </c>
      <c r="F124" s="30">
        <f>IFERROR((s_DL/(k_decay*up_Rad_Spec!AY124*s_GSF_i*s_Fam*s_Foffset*acf!C124*s_ET_iw*(1/24)*s_EF_iw*(1/365)))*up_Rad_Spec!BF124,".")</f>
        <v>24.097009281185919</v>
      </c>
      <c r="G124" s="30">
        <f t="shared" si="6"/>
        <v>3.0249554868958568E-5</v>
      </c>
      <c r="H124" s="30">
        <f t="shared" si="7"/>
        <v>2.347279043917364E-5</v>
      </c>
      <c r="I124" s="89">
        <f>IFERROR((s_DL/(up_Rad_Spec!AV124*s_GSF_i*s_Fam*s_Foffset*Fsurf!C124*s_EF_iw*(1/365)*s_ET_iw*(1/24)))*up_Rad_Spec!BF124,".")</f>
        <v>17.60607624548113</v>
      </c>
      <c r="J124" s="30">
        <f>IFERROR((s_DL/(up_Rad_Spec!AZ124*s_GSF_i*s_Fam*s_Foffset*Fsurf!C124*s_EF_iw*(1/365)*s_ET_iw*(1/24)))*up_Rad_Spec!BF124,".")</f>
        <v>17.60607624548113</v>
      </c>
      <c r="K124" s="30">
        <f>IFERROR((s_DL/(up_Rad_Spec!BA124*s_GSF_i*s_Fam*s_Foffset*Fsurf!C124*s_EF_iw*(1/365)*s_ET_iw*(1/24)))*up_Rad_Spec!BF124,".")</f>
        <v>17.60607624548113</v>
      </c>
      <c r="L124" s="30">
        <f>IFERROR((s_DL/(up_Rad_Spec!BB124*s_GSF_i*s_Fam*s_Foffset*Fsurf!C124*s_EF_iw*(1/365)*s_ET_iw*(1/24)))*up_Rad_Spec!BF124,".")</f>
        <v>17.60607624548113</v>
      </c>
      <c r="M124" s="30">
        <f>IFERROR((s_DL/(up_Rad_Spec!AY124*s_GSF_i*s_Fam*s_Foffset*Fsurf!C124*s_EF_iw*(1/365)*s_ET_iw*(1/24)))*up_Rad_Spec!BF124,".")</f>
        <v>17.60607624548113</v>
      </c>
      <c r="N124" s="30">
        <f>IFERROR((s_DL/(up_Rad_Spec!AV124*s_GSF_i*s_Fam*s_Foffset*acf!D124*s_ET_iw*(1/24)*s_EF_iw*(1/365)))*up_Rad_Spec!BF124,".")</f>
        <v>21.320958333277652</v>
      </c>
      <c r="O124" s="30">
        <f>IFERROR((s_DL/(up_Rad_Spec!AZ124*s_GSF_i*s_Fam*s_Foffset*acf!E124*s_ET_iw*(1/24)*s_EF_iw*(1/365)))*up_Rad_Spec!BF124,".")</f>
        <v>21.700184864897221</v>
      </c>
      <c r="P124" s="30">
        <f>IFERROR((s_DL/(up_Rad_Spec!BA124*s_GSF_i*s_Fam*s_Foffset*acf!F124*s_ET_iw*(1/24)*s_EF_iw*(1/365)))*up_Rad_Spec!BF124,".")</f>
        <v>21.892055431490444</v>
      </c>
      <c r="Q124" s="30">
        <f>IFERROR((s_DL/(up_Rad_Spec!BB124*s_GSF_i*s_Fam*s_Foffset*acf!G124*s_ET_iw*(1/24)*s_EF_iw*(1/365)))*up_Rad_Spec!BF124,".")</f>
        <v>21.780709456367195</v>
      </c>
      <c r="R124" s="30">
        <f>IFERROR((s_DL/(up_Rad_Spec!AY124*s_GSF_i*s_Fam*s_Foffset*acf!C124*s_ET_iw*(1/24)*s_EF_iw*(1/365)))*up_Rad_Spec!BF124,".")</f>
        <v>21.320958333277652</v>
      </c>
    </row>
    <row r="125" spans="1:18">
      <c r="A125" s="88" t="s">
        <v>132</v>
      </c>
      <c r="B125" s="28"/>
      <c r="C125" s="30">
        <f>IFERROR((s_DL/(k_decay*up_Rad_Spec!V125*s_IFD_iw*s_EF_iw))*up_Rad_Spec!BF125,".")</f>
        <v>3.266256203344386E-5</v>
      </c>
      <c r="D125" s="30">
        <f>IFERROR((s_DL/(k_decay*up_Rad_Spec!AN125*s_IRA_iw*(1/s_PEFm_pp)*s_SLF*s_ET_iw*s_EF_iw))*up_Rad_Spec!BF125,".")</f>
        <v>8.3427985161079816E-5</v>
      </c>
      <c r="E125" s="30">
        <f>IFERROR((s_DL/(k_decay*up_Rad_Spec!AN125*s_IRA_iw*(1/s_PEF)*s_SLF*s_ET_iw*s_EF_iw))*up_Rad_Spec!BF125,".")</f>
        <v>4.0946614908779038E-4</v>
      </c>
      <c r="F125" s="30">
        <f>IFERROR((s_DL/(k_decay*up_Rad_Spec!AY125*s_GSF_i*s_Fam*s_Foffset*acf!C125*s_ET_iw*(1/24)*s_EF_iw*(1/365)))*up_Rad_Spec!BF125,".")</f>
        <v>25.519710936163694</v>
      </c>
      <c r="G125" s="30">
        <f t="shared" si="6"/>
        <v>3.0249556985920007E-5</v>
      </c>
      <c r="H125" s="30">
        <f t="shared" si="7"/>
        <v>2.3472791713863137E-5</v>
      </c>
      <c r="I125" s="89">
        <f>IFERROR((s_DL/(up_Rad_Spec!AV125*s_GSF_i*s_Fam*s_Foffset*Fsurf!C125*s_EF_iw*(1/365)*s_ET_iw*(1/24)))*up_Rad_Spec!BF125,".")</f>
        <v>19.382689393888775</v>
      </c>
      <c r="J125" s="30">
        <f>IFERROR((s_DL/(up_Rad_Spec!AZ125*s_GSF_i*s_Fam*s_Foffset*Fsurf!C125*s_EF_iw*(1/365)*s_ET_iw*(1/24)))*up_Rad_Spec!BF125,".")</f>
        <v>19.382689393888775</v>
      </c>
      <c r="K125" s="30">
        <f>IFERROR((s_DL/(up_Rad_Spec!BA125*s_GSF_i*s_Fam*s_Foffset*Fsurf!C125*s_EF_iw*(1/365)*s_ET_iw*(1/24)))*up_Rad_Spec!BF125,".")</f>
        <v>19.382689393888775</v>
      </c>
      <c r="L125" s="30">
        <f>IFERROR((s_DL/(up_Rad_Spec!BB125*s_GSF_i*s_Fam*s_Foffset*Fsurf!C125*s_EF_iw*(1/365)*s_ET_iw*(1/24)))*up_Rad_Spec!BF125,".")</f>
        <v>19.382689393888775</v>
      </c>
      <c r="M125" s="30">
        <f>IFERROR((s_DL/(up_Rad_Spec!AY125*s_GSF_i*s_Fam*s_Foffset*Fsurf!C125*s_EF_iw*(1/365)*s_ET_iw*(1/24)))*up_Rad_Spec!BF125,".")</f>
        <v>19.382689393888775</v>
      </c>
      <c r="N125" s="30">
        <f>IFERROR((s_DL/(up_Rad_Spec!AV125*s_GSF_i*s_Fam*s_Foffset*acf!D125*s_ET_iw*(1/24)*s_EF_iw*(1/365)))*up_Rad_Spec!BF125,".")</f>
        <v>25.565855015016204</v>
      </c>
      <c r="O125" s="30">
        <f>IFERROR((s_DL/(up_Rad_Spec!AZ125*s_GSF_i*s_Fam*s_Foffset*acf!E125*s_ET_iw*(1/24)*s_EF_iw*(1/365)))*up_Rad_Spec!BF125,".")</f>
        <v>23.986078124937357</v>
      </c>
      <c r="P125" s="30">
        <f>IFERROR((s_DL/(up_Rad_Spec!BA125*s_GSF_i*s_Fam*s_Foffset*acf!F125*s_ET_iw*(1/24)*s_EF_iw*(1/365)))*up_Rad_Spec!BF125,".")</f>
        <v>23.83089393453692</v>
      </c>
      <c r="Q125" s="30">
        <f>IFERROR((s_DL/(up_Rad_Spec!BB125*s_GSF_i*s_Fam*s_Foffset*acf!G125*s_ET_iw*(1/24)*s_EF_iw*(1/365)))*up_Rad_Spec!BF125,".")</f>
        <v>24.045011977824181</v>
      </c>
      <c r="R125" s="30">
        <f>IFERROR((s_DL/(up_Rad_Spec!AY125*s_GSF_i*s_Fam*s_Foffset*acf!C125*s_ET_iw*(1/24)*s_EF_iw*(1/365)))*up_Rad_Spec!BF125,".")</f>
        <v>22.579760301294048</v>
      </c>
    </row>
    <row r="126" spans="1:18">
      <c r="A126" s="88" t="s">
        <v>133</v>
      </c>
      <c r="B126" s="28"/>
      <c r="C126" s="30">
        <f>IFERROR((s_DL/(k_decay*up_Rad_Spec!V126*s_IFD_iw*s_EF_iw))*up_Rad_Spec!BF126,".")</f>
        <v>3.266256203344386E-5</v>
      </c>
      <c r="D126" s="30">
        <f>IFERROR((s_DL/(k_decay*up_Rad_Spec!AN126*s_IRA_iw*(1/s_PEFm_pp)*s_SLF*s_ET_iw*s_EF_iw))*up_Rad_Spec!BF126,".")</f>
        <v>8.3427985161079816E-5</v>
      </c>
      <c r="E126" s="30">
        <f>IFERROR((s_DL/(k_decay*up_Rad_Spec!AN126*s_IRA_iw*(1/s_PEF)*s_SLF*s_ET_iw*s_EF_iw))*up_Rad_Spec!BF126,".")</f>
        <v>4.0946614908779038E-4</v>
      </c>
      <c r="F126" s="30">
        <f>IFERROR((s_DL/(k_decay*up_Rad_Spec!AY126*s_GSF_i*s_Fam*s_Foffset*acf!C126*s_ET_iw*(1/24)*s_EF_iw*(1/365)))*up_Rad_Spec!BF126,".")</f>
        <v>24.097009281185919</v>
      </c>
      <c r="G126" s="30">
        <f t="shared" si="6"/>
        <v>3.0249554868958568E-5</v>
      </c>
      <c r="H126" s="30">
        <f t="shared" si="7"/>
        <v>2.347279043917364E-5</v>
      </c>
      <c r="I126" s="89">
        <f>IFERROR((s_DL/(up_Rad_Spec!AV126*s_GSF_i*s_Fam*s_Foffset*Fsurf!C126*s_EF_iw*(1/365)*s_ET_iw*(1/24)))*up_Rad_Spec!BF126,".")</f>
        <v>17.60607624548113</v>
      </c>
      <c r="J126" s="30">
        <f>IFERROR((s_DL/(up_Rad_Spec!AZ126*s_GSF_i*s_Fam*s_Foffset*Fsurf!C126*s_EF_iw*(1/365)*s_ET_iw*(1/24)))*up_Rad_Spec!BF126,".")</f>
        <v>17.60607624548113</v>
      </c>
      <c r="K126" s="30">
        <f>IFERROR((s_DL/(up_Rad_Spec!BA126*s_GSF_i*s_Fam*s_Foffset*Fsurf!C126*s_EF_iw*(1/365)*s_ET_iw*(1/24)))*up_Rad_Spec!BF126,".")</f>
        <v>17.60607624548113</v>
      </c>
      <c r="L126" s="30">
        <f>IFERROR((s_DL/(up_Rad_Spec!BB126*s_GSF_i*s_Fam*s_Foffset*Fsurf!C126*s_EF_iw*(1/365)*s_ET_iw*(1/24)))*up_Rad_Spec!BF126,".")</f>
        <v>17.60607624548113</v>
      </c>
      <c r="M126" s="30">
        <f>IFERROR((s_DL/(up_Rad_Spec!AY126*s_GSF_i*s_Fam*s_Foffset*Fsurf!C126*s_EF_iw*(1/365)*s_ET_iw*(1/24)))*up_Rad_Spec!BF126,".")</f>
        <v>17.60607624548113</v>
      </c>
      <c r="N126" s="30">
        <f>IFERROR((s_DL/(up_Rad_Spec!AV126*s_GSF_i*s_Fam*s_Foffset*acf!D126*s_ET_iw*(1/24)*s_EF_iw*(1/365)))*up_Rad_Spec!BF126,".")</f>
        <v>21.320958333277652</v>
      </c>
      <c r="O126" s="30">
        <f>IFERROR((s_DL/(up_Rad_Spec!AZ126*s_GSF_i*s_Fam*s_Foffset*acf!E126*s_ET_iw*(1/24)*s_EF_iw*(1/365)))*up_Rad_Spec!BF126,".")</f>
        <v>21.670482240380551</v>
      </c>
      <c r="P126" s="30">
        <f>IFERROR((s_DL/(up_Rad_Spec!BA126*s_GSF_i*s_Fam*s_Foffset*acf!F126*s_ET_iw*(1/24)*s_EF_iw*(1/365)))*up_Rad_Spec!BF126,".")</f>
        <v>21.720726302026605</v>
      </c>
      <c r="Q126" s="30">
        <f>IFERROR((s_DL/(up_Rad_Spec!BB126*s_GSF_i*s_Fam*s_Foffset*acf!G126*s_ET_iw*(1/24)*s_EF_iw*(1/365)))*up_Rad_Spec!BF126,".")</f>
        <v>21.647716315396863</v>
      </c>
      <c r="R126" s="30">
        <f>IFERROR((s_DL/(up_Rad_Spec!AY126*s_GSF_i*s_Fam*s_Foffset*acf!C126*s_ET_iw*(1/24)*s_EF_iw*(1/365)))*up_Rad_Spec!BF126,".")</f>
        <v>21.320958333277652</v>
      </c>
    </row>
    <row r="127" spans="1:18">
      <c r="A127" s="88" t="s">
        <v>134</v>
      </c>
      <c r="B127" s="28"/>
      <c r="C127" s="30">
        <f>IFERROR((s_DL/(k_decay*up_Rad_Spec!V127*s_IFD_iw*s_EF_iw))*up_Rad_Spec!BF127,".")</f>
        <v>3.266256203344386E-5</v>
      </c>
      <c r="D127" s="30">
        <f>IFERROR((s_DL/(k_decay*up_Rad_Spec!AN127*s_IRA_iw*(1/s_PEFm_pp)*s_SLF*s_ET_iw*s_EF_iw))*up_Rad_Spec!BF127,".")</f>
        <v>8.3427985161079816E-5</v>
      </c>
      <c r="E127" s="30">
        <f>IFERROR((s_DL/(k_decay*up_Rad_Spec!AN127*s_IRA_iw*(1/s_PEF)*s_SLF*s_ET_iw*s_EF_iw))*up_Rad_Spec!BF127,".")</f>
        <v>4.0946614908779038E-4</v>
      </c>
      <c r="F127" s="30">
        <f>IFERROR((s_DL/(k_decay*up_Rad_Spec!AY127*s_GSF_i*s_Fam*s_Foffset*acf!C127*s_ET_iw*(1/24)*s_EF_iw*(1/365)))*up_Rad_Spec!BF127,".")</f>
        <v>28.082980741231715</v>
      </c>
      <c r="G127" s="30">
        <f t="shared" si="6"/>
        <v>3.0249560258674694E-5</v>
      </c>
      <c r="H127" s="30">
        <f t="shared" si="7"/>
        <v>2.3472793684492255E-5</v>
      </c>
      <c r="I127" s="89" t="str">
        <f>IFERROR((s_DL/(up_Rad_Spec!AV127*s_GSF_i*s_Fam*s_Foffset*Fsurf!C127*s_EF_iw*(1/365)*s_ET_iw*(1/24)))*up_Rad_Spec!BF127,".")</f>
        <v>.</v>
      </c>
      <c r="J127" s="30" t="str">
        <f>IFERROR((s_DL/(up_Rad_Spec!AZ127*s_GSF_i*s_Fam*s_Foffset*Fsurf!C127*s_EF_iw*(1/365)*s_ET_iw*(1/24)))*up_Rad_Spec!BF127,".")</f>
        <v>.</v>
      </c>
      <c r="K127" s="30" t="str">
        <f>IFERROR((s_DL/(up_Rad_Spec!BA127*s_GSF_i*s_Fam*s_Foffset*Fsurf!C127*s_EF_iw*(1/365)*s_ET_iw*(1/24)))*up_Rad_Spec!BF127,".")</f>
        <v>.</v>
      </c>
      <c r="L127" s="30" t="str">
        <f>IFERROR((s_DL/(up_Rad_Spec!BB127*s_GSF_i*s_Fam*s_Foffset*Fsurf!C127*s_EF_iw*(1/365)*s_ET_iw*(1/24)))*up_Rad_Spec!BF127,".")</f>
        <v>.</v>
      </c>
      <c r="M127" s="30" t="str">
        <f>IFERROR((s_DL/(up_Rad_Spec!AY127*s_GSF_i*s_Fam*s_Foffset*Fsurf!C127*s_EF_iw*(1/365)*s_ET_iw*(1/24)))*up_Rad_Spec!BF127,".")</f>
        <v>.</v>
      </c>
      <c r="N127" s="30">
        <f>IFERROR((s_DL/(up_Rad_Spec!AV127*s_GSF_i*s_Fam*s_Foffset*acf!D127*s_ET_iw*(1/24)*s_EF_iw*(1/365)))*up_Rad_Spec!BF127,".")</f>
        <v>22.805328850151422</v>
      </c>
      <c r="O127" s="30">
        <f>IFERROR((s_DL/(up_Rad_Spec!AZ127*s_GSF_i*s_Fam*s_Foffset*acf!E127*s_ET_iw*(1/24)*s_EF_iw*(1/365)))*up_Rad_Spec!BF127,".")</f>
        <v>22.964495776075204</v>
      </c>
      <c r="P127" s="30">
        <f>IFERROR((s_DL/(up_Rad_Spec!BA127*s_GSF_i*s_Fam*s_Foffset*acf!F127*s_ET_iw*(1/24)*s_EF_iw*(1/365)))*up_Rad_Spec!BF127,".")</f>
        <v>22.531959409005982</v>
      </c>
      <c r="Q127" s="30">
        <f>IFERROR((s_DL/(up_Rad_Spec!BB127*s_GSF_i*s_Fam*s_Foffset*acf!G127*s_ET_iw*(1/24)*s_EF_iw*(1/365)))*up_Rad_Spec!BF127,".")</f>
        <v>23.163510288005362</v>
      </c>
      <c r="R127" s="30">
        <f>IFERROR((s_DL/(up_Rad_Spec!AY127*s_GSF_i*s_Fam*s_Foffset*acf!C127*s_ET_iw*(1/24)*s_EF_iw*(1/365)))*up_Rad_Spec!BF127,".")</f>
        <v>24.84773339592509</v>
      </c>
    </row>
    <row r="128" spans="1:18">
      <c r="A128" s="88" t="s">
        <v>135</v>
      </c>
      <c r="B128" s="28"/>
      <c r="C128" s="30">
        <f>IFERROR((s_DL/(k_decay*up_Rad_Spec!V128*s_IFD_iw*s_EF_iw))*up_Rad_Spec!BF128,".")</f>
        <v>3.266256203344386E-5</v>
      </c>
      <c r="D128" s="30">
        <f>IFERROR((s_DL/(k_decay*up_Rad_Spec!AN128*s_IRA_iw*(1/s_PEFm_pp)*s_SLF*s_ET_iw*s_EF_iw))*up_Rad_Spec!BF128,".")</f>
        <v>8.3427985161079816E-5</v>
      </c>
      <c r="E128" s="30">
        <f>IFERROR((s_DL/(k_decay*up_Rad_Spec!AN128*s_IRA_iw*(1/s_PEF)*s_SLF*s_ET_iw*s_EF_iw))*up_Rad_Spec!BF128,".")</f>
        <v>4.0946614908779038E-4</v>
      </c>
      <c r="F128" s="30">
        <f>IFERROR((s_DL/(k_decay*up_Rad_Spec!AY128*s_GSF_i*s_Fam*s_Foffset*acf!C128*s_ET_iw*(1/24)*s_EF_iw*(1/365)))*up_Rad_Spec!BF128,".")</f>
        <v>25.425794522566282</v>
      </c>
      <c r="G128" s="30">
        <f t="shared" si="6"/>
        <v>3.0249556853476936E-5</v>
      </c>
      <c r="H128" s="30">
        <f t="shared" si="7"/>
        <v>2.3472791634114972E-5</v>
      </c>
      <c r="I128" s="89">
        <f>IFERROR((s_DL/(up_Rad_Spec!AV128*s_GSF_i*s_Fam*s_Foffset*Fsurf!C128*s_EF_iw*(1/365)*s_ET_iw*(1/24)))*up_Rad_Spec!BF128,".")</f>
        <v>19.435695837080814</v>
      </c>
      <c r="J128" s="30">
        <f>IFERROR((s_DL/(up_Rad_Spec!AZ128*s_GSF_i*s_Fam*s_Foffset*Fsurf!C128*s_EF_iw*(1/365)*s_ET_iw*(1/24)))*up_Rad_Spec!BF128,".")</f>
        <v>19.435695837080814</v>
      </c>
      <c r="K128" s="30">
        <f>IFERROR((s_DL/(up_Rad_Spec!BA128*s_GSF_i*s_Fam*s_Foffset*Fsurf!C128*s_EF_iw*(1/365)*s_ET_iw*(1/24)))*up_Rad_Spec!BF128,".")</f>
        <v>19.435695837080814</v>
      </c>
      <c r="L128" s="30">
        <f>IFERROR((s_DL/(up_Rad_Spec!BB128*s_GSF_i*s_Fam*s_Foffset*Fsurf!C128*s_EF_iw*(1/365)*s_ET_iw*(1/24)))*up_Rad_Spec!BF128,".")</f>
        <v>19.435695837080814</v>
      </c>
      <c r="M128" s="30">
        <f>IFERROR((s_DL/(up_Rad_Spec!AY128*s_GSF_i*s_Fam*s_Foffset*Fsurf!C128*s_EF_iw*(1/365)*s_ET_iw*(1/24)))*up_Rad_Spec!BF128,".")</f>
        <v>19.435695837080814</v>
      </c>
      <c r="N128" s="30">
        <f>IFERROR((s_DL/(up_Rad_Spec!AV128*s_GSF_i*s_Fam*s_Foffset*acf!D128*s_ET_iw*(1/24)*s_EF_iw*(1/365)))*up_Rad_Spec!BF128,".")</f>
        <v>22.961032051222073</v>
      </c>
      <c r="O128" s="30">
        <f>IFERROR((s_DL/(up_Rad_Spec!AZ128*s_GSF_i*s_Fam*s_Foffset*acf!E128*s_ET_iw*(1/24)*s_EF_iw*(1/365)))*up_Rad_Spec!BF128,".")</f>
        <v>23.942387636549512</v>
      </c>
      <c r="P128" s="30">
        <f>IFERROR((s_DL/(up_Rad_Spec!BA128*s_GSF_i*s_Fam*s_Foffset*acf!F128*s_ET_iw*(1/24)*s_EF_iw*(1/365)))*up_Rad_Spec!BF128,".")</f>
        <v>24.204219602546527</v>
      </c>
      <c r="Q128" s="30">
        <f>IFERROR((s_DL/(up_Rad_Spec!BB128*s_GSF_i*s_Fam*s_Foffset*acf!G128*s_ET_iw*(1/24)*s_EF_iw*(1/365)))*up_Rad_Spec!BF128,".")</f>
        <v>24.122252128890761</v>
      </c>
      <c r="R128" s="30">
        <f>IFERROR((s_DL/(up_Rad_Spec!AY128*s_GSF_i*s_Fam*s_Foffset*acf!C128*s_ET_iw*(1/24)*s_EF_iw*(1/365)))*up_Rad_Spec!BF128,".")</f>
        <v>22.496663352716094</v>
      </c>
    </row>
    <row r="129" spans="1:18">
      <c r="A129" s="88" t="s">
        <v>136</v>
      </c>
      <c r="B129" s="28"/>
      <c r="C129" s="30">
        <f>IFERROR((s_DL/(k_decay*up_Rad_Spec!V129*s_IFD_iw*s_EF_iw))*up_Rad_Spec!BF129,".")</f>
        <v>3.266256203344386E-5</v>
      </c>
      <c r="D129" s="30">
        <f>IFERROR((s_DL/(k_decay*up_Rad_Spec!AN129*s_IRA_iw*(1/s_PEFm_pp)*s_SLF*s_ET_iw*s_EF_iw))*up_Rad_Spec!BF129,".")</f>
        <v>8.3427985161079816E-5</v>
      </c>
      <c r="E129" s="30">
        <f>IFERROR((s_DL/(k_decay*up_Rad_Spec!AN129*s_IRA_iw*(1/s_PEF)*s_SLF*s_ET_iw*s_EF_iw))*up_Rad_Spec!BF129,".")</f>
        <v>4.0946614908779038E-4</v>
      </c>
      <c r="F129" s="30">
        <f>IFERROR((s_DL/(k_decay*up_Rad_Spec!AY129*s_GSF_i*s_Fam*s_Foffset*acf!C129*s_ET_iw*(1/24)*s_EF_iw*(1/365)))*up_Rad_Spec!BF129,".")</f>
        <v>26.111550250031051</v>
      </c>
      <c r="G129" s="30">
        <f t="shared" si="6"/>
        <v>3.0249557798625982E-5</v>
      </c>
      <c r="H129" s="30">
        <f t="shared" si="7"/>
        <v>2.347279220321912E-5</v>
      </c>
      <c r="I129" s="89">
        <f>IFERROR((s_DL/(up_Rad_Spec!AV129*s_GSF_i*s_Fam*s_Foffset*Fsurf!C129*s_EF_iw*(1/365)*s_ET_iw*(1/24)))*up_Rad_Spec!BF129,".")</f>
        <v>20.500921474305436</v>
      </c>
      <c r="J129" s="30">
        <f>IFERROR((s_DL/(up_Rad_Spec!AZ129*s_GSF_i*s_Fam*s_Foffset*Fsurf!C129*s_EF_iw*(1/365)*s_ET_iw*(1/24)))*up_Rad_Spec!BF129,".")</f>
        <v>20.500921474305436</v>
      </c>
      <c r="K129" s="30">
        <f>IFERROR((s_DL/(up_Rad_Spec!BA129*s_GSF_i*s_Fam*s_Foffset*Fsurf!C129*s_EF_iw*(1/365)*s_ET_iw*(1/24)))*up_Rad_Spec!BF129,".")</f>
        <v>20.500921474305436</v>
      </c>
      <c r="L129" s="30">
        <f>IFERROR((s_DL/(up_Rad_Spec!BB129*s_GSF_i*s_Fam*s_Foffset*Fsurf!C129*s_EF_iw*(1/365)*s_ET_iw*(1/24)))*up_Rad_Spec!BF129,".")</f>
        <v>20.500921474305436</v>
      </c>
      <c r="M129" s="30">
        <f>IFERROR((s_DL/(up_Rad_Spec!AY129*s_GSF_i*s_Fam*s_Foffset*Fsurf!C129*s_EF_iw*(1/365)*s_ET_iw*(1/24)))*up_Rad_Spec!BF129,".")</f>
        <v>20.500921474305436</v>
      </c>
      <c r="N129" s="30">
        <f>IFERROR((s_DL/(up_Rad_Spec!AV129*s_GSF_i*s_Fam*s_Foffset*acf!D129*s_ET_iw*(1/24)*s_EF_iw*(1/365)))*up_Rad_Spec!BF129,".")</f>
        <v>23.087191567987041</v>
      </c>
      <c r="O129" s="30">
        <f>IFERROR((s_DL/(up_Rad_Spec!AZ129*s_GSF_i*s_Fam*s_Foffset*acf!E129*s_ET_iw*(1/24)*s_EF_iw*(1/365)))*up_Rad_Spec!BF129,".")</f>
        <v>22.671873048609289</v>
      </c>
      <c r="P129" s="30">
        <f>IFERROR((s_DL/(up_Rad_Spec!BA129*s_GSF_i*s_Fam*s_Foffset*acf!F129*s_ET_iw*(1/24)*s_EF_iw*(1/365)))*up_Rad_Spec!BF129,".")</f>
        <v>22.859584192380154</v>
      </c>
      <c r="Q129" s="30">
        <f>IFERROR((s_DL/(up_Rad_Spec!BB129*s_GSF_i*s_Fam*s_Foffset*acf!G129*s_ET_iw*(1/24)*s_EF_iw*(1/365)))*up_Rad_Spec!BF129,".")</f>
        <v>22.951132209866294</v>
      </c>
      <c r="R129" s="30">
        <f>IFERROR((s_DL/(up_Rad_Spec!AY129*s_GSF_i*s_Fam*s_Foffset*acf!C129*s_ET_iw*(1/24)*s_EF_iw*(1/365)))*up_Rad_Spec!BF129,".")</f>
        <v>23.103417872394122</v>
      </c>
    </row>
    <row r="130" spans="1:18">
      <c r="A130" s="88" t="s">
        <v>137</v>
      </c>
      <c r="B130" s="28"/>
      <c r="C130" s="30">
        <f>IFERROR((s_DL/(k_decay*up_Rad_Spec!V130*s_IFD_iw*s_EF_iw))*up_Rad_Spec!BF130,".")</f>
        <v>3.266256203344386E-5</v>
      </c>
      <c r="D130" s="30">
        <f>IFERROR((s_DL/(k_decay*up_Rad_Spec!AN130*s_IRA_iw*(1/s_PEFm_pp)*s_SLF*s_ET_iw*s_EF_iw))*up_Rad_Spec!BF130,".")</f>
        <v>8.3427985161079816E-5</v>
      </c>
      <c r="E130" s="30">
        <f>IFERROR((s_DL/(k_decay*up_Rad_Spec!AN130*s_IRA_iw*(1/s_PEF)*s_SLF*s_ET_iw*s_EF_iw))*up_Rad_Spec!BF130,".")</f>
        <v>4.0946614908779038E-4</v>
      </c>
      <c r="F130" s="30">
        <f>IFERROR((s_DL/(k_decay*up_Rad_Spec!AY130*s_GSF_i*s_Fam*s_Foffset*acf!C130*s_ET_iw*(1/24)*s_EF_iw*(1/365)))*up_Rad_Spec!BF130,".")</f>
        <v>27.028398039103369</v>
      </c>
      <c r="G130" s="30">
        <f t="shared" si="6"/>
        <v>3.0249558987353612E-5</v>
      </c>
      <c r="H130" s="30">
        <f t="shared" si="7"/>
        <v>2.3472792918989631E-5</v>
      </c>
      <c r="I130" s="89" t="str">
        <f>IFERROR((s_DL/(up_Rad_Spec!AV130*s_GSF_i*s_Fam*s_Foffset*Fsurf!C130*s_EF_iw*(1/365)*s_ET_iw*(1/24)))*up_Rad_Spec!BF130,".")</f>
        <v>.</v>
      </c>
      <c r="J130" s="30" t="str">
        <f>IFERROR((s_DL/(up_Rad_Spec!AZ130*s_GSF_i*s_Fam*s_Foffset*Fsurf!C130*s_EF_iw*(1/365)*s_ET_iw*(1/24)))*up_Rad_Spec!BF130,".")</f>
        <v>.</v>
      </c>
      <c r="K130" s="30" t="str">
        <f>IFERROR((s_DL/(up_Rad_Spec!BA130*s_GSF_i*s_Fam*s_Foffset*Fsurf!C130*s_EF_iw*(1/365)*s_ET_iw*(1/24)))*up_Rad_Spec!BF130,".")</f>
        <v>.</v>
      </c>
      <c r="L130" s="30" t="str">
        <f>IFERROR((s_DL/(up_Rad_Spec!BB130*s_GSF_i*s_Fam*s_Foffset*Fsurf!C130*s_EF_iw*(1/365)*s_ET_iw*(1/24)))*up_Rad_Spec!BF130,".")</f>
        <v>.</v>
      </c>
      <c r="M130" s="30" t="str">
        <f>IFERROR((s_DL/(up_Rad_Spec!AY130*s_GSF_i*s_Fam*s_Foffset*Fsurf!C130*s_EF_iw*(1/365)*s_ET_iw*(1/24)))*up_Rad_Spec!BF130,".")</f>
        <v>.</v>
      </c>
      <c r="N130" s="30">
        <f>IFERROR((s_DL/(up_Rad_Spec!AV130*s_GSF_i*s_Fam*s_Foffset*acf!D130*s_ET_iw*(1/24)*s_EF_iw*(1/365)))*up_Rad_Spec!BF130,".")</f>
        <v>22.560548934049606</v>
      </c>
      <c r="O130" s="30">
        <f>IFERROR((s_DL/(up_Rad_Spec!AZ130*s_GSF_i*s_Fam*s_Foffset*acf!E130*s_ET_iw*(1/24)*s_EF_iw*(1/365)))*up_Rad_Spec!BF130,".")</f>
        <v>22.644808687304682</v>
      </c>
      <c r="P130" s="30">
        <f>IFERROR((s_DL/(up_Rad_Spec!BA130*s_GSF_i*s_Fam*s_Foffset*acf!F130*s_ET_iw*(1/24)*s_EF_iw*(1/365)))*up_Rad_Spec!BF130,".")</f>
        <v>22.852297882076588</v>
      </c>
      <c r="Q130" s="30">
        <f>IFERROR((s_DL/(up_Rad_Spec!BB130*s_GSF_i*s_Fam*s_Foffset*acf!G130*s_ET_iw*(1/24)*s_EF_iw*(1/365)))*up_Rad_Spec!BF130,".")</f>
        <v>22.951132209866294</v>
      </c>
      <c r="R130" s="30">
        <f>IFERROR((s_DL/(up_Rad_Spec!AY130*s_GSF_i*s_Fam*s_Foffset*acf!C130*s_ET_iw*(1/24)*s_EF_iw*(1/365)))*up_Rad_Spec!BF130,".")</f>
        <v>23.914641924336163</v>
      </c>
    </row>
    <row r="131" spans="1:18">
      <c r="A131" s="88" t="s">
        <v>138</v>
      </c>
      <c r="B131" s="28"/>
      <c r="C131" s="30">
        <f>IFERROR((s_DL/(k_decay*up_Rad_Spec!V131*s_IFD_iw*s_EF_iw))*up_Rad_Spec!BF131,".")</f>
        <v>3.266256203344386E-5</v>
      </c>
      <c r="D131" s="30">
        <f>IFERROR((s_DL/(k_decay*up_Rad_Spec!AN131*s_IRA_iw*(1/s_PEFm_pp)*s_SLF*s_ET_iw*s_EF_iw))*up_Rad_Spec!BF131,".")</f>
        <v>8.3427985161079816E-5</v>
      </c>
      <c r="E131" s="30">
        <f>IFERROR((s_DL/(k_decay*up_Rad_Spec!AN131*s_IRA_iw*(1/s_PEF)*s_SLF*s_ET_iw*s_EF_iw))*up_Rad_Spec!BF131,".")</f>
        <v>4.0946614908779038E-4</v>
      </c>
      <c r="F131" s="30">
        <f>IFERROR((s_DL/(k_decay*up_Rad_Spec!AY131*s_GSF_i*s_Fam*s_Foffset*acf!C131*s_ET_iw*(1/24)*s_EF_iw*(1/365)))*up_Rad_Spec!BF131,".")</f>
        <v>25.262993601243295</v>
      </c>
      <c r="G131" s="30">
        <f t="shared" si="6"/>
        <v>3.0249556621558356E-5</v>
      </c>
      <c r="H131" s="30">
        <f t="shared" si="7"/>
        <v>2.3472791494469454E-5</v>
      </c>
      <c r="I131" s="89" t="str">
        <f>IFERROR((s_DL/(up_Rad_Spec!AV131*s_GSF_i*s_Fam*s_Foffset*Fsurf!C131*s_EF_iw*(1/365)*s_ET_iw*(1/24)))*up_Rad_Spec!BF131,".")</f>
        <v>.</v>
      </c>
      <c r="J131" s="30" t="str">
        <f>IFERROR((s_DL/(up_Rad_Spec!AZ131*s_GSF_i*s_Fam*s_Foffset*Fsurf!C131*s_EF_iw*(1/365)*s_ET_iw*(1/24)))*up_Rad_Spec!BF131,".")</f>
        <v>.</v>
      </c>
      <c r="K131" s="30" t="str">
        <f>IFERROR((s_DL/(up_Rad_Spec!BA131*s_GSF_i*s_Fam*s_Foffset*Fsurf!C131*s_EF_iw*(1/365)*s_ET_iw*(1/24)))*up_Rad_Spec!BF131,".")</f>
        <v>.</v>
      </c>
      <c r="L131" s="30" t="str">
        <f>IFERROR((s_DL/(up_Rad_Spec!BB131*s_GSF_i*s_Fam*s_Foffset*Fsurf!C131*s_EF_iw*(1/365)*s_ET_iw*(1/24)))*up_Rad_Spec!BF131,".")</f>
        <v>.</v>
      </c>
      <c r="M131" s="30" t="str">
        <f>IFERROR((s_DL/(up_Rad_Spec!AY131*s_GSF_i*s_Fam*s_Foffset*Fsurf!C131*s_EF_iw*(1/365)*s_ET_iw*(1/24)))*up_Rad_Spec!BF131,".")</f>
        <v>.</v>
      </c>
      <c r="N131" s="30">
        <f>IFERROR((s_DL/(up_Rad_Spec!AV131*s_GSF_i*s_Fam*s_Foffset*acf!D131*s_ET_iw*(1/24)*s_EF_iw*(1/365)))*up_Rad_Spec!BF131,".")</f>
        <v>23.471756761634602</v>
      </c>
      <c r="O131" s="30">
        <f>IFERROR((s_DL/(up_Rad_Spec!AZ131*s_GSF_i*s_Fam*s_Foffset*acf!E131*s_ET_iw*(1/24)*s_EF_iw*(1/365)))*up_Rad_Spec!BF131,".")</f>
        <v>22.855800404217831</v>
      </c>
      <c r="P131" s="30">
        <f>IFERROR((s_DL/(up_Rad_Spec!BA131*s_GSF_i*s_Fam*s_Foffset*acf!F131*s_ET_iw*(1/24)*s_EF_iw*(1/365)))*up_Rad_Spec!BF131,".")</f>
        <v>23.582272095898009</v>
      </c>
      <c r="Q131" s="30">
        <f>IFERROR((s_DL/(up_Rad_Spec!BB131*s_GSF_i*s_Fam*s_Foffset*acf!G131*s_ET_iw*(1/24)*s_EF_iw*(1/365)))*up_Rad_Spec!BF131,".")</f>
        <v>24.076728457987006</v>
      </c>
      <c r="R131" s="30">
        <f>IFERROR((s_DL/(up_Rad_Spec!AY131*s_GSF_i*s_Fam*s_Foffset*acf!C131*s_ET_iw*(1/24)*s_EF_iw*(1/365)))*up_Rad_Spec!BF131,".")</f>
        <v>22.352617607468503</v>
      </c>
    </row>
    <row r="132" spans="1:18">
      <c r="A132" s="88" t="s">
        <v>139</v>
      </c>
      <c r="B132" s="28"/>
      <c r="C132" s="30">
        <f>IFERROR((s_DL/(k_decay*up_Rad_Spec!V132*s_IFD_iw*s_EF_iw))*up_Rad_Spec!BF132,".")</f>
        <v>3.266256203344386E-5</v>
      </c>
      <c r="D132" s="30">
        <f>IFERROR((s_DL/(k_decay*up_Rad_Spec!AN132*s_IRA_iw*(1/s_PEFm_pp)*s_SLF*s_ET_iw*s_EF_iw))*up_Rad_Spec!BF132,".")</f>
        <v>8.3427985161079816E-5</v>
      </c>
      <c r="E132" s="30">
        <f>IFERROR((s_DL/(k_decay*up_Rad_Spec!AN132*s_IRA_iw*(1/s_PEF)*s_SLF*s_ET_iw*s_EF_iw))*up_Rad_Spec!BF132,".")</f>
        <v>4.0946614908779038E-4</v>
      </c>
      <c r="F132" s="30">
        <f>IFERROR((s_DL/(k_decay*up_Rad_Spec!AY132*s_GSF_i*s_Fam*s_Foffset*acf!C132*s_ET_iw*(1/24)*s_EF_iw*(1/365)))*up_Rad_Spec!BF132,".")</f>
        <v>27.379454455706451</v>
      </c>
      <c r="G132" s="30">
        <f t="shared" si="6"/>
        <v>3.0249559421433752E-5</v>
      </c>
      <c r="H132" s="30">
        <f t="shared" si="7"/>
        <v>2.3472793180363009E-5</v>
      </c>
      <c r="I132" s="89">
        <f>IFERROR((s_DL/(up_Rad_Spec!AV132*s_GSF_i*s_Fam*s_Foffset*Fsurf!C132*s_EF_iw*(1/365)*s_ET_iw*(1/24)))*up_Rad_Spec!BF132,".")</f>
        <v>22.372464148245179</v>
      </c>
      <c r="J132" s="30">
        <f>IFERROR((s_DL/(up_Rad_Spec!AZ132*s_GSF_i*s_Fam*s_Foffset*Fsurf!C132*s_EF_iw*(1/365)*s_ET_iw*(1/24)))*up_Rad_Spec!BF132,".")</f>
        <v>22.372464148245179</v>
      </c>
      <c r="K132" s="30">
        <f>IFERROR((s_DL/(up_Rad_Spec!BA132*s_GSF_i*s_Fam*s_Foffset*Fsurf!C132*s_EF_iw*(1/365)*s_ET_iw*(1/24)))*up_Rad_Spec!BF132,".")</f>
        <v>22.372464148245179</v>
      </c>
      <c r="L132" s="30">
        <f>IFERROR((s_DL/(up_Rad_Spec!BB132*s_GSF_i*s_Fam*s_Foffset*Fsurf!C132*s_EF_iw*(1/365)*s_ET_iw*(1/24)))*up_Rad_Spec!BF132,".")</f>
        <v>22.372464148245179</v>
      </c>
      <c r="M132" s="30">
        <f>IFERROR((s_DL/(up_Rad_Spec!AY132*s_GSF_i*s_Fam*s_Foffset*Fsurf!C132*s_EF_iw*(1/365)*s_ET_iw*(1/24)))*up_Rad_Spec!BF132,".")</f>
        <v>22.372464148245179</v>
      </c>
      <c r="N132" s="30">
        <f>IFERROR((s_DL/(up_Rad_Spec!AV132*s_GSF_i*s_Fam*s_Foffset*acf!D132*s_ET_iw*(1/24)*s_EF_iw*(1/365)))*up_Rad_Spec!BF132,".")</f>
        <v>22.519727074907717</v>
      </c>
      <c r="O132" s="30">
        <f>IFERROR((s_DL/(up_Rad_Spec!AZ132*s_GSF_i*s_Fam*s_Foffset*acf!E132*s_ET_iw*(1/24)*s_EF_iw*(1/365)))*up_Rad_Spec!BF132,".")</f>
        <v>22.713784757059599</v>
      </c>
      <c r="P132" s="30">
        <f>IFERROR((s_DL/(up_Rad_Spec!BA132*s_GSF_i*s_Fam*s_Foffset*acf!F132*s_ET_iw*(1/24)*s_EF_iw*(1/365)))*up_Rad_Spec!BF132,".")</f>
        <v>22.659093793525198</v>
      </c>
      <c r="Q132" s="30">
        <f>IFERROR((s_DL/(up_Rad_Spec!BB132*s_GSF_i*s_Fam*s_Foffset*acf!G132*s_ET_iw*(1/24)*s_EF_iw*(1/365)))*up_Rad_Spec!BF132,".")</f>
        <v>22.912074626805822</v>
      </c>
      <c r="R132" s="30">
        <f>IFERROR((s_DL/(up_Rad_Spec!AY132*s_GSF_i*s_Fam*s_Foffset*acf!C132*s_ET_iw*(1/24)*s_EF_iw*(1/365)))*up_Rad_Spec!BF132,".")</f>
        <v>24.225255542137603</v>
      </c>
    </row>
    <row r="133" spans="1:18">
      <c r="A133" s="88" t="s">
        <v>140</v>
      </c>
      <c r="B133" s="28"/>
      <c r="C133" s="30">
        <f>IFERROR((s_DL/(k_decay*up_Rad_Spec!V133*s_IFD_iw*s_EF_iw))*up_Rad_Spec!BF133,".")</f>
        <v>3.266256203344386E-5</v>
      </c>
      <c r="D133" s="30">
        <f>IFERROR((s_DL/(k_decay*up_Rad_Spec!AN133*s_IRA_iw*(1/s_PEFm_pp)*s_SLF*s_ET_iw*s_EF_iw))*up_Rad_Spec!BF133,".")</f>
        <v>8.3427985161079816E-5</v>
      </c>
      <c r="E133" s="30">
        <f>IFERROR((s_DL/(k_decay*up_Rad_Spec!AN133*s_IRA_iw*(1/s_PEF)*s_SLF*s_ET_iw*s_EF_iw))*up_Rad_Spec!BF133,".")</f>
        <v>4.0946614908779038E-4</v>
      </c>
      <c r="F133" s="30">
        <f>IFERROR((s_DL/(k_decay*up_Rad_Spec!AY133*s_GSF_i*s_Fam*s_Foffset*acf!C133*s_ET_iw*(1/24)*s_EF_iw*(1/365)))*up_Rad_Spec!BF133,".")</f>
        <v>26.774454756873237</v>
      </c>
      <c r="G133" s="30">
        <f t="shared" si="6"/>
        <v>3.0249558666258363E-5</v>
      </c>
      <c r="H133" s="30">
        <f t="shared" si="7"/>
        <v>2.3472792725648025E-5</v>
      </c>
      <c r="I133" s="89" t="str">
        <f>IFERROR((s_DL/(up_Rad_Spec!AV133*s_GSF_i*s_Fam*s_Foffset*Fsurf!C133*s_EF_iw*(1/365)*s_ET_iw*(1/24)))*up_Rad_Spec!BF133,".")</f>
        <v>.</v>
      </c>
      <c r="J133" s="30" t="str">
        <f>IFERROR((s_DL/(up_Rad_Spec!AZ133*s_GSF_i*s_Fam*s_Foffset*Fsurf!C133*s_EF_iw*(1/365)*s_ET_iw*(1/24)))*up_Rad_Spec!BF133,".")</f>
        <v>.</v>
      </c>
      <c r="K133" s="30" t="str">
        <f>IFERROR((s_DL/(up_Rad_Spec!BA133*s_GSF_i*s_Fam*s_Foffset*Fsurf!C133*s_EF_iw*(1/365)*s_ET_iw*(1/24)))*up_Rad_Spec!BF133,".")</f>
        <v>.</v>
      </c>
      <c r="L133" s="30" t="str">
        <f>IFERROR((s_DL/(up_Rad_Spec!BB133*s_GSF_i*s_Fam*s_Foffset*Fsurf!C133*s_EF_iw*(1/365)*s_ET_iw*(1/24)))*up_Rad_Spec!BF133,".")</f>
        <v>.</v>
      </c>
      <c r="M133" s="30" t="str">
        <f>IFERROR((s_DL/(up_Rad_Spec!AY133*s_GSF_i*s_Fam*s_Foffset*Fsurf!C133*s_EF_iw*(1/365)*s_ET_iw*(1/24)))*up_Rad_Spec!BF133,".")</f>
        <v>.</v>
      </c>
      <c r="N133" s="30">
        <f>IFERROR((s_DL/(up_Rad_Spec!AV133*s_GSF_i*s_Fam*s_Foffset*acf!D133*s_ET_iw*(1/24)*s_EF_iw*(1/365)))*up_Rad_Spec!BF133,".")</f>
        <v>23.689953703641834</v>
      </c>
      <c r="O133" s="30">
        <f>IFERROR((s_DL/(up_Rad_Spec!AZ133*s_GSF_i*s_Fam*s_Foffset*acf!E133*s_ET_iw*(1/24)*s_EF_iw*(1/365)))*up_Rad_Spec!BF133,".")</f>
        <v>23.689953703641834</v>
      </c>
      <c r="P133" s="30">
        <f>IFERROR((s_DL/(up_Rad_Spec!BA133*s_GSF_i*s_Fam*s_Foffset*acf!F133*s_ET_iw*(1/24)*s_EF_iw*(1/365)))*up_Rad_Spec!BF133,".")</f>
        <v>23.689953703641834</v>
      </c>
      <c r="Q133" s="30">
        <f>IFERROR((s_DL/(up_Rad_Spec!BB133*s_GSF_i*s_Fam*s_Foffset*acf!G133*s_ET_iw*(1/24)*s_EF_iw*(1/365)))*up_Rad_Spec!BF133,".")</f>
        <v>23.689953703641834</v>
      </c>
      <c r="R133" s="30">
        <f>IFERROR((s_DL/(up_Rad_Spec!AY133*s_GSF_i*s_Fam*s_Foffset*acf!C133*s_ET_iw*(1/24)*s_EF_iw*(1/365)))*up_Rad_Spec!BF133,".")</f>
        <v>23.689953703641834</v>
      </c>
    </row>
    <row r="134" spans="1:18">
      <c r="A134" s="88" t="s">
        <v>141</v>
      </c>
      <c r="B134" s="28"/>
      <c r="C134" s="30">
        <f>IFERROR((s_DL/(up_Rad_Spec!V134*s_IFD_iw*s_EF_iw*s_ED_iw))*up_Rad_Spec!BF134,".")</f>
        <v>1.4449866289358885E-6</v>
      </c>
      <c r="D134" s="30">
        <f>IFERROR((s_DL/(k_decay*up_Rad_Spec!AN134*s_IRA_iw*(1/s_PEFm_pp)*s_SLF*s_ET_iw*s_EF_iw))*up_Rad_Spec!BF134,".")</f>
        <v>8.3427985161079816E-5</v>
      </c>
      <c r="E134" s="30">
        <f>IFERROR((s_DL/(up_Rad_Spec!AN134*s_IRA_iw*(1/s_PEF)*s_SLF*s_ET_iw*s_EF_iw*s_ED_iw))*up_Rad_Spec!BF134,".")</f>
        <v>1.811471830739732E-5</v>
      </c>
      <c r="F134" s="30">
        <f>IFERROR((s_DL/(up_Rad_Spec!AY134*s_GSF_i*s_Fam*s_Foffset*acf!C134*s_ET_iw*(1/24)*s_EF_iw*(1/365)*s_ED_iw))*up_Rad_Spec!BF134,".")</f>
        <v>1.2246770687209743</v>
      </c>
      <c r="G134" s="30">
        <f t="shared" ref="G134" si="8">(IF(AND(C134&lt;&gt;".",E134&lt;&gt;".",F134&lt;&gt;"."),1/((1/C134)+(1/E134)+(1/F134)),IF(AND(C134&lt;&gt;".",E134&lt;&gt;".",F134="."), 1/((1/C134)+(1/E134)),IF(AND(C134&lt;&gt;".",E134=".",F134&lt;&gt;"."),1/((1/C134)+(1/F134)),IF(AND(C134=".",E134&lt;&gt;".",F134&lt;&gt;"."),1/((1/E134)+(1/F134)),IF(AND(C134&lt;&gt;".",E134=".",F134="."),1/(1/C134),IF(AND(C134=".",E134&lt;&gt;".",F134="."),1/(1/E134),IF(AND(C134=".",E134=".",F134&lt;&gt;"."),1/(1/F134),IF(AND(C134=".",E134=".",F134="."),".")))))))))</f>
        <v>1.3382357874859361E-6</v>
      </c>
      <c r="H134" s="30">
        <f t="shared" ref="H134" si="9">(IF(AND(C134&lt;&gt;".",D134&lt;&gt;".",F134&lt;&gt;"."),1/((1/C134)+(1/D134)+(1/F134)),IF(AND(C134&lt;&gt;".",D134&lt;&gt;".",F134="."), 1/((1/C134)+(1/D134)),IF(AND(C134&lt;&gt;".",D134=".",F134&lt;&gt;"."),1/((1/C134)+(1/F134)),IF(AND(C134=".",D134&lt;&gt;".",F134&lt;&gt;"."),1/((1/D134)+(1/F134)),IF(AND(C134&lt;&gt;".",D134=".",F134="."),1/(1/C134),IF(AND(C134=".",D134&lt;&gt;".",F134="."),1/(1/D134),IF(AND(C134=".",D134=".",F134&lt;&gt;"."),1/(1/F134),IF(AND(C134=".",D134=".",F134="."),".")))))))))</f>
        <v>1.4203836707660056E-6</v>
      </c>
      <c r="I134" s="89">
        <f>IFERROR((s_DL/(up_Rad_Spec!AV134*s_GSF_i*s_Fam*s_Foffset*Fsurf!C134*s_EF_iw*(1/365)*s_ET_iw*(1/24)*s_ED_iw))*up_Rad_Spec!BF134,".")</f>
        <v>1.1070071824131702</v>
      </c>
      <c r="J134" s="30">
        <f>IFERROR((s_DL/(up_Rad_Spec!AZ134*s_GSF_i*s_Fam*s_Foffset*Fsurf!C134*s_EF_iw*(1/365)*s_ET_iw*(1/24)*s_ED_iw))*up_Rad_Spec!BF134,".")</f>
        <v>1.1070071824131702</v>
      </c>
      <c r="K134" s="30">
        <f>IFERROR((s_DL/(up_Rad_Spec!BA134*s_GSF_i*s_Fam*s_Foffset*Fsurf!C134*s_EF_iw*(1/365)*s_ET_iw*(1/24)*s_ED_iw))*up_Rad_Spec!BF134,".")</f>
        <v>1.1070071824131702</v>
      </c>
      <c r="L134" s="30">
        <f>IFERROR((s_DL/(up_Rad_Spec!BB134*s_GSF_i*s_Fam*s_Foffset*Fsurf!C134*s_EF_iw*(1/365)*s_ET_iw*(1/24)*s_ED_iw))*up_Rad_Spec!BF134,".")</f>
        <v>1.1070071824131702</v>
      </c>
      <c r="M134" s="30">
        <f>IFERROR((s_DL/(up_Rad_Spec!AY134*s_GSF_i*s_Fam*s_Foffset*Fsurf!C134*s_EF_iw*(1/365)*s_ET_iw*(1/24)*s_ED_iw))*up_Rad_Spec!BF134,".")</f>
        <v>1.1070071824131702</v>
      </c>
      <c r="N134" s="30">
        <f>IFERROR((s_DL/(up_Rad_Spec!AV134*s_GSF_i*s_Fam*s_Foffset*acf!D134*s_ET_iw*(1/24)*s_EF_iw*(1/365)*s_ED_iw))*up_Rad_Spec!BF134,".")</f>
        <v>1.2016085915254138</v>
      </c>
      <c r="O134" s="30">
        <f>IFERROR((s_DL/(up_Rad_Spec!AZ134*s_GSF_i*s_Fam*s_Foffset*acf!E134*s_ET_iw*(1/24)*s_EF_iw*(1/365)*s_ED_iw))*up_Rad_Spec!BF134,".")</f>
        <v>1.1545787435065222</v>
      </c>
      <c r="P134" s="30">
        <f>IFERROR((s_DL/(up_Rad_Spec!BA134*s_GSF_i*s_Fam*s_Foffset*acf!F134*s_ET_iw*(1/24)*s_EF_iw*(1/365)*s_ED_iw))*up_Rad_Spec!BF134,".")</f>
        <v>1.199272725156014</v>
      </c>
      <c r="Q134" s="30">
        <f>IFERROR((s_DL/(up_Rad_Spec!BB134*s_GSF_i*s_Fam*s_Foffset*acf!G134*s_ET_iw*(1/24)*s_EF_iw*(1/365)*s_ED_iw))*up_Rad_Spec!BF134,".")</f>
        <v>1.1860751651517434</v>
      </c>
      <c r="R134" s="30">
        <f>IFERROR((s_DL/(up_Rad_Spec!AY134*s_GSF_i*s_Fam*s_Foffset*acf!C134*s_ET_iw*(1/24)*s_EF_iw*(1/365)*s_ED_iw))*up_Rad_Spec!BF134,".")</f>
        <v>1.2246770687209743</v>
      </c>
    </row>
  </sheetData>
  <sheetProtection algorithmName="SHA-512" hashValue="pjxi0cp6Bx3UplSm8SSS1CUlW7x19I6ZomLGvrC+kbGTzyCB21VsNRn6gPYEN7rEz5idTgLR42YfCIv+QBBdEg==" saltValue="fxc7adlgNW/q38PpwYFTww==" spinCount="100000" sheet="1" objects="1" scenarios="1"/>
  <autoFilter ref="A1:R140" xr:uid="{00000000-0009-0000-0000-00000F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sheetPr>
  <dimension ref="A1:R138"/>
  <sheetViews>
    <sheetView workbookViewId="0">
      <pane xSplit="2" ySplit="1" topLeftCell="C2" activePane="bottomRight" state="frozen"/>
      <selection activeCell="J33" sqref="J33"/>
      <selection pane="topRight" activeCell="J33" sqref="J33"/>
      <selection pane="bottomLeft" activeCell="J33" sqref="J33"/>
      <selection pane="bottomRight" activeCell="J33" sqref="J33"/>
    </sheetView>
  </sheetViews>
  <sheetFormatPr defaultRowHeight="14.25"/>
  <cols>
    <col min="1" max="1" width="12.59765625" style="86" bestFit="1" customWidth="1"/>
    <col min="2" max="2" width="8" style="1" bestFit="1" customWidth="1"/>
    <col min="3" max="3" width="14.73046875" style="1" bestFit="1" customWidth="1"/>
    <col min="4" max="4" width="17.73046875" style="1" bestFit="1" customWidth="1"/>
    <col min="5" max="5" width="17.59765625" style="1" bestFit="1" customWidth="1"/>
    <col min="6" max="6" width="14.86328125" style="1" bestFit="1" customWidth="1"/>
    <col min="7" max="7" width="16.3984375" style="1" bestFit="1" customWidth="1"/>
    <col min="8" max="8" width="16.265625" style="1" bestFit="1" customWidth="1"/>
    <col min="9" max="9" width="12.265625" style="1" bestFit="1" customWidth="1"/>
    <col min="10" max="11" width="14" style="1" bestFit="1" customWidth="1"/>
    <col min="12" max="12" width="15" style="1" bestFit="1" customWidth="1"/>
    <col min="13" max="13" width="12.59765625" style="1" bestFit="1" customWidth="1"/>
    <col min="14" max="14" width="12.265625" style="1" bestFit="1" customWidth="1"/>
    <col min="15" max="16" width="14" style="1" bestFit="1" customWidth="1"/>
    <col min="17" max="17" width="15" style="1" bestFit="1" customWidth="1"/>
    <col min="18" max="18" width="12.59765625" style="1" bestFit="1" customWidth="1"/>
    <col min="19" max="255" width="9.1328125" style="1"/>
    <col min="256" max="256" width="15.3984375" style="1" bestFit="1" customWidth="1"/>
    <col min="257" max="257" width="11.1328125" style="1" bestFit="1" customWidth="1"/>
    <col min="258" max="258" width="14.59765625" style="1" bestFit="1" customWidth="1"/>
    <col min="259" max="259" width="17.3984375" style="1" bestFit="1" customWidth="1"/>
    <col min="260" max="260" width="17.59765625" style="1" bestFit="1" customWidth="1"/>
    <col min="261" max="261" width="14.73046875" style="1" bestFit="1" customWidth="1"/>
    <col min="262" max="262" width="14.3984375" style="1" bestFit="1" customWidth="1"/>
    <col min="263" max="263" width="12.1328125" style="1" bestFit="1" customWidth="1"/>
    <col min="264" max="264" width="12.3984375" style="1" bestFit="1" customWidth="1"/>
    <col min="265" max="266" width="13.86328125" style="1" bestFit="1" customWidth="1"/>
    <col min="267" max="267" width="14.86328125" style="1" bestFit="1" customWidth="1"/>
    <col min="268" max="268" width="12.1328125" style="1" bestFit="1" customWidth="1"/>
    <col min="269" max="269" width="12.3984375" style="1" bestFit="1" customWidth="1"/>
    <col min="270" max="271" width="13.86328125" style="1" bestFit="1" customWidth="1"/>
    <col min="272" max="272" width="14.86328125" style="1" bestFit="1" customWidth="1"/>
    <col min="273" max="511" width="9.1328125" style="1"/>
    <col min="512" max="512" width="15.3984375" style="1" bestFit="1" customWidth="1"/>
    <col min="513" max="513" width="11.1328125" style="1" bestFit="1" customWidth="1"/>
    <col min="514" max="514" width="14.59765625" style="1" bestFit="1" customWidth="1"/>
    <col min="515" max="515" width="17.3984375" style="1" bestFit="1" customWidth="1"/>
    <col min="516" max="516" width="17.59765625" style="1" bestFit="1" customWidth="1"/>
    <col min="517" max="517" width="14.73046875" style="1" bestFit="1" customWidth="1"/>
    <col min="518" max="518" width="14.3984375" style="1" bestFit="1" customWidth="1"/>
    <col min="519" max="519" width="12.1328125" style="1" bestFit="1" customWidth="1"/>
    <col min="520" max="520" width="12.3984375" style="1" bestFit="1" customWidth="1"/>
    <col min="521" max="522" width="13.86328125" style="1" bestFit="1" customWidth="1"/>
    <col min="523" max="523" width="14.86328125" style="1" bestFit="1" customWidth="1"/>
    <col min="524" max="524" width="12.1328125" style="1" bestFit="1" customWidth="1"/>
    <col min="525" max="525" width="12.3984375" style="1" bestFit="1" customWidth="1"/>
    <col min="526" max="527" width="13.86328125" style="1" bestFit="1" customWidth="1"/>
    <col min="528" max="528" width="14.86328125" style="1" bestFit="1" customWidth="1"/>
    <col min="529" max="767" width="9.1328125" style="1"/>
    <col min="768" max="768" width="15.3984375" style="1" bestFit="1" customWidth="1"/>
    <col min="769" max="769" width="11.1328125" style="1" bestFit="1" customWidth="1"/>
    <col min="770" max="770" width="14.59765625" style="1" bestFit="1" customWidth="1"/>
    <col min="771" max="771" width="17.3984375" style="1" bestFit="1" customWidth="1"/>
    <col min="772" max="772" width="17.59765625" style="1" bestFit="1" customWidth="1"/>
    <col min="773" max="773" width="14.73046875" style="1" bestFit="1" customWidth="1"/>
    <col min="774" max="774" width="14.3984375" style="1" bestFit="1" customWidth="1"/>
    <col min="775" max="775" width="12.1328125" style="1" bestFit="1" customWidth="1"/>
    <col min="776" max="776" width="12.3984375" style="1" bestFit="1" customWidth="1"/>
    <col min="777" max="778" width="13.86328125" style="1" bestFit="1" customWidth="1"/>
    <col min="779" max="779" width="14.86328125" style="1" bestFit="1" customWidth="1"/>
    <col min="780" max="780" width="12.1328125" style="1" bestFit="1" customWidth="1"/>
    <col min="781" max="781" width="12.3984375" style="1" bestFit="1" customWidth="1"/>
    <col min="782" max="783" width="13.86328125" style="1" bestFit="1" customWidth="1"/>
    <col min="784" max="784" width="14.86328125" style="1" bestFit="1" customWidth="1"/>
    <col min="785" max="1023" width="9.1328125" style="1"/>
    <col min="1024" max="1024" width="15.3984375" style="1" bestFit="1" customWidth="1"/>
    <col min="1025" max="1025" width="11.1328125" style="1" bestFit="1" customWidth="1"/>
    <col min="1026" max="1026" width="14.59765625" style="1" bestFit="1" customWidth="1"/>
    <col min="1027" max="1027" width="17.3984375" style="1" bestFit="1" customWidth="1"/>
    <col min="1028" max="1028" width="17.59765625" style="1" bestFit="1" customWidth="1"/>
    <col min="1029" max="1029" width="14.73046875" style="1" bestFit="1" customWidth="1"/>
    <col min="1030" max="1030" width="14.3984375" style="1" bestFit="1" customWidth="1"/>
    <col min="1031" max="1031" width="12.1328125" style="1" bestFit="1" customWidth="1"/>
    <col min="1032" max="1032" width="12.3984375" style="1" bestFit="1" customWidth="1"/>
    <col min="1033" max="1034" width="13.86328125" style="1" bestFit="1" customWidth="1"/>
    <col min="1035" max="1035" width="14.86328125" style="1" bestFit="1" customWidth="1"/>
    <col min="1036" max="1036" width="12.1328125" style="1" bestFit="1" customWidth="1"/>
    <col min="1037" max="1037" width="12.3984375" style="1" bestFit="1" customWidth="1"/>
    <col min="1038" max="1039" width="13.86328125" style="1" bestFit="1" customWidth="1"/>
    <col min="1040" max="1040" width="14.86328125" style="1" bestFit="1" customWidth="1"/>
    <col min="1041" max="1279" width="9.1328125" style="1"/>
    <col min="1280" max="1280" width="15.3984375" style="1" bestFit="1" customWidth="1"/>
    <col min="1281" max="1281" width="11.1328125" style="1" bestFit="1" customWidth="1"/>
    <col min="1282" max="1282" width="14.59765625" style="1" bestFit="1" customWidth="1"/>
    <col min="1283" max="1283" width="17.3984375" style="1" bestFit="1" customWidth="1"/>
    <col min="1284" max="1284" width="17.59765625" style="1" bestFit="1" customWidth="1"/>
    <col min="1285" max="1285" width="14.73046875" style="1" bestFit="1" customWidth="1"/>
    <col min="1286" max="1286" width="14.3984375" style="1" bestFit="1" customWidth="1"/>
    <col min="1287" max="1287" width="12.1328125" style="1" bestFit="1" customWidth="1"/>
    <col min="1288" max="1288" width="12.3984375" style="1" bestFit="1" customWidth="1"/>
    <col min="1289" max="1290" width="13.86328125" style="1" bestFit="1" customWidth="1"/>
    <col min="1291" max="1291" width="14.86328125" style="1" bestFit="1" customWidth="1"/>
    <col min="1292" max="1292" width="12.1328125" style="1" bestFit="1" customWidth="1"/>
    <col min="1293" max="1293" width="12.3984375" style="1" bestFit="1" customWidth="1"/>
    <col min="1294" max="1295" width="13.86328125" style="1" bestFit="1" customWidth="1"/>
    <col min="1296" max="1296" width="14.86328125" style="1" bestFit="1" customWidth="1"/>
    <col min="1297" max="1535" width="9.1328125" style="1"/>
    <col min="1536" max="1536" width="15.3984375" style="1" bestFit="1" customWidth="1"/>
    <col min="1537" max="1537" width="11.1328125" style="1" bestFit="1" customWidth="1"/>
    <col min="1538" max="1538" width="14.59765625" style="1" bestFit="1" customWidth="1"/>
    <col min="1539" max="1539" width="17.3984375" style="1" bestFit="1" customWidth="1"/>
    <col min="1540" max="1540" width="17.59765625" style="1" bestFit="1" customWidth="1"/>
    <col min="1541" max="1541" width="14.73046875" style="1" bestFit="1" customWidth="1"/>
    <col min="1542" max="1542" width="14.3984375" style="1" bestFit="1" customWidth="1"/>
    <col min="1543" max="1543" width="12.1328125" style="1" bestFit="1" customWidth="1"/>
    <col min="1544" max="1544" width="12.3984375" style="1" bestFit="1" customWidth="1"/>
    <col min="1545" max="1546" width="13.86328125" style="1" bestFit="1" customWidth="1"/>
    <col min="1547" max="1547" width="14.86328125" style="1" bestFit="1" customWidth="1"/>
    <col min="1548" max="1548" width="12.1328125" style="1" bestFit="1" customWidth="1"/>
    <col min="1549" max="1549" width="12.3984375" style="1" bestFit="1" customWidth="1"/>
    <col min="1550" max="1551" width="13.86328125" style="1" bestFit="1" customWidth="1"/>
    <col min="1552" max="1552" width="14.86328125" style="1" bestFit="1" customWidth="1"/>
    <col min="1553" max="1791" width="9.1328125" style="1"/>
    <col min="1792" max="1792" width="15.3984375" style="1" bestFit="1" customWidth="1"/>
    <col min="1793" max="1793" width="11.1328125" style="1" bestFit="1" customWidth="1"/>
    <col min="1794" max="1794" width="14.59765625" style="1" bestFit="1" customWidth="1"/>
    <col min="1795" max="1795" width="17.3984375" style="1" bestFit="1" customWidth="1"/>
    <col min="1796" max="1796" width="17.59765625" style="1" bestFit="1" customWidth="1"/>
    <col min="1797" max="1797" width="14.73046875" style="1" bestFit="1" customWidth="1"/>
    <col min="1798" max="1798" width="14.3984375" style="1" bestFit="1" customWidth="1"/>
    <col min="1799" max="1799" width="12.1328125" style="1" bestFit="1" customWidth="1"/>
    <col min="1800" max="1800" width="12.3984375" style="1" bestFit="1" customWidth="1"/>
    <col min="1801" max="1802" width="13.86328125" style="1" bestFit="1" customWidth="1"/>
    <col min="1803" max="1803" width="14.86328125" style="1" bestFit="1" customWidth="1"/>
    <col min="1804" max="1804" width="12.1328125" style="1" bestFit="1" customWidth="1"/>
    <col min="1805" max="1805" width="12.3984375" style="1" bestFit="1" customWidth="1"/>
    <col min="1806" max="1807" width="13.86328125" style="1" bestFit="1" customWidth="1"/>
    <col min="1808" max="1808" width="14.86328125" style="1" bestFit="1" customWidth="1"/>
    <col min="1809" max="2047" width="9.1328125" style="1"/>
    <col min="2048" max="2048" width="15.3984375" style="1" bestFit="1" customWidth="1"/>
    <col min="2049" max="2049" width="11.1328125" style="1" bestFit="1" customWidth="1"/>
    <col min="2050" max="2050" width="14.59765625" style="1" bestFit="1" customWidth="1"/>
    <col min="2051" max="2051" width="17.3984375" style="1" bestFit="1" customWidth="1"/>
    <col min="2052" max="2052" width="17.59765625" style="1" bestFit="1" customWidth="1"/>
    <col min="2053" max="2053" width="14.73046875" style="1" bestFit="1" customWidth="1"/>
    <col min="2054" max="2054" width="14.3984375" style="1" bestFit="1" customWidth="1"/>
    <col min="2055" max="2055" width="12.1328125" style="1" bestFit="1" customWidth="1"/>
    <col min="2056" max="2056" width="12.3984375" style="1" bestFit="1" customWidth="1"/>
    <col min="2057" max="2058" width="13.86328125" style="1" bestFit="1" customWidth="1"/>
    <col min="2059" max="2059" width="14.86328125" style="1" bestFit="1" customWidth="1"/>
    <col min="2060" max="2060" width="12.1328125" style="1" bestFit="1" customWidth="1"/>
    <col min="2061" max="2061" width="12.3984375" style="1" bestFit="1" customWidth="1"/>
    <col min="2062" max="2063" width="13.86328125" style="1" bestFit="1" customWidth="1"/>
    <col min="2064" max="2064" width="14.86328125" style="1" bestFit="1" customWidth="1"/>
    <col min="2065" max="2303" width="9.1328125" style="1"/>
    <col min="2304" max="2304" width="15.3984375" style="1" bestFit="1" customWidth="1"/>
    <col min="2305" max="2305" width="11.1328125" style="1" bestFit="1" customWidth="1"/>
    <col min="2306" max="2306" width="14.59765625" style="1" bestFit="1" customWidth="1"/>
    <col min="2307" max="2307" width="17.3984375" style="1" bestFit="1" customWidth="1"/>
    <col min="2308" max="2308" width="17.59765625" style="1" bestFit="1" customWidth="1"/>
    <col min="2309" max="2309" width="14.73046875" style="1" bestFit="1" customWidth="1"/>
    <col min="2310" max="2310" width="14.3984375" style="1" bestFit="1" customWidth="1"/>
    <col min="2311" max="2311" width="12.1328125" style="1" bestFit="1" customWidth="1"/>
    <col min="2312" max="2312" width="12.3984375" style="1" bestFit="1" customWidth="1"/>
    <col min="2313" max="2314" width="13.86328125" style="1" bestFit="1" customWidth="1"/>
    <col min="2315" max="2315" width="14.86328125" style="1" bestFit="1" customWidth="1"/>
    <col min="2316" max="2316" width="12.1328125" style="1" bestFit="1" customWidth="1"/>
    <col min="2317" max="2317" width="12.3984375" style="1" bestFit="1" customWidth="1"/>
    <col min="2318" max="2319" width="13.86328125" style="1" bestFit="1" customWidth="1"/>
    <col min="2320" max="2320" width="14.86328125" style="1" bestFit="1" customWidth="1"/>
    <col min="2321" max="2559" width="9.1328125" style="1"/>
    <col min="2560" max="2560" width="15.3984375" style="1" bestFit="1" customWidth="1"/>
    <col min="2561" max="2561" width="11.1328125" style="1" bestFit="1" customWidth="1"/>
    <col min="2562" max="2562" width="14.59765625" style="1" bestFit="1" customWidth="1"/>
    <col min="2563" max="2563" width="17.3984375" style="1" bestFit="1" customWidth="1"/>
    <col min="2564" max="2564" width="17.59765625" style="1" bestFit="1" customWidth="1"/>
    <col min="2565" max="2565" width="14.73046875" style="1" bestFit="1" customWidth="1"/>
    <col min="2566" max="2566" width="14.3984375" style="1" bestFit="1" customWidth="1"/>
    <col min="2567" max="2567" width="12.1328125" style="1" bestFit="1" customWidth="1"/>
    <col min="2568" max="2568" width="12.3984375" style="1" bestFit="1" customWidth="1"/>
    <col min="2569" max="2570" width="13.86328125" style="1" bestFit="1" customWidth="1"/>
    <col min="2571" max="2571" width="14.86328125" style="1" bestFit="1" customWidth="1"/>
    <col min="2572" max="2572" width="12.1328125" style="1" bestFit="1" customWidth="1"/>
    <col min="2573" max="2573" width="12.3984375" style="1" bestFit="1" customWidth="1"/>
    <col min="2574" max="2575" width="13.86328125" style="1" bestFit="1" customWidth="1"/>
    <col min="2576" max="2576" width="14.86328125" style="1" bestFit="1" customWidth="1"/>
    <col min="2577" max="2815" width="9.1328125" style="1"/>
    <col min="2816" max="2816" width="15.3984375" style="1" bestFit="1" customWidth="1"/>
    <col min="2817" max="2817" width="11.1328125" style="1" bestFit="1" customWidth="1"/>
    <col min="2818" max="2818" width="14.59765625" style="1" bestFit="1" customWidth="1"/>
    <col min="2819" max="2819" width="17.3984375" style="1" bestFit="1" customWidth="1"/>
    <col min="2820" max="2820" width="17.59765625" style="1" bestFit="1" customWidth="1"/>
    <col min="2821" max="2821" width="14.73046875" style="1" bestFit="1" customWidth="1"/>
    <col min="2822" max="2822" width="14.3984375" style="1" bestFit="1" customWidth="1"/>
    <col min="2823" max="2823" width="12.1328125" style="1" bestFit="1" customWidth="1"/>
    <col min="2824" max="2824" width="12.3984375" style="1" bestFit="1" customWidth="1"/>
    <col min="2825" max="2826" width="13.86328125" style="1" bestFit="1" customWidth="1"/>
    <col min="2827" max="2827" width="14.86328125" style="1" bestFit="1" customWidth="1"/>
    <col min="2828" max="2828" width="12.1328125" style="1" bestFit="1" customWidth="1"/>
    <col min="2829" max="2829" width="12.3984375" style="1" bestFit="1" customWidth="1"/>
    <col min="2830" max="2831" width="13.86328125" style="1" bestFit="1" customWidth="1"/>
    <col min="2832" max="2832" width="14.86328125" style="1" bestFit="1" customWidth="1"/>
    <col min="2833" max="3071" width="9.1328125" style="1"/>
    <col min="3072" max="3072" width="15.3984375" style="1" bestFit="1" customWidth="1"/>
    <col min="3073" max="3073" width="11.1328125" style="1" bestFit="1" customWidth="1"/>
    <col min="3074" max="3074" width="14.59765625" style="1" bestFit="1" customWidth="1"/>
    <col min="3075" max="3075" width="17.3984375" style="1" bestFit="1" customWidth="1"/>
    <col min="3076" max="3076" width="17.59765625" style="1" bestFit="1" customWidth="1"/>
    <col min="3077" max="3077" width="14.73046875" style="1" bestFit="1" customWidth="1"/>
    <col min="3078" max="3078" width="14.3984375" style="1" bestFit="1" customWidth="1"/>
    <col min="3079" max="3079" width="12.1328125" style="1" bestFit="1" customWidth="1"/>
    <col min="3080" max="3080" width="12.3984375" style="1" bestFit="1" customWidth="1"/>
    <col min="3081" max="3082" width="13.86328125" style="1" bestFit="1" customWidth="1"/>
    <col min="3083" max="3083" width="14.86328125" style="1" bestFit="1" customWidth="1"/>
    <col min="3084" max="3084" width="12.1328125" style="1" bestFit="1" customWidth="1"/>
    <col min="3085" max="3085" width="12.3984375" style="1" bestFit="1" customWidth="1"/>
    <col min="3086" max="3087" width="13.86328125" style="1" bestFit="1" customWidth="1"/>
    <col min="3088" max="3088" width="14.86328125" style="1" bestFit="1" customWidth="1"/>
    <col min="3089" max="3327" width="9.1328125" style="1"/>
    <col min="3328" max="3328" width="15.3984375" style="1" bestFit="1" customWidth="1"/>
    <col min="3329" max="3329" width="11.1328125" style="1" bestFit="1" customWidth="1"/>
    <col min="3330" max="3330" width="14.59765625" style="1" bestFit="1" customWidth="1"/>
    <col min="3331" max="3331" width="17.3984375" style="1" bestFit="1" customWidth="1"/>
    <col min="3332" max="3332" width="17.59765625" style="1" bestFit="1" customWidth="1"/>
    <col min="3333" max="3333" width="14.73046875" style="1" bestFit="1" customWidth="1"/>
    <col min="3334" max="3334" width="14.3984375" style="1" bestFit="1" customWidth="1"/>
    <col min="3335" max="3335" width="12.1328125" style="1" bestFit="1" customWidth="1"/>
    <col min="3336" max="3336" width="12.3984375" style="1" bestFit="1" customWidth="1"/>
    <col min="3337" max="3338" width="13.86328125" style="1" bestFit="1" customWidth="1"/>
    <col min="3339" max="3339" width="14.86328125" style="1" bestFit="1" customWidth="1"/>
    <col min="3340" max="3340" width="12.1328125" style="1" bestFit="1" customWidth="1"/>
    <col min="3341" max="3341" width="12.3984375" style="1" bestFit="1" customWidth="1"/>
    <col min="3342" max="3343" width="13.86328125" style="1" bestFit="1" customWidth="1"/>
    <col min="3344" max="3344" width="14.86328125" style="1" bestFit="1" customWidth="1"/>
    <col min="3345" max="3583" width="9.1328125" style="1"/>
    <col min="3584" max="3584" width="15.3984375" style="1" bestFit="1" customWidth="1"/>
    <col min="3585" max="3585" width="11.1328125" style="1" bestFit="1" customWidth="1"/>
    <col min="3586" max="3586" width="14.59765625" style="1" bestFit="1" customWidth="1"/>
    <col min="3587" max="3587" width="17.3984375" style="1" bestFit="1" customWidth="1"/>
    <col min="3588" max="3588" width="17.59765625" style="1" bestFit="1" customWidth="1"/>
    <col min="3589" max="3589" width="14.73046875" style="1" bestFit="1" customWidth="1"/>
    <col min="3590" max="3590" width="14.3984375" style="1" bestFit="1" customWidth="1"/>
    <col min="3591" max="3591" width="12.1328125" style="1" bestFit="1" customWidth="1"/>
    <col min="3592" max="3592" width="12.3984375" style="1" bestFit="1" customWidth="1"/>
    <col min="3593" max="3594" width="13.86328125" style="1" bestFit="1" customWidth="1"/>
    <col min="3595" max="3595" width="14.86328125" style="1" bestFit="1" customWidth="1"/>
    <col min="3596" max="3596" width="12.1328125" style="1" bestFit="1" customWidth="1"/>
    <col min="3597" max="3597" width="12.3984375" style="1" bestFit="1" customWidth="1"/>
    <col min="3598" max="3599" width="13.86328125" style="1" bestFit="1" customWidth="1"/>
    <col min="3600" max="3600" width="14.86328125" style="1" bestFit="1" customWidth="1"/>
    <col min="3601" max="3839" width="9.1328125" style="1"/>
    <col min="3840" max="3840" width="15.3984375" style="1" bestFit="1" customWidth="1"/>
    <col min="3841" max="3841" width="11.1328125" style="1" bestFit="1" customWidth="1"/>
    <col min="3842" max="3842" width="14.59765625" style="1" bestFit="1" customWidth="1"/>
    <col min="3843" max="3843" width="17.3984375" style="1" bestFit="1" customWidth="1"/>
    <col min="3844" max="3844" width="17.59765625" style="1" bestFit="1" customWidth="1"/>
    <col min="3845" max="3845" width="14.73046875" style="1" bestFit="1" customWidth="1"/>
    <col min="3846" max="3846" width="14.3984375" style="1" bestFit="1" customWidth="1"/>
    <col min="3847" max="3847" width="12.1328125" style="1" bestFit="1" customWidth="1"/>
    <col min="3848" max="3848" width="12.3984375" style="1" bestFit="1" customWidth="1"/>
    <col min="3849" max="3850" width="13.86328125" style="1" bestFit="1" customWidth="1"/>
    <col min="3851" max="3851" width="14.86328125" style="1" bestFit="1" customWidth="1"/>
    <col min="3852" max="3852" width="12.1328125" style="1" bestFit="1" customWidth="1"/>
    <col min="3853" max="3853" width="12.3984375" style="1" bestFit="1" customWidth="1"/>
    <col min="3854" max="3855" width="13.86328125" style="1" bestFit="1" customWidth="1"/>
    <col min="3856" max="3856" width="14.86328125" style="1" bestFit="1" customWidth="1"/>
    <col min="3857" max="4095" width="9.1328125" style="1"/>
    <col min="4096" max="4096" width="15.3984375" style="1" bestFit="1" customWidth="1"/>
    <col min="4097" max="4097" width="11.1328125" style="1" bestFit="1" customWidth="1"/>
    <col min="4098" max="4098" width="14.59765625" style="1" bestFit="1" customWidth="1"/>
    <col min="4099" max="4099" width="17.3984375" style="1" bestFit="1" customWidth="1"/>
    <col min="4100" max="4100" width="17.59765625" style="1" bestFit="1" customWidth="1"/>
    <col min="4101" max="4101" width="14.73046875" style="1" bestFit="1" customWidth="1"/>
    <col min="4102" max="4102" width="14.3984375" style="1" bestFit="1" customWidth="1"/>
    <col min="4103" max="4103" width="12.1328125" style="1" bestFit="1" customWidth="1"/>
    <col min="4104" max="4104" width="12.3984375" style="1" bestFit="1" customWidth="1"/>
    <col min="4105" max="4106" width="13.86328125" style="1" bestFit="1" customWidth="1"/>
    <col min="4107" max="4107" width="14.86328125" style="1" bestFit="1" customWidth="1"/>
    <col min="4108" max="4108" width="12.1328125" style="1" bestFit="1" customWidth="1"/>
    <col min="4109" max="4109" width="12.3984375" style="1" bestFit="1" customWidth="1"/>
    <col min="4110" max="4111" width="13.86328125" style="1" bestFit="1" customWidth="1"/>
    <col min="4112" max="4112" width="14.86328125" style="1" bestFit="1" customWidth="1"/>
    <col min="4113" max="4351" width="9.1328125" style="1"/>
    <col min="4352" max="4352" width="15.3984375" style="1" bestFit="1" customWidth="1"/>
    <col min="4353" max="4353" width="11.1328125" style="1" bestFit="1" customWidth="1"/>
    <col min="4354" max="4354" width="14.59765625" style="1" bestFit="1" customWidth="1"/>
    <col min="4355" max="4355" width="17.3984375" style="1" bestFit="1" customWidth="1"/>
    <col min="4356" max="4356" width="17.59765625" style="1" bestFit="1" customWidth="1"/>
    <col min="4357" max="4357" width="14.73046875" style="1" bestFit="1" customWidth="1"/>
    <col min="4358" max="4358" width="14.3984375" style="1" bestFit="1" customWidth="1"/>
    <col min="4359" max="4359" width="12.1328125" style="1" bestFit="1" customWidth="1"/>
    <col min="4360" max="4360" width="12.3984375" style="1" bestFit="1" customWidth="1"/>
    <col min="4361" max="4362" width="13.86328125" style="1" bestFit="1" customWidth="1"/>
    <col min="4363" max="4363" width="14.86328125" style="1" bestFit="1" customWidth="1"/>
    <col min="4364" max="4364" width="12.1328125" style="1" bestFit="1" customWidth="1"/>
    <col min="4365" max="4365" width="12.3984375" style="1" bestFit="1" customWidth="1"/>
    <col min="4366" max="4367" width="13.86328125" style="1" bestFit="1" customWidth="1"/>
    <col min="4368" max="4368" width="14.86328125" style="1" bestFit="1" customWidth="1"/>
    <col min="4369" max="4607" width="9.1328125" style="1"/>
    <col min="4608" max="4608" width="15.3984375" style="1" bestFit="1" customWidth="1"/>
    <col min="4609" max="4609" width="11.1328125" style="1" bestFit="1" customWidth="1"/>
    <col min="4610" max="4610" width="14.59765625" style="1" bestFit="1" customWidth="1"/>
    <col min="4611" max="4611" width="17.3984375" style="1" bestFit="1" customWidth="1"/>
    <col min="4612" max="4612" width="17.59765625" style="1" bestFit="1" customWidth="1"/>
    <col min="4613" max="4613" width="14.73046875" style="1" bestFit="1" customWidth="1"/>
    <col min="4614" max="4614" width="14.3984375" style="1" bestFit="1" customWidth="1"/>
    <col min="4615" max="4615" width="12.1328125" style="1" bestFit="1" customWidth="1"/>
    <col min="4616" max="4616" width="12.3984375" style="1" bestFit="1" customWidth="1"/>
    <col min="4617" max="4618" width="13.86328125" style="1" bestFit="1" customWidth="1"/>
    <col min="4619" max="4619" width="14.86328125" style="1" bestFit="1" customWidth="1"/>
    <col min="4620" max="4620" width="12.1328125" style="1" bestFit="1" customWidth="1"/>
    <col min="4621" max="4621" width="12.3984375" style="1" bestFit="1" customWidth="1"/>
    <col min="4622" max="4623" width="13.86328125" style="1" bestFit="1" customWidth="1"/>
    <col min="4624" max="4624" width="14.86328125" style="1" bestFit="1" customWidth="1"/>
    <col min="4625" max="4863" width="9.1328125" style="1"/>
    <col min="4864" max="4864" width="15.3984375" style="1" bestFit="1" customWidth="1"/>
    <col min="4865" max="4865" width="11.1328125" style="1" bestFit="1" customWidth="1"/>
    <col min="4866" max="4866" width="14.59765625" style="1" bestFit="1" customWidth="1"/>
    <col min="4867" max="4867" width="17.3984375" style="1" bestFit="1" customWidth="1"/>
    <col min="4868" max="4868" width="17.59765625" style="1" bestFit="1" customWidth="1"/>
    <col min="4869" max="4869" width="14.73046875" style="1" bestFit="1" customWidth="1"/>
    <col min="4870" max="4870" width="14.3984375" style="1" bestFit="1" customWidth="1"/>
    <col min="4871" max="4871" width="12.1328125" style="1" bestFit="1" customWidth="1"/>
    <col min="4872" max="4872" width="12.3984375" style="1" bestFit="1" customWidth="1"/>
    <col min="4873" max="4874" width="13.86328125" style="1" bestFit="1" customWidth="1"/>
    <col min="4875" max="4875" width="14.86328125" style="1" bestFit="1" customWidth="1"/>
    <col min="4876" max="4876" width="12.1328125" style="1" bestFit="1" customWidth="1"/>
    <col min="4877" max="4877" width="12.3984375" style="1" bestFit="1" customWidth="1"/>
    <col min="4878" max="4879" width="13.86328125" style="1" bestFit="1" customWidth="1"/>
    <col min="4880" max="4880" width="14.86328125" style="1" bestFit="1" customWidth="1"/>
    <col min="4881" max="5119" width="9.1328125" style="1"/>
    <col min="5120" max="5120" width="15.3984375" style="1" bestFit="1" customWidth="1"/>
    <col min="5121" max="5121" width="11.1328125" style="1" bestFit="1" customWidth="1"/>
    <col min="5122" max="5122" width="14.59765625" style="1" bestFit="1" customWidth="1"/>
    <col min="5123" max="5123" width="17.3984375" style="1" bestFit="1" customWidth="1"/>
    <col min="5124" max="5124" width="17.59765625" style="1" bestFit="1" customWidth="1"/>
    <col min="5125" max="5125" width="14.73046875" style="1" bestFit="1" customWidth="1"/>
    <col min="5126" max="5126" width="14.3984375" style="1" bestFit="1" customWidth="1"/>
    <col min="5127" max="5127" width="12.1328125" style="1" bestFit="1" customWidth="1"/>
    <col min="5128" max="5128" width="12.3984375" style="1" bestFit="1" customWidth="1"/>
    <col min="5129" max="5130" width="13.86328125" style="1" bestFit="1" customWidth="1"/>
    <col min="5131" max="5131" width="14.86328125" style="1" bestFit="1" customWidth="1"/>
    <col min="5132" max="5132" width="12.1328125" style="1" bestFit="1" customWidth="1"/>
    <col min="5133" max="5133" width="12.3984375" style="1" bestFit="1" customWidth="1"/>
    <col min="5134" max="5135" width="13.86328125" style="1" bestFit="1" customWidth="1"/>
    <col min="5136" max="5136" width="14.86328125" style="1" bestFit="1" customWidth="1"/>
    <col min="5137" max="5375" width="9.1328125" style="1"/>
    <col min="5376" max="5376" width="15.3984375" style="1" bestFit="1" customWidth="1"/>
    <col min="5377" max="5377" width="11.1328125" style="1" bestFit="1" customWidth="1"/>
    <col min="5378" max="5378" width="14.59765625" style="1" bestFit="1" customWidth="1"/>
    <col min="5379" max="5379" width="17.3984375" style="1" bestFit="1" customWidth="1"/>
    <col min="5380" max="5380" width="17.59765625" style="1" bestFit="1" customWidth="1"/>
    <col min="5381" max="5381" width="14.73046875" style="1" bestFit="1" customWidth="1"/>
    <col min="5382" max="5382" width="14.3984375" style="1" bestFit="1" customWidth="1"/>
    <col min="5383" max="5383" width="12.1328125" style="1" bestFit="1" customWidth="1"/>
    <col min="5384" max="5384" width="12.3984375" style="1" bestFit="1" customWidth="1"/>
    <col min="5385" max="5386" width="13.86328125" style="1" bestFit="1" customWidth="1"/>
    <col min="5387" max="5387" width="14.86328125" style="1" bestFit="1" customWidth="1"/>
    <col min="5388" max="5388" width="12.1328125" style="1" bestFit="1" customWidth="1"/>
    <col min="5389" max="5389" width="12.3984375" style="1" bestFit="1" customWidth="1"/>
    <col min="5390" max="5391" width="13.86328125" style="1" bestFit="1" customWidth="1"/>
    <col min="5392" max="5392" width="14.86328125" style="1" bestFit="1" customWidth="1"/>
    <col min="5393" max="5631" width="9.1328125" style="1"/>
    <col min="5632" max="5632" width="15.3984375" style="1" bestFit="1" customWidth="1"/>
    <col min="5633" max="5633" width="11.1328125" style="1" bestFit="1" customWidth="1"/>
    <col min="5634" max="5634" width="14.59765625" style="1" bestFit="1" customWidth="1"/>
    <col min="5635" max="5635" width="17.3984375" style="1" bestFit="1" customWidth="1"/>
    <col min="5636" max="5636" width="17.59765625" style="1" bestFit="1" customWidth="1"/>
    <col min="5637" max="5637" width="14.73046875" style="1" bestFit="1" customWidth="1"/>
    <col min="5638" max="5638" width="14.3984375" style="1" bestFit="1" customWidth="1"/>
    <col min="5639" max="5639" width="12.1328125" style="1" bestFit="1" customWidth="1"/>
    <col min="5640" max="5640" width="12.3984375" style="1" bestFit="1" customWidth="1"/>
    <col min="5641" max="5642" width="13.86328125" style="1" bestFit="1" customWidth="1"/>
    <col min="5643" max="5643" width="14.86328125" style="1" bestFit="1" customWidth="1"/>
    <col min="5644" max="5644" width="12.1328125" style="1" bestFit="1" customWidth="1"/>
    <col min="5645" max="5645" width="12.3984375" style="1" bestFit="1" customWidth="1"/>
    <col min="5646" max="5647" width="13.86328125" style="1" bestFit="1" customWidth="1"/>
    <col min="5648" max="5648" width="14.86328125" style="1" bestFit="1" customWidth="1"/>
    <col min="5649" max="5887" width="9.1328125" style="1"/>
    <col min="5888" max="5888" width="15.3984375" style="1" bestFit="1" customWidth="1"/>
    <col min="5889" max="5889" width="11.1328125" style="1" bestFit="1" customWidth="1"/>
    <col min="5890" max="5890" width="14.59765625" style="1" bestFit="1" customWidth="1"/>
    <col min="5891" max="5891" width="17.3984375" style="1" bestFit="1" customWidth="1"/>
    <col min="5892" max="5892" width="17.59765625" style="1" bestFit="1" customWidth="1"/>
    <col min="5893" max="5893" width="14.73046875" style="1" bestFit="1" customWidth="1"/>
    <col min="5894" max="5894" width="14.3984375" style="1" bestFit="1" customWidth="1"/>
    <col min="5895" max="5895" width="12.1328125" style="1" bestFit="1" customWidth="1"/>
    <col min="5896" max="5896" width="12.3984375" style="1" bestFit="1" customWidth="1"/>
    <col min="5897" max="5898" width="13.86328125" style="1" bestFit="1" customWidth="1"/>
    <col min="5899" max="5899" width="14.86328125" style="1" bestFit="1" customWidth="1"/>
    <col min="5900" max="5900" width="12.1328125" style="1" bestFit="1" customWidth="1"/>
    <col min="5901" max="5901" width="12.3984375" style="1" bestFit="1" customWidth="1"/>
    <col min="5902" max="5903" width="13.86328125" style="1" bestFit="1" customWidth="1"/>
    <col min="5904" max="5904" width="14.86328125" style="1" bestFit="1" customWidth="1"/>
    <col min="5905" max="6143" width="9.1328125" style="1"/>
    <col min="6144" max="6144" width="15.3984375" style="1" bestFit="1" customWidth="1"/>
    <col min="6145" max="6145" width="11.1328125" style="1" bestFit="1" customWidth="1"/>
    <col min="6146" max="6146" width="14.59765625" style="1" bestFit="1" customWidth="1"/>
    <col min="6147" max="6147" width="17.3984375" style="1" bestFit="1" customWidth="1"/>
    <col min="6148" max="6148" width="17.59765625" style="1" bestFit="1" customWidth="1"/>
    <col min="6149" max="6149" width="14.73046875" style="1" bestFit="1" customWidth="1"/>
    <col min="6150" max="6150" width="14.3984375" style="1" bestFit="1" customWidth="1"/>
    <col min="6151" max="6151" width="12.1328125" style="1" bestFit="1" customWidth="1"/>
    <col min="6152" max="6152" width="12.3984375" style="1" bestFit="1" customWidth="1"/>
    <col min="6153" max="6154" width="13.86328125" style="1" bestFit="1" customWidth="1"/>
    <col min="6155" max="6155" width="14.86328125" style="1" bestFit="1" customWidth="1"/>
    <col min="6156" max="6156" width="12.1328125" style="1" bestFit="1" customWidth="1"/>
    <col min="6157" max="6157" width="12.3984375" style="1" bestFit="1" customWidth="1"/>
    <col min="6158" max="6159" width="13.86328125" style="1" bestFit="1" customWidth="1"/>
    <col min="6160" max="6160" width="14.86328125" style="1" bestFit="1" customWidth="1"/>
    <col min="6161" max="6399" width="9.1328125" style="1"/>
    <col min="6400" max="6400" width="15.3984375" style="1" bestFit="1" customWidth="1"/>
    <col min="6401" max="6401" width="11.1328125" style="1" bestFit="1" customWidth="1"/>
    <col min="6402" max="6402" width="14.59765625" style="1" bestFit="1" customWidth="1"/>
    <col min="6403" max="6403" width="17.3984375" style="1" bestFit="1" customWidth="1"/>
    <col min="6404" max="6404" width="17.59765625" style="1" bestFit="1" customWidth="1"/>
    <col min="6405" max="6405" width="14.73046875" style="1" bestFit="1" customWidth="1"/>
    <col min="6406" max="6406" width="14.3984375" style="1" bestFit="1" customWidth="1"/>
    <col min="6407" max="6407" width="12.1328125" style="1" bestFit="1" customWidth="1"/>
    <col min="6408" max="6408" width="12.3984375" style="1" bestFit="1" customWidth="1"/>
    <col min="6409" max="6410" width="13.86328125" style="1" bestFit="1" customWidth="1"/>
    <col min="6411" max="6411" width="14.86328125" style="1" bestFit="1" customWidth="1"/>
    <col min="6412" max="6412" width="12.1328125" style="1" bestFit="1" customWidth="1"/>
    <col min="6413" max="6413" width="12.3984375" style="1" bestFit="1" customWidth="1"/>
    <col min="6414" max="6415" width="13.86328125" style="1" bestFit="1" customWidth="1"/>
    <col min="6416" max="6416" width="14.86328125" style="1" bestFit="1" customWidth="1"/>
    <col min="6417" max="6655" width="9.1328125" style="1"/>
    <col min="6656" max="6656" width="15.3984375" style="1" bestFit="1" customWidth="1"/>
    <col min="6657" max="6657" width="11.1328125" style="1" bestFit="1" customWidth="1"/>
    <col min="6658" max="6658" width="14.59765625" style="1" bestFit="1" customWidth="1"/>
    <col min="6659" max="6659" width="17.3984375" style="1" bestFit="1" customWidth="1"/>
    <col min="6660" max="6660" width="17.59765625" style="1" bestFit="1" customWidth="1"/>
    <col min="6661" max="6661" width="14.73046875" style="1" bestFit="1" customWidth="1"/>
    <col min="6662" max="6662" width="14.3984375" style="1" bestFit="1" customWidth="1"/>
    <col min="6663" max="6663" width="12.1328125" style="1" bestFit="1" customWidth="1"/>
    <col min="6664" max="6664" width="12.3984375" style="1" bestFit="1" customWidth="1"/>
    <col min="6665" max="6666" width="13.86328125" style="1" bestFit="1" customWidth="1"/>
    <col min="6667" max="6667" width="14.86328125" style="1" bestFit="1" customWidth="1"/>
    <col min="6668" max="6668" width="12.1328125" style="1" bestFit="1" customWidth="1"/>
    <col min="6669" max="6669" width="12.3984375" style="1" bestFit="1" customWidth="1"/>
    <col min="6670" max="6671" width="13.86328125" style="1" bestFit="1" customWidth="1"/>
    <col min="6672" max="6672" width="14.86328125" style="1" bestFit="1" customWidth="1"/>
    <col min="6673" max="6911" width="9.1328125" style="1"/>
    <col min="6912" max="6912" width="15.3984375" style="1" bestFit="1" customWidth="1"/>
    <col min="6913" max="6913" width="11.1328125" style="1" bestFit="1" customWidth="1"/>
    <col min="6914" max="6914" width="14.59765625" style="1" bestFit="1" customWidth="1"/>
    <col min="6915" max="6915" width="17.3984375" style="1" bestFit="1" customWidth="1"/>
    <col min="6916" max="6916" width="17.59765625" style="1" bestFit="1" customWidth="1"/>
    <col min="6917" max="6917" width="14.73046875" style="1" bestFit="1" customWidth="1"/>
    <col min="6918" max="6918" width="14.3984375" style="1" bestFit="1" customWidth="1"/>
    <col min="6919" max="6919" width="12.1328125" style="1" bestFit="1" customWidth="1"/>
    <col min="6920" max="6920" width="12.3984375" style="1" bestFit="1" customWidth="1"/>
    <col min="6921" max="6922" width="13.86328125" style="1" bestFit="1" customWidth="1"/>
    <col min="6923" max="6923" width="14.86328125" style="1" bestFit="1" customWidth="1"/>
    <col min="6924" max="6924" width="12.1328125" style="1" bestFit="1" customWidth="1"/>
    <col min="6925" max="6925" width="12.3984375" style="1" bestFit="1" customWidth="1"/>
    <col min="6926" max="6927" width="13.86328125" style="1" bestFit="1" customWidth="1"/>
    <col min="6928" max="6928" width="14.86328125" style="1" bestFit="1" customWidth="1"/>
    <col min="6929" max="7167" width="9.1328125" style="1"/>
    <col min="7168" max="7168" width="15.3984375" style="1" bestFit="1" customWidth="1"/>
    <col min="7169" max="7169" width="11.1328125" style="1" bestFit="1" customWidth="1"/>
    <col min="7170" max="7170" width="14.59765625" style="1" bestFit="1" customWidth="1"/>
    <col min="7171" max="7171" width="17.3984375" style="1" bestFit="1" customWidth="1"/>
    <col min="7172" max="7172" width="17.59765625" style="1" bestFit="1" customWidth="1"/>
    <col min="7173" max="7173" width="14.73046875" style="1" bestFit="1" customWidth="1"/>
    <col min="7174" max="7174" width="14.3984375" style="1" bestFit="1" customWidth="1"/>
    <col min="7175" max="7175" width="12.1328125" style="1" bestFit="1" customWidth="1"/>
    <col min="7176" max="7176" width="12.3984375" style="1" bestFit="1" customWidth="1"/>
    <col min="7177" max="7178" width="13.86328125" style="1" bestFit="1" customWidth="1"/>
    <col min="7179" max="7179" width="14.86328125" style="1" bestFit="1" customWidth="1"/>
    <col min="7180" max="7180" width="12.1328125" style="1" bestFit="1" customWidth="1"/>
    <col min="7181" max="7181" width="12.3984375" style="1" bestFit="1" customWidth="1"/>
    <col min="7182" max="7183" width="13.86328125" style="1" bestFit="1" customWidth="1"/>
    <col min="7184" max="7184" width="14.86328125" style="1" bestFit="1" customWidth="1"/>
    <col min="7185" max="7423" width="9.1328125" style="1"/>
    <col min="7424" max="7424" width="15.3984375" style="1" bestFit="1" customWidth="1"/>
    <col min="7425" max="7425" width="11.1328125" style="1" bestFit="1" customWidth="1"/>
    <col min="7426" max="7426" width="14.59765625" style="1" bestFit="1" customWidth="1"/>
    <col min="7427" max="7427" width="17.3984375" style="1" bestFit="1" customWidth="1"/>
    <col min="7428" max="7428" width="17.59765625" style="1" bestFit="1" customWidth="1"/>
    <col min="7429" max="7429" width="14.73046875" style="1" bestFit="1" customWidth="1"/>
    <col min="7430" max="7430" width="14.3984375" style="1" bestFit="1" customWidth="1"/>
    <col min="7431" max="7431" width="12.1328125" style="1" bestFit="1" customWidth="1"/>
    <col min="7432" max="7432" width="12.3984375" style="1" bestFit="1" customWidth="1"/>
    <col min="7433" max="7434" width="13.86328125" style="1" bestFit="1" customWidth="1"/>
    <col min="7435" max="7435" width="14.86328125" style="1" bestFit="1" customWidth="1"/>
    <col min="7436" max="7436" width="12.1328125" style="1" bestFit="1" customWidth="1"/>
    <col min="7437" max="7437" width="12.3984375" style="1" bestFit="1" customWidth="1"/>
    <col min="7438" max="7439" width="13.86328125" style="1" bestFit="1" customWidth="1"/>
    <col min="7440" max="7440" width="14.86328125" style="1" bestFit="1" customWidth="1"/>
    <col min="7441" max="7679" width="9.1328125" style="1"/>
    <col min="7680" max="7680" width="15.3984375" style="1" bestFit="1" customWidth="1"/>
    <col min="7681" max="7681" width="11.1328125" style="1" bestFit="1" customWidth="1"/>
    <col min="7682" max="7682" width="14.59765625" style="1" bestFit="1" customWidth="1"/>
    <col min="7683" max="7683" width="17.3984375" style="1" bestFit="1" customWidth="1"/>
    <col min="7684" max="7684" width="17.59765625" style="1" bestFit="1" customWidth="1"/>
    <col min="7685" max="7685" width="14.73046875" style="1" bestFit="1" customWidth="1"/>
    <col min="7686" max="7686" width="14.3984375" style="1" bestFit="1" customWidth="1"/>
    <col min="7687" max="7687" width="12.1328125" style="1" bestFit="1" customWidth="1"/>
    <col min="7688" max="7688" width="12.3984375" style="1" bestFit="1" customWidth="1"/>
    <col min="7689" max="7690" width="13.86328125" style="1" bestFit="1" customWidth="1"/>
    <col min="7691" max="7691" width="14.86328125" style="1" bestFit="1" customWidth="1"/>
    <col min="7692" max="7692" width="12.1328125" style="1" bestFit="1" customWidth="1"/>
    <col min="7693" max="7693" width="12.3984375" style="1" bestFit="1" customWidth="1"/>
    <col min="7694" max="7695" width="13.86328125" style="1" bestFit="1" customWidth="1"/>
    <col min="7696" max="7696" width="14.86328125" style="1" bestFit="1" customWidth="1"/>
    <col min="7697" max="7935" width="9.1328125" style="1"/>
    <col min="7936" max="7936" width="15.3984375" style="1" bestFit="1" customWidth="1"/>
    <col min="7937" max="7937" width="11.1328125" style="1" bestFit="1" customWidth="1"/>
    <col min="7938" max="7938" width="14.59765625" style="1" bestFit="1" customWidth="1"/>
    <col min="7939" max="7939" width="17.3984375" style="1" bestFit="1" customWidth="1"/>
    <col min="7940" max="7940" width="17.59765625" style="1" bestFit="1" customWidth="1"/>
    <col min="7941" max="7941" width="14.73046875" style="1" bestFit="1" customWidth="1"/>
    <col min="7942" max="7942" width="14.3984375" style="1" bestFit="1" customWidth="1"/>
    <col min="7943" max="7943" width="12.1328125" style="1" bestFit="1" customWidth="1"/>
    <col min="7944" max="7944" width="12.3984375" style="1" bestFit="1" customWidth="1"/>
    <col min="7945" max="7946" width="13.86328125" style="1" bestFit="1" customWidth="1"/>
    <col min="7947" max="7947" width="14.86328125" style="1" bestFit="1" customWidth="1"/>
    <col min="7948" max="7948" width="12.1328125" style="1" bestFit="1" customWidth="1"/>
    <col min="7949" max="7949" width="12.3984375" style="1" bestFit="1" customWidth="1"/>
    <col min="7950" max="7951" width="13.86328125" style="1" bestFit="1" customWidth="1"/>
    <col min="7952" max="7952" width="14.86328125" style="1" bestFit="1" customWidth="1"/>
    <col min="7953" max="8191" width="9.1328125" style="1"/>
    <col min="8192" max="8192" width="15.3984375" style="1" bestFit="1" customWidth="1"/>
    <col min="8193" max="8193" width="11.1328125" style="1" bestFit="1" customWidth="1"/>
    <col min="8194" max="8194" width="14.59765625" style="1" bestFit="1" customWidth="1"/>
    <col min="8195" max="8195" width="17.3984375" style="1" bestFit="1" customWidth="1"/>
    <col min="8196" max="8196" width="17.59765625" style="1" bestFit="1" customWidth="1"/>
    <col min="8197" max="8197" width="14.73046875" style="1" bestFit="1" customWidth="1"/>
    <col min="8198" max="8198" width="14.3984375" style="1" bestFit="1" customWidth="1"/>
    <col min="8199" max="8199" width="12.1328125" style="1" bestFit="1" customWidth="1"/>
    <col min="8200" max="8200" width="12.3984375" style="1" bestFit="1" customWidth="1"/>
    <col min="8201" max="8202" width="13.86328125" style="1" bestFit="1" customWidth="1"/>
    <col min="8203" max="8203" width="14.86328125" style="1" bestFit="1" customWidth="1"/>
    <col min="8204" max="8204" width="12.1328125" style="1" bestFit="1" customWidth="1"/>
    <col min="8205" max="8205" width="12.3984375" style="1" bestFit="1" customWidth="1"/>
    <col min="8206" max="8207" width="13.86328125" style="1" bestFit="1" customWidth="1"/>
    <col min="8208" max="8208" width="14.86328125" style="1" bestFit="1" customWidth="1"/>
    <col min="8209" max="8447" width="9.1328125" style="1"/>
    <col min="8448" max="8448" width="15.3984375" style="1" bestFit="1" customWidth="1"/>
    <col min="8449" max="8449" width="11.1328125" style="1" bestFit="1" customWidth="1"/>
    <col min="8450" max="8450" width="14.59765625" style="1" bestFit="1" customWidth="1"/>
    <col min="8451" max="8451" width="17.3984375" style="1" bestFit="1" customWidth="1"/>
    <col min="8452" max="8452" width="17.59765625" style="1" bestFit="1" customWidth="1"/>
    <col min="8453" max="8453" width="14.73046875" style="1" bestFit="1" customWidth="1"/>
    <col min="8454" max="8454" width="14.3984375" style="1" bestFit="1" customWidth="1"/>
    <col min="8455" max="8455" width="12.1328125" style="1" bestFit="1" customWidth="1"/>
    <col min="8456" max="8456" width="12.3984375" style="1" bestFit="1" customWidth="1"/>
    <col min="8457" max="8458" width="13.86328125" style="1" bestFit="1" customWidth="1"/>
    <col min="8459" max="8459" width="14.86328125" style="1" bestFit="1" customWidth="1"/>
    <col min="8460" max="8460" width="12.1328125" style="1" bestFit="1" customWidth="1"/>
    <col min="8461" max="8461" width="12.3984375" style="1" bestFit="1" customWidth="1"/>
    <col min="8462" max="8463" width="13.86328125" style="1" bestFit="1" customWidth="1"/>
    <col min="8464" max="8464" width="14.86328125" style="1" bestFit="1" customWidth="1"/>
    <col min="8465" max="8703" width="9.1328125" style="1"/>
    <col min="8704" max="8704" width="15.3984375" style="1" bestFit="1" customWidth="1"/>
    <col min="8705" max="8705" width="11.1328125" style="1" bestFit="1" customWidth="1"/>
    <col min="8706" max="8706" width="14.59765625" style="1" bestFit="1" customWidth="1"/>
    <col min="8707" max="8707" width="17.3984375" style="1" bestFit="1" customWidth="1"/>
    <col min="8708" max="8708" width="17.59765625" style="1" bestFit="1" customWidth="1"/>
    <col min="8709" max="8709" width="14.73046875" style="1" bestFit="1" customWidth="1"/>
    <col min="8710" max="8710" width="14.3984375" style="1" bestFit="1" customWidth="1"/>
    <col min="8711" max="8711" width="12.1328125" style="1" bestFit="1" customWidth="1"/>
    <col min="8712" max="8712" width="12.3984375" style="1" bestFit="1" customWidth="1"/>
    <col min="8713" max="8714" width="13.86328125" style="1" bestFit="1" customWidth="1"/>
    <col min="8715" max="8715" width="14.86328125" style="1" bestFit="1" customWidth="1"/>
    <col min="8716" max="8716" width="12.1328125" style="1" bestFit="1" customWidth="1"/>
    <col min="8717" max="8717" width="12.3984375" style="1" bestFit="1" customWidth="1"/>
    <col min="8718" max="8719" width="13.86328125" style="1" bestFit="1" customWidth="1"/>
    <col min="8720" max="8720" width="14.86328125" style="1" bestFit="1" customWidth="1"/>
    <col min="8721" max="8959" width="9.1328125" style="1"/>
    <col min="8960" max="8960" width="15.3984375" style="1" bestFit="1" customWidth="1"/>
    <col min="8961" max="8961" width="11.1328125" style="1" bestFit="1" customWidth="1"/>
    <col min="8962" max="8962" width="14.59765625" style="1" bestFit="1" customWidth="1"/>
    <col min="8963" max="8963" width="17.3984375" style="1" bestFit="1" customWidth="1"/>
    <col min="8964" max="8964" width="17.59765625" style="1" bestFit="1" customWidth="1"/>
    <col min="8965" max="8965" width="14.73046875" style="1" bestFit="1" customWidth="1"/>
    <col min="8966" max="8966" width="14.3984375" style="1" bestFit="1" customWidth="1"/>
    <col min="8967" max="8967" width="12.1328125" style="1" bestFit="1" customWidth="1"/>
    <col min="8968" max="8968" width="12.3984375" style="1" bestFit="1" customWidth="1"/>
    <col min="8969" max="8970" width="13.86328125" style="1" bestFit="1" customWidth="1"/>
    <col min="8971" max="8971" width="14.86328125" style="1" bestFit="1" customWidth="1"/>
    <col min="8972" max="8972" width="12.1328125" style="1" bestFit="1" customWidth="1"/>
    <col min="8973" max="8973" width="12.3984375" style="1" bestFit="1" customWidth="1"/>
    <col min="8974" max="8975" width="13.86328125" style="1" bestFit="1" customWidth="1"/>
    <col min="8976" max="8976" width="14.86328125" style="1" bestFit="1" customWidth="1"/>
    <col min="8977" max="9215" width="9.1328125" style="1"/>
    <col min="9216" max="9216" width="15.3984375" style="1" bestFit="1" customWidth="1"/>
    <col min="9217" max="9217" width="11.1328125" style="1" bestFit="1" customWidth="1"/>
    <col min="9218" max="9218" width="14.59765625" style="1" bestFit="1" customWidth="1"/>
    <col min="9219" max="9219" width="17.3984375" style="1" bestFit="1" customWidth="1"/>
    <col min="9220" max="9220" width="17.59765625" style="1" bestFit="1" customWidth="1"/>
    <col min="9221" max="9221" width="14.73046875" style="1" bestFit="1" customWidth="1"/>
    <col min="9222" max="9222" width="14.3984375" style="1" bestFit="1" customWidth="1"/>
    <col min="9223" max="9223" width="12.1328125" style="1" bestFit="1" customWidth="1"/>
    <col min="9224" max="9224" width="12.3984375" style="1" bestFit="1" customWidth="1"/>
    <col min="9225" max="9226" width="13.86328125" style="1" bestFit="1" customWidth="1"/>
    <col min="9227" max="9227" width="14.86328125" style="1" bestFit="1" customWidth="1"/>
    <col min="9228" max="9228" width="12.1328125" style="1" bestFit="1" customWidth="1"/>
    <col min="9229" max="9229" width="12.3984375" style="1" bestFit="1" customWidth="1"/>
    <col min="9230" max="9231" width="13.86328125" style="1" bestFit="1" customWidth="1"/>
    <col min="9232" max="9232" width="14.86328125" style="1" bestFit="1" customWidth="1"/>
    <col min="9233" max="9471" width="9.1328125" style="1"/>
    <col min="9472" max="9472" width="15.3984375" style="1" bestFit="1" customWidth="1"/>
    <col min="9473" max="9473" width="11.1328125" style="1" bestFit="1" customWidth="1"/>
    <col min="9474" max="9474" width="14.59765625" style="1" bestFit="1" customWidth="1"/>
    <col min="9475" max="9475" width="17.3984375" style="1" bestFit="1" customWidth="1"/>
    <col min="9476" max="9476" width="17.59765625" style="1" bestFit="1" customWidth="1"/>
    <col min="9477" max="9477" width="14.73046875" style="1" bestFit="1" customWidth="1"/>
    <col min="9478" max="9478" width="14.3984375" style="1" bestFit="1" customWidth="1"/>
    <col min="9479" max="9479" width="12.1328125" style="1" bestFit="1" customWidth="1"/>
    <col min="9480" max="9480" width="12.3984375" style="1" bestFit="1" customWidth="1"/>
    <col min="9481" max="9482" width="13.86328125" style="1" bestFit="1" customWidth="1"/>
    <col min="9483" max="9483" width="14.86328125" style="1" bestFit="1" customWidth="1"/>
    <col min="9484" max="9484" width="12.1328125" style="1" bestFit="1" customWidth="1"/>
    <col min="9485" max="9485" width="12.3984375" style="1" bestFit="1" customWidth="1"/>
    <col min="9486" max="9487" width="13.86328125" style="1" bestFit="1" customWidth="1"/>
    <col min="9488" max="9488" width="14.86328125" style="1" bestFit="1" customWidth="1"/>
    <col min="9489" max="9727" width="9.1328125" style="1"/>
    <col min="9728" max="9728" width="15.3984375" style="1" bestFit="1" customWidth="1"/>
    <col min="9729" max="9729" width="11.1328125" style="1" bestFit="1" customWidth="1"/>
    <col min="9730" max="9730" width="14.59765625" style="1" bestFit="1" customWidth="1"/>
    <col min="9731" max="9731" width="17.3984375" style="1" bestFit="1" customWidth="1"/>
    <col min="9732" max="9732" width="17.59765625" style="1" bestFit="1" customWidth="1"/>
    <col min="9733" max="9733" width="14.73046875" style="1" bestFit="1" customWidth="1"/>
    <col min="9734" max="9734" width="14.3984375" style="1" bestFit="1" customWidth="1"/>
    <col min="9735" max="9735" width="12.1328125" style="1" bestFit="1" customWidth="1"/>
    <col min="9736" max="9736" width="12.3984375" style="1" bestFit="1" customWidth="1"/>
    <col min="9737" max="9738" width="13.86328125" style="1" bestFit="1" customWidth="1"/>
    <col min="9739" max="9739" width="14.86328125" style="1" bestFit="1" customWidth="1"/>
    <col min="9740" max="9740" width="12.1328125" style="1" bestFit="1" customWidth="1"/>
    <col min="9741" max="9741" width="12.3984375" style="1" bestFit="1" customWidth="1"/>
    <col min="9742" max="9743" width="13.86328125" style="1" bestFit="1" customWidth="1"/>
    <col min="9744" max="9744" width="14.86328125" style="1" bestFit="1" customWidth="1"/>
    <col min="9745" max="9983" width="9.1328125" style="1"/>
    <col min="9984" max="9984" width="15.3984375" style="1" bestFit="1" customWidth="1"/>
    <col min="9985" max="9985" width="11.1328125" style="1" bestFit="1" customWidth="1"/>
    <col min="9986" max="9986" width="14.59765625" style="1" bestFit="1" customWidth="1"/>
    <col min="9987" max="9987" width="17.3984375" style="1" bestFit="1" customWidth="1"/>
    <col min="9988" max="9988" width="17.59765625" style="1" bestFit="1" customWidth="1"/>
    <col min="9989" max="9989" width="14.73046875" style="1" bestFit="1" customWidth="1"/>
    <col min="9990" max="9990" width="14.3984375" style="1" bestFit="1" customWidth="1"/>
    <col min="9991" max="9991" width="12.1328125" style="1" bestFit="1" customWidth="1"/>
    <col min="9992" max="9992" width="12.3984375" style="1" bestFit="1" customWidth="1"/>
    <col min="9993" max="9994" width="13.86328125" style="1" bestFit="1" customWidth="1"/>
    <col min="9995" max="9995" width="14.86328125" style="1" bestFit="1" customWidth="1"/>
    <col min="9996" max="9996" width="12.1328125" style="1" bestFit="1" customWidth="1"/>
    <col min="9997" max="9997" width="12.3984375" style="1" bestFit="1" customWidth="1"/>
    <col min="9998" max="9999" width="13.86328125" style="1" bestFit="1" customWidth="1"/>
    <col min="10000" max="10000" width="14.86328125" style="1" bestFit="1" customWidth="1"/>
    <col min="10001" max="10239" width="9.1328125" style="1"/>
    <col min="10240" max="10240" width="15.3984375" style="1" bestFit="1" customWidth="1"/>
    <col min="10241" max="10241" width="11.1328125" style="1" bestFit="1" customWidth="1"/>
    <col min="10242" max="10242" width="14.59765625" style="1" bestFit="1" customWidth="1"/>
    <col min="10243" max="10243" width="17.3984375" style="1" bestFit="1" customWidth="1"/>
    <col min="10244" max="10244" width="17.59765625" style="1" bestFit="1" customWidth="1"/>
    <col min="10245" max="10245" width="14.73046875" style="1" bestFit="1" customWidth="1"/>
    <col min="10246" max="10246" width="14.3984375" style="1" bestFit="1" customWidth="1"/>
    <col min="10247" max="10247" width="12.1328125" style="1" bestFit="1" customWidth="1"/>
    <col min="10248" max="10248" width="12.3984375" style="1" bestFit="1" customWidth="1"/>
    <col min="10249" max="10250" width="13.86328125" style="1" bestFit="1" customWidth="1"/>
    <col min="10251" max="10251" width="14.86328125" style="1" bestFit="1" customWidth="1"/>
    <col min="10252" max="10252" width="12.1328125" style="1" bestFit="1" customWidth="1"/>
    <col min="10253" max="10253" width="12.3984375" style="1" bestFit="1" customWidth="1"/>
    <col min="10254" max="10255" width="13.86328125" style="1" bestFit="1" customWidth="1"/>
    <col min="10256" max="10256" width="14.86328125" style="1" bestFit="1" customWidth="1"/>
    <col min="10257" max="10495" width="9.1328125" style="1"/>
    <col min="10496" max="10496" width="15.3984375" style="1" bestFit="1" customWidth="1"/>
    <col min="10497" max="10497" width="11.1328125" style="1" bestFit="1" customWidth="1"/>
    <col min="10498" max="10498" width="14.59765625" style="1" bestFit="1" customWidth="1"/>
    <col min="10499" max="10499" width="17.3984375" style="1" bestFit="1" customWidth="1"/>
    <col min="10500" max="10500" width="17.59765625" style="1" bestFit="1" customWidth="1"/>
    <col min="10501" max="10501" width="14.73046875" style="1" bestFit="1" customWidth="1"/>
    <col min="10502" max="10502" width="14.3984375" style="1" bestFit="1" customWidth="1"/>
    <col min="10503" max="10503" width="12.1328125" style="1" bestFit="1" customWidth="1"/>
    <col min="10504" max="10504" width="12.3984375" style="1" bestFit="1" customWidth="1"/>
    <col min="10505" max="10506" width="13.86328125" style="1" bestFit="1" customWidth="1"/>
    <col min="10507" max="10507" width="14.86328125" style="1" bestFit="1" customWidth="1"/>
    <col min="10508" max="10508" width="12.1328125" style="1" bestFit="1" customWidth="1"/>
    <col min="10509" max="10509" width="12.3984375" style="1" bestFit="1" customWidth="1"/>
    <col min="10510" max="10511" width="13.86328125" style="1" bestFit="1" customWidth="1"/>
    <col min="10512" max="10512" width="14.86328125" style="1" bestFit="1" customWidth="1"/>
    <col min="10513" max="10751" width="9.1328125" style="1"/>
    <col min="10752" max="10752" width="15.3984375" style="1" bestFit="1" customWidth="1"/>
    <col min="10753" max="10753" width="11.1328125" style="1" bestFit="1" customWidth="1"/>
    <col min="10754" max="10754" width="14.59765625" style="1" bestFit="1" customWidth="1"/>
    <col min="10755" max="10755" width="17.3984375" style="1" bestFit="1" customWidth="1"/>
    <col min="10756" max="10756" width="17.59765625" style="1" bestFit="1" customWidth="1"/>
    <col min="10757" max="10757" width="14.73046875" style="1" bestFit="1" customWidth="1"/>
    <col min="10758" max="10758" width="14.3984375" style="1" bestFit="1" customWidth="1"/>
    <col min="10759" max="10759" width="12.1328125" style="1" bestFit="1" customWidth="1"/>
    <col min="10760" max="10760" width="12.3984375" style="1" bestFit="1" customWidth="1"/>
    <col min="10761" max="10762" width="13.86328125" style="1" bestFit="1" customWidth="1"/>
    <col min="10763" max="10763" width="14.86328125" style="1" bestFit="1" customWidth="1"/>
    <col min="10764" max="10764" width="12.1328125" style="1" bestFit="1" customWidth="1"/>
    <col min="10765" max="10765" width="12.3984375" style="1" bestFit="1" customWidth="1"/>
    <col min="10766" max="10767" width="13.86328125" style="1" bestFit="1" customWidth="1"/>
    <col min="10768" max="10768" width="14.86328125" style="1" bestFit="1" customWidth="1"/>
    <col min="10769" max="11007" width="9.1328125" style="1"/>
    <col min="11008" max="11008" width="15.3984375" style="1" bestFit="1" customWidth="1"/>
    <col min="11009" max="11009" width="11.1328125" style="1" bestFit="1" customWidth="1"/>
    <col min="11010" max="11010" width="14.59765625" style="1" bestFit="1" customWidth="1"/>
    <col min="11011" max="11011" width="17.3984375" style="1" bestFit="1" customWidth="1"/>
    <col min="11012" max="11012" width="17.59765625" style="1" bestFit="1" customWidth="1"/>
    <col min="11013" max="11013" width="14.73046875" style="1" bestFit="1" customWidth="1"/>
    <col min="11014" max="11014" width="14.3984375" style="1" bestFit="1" customWidth="1"/>
    <col min="11015" max="11015" width="12.1328125" style="1" bestFit="1" customWidth="1"/>
    <col min="11016" max="11016" width="12.3984375" style="1" bestFit="1" customWidth="1"/>
    <col min="11017" max="11018" width="13.86328125" style="1" bestFit="1" customWidth="1"/>
    <col min="11019" max="11019" width="14.86328125" style="1" bestFit="1" customWidth="1"/>
    <col min="11020" max="11020" width="12.1328125" style="1" bestFit="1" customWidth="1"/>
    <col min="11021" max="11021" width="12.3984375" style="1" bestFit="1" customWidth="1"/>
    <col min="11022" max="11023" width="13.86328125" style="1" bestFit="1" customWidth="1"/>
    <col min="11024" max="11024" width="14.86328125" style="1" bestFit="1" customWidth="1"/>
    <col min="11025" max="11263" width="9.1328125" style="1"/>
    <col min="11264" max="11264" width="15.3984375" style="1" bestFit="1" customWidth="1"/>
    <col min="11265" max="11265" width="11.1328125" style="1" bestFit="1" customWidth="1"/>
    <col min="11266" max="11266" width="14.59765625" style="1" bestFit="1" customWidth="1"/>
    <col min="11267" max="11267" width="17.3984375" style="1" bestFit="1" customWidth="1"/>
    <col min="11268" max="11268" width="17.59765625" style="1" bestFit="1" customWidth="1"/>
    <col min="11269" max="11269" width="14.73046875" style="1" bestFit="1" customWidth="1"/>
    <col min="11270" max="11270" width="14.3984375" style="1" bestFit="1" customWidth="1"/>
    <col min="11271" max="11271" width="12.1328125" style="1" bestFit="1" customWidth="1"/>
    <col min="11272" max="11272" width="12.3984375" style="1" bestFit="1" customWidth="1"/>
    <col min="11273" max="11274" width="13.86328125" style="1" bestFit="1" customWidth="1"/>
    <col min="11275" max="11275" width="14.86328125" style="1" bestFit="1" customWidth="1"/>
    <col min="11276" max="11276" width="12.1328125" style="1" bestFit="1" customWidth="1"/>
    <col min="11277" max="11277" width="12.3984375" style="1" bestFit="1" customWidth="1"/>
    <col min="11278" max="11279" width="13.86328125" style="1" bestFit="1" customWidth="1"/>
    <col min="11280" max="11280" width="14.86328125" style="1" bestFit="1" customWidth="1"/>
    <col min="11281" max="11519" width="9.1328125" style="1"/>
    <col min="11520" max="11520" width="15.3984375" style="1" bestFit="1" customWidth="1"/>
    <col min="11521" max="11521" width="11.1328125" style="1" bestFit="1" customWidth="1"/>
    <col min="11522" max="11522" width="14.59765625" style="1" bestFit="1" customWidth="1"/>
    <col min="11523" max="11523" width="17.3984375" style="1" bestFit="1" customWidth="1"/>
    <col min="11524" max="11524" width="17.59765625" style="1" bestFit="1" customWidth="1"/>
    <col min="11525" max="11525" width="14.73046875" style="1" bestFit="1" customWidth="1"/>
    <col min="11526" max="11526" width="14.3984375" style="1" bestFit="1" customWidth="1"/>
    <col min="11527" max="11527" width="12.1328125" style="1" bestFit="1" customWidth="1"/>
    <col min="11528" max="11528" width="12.3984375" style="1" bestFit="1" customWidth="1"/>
    <col min="11529" max="11530" width="13.86328125" style="1" bestFit="1" customWidth="1"/>
    <col min="11531" max="11531" width="14.86328125" style="1" bestFit="1" customWidth="1"/>
    <col min="11532" max="11532" width="12.1328125" style="1" bestFit="1" customWidth="1"/>
    <col min="11533" max="11533" width="12.3984375" style="1" bestFit="1" customWidth="1"/>
    <col min="11534" max="11535" width="13.86328125" style="1" bestFit="1" customWidth="1"/>
    <col min="11536" max="11536" width="14.86328125" style="1" bestFit="1" customWidth="1"/>
    <col min="11537" max="11775" width="9.1328125" style="1"/>
    <col min="11776" max="11776" width="15.3984375" style="1" bestFit="1" customWidth="1"/>
    <col min="11777" max="11777" width="11.1328125" style="1" bestFit="1" customWidth="1"/>
    <col min="11778" max="11778" width="14.59765625" style="1" bestFit="1" customWidth="1"/>
    <col min="11779" max="11779" width="17.3984375" style="1" bestFit="1" customWidth="1"/>
    <col min="11780" max="11780" width="17.59765625" style="1" bestFit="1" customWidth="1"/>
    <col min="11781" max="11781" width="14.73046875" style="1" bestFit="1" customWidth="1"/>
    <col min="11782" max="11782" width="14.3984375" style="1" bestFit="1" customWidth="1"/>
    <col min="11783" max="11783" width="12.1328125" style="1" bestFit="1" customWidth="1"/>
    <col min="11784" max="11784" width="12.3984375" style="1" bestFit="1" customWidth="1"/>
    <col min="11785" max="11786" width="13.86328125" style="1" bestFit="1" customWidth="1"/>
    <col min="11787" max="11787" width="14.86328125" style="1" bestFit="1" customWidth="1"/>
    <col min="11788" max="11788" width="12.1328125" style="1" bestFit="1" customWidth="1"/>
    <col min="11789" max="11789" width="12.3984375" style="1" bestFit="1" customWidth="1"/>
    <col min="11790" max="11791" width="13.86328125" style="1" bestFit="1" customWidth="1"/>
    <col min="11792" max="11792" width="14.86328125" style="1" bestFit="1" customWidth="1"/>
    <col min="11793" max="12031" width="9.1328125" style="1"/>
    <col min="12032" max="12032" width="15.3984375" style="1" bestFit="1" customWidth="1"/>
    <col min="12033" max="12033" width="11.1328125" style="1" bestFit="1" customWidth="1"/>
    <col min="12034" max="12034" width="14.59765625" style="1" bestFit="1" customWidth="1"/>
    <col min="12035" max="12035" width="17.3984375" style="1" bestFit="1" customWidth="1"/>
    <col min="12036" max="12036" width="17.59765625" style="1" bestFit="1" customWidth="1"/>
    <col min="12037" max="12037" width="14.73046875" style="1" bestFit="1" customWidth="1"/>
    <col min="12038" max="12038" width="14.3984375" style="1" bestFit="1" customWidth="1"/>
    <col min="12039" max="12039" width="12.1328125" style="1" bestFit="1" customWidth="1"/>
    <col min="12040" max="12040" width="12.3984375" style="1" bestFit="1" customWidth="1"/>
    <col min="12041" max="12042" width="13.86328125" style="1" bestFit="1" customWidth="1"/>
    <col min="12043" max="12043" width="14.86328125" style="1" bestFit="1" customWidth="1"/>
    <col min="12044" max="12044" width="12.1328125" style="1" bestFit="1" customWidth="1"/>
    <col min="12045" max="12045" width="12.3984375" style="1" bestFit="1" customWidth="1"/>
    <col min="12046" max="12047" width="13.86328125" style="1" bestFit="1" customWidth="1"/>
    <col min="12048" max="12048" width="14.86328125" style="1" bestFit="1" customWidth="1"/>
    <col min="12049" max="12287" width="9.1328125" style="1"/>
    <col min="12288" max="12288" width="15.3984375" style="1" bestFit="1" customWidth="1"/>
    <col min="12289" max="12289" width="11.1328125" style="1" bestFit="1" customWidth="1"/>
    <col min="12290" max="12290" width="14.59765625" style="1" bestFit="1" customWidth="1"/>
    <col min="12291" max="12291" width="17.3984375" style="1" bestFit="1" customWidth="1"/>
    <col min="12292" max="12292" width="17.59765625" style="1" bestFit="1" customWidth="1"/>
    <col min="12293" max="12293" width="14.73046875" style="1" bestFit="1" customWidth="1"/>
    <col min="12294" max="12294" width="14.3984375" style="1" bestFit="1" customWidth="1"/>
    <col min="12295" max="12295" width="12.1328125" style="1" bestFit="1" customWidth="1"/>
    <col min="12296" max="12296" width="12.3984375" style="1" bestFit="1" customWidth="1"/>
    <col min="12297" max="12298" width="13.86328125" style="1" bestFit="1" customWidth="1"/>
    <col min="12299" max="12299" width="14.86328125" style="1" bestFit="1" customWidth="1"/>
    <col min="12300" max="12300" width="12.1328125" style="1" bestFit="1" customWidth="1"/>
    <col min="12301" max="12301" width="12.3984375" style="1" bestFit="1" customWidth="1"/>
    <col min="12302" max="12303" width="13.86328125" style="1" bestFit="1" customWidth="1"/>
    <col min="12304" max="12304" width="14.86328125" style="1" bestFit="1" customWidth="1"/>
    <col min="12305" max="12543" width="9.1328125" style="1"/>
    <col min="12544" max="12544" width="15.3984375" style="1" bestFit="1" customWidth="1"/>
    <col min="12545" max="12545" width="11.1328125" style="1" bestFit="1" customWidth="1"/>
    <col min="12546" max="12546" width="14.59765625" style="1" bestFit="1" customWidth="1"/>
    <col min="12547" max="12547" width="17.3984375" style="1" bestFit="1" customWidth="1"/>
    <col min="12548" max="12548" width="17.59765625" style="1" bestFit="1" customWidth="1"/>
    <col min="12549" max="12549" width="14.73046875" style="1" bestFit="1" customWidth="1"/>
    <col min="12550" max="12550" width="14.3984375" style="1" bestFit="1" customWidth="1"/>
    <col min="12551" max="12551" width="12.1328125" style="1" bestFit="1" customWidth="1"/>
    <col min="12552" max="12552" width="12.3984375" style="1" bestFit="1" customWidth="1"/>
    <col min="12553" max="12554" width="13.86328125" style="1" bestFit="1" customWidth="1"/>
    <col min="12555" max="12555" width="14.86328125" style="1" bestFit="1" customWidth="1"/>
    <col min="12556" max="12556" width="12.1328125" style="1" bestFit="1" customWidth="1"/>
    <col min="12557" max="12557" width="12.3984375" style="1" bestFit="1" customWidth="1"/>
    <col min="12558" max="12559" width="13.86328125" style="1" bestFit="1" customWidth="1"/>
    <col min="12560" max="12560" width="14.86328125" style="1" bestFit="1" customWidth="1"/>
    <col min="12561" max="12799" width="9.1328125" style="1"/>
    <col min="12800" max="12800" width="15.3984375" style="1" bestFit="1" customWidth="1"/>
    <col min="12801" max="12801" width="11.1328125" style="1" bestFit="1" customWidth="1"/>
    <col min="12802" max="12802" width="14.59765625" style="1" bestFit="1" customWidth="1"/>
    <col min="12803" max="12803" width="17.3984375" style="1" bestFit="1" customWidth="1"/>
    <col min="12804" max="12804" width="17.59765625" style="1" bestFit="1" customWidth="1"/>
    <col min="12805" max="12805" width="14.73046875" style="1" bestFit="1" customWidth="1"/>
    <col min="12806" max="12806" width="14.3984375" style="1" bestFit="1" customWidth="1"/>
    <col min="12807" max="12807" width="12.1328125" style="1" bestFit="1" customWidth="1"/>
    <col min="12808" max="12808" width="12.3984375" style="1" bestFit="1" customWidth="1"/>
    <col min="12809" max="12810" width="13.86328125" style="1" bestFit="1" customWidth="1"/>
    <col min="12811" max="12811" width="14.86328125" style="1" bestFit="1" customWidth="1"/>
    <col min="12812" max="12812" width="12.1328125" style="1" bestFit="1" customWidth="1"/>
    <col min="12813" max="12813" width="12.3984375" style="1" bestFit="1" customWidth="1"/>
    <col min="12814" max="12815" width="13.86328125" style="1" bestFit="1" customWidth="1"/>
    <col min="12816" max="12816" width="14.86328125" style="1" bestFit="1" customWidth="1"/>
    <col min="12817" max="13055" width="9.1328125" style="1"/>
    <col min="13056" max="13056" width="15.3984375" style="1" bestFit="1" customWidth="1"/>
    <col min="13057" max="13057" width="11.1328125" style="1" bestFit="1" customWidth="1"/>
    <col min="13058" max="13058" width="14.59765625" style="1" bestFit="1" customWidth="1"/>
    <col min="13059" max="13059" width="17.3984375" style="1" bestFit="1" customWidth="1"/>
    <col min="13060" max="13060" width="17.59765625" style="1" bestFit="1" customWidth="1"/>
    <col min="13061" max="13061" width="14.73046875" style="1" bestFit="1" customWidth="1"/>
    <col min="13062" max="13062" width="14.3984375" style="1" bestFit="1" customWidth="1"/>
    <col min="13063" max="13063" width="12.1328125" style="1" bestFit="1" customWidth="1"/>
    <col min="13064" max="13064" width="12.3984375" style="1" bestFit="1" customWidth="1"/>
    <col min="13065" max="13066" width="13.86328125" style="1" bestFit="1" customWidth="1"/>
    <col min="13067" max="13067" width="14.86328125" style="1" bestFit="1" customWidth="1"/>
    <col min="13068" max="13068" width="12.1328125" style="1" bestFit="1" customWidth="1"/>
    <col min="13069" max="13069" width="12.3984375" style="1" bestFit="1" customWidth="1"/>
    <col min="13070" max="13071" width="13.86328125" style="1" bestFit="1" customWidth="1"/>
    <col min="13072" max="13072" width="14.86328125" style="1" bestFit="1" customWidth="1"/>
    <col min="13073" max="13311" width="9.1328125" style="1"/>
    <col min="13312" max="13312" width="15.3984375" style="1" bestFit="1" customWidth="1"/>
    <col min="13313" max="13313" width="11.1328125" style="1" bestFit="1" customWidth="1"/>
    <col min="13314" max="13314" width="14.59765625" style="1" bestFit="1" customWidth="1"/>
    <col min="13315" max="13315" width="17.3984375" style="1" bestFit="1" customWidth="1"/>
    <col min="13316" max="13316" width="17.59765625" style="1" bestFit="1" customWidth="1"/>
    <col min="13317" max="13317" width="14.73046875" style="1" bestFit="1" customWidth="1"/>
    <col min="13318" max="13318" width="14.3984375" style="1" bestFit="1" customWidth="1"/>
    <col min="13319" max="13319" width="12.1328125" style="1" bestFit="1" customWidth="1"/>
    <col min="13320" max="13320" width="12.3984375" style="1" bestFit="1" customWidth="1"/>
    <col min="13321" max="13322" width="13.86328125" style="1" bestFit="1" customWidth="1"/>
    <col min="13323" max="13323" width="14.86328125" style="1" bestFit="1" customWidth="1"/>
    <col min="13324" max="13324" width="12.1328125" style="1" bestFit="1" customWidth="1"/>
    <col min="13325" max="13325" width="12.3984375" style="1" bestFit="1" customWidth="1"/>
    <col min="13326" max="13327" width="13.86328125" style="1" bestFit="1" customWidth="1"/>
    <col min="13328" max="13328" width="14.86328125" style="1" bestFit="1" customWidth="1"/>
    <col min="13329" max="13567" width="9.1328125" style="1"/>
    <col min="13568" max="13568" width="15.3984375" style="1" bestFit="1" customWidth="1"/>
    <col min="13569" max="13569" width="11.1328125" style="1" bestFit="1" customWidth="1"/>
    <col min="13570" max="13570" width="14.59765625" style="1" bestFit="1" customWidth="1"/>
    <col min="13571" max="13571" width="17.3984375" style="1" bestFit="1" customWidth="1"/>
    <col min="13572" max="13572" width="17.59765625" style="1" bestFit="1" customWidth="1"/>
    <col min="13573" max="13573" width="14.73046875" style="1" bestFit="1" customWidth="1"/>
    <col min="13574" max="13574" width="14.3984375" style="1" bestFit="1" customWidth="1"/>
    <col min="13575" max="13575" width="12.1328125" style="1" bestFit="1" customWidth="1"/>
    <col min="13576" max="13576" width="12.3984375" style="1" bestFit="1" customWidth="1"/>
    <col min="13577" max="13578" width="13.86328125" style="1" bestFit="1" customWidth="1"/>
    <col min="13579" max="13579" width="14.86328125" style="1" bestFit="1" customWidth="1"/>
    <col min="13580" max="13580" width="12.1328125" style="1" bestFit="1" customWidth="1"/>
    <col min="13581" max="13581" width="12.3984375" style="1" bestFit="1" customWidth="1"/>
    <col min="13582" max="13583" width="13.86328125" style="1" bestFit="1" customWidth="1"/>
    <col min="13584" max="13584" width="14.86328125" style="1" bestFit="1" customWidth="1"/>
    <col min="13585" max="13823" width="9.1328125" style="1"/>
    <col min="13824" max="13824" width="15.3984375" style="1" bestFit="1" customWidth="1"/>
    <col min="13825" max="13825" width="11.1328125" style="1" bestFit="1" customWidth="1"/>
    <col min="13826" max="13826" width="14.59765625" style="1" bestFit="1" customWidth="1"/>
    <col min="13827" max="13827" width="17.3984375" style="1" bestFit="1" customWidth="1"/>
    <col min="13828" max="13828" width="17.59765625" style="1" bestFit="1" customWidth="1"/>
    <col min="13829" max="13829" width="14.73046875" style="1" bestFit="1" customWidth="1"/>
    <col min="13830" max="13830" width="14.3984375" style="1" bestFit="1" customWidth="1"/>
    <col min="13831" max="13831" width="12.1328125" style="1" bestFit="1" customWidth="1"/>
    <col min="13832" max="13832" width="12.3984375" style="1" bestFit="1" customWidth="1"/>
    <col min="13833" max="13834" width="13.86328125" style="1" bestFit="1" customWidth="1"/>
    <col min="13835" max="13835" width="14.86328125" style="1" bestFit="1" customWidth="1"/>
    <col min="13836" max="13836" width="12.1328125" style="1" bestFit="1" customWidth="1"/>
    <col min="13837" max="13837" width="12.3984375" style="1" bestFit="1" customWidth="1"/>
    <col min="13838" max="13839" width="13.86328125" style="1" bestFit="1" customWidth="1"/>
    <col min="13840" max="13840" width="14.86328125" style="1" bestFit="1" customWidth="1"/>
    <col min="13841" max="14079" width="9.1328125" style="1"/>
    <col min="14080" max="14080" width="15.3984375" style="1" bestFit="1" customWidth="1"/>
    <col min="14081" max="14081" width="11.1328125" style="1" bestFit="1" customWidth="1"/>
    <col min="14082" max="14082" width="14.59765625" style="1" bestFit="1" customWidth="1"/>
    <col min="14083" max="14083" width="17.3984375" style="1" bestFit="1" customWidth="1"/>
    <col min="14084" max="14084" width="17.59765625" style="1" bestFit="1" customWidth="1"/>
    <col min="14085" max="14085" width="14.73046875" style="1" bestFit="1" customWidth="1"/>
    <col min="14086" max="14086" width="14.3984375" style="1" bestFit="1" customWidth="1"/>
    <col min="14087" max="14087" width="12.1328125" style="1" bestFit="1" customWidth="1"/>
    <col min="14088" max="14088" width="12.3984375" style="1" bestFit="1" customWidth="1"/>
    <col min="14089" max="14090" width="13.86328125" style="1" bestFit="1" customWidth="1"/>
    <col min="14091" max="14091" width="14.86328125" style="1" bestFit="1" customWidth="1"/>
    <col min="14092" max="14092" width="12.1328125" style="1" bestFit="1" customWidth="1"/>
    <col min="14093" max="14093" width="12.3984375" style="1" bestFit="1" customWidth="1"/>
    <col min="14094" max="14095" width="13.86328125" style="1" bestFit="1" customWidth="1"/>
    <col min="14096" max="14096" width="14.86328125" style="1" bestFit="1" customWidth="1"/>
    <col min="14097" max="14335" width="9.1328125" style="1"/>
    <col min="14336" max="14336" width="15.3984375" style="1" bestFit="1" customWidth="1"/>
    <col min="14337" max="14337" width="11.1328125" style="1" bestFit="1" customWidth="1"/>
    <col min="14338" max="14338" width="14.59765625" style="1" bestFit="1" customWidth="1"/>
    <col min="14339" max="14339" width="17.3984375" style="1" bestFit="1" customWidth="1"/>
    <col min="14340" max="14340" width="17.59765625" style="1" bestFit="1" customWidth="1"/>
    <col min="14341" max="14341" width="14.73046875" style="1" bestFit="1" customWidth="1"/>
    <col min="14342" max="14342" width="14.3984375" style="1" bestFit="1" customWidth="1"/>
    <col min="14343" max="14343" width="12.1328125" style="1" bestFit="1" customWidth="1"/>
    <col min="14344" max="14344" width="12.3984375" style="1" bestFit="1" customWidth="1"/>
    <col min="14345" max="14346" width="13.86328125" style="1" bestFit="1" customWidth="1"/>
    <col min="14347" max="14347" width="14.86328125" style="1" bestFit="1" customWidth="1"/>
    <col min="14348" max="14348" width="12.1328125" style="1" bestFit="1" customWidth="1"/>
    <col min="14349" max="14349" width="12.3984375" style="1" bestFit="1" customWidth="1"/>
    <col min="14350" max="14351" width="13.86328125" style="1" bestFit="1" customWidth="1"/>
    <col min="14352" max="14352" width="14.86328125" style="1" bestFit="1" customWidth="1"/>
    <col min="14353" max="14591" width="9.1328125" style="1"/>
    <col min="14592" max="14592" width="15.3984375" style="1" bestFit="1" customWidth="1"/>
    <col min="14593" max="14593" width="11.1328125" style="1" bestFit="1" customWidth="1"/>
    <col min="14594" max="14594" width="14.59765625" style="1" bestFit="1" customWidth="1"/>
    <col min="14595" max="14595" width="17.3984375" style="1" bestFit="1" customWidth="1"/>
    <col min="14596" max="14596" width="17.59765625" style="1" bestFit="1" customWidth="1"/>
    <col min="14597" max="14597" width="14.73046875" style="1" bestFit="1" customWidth="1"/>
    <col min="14598" max="14598" width="14.3984375" style="1" bestFit="1" customWidth="1"/>
    <col min="14599" max="14599" width="12.1328125" style="1" bestFit="1" customWidth="1"/>
    <col min="14600" max="14600" width="12.3984375" style="1" bestFit="1" customWidth="1"/>
    <col min="14601" max="14602" width="13.86328125" style="1" bestFit="1" customWidth="1"/>
    <col min="14603" max="14603" width="14.86328125" style="1" bestFit="1" customWidth="1"/>
    <col min="14604" max="14604" width="12.1328125" style="1" bestFit="1" customWidth="1"/>
    <col min="14605" max="14605" width="12.3984375" style="1" bestFit="1" customWidth="1"/>
    <col min="14606" max="14607" width="13.86328125" style="1" bestFit="1" customWidth="1"/>
    <col min="14608" max="14608" width="14.86328125" style="1" bestFit="1" customWidth="1"/>
    <col min="14609" max="14847" width="9.1328125" style="1"/>
    <col min="14848" max="14848" width="15.3984375" style="1" bestFit="1" customWidth="1"/>
    <col min="14849" max="14849" width="11.1328125" style="1" bestFit="1" customWidth="1"/>
    <col min="14850" max="14850" width="14.59765625" style="1" bestFit="1" customWidth="1"/>
    <col min="14851" max="14851" width="17.3984375" style="1" bestFit="1" customWidth="1"/>
    <col min="14852" max="14852" width="17.59765625" style="1" bestFit="1" customWidth="1"/>
    <col min="14853" max="14853" width="14.73046875" style="1" bestFit="1" customWidth="1"/>
    <col min="14854" max="14854" width="14.3984375" style="1" bestFit="1" customWidth="1"/>
    <col min="14855" max="14855" width="12.1328125" style="1" bestFit="1" customWidth="1"/>
    <col min="14856" max="14856" width="12.3984375" style="1" bestFit="1" customWidth="1"/>
    <col min="14857" max="14858" width="13.86328125" style="1" bestFit="1" customWidth="1"/>
    <col min="14859" max="14859" width="14.86328125" style="1" bestFit="1" customWidth="1"/>
    <col min="14860" max="14860" width="12.1328125" style="1" bestFit="1" customWidth="1"/>
    <col min="14861" max="14861" width="12.3984375" style="1" bestFit="1" customWidth="1"/>
    <col min="14862" max="14863" width="13.86328125" style="1" bestFit="1" customWidth="1"/>
    <col min="14864" max="14864" width="14.86328125" style="1" bestFit="1" customWidth="1"/>
    <col min="14865" max="15103" width="9.1328125" style="1"/>
    <col min="15104" max="15104" width="15.3984375" style="1" bestFit="1" customWidth="1"/>
    <col min="15105" max="15105" width="11.1328125" style="1" bestFit="1" customWidth="1"/>
    <col min="15106" max="15106" width="14.59765625" style="1" bestFit="1" customWidth="1"/>
    <col min="15107" max="15107" width="17.3984375" style="1" bestFit="1" customWidth="1"/>
    <col min="15108" max="15108" width="17.59765625" style="1" bestFit="1" customWidth="1"/>
    <col min="15109" max="15109" width="14.73046875" style="1" bestFit="1" customWidth="1"/>
    <col min="15110" max="15110" width="14.3984375" style="1" bestFit="1" customWidth="1"/>
    <col min="15111" max="15111" width="12.1328125" style="1" bestFit="1" customWidth="1"/>
    <col min="15112" max="15112" width="12.3984375" style="1" bestFit="1" customWidth="1"/>
    <col min="15113" max="15114" width="13.86328125" style="1" bestFit="1" customWidth="1"/>
    <col min="15115" max="15115" width="14.86328125" style="1" bestFit="1" customWidth="1"/>
    <col min="15116" max="15116" width="12.1328125" style="1" bestFit="1" customWidth="1"/>
    <col min="15117" max="15117" width="12.3984375" style="1" bestFit="1" customWidth="1"/>
    <col min="15118" max="15119" width="13.86328125" style="1" bestFit="1" customWidth="1"/>
    <col min="15120" max="15120" width="14.86328125" style="1" bestFit="1" customWidth="1"/>
    <col min="15121" max="15359" width="9.1328125" style="1"/>
    <col min="15360" max="15360" width="15.3984375" style="1" bestFit="1" customWidth="1"/>
    <col min="15361" max="15361" width="11.1328125" style="1" bestFit="1" customWidth="1"/>
    <col min="15362" max="15362" width="14.59765625" style="1" bestFit="1" customWidth="1"/>
    <col min="15363" max="15363" width="17.3984375" style="1" bestFit="1" customWidth="1"/>
    <col min="15364" max="15364" width="17.59765625" style="1" bestFit="1" customWidth="1"/>
    <col min="15365" max="15365" width="14.73046875" style="1" bestFit="1" customWidth="1"/>
    <col min="15366" max="15366" width="14.3984375" style="1" bestFit="1" customWidth="1"/>
    <col min="15367" max="15367" width="12.1328125" style="1" bestFit="1" customWidth="1"/>
    <col min="15368" max="15368" width="12.3984375" style="1" bestFit="1" customWidth="1"/>
    <col min="15369" max="15370" width="13.86328125" style="1" bestFit="1" customWidth="1"/>
    <col min="15371" max="15371" width="14.86328125" style="1" bestFit="1" customWidth="1"/>
    <col min="15372" max="15372" width="12.1328125" style="1" bestFit="1" customWidth="1"/>
    <col min="15373" max="15373" width="12.3984375" style="1" bestFit="1" customWidth="1"/>
    <col min="15374" max="15375" width="13.86328125" style="1" bestFit="1" customWidth="1"/>
    <col min="15376" max="15376" width="14.86328125" style="1" bestFit="1" customWidth="1"/>
    <col min="15377" max="15615" width="9.1328125" style="1"/>
    <col min="15616" max="15616" width="15.3984375" style="1" bestFit="1" customWidth="1"/>
    <col min="15617" max="15617" width="11.1328125" style="1" bestFit="1" customWidth="1"/>
    <col min="15618" max="15618" width="14.59765625" style="1" bestFit="1" customWidth="1"/>
    <col min="15619" max="15619" width="17.3984375" style="1" bestFit="1" customWidth="1"/>
    <col min="15620" max="15620" width="17.59765625" style="1" bestFit="1" customWidth="1"/>
    <col min="15621" max="15621" width="14.73046875" style="1" bestFit="1" customWidth="1"/>
    <col min="15622" max="15622" width="14.3984375" style="1" bestFit="1" customWidth="1"/>
    <col min="15623" max="15623" width="12.1328125" style="1" bestFit="1" customWidth="1"/>
    <col min="15624" max="15624" width="12.3984375" style="1" bestFit="1" customWidth="1"/>
    <col min="15625" max="15626" width="13.86328125" style="1" bestFit="1" customWidth="1"/>
    <col min="15627" max="15627" width="14.86328125" style="1" bestFit="1" customWidth="1"/>
    <col min="15628" max="15628" width="12.1328125" style="1" bestFit="1" customWidth="1"/>
    <col min="15629" max="15629" width="12.3984375" style="1" bestFit="1" customWidth="1"/>
    <col min="15630" max="15631" width="13.86328125" style="1" bestFit="1" customWidth="1"/>
    <col min="15632" max="15632" width="14.86328125" style="1" bestFit="1" customWidth="1"/>
    <col min="15633" max="15871" width="9.1328125" style="1"/>
    <col min="15872" max="15872" width="15.3984375" style="1" bestFit="1" customWidth="1"/>
    <col min="15873" max="15873" width="11.1328125" style="1" bestFit="1" customWidth="1"/>
    <col min="15874" max="15874" width="14.59765625" style="1" bestFit="1" customWidth="1"/>
    <col min="15875" max="15875" width="17.3984375" style="1" bestFit="1" customWidth="1"/>
    <col min="15876" max="15876" width="17.59765625" style="1" bestFit="1" customWidth="1"/>
    <col min="15877" max="15877" width="14.73046875" style="1" bestFit="1" customWidth="1"/>
    <col min="15878" max="15878" width="14.3984375" style="1" bestFit="1" customWidth="1"/>
    <col min="15879" max="15879" width="12.1328125" style="1" bestFit="1" customWidth="1"/>
    <col min="15880" max="15880" width="12.3984375" style="1" bestFit="1" customWidth="1"/>
    <col min="15881" max="15882" width="13.86328125" style="1" bestFit="1" customWidth="1"/>
    <col min="15883" max="15883" width="14.86328125" style="1" bestFit="1" customWidth="1"/>
    <col min="15884" max="15884" width="12.1328125" style="1" bestFit="1" customWidth="1"/>
    <col min="15885" max="15885" width="12.3984375" style="1" bestFit="1" customWidth="1"/>
    <col min="15886" max="15887" width="13.86328125" style="1" bestFit="1" customWidth="1"/>
    <col min="15888" max="15888" width="14.86328125" style="1" bestFit="1" customWidth="1"/>
    <col min="15889" max="16127" width="9.1328125" style="1"/>
    <col min="16128" max="16128" width="15.3984375" style="1" bestFit="1" customWidth="1"/>
    <col min="16129" max="16129" width="11.1328125" style="1" bestFit="1" customWidth="1"/>
    <col min="16130" max="16130" width="14.59765625" style="1" bestFit="1" customWidth="1"/>
    <col min="16131" max="16131" width="17.3984375" style="1" bestFit="1" customWidth="1"/>
    <col min="16132" max="16132" width="17.59765625" style="1" bestFit="1" customWidth="1"/>
    <col min="16133" max="16133" width="14.73046875" style="1" bestFit="1" customWidth="1"/>
    <col min="16134" max="16134" width="14.3984375" style="1" bestFit="1" customWidth="1"/>
    <col min="16135" max="16135" width="12.1328125" style="1" bestFit="1" customWidth="1"/>
    <col min="16136" max="16136" width="12.3984375" style="1" bestFit="1" customWidth="1"/>
    <col min="16137" max="16138" width="13.86328125" style="1" bestFit="1" customWidth="1"/>
    <col min="16139" max="16139" width="14.86328125" style="1" bestFit="1" customWidth="1"/>
    <col min="16140" max="16140" width="12.1328125" style="1" bestFit="1" customWidth="1"/>
    <col min="16141" max="16141" width="12.3984375" style="1" bestFit="1" customWidth="1"/>
    <col min="16142" max="16143" width="13.86328125" style="1" bestFit="1" customWidth="1"/>
    <col min="16144" max="16144" width="14.86328125" style="1" bestFit="1" customWidth="1"/>
    <col min="16145" max="16384" width="9.1328125" style="1"/>
  </cols>
  <sheetData>
    <row r="1" spans="1:18">
      <c r="A1" s="87" t="s">
        <v>321</v>
      </c>
      <c r="B1" s="22" t="s">
        <v>322</v>
      </c>
      <c r="C1" s="28" t="s">
        <v>285</v>
      </c>
      <c r="D1" s="28" t="s">
        <v>286</v>
      </c>
      <c r="E1" s="28" t="s">
        <v>287</v>
      </c>
      <c r="F1" s="28" t="s">
        <v>288</v>
      </c>
      <c r="G1" s="28" t="s">
        <v>290</v>
      </c>
      <c r="H1" s="28" t="s">
        <v>289</v>
      </c>
      <c r="I1" s="28" t="s">
        <v>291</v>
      </c>
      <c r="J1" s="28" t="s">
        <v>292</v>
      </c>
      <c r="K1" s="28" t="s">
        <v>293</v>
      </c>
      <c r="L1" s="28" t="s">
        <v>294</v>
      </c>
      <c r="M1" s="28" t="s">
        <v>295</v>
      </c>
      <c r="N1" s="28" t="s">
        <v>296</v>
      </c>
      <c r="O1" s="28" t="s">
        <v>297</v>
      </c>
      <c r="P1" s="28" t="s">
        <v>298</v>
      </c>
      <c r="Q1" s="28" t="s">
        <v>299</v>
      </c>
      <c r="R1" s="28" t="s">
        <v>300</v>
      </c>
    </row>
    <row r="2" spans="1:18">
      <c r="A2" s="88" t="s">
        <v>7</v>
      </c>
      <c r="B2" s="28"/>
      <c r="C2" s="30">
        <f>IFERROR((s_DL/(k_decay*up_Rad_Spec!V2*s_IFD_ow*s_EF_ow))*up_Rad_Spec!BF2,".")</f>
        <v>3.266256203344386E-5</v>
      </c>
      <c r="D2" s="30">
        <f>IFERROR((s_DL/(k_decay*up_Rad_Spec!AN2*s_IRA_ow*(1/s_PEFm_ui)*s_SLF*s_ET_ow*s_EF_ow))*up_Rad_Spec!BF2,".")</f>
        <v>1.1495896013389128E-6</v>
      </c>
      <c r="E2" s="30">
        <f>IFERROR((s_DL/(k_decay*up_Rad_Spec!AN2*s_IRA_ow*(1/s_PEF)*s_SLF*s_ET_ow*s_EF_ow))*up_Rad_Spec!BF2,".")</f>
        <v>4.0946614908779038E-4</v>
      </c>
      <c r="F2" s="30">
        <f>IFERROR((s_DL/(k_decay*up_Rad_Spec!AY2*s_GSF_s*s_Fam*s_Foffset*acf!C2*s_ET_ow*(1/24)*s_EF_ow*(1/365)))*up_Rad_Spec!BF2,".")</f>
        <v>5.1144672760068097</v>
      </c>
      <c r="G2" s="30">
        <f>(IF(AND(C2&lt;&gt;".",E2&lt;&gt;".",F2&lt;&gt;"."),1/((1/C2)+(1/E2)+(1/F2)),IF(AND(C2&lt;&gt;".",E2&lt;&gt;".",F2="."), 1/((1/C2)+(1/E2)),IF(AND(C2&lt;&gt;".",E2=".",F2&lt;&gt;"."),1/((1/C2)+(1/F2)),IF(AND(C2=".",E2&lt;&gt;".",F2&lt;&gt;"."),1/((1/E2)+(1/F2)),IF(AND(C2&lt;&gt;".",E2=".",F2="."),1/(1/C2),IF(AND(C2=".",E2&lt;&gt;".",F2="."),1/(1/E2),IF(AND(C2=".",E2=".",F2&lt;&gt;"."),1/(1/F2),IF(AND(C2=".",E2=".",F2="."),".")))))))))</f>
        <v>3.0249413931390427E-5</v>
      </c>
      <c r="H2" s="30">
        <f>(IF(AND(C2&lt;&gt;".",D2&lt;&gt;".",F2&lt;&gt;"."),1/((1/C2)+(1/D2)+(1/F2)),IF(AND(C2&lt;&gt;".",D2&lt;&gt;".",F2="."), 1/((1/C2)+(1/D2)),IF(AND(C2&lt;&gt;".",D2=".",F2&lt;&gt;"."),1/((1/C2)+(1/F2)),IF(AND(C2=".",D2&lt;&gt;".",F2&lt;&gt;"."),1/((1/D2)+(1/F2)),IF(AND(C2&lt;&gt;".",D2=".",F2="."),1/(1/C2),IF(AND(C2=".",D2&lt;&gt;".",F2="."),1/(1/D2),IF(AND(C2=".",D2=".",F2&lt;&gt;"."),1/(1/F2),IF(AND(C2=".",D2=".",F2="."),".")))))))))</f>
        <v>1.1105041145974923E-6</v>
      </c>
      <c r="I2" s="89">
        <f>IFERROR((s_DL/(up_Rad_Spec!AV2*s_GSF_s*s_Fam*s_Foffset*Fsurf!C2*s_EF_ow*(1/365)*s_ET_ow*(1/24)))*up_Rad_Spec!BF2,".")</f>
        <v>3.8243871449825382</v>
      </c>
      <c r="J2" s="30">
        <f>IFERROR((s_DL/(up_Rad_Spec!AZ2*s_GSF_s*s_Fam*s_Foffset*Fsurf!C2*s_EF_ow*(1/365)*s_ET_ow*(1/24)))*up_Rad_Spec!BF2,".")</f>
        <v>3.8243871449825382</v>
      </c>
      <c r="K2" s="30">
        <f>IFERROR((s_DL/(up_Rad_Spec!BA2*s_GSF_s*s_Fam*s_Foffset*Fsurf!C2*s_EF_ow*(1/365)*s_ET_ow*(1/24)))*up_Rad_Spec!BF2,".")</f>
        <v>3.8243871449825382</v>
      </c>
      <c r="L2" s="30">
        <f>IFERROR((s_DL/(up_Rad_Spec!BB2*s_GSF_s*s_Fam*s_Foffset*Fsurf!C2*s_EF_ow*(1/365)*s_ET_ow*(1/24)))*up_Rad_Spec!BF2,".")</f>
        <v>3.8243871449825382</v>
      </c>
      <c r="M2" s="30">
        <f>IFERROR((s_DL/(up_Rad_Spec!AY2*s_GSF_s*s_Fam*s_Foffset*Fsurf!C2*s_EF_ow*(1/365)*s_ET_ow*(1/24)))*up_Rad_Spec!BF2,".")</f>
        <v>3.8243871449825382</v>
      </c>
      <c r="N2" s="30">
        <f>IFERROR((s_DL/(up_Rad_Spec!AV2*s_GSF_s*s_Fam*s_Foffset*acf!D2*s_ET_ow*(1/24)*s_EF_ow*(1/365)))*up_Rad_Spec!BF2,".")</f>
        <v>4.8298497448853457</v>
      </c>
      <c r="O2" s="30">
        <f>IFERROR((s_DL/(up_Rad_Spec!AZ2*s_GSF_s*s_Fam*s_Foffset*acf!E2*s_ET_ow*(1/24)*s_EF_ow*(1/365)))*up_Rad_Spec!BF2,".")</f>
        <v>4.7403958121703607</v>
      </c>
      <c r="P2" s="30">
        <f>IFERROR((s_DL/(up_Rad_Spec!BA2*s_GSF_s*s_Fam*s_Foffset*acf!F2*s_ET_ow*(1/24)*s_EF_ow*(1/365)))*up_Rad_Spec!BF2,".")</f>
        <v>4.7504591374144916</v>
      </c>
      <c r="Q2" s="30">
        <f>IFERROR((s_DL/(up_Rad_Spec!BB2*s_GSF_s*s_Fam*s_Foffset*acf!G2*s_ET_ow*(1/24)*s_EF_ow*(1/365)))*up_Rad_Spec!BF2,".")</f>
        <v>4.7299054322970928</v>
      </c>
      <c r="R2" s="30">
        <f>IFERROR((s_DL/(up_Rad_Spec!AY2*s_GSF_s*s_Fam*s_Foffset*acf!C2*s_ET_ow*(1/24)*s_EF_ow*(1/365)))*up_Rad_Spec!BF2,".")</f>
        <v>4.5252646258385241</v>
      </c>
    </row>
    <row r="3" spans="1:18">
      <c r="A3" s="34" t="s">
        <v>8</v>
      </c>
      <c r="B3" s="28" t="s">
        <v>9</v>
      </c>
      <c r="C3" s="30">
        <f>IFERROR((s_DL/(k_decay*up_Rad_Spec!V3*s_IFD_ow*s_EF_ow))*up_Rad_Spec!BF3,".")</f>
        <v>3.266256203344386E-5</v>
      </c>
      <c r="D3" s="30">
        <f>IFERROR((s_DL/(k_decay*up_Rad_Spec!AN3*s_IRA_ow*(1/s_PEFm_ui)*s_SLF*s_ET_ow*s_EF_ow))*up_Rad_Spec!BF3,".")</f>
        <v>1.1495896013389128E-6</v>
      </c>
      <c r="E3" s="30">
        <f>IFERROR((s_DL/(k_decay*up_Rad_Spec!AN3*s_IRA_ow*(1/s_PEF)*s_SLF*s_ET_ow*s_EF_ow))*up_Rad_Spec!BF3,".")</f>
        <v>4.0946614908779038E-4</v>
      </c>
      <c r="F3" s="30">
        <f>IFERROR((s_DL/(k_decay*up_Rad_Spec!AY3*s_GSF_s*s_Fam*s_Foffset*acf!C3*s_ET_ow*(1/24)*s_EF_ow*(1/365)))*up_Rad_Spec!BF3,".")</f>
        <v>4.9119457618960949</v>
      </c>
      <c r="G3" s="30">
        <f t="shared" ref="G3:G66" si="0">(IF(AND(C3&lt;&gt;".",E3&lt;&gt;".",F3&lt;&gt;"."),1/((1/C3)+(1/E3)+(1/F3)),IF(AND(C3&lt;&gt;".",E3&lt;&gt;".",F3="."), 1/((1/C3)+(1/E3)),IF(AND(C3&lt;&gt;".",E3=".",F3&lt;&gt;"."),1/((1/C3)+(1/F3)),IF(AND(C3=".",E3&lt;&gt;".",F3&lt;&gt;"."),1/((1/E3)+(1/F3)),IF(AND(C3&lt;&gt;".",E3=".",F3="."),1/(1/C3),IF(AND(C3=".",E3&lt;&gt;".",F3="."),1/(1/E3),IF(AND(C3=".",E3=".",F3&lt;&gt;"."),1/(1/F3),IF(AND(C3=".",E3=".",F3="."),".")))))))))</f>
        <v>3.0249406554878949E-5</v>
      </c>
      <c r="H3" s="30">
        <f t="shared" ref="H3:H66" si="1">(IF(AND(C3&lt;&gt;".",D3&lt;&gt;".",F3&lt;&gt;"."),1/((1/C3)+(1/D3)+(1/F3)),IF(AND(C3&lt;&gt;".",D3&lt;&gt;".",F3="."), 1/((1/C3)+(1/D3)),IF(AND(C3&lt;&gt;".",D3=".",F3&lt;&gt;"."),1/((1/C3)+(1/F3)),IF(AND(C3=".",D3&lt;&gt;".",F3&lt;&gt;"."),1/((1/D3)+(1/F3)),IF(AND(C3&lt;&gt;".",D3=".",F3="."),1/(1/C3),IF(AND(C3=".",D3&lt;&gt;".",F3="."),1/(1/D3),IF(AND(C3=".",D3=".",F3&lt;&gt;"."),1/(1/F3),IF(AND(C3=".",D3=".",F3="."),".")))))))))</f>
        <v>1.1105041046558636E-6</v>
      </c>
      <c r="I3" s="89">
        <f>IFERROR((s_DL/(up_Rad_Spec!AV3*s_GSF_s*s_Fam*s_Foffset*Fsurf!C3*s_EF_ow*(1/365)*s_ET_ow*(1/24)))*up_Rad_Spec!BF3,".")</f>
        <v>3.6414958724641582</v>
      </c>
      <c r="J3" s="30">
        <f>IFERROR((s_DL/(up_Rad_Spec!AZ3*s_GSF_s*s_Fam*s_Foffset*Fsurf!C3*s_EF_ow*(1/365)*s_ET_ow*(1/24)))*up_Rad_Spec!BF3,".")</f>
        <v>3.6414958724641582</v>
      </c>
      <c r="K3" s="30">
        <f>IFERROR((s_DL/(up_Rad_Spec!BA3*s_GSF_s*s_Fam*s_Foffset*Fsurf!C3*s_EF_ow*(1/365)*s_ET_ow*(1/24)))*up_Rad_Spec!BF3,".")</f>
        <v>3.6414958724641582</v>
      </c>
      <c r="L3" s="30">
        <f>IFERROR((s_DL/(up_Rad_Spec!BB3*s_GSF_s*s_Fam*s_Foffset*Fsurf!C3*s_EF_ow*(1/365)*s_ET_ow*(1/24)))*up_Rad_Spec!BF3,".")</f>
        <v>3.6414958724641582</v>
      </c>
      <c r="M3" s="30">
        <f>IFERROR((s_DL/(up_Rad_Spec!AY3*s_GSF_s*s_Fam*s_Foffset*Fsurf!C3*s_EF_ow*(1/365)*s_ET_ow*(1/24)))*up_Rad_Spec!BF3,".")</f>
        <v>3.6414958724641582</v>
      </c>
      <c r="N3" s="30">
        <f>IFERROR((s_DL/(up_Rad_Spec!AV3*s_GSF_s*s_Fam*s_Foffset*acf!D3*s_ET_ow*(1/24)*s_EF_ow*(1/365)))*up_Rad_Spec!BF3,".")</f>
        <v>4.5270967167801581</v>
      </c>
      <c r="O3" s="30">
        <f>IFERROR((s_DL/(up_Rad_Spec!AZ3*s_GSF_s*s_Fam*s_Foffset*acf!E3*s_ET_ow*(1/24)*s_EF_ow*(1/365)))*up_Rad_Spec!BF3,".")</f>
        <v>4.5767502181381339</v>
      </c>
      <c r="P3" s="30">
        <f>IFERROR((s_DL/(up_Rad_Spec!BA3*s_GSF_s*s_Fam*s_Foffset*acf!F3*s_ET_ow*(1/24)*s_EF_ow*(1/365)))*up_Rad_Spec!BF3,".")</f>
        <v>4.6627142523242684</v>
      </c>
      <c r="Q3" s="30">
        <f>IFERROR((s_DL/(up_Rad_Spec!BB3*s_GSF_s*s_Fam*s_Foffset*acf!G3*s_ET_ow*(1/24)*s_EF_ow*(1/365)))*up_Rad_Spec!BF3,".")</f>
        <v>4.6508953227002703</v>
      </c>
      <c r="R3" s="30">
        <f>IFERROR((s_DL/(up_Rad_Spec!AY3*s_GSF_s*s_Fam*s_Foffset*acf!C3*s_ET_ow*(1/24)*s_EF_ow*(1/365)))*up_Rad_Spec!BF3,".")</f>
        <v>4.3460742245085919</v>
      </c>
    </row>
    <row r="4" spans="1:18">
      <c r="A4" s="88" t="s">
        <v>10</v>
      </c>
      <c r="B4" s="28"/>
      <c r="C4" s="30">
        <f>IFERROR((s_DL/(k_decay*up_Rad_Spec!V4*s_IFD_ow*s_EF_ow))*up_Rad_Spec!BF4,".")</f>
        <v>3.266256203344386E-5</v>
      </c>
      <c r="D4" s="30">
        <f>IFERROR((s_DL/(k_decay*up_Rad_Spec!AN4*s_IRA_ow*(1/s_PEFm_ui)*s_SLF*s_ET_ow*s_EF_ow))*up_Rad_Spec!BF4,".")</f>
        <v>1.1495896013389128E-6</v>
      </c>
      <c r="E4" s="30">
        <f>IFERROR((s_DL/(k_decay*up_Rad_Spec!AN4*s_IRA_ow*(1/s_PEF)*s_SLF*s_ET_ow*s_EF_ow))*up_Rad_Spec!BF4,".")</f>
        <v>4.0946614908779038E-4</v>
      </c>
      <c r="F4" s="30">
        <f>IFERROR((s_DL/(k_decay*up_Rad_Spec!AY4*s_GSF_s*s_Fam*s_Foffset*acf!C4*s_ET_ow*(1/24)*s_EF_ow*(1/365)))*up_Rad_Spec!BF4,".")</f>
        <v>5.5265966938372051</v>
      </c>
      <c r="G4" s="30">
        <f t="shared" si="0"/>
        <v>3.0249427273040928E-5</v>
      </c>
      <c r="H4" s="30">
        <f t="shared" si="1"/>
        <v>1.1105041325785728E-6</v>
      </c>
      <c r="I4" s="89" t="str">
        <f>IFERROR((s_DL/(up_Rad_Spec!AV4*s_GSF_s*s_Fam*s_Foffset*Fsurf!C4*s_EF_ow*(1/365)*s_ET_ow*(1/24)))*up_Rad_Spec!BF4,".")</f>
        <v>.</v>
      </c>
      <c r="J4" s="30" t="str">
        <f>IFERROR((s_DL/(up_Rad_Spec!AZ4*s_GSF_s*s_Fam*s_Foffset*Fsurf!C4*s_EF_ow*(1/365)*s_ET_ow*(1/24)))*up_Rad_Spec!BF4,".")</f>
        <v>.</v>
      </c>
      <c r="K4" s="30" t="str">
        <f>IFERROR((s_DL/(up_Rad_Spec!BA4*s_GSF_s*s_Fam*s_Foffset*Fsurf!C4*s_EF_ow*(1/365)*s_ET_ow*(1/24)))*up_Rad_Spec!BF4,".")</f>
        <v>.</v>
      </c>
      <c r="L4" s="30" t="str">
        <f>IFERROR((s_DL/(up_Rad_Spec!BB4*s_GSF_s*s_Fam*s_Foffset*Fsurf!C4*s_EF_ow*(1/365)*s_ET_ow*(1/24)))*up_Rad_Spec!BF4,".")</f>
        <v>.</v>
      </c>
      <c r="M4" s="30" t="str">
        <f>IFERROR((s_DL/(up_Rad_Spec!AY4*s_GSF_s*s_Fam*s_Foffset*Fsurf!C4*s_EF_ow*(1/365)*s_ET_ow*(1/24)))*up_Rad_Spec!BF4,".")</f>
        <v>.</v>
      </c>
      <c r="N4" s="30">
        <f>IFERROR((s_DL/(up_Rad_Spec!AV4*s_GSF_s*s_Fam*s_Foffset*acf!D4*s_ET_ow*(1/24)*s_EF_ow*(1/365)))*up_Rad_Spec!BF4,".")</f>
        <v>4.560604989825487</v>
      </c>
      <c r="O4" s="30">
        <f>IFERROR((s_DL/(up_Rad_Spec!AZ4*s_GSF_s*s_Fam*s_Foffset*acf!E4*s_ET_ow*(1/24)*s_EF_ow*(1/365)))*up_Rad_Spec!BF4,".")</f>
        <v>4.5640176432172463</v>
      </c>
      <c r="P4" s="30">
        <f>IFERROR((s_DL/(up_Rad_Spec!BA4*s_GSF_s*s_Fam*s_Foffset*acf!F4*s_ET_ow*(1/24)*s_EF_ow*(1/365)))*up_Rad_Spec!BF4,".")</f>
        <v>4.5422911231765415</v>
      </c>
      <c r="Q4" s="30">
        <f>IFERROR((s_DL/(up_Rad_Spec!BB4*s_GSF_s*s_Fam*s_Foffset*acf!G4*s_ET_ow*(1/24)*s_EF_ow*(1/365)))*up_Rad_Spec!BF4,".")</f>
        <v>4.5258579734730287</v>
      </c>
      <c r="R4" s="30">
        <f>IFERROR((s_DL/(up_Rad_Spec!AY4*s_GSF_s*s_Fam*s_Foffset*acf!C4*s_ET_ow*(1/24)*s_EF_ow*(1/365)))*up_Rad_Spec!BF4,".")</f>
        <v>4.8899154438278103</v>
      </c>
    </row>
    <row r="5" spans="1:18">
      <c r="A5" s="88" t="s">
        <v>11</v>
      </c>
      <c r="B5" s="28"/>
      <c r="C5" s="30">
        <f>IFERROR((s_DL/(k_decay*up_Rad_Spec!V5*s_IFD_ow*s_EF_ow))*up_Rad_Spec!BF5,".")</f>
        <v>3.266256203344386E-5</v>
      </c>
      <c r="D5" s="30">
        <f>IFERROR((s_DL/(k_decay*up_Rad_Spec!AN5*s_IRA_ow*(1/s_PEFm_ui)*s_SLF*s_ET_ow*s_EF_ow))*up_Rad_Spec!BF5,".")</f>
        <v>1.1495896013389128E-6</v>
      </c>
      <c r="E5" s="30">
        <f>IFERROR((s_DL/(k_decay*up_Rad_Spec!AN5*s_IRA_ow*(1/s_PEF)*s_SLF*s_ET_ow*s_EF_ow))*up_Rad_Spec!BF5,".")</f>
        <v>4.0946614908779038E-4</v>
      </c>
      <c r="F5" s="30">
        <f>IFERROR((s_DL/(k_decay*up_Rad_Spec!AY5*s_GSF_s*s_Fam*s_Foffset*acf!C5*s_ET_ow*(1/24)*s_EF_ow*(1/365)))*up_Rad_Spec!BF5,".")</f>
        <v>5.6276245277800658</v>
      </c>
      <c r="G5" s="30">
        <f t="shared" si="0"/>
        <v>3.0249430245340038E-5</v>
      </c>
      <c r="H5" s="30">
        <f t="shared" si="1"/>
        <v>1.1105041365844582E-6</v>
      </c>
      <c r="I5" s="89">
        <f>IFERROR((s_DL/(up_Rad_Spec!AV5*s_GSF_s*s_Fam*s_Foffset*Fsurf!C5*s_EF_ow*(1/365)*s_ET_ow*(1/24)))*up_Rad_Spec!BF5,".")</f>
        <v>4.5123721340270162</v>
      </c>
      <c r="J5" s="30">
        <f>IFERROR((s_DL/(up_Rad_Spec!AZ5*s_GSF_s*s_Fam*s_Foffset*Fsurf!C5*s_EF_ow*(1/365)*s_ET_ow*(1/24)))*up_Rad_Spec!BF5,".")</f>
        <v>4.5123721340270162</v>
      </c>
      <c r="K5" s="30">
        <f>IFERROR((s_DL/(up_Rad_Spec!BA5*s_GSF_s*s_Fam*s_Foffset*Fsurf!C5*s_EF_ow*(1/365)*s_ET_ow*(1/24)))*up_Rad_Spec!BF5,".")</f>
        <v>4.5123721340270162</v>
      </c>
      <c r="L5" s="30">
        <f>IFERROR((s_DL/(up_Rad_Spec!BB5*s_GSF_s*s_Fam*s_Foffset*Fsurf!C5*s_EF_ow*(1/365)*s_ET_ow*(1/24)))*up_Rad_Spec!BF5,".")</f>
        <v>4.5123721340270162</v>
      </c>
      <c r="M5" s="30">
        <f>IFERROR((s_DL/(up_Rad_Spec!AY5*s_GSF_s*s_Fam*s_Foffset*Fsurf!C5*s_EF_ow*(1/365)*s_ET_ow*(1/24)))*up_Rad_Spec!BF5,".")</f>
        <v>4.5123721340270162</v>
      </c>
      <c r="N5" s="30">
        <f>IFERROR((s_DL/(up_Rad_Spec!AV5*s_GSF_s*s_Fam*s_Foffset*acf!D5*s_ET_ow*(1/24)*s_EF_ow*(1/365)))*up_Rad_Spec!BF5,".")</f>
        <v>4.4927232541498556</v>
      </c>
      <c r="O5" s="30">
        <f>IFERROR((s_DL/(up_Rad_Spec!AZ5*s_GSF_s*s_Fam*s_Foffset*acf!E5*s_ET_ow*(1/24)*s_EF_ow*(1/365)))*up_Rad_Spec!BF5,".")</f>
        <v>4.5193142450024428</v>
      </c>
      <c r="P5" s="30">
        <f>IFERROR((s_DL/(up_Rad_Spec!BA5*s_GSF_s*s_Fam*s_Foffset*acf!F5*s_ET_ow*(1/24)*s_EF_ow*(1/365)))*up_Rad_Spec!BF5,".")</f>
        <v>4.4582859080343313</v>
      </c>
      <c r="Q5" s="30">
        <f>IFERROR((s_DL/(up_Rad_Spec!BB5*s_GSF_s*s_Fam*s_Foffset*acf!G5*s_ET_ow*(1/24)*s_EF_ow*(1/365)))*up_Rad_Spec!BF5,".")</f>
        <v>4.5762056910449589</v>
      </c>
      <c r="R5" s="30">
        <f>IFERROR((s_DL/(up_Rad_Spec!AY5*s_GSF_s*s_Fam*s_Foffset*acf!C5*s_ET_ow*(1/24)*s_EF_ow*(1/365)))*up_Rad_Spec!BF5,".")</f>
        <v>4.9793045548524208</v>
      </c>
    </row>
    <row r="6" spans="1:18">
      <c r="A6" s="27" t="s">
        <v>12</v>
      </c>
      <c r="B6" s="28" t="s">
        <v>13</v>
      </c>
      <c r="C6" s="30">
        <f>IFERROR((s_DL/(k_decay*up_Rad_Spec!V6*s_IFD_ow*s_EF_ow))*up_Rad_Spec!BF6,".")</f>
        <v>3.266256203344386E-5</v>
      </c>
      <c r="D6" s="30">
        <f>IFERROR((s_DL/(k_decay*up_Rad_Spec!AN6*s_IRA_ow*(1/s_PEFm_ui)*s_SLF*s_ET_ow*s_EF_ow))*up_Rad_Spec!BF6,".")</f>
        <v>1.1495896013389128E-6</v>
      </c>
      <c r="E6" s="30">
        <f>IFERROR((s_DL/(k_decay*up_Rad_Spec!AN6*s_IRA_ow*(1/s_PEF)*s_SLF*s_ET_ow*s_EF_ow))*up_Rad_Spec!BF6,".")</f>
        <v>4.0946614908779038E-4</v>
      </c>
      <c r="F6" s="30">
        <f>IFERROR((s_DL/(k_decay*up_Rad_Spec!AY6*s_GSF_s*s_Fam*s_Foffset*acf!C6*s_ET_ow*(1/24)*s_EF_ow*(1/365)))*up_Rad_Spec!BF6,".")</f>
        <v>4.8887457678377189</v>
      </c>
      <c r="G6" s="30">
        <f t="shared" si="0"/>
        <v>3.0249405670841708E-5</v>
      </c>
      <c r="H6" s="30">
        <f t="shared" si="1"/>
        <v>1.1105041034644097E-6</v>
      </c>
      <c r="I6" s="89">
        <f>IFERROR((s_DL/(up_Rad_Spec!AV6*s_GSF_s*s_Fam*s_Foffset*Fsurf!C6*s_EF_ow*(1/365)*s_ET_ow*(1/24)))*up_Rad_Spec!BF6,".")</f>
        <v>3.5743433919996059</v>
      </c>
      <c r="J6" s="30">
        <f>IFERROR((s_DL/(up_Rad_Spec!AZ6*s_GSF_s*s_Fam*s_Foffset*Fsurf!C6*s_EF_ow*(1/365)*s_ET_ow*(1/24)))*up_Rad_Spec!BF6,".")</f>
        <v>3.5743433919996059</v>
      </c>
      <c r="K6" s="30">
        <f>IFERROR((s_DL/(up_Rad_Spec!BA6*s_GSF_s*s_Fam*s_Foffset*Fsurf!C6*s_EF_ow*(1/365)*s_ET_ow*(1/24)))*up_Rad_Spec!BF6,".")</f>
        <v>3.5743433919996059</v>
      </c>
      <c r="L6" s="30">
        <f>IFERROR((s_DL/(up_Rad_Spec!BB6*s_GSF_s*s_Fam*s_Foffset*Fsurf!C6*s_EF_ow*(1/365)*s_ET_ow*(1/24)))*up_Rad_Spec!BF6,".")</f>
        <v>3.5743433919996059</v>
      </c>
      <c r="M6" s="30">
        <f>IFERROR((s_DL/(up_Rad_Spec!AY6*s_GSF_s*s_Fam*s_Foffset*Fsurf!C6*s_EF_ow*(1/365)*s_ET_ow*(1/24)))*up_Rad_Spec!BF6,".")</f>
        <v>3.5743433919996059</v>
      </c>
      <c r="N6" s="30">
        <f>IFERROR((s_DL/(up_Rad_Spec!AV6*s_GSF_s*s_Fam*s_Foffset*acf!D6*s_ET_ow*(1/24)*s_EF_ow*(1/365)))*up_Rad_Spec!BF6,".")</f>
        <v>4.4545573660597961</v>
      </c>
      <c r="O6" s="30">
        <f>IFERROR((s_DL/(up_Rad_Spec!AZ6*s_GSF_s*s_Fam*s_Foffset*acf!E6*s_ET_ow*(1/24)*s_EF_ow*(1/365)))*up_Rad_Spec!BF6,".")</f>
        <v>4.5804126217108854</v>
      </c>
      <c r="P6" s="30">
        <f>IFERROR((s_DL/(up_Rad_Spec!BA6*s_GSF_s*s_Fam*s_Foffset*acf!F6*s_ET_ow*(1/24)*s_EF_ow*(1/365)))*up_Rad_Spec!BF6,".")</f>
        <v>4.7353730662859768</v>
      </c>
      <c r="Q6" s="30">
        <f>IFERROR((s_DL/(up_Rad_Spec!BB6*s_GSF_s*s_Fam*s_Foffset*acf!G6*s_ET_ow*(1/24)*s_EF_ow*(1/365)))*up_Rad_Spec!BF6,".")</f>
        <v>4.8813041503566543</v>
      </c>
      <c r="R6" s="30">
        <f>IFERROR((s_DL/(up_Rad_Spec!AY6*s_GSF_s*s_Fam*s_Foffset*acf!C6*s_ET_ow*(1/24)*s_EF_ow*(1/365)))*up_Rad_Spec!BF6,".")</f>
        <v>4.325546942434749</v>
      </c>
    </row>
    <row r="7" spans="1:18">
      <c r="A7" s="88" t="s">
        <v>14</v>
      </c>
      <c r="B7" s="28"/>
      <c r="C7" s="30">
        <f>IFERROR((s_DL/(k_decay*up_Rad_Spec!V7*s_IFD_ow*s_EF_ow))*up_Rad_Spec!BF7,".")</f>
        <v>3.266256203344386E-5</v>
      </c>
      <c r="D7" s="30">
        <f>IFERROR((s_DL/(k_decay*up_Rad_Spec!AN7*s_IRA_ow*(1/s_PEFm_ui)*s_SLF*s_ET_ow*s_EF_ow))*up_Rad_Spec!BF7,".")</f>
        <v>1.1495896013389128E-6</v>
      </c>
      <c r="E7" s="30">
        <f>IFERROR((s_DL/(k_decay*up_Rad_Spec!AN7*s_IRA_ow*(1/s_PEF)*s_SLF*s_ET_ow*s_EF_ow))*up_Rad_Spec!BF7,".")</f>
        <v>4.0946614908779038E-4</v>
      </c>
      <c r="F7" s="30">
        <f>IFERROR((s_DL/(k_decay*up_Rad_Spec!AY7*s_GSF_s*s_Fam*s_Foffset*acf!C7*s_ET_ow*(1/24)*s_EF_ow*(1/365)))*up_Rad_Spec!BF7,".")</f>
        <v>5.5861248788203692</v>
      </c>
      <c r="G7" s="30">
        <f t="shared" si="0"/>
        <v>3.0249429037406467E-5</v>
      </c>
      <c r="H7" s="30">
        <f t="shared" si="1"/>
        <v>1.1105041349564785E-6</v>
      </c>
      <c r="I7" s="89" t="str">
        <f>IFERROR((s_DL/(up_Rad_Spec!AV7*s_GSF_s*s_Fam*s_Foffset*Fsurf!C7*s_EF_ow*(1/365)*s_ET_ow*(1/24)))*up_Rad_Spec!BF7,".")</f>
        <v>.</v>
      </c>
      <c r="J7" s="30" t="str">
        <f>IFERROR((s_DL/(up_Rad_Spec!AZ7*s_GSF_s*s_Fam*s_Foffset*Fsurf!C7*s_EF_ow*(1/365)*s_ET_ow*(1/24)))*up_Rad_Spec!BF7,".")</f>
        <v>.</v>
      </c>
      <c r="K7" s="30" t="str">
        <f>IFERROR((s_DL/(up_Rad_Spec!BA7*s_GSF_s*s_Fam*s_Foffset*Fsurf!C7*s_EF_ow*(1/365)*s_ET_ow*(1/24)))*up_Rad_Spec!BF7,".")</f>
        <v>.</v>
      </c>
      <c r="L7" s="30" t="str">
        <f>IFERROR((s_DL/(up_Rad_Spec!BB7*s_GSF_s*s_Fam*s_Foffset*Fsurf!C7*s_EF_ow*(1/365)*s_ET_ow*(1/24)))*up_Rad_Spec!BF7,".")</f>
        <v>.</v>
      </c>
      <c r="M7" s="30" t="str">
        <f>IFERROR((s_DL/(up_Rad_Spec!AY7*s_GSF_s*s_Fam*s_Foffset*Fsurf!C7*s_EF_ow*(1/365)*s_ET_ow*(1/24)))*up_Rad_Spec!BF7,".")</f>
        <v>.</v>
      </c>
      <c r="N7" s="30">
        <f>IFERROR((s_DL/(up_Rad_Spec!AV7*s_GSF_s*s_Fam*s_Foffset*acf!D7*s_ET_ow*(1/24)*s_EF_ow*(1/365)))*up_Rad_Spec!BF7,".")</f>
        <v>4.5428319622596227</v>
      </c>
      <c r="O7" s="30">
        <f>IFERROR((s_DL/(up_Rad_Spec!AZ7*s_GSF_s*s_Fam*s_Foffset*acf!E7*s_ET_ow*(1/24)*s_EF_ow*(1/365)))*up_Rad_Spec!BF7,".")</f>
        <v>4.5687767857023553</v>
      </c>
      <c r="P7" s="30">
        <f>IFERROR((s_DL/(up_Rad_Spec!BA7*s_GSF_s*s_Fam*s_Foffset*acf!F7*s_ET_ow*(1/24)*s_EF_ow*(1/365)))*up_Rad_Spec!BF7,".")</f>
        <v>4.4935079918790022</v>
      </c>
      <c r="Q7" s="30">
        <f>IFERROR((s_DL/(up_Rad_Spec!BB7*s_GSF_s*s_Fam*s_Foffset*acf!G7*s_ET_ow*(1/24)*s_EF_ow*(1/365)))*up_Rad_Spec!BF7,".")</f>
        <v>4.6049375760914728</v>
      </c>
      <c r="R7" s="30">
        <f>IFERROR((s_DL/(up_Rad_Spec!AY7*s_GSF_s*s_Fam*s_Foffset*acf!C7*s_ET_ow*(1/24)*s_EF_ow*(1/365)))*up_Rad_Spec!BF7,".")</f>
        <v>4.9425857954416363</v>
      </c>
    </row>
    <row r="8" spans="1:18">
      <c r="A8" s="88" t="s">
        <v>15</v>
      </c>
      <c r="B8" s="28"/>
      <c r="C8" s="30">
        <f>IFERROR((s_DL/(k_decay*up_Rad_Spec!V8*s_IFD_ow*s_EF_ow))*up_Rad_Spec!BF8,".")</f>
        <v>3.266256203344386E-5</v>
      </c>
      <c r="D8" s="30">
        <f>IFERROR((s_DL/(k_decay*up_Rad_Spec!AN8*s_IRA_ow*(1/s_PEFm_ui)*s_SLF*s_ET_ow*s_EF_ow))*up_Rad_Spec!BF8,".")</f>
        <v>1.1495896013389128E-6</v>
      </c>
      <c r="E8" s="30">
        <f>IFERROR((s_DL/(k_decay*up_Rad_Spec!AN8*s_IRA_ow*(1/s_PEF)*s_SLF*s_ET_ow*s_EF_ow))*up_Rad_Spec!BF8,".")</f>
        <v>4.0946614908779038E-4</v>
      </c>
      <c r="F8" s="30">
        <f>IFERROR((s_DL/(k_decay*up_Rad_Spec!AY8*s_GSF_s*s_Fam*s_Foffset*acf!C8*s_ET_ow*(1/24)*s_EF_ow*(1/365)))*up_Rad_Spec!BF8,".")</f>
        <v>5.4602797626517008</v>
      </c>
      <c r="G8" s="30">
        <f t="shared" si="0"/>
        <v>3.0249425262161478E-5</v>
      </c>
      <c r="H8" s="30">
        <f t="shared" si="1"/>
        <v>1.1105041298684305E-6</v>
      </c>
      <c r="I8" s="89">
        <f>IFERROR((s_DL/(up_Rad_Spec!AV8*s_GSF_s*s_Fam*s_Foffset*Fsurf!C8*s_EF_ow*(1/365)*s_ET_ow*(1/24)))*up_Rad_Spec!BF8,".")</f>
        <v>4.2684601267823128</v>
      </c>
      <c r="J8" s="30">
        <f>IFERROR((s_DL/(up_Rad_Spec!AZ8*s_GSF_s*s_Fam*s_Foffset*Fsurf!C8*s_EF_ow*(1/365)*s_ET_ow*(1/24)))*up_Rad_Spec!BF8,".")</f>
        <v>4.2684601267823128</v>
      </c>
      <c r="K8" s="30">
        <f>IFERROR((s_DL/(up_Rad_Spec!BA8*s_GSF_s*s_Fam*s_Foffset*Fsurf!C8*s_EF_ow*(1/365)*s_ET_ow*(1/24)))*up_Rad_Spec!BF8,".")</f>
        <v>4.2684601267823128</v>
      </c>
      <c r="L8" s="30">
        <f>IFERROR((s_DL/(up_Rad_Spec!BB8*s_GSF_s*s_Fam*s_Foffset*Fsurf!C8*s_EF_ow*(1/365)*s_ET_ow*(1/24)))*up_Rad_Spec!BF8,".")</f>
        <v>4.2684601267823128</v>
      </c>
      <c r="M8" s="30">
        <f>IFERROR((s_DL/(up_Rad_Spec!AY8*s_GSF_s*s_Fam*s_Foffset*Fsurf!C8*s_EF_ow*(1/365)*s_ET_ow*(1/24)))*up_Rad_Spec!BF8,".")</f>
        <v>4.2684601267823128</v>
      </c>
      <c r="N8" s="30">
        <f>IFERROR((s_DL/(up_Rad_Spec!AV8*s_GSF_s*s_Fam*s_Foffset*acf!D8*s_ET_ow*(1/24)*s_EF_ow*(1/365)))*up_Rad_Spec!BF8,".")</f>
        <v>4.6243966770065583</v>
      </c>
      <c r="O8" s="30">
        <f>IFERROR((s_DL/(up_Rad_Spec!AZ8*s_GSF_s*s_Fam*s_Foffset*acf!E8*s_ET_ow*(1/24)*s_EF_ow*(1/365)))*up_Rad_Spec!BF8,".")</f>
        <v>4.5687767857023553</v>
      </c>
      <c r="P8" s="30">
        <f>IFERROR((s_DL/(up_Rad_Spec!BA8*s_GSF_s*s_Fam*s_Foffset*acf!F8*s_ET_ow*(1/24)*s_EF_ow*(1/365)))*up_Rad_Spec!BF8,".")</f>
        <v>4.5407280912116592</v>
      </c>
      <c r="Q8" s="30">
        <f>IFERROR((s_DL/(up_Rad_Spec!BB8*s_GSF_s*s_Fam*s_Foffset*acf!G8*s_ET_ow*(1/24)*s_EF_ow*(1/365)))*up_Rad_Spec!BF8,".")</f>
        <v>4.6328250583991153</v>
      </c>
      <c r="R8" s="30">
        <f>IFERROR((s_DL/(up_Rad_Spec!AY8*s_GSF_s*s_Fam*s_Foffset*acf!C8*s_ET_ow*(1/24)*s_EF_ow*(1/365)))*up_Rad_Spec!BF8,".")</f>
        <v>4.8312384308384448</v>
      </c>
    </row>
    <row r="9" spans="1:18">
      <c r="A9" s="88" t="s">
        <v>16</v>
      </c>
      <c r="B9" s="28"/>
      <c r="C9" s="30">
        <f>IFERROR((s_DL/(k_decay*up_Rad_Spec!V9*s_IFD_ow*s_EF_ow))*up_Rad_Spec!BF9,".")</f>
        <v>3.266256203344386E-5</v>
      </c>
      <c r="D9" s="30">
        <f>IFERROR((s_DL/(k_decay*up_Rad_Spec!AN9*s_IRA_ow*(1/s_PEFm_ui)*s_SLF*s_ET_ow*s_EF_ow))*up_Rad_Spec!BF9,".")</f>
        <v>1.1495896013389128E-6</v>
      </c>
      <c r="E9" s="30">
        <f>IFERROR((s_DL/(k_decay*up_Rad_Spec!AN9*s_IRA_ow*(1/s_PEF)*s_SLF*s_ET_ow*s_EF_ow))*up_Rad_Spec!BF9,".")</f>
        <v>4.0946614908779038E-4</v>
      </c>
      <c r="F9" s="30">
        <f>IFERROR((s_DL/(k_decay*up_Rad_Spec!AY9*s_GSF_s*s_Fam*s_Foffset*acf!C9*s_ET_ow*(1/24)*s_EF_ow*(1/365)))*up_Rad_Spec!BF9,".")</f>
        <v>5.4294527241153103</v>
      </c>
      <c r="G9" s="30">
        <f t="shared" si="0"/>
        <v>3.0249424310691479E-5</v>
      </c>
      <c r="H9" s="30">
        <f t="shared" si="1"/>
        <v>1.1105041285860963E-6</v>
      </c>
      <c r="I9" s="89" t="str">
        <f>IFERROR((s_DL/(up_Rad_Spec!AV9*s_GSF_s*s_Fam*s_Foffset*Fsurf!C9*s_EF_ow*(1/365)*s_ET_ow*(1/24)))*up_Rad_Spec!BF9,".")</f>
        <v>.</v>
      </c>
      <c r="J9" s="30" t="str">
        <f>IFERROR((s_DL/(up_Rad_Spec!AZ9*s_GSF_s*s_Fam*s_Foffset*Fsurf!C9*s_EF_ow*(1/365)*s_ET_ow*(1/24)))*up_Rad_Spec!BF9,".")</f>
        <v>.</v>
      </c>
      <c r="K9" s="30" t="str">
        <f>IFERROR((s_DL/(up_Rad_Spec!BA9*s_GSF_s*s_Fam*s_Foffset*Fsurf!C9*s_EF_ow*(1/365)*s_ET_ow*(1/24)))*up_Rad_Spec!BF9,".")</f>
        <v>.</v>
      </c>
      <c r="L9" s="30" t="str">
        <f>IFERROR((s_DL/(up_Rad_Spec!BB9*s_GSF_s*s_Fam*s_Foffset*Fsurf!C9*s_EF_ow*(1/365)*s_ET_ow*(1/24)))*up_Rad_Spec!BF9,".")</f>
        <v>.</v>
      </c>
      <c r="M9" s="30" t="str">
        <f>IFERROR((s_DL/(up_Rad_Spec!AY9*s_GSF_s*s_Fam*s_Foffset*Fsurf!C9*s_EF_ow*(1/365)*s_ET_ow*(1/24)))*up_Rad_Spec!BF9,".")</f>
        <v>.</v>
      </c>
      <c r="N9" s="30">
        <f>IFERROR((s_DL/(up_Rad_Spec!AV9*s_GSF_s*s_Fam*s_Foffset*acf!D9*s_ET_ow*(1/24)*s_EF_ow*(1/365)))*up_Rad_Spec!BF9,".")</f>
        <v>4.5503790268337534</v>
      </c>
      <c r="O9" s="30">
        <f>IFERROR((s_DL/(up_Rad_Spec!AZ9*s_GSF_s*s_Fam*s_Foffset*acf!E9*s_ET_ow*(1/24)*s_EF_ow*(1/365)))*up_Rad_Spec!BF9,".")</f>
        <v>4.5648718482786759</v>
      </c>
      <c r="P9" s="30">
        <f>IFERROR((s_DL/(up_Rad_Spec!BA9*s_GSF_s*s_Fam*s_Foffset*acf!F9*s_ET_ow*(1/24)*s_EF_ow*(1/365)))*up_Rad_Spec!BF9,".")</f>
        <v>4.586617234634808</v>
      </c>
      <c r="Q9" s="30">
        <f>IFERROR((s_DL/(up_Rad_Spec!BB9*s_GSF_s*s_Fam*s_Foffset*acf!G9*s_ET_ow*(1/24)*s_EF_ow*(1/365)))*up_Rad_Spec!BF9,".")</f>
        <v>4.5687767857023553</v>
      </c>
      <c r="R9" s="30">
        <f>IFERROR((s_DL/(up_Rad_Spec!AY9*s_GSF_s*s_Fam*s_Foffset*acf!C9*s_ET_ow*(1/24)*s_EF_ow*(1/365)))*up_Rad_Spec!BF9,".")</f>
        <v>4.8039627637005369</v>
      </c>
    </row>
    <row r="10" spans="1:18">
      <c r="A10" s="34" t="s">
        <v>17</v>
      </c>
      <c r="B10" s="28" t="s">
        <v>9</v>
      </c>
      <c r="C10" s="30">
        <f>IFERROR((s_DL/(k_decay*up_Rad_Spec!V10*s_IFD_ow*s_EF_ow))*up_Rad_Spec!BF10,".")</f>
        <v>3.266256203344386E-5</v>
      </c>
      <c r="D10" s="30">
        <f>IFERROR((s_DL/(k_decay*up_Rad_Spec!AN10*s_IRA_ow*(1/s_PEFm_ui)*s_SLF*s_ET_ow*s_EF_ow))*up_Rad_Spec!BF10,".")</f>
        <v>1.1495896013389128E-6</v>
      </c>
      <c r="E10" s="30">
        <f>IFERROR((s_DL/(k_decay*up_Rad_Spec!AN10*s_IRA_ow*(1/s_PEF)*s_SLF*s_ET_ow*s_EF_ow))*up_Rad_Spec!BF10,".")</f>
        <v>4.0946614908779038E-4</v>
      </c>
      <c r="F10" s="30">
        <f>IFERROR((s_DL/(k_decay*up_Rad_Spec!AY10*s_GSF_s*s_Fam*s_Foffset*acf!C10*s_ET_ow*(1/24)*s_EF_ow*(1/365)))*up_Rad_Spec!BF10,".")</f>
        <v>5.2717081793144569</v>
      </c>
      <c r="G10" s="30">
        <f t="shared" si="0"/>
        <v>3.0249419267782996E-5</v>
      </c>
      <c r="H10" s="30">
        <f t="shared" si="1"/>
        <v>1.1105041217895658E-6</v>
      </c>
      <c r="I10" s="89">
        <f>IFERROR((s_DL/(up_Rad_Spec!AV10*s_GSF_s*s_Fam*s_Foffset*Fsurf!C10*s_EF_ow*(1/365)*s_ET_ow*(1/24)))*up_Rad_Spec!BF10,".")</f>
        <v>4.2387591119836285</v>
      </c>
      <c r="J10" s="30">
        <f>IFERROR((s_DL/(up_Rad_Spec!AZ10*s_GSF_s*s_Fam*s_Foffset*Fsurf!C10*s_EF_ow*(1/365)*s_ET_ow*(1/24)))*up_Rad_Spec!BF10,".")</f>
        <v>4.2387591119836285</v>
      </c>
      <c r="K10" s="30">
        <f>IFERROR((s_DL/(up_Rad_Spec!BA10*s_GSF_s*s_Fam*s_Foffset*Fsurf!C10*s_EF_ow*(1/365)*s_ET_ow*(1/24)))*up_Rad_Spec!BF10,".")</f>
        <v>4.2387591119836285</v>
      </c>
      <c r="L10" s="30">
        <f>IFERROR((s_DL/(up_Rad_Spec!BB10*s_GSF_s*s_Fam*s_Foffset*Fsurf!C10*s_EF_ow*(1/365)*s_ET_ow*(1/24)))*up_Rad_Spec!BF10,".")</f>
        <v>4.2387591119836285</v>
      </c>
      <c r="M10" s="30">
        <f>IFERROR((s_DL/(up_Rad_Spec!AY10*s_GSF_s*s_Fam*s_Foffset*Fsurf!C10*s_EF_ow*(1/365)*s_ET_ow*(1/24)))*up_Rad_Spec!BF10,".")</f>
        <v>4.2387591119836285</v>
      </c>
      <c r="N10" s="30">
        <f>IFERROR((s_DL/(up_Rad_Spec!AV10*s_GSF_s*s_Fam*s_Foffset*acf!D10*s_ET_ow*(1/24)*s_EF_ow*(1/365)))*up_Rad_Spec!BF10,".")</f>
        <v>4.9748902777647874</v>
      </c>
      <c r="O10" s="30">
        <f>IFERROR((s_DL/(up_Rad_Spec!AZ10*s_GSF_s*s_Fam*s_Foffset*acf!E10*s_ET_ow*(1/24)*s_EF_ow*(1/365)))*up_Rad_Spec!BF10,".")</f>
        <v>4.6906108333210836</v>
      </c>
      <c r="P10" s="30">
        <f>IFERROR((s_DL/(up_Rad_Spec!BA10*s_GSF_s*s_Fam*s_Foffset*acf!F10*s_ET_ow*(1/24)*s_EF_ow*(1/365)))*up_Rad_Spec!BF10,".")</f>
        <v>4.6720708695530151</v>
      </c>
      <c r="Q10" s="30">
        <f>IFERROR((s_DL/(up_Rad_Spec!BB10*s_GSF_s*s_Fam*s_Foffset*acf!G10*s_ET_ow*(1/24)*s_EF_ow*(1/365)))*up_Rad_Spec!BF10,".")</f>
        <v>4.7448573939758001</v>
      </c>
      <c r="R10" s="30">
        <f>IFERROR((s_DL/(up_Rad_Spec!AY10*s_GSF_s*s_Fam*s_Foffset*acf!C10*s_ET_ow*(1/24)*s_EF_ow*(1/365)))*up_Rad_Spec!BF10,".")</f>
        <v>4.6643908845617119</v>
      </c>
    </row>
    <row r="11" spans="1:18">
      <c r="A11" s="34" t="s">
        <v>18</v>
      </c>
      <c r="B11" s="90" t="s">
        <v>9</v>
      </c>
      <c r="C11" s="30">
        <f>IFERROR((s_DL/(k_decay*up_Rad_Spec!V11*s_IFD_ow*s_EF_ow))*up_Rad_Spec!BF11,".")</f>
        <v>3.266256203344386E-5</v>
      </c>
      <c r="D11" s="30">
        <f>IFERROR((s_DL/(k_decay*up_Rad_Spec!AN11*s_IRA_ow*(1/s_PEFm_ui)*s_SLF*s_ET_ow*s_EF_ow))*up_Rad_Spec!BF11,".")</f>
        <v>1.1495896013389128E-6</v>
      </c>
      <c r="E11" s="30">
        <f>IFERROR((s_DL/(k_decay*up_Rad_Spec!AN11*s_IRA_ow*(1/s_PEF)*s_SLF*s_ET_ow*s_EF_ow))*up_Rad_Spec!BF11,".")</f>
        <v>4.0946614908779038E-4</v>
      </c>
      <c r="F11" s="30">
        <f>IFERROR((s_DL/(k_decay*up_Rad_Spec!AY11*s_GSF_s*s_Fam*s_Foffset*acf!C11*s_ET_ow*(1/24)*s_EF_ow*(1/365)))*up_Rad_Spec!BF11,".")</f>
        <v>5.3548909513746485</v>
      </c>
      <c r="G11" s="30">
        <f t="shared" si="0"/>
        <v>3.0249421964066269E-5</v>
      </c>
      <c r="H11" s="30">
        <f t="shared" si="1"/>
        <v>1.1105041254234553E-6</v>
      </c>
      <c r="I11" s="89">
        <f>IFERROR((s_DL/(up_Rad_Spec!AV11*s_GSF_s*s_Fam*s_Foffset*Fsurf!C11*s_EF_ow*(1/365)*s_ET_ow*(1/24)))*up_Rad_Spec!BF11,".")</f>
        <v>3.5653776477052936</v>
      </c>
      <c r="J11" s="30">
        <f>IFERROR((s_DL/(up_Rad_Spec!AZ11*s_GSF_s*s_Fam*s_Foffset*Fsurf!C11*s_EF_ow*(1/365)*s_ET_ow*(1/24)))*up_Rad_Spec!BF11,".")</f>
        <v>3.5653776477052936</v>
      </c>
      <c r="K11" s="30">
        <f>IFERROR((s_DL/(up_Rad_Spec!BA11*s_GSF_s*s_Fam*s_Foffset*Fsurf!C11*s_EF_ow*(1/365)*s_ET_ow*(1/24)))*up_Rad_Spec!BF11,".")</f>
        <v>3.5653776477052936</v>
      </c>
      <c r="L11" s="30">
        <f>IFERROR((s_DL/(up_Rad_Spec!BB11*s_GSF_s*s_Fam*s_Foffset*Fsurf!C11*s_EF_ow*(1/365)*s_ET_ow*(1/24)))*up_Rad_Spec!BF11,".")</f>
        <v>3.5653776477052936</v>
      </c>
      <c r="M11" s="30">
        <f>IFERROR((s_DL/(up_Rad_Spec!AY11*s_GSF_s*s_Fam*s_Foffset*Fsurf!C11*s_EF_ow*(1/365)*s_ET_ow*(1/24)))*up_Rad_Spec!BF11,".")</f>
        <v>3.5653776477052936</v>
      </c>
      <c r="N11" s="30">
        <f>IFERROR((s_DL/(up_Rad_Spec!AV11*s_GSF_s*s_Fam*s_Foffset*acf!D11*s_ET_ow*(1/24)*s_EF_ow*(1/365)))*up_Rad_Spec!BF11,".")</f>
        <v>4.7379907407283666</v>
      </c>
      <c r="O11" s="30">
        <f>IFERROR((s_DL/(up_Rad_Spec!AZ11*s_GSF_s*s_Fam*s_Foffset*acf!E11*s_ET_ow*(1/24)*s_EF_ow*(1/365)))*up_Rad_Spec!BF11,".")</f>
        <v>4.7379907407283666</v>
      </c>
      <c r="P11" s="30">
        <f>IFERROR((s_DL/(up_Rad_Spec!BA11*s_GSF_s*s_Fam*s_Foffset*acf!F11*s_ET_ow*(1/24)*s_EF_ow*(1/365)))*up_Rad_Spec!BF11,".")</f>
        <v>4.7379907407283666</v>
      </c>
      <c r="Q11" s="30">
        <f>IFERROR((s_DL/(up_Rad_Spec!BB11*s_GSF_s*s_Fam*s_Foffset*acf!G11*s_ET_ow*(1/24)*s_EF_ow*(1/365)))*up_Rad_Spec!BF11,".")</f>
        <v>4.7379907407283666</v>
      </c>
      <c r="R11" s="30">
        <f>IFERROR((s_DL/(up_Rad_Spec!AY11*s_GSF_s*s_Fam*s_Foffset*acf!C11*s_ET_ow*(1/24)*s_EF_ow*(1/365)))*up_Rad_Spec!BF11,".")</f>
        <v>4.7379907407283666</v>
      </c>
    </row>
    <row r="12" spans="1:18">
      <c r="A12" s="88" t="s">
        <v>19</v>
      </c>
      <c r="B12" s="28"/>
      <c r="C12" s="30">
        <f>IFERROR((s_DL/(k_decay*up_Rad_Spec!V12*s_IFD_ow*s_EF_ow))*up_Rad_Spec!BF12,".")</f>
        <v>3.266256203344386E-5</v>
      </c>
      <c r="D12" s="30">
        <f>IFERROR((s_DL/(k_decay*up_Rad_Spec!AN12*s_IRA_ow*(1/s_PEFm_ui)*s_SLF*s_ET_ow*s_EF_ow))*up_Rad_Spec!BF12,".")</f>
        <v>1.1495896013389128E-6</v>
      </c>
      <c r="E12" s="30">
        <f>IFERROR((s_DL/(k_decay*up_Rad_Spec!AN12*s_IRA_ow*(1/s_PEF)*s_SLF*s_ET_ow*s_EF_ow))*up_Rad_Spec!BF12,".")</f>
        <v>4.0946614908779038E-4</v>
      </c>
      <c r="F12" s="30">
        <f>IFERROR((s_DL/(k_decay*up_Rad_Spec!AY12*s_GSF_s*s_Fam*s_Foffset*acf!C12*s_ET_ow*(1/24)*s_EF_ow*(1/365)))*up_Rad_Spec!BF12,".")</f>
        <v>5.404936661200578</v>
      </c>
      <c r="G12" s="30">
        <f t="shared" si="0"/>
        <v>3.0249423546260504E-5</v>
      </c>
      <c r="H12" s="30">
        <f t="shared" si="1"/>
        <v>1.1105041275558421E-6</v>
      </c>
      <c r="I12" s="89" t="str">
        <f>IFERROR((s_DL/(up_Rad_Spec!AV12*s_GSF_s*s_Fam*s_Foffset*Fsurf!C12*s_EF_ow*(1/365)*s_ET_ow*(1/24)))*up_Rad_Spec!BF12,".")</f>
        <v>.</v>
      </c>
      <c r="J12" s="30" t="str">
        <f>IFERROR((s_DL/(up_Rad_Spec!AZ12*s_GSF_s*s_Fam*s_Foffset*Fsurf!C12*s_EF_ow*(1/365)*s_ET_ow*(1/24)))*up_Rad_Spec!BF12,".")</f>
        <v>.</v>
      </c>
      <c r="K12" s="30" t="str">
        <f>IFERROR((s_DL/(up_Rad_Spec!BA12*s_GSF_s*s_Fam*s_Foffset*Fsurf!C12*s_EF_ow*(1/365)*s_ET_ow*(1/24)))*up_Rad_Spec!BF12,".")</f>
        <v>.</v>
      </c>
      <c r="L12" s="30" t="str">
        <f>IFERROR((s_DL/(up_Rad_Spec!BB12*s_GSF_s*s_Fam*s_Foffset*Fsurf!C12*s_EF_ow*(1/365)*s_ET_ow*(1/24)))*up_Rad_Spec!BF12,".")</f>
        <v>.</v>
      </c>
      <c r="M12" s="30" t="str">
        <f>IFERROR((s_DL/(up_Rad_Spec!AY12*s_GSF_s*s_Fam*s_Foffset*Fsurf!C12*s_EF_ow*(1/365)*s_ET_ow*(1/24)))*up_Rad_Spec!BF12,".")</f>
        <v>.</v>
      </c>
      <c r="N12" s="30">
        <f>IFERROR((s_DL/(up_Rad_Spec!AV12*s_GSF_s*s_Fam*s_Foffset*acf!D12*s_ET_ow*(1/24)*s_EF_ow*(1/365)))*up_Rad_Spec!BF12,".")</f>
        <v>4.6380662914570792</v>
      </c>
      <c r="O12" s="30">
        <f>IFERROR((s_DL/(up_Rad_Spec!AZ12*s_GSF_s*s_Fam*s_Foffset*acf!E12*s_ET_ow*(1/24)*s_EF_ow*(1/365)))*up_Rad_Spec!BF12,".")</f>
        <v>4.6084677643883429</v>
      </c>
      <c r="P12" s="30">
        <f>IFERROR((s_DL/(up_Rad_Spec!BA12*s_GSF_s*s_Fam*s_Foffset*acf!F12*s_ET_ow*(1/24)*s_EF_ow*(1/365)))*up_Rad_Spec!BF12,".")</f>
        <v>4.5822665695296028</v>
      </c>
      <c r="Q12" s="30">
        <f>IFERROR((s_DL/(up_Rad_Spec!BB12*s_GSF_s*s_Fam*s_Foffset*acf!G12*s_ET_ow*(1/24)*s_EF_ow*(1/365)))*up_Rad_Spec!BF12,".")</f>
        <v>4.6633925886403036</v>
      </c>
      <c r="R12" s="30">
        <f>IFERROR((s_DL/(up_Rad_Spec!AY12*s_GSF_s*s_Fam*s_Foffset*acf!C12*s_ET_ow*(1/24)*s_EF_ow*(1/365)))*up_Rad_Spec!BF12,".")</f>
        <v>4.7822710280248915</v>
      </c>
    </row>
    <row r="13" spans="1:18">
      <c r="A13" s="88" t="s">
        <v>20</v>
      </c>
      <c r="B13" s="28"/>
      <c r="C13" s="30">
        <f>IFERROR((s_DL/(k_decay*up_Rad_Spec!V13*s_IFD_ow*s_EF_ow))*up_Rad_Spec!BF13,".")</f>
        <v>3.266256203344386E-5</v>
      </c>
      <c r="D13" s="30">
        <f>IFERROR((s_DL/(k_decay*up_Rad_Spec!AN13*s_IRA_ow*(1/s_PEFm_ui)*s_SLF*s_ET_ow*s_EF_ow))*up_Rad_Spec!BF13,".")</f>
        <v>1.1495896013389128E-6</v>
      </c>
      <c r="E13" s="30">
        <f>IFERROR((s_DL/(k_decay*up_Rad_Spec!AN13*s_IRA_ow*(1/s_PEF)*s_SLF*s_ET_ow*s_EF_ow))*up_Rad_Spec!BF13,".")</f>
        <v>4.0946614908779038E-4</v>
      </c>
      <c r="F13" s="30">
        <f>IFERROR((s_DL/(k_decay*up_Rad_Spec!AY13*s_GSF_s*s_Fam*s_Foffset*acf!C13*s_ET_ow*(1/24)*s_EF_ow*(1/365)))*up_Rad_Spec!BF13,".")</f>
        <v>5.3564014988926649</v>
      </c>
      <c r="G13" s="30">
        <f t="shared" si="0"/>
        <v>3.0249422012254926E-5</v>
      </c>
      <c r="H13" s="30">
        <f t="shared" si="1"/>
        <v>1.1105041254884011E-6</v>
      </c>
      <c r="I13" s="89">
        <f>IFERROR((s_DL/(up_Rad_Spec!AV13*s_GSF_s*s_Fam*s_Foffset*Fsurf!C13*s_EF_ow*(1/365)*s_ET_ow*(1/24)))*up_Rad_Spec!BF13,".")</f>
        <v>4.0380602903934939</v>
      </c>
      <c r="J13" s="30">
        <f>IFERROR((s_DL/(up_Rad_Spec!AZ13*s_GSF_s*s_Fam*s_Foffset*Fsurf!C13*s_EF_ow*(1/365)*s_ET_ow*(1/24)))*up_Rad_Spec!BF13,".")</f>
        <v>4.0380602903934939</v>
      </c>
      <c r="K13" s="30">
        <f>IFERROR((s_DL/(up_Rad_Spec!BA13*s_GSF_s*s_Fam*s_Foffset*Fsurf!C13*s_EF_ow*(1/365)*s_ET_ow*(1/24)))*up_Rad_Spec!BF13,".")</f>
        <v>4.0380602903934939</v>
      </c>
      <c r="L13" s="30">
        <f>IFERROR((s_DL/(up_Rad_Spec!BB13*s_GSF_s*s_Fam*s_Foffset*Fsurf!C13*s_EF_ow*(1/365)*s_ET_ow*(1/24)))*up_Rad_Spec!BF13,".")</f>
        <v>4.0380602903934939</v>
      </c>
      <c r="M13" s="30">
        <f>IFERROR((s_DL/(up_Rad_Spec!AY13*s_GSF_s*s_Fam*s_Foffset*Fsurf!C13*s_EF_ow*(1/365)*s_ET_ow*(1/24)))*up_Rad_Spec!BF13,".")</f>
        <v>4.0380602903934939</v>
      </c>
      <c r="N13" s="30">
        <f>IFERROR((s_DL/(up_Rad_Spec!AV13*s_GSF_s*s_Fam*s_Foffset*acf!D13*s_ET_ow*(1/24)*s_EF_ow*(1/365)))*up_Rad_Spec!BF13,".")</f>
        <v>4.6889119521789917</v>
      </c>
      <c r="O13" s="30">
        <f>IFERROR((s_DL/(up_Rad_Spec!AZ13*s_GSF_s*s_Fam*s_Foffset*acf!E13*s_ET_ow*(1/24)*s_EF_ow*(1/365)))*up_Rad_Spec!BF13,".")</f>
        <v>4.5654149190462086</v>
      </c>
      <c r="P13" s="30">
        <f>IFERROR((s_DL/(up_Rad_Spec!BA13*s_GSF_s*s_Fam*s_Foffset*acf!F13*s_ET_ow*(1/24)*s_EF_ow*(1/365)))*up_Rad_Spec!BF13,".")</f>
        <v>4.5734269401916166</v>
      </c>
      <c r="Q13" s="30">
        <f>IFERROR((s_DL/(up_Rad_Spec!BB13*s_GSF_s*s_Fam*s_Foffset*acf!G13*s_ET_ow*(1/24)*s_EF_ow*(1/365)))*up_Rad_Spec!BF13,".")</f>
        <v>4.6271015957325989</v>
      </c>
      <c r="R13" s="30">
        <f>IFERROR((s_DL/(up_Rad_Spec!AY13*s_GSF_s*s_Fam*s_Foffset*acf!C13*s_ET_ow*(1/24)*s_EF_ow*(1/365)))*up_Rad_Spec!BF13,".")</f>
        <v>4.7393272684408432</v>
      </c>
    </row>
    <row r="14" spans="1:18">
      <c r="A14" s="34" t="s">
        <v>21</v>
      </c>
      <c r="B14" s="28" t="s">
        <v>9</v>
      </c>
      <c r="C14" s="30">
        <f>IFERROR((s_DL/(k_decay*up_Rad_Spec!V14*s_IFD_ow*s_EF_ow))*up_Rad_Spec!BF14,".")</f>
        <v>3.266256203344386E-5</v>
      </c>
      <c r="D14" s="30">
        <f>IFERROR((s_DL/(k_decay*up_Rad_Spec!AN14*s_IRA_ow*(1/s_PEFm_ui)*s_SLF*s_ET_ow*s_EF_ow))*up_Rad_Spec!BF14,".")</f>
        <v>1.1495896013389128E-6</v>
      </c>
      <c r="E14" s="30">
        <f>IFERROR((s_DL/(k_decay*up_Rad_Spec!AN14*s_IRA_ow*(1/s_PEF)*s_SLF*s_ET_ow*s_EF_ow))*up_Rad_Spec!BF14,".")</f>
        <v>4.0946614908779038E-4</v>
      </c>
      <c r="F14" s="30">
        <f>IFERROR((s_DL/(k_decay*up_Rad_Spec!AY14*s_GSF_s*s_Fam*s_Foffset*acf!C14*s_ET_ow*(1/24)*s_EF_ow*(1/365)))*up_Rad_Spec!BF14,".")</f>
        <v>5.4372738890881056</v>
      </c>
      <c r="G14" s="30">
        <f t="shared" si="0"/>
        <v>3.0249424553111462E-5</v>
      </c>
      <c r="H14" s="30">
        <f t="shared" si="1"/>
        <v>1.1105041289128154E-6</v>
      </c>
      <c r="I14" s="89">
        <f>IFERROR((s_DL/(up_Rad_Spec!AV14*s_GSF_s*s_Fam*s_Foffset*Fsurf!C14*s_EF_ow*(1/365)*s_ET_ow*(1/24)))*up_Rad_Spec!BF14,".")</f>
        <v>4.3291285955893706</v>
      </c>
      <c r="J14" s="30">
        <f>IFERROR((s_DL/(up_Rad_Spec!AZ14*s_GSF_s*s_Fam*s_Foffset*Fsurf!C14*s_EF_ow*(1/365)*s_ET_ow*(1/24)))*up_Rad_Spec!BF14,".")</f>
        <v>4.3291285955893706</v>
      </c>
      <c r="K14" s="30">
        <f>IFERROR((s_DL/(up_Rad_Spec!BA14*s_GSF_s*s_Fam*s_Foffset*Fsurf!C14*s_EF_ow*(1/365)*s_ET_ow*(1/24)))*up_Rad_Spec!BF14,".")</f>
        <v>4.3291285955893706</v>
      </c>
      <c r="L14" s="30">
        <f>IFERROR((s_DL/(up_Rad_Spec!BB14*s_GSF_s*s_Fam*s_Foffset*Fsurf!C14*s_EF_ow*(1/365)*s_ET_ow*(1/24)))*up_Rad_Spec!BF14,".")</f>
        <v>4.3291285955893706</v>
      </c>
      <c r="M14" s="30">
        <f>IFERROR((s_DL/(up_Rad_Spec!AY14*s_GSF_s*s_Fam*s_Foffset*Fsurf!C14*s_EF_ow*(1/365)*s_ET_ow*(1/24)))*up_Rad_Spec!BF14,".")</f>
        <v>4.3291285955893706</v>
      </c>
      <c r="N14" s="30">
        <f>IFERROR((s_DL/(up_Rad_Spec!AV14*s_GSF_s*s_Fam*s_Foffset*acf!D14*s_ET_ow*(1/24)*s_EF_ow*(1/365)))*up_Rad_Spec!BF14,".")</f>
        <v>4.6593291183919465</v>
      </c>
      <c r="O14" s="30">
        <f>IFERROR((s_DL/(up_Rad_Spec!AZ14*s_GSF_s*s_Fam*s_Foffset*acf!E14*s_ET_ow*(1/24)*s_EF_ow*(1/365)))*up_Rad_Spec!BF14,".")</f>
        <v>4.5612477153438933</v>
      </c>
      <c r="P14" s="30">
        <f>IFERROR((s_DL/(up_Rad_Spec!BA14*s_GSF_s*s_Fam*s_Foffset*acf!F14*s_ET_ow*(1/24)*s_EF_ow*(1/365)))*up_Rad_Spec!BF14,".")</f>
        <v>4.6474897939953541</v>
      </c>
      <c r="Q14" s="30">
        <f>IFERROR((s_DL/(up_Rad_Spec!BB14*s_GSF_s*s_Fam*s_Foffset*acf!G14*s_ET_ow*(1/24)*s_EF_ow*(1/365)))*up_Rad_Spec!BF14,".")</f>
        <v>4.4631872777661208</v>
      </c>
      <c r="R14" s="30">
        <f>IFERROR((s_DL/(up_Rad_Spec!AY14*s_GSF_s*s_Fam*s_Foffset*acf!C14*s_ET_ow*(1/24)*s_EF_ow*(1/365)))*up_Rad_Spec!BF14,".")</f>
        <v>4.8108829059703435</v>
      </c>
    </row>
    <row r="15" spans="1:18">
      <c r="A15" s="88" t="s">
        <v>22</v>
      </c>
      <c r="B15" s="28"/>
      <c r="C15" s="30">
        <f>IFERROR((s_DL/(k_decay*up_Rad_Spec!V15*s_IFD_ow*s_EF_ow))*up_Rad_Spec!BF15,".")</f>
        <v>3.266256203344386E-5</v>
      </c>
      <c r="D15" s="30">
        <f>IFERROR((s_DL/(k_decay*up_Rad_Spec!AN15*s_IRA_ow*(1/s_PEFm_ui)*s_SLF*s_ET_ow*s_EF_ow))*up_Rad_Spec!BF15,".")</f>
        <v>1.1495896013389128E-6</v>
      </c>
      <c r="E15" s="30">
        <f>IFERROR((s_DL/(k_decay*up_Rad_Spec!AN15*s_IRA_ow*(1/s_PEF)*s_SLF*s_ET_ow*s_EF_ow))*up_Rad_Spec!BF15,".")</f>
        <v>4.0946614908779038E-4</v>
      </c>
      <c r="F15" s="30">
        <f>IFERROR((s_DL/(k_decay*up_Rad_Spec!AY15*s_GSF_s*s_Fam*s_Foffset*acf!C15*s_ET_ow*(1/24)*s_EF_ow*(1/365)))*up_Rad_Spec!BF15,".")</f>
        <v>5.3548909513746485</v>
      </c>
      <c r="G15" s="30">
        <f t="shared" si="0"/>
        <v>3.0249421964066269E-5</v>
      </c>
      <c r="H15" s="30">
        <f t="shared" si="1"/>
        <v>1.1105041254234553E-6</v>
      </c>
      <c r="I15" s="89">
        <f>IFERROR((s_DL/(up_Rad_Spec!AV15*s_GSF_s*s_Fam*s_Foffset*Fsurf!C15*s_EF_ow*(1/365)*s_ET_ow*(1/24)))*up_Rad_Spec!BF15,".")</f>
        <v>3.977790733820457</v>
      </c>
      <c r="J15" s="30">
        <f>IFERROR((s_DL/(up_Rad_Spec!AZ15*s_GSF_s*s_Fam*s_Foffset*Fsurf!C15*s_EF_ow*(1/365)*s_ET_ow*(1/24)))*up_Rad_Spec!BF15,".")</f>
        <v>3.977790733820457</v>
      </c>
      <c r="K15" s="30">
        <f>IFERROR((s_DL/(up_Rad_Spec!BA15*s_GSF_s*s_Fam*s_Foffset*Fsurf!C15*s_EF_ow*(1/365)*s_ET_ow*(1/24)))*up_Rad_Spec!BF15,".")</f>
        <v>3.977790733820457</v>
      </c>
      <c r="L15" s="30">
        <f>IFERROR((s_DL/(up_Rad_Spec!BB15*s_GSF_s*s_Fam*s_Foffset*Fsurf!C15*s_EF_ow*(1/365)*s_ET_ow*(1/24)))*up_Rad_Spec!BF15,".")</f>
        <v>3.977790733820457</v>
      </c>
      <c r="M15" s="30">
        <f>IFERROR((s_DL/(up_Rad_Spec!AY15*s_GSF_s*s_Fam*s_Foffset*Fsurf!C15*s_EF_ow*(1/365)*s_ET_ow*(1/24)))*up_Rad_Spec!BF15,".")</f>
        <v>3.977790733820457</v>
      </c>
      <c r="N15" s="30">
        <f>IFERROR((s_DL/(up_Rad_Spec!AV15*s_GSF_s*s_Fam*s_Foffset*acf!D15*s_ET_ow*(1/24)*s_EF_ow*(1/365)))*up_Rad_Spec!BF15,".")</f>
        <v>4.7379907407283666</v>
      </c>
      <c r="O15" s="30">
        <f>IFERROR((s_DL/(up_Rad_Spec!AZ15*s_GSF_s*s_Fam*s_Foffset*acf!E15*s_ET_ow*(1/24)*s_EF_ow*(1/365)))*up_Rad_Spec!BF15,".")</f>
        <v>4.7379907407283666</v>
      </c>
      <c r="P15" s="30">
        <f>IFERROR((s_DL/(up_Rad_Spec!BA15*s_GSF_s*s_Fam*s_Foffset*acf!F15*s_ET_ow*(1/24)*s_EF_ow*(1/365)))*up_Rad_Spec!BF15,".")</f>
        <v>4.7379907407283666</v>
      </c>
      <c r="Q15" s="30">
        <f>IFERROR((s_DL/(up_Rad_Spec!BB15*s_GSF_s*s_Fam*s_Foffset*acf!G15*s_ET_ow*(1/24)*s_EF_ow*(1/365)))*up_Rad_Spec!BF15,".")</f>
        <v>4.7379907407283666</v>
      </c>
      <c r="R15" s="30">
        <f>IFERROR((s_DL/(up_Rad_Spec!AY15*s_GSF_s*s_Fam*s_Foffset*acf!C15*s_ET_ow*(1/24)*s_EF_ow*(1/365)))*up_Rad_Spec!BF15,".")</f>
        <v>4.7379907407283666</v>
      </c>
    </row>
    <row r="16" spans="1:18">
      <c r="A16" s="88" t="s">
        <v>23</v>
      </c>
      <c r="B16" s="28"/>
      <c r="C16" s="30">
        <f>IFERROR((s_DL/(k_decay*up_Rad_Spec!V16*s_IFD_ow*s_EF_ow))*up_Rad_Spec!BF16,".")</f>
        <v>3.266256203344386E-5</v>
      </c>
      <c r="D16" s="30">
        <f>IFERROR((s_DL/(k_decay*up_Rad_Spec!AN16*s_IRA_ow*(1/s_PEFm_ui)*s_SLF*s_ET_ow*s_EF_ow))*up_Rad_Spec!BF16,".")</f>
        <v>1.1495896013389128E-6</v>
      </c>
      <c r="E16" s="30">
        <f>IFERROR((s_DL/(k_decay*up_Rad_Spec!AN16*s_IRA_ow*(1/s_PEF)*s_SLF*s_ET_ow*s_EF_ow))*up_Rad_Spec!BF16,".")</f>
        <v>4.0946614908779038E-4</v>
      </c>
      <c r="F16" s="30">
        <f>IFERROR((s_DL/(k_decay*up_Rad_Spec!AY16*s_GSF_s*s_Fam*s_Foffset*acf!C16*s_ET_ow*(1/24)*s_EF_ow*(1/365)))*up_Rad_Spec!BF16,".")</f>
        <v>5.4520646481756527</v>
      </c>
      <c r="G16" s="30">
        <f t="shared" si="0"/>
        <v>3.0249425009655312E-5</v>
      </c>
      <c r="H16" s="30">
        <f t="shared" si="1"/>
        <v>1.1105041295281179E-6</v>
      </c>
      <c r="I16" s="89">
        <f>IFERROR((s_DL/(up_Rad_Spec!AV16*s_GSF_s*s_Fam*s_Foffset*Fsurf!C16*s_EF_ow*(1/365)*s_ET_ow*(1/24)))*up_Rad_Spec!BF16,".")</f>
        <v>4.3029179280075995</v>
      </c>
      <c r="J16" s="30">
        <f>IFERROR((s_DL/(up_Rad_Spec!AZ16*s_GSF_s*s_Fam*s_Foffset*Fsurf!C16*s_EF_ow*(1/365)*s_ET_ow*(1/24)))*up_Rad_Spec!BF16,".")</f>
        <v>4.3029179280075995</v>
      </c>
      <c r="K16" s="30">
        <f>IFERROR((s_DL/(up_Rad_Spec!BA16*s_GSF_s*s_Fam*s_Foffset*Fsurf!C16*s_EF_ow*(1/365)*s_ET_ow*(1/24)))*up_Rad_Spec!BF16,".")</f>
        <v>4.3029179280075995</v>
      </c>
      <c r="L16" s="30">
        <f>IFERROR((s_DL/(up_Rad_Spec!BB16*s_GSF_s*s_Fam*s_Foffset*Fsurf!C16*s_EF_ow*(1/365)*s_ET_ow*(1/24)))*up_Rad_Spec!BF16,".")</f>
        <v>4.3029179280075995</v>
      </c>
      <c r="M16" s="30">
        <f>IFERROR((s_DL/(up_Rad_Spec!AY16*s_GSF_s*s_Fam*s_Foffset*Fsurf!C16*s_EF_ow*(1/365)*s_ET_ow*(1/24)))*up_Rad_Spec!BF16,".")</f>
        <v>4.3029179280075995</v>
      </c>
      <c r="N16" s="30">
        <f>IFERROR((s_DL/(up_Rad_Spec!AV16*s_GSF_s*s_Fam*s_Foffset*acf!D16*s_ET_ow*(1/24)*s_EF_ow*(1/365)))*up_Rad_Spec!BF16,".")</f>
        <v>4.4999007537570908</v>
      </c>
      <c r="O16" s="30">
        <f>IFERROR((s_DL/(up_Rad_Spec!AZ16*s_GSF_s*s_Fam*s_Foffset*acf!E16*s_ET_ow*(1/24)*s_EF_ow*(1/365)))*up_Rad_Spec!BF16,".")</f>
        <v>4.5634331871225831</v>
      </c>
      <c r="P16" s="30">
        <f>IFERROR((s_DL/(up_Rad_Spec!BA16*s_GSF_s*s_Fam*s_Foffset*acf!F16*s_ET_ow*(1/24)*s_EF_ow*(1/365)))*up_Rad_Spec!BF16,".")</f>
        <v>4.553991100311733</v>
      </c>
      <c r="Q16" s="30">
        <f>IFERROR((s_DL/(up_Rad_Spec!BB16*s_GSF_s*s_Fam*s_Foffset*acf!G16*s_ET_ow*(1/24)*s_EF_ow*(1/365)))*up_Rad_Spec!BF16,".")</f>
        <v>4.6663307384219772</v>
      </c>
      <c r="R16" s="30">
        <f>IFERROR((s_DL/(up_Rad_Spec!AY16*s_GSF_s*s_Fam*s_Foffset*acf!C16*s_ET_ow*(1/24)*s_EF_ow*(1/365)))*up_Rad_Spec!BF16,".")</f>
        <v>4.823969723282123</v>
      </c>
    </row>
    <row r="17" spans="1:18">
      <c r="A17" s="34" t="s">
        <v>24</v>
      </c>
      <c r="B17" s="90" t="s">
        <v>9</v>
      </c>
      <c r="C17" s="30">
        <f>IFERROR((s_DL/(k_decay*up_Rad_Spec!V17*s_IFD_ow*s_EF_ow))*up_Rad_Spec!BF17,".")</f>
        <v>3.266256203344386E-5</v>
      </c>
      <c r="D17" s="30">
        <f>IFERROR((s_DL/(k_decay*up_Rad_Spec!AN17*s_IRA_ow*(1/s_PEFm_ui)*s_SLF*s_ET_ow*s_EF_ow))*up_Rad_Spec!BF17,".")</f>
        <v>1.1495896013389128E-6</v>
      </c>
      <c r="E17" s="30">
        <f>IFERROR((s_DL/(k_decay*up_Rad_Spec!AN17*s_IRA_ow*(1/s_PEF)*s_SLF*s_ET_ow*s_EF_ow))*up_Rad_Spec!BF17,".")</f>
        <v>4.0946614908779038E-4</v>
      </c>
      <c r="F17" s="30">
        <f>IFERROR((s_DL/(k_decay*up_Rad_Spec!AY17*s_GSF_s*s_Fam*s_Foffset*acf!C17*s_ET_ow*(1/24)*s_EF_ow*(1/365)))*up_Rad_Spec!BF17,".")</f>
        <v>5.2961876013729441</v>
      </c>
      <c r="G17" s="30">
        <f t="shared" si="0"/>
        <v>3.0249420070052962E-5</v>
      </c>
      <c r="H17" s="30">
        <f t="shared" si="1"/>
        <v>1.1105041228708173E-6</v>
      </c>
      <c r="I17" s="89">
        <f>IFERROR((s_DL/(up_Rad_Spec!AV17*s_GSF_s*s_Fam*s_Foffset*Fsurf!C17*s_EF_ow*(1/365)*s_ET_ow*(1/24)))*up_Rad_Spec!BF17,".")</f>
        <v>3.977790733820457</v>
      </c>
      <c r="J17" s="30">
        <f>IFERROR((s_DL/(up_Rad_Spec!AZ17*s_GSF_s*s_Fam*s_Foffset*Fsurf!C17*s_EF_ow*(1/365)*s_ET_ow*(1/24)))*up_Rad_Spec!BF17,".")</f>
        <v>3.977790733820457</v>
      </c>
      <c r="K17" s="30">
        <f>IFERROR((s_DL/(up_Rad_Spec!BA17*s_GSF_s*s_Fam*s_Foffset*Fsurf!C17*s_EF_ow*(1/365)*s_ET_ow*(1/24)))*up_Rad_Spec!BF17,".")</f>
        <v>3.977790733820457</v>
      </c>
      <c r="L17" s="30">
        <f>IFERROR((s_DL/(up_Rad_Spec!BB17*s_GSF_s*s_Fam*s_Foffset*Fsurf!C17*s_EF_ow*(1/365)*s_ET_ow*(1/24)))*up_Rad_Spec!BF17,".")</f>
        <v>3.977790733820457</v>
      </c>
      <c r="M17" s="30">
        <f>IFERROR((s_DL/(up_Rad_Spec!AY17*s_GSF_s*s_Fam*s_Foffset*Fsurf!C17*s_EF_ow*(1/365)*s_ET_ow*(1/24)))*up_Rad_Spec!BF17,".")</f>
        <v>3.977790733820457</v>
      </c>
      <c r="N17" s="30">
        <f>IFERROR((s_DL/(up_Rad_Spec!AV17*s_GSF_s*s_Fam*s_Foffset*acf!D17*s_ET_ow*(1/24)*s_EF_ow*(1/365)))*up_Rad_Spec!BF17,".")</f>
        <v>4.9178268856319223</v>
      </c>
      <c r="O17" s="30">
        <f>IFERROR((s_DL/(up_Rad_Spec!AZ17*s_GSF_s*s_Fam*s_Foffset*acf!E17*s_ET_ow*(1/24)*s_EF_ow*(1/365)))*up_Rad_Spec!BF17,".")</f>
        <v>4.6941941876628128</v>
      </c>
      <c r="P17" s="30">
        <f>IFERROR((s_DL/(up_Rad_Spec!BA17*s_GSF_s*s_Fam*s_Foffset*acf!F17*s_ET_ow*(1/24)*s_EF_ow*(1/365)))*up_Rad_Spec!BF17,".")</f>
        <v>4.5854663812665644</v>
      </c>
      <c r="Q17" s="30">
        <f>IFERROR((s_DL/(up_Rad_Spec!BB17*s_GSF_s*s_Fam*s_Foffset*acf!G17*s_ET_ow*(1/24)*s_EF_ow*(1/365)))*up_Rad_Spec!BF17,".")</f>
        <v>4.8772718549294938</v>
      </c>
      <c r="R17" s="30">
        <f>IFERROR((s_DL/(up_Rad_Spec!AY17*s_GSF_s*s_Fam*s_Foffset*acf!C17*s_ET_ow*(1/24)*s_EF_ow*(1/365)))*up_Rad_Spec!BF17,".")</f>
        <v>4.6860502005225211</v>
      </c>
    </row>
    <row r="18" spans="1:18">
      <c r="A18" s="34" t="s">
        <v>25</v>
      </c>
      <c r="B18" s="28" t="s">
        <v>9</v>
      </c>
      <c r="C18" s="30">
        <f>IFERROR((s_DL/(k_decay*up_Rad_Spec!V18*s_IFD_ow*s_EF_ow))*up_Rad_Spec!BF18,".")</f>
        <v>3.266256203344386E-5</v>
      </c>
      <c r="D18" s="30">
        <f>IFERROR((s_DL/(k_decay*up_Rad_Spec!AN18*s_IRA_ow*(1/s_PEFm_ui)*s_SLF*s_ET_ow*s_EF_ow))*up_Rad_Spec!BF18,".")</f>
        <v>1.1495896013389128E-6</v>
      </c>
      <c r="E18" s="30">
        <f>IFERROR((s_DL/(k_decay*up_Rad_Spec!AN18*s_IRA_ow*(1/s_PEF)*s_SLF*s_ET_ow*s_EF_ow))*up_Rad_Spec!BF18,".")</f>
        <v>4.0946614908779038E-4</v>
      </c>
      <c r="F18" s="30">
        <f>IFERROR((s_DL/(k_decay*up_Rad_Spec!AY18*s_GSF_s*s_Fam*s_Foffset*acf!C18*s_ET_ow*(1/24)*s_EF_ow*(1/365)))*up_Rad_Spec!BF18,".")</f>
        <v>5.433956455354676</v>
      </c>
      <c r="G18" s="30">
        <f t="shared" si="0"/>
        <v>3.0249424450371566E-5</v>
      </c>
      <c r="H18" s="30">
        <f t="shared" si="1"/>
        <v>1.1105041287743488E-6</v>
      </c>
      <c r="I18" s="89">
        <f>IFERROR((s_DL/(up_Rad_Spec!AV18*s_GSF_s*s_Fam*s_Foffset*Fsurf!C18*s_EF_ow*(1/365)*s_ET_ow*(1/24)))*up_Rad_Spec!BF18,".")</f>
        <v>4.2261562603127159</v>
      </c>
      <c r="J18" s="30">
        <f>IFERROR((s_DL/(up_Rad_Spec!AZ18*s_GSF_s*s_Fam*s_Foffset*Fsurf!C18*s_EF_ow*(1/365)*s_ET_ow*(1/24)))*up_Rad_Spec!BF18,".")</f>
        <v>4.2261562603127159</v>
      </c>
      <c r="K18" s="30">
        <f>IFERROR((s_DL/(up_Rad_Spec!BA18*s_GSF_s*s_Fam*s_Foffset*Fsurf!C18*s_EF_ow*(1/365)*s_ET_ow*(1/24)))*up_Rad_Spec!BF18,".")</f>
        <v>4.2261562603127159</v>
      </c>
      <c r="L18" s="30">
        <f>IFERROR((s_DL/(up_Rad_Spec!BB18*s_GSF_s*s_Fam*s_Foffset*Fsurf!C18*s_EF_ow*(1/365)*s_ET_ow*(1/24)))*up_Rad_Spec!BF18,".")</f>
        <v>4.2261562603127159</v>
      </c>
      <c r="M18" s="30">
        <f>IFERROR((s_DL/(up_Rad_Spec!AY18*s_GSF_s*s_Fam*s_Foffset*Fsurf!C18*s_EF_ow*(1/365)*s_ET_ow*(1/24)))*up_Rad_Spec!BF18,".")</f>
        <v>4.2261562603127159</v>
      </c>
      <c r="N18" s="30">
        <f>IFERROR((s_DL/(up_Rad_Spec!AV18*s_GSF_s*s_Fam*s_Foffset*acf!D18*s_ET_ow*(1/24)*s_EF_ow*(1/365)))*up_Rad_Spec!BF18,".")</f>
        <v>4.3819870165631443</v>
      </c>
      <c r="O18" s="30">
        <f>IFERROR((s_DL/(up_Rad_Spec!AZ18*s_GSF_s*s_Fam*s_Foffset*acf!E18*s_ET_ow*(1/24)*s_EF_ow*(1/365)))*up_Rad_Spec!BF18,".")</f>
        <v>4.5409748985682628</v>
      </c>
      <c r="P18" s="30">
        <f>IFERROR((s_DL/(up_Rad_Spec!BA18*s_GSF_s*s_Fam*s_Foffset*acf!F18*s_ET_ow*(1/24)*s_EF_ow*(1/365)))*up_Rad_Spec!BF18,".")</f>
        <v>4.5455850253688395</v>
      </c>
      <c r="Q18" s="30">
        <f>IFERROR((s_DL/(up_Rad_Spec!BB18*s_GSF_s*s_Fam*s_Foffset*acf!G18*s_ET_ow*(1/24)*s_EF_ow*(1/365)))*up_Rad_Spec!BF18,".")</f>
        <v>4.7753565983050903</v>
      </c>
      <c r="R18" s="30">
        <f>IFERROR((s_DL/(up_Rad_Spec!AY18*s_GSF_s*s_Fam*s_Foffset*acf!C18*s_ET_ow*(1/24)*s_EF_ow*(1/365)))*up_Rad_Spec!BF18,".")</f>
        <v>4.807947650994155</v>
      </c>
    </row>
    <row r="19" spans="1:18">
      <c r="A19" s="34" t="s">
        <v>26</v>
      </c>
      <c r="B19" s="90" t="s">
        <v>9</v>
      </c>
      <c r="C19" s="30">
        <f>IFERROR((s_DL/(k_decay*up_Rad_Spec!V19*s_IFD_ow*s_EF_ow))*up_Rad_Spec!BF19,".")</f>
        <v>3.266256203344386E-5</v>
      </c>
      <c r="D19" s="30">
        <f>IFERROR((s_DL/(k_decay*up_Rad_Spec!AN19*s_IRA_ow*(1/s_PEFm_ui)*s_SLF*s_ET_ow*s_EF_ow))*up_Rad_Spec!BF19,".")</f>
        <v>1.1495896013389128E-6</v>
      </c>
      <c r="E19" s="30">
        <f>IFERROR((s_DL/(k_decay*up_Rad_Spec!AN19*s_IRA_ow*(1/s_PEF)*s_SLF*s_ET_ow*s_EF_ow))*up_Rad_Spec!BF19,".")</f>
        <v>4.0946614908779038E-4</v>
      </c>
      <c r="F19" s="30">
        <f>IFERROR((s_DL/(k_decay*up_Rad_Spec!AY19*s_GSF_s*s_Fam*s_Foffset*acf!C19*s_ET_ow*(1/24)*s_EF_ow*(1/365)))*up_Rad_Spec!BF19,".")</f>
        <v>5.5660697494570304</v>
      </c>
      <c r="G19" s="30">
        <f t="shared" si="0"/>
        <v>3.0249428447204657E-5</v>
      </c>
      <c r="H19" s="30">
        <f t="shared" si="1"/>
        <v>1.11050413416104E-6</v>
      </c>
      <c r="I19" s="89">
        <f>IFERROR((s_DL/(up_Rad_Spec!AV19*s_GSF_s*s_Fam*s_Foffset*Fsurf!C19*s_EF_ow*(1/365)*s_ET_ow*(1/24)))*up_Rad_Spec!BF19,".")</f>
        <v>4.5123721340270162</v>
      </c>
      <c r="J19" s="30">
        <f>IFERROR((s_DL/(up_Rad_Spec!AZ19*s_GSF_s*s_Fam*s_Foffset*Fsurf!C19*s_EF_ow*(1/365)*s_ET_ow*(1/24)))*up_Rad_Spec!BF19,".")</f>
        <v>4.5123721340270162</v>
      </c>
      <c r="K19" s="30">
        <f>IFERROR((s_DL/(up_Rad_Spec!BA19*s_GSF_s*s_Fam*s_Foffset*Fsurf!C19*s_EF_ow*(1/365)*s_ET_ow*(1/24)))*up_Rad_Spec!BF19,".")</f>
        <v>4.5123721340270162</v>
      </c>
      <c r="L19" s="30">
        <f>IFERROR((s_DL/(up_Rad_Spec!BB19*s_GSF_s*s_Fam*s_Foffset*Fsurf!C19*s_EF_ow*(1/365)*s_ET_ow*(1/24)))*up_Rad_Spec!BF19,".")</f>
        <v>4.5123721340270162</v>
      </c>
      <c r="M19" s="30">
        <f>IFERROR((s_DL/(up_Rad_Spec!AY19*s_GSF_s*s_Fam*s_Foffset*Fsurf!C19*s_EF_ow*(1/365)*s_ET_ow*(1/24)))*up_Rad_Spec!BF19,".")</f>
        <v>4.5123721340270162</v>
      </c>
      <c r="N19" s="30">
        <f>IFERROR((s_DL/(up_Rad_Spec!AV19*s_GSF_s*s_Fam*s_Foffset*acf!D19*s_ET_ow*(1/24)*s_EF_ow*(1/365)))*up_Rad_Spec!BF19,".")</f>
        <v>4.5249984964203946</v>
      </c>
      <c r="O19" s="30">
        <f>IFERROR((s_DL/(up_Rad_Spec!AZ19*s_GSF_s*s_Fam*s_Foffset*acf!E19*s_ET_ow*(1/24)*s_EF_ow*(1/365)))*up_Rad_Spec!BF19,".")</f>
        <v>4.562685083321421</v>
      </c>
      <c r="P19" s="30">
        <f>IFERROR((s_DL/(up_Rad_Spec!BA19*s_GSF_s*s_Fam*s_Foffset*acf!F19*s_ET_ow*(1/24)*s_EF_ow*(1/365)))*up_Rad_Spec!BF19,".")</f>
        <v>4.5146172784003946</v>
      </c>
      <c r="Q19" s="30">
        <f>IFERROR((s_DL/(up_Rad_Spec!BB19*s_GSF_s*s_Fam*s_Foffset*acf!G19*s_ET_ow*(1/24)*s_EF_ow*(1/365)))*up_Rad_Spec!BF19,".")</f>
        <v>4.5484711110992322</v>
      </c>
      <c r="R19" s="30">
        <f>IFERROR((s_DL/(up_Rad_Spec!AY19*s_GSF_s*s_Fam*s_Foffset*acf!C19*s_ET_ow*(1/24)*s_EF_ow*(1/365)))*up_Rad_Spec!BF19,".")</f>
        <v>4.9248410797993465</v>
      </c>
    </row>
    <row r="20" spans="1:18">
      <c r="A20" s="88" t="s">
        <v>27</v>
      </c>
      <c r="B20" s="28"/>
      <c r="C20" s="30">
        <f>IFERROR((s_DL/(k_decay*up_Rad_Spec!V20*s_IFD_ow*s_EF_ow))*up_Rad_Spec!BF20,".")</f>
        <v>3.266256203344386E-5</v>
      </c>
      <c r="D20" s="30">
        <f>IFERROR((s_DL/(k_decay*up_Rad_Spec!AN20*s_IRA_ow*(1/s_PEFm_ui)*s_SLF*s_ET_ow*s_EF_ow))*up_Rad_Spec!BF20,".")</f>
        <v>1.1495896013389128E-6</v>
      </c>
      <c r="E20" s="30">
        <f>IFERROR((s_DL/(k_decay*up_Rad_Spec!AN20*s_IRA_ow*(1/s_PEF)*s_SLF*s_ET_ow*s_EF_ow))*up_Rad_Spec!BF20,".")</f>
        <v>4.0946614908779038E-4</v>
      </c>
      <c r="F20" s="30">
        <f>IFERROR((s_DL/(k_decay*up_Rad_Spec!AY20*s_GSF_s*s_Fam*s_Foffset*acf!C20*s_ET_ow*(1/24)*s_EF_ow*(1/365)))*up_Rad_Spec!BF20,".")</f>
        <v>5.079324652978066</v>
      </c>
      <c r="G20" s="30">
        <f t="shared" si="0"/>
        <v>3.0249412693558419E-5</v>
      </c>
      <c r="H20" s="30">
        <f t="shared" si="1"/>
        <v>1.1105041129292154E-6</v>
      </c>
      <c r="I20" s="89">
        <f>IFERROR((s_DL/(up_Rad_Spec!AV20*s_GSF_s*s_Fam*s_Foffset*Fsurf!C20*s_EF_ow*(1/365)*s_ET_ow*(1/24)))*up_Rad_Spec!BF20,".")</f>
        <v>3.7937648279853464</v>
      </c>
      <c r="J20" s="30">
        <f>IFERROR((s_DL/(up_Rad_Spec!AZ20*s_GSF_s*s_Fam*s_Foffset*Fsurf!C20*s_EF_ow*(1/365)*s_ET_ow*(1/24)))*up_Rad_Spec!BF20,".")</f>
        <v>3.7937648279853464</v>
      </c>
      <c r="K20" s="30">
        <f>IFERROR((s_DL/(up_Rad_Spec!BA20*s_GSF_s*s_Fam*s_Foffset*Fsurf!C20*s_EF_ow*(1/365)*s_ET_ow*(1/24)))*up_Rad_Spec!BF20,".")</f>
        <v>3.7937648279853464</v>
      </c>
      <c r="L20" s="30">
        <f>IFERROR((s_DL/(up_Rad_Spec!BB20*s_GSF_s*s_Fam*s_Foffset*Fsurf!C20*s_EF_ow*(1/365)*s_ET_ow*(1/24)))*up_Rad_Spec!BF20,".")</f>
        <v>3.7937648279853464</v>
      </c>
      <c r="M20" s="30">
        <f>IFERROR((s_DL/(up_Rad_Spec!AY20*s_GSF_s*s_Fam*s_Foffset*Fsurf!C20*s_EF_ow*(1/365)*s_ET_ow*(1/24)))*up_Rad_Spec!BF20,".")</f>
        <v>3.7937648279853464</v>
      </c>
      <c r="N20" s="30">
        <f>IFERROR((s_DL/(up_Rad_Spec!AV20*s_GSF_s*s_Fam*s_Foffset*acf!D20*s_ET_ow*(1/24)*s_EF_ow*(1/365)))*up_Rad_Spec!BF20,".")</f>
        <v>4.6441691419020641</v>
      </c>
      <c r="O20" s="30">
        <f>IFERROR((s_DL/(up_Rad_Spec!AZ20*s_GSF_s*s_Fam*s_Foffset*acf!E20*s_ET_ow*(1/24)*s_EF_ow*(1/365)))*up_Rad_Spec!BF20,".")</f>
        <v>4.6645852503790577</v>
      </c>
      <c r="P20" s="30">
        <f>IFERROR((s_DL/(up_Rad_Spec!BA20*s_GSF_s*s_Fam*s_Foffset*acf!F20*s_ET_ow*(1/24)*s_EF_ow*(1/365)))*up_Rad_Spec!BF20,".")</f>
        <v>4.6650985754863923</v>
      </c>
      <c r="Q20" s="30">
        <f>IFERROR((s_DL/(up_Rad_Spec!BB20*s_GSF_s*s_Fam*s_Foffset*acf!G20*s_ET_ow*(1/24)*s_EF_ow*(1/365)))*up_Rad_Spec!BF20,".")</f>
        <v>4.6662030022324821</v>
      </c>
      <c r="R20" s="30">
        <f>IFERROR((s_DL/(up_Rad_Spec!AY20*s_GSF_s*s_Fam*s_Foffset*acf!C20*s_ET_ow*(1/24)*s_EF_ow*(1/365)))*up_Rad_Spec!BF20,".")</f>
        <v>4.4941705430594254</v>
      </c>
    </row>
    <row r="21" spans="1:18">
      <c r="A21" s="88" t="s">
        <v>28</v>
      </c>
      <c r="B21" s="28"/>
      <c r="C21" s="30">
        <f>IFERROR((s_DL/(k_decay*up_Rad_Spec!V21*s_IFD_ow*s_EF_ow))*up_Rad_Spec!BF21,".")</f>
        <v>3.266256203344386E-5</v>
      </c>
      <c r="D21" s="30">
        <f>IFERROR((s_DL/(k_decay*up_Rad_Spec!AN21*s_IRA_ow*(1/s_PEFm_ui)*s_SLF*s_ET_ow*s_EF_ow))*up_Rad_Spec!BF21,".")</f>
        <v>1.1495896013389128E-6</v>
      </c>
      <c r="E21" s="30">
        <f>IFERROR((s_DL/(k_decay*up_Rad_Spec!AN21*s_IRA_ow*(1/s_PEF)*s_SLF*s_ET_ow*s_EF_ow))*up_Rad_Spec!BF21,".")</f>
        <v>4.0946614908779038E-4</v>
      </c>
      <c r="F21" s="30">
        <f>IFERROR((s_DL/(k_decay*up_Rad_Spec!AY21*s_GSF_s*s_Fam*s_Foffset*acf!C21*s_ET_ow*(1/24)*s_EF_ow*(1/365)))*up_Rad_Spec!BF21,".")</f>
        <v>5.2732468740891152</v>
      </c>
      <c r="G21" s="30">
        <f t="shared" si="0"/>
        <v>3.0249419318430392E-5</v>
      </c>
      <c r="H21" s="30">
        <f t="shared" si="1"/>
        <v>1.1105041218578252E-6</v>
      </c>
      <c r="I21" s="89">
        <f>IFERROR((s_DL/(up_Rad_Spec!AV21*s_GSF_s*s_Fam*s_Foffset*Fsurf!C21*s_EF_ow*(1/365)*s_ET_ow*(1/24)))*up_Rad_Spec!BF21,".")</f>
        <v>4.0495647356652711</v>
      </c>
      <c r="J21" s="30">
        <f>IFERROR((s_DL/(up_Rad_Spec!AZ21*s_GSF_s*s_Fam*s_Foffset*Fsurf!C21*s_EF_ow*(1/365)*s_ET_ow*(1/24)))*up_Rad_Spec!BF21,".")</f>
        <v>4.0495647356652711</v>
      </c>
      <c r="K21" s="30">
        <f>IFERROR((s_DL/(up_Rad_Spec!BA21*s_GSF_s*s_Fam*s_Foffset*Fsurf!C21*s_EF_ow*(1/365)*s_ET_ow*(1/24)))*up_Rad_Spec!BF21,".")</f>
        <v>4.0495647356652711</v>
      </c>
      <c r="L21" s="30">
        <f>IFERROR((s_DL/(up_Rad_Spec!BB21*s_GSF_s*s_Fam*s_Foffset*Fsurf!C21*s_EF_ow*(1/365)*s_ET_ow*(1/24)))*up_Rad_Spec!BF21,".")</f>
        <v>4.0495647356652711</v>
      </c>
      <c r="M21" s="30">
        <f>IFERROR((s_DL/(up_Rad_Spec!AY21*s_GSF_s*s_Fam*s_Foffset*Fsurf!C21*s_EF_ow*(1/365)*s_ET_ow*(1/24)))*up_Rad_Spec!BF21,".")</f>
        <v>4.0495647356652711</v>
      </c>
      <c r="N21" s="30">
        <f>IFERROR((s_DL/(up_Rad_Spec!AV21*s_GSF_s*s_Fam*s_Foffset*acf!D21*s_ET_ow*(1/24)*s_EF_ow*(1/365)))*up_Rad_Spec!BF21,".")</f>
        <v>4.7379907407283666</v>
      </c>
      <c r="O21" s="30">
        <f>IFERROR((s_DL/(up_Rad_Spec!AZ21*s_GSF_s*s_Fam*s_Foffset*acf!E21*s_ET_ow*(1/24)*s_EF_ow*(1/365)))*up_Rad_Spec!BF21,".")</f>
        <v>4.5989835743681535</v>
      </c>
      <c r="P21" s="30">
        <f>IFERROR((s_DL/(up_Rad_Spec!BA21*s_GSF_s*s_Fam*s_Foffset*acf!F21*s_ET_ow*(1/24)*s_EF_ow*(1/365)))*up_Rad_Spec!BF21,".")</f>
        <v>4.5922064102444198</v>
      </c>
      <c r="Q21" s="30">
        <f>IFERROR((s_DL/(up_Rad_Spec!BB21*s_GSF_s*s_Fam*s_Foffset*acf!G21*s_ET_ow*(1/24)*s_EF_ow*(1/365)))*up_Rad_Spec!BF21,".")</f>
        <v>4.665333408492967</v>
      </c>
      <c r="R21" s="30">
        <f>IFERROR((s_DL/(up_Rad_Spec!AY21*s_GSF_s*s_Fam*s_Foffset*acf!C21*s_ET_ow*(1/24)*s_EF_ow*(1/365)))*up_Rad_Spec!BF21,".")</f>
        <v>4.6657523168786961</v>
      </c>
    </row>
    <row r="22" spans="1:18">
      <c r="A22" s="88" t="s">
        <v>29</v>
      </c>
      <c r="B22" s="28"/>
      <c r="C22" s="30">
        <f>IFERROR((s_DL/(k_decay*up_Rad_Spec!V22*s_IFD_ow*s_EF_ow))*up_Rad_Spec!BF22,".")</f>
        <v>3.266256203344386E-5</v>
      </c>
      <c r="D22" s="30">
        <f>IFERROR((s_DL/(k_decay*up_Rad_Spec!AN22*s_IRA_ow*(1/s_PEFm_ui)*s_SLF*s_ET_ow*s_EF_ow))*up_Rad_Spec!BF22,".")</f>
        <v>1.1495896013389128E-6</v>
      </c>
      <c r="E22" s="30">
        <f>IFERROR((s_DL/(k_decay*up_Rad_Spec!AN22*s_IRA_ow*(1/s_PEF)*s_SLF*s_ET_ow*s_EF_ow))*up_Rad_Spec!BF22,".")</f>
        <v>4.0946614908779038E-4</v>
      </c>
      <c r="F22" s="30">
        <f>IFERROR((s_DL/(k_decay*up_Rad_Spec!AY22*s_GSF_s*s_Fam*s_Foffset*acf!C22*s_ET_ow*(1/24)*s_EF_ow*(1/365)))*up_Rad_Spec!BF22,".")</f>
        <v>5.3548909513746485</v>
      </c>
      <c r="G22" s="30">
        <f t="shared" si="0"/>
        <v>3.0249421964066269E-5</v>
      </c>
      <c r="H22" s="30">
        <f t="shared" si="1"/>
        <v>1.1105041254234553E-6</v>
      </c>
      <c r="I22" s="89">
        <f>IFERROR((s_DL/(up_Rad_Spec!AV22*s_GSF_s*s_Fam*s_Foffset*Fsurf!C22*s_EF_ow*(1/365)*s_ET_ow*(1/24)))*up_Rad_Spec!BF22,".")</f>
        <v>3.977790733820457</v>
      </c>
      <c r="J22" s="30">
        <f>IFERROR((s_DL/(up_Rad_Spec!AZ22*s_GSF_s*s_Fam*s_Foffset*Fsurf!C22*s_EF_ow*(1/365)*s_ET_ow*(1/24)))*up_Rad_Spec!BF22,".")</f>
        <v>3.977790733820457</v>
      </c>
      <c r="K22" s="30">
        <f>IFERROR((s_DL/(up_Rad_Spec!BA22*s_GSF_s*s_Fam*s_Foffset*Fsurf!C22*s_EF_ow*(1/365)*s_ET_ow*(1/24)))*up_Rad_Spec!BF22,".")</f>
        <v>3.977790733820457</v>
      </c>
      <c r="L22" s="30">
        <f>IFERROR((s_DL/(up_Rad_Spec!BB22*s_GSF_s*s_Fam*s_Foffset*Fsurf!C22*s_EF_ow*(1/365)*s_ET_ow*(1/24)))*up_Rad_Spec!BF22,".")</f>
        <v>3.977790733820457</v>
      </c>
      <c r="M22" s="30">
        <f>IFERROR((s_DL/(up_Rad_Spec!AY22*s_GSF_s*s_Fam*s_Foffset*Fsurf!C22*s_EF_ow*(1/365)*s_ET_ow*(1/24)))*up_Rad_Spec!BF22,".")</f>
        <v>3.977790733820457</v>
      </c>
      <c r="N22" s="30">
        <f>IFERROR((s_DL/(up_Rad_Spec!AV22*s_GSF_s*s_Fam*s_Foffset*acf!D22*s_ET_ow*(1/24)*s_EF_ow*(1/365)))*up_Rad_Spec!BF22,".")</f>
        <v>4.7379907407283666</v>
      </c>
      <c r="O22" s="30">
        <f>IFERROR((s_DL/(up_Rad_Spec!AZ22*s_GSF_s*s_Fam*s_Foffset*acf!E22*s_ET_ow*(1/24)*s_EF_ow*(1/365)))*up_Rad_Spec!BF22,".")</f>
        <v>4.7379907407283666</v>
      </c>
      <c r="P22" s="30">
        <f>IFERROR((s_DL/(up_Rad_Spec!BA22*s_GSF_s*s_Fam*s_Foffset*acf!F22*s_ET_ow*(1/24)*s_EF_ow*(1/365)))*up_Rad_Spec!BF22,".")</f>
        <v>4.7379907407283666</v>
      </c>
      <c r="Q22" s="30">
        <f>IFERROR((s_DL/(up_Rad_Spec!BB22*s_GSF_s*s_Fam*s_Foffset*acf!G22*s_ET_ow*(1/24)*s_EF_ow*(1/365)))*up_Rad_Spec!BF22,".")</f>
        <v>4.7379907407283666</v>
      </c>
      <c r="R22" s="30">
        <f>IFERROR((s_DL/(up_Rad_Spec!AY22*s_GSF_s*s_Fam*s_Foffset*acf!C22*s_ET_ow*(1/24)*s_EF_ow*(1/365)))*up_Rad_Spec!BF22,".")</f>
        <v>4.7379907407283666</v>
      </c>
    </row>
    <row r="23" spans="1:18">
      <c r="A23" s="88" t="s">
        <v>30</v>
      </c>
      <c r="B23" s="28"/>
      <c r="C23" s="30">
        <f>IFERROR((s_DL/(k_decay*up_Rad_Spec!V23*s_IFD_ow*s_EF_ow))*up_Rad_Spec!BF23,".")</f>
        <v>3.266256203344386E-5</v>
      </c>
      <c r="D23" s="30">
        <f>IFERROR((s_DL/(k_decay*up_Rad_Spec!AN23*s_IRA_ow*(1/s_PEFm_ui)*s_SLF*s_ET_ow*s_EF_ow))*up_Rad_Spec!BF23,".")</f>
        <v>1.1495896013389128E-6</v>
      </c>
      <c r="E23" s="30">
        <f>IFERROR((s_DL/(k_decay*up_Rad_Spec!AN23*s_IRA_ow*(1/s_PEF)*s_SLF*s_ET_ow*s_EF_ow))*up_Rad_Spec!BF23,".")</f>
        <v>4.0946614908779038E-4</v>
      </c>
      <c r="F23" s="30">
        <f>IFERROR((s_DL/(k_decay*up_Rad_Spec!AY23*s_GSF_s*s_Fam*s_Foffset*acf!C23*s_ET_ow*(1/24)*s_EF_ow*(1/365)))*up_Rad_Spec!BF23,".")</f>
        <v>4.8194018562371834</v>
      </c>
      <c r="G23" s="30">
        <f t="shared" si="0"/>
        <v>3.0249402977748424E-5</v>
      </c>
      <c r="H23" s="30">
        <f t="shared" si="1"/>
        <v>1.1105040998348155E-6</v>
      </c>
      <c r="I23" s="89">
        <f>IFERROR((s_DL/(up_Rad_Spec!AV23*s_GSF_s*s_Fam*s_Foffset*Fsurf!C23*s_EF_ow*(1/365)*s_ET_ow*(1/24)))*up_Rad_Spec!BF23,".")</f>
        <v>3.5328845622663878</v>
      </c>
      <c r="J23" s="30">
        <f>IFERROR((s_DL/(up_Rad_Spec!AZ23*s_GSF_s*s_Fam*s_Foffset*Fsurf!C23*s_EF_ow*(1/365)*s_ET_ow*(1/24)))*up_Rad_Spec!BF23,".")</f>
        <v>3.5328845622663878</v>
      </c>
      <c r="K23" s="30">
        <f>IFERROR((s_DL/(up_Rad_Spec!BA23*s_GSF_s*s_Fam*s_Foffset*Fsurf!C23*s_EF_ow*(1/365)*s_ET_ow*(1/24)))*up_Rad_Spec!BF23,".")</f>
        <v>3.5328845622663878</v>
      </c>
      <c r="L23" s="30">
        <f>IFERROR((s_DL/(up_Rad_Spec!BB23*s_GSF_s*s_Fam*s_Foffset*Fsurf!C23*s_EF_ow*(1/365)*s_ET_ow*(1/24)))*up_Rad_Spec!BF23,".")</f>
        <v>3.5328845622663878</v>
      </c>
      <c r="M23" s="30">
        <f>IFERROR((s_DL/(up_Rad_Spec!AY23*s_GSF_s*s_Fam*s_Foffset*Fsurf!C23*s_EF_ow*(1/365)*s_ET_ow*(1/24)))*up_Rad_Spec!BF23,".")</f>
        <v>3.5328845622663878</v>
      </c>
      <c r="N23" s="30">
        <f>IFERROR((s_DL/(up_Rad_Spec!AV23*s_GSF_s*s_Fam*s_Foffset*acf!D23*s_ET_ow*(1/24)*s_EF_ow*(1/365)))*up_Rad_Spec!BF23,".")</f>
        <v>4.5800577160374196</v>
      </c>
      <c r="O23" s="30">
        <f>IFERROR((s_DL/(up_Rad_Spec!AZ23*s_GSF_s*s_Fam*s_Foffset*acf!E23*s_ET_ow*(1/24)*s_EF_ow*(1/365)))*up_Rad_Spec!BF23,".")</f>
        <v>4.2641916666555311</v>
      </c>
      <c r="P23" s="30">
        <f>IFERROR((s_DL/(up_Rad_Spec!BA23*s_GSF_s*s_Fam*s_Foffset*acf!F23*s_ET_ow*(1/24)*s_EF_ow*(1/365)))*up_Rad_Spec!BF23,".")</f>
        <v>4.3514385549758465</v>
      </c>
      <c r="Q23" s="30">
        <f>IFERROR((s_DL/(up_Rad_Spec!BB23*s_GSF_s*s_Fam*s_Foffset*acf!G23*s_ET_ow*(1/24)*s_EF_ow*(1/365)))*up_Rad_Spec!BF23,".")</f>
        <v>4.433405621681545</v>
      </c>
      <c r="R23" s="30">
        <f>IFERROR((s_DL/(up_Rad_Spec!AY23*s_GSF_s*s_Fam*s_Foffset*acf!C23*s_ET_ow*(1/24)*s_EF_ow*(1/365)))*up_Rad_Spec!BF23,".")</f>
        <v>4.2641916666555311</v>
      </c>
    </row>
    <row r="24" spans="1:18">
      <c r="A24" s="88" t="s">
        <v>31</v>
      </c>
      <c r="B24" s="28"/>
      <c r="C24" s="30">
        <f>IFERROR((s_DL/(k_decay*up_Rad_Spec!V24*s_IFD_ow*s_EF_ow))*up_Rad_Spec!BF24,".")</f>
        <v>3.266256203344386E-5</v>
      </c>
      <c r="D24" s="30">
        <f>IFERROR((s_DL/(k_decay*up_Rad_Spec!AN24*s_IRA_ow*(1/s_PEFm_ui)*s_SLF*s_ET_ow*s_EF_ow))*up_Rad_Spec!BF24,".")</f>
        <v>1.1495896013389128E-6</v>
      </c>
      <c r="E24" s="30">
        <f>IFERROR((s_DL/(k_decay*up_Rad_Spec!AN24*s_IRA_ow*(1/s_PEF)*s_SLF*s_ET_ow*s_EF_ow))*up_Rad_Spec!BF24,".")</f>
        <v>4.0946614908779038E-4</v>
      </c>
      <c r="F24" s="30">
        <f>IFERROR((s_DL/(k_decay*up_Rad_Spec!AY24*s_GSF_s*s_Fam*s_Foffset*acf!C24*s_ET_ow*(1/24)*s_EF_ow*(1/365)))*up_Rad_Spec!BF24,".")</f>
        <v>5.5212564954950265</v>
      </c>
      <c r="G24" s="30">
        <f t="shared" si="0"/>
        <v>3.0249427112902339E-5</v>
      </c>
      <c r="H24" s="30">
        <f t="shared" si="1"/>
        <v>1.1105041323627477E-6</v>
      </c>
      <c r="I24" s="89" t="str">
        <f>IFERROR((s_DL/(up_Rad_Spec!AV24*s_GSF_s*s_Fam*s_Foffset*Fsurf!C24*s_EF_ow*(1/365)*s_ET_ow*(1/24)))*up_Rad_Spec!BF24,".")</f>
        <v>.</v>
      </c>
      <c r="J24" s="30" t="str">
        <f>IFERROR((s_DL/(up_Rad_Spec!AZ24*s_GSF_s*s_Fam*s_Foffset*Fsurf!C24*s_EF_ow*(1/365)*s_ET_ow*(1/24)))*up_Rad_Spec!BF24,".")</f>
        <v>.</v>
      </c>
      <c r="K24" s="30" t="str">
        <f>IFERROR((s_DL/(up_Rad_Spec!BA24*s_GSF_s*s_Fam*s_Foffset*Fsurf!C24*s_EF_ow*(1/365)*s_ET_ow*(1/24)))*up_Rad_Spec!BF24,".")</f>
        <v>.</v>
      </c>
      <c r="L24" s="30" t="str">
        <f>IFERROR((s_DL/(up_Rad_Spec!BB24*s_GSF_s*s_Fam*s_Foffset*Fsurf!C24*s_EF_ow*(1/365)*s_ET_ow*(1/24)))*up_Rad_Spec!BF24,".")</f>
        <v>.</v>
      </c>
      <c r="M24" s="30" t="str">
        <f>IFERROR((s_DL/(up_Rad_Spec!AY24*s_GSF_s*s_Fam*s_Foffset*Fsurf!C24*s_EF_ow*(1/365)*s_ET_ow*(1/24)))*up_Rad_Spec!BF24,".")</f>
        <v>.</v>
      </c>
      <c r="N24" s="30">
        <f>IFERROR((s_DL/(up_Rad_Spec!AV24*s_GSF_s*s_Fam*s_Foffset*acf!D24*s_ET_ow*(1/24)*s_EF_ow*(1/365)))*up_Rad_Spec!BF24,".")</f>
        <v>4.5021487909108631</v>
      </c>
      <c r="O24" s="30">
        <f>IFERROR((s_DL/(up_Rad_Spec!AZ24*s_GSF_s*s_Fam*s_Foffset*acf!E24*s_ET_ow*(1/24)*s_EF_ow*(1/365)))*up_Rad_Spec!BF24,".")</f>
        <v>4.5207762655087302</v>
      </c>
      <c r="P24" s="30">
        <f>IFERROR((s_DL/(up_Rad_Spec!BA24*s_GSF_s*s_Fam*s_Foffset*acf!F24*s_ET_ow*(1/24)*s_EF_ow*(1/365)))*up_Rad_Spec!BF24,".")</f>
        <v>4.4891610111793234</v>
      </c>
      <c r="Q24" s="30">
        <f>IFERROR((s_DL/(up_Rad_Spec!BB24*s_GSF_s*s_Fam*s_Foffset*acf!G24*s_ET_ow*(1/24)*s_EF_ow*(1/365)))*up_Rad_Spec!BF24,".")</f>
        <v>4.5570116952670698</v>
      </c>
      <c r="R24" s="30">
        <f>IFERROR((s_DL/(up_Rad_Spec!AY24*s_GSF_s*s_Fam*s_Foffset*acf!C24*s_ET_ow*(1/24)*s_EF_ow*(1/365)))*up_Rad_Spec!BF24,".")</f>
        <v>4.8851904530616777</v>
      </c>
    </row>
    <row r="25" spans="1:18">
      <c r="A25" s="88" t="s">
        <v>32</v>
      </c>
      <c r="B25" s="28"/>
      <c r="C25" s="30">
        <f>IFERROR((s_DL/(k_decay*up_Rad_Spec!V25*s_IFD_ow*s_EF_ow))*up_Rad_Spec!BF25,".")</f>
        <v>3.266256203344386E-5</v>
      </c>
      <c r="D25" s="30">
        <f>IFERROR((s_DL/(k_decay*up_Rad_Spec!AN25*s_IRA_ow*(1/s_PEFm_ui)*s_SLF*s_ET_ow*s_EF_ow))*up_Rad_Spec!BF25,".")</f>
        <v>1.1495896013389128E-6</v>
      </c>
      <c r="E25" s="30">
        <f>IFERROR((s_DL/(k_decay*up_Rad_Spec!AN25*s_IRA_ow*(1/s_PEF)*s_SLF*s_ET_ow*s_EF_ow))*up_Rad_Spec!BF25,".")</f>
        <v>4.0946614908779038E-4</v>
      </c>
      <c r="F25" s="30">
        <f>IFERROR((s_DL/(k_decay*up_Rad_Spec!AY25*s_GSF_s*s_Fam*s_Foffset*acf!C25*s_ET_ow*(1/24)*s_EF_ow*(1/365)))*up_Rad_Spec!BF25,".")</f>
        <v>5.2973590651202143</v>
      </c>
      <c r="G25" s="30">
        <f t="shared" si="0"/>
        <v>3.0249420108259715E-5</v>
      </c>
      <c r="H25" s="30">
        <f t="shared" si="1"/>
        <v>1.11050412292231E-6</v>
      </c>
      <c r="I25" s="89" t="str">
        <f>IFERROR((s_DL/(up_Rad_Spec!AV25*s_GSF_s*s_Fam*s_Foffset*Fsurf!C25*s_EF_ow*(1/365)*s_ET_ow*(1/24)))*up_Rad_Spec!BF25,".")</f>
        <v>.</v>
      </c>
      <c r="J25" s="30" t="str">
        <f>IFERROR((s_DL/(up_Rad_Spec!AZ25*s_GSF_s*s_Fam*s_Foffset*Fsurf!C25*s_EF_ow*(1/365)*s_ET_ow*(1/24)))*up_Rad_Spec!BF25,".")</f>
        <v>.</v>
      </c>
      <c r="K25" s="30" t="str">
        <f>IFERROR((s_DL/(up_Rad_Spec!BA25*s_GSF_s*s_Fam*s_Foffset*Fsurf!C25*s_EF_ow*(1/365)*s_ET_ow*(1/24)))*up_Rad_Spec!BF25,".")</f>
        <v>.</v>
      </c>
      <c r="L25" s="30" t="str">
        <f>IFERROR((s_DL/(up_Rad_Spec!BB25*s_GSF_s*s_Fam*s_Foffset*Fsurf!C25*s_EF_ow*(1/365)*s_ET_ow*(1/24)))*up_Rad_Spec!BF25,".")</f>
        <v>.</v>
      </c>
      <c r="M25" s="30" t="str">
        <f>IFERROR((s_DL/(up_Rad_Spec!AY25*s_GSF_s*s_Fam*s_Foffset*Fsurf!C25*s_EF_ow*(1/365)*s_ET_ow*(1/24)))*up_Rad_Spec!BF25,".")</f>
        <v>.</v>
      </c>
      <c r="N25" s="30">
        <f>IFERROR((s_DL/(up_Rad_Spec!AV25*s_GSF_s*s_Fam*s_Foffset*acf!D25*s_ET_ow*(1/24)*s_EF_ow*(1/365)))*up_Rad_Spec!BF25,".")</f>
        <v>4.677557185361934</v>
      </c>
      <c r="O25" s="30">
        <f>IFERROR((s_DL/(up_Rad_Spec!AZ25*s_GSF_s*s_Fam*s_Foffset*acf!E25*s_ET_ow*(1/24)*s_EF_ow*(1/365)))*up_Rad_Spec!BF25,".")</f>
        <v>4.5792242963820611</v>
      </c>
      <c r="P25" s="30">
        <f>IFERROR((s_DL/(up_Rad_Spec!BA25*s_GSF_s*s_Fam*s_Foffset*acf!F25*s_ET_ow*(1/24)*s_EF_ow*(1/365)))*up_Rad_Spec!BF25,".")</f>
        <v>4.5997993441237908</v>
      </c>
      <c r="Q25" s="30">
        <f>IFERROR((s_DL/(up_Rad_Spec!BB25*s_GSF_s*s_Fam*s_Foffset*acf!G25*s_ET_ow*(1/24)*s_EF_ow*(1/365)))*up_Rad_Spec!BF25,".")</f>
        <v>4.641553761049825</v>
      </c>
      <c r="R25" s="30">
        <f>IFERROR((s_DL/(up_Rad_Spec!AY25*s_GSF_s*s_Fam*s_Foffset*acf!C25*s_ET_ow*(1/24)*s_EF_ow*(1/365)))*up_Rad_Spec!BF25,".")</f>
        <v>4.6870867079767429</v>
      </c>
    </row>
    <row r="26" spans="1:18">
      <c r="A26" s="88" t="s">
        <v>33</v>
      </c>
      <c r="B26" s="28"/>
      <c r="C26" s="30">
        <f>IFERROR((s_DL/(k_decay*up_Rad_Spec!V26*s_IFD_ow*s_EF_ow))*up_Rad_Spec!BF26,".")</f>
        <v>3.266256203344386E-5</v>
      </c>
      <c r="D26" s="30">
        <f>IFERROR((s_DL/(k_decay*up_Rad_Spec!AN26*s_IRA_ow*(1/s_PEFm_ui)*s_SLF*s_ET_ow*s_EF_ow))*up_Rad_Spec!BF26,".")</f>
        <v>1.1495896013389128E-6</v>
      </c>
      <c r="E26" s="30">
        <f>IFERROR((s_DL/(k_decay*up_Rad_Spec!AN26*s_IRA_ow*(1/s_PEF)*s_SLF*s_ET_ow*s_EF_ow))*up_Rad_Spec!BF26,".")</f>
        <v>4.0946614908779038E-4</v>
      </c>
      <c r="F26" s="30">
        <f>IFERROR((s_DL/(k_decay*up_Rad_Spec!AY26*s_GSF_s*s_Fam*s_Foffset*acf!C26*s_ET_ow*(1/24)*s_EF_ow*(1/365)))*up_Rad_Spec!BF26,".")</f>
        <v>5.067039105767158</v>
      </c>
      <c r="G26" s="30">
        <f t="shared" si="0"/>
        <v>3.0249412256772968E-5</v>
      </c>
      <c r="H26" s="30">
        <f t="shared" si="1"/>
        <v>1.1105041123405416E-6</v>
      </c>
      <c r="I26" s="89">
        <f>IFERROR((s_DL/(up_Rad_Spec!AV26*s_GSF_s*s_Fam*s_Foffset*Fsurf!C26*s_EF_ow*(1/365)*s_ET_ow*(1/24)))*up_Rad_Spec!BF26,".")</f>
        <v>3.541687430777019</v>
      </c>
      <c r="J26" s="30">
        <f>IFERROR((s_DL/(up_Rad_Spec!AZ26*s_GSF_s*s_Fam*s_Foffset*Fsurf!C26*s_EF_ow*(1/365)*s_ET_ow*(1/24)))*up_Rad_Spec!BF26,".")</f>
        <v>3.541687430777019</v>
      </c>
      <c r="K26" s="30">
        <f>IFERROR((s_DL/(up_Rad_Spec!BA26*s_GSF_s*s_Fam*s_Foffset*Fsurf!C26*s_EF_ow*(1/365)*s_ET_ow*(1/24)))*up_Rad_Spec!BF26,".")</f>
        <v>3.541687430777019</v>
      </c>
      <c r="L26" s="30">
        <f>IFERROR((s_DL/(up_Rad_Spec!BB26*s_GSF_s*s_Fam*s_Foffset*Fsurf!C26*s_EF_ow*(1/365)*s_ET_ow*(1/24)))*up_Rad_Spec!BF26,".")</f>
        <v>3.541687430777019</v>
      </c>
      <c r="M26" s="30">
        <f>IFERROR((s_DL/(up_Rad_Spec!AY26*s_GSF_s*s_Fam*s_Foffset*Fsurf!C26*s_EF_ow*(1/365)*s_ET_ow*(1/24)))*up_Rad_Spec!BF26,".")</f>
        <v>3.541687430777019</v>
      </c>
      <c r="N26" s="30">
        <f>IFERROR((s_DL/(up_Rad_Spec!AV26*s_GSF_s*s_Fam*s_Foffset*acf!D26*s_ET_ow*(1/24)*s_EF_ow*(1/365)))*up_Rad_Spec!BF26,".")</f>
        <v>4.4706683157777967</v>
      </c>
      <c r="O26" s="30">
        <f>IFERROR((s_DL/(up_Rad_Spec!AZ26*s_GSF_s*s_Fam*s_Foffset*acf!E26*s_ET_ow*(1/24)*s_EF_ow*(1/365)))*up_Rad_Spec!BF26,".")</f>
        <v>4.4774012499883087</v>
      </c>
      <c r="P26" s="30">
        <f>IFERROR((s_DL/(up_Rad_Spec!BA26*s_GSF_s*s_Fam*s_Foffset*acf!F26*s_ET_ow*(1/24)*s_EF_ow*(1/365)))*up_Rad_Spec!BF26,".")</f>
        <v>4.4752032130467301</v>
      </c>
      <c r="Q26" s="30">
        <f>IFERROR((s_DL/(up_Rad_Spec!BB26*s_GSF_s*s_Fam*s_Foffset*acf!G26*s_ET_ow*(1/24)*s_EF_ow*(1/365)))*up_Rad_Spec!BF26,".")</f>
        <v>4.5328021653424928</v>
      </c>
      <c r="R26" s="30">
        <f>IFERROR((s_DL/(up_Rad_Spec!AY26*s_GSF_s*s_Fam*s_Foffset*acf!C26*s_ET_ow*(1/24)*s_EF_ow*(1/365)))*up_Rad_Spec!BF26,".")</f>
        <v>4.4833003293690554</v>
      </c>
    </row>
    <row r="27" spans="1:18">
      <c r="A27" s="88" t="s">
        <v>34</v>
      </c>
      <c r="B27" s="28"/>
      <c r="C27" s="30">
        <f>IFERROR((s_DL/(k_decay*up_Rad_Spec!V27*s_IFD_ow*s_EF_ow))*up_Rad_Spec!BF27,".")</f>
        <v>3.266256203344386E-5</v>
      </c>
      <c r="D27" s="30">
        <f>IFERROR((s_DL/(k_decay*up_Rad_Spec!AN27*s_IRA_ow*(1/s_PEFm_ui)*s_SLF*s_ET_ow*s_EF_ow))*up_Rad_Spec!BF27,".")</f>
        <v>1.1495896013389128E-6</v>
      </c>
      <c r="E27" s="30">
        <f>IFERROR((s_DL/(k_decay*up_Rad_Spec!AN27*s_IRA_ow*(1/s_PEF)*s_SLF*s_ET_ow*s_EF_ow))*up_Rad_Spec!BF27,".")</f>
        <v>4.0946614908779038E-4</v>
      </c>
      <c r="F27" s="30">
        <f>IFERROR((s_DL/(k_decay*up_Rad_Spec!AY27*s_GSF_s*s_Fam*s_Foffset*acf!C27*s_ET_ow*(1/24)*s_EF_ow*(1/365)))*up_Rad_Spec!BF27,".")</f>
        <v>5.6413153510993421</v>
      </c>
      <c r="G27" s="30">
        <f t="shared" si="0"/>
        <v>3.02494306399413E-5</v>
      </c>
      <c r="H27" s="30">
        <f t="shared" si="1"/>
        <v>1.110504137116278E-6</v>
      </c>
      <c r="I27" s="89" t="str">
        <f>IFERROR((s_DL/(up_Rad_Spec!AV27*s_GSF_s*s_Fam*s_Foffset*Fsurf!C27*s_EF_ow*(1/365)*s_ET_ow*(1/24)))*up_Rad_Spec!BF27,".")</f>
        <v>.</v>
      </c>
      <c r="J27" s="30" t="str">
        <f>IFERROR((s_DL/(up_Rad_Spec!AZ27*s_GSF_s*s_Fam*s_Foffset*Fsurf!C27*s_EF_ow*(1/365)*s_ET_ow*(1/24)))*up_Rad_Spec!BF27,".")</f>
        <v>.</v>
      </c>
      <c r="K27" s="30" t="str">
        <f>IFERROR((s_DL/(up_Rad_Spec!BA27*s_GSF_s*s_Fam*s_Foffset*Fsurf!C27*s_EF_ow*(1/365)*s_ET_ow*(1/24)))*up_Rad_Spec!BF27,".")</f>
        <v>.</v>
      </c>
      <c r="L27" s="30" t="str">
        <f>IFERROR((s_DL/(up_Rad_Spec!BB27*s_GSF_s*s_Fam*s_Foffset*Fsurf!C27*s_EF_ow*(1/365)*s_ET_ow*(1/24)))*up_Rad_Spec!BF27,".")</f>
        <v>.</v>
      </c>
      <c r="M27" s="30" t="str">
        <f>IFERROR((s_DL/(up_Rad_Spec!AY27*s_GSF_s*s_Fam*s_Foffset*Fsurf!C27*s_EF_ow*(1/365)*s_ET_ow*(1/24)))*up_Rad_Spec!BF27,".")</f>
        <v>.</v>
      </c>
      <c r="N27" s="30">
        <f>IFERROR((s_DL/(up_Rad_Spec!AV27*s_GSF_s*s_Fam*s_Foffset*acf!D27*s_ET_ow*(1/24)*s_EF_ow*(1/365)))*up_Rad_Spec!BF27,".")</f>
        <v>4.4543930215710992</v>
      </c>
      <c r="O27" s="30">
        <f>IFERROR((s_DL/(up_Rad_Spec!AZ27*s_GSF_s*s_Fam*s_Foffset*acf!E27*s_ET_ow*(1/24)*s_EF_ow*(1/365)))*up_Rad_Spec!BF27,".")</f>
        <v>4.4980924753750315</v>
      </c>
      <c r="P27" s="30">
        <f>IFERROR((s_DL/(up_Rad_Spec!BA27*s_GSF_s*s_Fam*s_Foffset*acf!F27*s_ET_ow*(1/24)*s_EF_ow*(1/365)))*up_Rad_Spec!BF27,".")</f>
        <v>4.4433593837418961</v>
      </c>
      <c r="Q27" s="30">
        <f>IFERROR((s_DL/(up_Rad_Spec!BB27*s_GSF_s*s_Fam*s_Foffset*acf!G27*s_ET_ow*(1/24)*s_EF_ow*(1/365)))*up_Rad_Spec!BF27,".")</f>
        <v>4.4879684888123776</v>
      </c>
      <c r="R27" s="30">
        <f>IFERROR((s_DL/(up_Rad_Spec!AY27*s_GSF_s*s_Fam*s_Foffset*acf!C27*s_ET_ow*(1/24)*s_EF_ow*(1/365)))*up_Rad_Spec!BF27,".")</f>
        <v>4.9914181524417467</v>
      </c>
    </row>
    <row r="28" spans="1:18">
      <c r="A28" s="88" t="s">
        <v>35</v>
      </c>
      <c r="B28" s="28"/>
      <c r="C28" s="30">
        <f>IFERROR((s_DL/(k_decay*up_Rad_Spec!V28*s_IFD_ow*s_EF_ow))*up_Rad_Spec!BF28,".")</f>
        <v>3.266256203344386E-5</v>
      </c>
      <c r="D28" s="30">
        <f>IFERROR((s_DL/(k_decay*up_Rad_Spec!AN28*s_IRA_ow*(1/s_PEFm_ui)*s_SLF*s_ET_ow*s_EF_ow))*up_Rad_Spec!BF28,".")</f>
        <v>1.1495896013389128E-6</v>
      </c>
      <c r="E28" s="30">
        <f>IFERROR((s_DL/(k_decay*up_Rad_Spec!AN28*s_IRA_ow*(1/s_PEF)*s_SLF*s_ET_ow*s_EF_ow))*up_Rad_Spec!BF28,".")</f>
        <v>4.0946614908779038E-4</v>
      </c>
      <c r="F28" s="30">
        <f>IFERROR((s_DL/(k_decay*up_Rad_Spec!AY28*s_GSF_s*s_Fam*s_Foffset*acf!C28*s_ET_ow*(1/24)*s_EF_ow*(1/365)))*up_Rad_Spec!BF28,".")</f>
        <v>5.5967247362754389</v>
      </c>
      <c r="G28" s="30">
        <f t="shared" si="0"/>
        <v>3.0249429347640765E-5</v>
      </c>
      <c r="H28" s="30">
        <f t="shared" si="1"/>
        <v>1.1105041353745934E-6</v>
      </c>
      <c r="I28" s="89" t="str">
        <f>IFERROR((s_DL/(up_Rad_Spec!AV28*s_GSF_s*s_Fam*s_Foffset*Fsurf!C28*s_EF_ow*(1/365)*s_ET_ow*(1/24)))*up_Rad_Spec!BF28,".")</f>
        <v>.</v>
      </c>
      <c r="J28" s="30" t="str">
        <f>IFERROR((s_DL/(up_Rad_Spec!AZ28*s_GSF_s*s_Fam*s_Foffset*Fsurf!C28*s_EF_ow*(1/365)*s_ET_ow*(1/24)))*up_Rad_Spec!BF28,".")</f>
        <v>.</v>
      </c>
      <c r="K28" s="30" t="str">
        <f>IFERROR((s_DL/(up_Rad_Spec!BA28*s_GSF_s*s_Fam*s_Foffset*Fsurf!C28*s_EF_ow*(1/365)*s_ET_ow*(1/24)))*up_Rad_Spec!BF28,".")</f>
        <v>.</v>
      </c>
      <c r="L28" s="30" t="str">
        <f>IFERROR((s_DL/(up_Rad_Spec!BB28*s_GSF_s*s_Fam*s_Foffset*Fsurf!C28*s_EF_ow*(1/365)*s_ET_ow*(1/24)))*up_Rad_Spec!BF28,".")</f>
        <v>.</v>
      </c>
      <c r="M28" s="30" t="str">
        <f>IFERROR((s_DL/(up_Rad_Spec!AY28*s_GSF_s*s_Fam*s_Foffset*Fsurf!C28*s_EF_ow*(1/365)*s_ET_ow*(1/24)))*up_Rad_Spec!BF28,".")</f>
        <v>.</v>
      </c>
      <c r="N28" s="30">
        <f>IFERROR((s_DL/(up_Rad_Spec!AV28*s_GSF_s*s_Fam*s_Foffset*acf!D28*s_ET_ow*(1/24)*s_EF_ow*(1/365)))*up_Rad_Spec!BF28,".")</f>
        <v>4.5026973022481291</v>
      </c>
      <c r="O28" s="30">
        <f>IFERROR((s_DL/(up_Rad_Spec!AZ28*s_GSF_s*s_Fam*s_Foffset*acf!E28*s_ET_ow*(1/24)*s_EF_ow*(1/365)))*up_Rad_Spec!BF28,".")</f>
        <v>4.5403949905184424</v>
      </c>
      <c r="P28" s="30">
        <f>IFERROR((s_DL/(up_Rad_Spec!BA28*s_GSF_s*s_Fam*s_Foffset*acf!F28*s_ET_ow*(1/24)*s_EF_ow*(1/365)))*up_Rad_Spec!BF28,".")</f>
        <v>4.5002170356586069</v>
      </c>
      <c r="Q28" s="30">
        <f>IFERROR((s_DL/(up_Rad_Spec!BB28*s_GSF_s*s_Fam*s_Foffset*acf!G28*s_ET_ow*(1/24)*s_EF_ow*(1/365)))*up_Rad_Spec!BF28,".")</f>
        <v>4.541989169369244</v>
      </c>
      <c r="R28" s="30">
        <f>IFERROR((s_DL/(up_Rad_Spec!AY28*s_GSF_s*s_Fam*s_Foffset*acf!C28*s_ET_ow*(1/24)*s_EF_ow*(1/365)))*up_Rad_Spec!BF28,".")</f>
        <v>4.9519645161160994</v>
      </c>
    </row>
    <row r="29" spans="1:18">
      <c r="A29" s="88" t="s">
        <v>36</v>
      </c>
      <c r="B29" s="28"/>
      <c r="C29" s="30">
        <f>IFERROR((s_DL/(k_decay*up_Rad_Spec!V29*s_IFD_ow*s_EF_ow))*up_Rad_Spec!BF29,".")</f>
        <v>3.266256203344386E-5</v>
      </c>
      <c r="D29" s="30">
        <f>IFERROR((s_DL/(k_decay*up_Rad_Spec!AN29*s_IRA_ow*(1/s_PEFm_ui)*s_SLF*s_ET_ow*s_EF_ow))*up_Rad_Spec!BF29,".")</f>
        <v>1.1495896013389128E-6</v>
      </c>
      <c r="E29" s="30">
        <f>IFERROR((s_DL/(k_decay*up_Rad_Spec!AN29*s_IRA_ow*(1/s_PEF)*s_SLF*s_ET_ow*s_EF_ow))*up_Rad_Spec!BF29,".")</f>
        <v>4.0946614908779038E-4</v>
      </c>
      <c r="F29" s="30">
        <f>IFERROR((s_DL/(k_decay*up_Rad_Spec!AY29*s_GSF_s*s_Fam*s_Foffset*acf!C29*s_ET_ow*(1/24)*s_EF_ow*(1/365)))*up_Rad_Spec!BF29,".")</f>
        <v>5.5761674369686451</v>
      </c>
      <c r="G29" s="30">
        <f t="shared" si="0"/>
        <v>3.0249428744899851E-5</v>
      </c>
      <c r="H29" s="30">
        <f t="shared" si="1"/>
        <v>1.1105041345622556E-6</v>
      </c>
      <c r="I29" s="89">
        <f>IFERROR((s_DL/(up_Rad_Spec!AV29*s_GSF_s*s_Fam*s_Foffset*Fsurf!C29*s_EF_ow*(1/365)*s_ET_ow*(1/24)))*up_Rad_Spec!BF29,".")</f>
        <v>4.5123721340270162</v>
      </c>
      <c r="J29" s="30">
        <f>IFERROR((s_DL/(up_Rad_Spec!AZ29*s_GSF_s*s_Fam*s_Foffset*Fsurf!C29*s_EF_ow*(1/365)*s_ET_ow*(1/24)))*up_Rad_Spec!BF29,".")</f>
        <v>4.5123721340270162</v>
      </c>
      <c r="K29" s="30">
        <f>IFERROR((s_DL/(up_Rad_Spec!BA29*s_GSF_s*s_Fam*s_Foffset*Fsurf!C29*s_EF_ow*(1/365)*s_ET_ow*(1/24)))*up_Rad_Spec!BF29,".")</f>
        <v>4.5123721340270162</v>
      </c>
      <c r="L29" s="30">
        <f>IFERROR((s_DL/(up_Rad_Spec!BB29*s_GSF_s*s_Fam*s_Foffset*Fsurf!C29*s_EF_ow*(1/365)*s_ET_ow*(1/24)))*up_Rad_Spec!BF29,".")</f>
        <v>4.5123721340270162</v>
      </c>
      <c r="M29" s="30">
        <f>IFERROR((s_DL/(up_Rad_Spec!AY29*s_GSF_s*s_Fam*s_Foffset*Fsurf!C29*s_EF_ow*(1/365)*s_ET_ow*(1/24)))*up_Rad_Spec!BF29,".")</f>
        <v>4.5123721340270162</v>
      </c>
      <c r="N29" s="30">
        <f>IFERROR((s_DL/(up_Rad_Spec!AV29*s_GSF_s*s_Fam*s_Foffset*acf!D29*s_ET_ow*(1/24)*s_EF_ow*(1/365)))*up_Rad_Spec!BF29,".")</f>
        <v>4.4946885135017736</v>
      </c>
      <c r="O29" s="30">
        <f>IFERROR((s_DL/(up_Rad_Spec!AZ29*s_GSF_s*s_Fam*s_Foffset*acf!E29*s_ET_ow*(1/24)*s_EF_ow*(1/365)))*up_Rad_Spec!BF29,".")</f>
        <v>4.5634331871225831</v>
      </c>
      <c r="P29" s="30">
        <f>IFERROR((s_DL/(up_Rad_Spec!BA29*s_GSF_s*s_Fam*s_Foffset*acf!F29*s_ET_ow*(1/24)*s_EF_ow*(1/365)))*up_Rad_Spec!BF29,".")</f>
        <v>4.5102027243471978</v>
      </c>
      <c r="Q29" s="30">
        <f>IFERROR((s_DL/(up_Rad_Spec!BB29*s_GSF_s*s_Fam*s_Foffset*acf!G29*s_ET_ow*(1/24)*s_EF_ow*(1/365)))*up_Rad_Spec!BF29,".")</f>
        <v>4.6091434882266302</v>
      </c>
      <c r="R29" s="30">
        <f>IFERROR((s_DL/(up_Rad_Spec!AY29*s_GSF_s*s_Fam*s_Foffset*acf!C29*s_ET_ow*(1/24)*s_EF_ow*(1/365)))*up_Rad_Spec!BF29,".")</f>
        <v>4.9337754820807804</v>
      </c>
    </row>
    <row r="30" spans="1:18">
      <c r="A30" s="88" t="s">
        <v>37</v>
      </c>
      <c r="B30" s="28"/>
      <c r="C30" s="30">
        <f>IFERROR((s_DL/(k_decay*up_Rad_Spec!V30*s_IFD_ow*s_EF_ow))*up_Rad_Spec!BF30,".")</f>
        <v>3.266256203344386E-5</v>
      </c>
      <c r="D30" s="30">
        <f>IFERROR((s_DL/(k_decay*up_Rad_Spec!AN30*s_IRA_ow*(1/s_PEFm_ui)*s_SLF*s_ET_ow*s_EF_ow))*up_Rad_Spec!BF30,".")</f>
        <v>1.1495896013389128E-6</v>
      </c>
      <c r="E30" s="30">
        <f>IFERROR((s_DL/(k_decay*up_Rad_Spec!AN30*s_IRA_ow*(1/s_PEF)*s_SLF*s_ET_ow*s_EF_ow))*up_Rad_Spec!BF30,".")</f>
        <v>4.0946614908779038E-4</v>
      </c>
      <c r="F30" s="30">
        <f>IFERROR((s_DL/(k_decay*up_Rad_Spec!AY30*s_GSF_s*s_Fam*s_Foffset*acf!C30*s_ET_ow*(1/24)*s_EF_ow*(1/365)))*up_Rad_Spec!BF30,".")</f>
        <v>5.3409403336656558</v>
      </c>
      <c r="G30" s="30">
        <f t="shared" si="0"/>
        <v>3.0249421517733029E-5</v>
      </c>
      <c r="H30" s="30">
        <f t="shared" si="1"/>
        <v>1.1105041248219141E-6</v>
      </c>
      <c r="I30" s="89">
        <f>IFERROR((s_DL/(up_Rad_Spec!AV30*s_GSF_s*s_Fam*s_Foffset*Fsurf!C30*s_EF_ow*(1/365)*s_ET_ow*(1/24)))*up_Rad_Spec!BF30,".")</f>
        <v>4.1399919093743014</v>
      </c>
      <c r="J30" s="30">
        <f>IFERROR((s_DL/(up_Rad_Spec!AZ30*s_GSF_s*s_Fam*s_Foffset*Fsurf!C30*s_EF_ow*(1/365)*s_ET_ow*(1/24)))*up_Rad_Spec!BF30,".")</f>
        <v>4.1399919093743014</v>
      </c>
      <c r="K30" s="30">
        <f>IFERROR((s_DL/(up_Rad_Spec!BA30*s_GSF_s*s_Fam*s_Foffset*Fsurf!C30*s_EF_ow*(1/365)*s_ET_ow*(1/24)))*up_Rad_Spec!BF30,".")</f>
        <v>4.1399919093743014</v>
      </c>
      <c r="L30" s="30">
        <f>IFERROR((s_DL/(up_Rad_Spec!BB30*s_GSF_s*s_Fam*s_Foffset*Fsurf!C30*s_EF_ow*(1/365)*s_ET_ow*(1/24)))*up_Rad_Spec!BF30,".")</f>
        <v>4.1399919093743014</v>
      </c>
      <c r="M30" s="30">
        <f>IFERROR((s_DL/(up_Rad_Spec!AY30*s_GSF_s*s_Fam*s_Foffset*Fsurf!C30*s_EF_ow*(1/365)*s_ET_ow*(1/24)))*up_Rad_Spec!BF30,".")</f>
        <v>4.1399919093743014</v>
      </c>
      <c r="N30" s="30">
        <f>IFERROR((s_DL/(up_Rad_Spec!AV30*s_GSF_s*s_Fam*s_Foffset*acf!D30*s_ET_ow*(1/24)*s_EF_ow*(1/365)))*up_Rad_Spec!BF30,".")</f>
        <v>4.7093545329547357</v>
      </c>
      <c r="O30" s="30">
        <f>IFERROR((s_DL/(up_Rad_Spec!AZ30*s_GSF_s*s_Fam*s_Foffset*acf!E30*s_ET_ow*(1/24)*s_EF_ow*(1/365)))*up_Rad_Spec!BF30,".")</f>
        <v>4.6578093589621936</v>
      </c>
      <c r="P30" s="30">
        <f>IFERROR((s_DL/(up_Rad_Spec!BA30*s_GSF_s*s_Fam*s_Foffset*acf!F30*s_ET_ow*(1/24)*s_EF_ow*(1/365)))*up_Rad_Spec!BF30,".")</f>
        <v>4.6053269999879722</v>
      </c>
      <c r="Q30" s="30">
        <f>IFERROR((s_DL/(up_Rad_Spec!BB30*s_GSF_s*s_Fam*s_Foffset*acf!G30*s_ET_ow*(1/24)*s_EF_ow*(1/365)))*up_Rad_Spec!BF30,".")</f>
        <v>4.7871585691698906</v>
      </c>
      <c r="R30" s="30">
        <f>IFERROR((s_DL/(up_Rad_Spec!AY30*s_GSF_s*s_Fam*s_Foffset*acf!C30*s_ET_ow*(1/24)*s_EF_ow*(1/365)))*up_Rad_Spec!BF30,".")</f>
        <v>4.72564727787677</v>
      </c>
    </row>
    <row r="31" spans="1:18">
      <c r="A31" s="27" t="s">
        <v>38</v>
      </c>
      <c r="B31" s="28" t="s">
        <v>13</v>
      </c>
      <c r="C31" s="30">
        <f>IFERROR((s_DL/(k_decay*up_Rad_Spec!V31*s_IFD_ow*s_EF_ow))*up_Rad_Spec!BF31,".")</f>
        <v>3.266256203344386E-5</v>
      </c>
      <c r="D31" s="30">
        <f>IFERROR((s_DL/(k_decay*up_Rad_Spec!AN31*s_IRA_ow*(1/s_PEFm_ui)*s_SLF*s_ET_ow*s_EF_ow))*up_Rad_Spec!BF31,".")</f>
        <v>1.1495896013389128E-6</v>
      </c>
      <c r="E31" s="30">
        <f>IFERROR((s_DL/(k_decay*up_Rad_Spec!AN31*s_IRA_ow*(1/s_PEF)*s_SLF*s_ET_ow*s_EF_ow))*up_Rad_Spec!BF31,".")</f>
        <v>4.0946614908779038E-4</v>
      </c>
      <c r="F31" s="30">
        <f>IFERROR((s_DL/(k_decay*up_Rad_Spec!AY31*s_GSF_s*s_Fam*s_Foffset*acf!C31*s_ET_ow*(1/24)*s_EF_ow*(1/365)))*up_Rad_Spec!BF31,".")</f>
        <v>5.3240512652672551</v>
      </c>
      <c r="G31" s="30">
        <f t="shared" si="0"/>
        <v>3.0249420974257642E-5</v>
      </c>
      <c r="H31" s="30">
        <f t="shared" si="1"/>
        <v>1.1105041240894504E-6</v>
      </c>
      <c r="I31" s="89">
        <f>IFERROR((s_DL/(up_Rad_Spec!AV31*s_GSF_s*s_Fam*s_Foffset*Fsurf!C31*s_EF_ow*(1/365)*s_ET_ow*(1/24)))*up_Rad_Spec!BF31,".")</f>
        <v>3.977790733820457</v>
      </c>
      <c r="J31" s="30">
        <f>IFERROR((s_DL/(up_Rad_Spec!AZ31*s_GSF_s*s_Fam*s_Foffset*Fsurf!C31*s_EF_ow*(1/365)*s_ET_ow*(1/24)))*up_Rad_Spec!BF31,".")</f>
        <v>3.977790733820457</v>
      </c>
      <c r="K31" s="30">
        <f>IFERROR((s_DL/(up_Rad_Spec!BA31*s_GSF_s*s_Fam*s_Foffset*Fsurf!C31*s_EF_ow*(1/365)*s_ET_ow*(1/24)))*up_Rad_Spec!BF31,".")</f>
        <v>3.977790733820457</v>
      </c>
      <c r="L31" s="30">
        <f>IFERROR((s_DL/(up_Rad_Spec!BB31*s_GSF_s*s_Fam*s_Foffset*Fsurf!C31*s_EF_ow*(1/365)*s_ET_ow*(1/24)))*up_Rad_Spec!BF31,".")</f>
        <v>3.977790733820457</v>
      </c>
      <c r="M31" s="30">
        <f>IFERROR((s_DL/(up_Rad_Spec!AY31*s_GSF_s*s_Fam*s_Foffset*Fsurf!C31*s_EF_ow*(1/365)*s_ET_ow*(1/24)))*up_Rad_Spec!BF31,".")</f>
        <v>3.977790733820457</v>
      </c>
      <c r="N31" s="30">
        <f>IFERROR((s_DL/(up_Rad_Spec!AV31*s_GSF_s*s_Fam*s_Foffset*acf!D31*s_ET_ow*(1/24)*s_EF_ow*(1/365)))*up_Rad_Spec!BF31,".")</f>
        <v>4.9951959523679061</v>
      </c>
      <c r="O31" s="30">
        <f>IFERROR((s_DL/(up_Rad_Spec!AZ31*s_GSF_s*s_Fam*s_Foffset*acf!E31*s_ET_ow*(1/24)*s_EF_ow*(1/365)))*up_Rad_Spec!BF31,".")</f>
        <v>4.6703051587179596</v>
      </c>
      <c r="P31" s="30">
        <f>IFERROR((s_DL/(up_Rad_Spec!BA31*s_GSF_s*s_Fam*s_Foffset*acf!F31*s_ET_ow*(1/24)*s_EF_ow*(1/365)))*up_Rad_Spec!BF31,".")</f>
        <v>4.5951767895524673</v>
      </c>
      <c r="Q31" s="30">
        <f>IFERROR((s_DL/(up_Rad_Spec!BB31*s_GSF_s*s_Fam*s_Foffset*acf!G31*s_ET_ow*(1/24)*s_EF_ow*(1/365)))*up_Rad_Spec!BF31,".")</f>
        <v>4.8807013052081354</v>
      </c>
      <c r="R31" s="30">
        <f>IFERROR((s_DL/(up_Rad_Spec!AY31*s_GSF_s*s_Fam*s_Foffset*acf!C31*s_ET_ow*(1/24)*s_EF_ow*(1/365)))*up_Rad_Spec!BF31,".")</f>
        <v>4.7107038830592511</v>
      </c>
    </row>
    <row r="32" spans="1:18">
      <c r="A32" s="88" t="s">
        <v>39</v>
      </c>
      <c r="B32" s="28"/>
      <c r="C32" s="30">
        <f>IFERROR((s_DL/(k_decay*up_Rad_Spec!V32*s_IFD_ow*s_EF_ow))*up_Rad_Spec!BF32,".")</f>
        <v>3.266256203344386E-5</v>
      </c>
      <c r="D32" s="30">
        <f>IFERROR((s_DL/(k_decay*up_Rad_Spec!AN32*s_IRA_ow*(1/s_PEFm_ui)*s_SLF*s_ET_ow*s_EF_ow))*up_Rad_Spec!BF32,".")</f>
        <v>1.1495896013389128E-6</v>
      </c>
      <c r="E32" s="30">
        <f>IFERROR((s_DL/(k_decay*up_Rad_Spec!AN32*s_IRA_ow*(1/s_PEF)*s_SLF*s_ET_ow*s_EF_ow))*up_Rad_Spec!BF32,".")</f>
        <v>4.0946614908779038E-4</v>
      </c>
      <c r="F32" s="30">
        <f>IFERROR((s_DL/(k_decay*up_Rad_Spec!AY32*s_GSF_s*s_Fam*s_Foffset*acf!C32*s_ET_ow*(1/24)*s_EF_ow*(1/365)))*up_Rad_Spec!BF32,".")</f>
        <v>5.6077055055845246</v>
      </c>
      <c r="G32" s="30">
        <f t="shared" si="0"/>
        <v>3.0249429667786703E-5</v>
      </c>
      <c r="H32" s="30">
        <f t="shared" si="1"/>
        <v>1.1105041358060667E-6</v>
      </c>
      <c r="I32" s="89">
        <f>IFERROR((s_DL/(up_Rad_Spec!AV32*s_GSF_s*s_Fam*s_Foffset*Fsurf!C32*s_EF_ow*(1/365)*s_ET_ow*(1/24)))*up_Rad_Spec!BF32,".")</f>
        <v>4.5028423090343521</v>
      </c>
      <c r="J32" s="30">
        <f>IFERROR((s_DL/(up_Rad_Spec!AZ32*s_GSF_s*s_Fam*s_Foffset*Fsurf!C32*s_EF_ow*(1/365)*s_ET_ow*(1/24)))*up_Rad_Spec!BF32,".")</f>
        <v>4.5028423090343521</v>
      </c>
      <c r="K32" s="30">
        <f>IFERROR((s_DL/(up_Rad_Spec!BA32*s_GSF_s*s_Fam*s_Foffset*Fsurf!C32*s_EF_ow*(1/365)*s_ET_ow*(1/24)))*up_Rad_Spec!BF32,".")</f>
        <v>4.5028423090343521</v>
      </c>
      <c r="L32" s="30">
        <f>IFERROR((s_DL/(up_Rad_Spec!BB32*s_GSF_s*s_Fam*s_Foffset*Fsurf!C32*s_EF_ow*(1/365)*s_ET_ow*(1/24)))*up_Rad_Spec!BF32,".")</f>
        <v>4.5028423090343521</v>
      </c>
      <c r="M32" s="30">
        <f>IFERROR((s_DL/(up_Rad_Spec!AY32*s_GSF_s*s_Fam*s_Foffset*Fsurf!C32*s_EF_ow*(1/365)*s_ET_ow*(1/24)))*up_Rad_Spec!BF32,".")</f>
        <v>4.5028423090343521</v>
      </c>
      <c r="N32" s="30">
        <f>IFERROR((s_DL/(up_Rad_Spec!AV32*s_GSF_s*s_Fam*s_Foffset*acf!D32*s_ET_ow*(1/24)*s_EF_ow*(1/365)))*up_Rad_Spec!BF32,".")</f>
        <v>4.4903230429175665</v>
      </c>
      <c r="O32" s="30">
        <f>IFERROR((s_DL/(up_Rad_Spec!AZ32*s_GSF_s*s_Fam*s_Foffset*acf!E32*s_ET_ow*(1/24)*s_EF_ow*(1/365)))*up_Rad_Spec!BF32,".")</f>
        <v>4.5293227547377422</v>
      </c>
      <c r="P32" s="30">
        <f>IFERROR((s_DL/(up_Rad_Spec!BA32*s_GSF_s*s_Fam*s_Foffset*acf!F32*s_ET_ow*(1/24)*s_EF_ow*(1/365)))*up_Rad_Spec!BF32,".")</f>
        <v>4.4791929271591711</v>
      </c>
      <c r="Q32" s="30">
        <f>IFERROR((s_DL/(up_Rad_Spec!BB32*s_GSF_s*s_Fam*s_Foffset*acf!G32*s_ET_ow*(1/24)*s_EF_ow*(1/365)))*up_Rad_Spec!BF32,".")</f>
        <v>4.5619881129152784</v>
      </c>
      <c r="R32" s="30">
        <f>IFERROR((s_DL/(up_Rad_Spec!AY32*s_GSF_s*s_Fam*s_Foffset*acf!C32*s_ET_ow*(1/24)*s_EF_ow*(1/365)))*up_Rad_Spec!BF32,".")</f>
        <v>4.9616802664058746</v>
      </c>
    </row>
    <row r="33" spans="1:18">
      <c r="A33" s="88" t="s">
        <v>40</v>
      </c>
      <c r="B33" s="28"/>
      <c r="C33" s="30">
        <f>IFERROR((s_DL/(k_decay*up_Rad_Spec!V33*s_IFD_ow*s_EF_ow))*up_Rad_Spec!BF33,".")</f>
        <v>3.266256203344386E-5</v>
      </c>
      <c r="D33" s="30">
        <f>IFERROR((s_DL/(k_decay*up_Rad_Spec!AN33*s_IRA_ow*(1/s_PEFm_ui)*s_SLF*s_ET_ow*s_EF_ow))*up_Rad_Spec!BF33,".")</f>
        <v>1.1495896013389128E-6</v>
      </c>
      <c r="E33" s="30">
        <f>IFERROR((s_DL/(k_decay*up_Rad_Spec!AN33*s_IRA_ow*(1/s_PEF)*s_SLF*s_ET_ow*s_EF_ow))*up_Rad_Spec!BF33,".")</f>
        <v>4.0946614908779038E-4</v>
      </c>
      <c r="F33" s="30">
        <f>IFERROR((s_DL/(k_decay*up_Rad_Spec!AY33*s_GSF_s*s_Fam*s_Foffset*acf!C33*s_ET_ow*(1/24)*s_EF_ow*(1/365)))*up_Rad_Spec!BF33,".")</f>
        <v>5.4465842895831162</v>
      </c>
      <c r="G33" s="30">
        <f t="shared" si="0"/>
        <v>3.024942484078318E-5</v>
      </c>
      <c r="H33" s="30">
        <f t="shared" si="1"/>
        <v>1.1105041293005223E-6</v>
      </c>
      <c r="I33" s="89" t="str">
        <f>IFERROR((s_DL/(up_Rad_Spec!AV33*s_GSF_s*s_Fam*s_Foffset*Fsurf!C33*s_EF_ow*(1/365)*s_ET_ow*(1/24)))*up_Rad_Spec!BF33,".")</f>
        <v>.</v>
      </c>
      <c r="J33" s="30" t="str">
        <f>IFERROR((s_DL/(up_Rad_Spec!AZ33*s_GSF_s*s_Fam*s_Foffset*Fsurf!C33*s_EF_ow*(1/365)*s_ET_ow*(1/24)))*up_Rad_Spec!BF33,".")</f>
        <v>.</v>
      </c>
      <c r="K33" s="30" t="str">
        <f>IFERROR((s_DL/(up_Rad_Spec!BA33*s_GSF_s*s_Fam*s_Foffset*Fsurf!C33*s_EF_ow*(1/365)*s_ET_ow*(1/24)))*up_Rad_Spec!BF33,".")</f>
        <v>.</v>
      </c>
      <c r="L33" s="30" t="str">
        <f>IFERROR((s_DL/(up_Rad_Spec!BB33*s_GSF_s*s_Fam*s_Foffset*Fsurf!C33*s_EF_ow*(1/365)*s_ET_ow*(1/24)))*up_Rad_Spec!BF33,".")</f>
        <v>.</v>
      </c>
      <c r="M33" s="30" t="str">
        <f>IFERROR((s_DL/(up_Rad_Spec!AY33*s_GSF_s*s_Fam*s_Foffset*Fsurf!C33*s_EF_ow*(1/365)*s_ET_ow*(1/24)))*up_Rad_Spec!BF33,".")</f>
        <v>.</v>
      </c>
      <c r="N33" s="30">
        <f>IFERROR((s_DL/(up_Rad_Spec!AV33*s_GSF_s*s_Fam*s_Foffset*acf!D33*s_ET_ow*(1/24)*s_EF_ow*(1/365)))*up_Rad_Spec!BF33,".")</f>
        <v>4.5402381459279502</v>
      </c>
      <c r="O33" s="30">
        <f>IFERROR((s_DL/(up_Rad_Spec!AZ33*s_GSF_s*s_Fam*s_Foffset*acf!E33*s_ET_ow*(1/24)*s_EF_ow*(1/365)))*up_Rad_Spec!BF33,".")</f>
        <v>4.5687767857023553</v>
      </c>
      <c r="P33" s="30">
        <f>IFERROR((s_DL/(up_Rad_Spec!BA33*s_GSF_s*s_Fam*s_Foffset*acf!F33*s_ET_ow*(1/24)*s_EF_ow*(1/365)))*up_Rad_Spec!BF33,".")</f>
        <v>4.5475025269614351</v>
      </c>
      <c r="Q33" s="30">
        <f>IFERROR((s_DL/(up_Rad_Spec!BB33*s_GSF_s*s_Fam*s_Foffset*acf!G33*s_ET_ow*(1/24)*s_EF_ow*(1/365)))*up_Rad_Spec!BF33,".")</f>
        <v>4.6228619937573985</v>
      </c>
      <c r="R33" s="30">
        <f>IFERROR((s_DL/(up_Rad_Spec!AY33*s_GSF_s*s_Fam*s_Foffset*acf!C33*s_ET_ow*(1/24)*s_EF_ow*(1/365)))*up_Rad_Spec!BF33,".")</f>
        <v>4.8191207191654968</v>
      </c>
    </row>
    <row r="34" spans="1:18">
      <c r="A34" s="88" t="s">
        <v>41</v>
      </c>
      <c r="B34" s="28"/>
      <c r="C34" s="30">
        <f>IFERROR((s_DL/(k_decay*up_Rad_Spec!V34*s_IFD_ow*s_EF_ow))*up_Rad_Spec!BF34,".")</f>
        <v>3.266256203344386E-5</v>
      </c>
      <c r="D34" s="30">
        <f>IFERROR((s_DL/(k_decay*up_Rad_Spec!AN34*s_IRA_ow*(1/s_PEFm_ui)*s_SLF*s_ET_ow*s_EF_ow))*up_Rad_Spec!BF34,".")</f>
        <v>1.1495896013389128E-6</v>
      </c>
      <c r="E34" s="30">
        <f>IFERROR((s_DL/(k_decay*up_Rad_Spec!AN34*s_IRA_ow*(1/s_PEF)*s_SLF*s_ET_ow*s_EF_ow))*up_Rad_Spec!BF34,".")</f>
        <v>4.0946614908779038E-4</v>
      </c>
      <c r="F34" s="30">
        <f>IFERROR((s_DL/(k_decay*up_Rad_Spec!AY34*s_GSF_s*s_Fam*s_Foffset*acf!C34*s_ET_ow*(1/24)*s_EF_ow*(1/365)))*up_Rad_Spec!BF34,".")</f>
        <v>4.9314809691729335</v>
      </c>
      <c r="G34" s="30">
        <f t="shared" si="0"/>
        <v>3.0249407292818569E-5</v>
      </c>
      <c r="H34" s="30">
        <f t="shared" si="1"/>
        <v>1.1105041056504154E-6</v>
      </c>
      <c r="I34" s="89" t="str">
        <f>IFERROR((s_DL/(up_Rad_Spec!AV34*s_GSF_s*s_Fam*s_Foffset*Fsurf!C34*s_EF_ow*(1/365)*s_ET_ow*(1/24)))*up_Rad_Spec!BF34,".")</f>
        <v>.</v>
      </c>
      <c r="J34" s="30" t="str">
        <f>IFERROR((s_DL/(up_Rad_Spec!AZ34*s_GSF_s*s_Fam*s_Foffset*Fsurf!C34*s_EF_ow*(1/365)*s_ET_ow*(1/24)))*up_Rad_Spec!BF34,".")</f>
        <v>.</v>
      </c>
      <c r="K34" s="30" t="str">
        <f>IFERROR((s_DL/(up_Rad_Spec!BA34*s_GSF_s*s_Fam*s_Foffset*Fsurf!C34*s_EF_ow*(1/365)*s_ET_ow*(1/24)))*up_Rad_Spec!BF34,".")</f>
        <v>.</v>
      </c>
      <c r="L34" s="30" t="str">
        <f>IFERROR((s_DL/(up_Rad_Spec!BB34*s_GSF_s*s_Fam*s_Foffset*Fsurf!C34*s_EF_ow*(1/365)*s_ET_ow*(1/24)))*up_Rad_Spec!BF34,".")</f>
        <v>.</v>
      </c>
      <c r="M34" s="30" t="str">
        <f>IFERROR((s_DL/(up_Rad_Spec!AY34*s_GSF_s*s_Fam*s_Foffset*Fsurf!C34*s_EF_ow*(1/365)*s_ET_ow*(1/24)))*up_Rad_Spec!BF34,".")</f>
        <v>.</v>
      </c>
      <c r="N34" s="30">
        <f>IFERROR((s_DL/(up_Rad_Spec!AV34*s_GSF_s*s_Fam*s_Foffset*acf!D34*s_ET_ow*(1/24)*s_EF_ow*(1/365)))*up_Rad_Spec!BF34,".")</f>
        <v>4.7810633838258969</v>
      </c>
      <c r="O34" s="30">
        <f>IFERROR((s_DL/(up_Rad_Spec!AZ34*s_GSF_s*s_Fam*s_Foffset*acf!E34*s_ET_ow*(1/24)*s_EF_ow*(1/365)))*up_Rad_Spec!BF34,".")</f>
        <v>4.4643362559640059</v>
      </c>
      <c r="P34" s="30">
        <f>IFERROR((s_DL/(up_Rad_Spec!BA34*s_GSF_s*s_Fam*s_Foffset*acf!F34*s_ET_ow*(1/24)*s_EF_ow*(1/365)))*up_Rad_Spec!BF34,".")</f>
        <v>4.6227423173052449</v>
      </c>
      <c r="Q34" s="30">
        <f>IFERROR((s_DL/(up_Rad_Spec!BB34*s_GSF_s*s_Fam*s_Foffset*acf!G34*s_ET_ow*(1/24)*s_EF_ow*(1/365)))*up_Rad_Spec!BF34,".")</f>
        <v>4.6841499368564525</v>
      </c>
      <c r="R34" s="30">
        <f>IFERROR((s_DL/(up_Rad_Spec!AY34*s_GSF_s*s_Fam*s_Foffset*acf!C34*s_ET_ow*(1/24)*s_EF_ow*(1/365)))*up_Rad_Spec!BF34,".")</f>
        <v>4.3633589147172884</v>
      </c>
    </row>
    <row r="35" spans="1:18">
      <c r="A35" s="88" t="s">
        <v>42</v>
      </c>
      <c r="B35" s="28"/>
      <c r="C35" s="30">
        <f>IFERROR((s_DL/(k_decay*up_Rad_Spec!V35*s_IFD_ow*s_EF_ow))*up_Rad_Spec!BF35,".")</f>
        <v>3.266256203344386E-5</v>
      </c>
      <c r="D35" s="30">
        <f>IFERROR((s_DL/(k_decay*up_Rad_Spec!AN35*s_IRA_ow*(1/s_PEFm_ui)*s_SLF*s_ET_ow*s_EF_ow))*up_Rad_Spec!BF35,".")</f>
        <v>1.1495896013389128E-6</v>
      </c>
      <c r="E35" s="30">
        <f>IFERROR((s_DL/(k_decay*up_Rad_Spec!AN35*s_IRA_ow*(1/s_PEF)*s_SLF*s_ET_ow*s_EF_ow))*up_Rad_Spec!BF35,".")</f>
        <v>4.0946614908779038E-4</v>
      </c>
      <c r="F35" s="30">
        <f>IFERROR((s_DL/(k_decay*up_Rad_Spec!AY35*s_GSF_s*s_Fam*s_Foffset*acf!C35*s_ET_ow*(1/24)*s_EF_ow*(1/365)))*up_Rad_Spec!BF35,".")</f>
        <v>5.218937761417469</v>
      </c>
      <c r="G35" s="30">
        <f t="shared" si="0"/>
        <v>3.024941751272646E-5</v>
      </c>
      <c r="H35" s="30">
        <f t="shared" si="1"/>
        <v>1.1105041194242047E-6</v>
      </c>
      <c r="I35" s="89">
        <f>IFERROR((s_DL/(up_Rad_Spec!AV35*s_GSF_s*s_Fam*s_Foffset*Fsurf!C35*s_EF_ow*(1/365)*s_ET_ow*(1/24)))*up_Rad_Spec!BF35,".")</f>
        <v>4.1683202997610271</v>
      </c>
      <c r="J35" s="30">
        <f>IFERROR((s_DL/(up_Rad_Spec!AZ35*s_GSF_s*s_Fam*s_Foffset*Fsurf!C35*s_EF_ow*(1/365)*s_ET_ow*(1/24)))*up_Rad_Spec!BF35,".")</f>
        <v>4.1683202997610271</v>
      </c>
      <c r="K35" s="30">
        <f>IFERROR((s_DL/(up_Rad_Spec!BA35*s_GSF_s*s_Fam*s_Foffset*Fsurf!C35*s_EF_ow*(1/365)*s_ET_ow*(1/24)))*up_Rad_Spec!BF35,".")</f>
        <v>4.1683202997610271</v>
      </c>
      <c r="L35" s="30">
        <f>IFERROR((s_DL/(up_Rad_Spec!BB35*s_GSF_s*s_Fam*s_Foffset*Fsurf!C35*s_EF_ow*(1/365)*s_ET_ow*(1/24)))*up_Rad_Spec!BF35,".")</f>
        <v>4.1683202997610271</v>
      </c>
      <c r="M35" s="30">
        <f>IFERROR((s_DL/(up_Rad_Spec!AY35*s_GSF_s*s_Fam*s_Foffset*Fsurf!C35*s_EF_ow*(1/365)*s_ET_ow*(1/24)))*up_Rad_Spec!BF35,".")</f>
        <v>4.1683202997610271</v>
      </c>
      <c r="N35" s="30">
        <f>IFERROR((s_DL/(up_Rad_Spec!AV35*s_GSF_s*s_Fam*s_Foffset*acf!D35*s_ET_ow*(1/24)*s_EF_ow*(1/365)))*up_Rad_Spec!BF35,".")</f>
        <v>4.5414048916388703</v>
      </c>
      <c r="O35" s="30">
        <f>IFERROR((s_DL/(up_Rad_Spec!AZ35*s_GSF_s*s_Fam*s_Foffset*acf!E35*s_ET_ow*(1/24)*s_EF_ow*(1/365)))*up_Rad_Spec!BF35,".")</f>
        <v>4.5568322712299318</v>
      </c>
      <c r="P35" s="30">
        <f>IFERROR((s_DL/(up_Rad_Spec!BA35*s_GSF_s*s_Fam*s_Foffset*acf!F35*s_ET_ow*(1/24)*s_EF_ow*(1/365)))*up_Rad_Spec!BF35,".")</f>
        <v>4.5887230678346222</v>
      </c>
      <c r="Q35" s="30">
        <f>IFERROR((s_DL/(up_Rad_Spec!BB35*s_GSF_s*s_Fam*s_Foffset*acf!G35*s_ET_ow*(1/24)*s_EF_ow*(1/365)))*up_Rad_Spec!BF35,".")</f>
        <v>4.5900269102870181</v>
      </c>
      <c r="R35" s="30">
        <f>IFERROR((s_DL/(up_Rad_Spec!AY35*s_GSF_s*s_Fam*s_Foffset*acf!C35*s_ET_ow*(1/24)*s_EF_ow*(1/365)))*up_Rad_Spec!BF35,".")</f>
        <v>4.6176997840984768</v>
      </c>
    </row>
    <row r="36" spans="1:18">
      <c r="A36" s="88" t="s">
        <v>43</v>
      </c>
      <c r="B36" s="28"/>
      <c r="C36" s="30">
        <f>IFERROR((s_DL/(k_decay*up_Rad_Spec!V36*s_IFD_ow*s_EF_ow))*up_Rad_Spec!BF36,".")</f>
        <v>3.266256203344386E-5</v>
      </c>
      <c r="D36" s="30">
        <f>IFERROR((s_DL/(k_decay*up_Rad_Spec!AN36*s_IRA_ow*(1/s_PEFm_ui)*s_SLF*s_ET_ow*s_EF_ow))*up_Rad_Spec!BF36,".")</f>
        <v>1.1495896013389128E-6</v>
      </c>
      <c r="E36" s="30">
        <f>IFERROR((s_DL/(k_decay*up_Rad_Spec!AN36*s_IRA_ow*(1/s_PEF)*s_SLF*s_ET_ow*s_EF_ow))*up_Rad_Spec!BF36,".")</f>
        <v>4.0946614908779038E-4</v>
      </c>
      <c r="F36" s="30">
        <f>IFERROR((s_DL/(k_decay*up_Rad_Spec!AY36*s_GSF_s*s_Fam*s_Foffset*acf!C36*s_ET_ow*(1/24)*s_EF_ow*(1/365)))*up_Rad_Spec!BF36,".")</f>
        <v>5.5588867971413025</v>
      </c>
      <c r="G36" s="30">
        <f t="shared" si="0"/>
        <v>3.024942823478199E-5</v>
      </c>
      <c r="H36" s="30">
        <f t="shared" si="1"/>
        <v>1.1105041338747496E-6</v>
      </c>
      <c r="I36" s="89" t="str">
        <f>IFERROR((s_DL/(up_Rad_Spec!AV36*s_GSF_s*s_Fam*s_Foffset*Fsurf!C36*s_EF_ow*(1/365)*s_ET_ow*(1/24)))*up_Rad_Spec!BF36,".")</f>
        <v>.</v>
      </c>
      <c r="J36" s="30" t="str">
        <f>IFERROR((s_DL/(up_Rad_Spec!AZ36*s_GSF_s*s_Fam*s_Foffset*Fsurf!C36*s_EF_ow*(1/365)*s_ET_ow*(1/24)))*up_Rad_Spec!BF36,".")</f>
        <v>.</v>
      </c>
      <c r="K36" s="30" t="str">
        <f>IFERROR((s_DL/(up_Rad_Spec!BA36*s_GSF_s*s_Fam*s_Foffset*Fsurf!C36*s_EF_ow*(1/365)*s_ET_ow*(1/24)))*up_Rad_Spec!BF36,".")</f>
        <v>.</v>
      </c>
      <c r="L36" s="30" t="str">
        <f>IFERROR((s_DL/(up_Rad_Spec!BB36*s_GSF_s*s_Fam*s_Foffset*Fsurf!C36*s_EF_ow*(1/365)*s_ET_ow*(1/24)))*up_Rad_Spec!BF36,".")</f>
        <v>.</v>
      </c>
      <c r="M36" s="30" t="str">
        <f>IFERROR((s_DL/(up_Rad_Spec!AY36*s_GSF_s*s_Fam*s_Foffset*Fsurf!C36*s_EF_ow*(1/365)*s_ET_ow*(1/24)))*up_Rad_Spec!BF36,".")</f>
        <v>.</v>
      </c>
      <c r="N36" s="30">
        <f>IFERROR((s_DL/(up_Rad_Spec!AV36*s_GSF_s*s_Fam*s_Foffset*acf!D36*s_ET_ow*(1/24)*s_EF_ow*(1/365)))*up_Rad_Spec!BF36,".")</f>
        <v>4.5268238521718303</v>
      </c>
      <c r="O36" s="30">
        <f>IFERROR((s_DL/(up_Rad_Spec!AZ36*s_GSF_s*s_Fam*s_Foffset*acf!E36*s_ET_ow*(1/24)*s_EF_ow*(1/365)))*up_Rad_Spec!BF36,".")</f>
        <v>4.5187702736200395</v>
      </c>
      <c r="P36" s="30">
        <f>IFERROR((s_DL/(up_Rad_Spec!BA36*s_GSF_s*s_Fam*s_Foffset*acf!F36*s_ET_ow*(1/24)*s_EF_ow*(1/365)))*up_Rad_Spec!BF36,".")</f>
        <v>4.4784463950046449</v>
      </c>
      <c r="Q36" s="30">
        <f>IFERROR((s_DL/(up_Rad_Spec!BB36*s_GSF_s*s_Fam*s_Foffset*acf!G36*s_ET_ow*(1/24)*s_EF_ow*(1/365)))*up_Rad_Spec!BF36,".")</f>
        <v>4.5936545989578361</v>
      </c>
      <c r="R36" s="30">
        <f>IFERROR((s_DL/(up_Rad_Spec!AY36*s_GSF_s*s_Fam*s_Foffset*acf!C36*s_ET_ow*(1/24)*s_EF_ow*(1/365)))*up_Rad_Spec!BF36,".")</f>
        <v>4.9184856260894492</v>
      </c>
    </row>
    <row r="37" spans="1:18">
      <c r="A37" s="88" t="s">
        <v>44</v>
      </c>
      <c r="B37" s="28"/>
      <c r="C37" s="30">
        <f>IFERROR((s_DL/(k_decay*up_Rad_Spec!V37*s_IFD_ow*s_EF_ow))*up_Rad_Spec!BF37,".")</f>
        <v>3.266256203344386E-5</v>
      </c>
      <c r="D37" s="30">
        <f>IFERROR((s_DL/(k_decay*up_Rad_Spec!AN37*s_IRA_ow*(1/s_PEFm_ui)*s_SLF*s_ET_ow*s_EF_ow))*up_Rad_Spec!BF37,".")</f>
        <v>1.1495896013389128E-6</v>
      </c>
      <c r="E37" s="30">
        <f>IFERROR((s_DL/(k_decay*up_Rad_Spec!AN37*s_IRA_ow*(1/s_PEF)*s_SLF*s_ET_ow*s_EF_ow))*up_Rad_Spec!BF37,".")</f>
        <v>4.0946614908779038E-4</v>
      </c>
      <c r="F37" s="30">
        <f>IFERROR((s_DL/(k_decay*up_Rad_Spec!AY37*s_GSF_s*s_Fam*s_Foffset*acf!C37*s_ET_ow*(1/24)*s_EF_ow*(1/365)))*up_Rad_Spec!BF37,".")</f>
        <v>5.3548909513746485</v>
      </c>
      <c r="G37" s="30">
        <f t="shared" si="0"/>
        <v>3.0249421964066269E-5</v>
      </c>
      <c r="H37" s="30">
        <f t="shared" si="1"/>
        <v>1.1105041254234553E-6</v>
      </c>
      <c r="I37" s="89">
        <f>IFERROR((s_DL/(up_Rad_Spec!AV37*s_GSF_s*s_Fam*s_Foffset*Fsurf!C37*s_EF_ow*(1/365)*s_ET_ow*(1/24)))*up_Rad_Spec!BF37,".")</f>
        <v>4.2727371409374051</v>
      </c>
      <c r="J37" s="30">
        <f>IFERROR((s_DL/(up_Rad_Spec!AZ37*s_GSF_s*s_Fam*s_Foffset*Fsurf!C37*s_EF_ow*(1/365)*s_ET_ow*(1/24)))*up_Rad_Spec!BF37,".")</f>
        <v>4.2727371409374051</v>
      </c>
      <c r="K37" s="30">
        <f>IFERROR((s_DL/(up_Rad_Spec!BA37*s_GSF_s*s_Fam*s_Foffset*Fsurf!C37*s_EF_ow*(1/365)*s_ET_ow*(1/24)))*up_Rad_Spec!BF37,".")</f>
        <v>4.2727371409374051</v>
      </c>
      <c r="L37" s="30">
        <f>IFERROR((s_DL/(up_Rad_Spec!BB37*s_GSF_s*s_Fam*s_Foffset*Fsurf!C37*s_EF_ow*(1/365)*s_ET_ow*(1/24)))*up_Rad_Spec!BF37,".")</f>
        <v>4.2727371409374051</v>
      </c>
      <c r="M37" s="30">
        <f>IFERROR((s_DL/(up_Rad_Spec!AY37*s_GSF_s*s_Fam*s_Foffset*Fsurf!C37*s_EF_ow*(1/365)*s_ET_ow*(1/24)))*up_Rad_Spec!BF37,".")</f>
        <v>4.2727371409374051</v>
      </c>
      <c r="N37" s="30">
        <f>IFERROR((s_DL/(up_Rad_Spec!AV37*s_GSF_s*s_Fam*s_Foffset*acf!D37*s_ET_ow*(1/24)*s_EF_ow*(1/365)))*up_Rad_Spec!BF37,".")</f>
        <v>4.7379907407283666</v>
      </c>
      <c r="O37" s="30">
        <f>IFERROR((s_DL/(up_Rad_Spec!AZ37*s_GSF_s*s_Fam*s_Foffset*acf!E37*s_ET_ow*(1/24)*s_EF_ow*(1/365)))*up_Rad_Spec!BF37,".")</f>
        <v>4.7379907407283666</v>
      </c>
      <c r="P37" s="30">
        <f>IFERROR((s_DL/(up_Rad_Spec!BA37*s_GSF_s*s_Fam*s_Foffset*acf!F37*s_ET_ow*(1/24)*s_EF_ow*(1/365)))*up_Rad_Spec!BF37,".")</f>
        <v>4.7379907407283666</v>
      </c>
      <c r="Q37" s="30">
        <f>IFERROR((s_DL/(up_Rad_Spec!BB37*s_GSF_s*s_Fam*s_Foffset*acf!G37*s_ET_ow*(1/24)*s_EF_ow*(1/365)))*up_Rad_Spec!BF37,".")</f>
        <v>4.7379907407283666</v>
      </c>
      <c r="R37" s="30">
        <f>IFERROR((s_DL/(up_Rad_Spec!AY37*s_GSF_s*s_Fam*s_Foffset*acf!C37*s_ET_ow*(1/24)*s_EF_ow*(1/365)))*up_Rad_Spec!BF37,".")</f>
        <v>4.7379907407283666</v>
      </c>
    </row>
    <row r="38" spans="1:18">
      <c r="A38" s="88" t="s">
        <v>45</v>
      </c>
      <c r="B38" s="28"/>
      <c r="C38" s="30">
        <f>IFERROR((s_DL/(k_decay*up_Rad_Spec!V38*s_IFD_ow*s_EF_ow))*up_Rad_Spec!BF38,".")</f>
        <v>3.266256203344386E-5</v>
      </c>
      <c r="D38" s="30">
        <f>IFERROR((s_DL/(k_decay*up_Rad_Spec!AN38*s_IRA_ow*(1/s_PEFm_ui)*s_SLF*s_ET_ow*s_EF_ow))*up_Rad_Spec!BF38,".")</f>
        <v>1.1495896013389128E-6</v>
      </c>
      <c r="E38" s="30">
        <f>IFERROR((s_DL/(k_decay*up_Rad_Spec!AN38*s_IRA_ow*(1/s_PEF)*s_SLF*s_ET_ow*s_EF_ow))*up_Rad_Spec!BF38,".")</f>
        <v>4.0946614908779038E-4</v>
      </c>
      <c r="F38" s="30">
        <f>IFERROR((s_DL/(k_decay*up_Rad_Spec!AY38*s_GSF_s*s_Fam*s_Foffset*acf!C38*s_ET_ow*(1/24)*s_EF_ow*(1/365)))*up_Rad_Spec!BF38,".")</f>
        <v>4.8194018562371834</v>
      </c>
      <c r="G38" s="30">
        <f t="shared" si="0"/>
        <v>3.0249402977748424E-5</v>
      </c>
      <c r="H38" s="30">
        <f t="shared" si="1"/>
        <v>1.1105040998348155E-6</v>
      </c>
      <c r="I38" s="89" t="str">
        <f>IFERROR((s_DL/(up_Rad_Spec!AV38*s_GSF_s*s_Fam*s_Foffset*Fsurf!C38*s_EF_ow*(1/365)*s_ET_ow*(1/24)))*up_Rad_Spec!BF38,".")</f>
        <v>.</v>
      </c>
      <c r="J38" s="30" t="str">
        <f>IFERROR((s_DL/(up_Rad_Spec!AZ38*s_GSF_s*s_Fam*s_Foffset*Fsurf!C38*s_EF_ow*(1/365)*s_ET_ow*(1/24)))*up_Rad_Spec!BF38,".")</f>
        <v>.</v>
      </c>
      <c r="K38" s="30" t="str">
        <f>IFERROR((s_DL/(up_Rad_Spec!BA38*s_GSF_s*s_Fam*s_Foffset*Fsurf!C38*s_EF_ow*(1/365)*s_ET_ow*(1/24)))*up_Rad_Spec!BF38,".")</f>
        <v>.</v>
      </c>
      <c r="L38" s="30" t="str">
        <f>IFERROR((s_DL/(up_Rad_Spec!BB38*s_GSF_s*s_Fam*s_Foffset*Fsurf!C38*s_EF_ow*(1/365)*s_ET_ow*(1/24)))*up_Rad_Spec!BF38,".")</f>
        <v>.</v>
      </c>
      <c r="M38" s="30" t="str">
        <f>IFERROR((s_DL/(up_Rad_Spec!AY38*s_GSF_s*s_Fam*s_Foffset*Fsurf!C38*s_EF_ow*(1/365)*s_ET_ow*(1/24)))*up_Rad_Spec!BF38,".")</f>
        <v>.</v>
      </c>
      <c r="N38" s="30">
        <f>IFERROR((s_DL/(up_Rad_Spec!AV38*s_GSF_s*s_Fam*s_Foffset*acf!D38*s_ET_ow*(1/24)*s_EF_ow*(1/365)))*up_Rad_Spec!BF38,".")</f>
        <v>4.5986380718834168</v>
      </c>
      <c r="O38" s="30">
        <f>IFERROR((s_DL/(up_Rad_Spec!AZ38*s_GSF_s*s_Fam*s_Foffset*acf!E38*s_ET_ow*(1/24)*s_EF_ow*(1/365)))*up_Rad_Spec!BF38,".")</f>
        <v>4.2641916666555311</v>
      </c>
      <c r="P38" s="30">
        <f>IFERROR((s_DL/(up_Rad_Spec!BA38*s_GSF_s*s_Fam*s_Foffset*acf!F38*s_ET_ow*(1/24)*s_EF_ow*(1/365)))*up_Rad_Spec!BF38,".")</f>
        <v>4.3476215036118351</v>
      </c>
      <c r="Q38" s="30">
        <f>IFERROR((s_DL/(up_Rad_Spec!BB38*s_GSF_s*s_Fam*s_Foffset*acf!G38*s_ET_ow*(1/24)*s_EF_ow*(1/365)))*up_Rad_Spec!BF38,".")</f>
        <v>4.4672484126867431</v>
      </c>
      <c r="R38" s="30">
        <f>IFERROR((s_DL/(up_Rad_Spec!AY38*s_GSF_s*s_Fam*s_Foffset*acf!C38*s_ET_ow*(1/24)*s_EF_ow*(1/365)))*up_Rad_Spec!BF38,".")</f>
        <v>4.2641916666555311</v>
      </c>
    </row>
    <row r="39" spans="1:18">
      <c r="A39" s="88" t="s">
        <v>46</v>
      </c>
      <c r="B39" s="28"/>
      <c r="C39" s="30">
        <f>IFERROR((s_DL/(k_decay*up_Rad_Spec!V39*s_IFD_ow*s_EF_ow))*up_Rad_Spec!BF39,".")</f>
        <v>3.266256203344386E-5</v>
      </c>
      <c r="D39" s="30">
        <f>IFERROR((s_DL/(k_decay*up_Rad_Spec!AN39*s_IRA_ow*(1/s_PEFm_ui)*s_SLF*s_ET_ow*s_EF_ow))*up_Rad_Spec!BF39,".")</f>
        <v>1.1495896013389128E-6</v>
      </c>
      <c r="E39" s="30">
        <f>IFERROR((s_DL/(k_decay*up_Rad_Spec!AN39*s_IRA_ow*(1/s_PEF)*s_SLF*s_ET_ow*s_EF_ow))*up_Rad_Spec!BF39,".")</f>
        <v>4.0946614908779038E-4</v>
      </c>
      <c r="F39" s="30">
        <f>IFERROR((s_DL/(k_decay*up_Rad_Spec!AY39*s_GSF_s*s_Fam*s_Foffset*acf!C39*s_ET_ow*(1/24)*s_EF_ow*(1/365)))*up_Rad_Spec!BF39,".")</f>
        <v>4.8194018562371834</v>
      </c>
      <c r="G39" s="30">
        <f t="shared" si="0"/>
        <v>3.0249402977748424E-5</v>
      </c>
      <c r="H39" s="30">
        <f t="shared" si="1"/>
        <v>1.1105040998348155E-6</v>
      </c>
      <c r="I39" s="89">
        <f>IFERROR((s_DL/(up_Rad_Spec!AV39*s_GSF_s*s_Fam*s_Foffset*Fsurf!C39*s_EF_ow*(1/365)*s_ET_ow*(1/24)))*up_Rad_Spec!BF39,".")</f>
        <v>3.5328845622663878</v>
      </c>
      <c r="J39" s="30">
        <f>IFERROR((s_DL/(up_Rad_Spec!AZ39*s_GSF_s*s_Fam*s_Foffset*Fsurf!C39*s_EF_ow*(1/365)*s_ET_ow*(1/24)))*up_Rad_Spec!BF39,".")</f>
        <v>3.5328845622663878</v>
      </c>
      <c r="K39" s="30">
        <f>IFERROR((s_DL/(up_Rad_Spec!BA39*s_GSF_s*s_Fam*s_Foffset*Fsurf!C39*s_EF_ow*(1/365)*s_ET_ow*(1/24)))*up_Rad_Spec!BF39,".")</f>
        <v>3.5328845622663878</v>
      </c>
      <c r="L39" s="30">
        <f>IFERROR((s_DL/(up_Rad_Spec!BB39*s_GSF_s*s_Fam*s_Foffset*Fsurf!C39*s_EF_ow*(1/365)*s_ET_ow*(1/24)))*up_Rad_Spec!BF39,".")</f>
        <v>3.5328845622663878</v>
      </c>
      <c r="M39" s="30">
        <f>IFERROR((s_DL/(up_Rad_Spec!AY39*s_GSF_s*s_Fam*s_Foffset*Fsurf!C39*s_EF_ow*(1/365)*s_ET_ow*(1/24)))*up_Rad_Spec!BF39,".")</f>
        <v>3.5328845622663878</v>
      </c>
      <c r="N39" s="30">
        <f>IFERROR((s_DL/(up_Rad_Spec!AV39*s_GSF_s*s_Fam*s_Foffset*acf!D39*s_ET_ow*(1/24)*s_EF_ow*(1/365)))*up_Rad_Spec!BF39,".")</f>
        <v>4.2641916666555311</v>
      </c>
      <c r="O39" s="30">
        <f>IFERROR((s_DL/(up_Rad_Spec!AZ39*s_GSF_s*s_Fam*s_Foffset*acf!E39*s_ET_ow*(1/24)*s_EF_ow*(1/365)))*up_Rad_Spec!BF39,".")</f>
        <v>4.3633589147172884</v>
      </c>
      <c r="P39" s="30">
        <f>IFERROR((s_DL/(up_Rad_Spec!BA39*s_GSF_s*s_Fam*s_Foffset*acf!F39*s_ET_ow*(1/24)*s_EF_ow*(1/365)))*up_Rad_Spec!BF39,".")</f>
        <v>4.3826414351737393</v>
      </c>
      <c r="Q39" s="30">
        <f>IFERROR((s_DL/(up_Rad_Spec!BB39*s_GSF_s*s_Fam*s_Foffset*acf!G39*s_ET_ow*(1/24)*s_EF_ow*(1/365)))*up_Rad_Spec!BF39,".")</f>
        <v>4.4521450183538454</v>
      </c>
      <c r="R39" s="30">
        <f>IFERROR((s_DL/(up_Rad_Spec!AY39*s_GSF_s*s_Fam*s_Foffset*acf!C39*s_ET_ow*(1/24)*s_EF_ow*(1/365)))*up_Rad_Spec!BF39,".")</f>
        <v>4.2641916666555311</v>
      </c>
    </row>
    <row r="40" spans="1:18">
      <c r="A40" s="88" t="s">
        <v>47</v>
      </c>
      <c r="B40" s="28"/>
      <c r="C40" s="30">
        <f>IFERROR((s_DL/(k_decay*up_Rad_Spec!V40*s_IFD_ow*s_EF_ow))*up_Rad_Spec!BF40,".")</f>
        <v>3.266256203344386E-5</v>
      </c>
      <c r="D40" s="30">
        <f>IFERROR((s_DL/(k_decay*up_Rad_Spec!AN40*s_IRA_ow*(1/s_PEFm_ui)*s_SLF*s_ET_ow*s_EF_ow))*up_Rad_Spec!BF40,".")</f>
        <v>1.1495896013389128E-6</v>
      </c>
      <c r="E40" s="30">
        <f>IFERROR((s_DL/(k_decay*up_Rad_Spec!AN40*s_IRA_ow*(1/s_PEF)*s_SLF*s_ET_ow*s_EF_ow))*up_Rad_Spec!BF40,".")</f>
        <v>4.0946614908779038E-4</v>
      </c>
      <c r="F40" s="30">
        <f>IFERROR((s_DL/(k_decay*up_Rad_Spec!AY40*s_GSF_s*s_Fam*s_Foffset*acf!C40*s_ET_ow*(1/24)*s_EF_ow*(1/365)))*up_Rad_Spec!BF40,".")</f>
        <v>4.9444007516439079</v>
      </c>
      <c r="G40" s="30">
        <f t="shared" si="0"/>
        <v>3.0249407777657992E-5</v>
      </c>
      <c r="H40" s="30">
        <f t="shared" si="1"/>
        <v>1.1105041063038537E-6</v>
      </c>
      <c r="I40" s="89">
        <f>IFERROR((s_DL/(up_Rad_Spec!AV40*s_GSF_s*s_Fam*s_Foffset*Fsurf!C40*s_EF_ow*(1/365)*s_ET_ow*(1/24)))*up_Rad_Spec!BF40,".")</f>
        <v>3.6383887940746846</v>
      </c>
      <c r="J40" s="30">
        <f>IFERROR((s_DL/(up_Rad_Spec!AZ40*s_GSF_s*s_Fam*s_Foffset*Fsurf!C40*s_EF_ow*(1/365)*s_ET_ow*(1/24)))*up_Rad_Spec!BF40,".")</f>
        <v>3.6383887940746846</v>
      </c>
      <c r="K40" s="30">
        <f>IFERROR((s_DL/(up_Rad_Spec!BA40*s_GSF_s*s_Fam*s_Foffset*Fsurf!C40*s_EF_ow*(1/365)*s_ET_ow*(1/24)))*up_Rad_Spec!BF40,".")</f>
        <v>3.6383887940746846</v>
      </c>
      <c r="L40" s="30">
        <f>IFERROR((s_DL/(up_Rad_Spec!BB40*s_GSF_s*s_Fam*s_Foffset*Fsurf!C40*s_EF_ow*(1/365)*s_ET_ow*(1/24)))*up_Rad_Spec!BF40,".")</f>
        <v>3.6383887940746846</v>
      </c>
      <c r="M40" s="30">
        <f>IFERROR((s_DL/(up_Rad_Spec!AY40*s_GSF_s*s_Fam*s_Foffset*Fsurf!C40*s_EF_ow*(1/365)*s_ET_ow*(1/24)))*up_Rad_Spec!BF40,".")</f>
        <v>3.6383887940746846</v>
      </c>
      <c r="N40" s="30">
        <f>IFERROR((s_DL/(up_Rad_Spec!AV40*s_GSF_s*s_Fam*s_Foffset*acf!D40*s_ET_ow*(1/24)*s_EF_ow*(1/365)))*up_Rad_Spec!BF40,".")</f>
        <v>4.4589504206614308</v>
      </c>
      <c r="O40" s="30">
        <f>IFERROR((s_DL/(up_Rad_Spec!AZ40*s_GSF_s*s_Fam*s_Foffset*acf!E40*s_ET_ow*(1/24)*s_EF_ow*(1/365)))*up_Rad_Spec!BF40,".")</f>
        <v>4.609936936924897</v>
      </c>
      <c r="P40" s="30">
        <f>IFERROR((s_DL/(up_Rad_Spec!BA40*s_GSF_s*s_Fam*s_Foffset*acf!F40*s_ET_ow*(1/24)*s_EF_ow*(1/365)))*up_Rad_Spec!BF40,".")</f>
        <v>4.7109911611396607</v>
      </c>
      <c r="Q40" s="30">
        <f>IFERROR((s_DL/(up_Rad_Spec!BB40*s_GSF_s*s_Fam*s_Foffset*acf!G40*s_ET_ow*(1/24)*s_EF_ow*(1/365)))*up_Rad_Spec!BF40,".")</f>
        <v>4.6742100961416391</v>
      </c>
      <c r="R40" s="30">
        <f>IFERROR((s_DL/(up_Rad_Spec!AY40*s_GSF_s*s_Fam*s_Foffset*acf!C40*s_ET_ow*(1/24)*s_EF_ow*(1/365)))*up_Rad_Spec!BF40,".")</f>
        <v>4.3747902977791586</v>
      </c>
    </row>
    <row r="41" spans="1:18">
      <c r="A41" s="34" t="s">
        <v>48</v>
      </c>
      <c r="B41" s="28" t="s">
        <v>9</v>
      </c>
      <c r="C41" s="30">
        <f>IFERROR((s_DL/(k_decay*up_Rad_Spec!V41*s_IFD_ow*s_EF_ow))*up_Rad_Spec!BF41,".")</f>
        <v>3.266256203344386E-5</v>
      </c>
      <c r="D41" s="30">
        <f>IFERROR((s_DL/(k_decay*up_Rad_Spec!AN41*s_IRA_ow*(1/s_PEFm_ui)*s_SLF*s_ET_ow*s_EF_ow))*up_Rad_Spec!BF41,".")</f>
        <v>1.1495896013389128E-6</v>
      </c>
      <c r="E41" s="30">
        <f>IFERROR((s_DL/(k_decay*up_Rad_Spec!AN41*s_IRA_ow*(1/s_PEF)*s_SLF*s_ET_ow*s_EF_ow))*up_Rad_Spec!BF41,".")</f>
        <v>4.0946614908779038E-4</v>
      </c>
      <c r="F41" s="30">
        <f>IFERROR((s_DL/(k_decay*up_Rad_Spec!AY41*s_GSF_s*s_Fam*s_Foffset*acf!C41*s_ET_ow*(1/24)*s_EF_ow*(1/365)))*up_Rad_Spec!BF41,".")</f>
        <v>5.1959176262557127</v>
      </c>
      <c r="G41" s="30">
        <f t="shared" si="0"/>
        <v>3.0249416735947384E-5</v>
      </c>
      <c r="H41" s="30">
        <f t="shared" si="1"/>
        <v>1.110504118377308E-6</v>
      </c>
      <c r="I41" s="89">
        <f>IFERROR((s_DL/(up_Rad_Spec!AV41*s_GSF_s*s_Fam*s_Foffset*Fsurf!C41*s_EF_ow*(1/365)*s_ET_ow*(1/24)))*up_Rad_Spec!BF41,".")</f>
        <v>4.0076989348266263</v>
      </c>
      <c r="J41" s="30">
        <f>IFERROR((s_DL/(up_Rad_Spec!AZ41*s_GSF_s*s_Fam*s_Foffset*Fsurf!C41*s_EF_ow*(1/365)*s_ET_ow*(1/24)))*up_Rad_Spec!BF41,".")</f>
        <v>4.0076989348266263</v>
      </c>
      <c r="K41" s="30">
        <f>IFERROR((s_DL/(up_Rad_Spec!BA41*s_GSF_s*s_Fam*s_Foffset*Fsurf!C41*s_EF_ow*(1/365)*s_ET_ow*(1/24)))*up_Rad_Spec!BF41,".")</f>
        <v>4.0076989348266263</v>
      </c>
      <c r="L41" s="30">
        <f>IFERROR((s_DL/(up_Rad_Spec!BB41*s_GSF_s*s_Fam*s_Foffset*Fsurf!C41*s_EF_ow*(1/365)*s_ET_ow*(1/24)))*up_Rad_Spec!BF41,".")</f>
        <v>4.0076989348266263</v>
      </c>
      <c r="M41" s="30">
        <f>IFERROR((s_DL/(up_Rad_Spec!AY41*s_GSF_s*s_Fam*s_Foffset*Fsurf!C41*s_EF_ow*(1/365)*s_ET_ow*(1/24)))*up_Rad_Spec!BF41,".")</f>
        <v>4.0076989348266263</v>
      </c>
      <c r="N41" s="30">
        <f>IFERROR((s_DL/(up_Rad_Spec!AV41*s_GSF_s*s_Fam*s_Foffset*acf!D41*s_ET_ow*(1/24)*s_EF_ow*(1/365)))*up_Rad_Spec!BF41,".")</f>
        <v>5.1779470237959995</v>
      </c>
      <c r="O41" s="30">
        <f>IFERROR((s_DL/(up_Rad_Spec!AZ41*s_GSF_s*s_Fam*s_Foffset*acf!E41*s_ET_ow*(1/24)*s_EF_ow*(1/365)))*up_Rad_Spec!BF41,".")</f>
        <v>4.7878643274728763</v>
      </c>
      <c r="P41" s="30">
        <f>IFERROR((s_DL/(up_Rad_Spec!BA41*s_GSF_s*s_Fam*s_Foffset*acf!F41*s_ET_ow*(1/24)*s_EF_ow*(1/365)))*up_Rad_Spec!BF41,".")</f>
        <v>4.6936785971100434</v>
      </c>
      <c r="Q41" s="30">
        <f>IFERROR((s_DL/(up_Rad_Spec!BB41*s_GSF_s*s_Fam*s_Foffset*acf!G41*s_ET_ow*(1/24)*s_EF_ow*(1/365)))*up_Rad_Spec!BF41,".")</f>
        <v>4.8435655344076425</v>
      </c>
      <c r="R41" s="30">
        <f>IFERROR((s_DL/(up_Rad_Spec!AY41*s_GSF_s*s_Fam*s_Foffset*acf!C41*s_ET_ow*(1/24)*s_EF_ow*(1/365)))*up_Rad_Spec!BF41,".")</f>
        <v>4.5973316406129943</v>
      </c>
    </row>
    <row r="42" spans="1:18">
      <c r="A42" s="88" t="s">
        <v>49</v>
      </c>
      <c r="B42" s="28"/>
      <c r="C42" s="30">
        <f>IFERROR((s_DL/(k_decay*up_Rad_Spec!V42*s_IFD_ow*s_EF_ow))*up_Rad_Spec!BF42,".")</f>
        <v>3.266256203344386E-5</v>
      </c>
      <c r="D42" s="30">
        <f>IFERROR((s_DL/(k_decay*up_Rad_Spec!AN42*s_IRA_ow*(1/s_PEFm_ui)*s_SLF*s_ET_ow*s_EF_ow))*up_Rad_Spec!BF42,".")</f>
        <v>1.1495896013389128E-6</v>
      </c>
      <c r="E42" s="30">
        <f>IFERROR((s_DL/(k_decay*up_Rad_Spec!AN42*s_IRA_ow*(1/s_PEF)*s_SLF*s_ET_ow*s_EF_ow))*up_Rad_Spec!BF42,".")</f>
        <v>4.0946614908779038E-4</v>
      </c>
      <c r="F42" s="30">
        <f>IFERROR((s_DL/(k_decay*up_Rad_Spec!AY42*s_GSF_s*s_Fam*s_Foffset*acf!C42*s_ET_ow*(1/24)*s_EF_ow*(1/365)))*up_Rad_Spec!BF42,".")</f>
        <v>5.610994431657784</v>
      </c>
      <c r="G42" s="30">
        <f t="shared" si="0"/>
        <v>3.0249429763431962E-5</v>
      </c>
      <c r="H42" s="30">
        <f t="shared" si="1"/>
        <v>1.1105041359349716E-6</v>
      </c>
      <c r="I42" s="89" t="str">
        <f>IFERROR((s_DL/(up_Rad_Spec!AV42*s_GSF_s*s_Fam*s_Foffset*Fsurf!C42*s_EF_ow*(1/365)*s_ET_ow*(1/24)))*up_Rad_Spec!BF42,".")</f>
        <v>.</v>
      </c>
      <c r="J42" s="30" t="str">
        <f>IFERROR((s_DL/(up_Rad_Spec!AZ42*s_GSF_s*s_Fam*s_Foffset*Fsurf!C42*s_EF_ow*(1/365)*s_ET_ow*(1/24)))*up_Rad_Spec!BF42,".")</f>
        <v>.</v>
      </c>
      <c r="K42" s="30" t="str">
        <f>IFERROR((s_DL/(up_Rad_Spec!BA42*s_GSF_s*s_Fam*s_Foffset*Fsurf!C42*s_EF_ow*(1/365)*s_ET_ow*(1/24)))*up_Rad_Spec!BF42,".")</f>
        <v>.</v>
      </c>
      <c r="L42" s="30" t="str">
        <f>IFERROR((s_DL/(up_Rad_Spec!BB42*s_GSF_s*s_Fam*s_Foffset*Fsurf!C42*s_EF_ow*(1/365)*s_ET_ow*(1/24)))*up_Rad_Spec!BF42,".")</f>
        <v>.</v>
      </c>
      <c r="M42" s="30" t="str">
        <f>IFERROR((s_DL/(up_Rad_Spec!AY42*s_GSF_s*s_Fam*s_Foffset*Fsurf!C42*s_EF_ow*(1/365)*s_ET_ow*(1/24)))*up_Rad_Spec!BF42,".")</f>
        <v>.</v>
      </c>
      <c r="N42" s="30">
        <f>IFERROR((s_DL/(up_Rad_Spec!AV42*s_GSF_s*s_Fam*s_Foffset*acf!D42*s_ET_ow*(1/24)*s_EF_ow*(1/365)))*up_Rad_Spec!BF42,".")</f>
        <v>4.4653327830072049</v>
      </c>
      <c r="O42" s="30">
        <f>IFERROR((s_DL/(up_Rad_Spec!AZ42*s_GSF_s*s_Fam*s_Foffset*acf!E42*s_ET_ow*(1/24)*s_EF_ow*(1/365)))*up_Rad_Spec!BF42,".")</f>
        <v>4.5217602908159327</v>
      </c>
      <c r="P42" s="30">
        <f>IFERROR((s_DL/(up_Rad_Spec!BA42*s_GSF_s*s_Fam*s_Foffset*acf!F42*s_ET_ow*(1/24)*s_EF_ow*(1/365)))*up_Rad_Spec!BF42,".")</f>
        <v>4.4578090180063752</v>
      </c>
      <c r="Q42" s="30">
        <f>IFERROR((s_DL/(up_Rad_Spec!BB42*s_GSF_s*s_Fam*s_Foffset*acf!G42*s_ET_ow*(1/24)*s_EF_ow*(1/365)))*up_Rad_Spec!BF42,".")</f>
        <v>4.48820173544794</v>
      </c>
      <c r="R42" s="30">
        <f>IFERROR((s_DL/(up_Rad_Spec!AY42*s_GSF_s*s_Fam*s_Foffset*acf!C42*s_ET_ow*(1/24)*s_EF_ow*(1/365)))*up_Rad_Spec!BF42,".")</f>
        <v>4.9645902978936389</v>
      </c>
    </row>
    <row r="43" spans="1:18">
      <c r="A43" s="88" t="s">
        <v>50</v>
      </c>
      <c r="B43" s="28"/>
      <c r="C43" s="30">
        <f>IFERROR((s_DL/(k_decay*up_Rad_Spec!V43*s_IFD_ow*s_EF_ow))*up_Rad_Spec!BF43,".")</f>
        <v>3.266256203344386E-5</v>
      </c>
      <c r="D43" s="30">
        <f>IFERROR((s_DL/(k_decay*up_Rad_Spec!AN43*s_IRA_ow*(1/s_PEFm_ui)*s_SLF*s_ET_ow*s_EF_ow))*up_Rad_Spec!BF43,".")</f>
        <v>1.1495896013389128E-6</v>
      </c>
      <c r="E43" s="30">
        <f>IFERROR((s_DL/(k_decay*up_Rad_Spec!AN43*s_IRA_ow*(1/s_PEF)*s_SLF*s_ET_ow*s_EF_ow))*up_Rad_Spec!BF43,".")</f>
        <v>4.0946614908779038E-4</v>
      </c>
      <c r="F43" s="30">
        <f>IFERROR((s_DL/(k_decay*up_Rad_Spec!AY43*s_GSF_s*s_Fam*s_Foffset*acf!C43*s_ET_ow*(1/24)*s_EF_ow*(1/365)))*up_Rad_Spec!BF43,".")</f>
        <v>5.4596176009771806</v>
      </c>
      <c r="G43" s="30">
        <f t="shared" si="0"/>
        <v>3.0249425241836916E-5</v>
      </c>
      <c r="H43" s="30">
        <f t="shared" si="1"/>
        <v>1.1105041298410383E-6</v>
      </c>
      <c r="I43" s="89" t="str">
        <f>IFERROR((s_DL/(up_Rad_Spec!AV43*s_GSF_s*s_Fam*s_Foffset*Fsurf!C43*s_EF_ow*(1/365)*s_ET_ow*(1/24)))*up_Rad_Spec!BF43,".")</f>
        <v>.</v>
      </c>
      <c r="J43" s="30" t="str">
        <f>IFERROR((s_DL/(up_Rad_Spec!AZ43*s_GSF_s*s_Fam*s_Foffset*Fsurf!C43*s_EF_ow*(1/365)*s_ET_ow*(1/24)))*up_Rad_Spec!BF43,".")</f>
        <v>.</v>
      </c>
      <c r="K43" s="30" t="str">
        <f>IFERROR((s_DL/(up_Rad_Spec!BA43*s_GSF_s*s_Fam*s_Foffset*Fsurf!C43*s_EF_ow*(1/365)*s_ET_ow*(1/24)))*up_Rad_Spec!BF43,".")</f>
        <v>.</v>
      </c>
      <c r="L43" s="30" t="str">
        <f>IFERROR((s_DL/(up_Rad_Spec!BB43*s_GSF_s*s_Fam*s_Foffset*Fsurf!C43*s_EF_ow*(1/365)*s_ET_ow*(1/24)))*up_Rad_Spec!BF43,".")</f>
        <v>.</v>
      </c>
      <c r="M43" s="30" t="str">
        <f>IFERROR((s_DL/(up_Rad_Spec!AY43*s_GSF_s*s_Fam*s_Foffset*Fsurf!C43*s_EF_ow*(1/365)*s_ET_ow*(1/24)))*up_Rad_Spec!BF43,".")</f>
        <v>.</v>
      </c>
      <c r="N43" s="30">
        <f>IFERROR((s_DL/(up_Rad_Spec!AV43*s_GSF_s*s_Fam*s_Foffset*acf!D43*s_ET_ow*(1/24)*s_EF_ow*(1/365)))*up_Rad_Spec!BF43,".")</f>
        <v>4.609936936924897</v>
      </c>
      <c r="O43" s="30">
        <f>IFERROR((s_DL/(up_Rad_Spec!AZ43*s_GSF_s*s_Fam*s_Foffset*acf!E43*s_ET_ow*(1/24)*s_EF_ow*(1/365)))*up_Rad_Spec!BF43,".")</f>
        <v>4.5654660778866285</v>
      </c>
      <c r="P43" s="30">
        <f>IFERROR((s_DL/(up_Rad_Spec!BA43*s_GSF_s*s_Fam*s_Foffset*acf!F43*s_ET_ow*(1/24)*s_EF_ow*(1/365)))*up_Rad_Spec!BF43,".")</f>
        <v>4.5536164404104298</v>
      </c>
      <c r="Q43" s="30">
        <f>IFERROR((s_DL/(up_Rad_Spec!BB43*s_GSF_s*s_Fam*s_Foffset*acf!G43*s_ET_ow*(1/24)*s_EF_ow*(1/365)))*up_Rad_Spec!BF43,".")</f>
        <v>4.5813629476464373</v>
      </c>
      <c r="R43" s="30">
        <f>IFERROR((s_DL/(up_Rad_Spec!AY43*s_GSF_s*s_Fam*s_Foffset*acf!C43*s_ET_ow*(1/24)*s_EF_ow*(1/365)))*up_Rad_Spec!BF43,".")</f>
        <v>4.8306525522629098</v>
      </c>
    </row>
    <row r="44" spans="1:18">
      <c r="A44" s="88" t="s">
        <v>51</v>
      </c>
      <c r="B44" s="28"/>
      <c r="C44" s="30">
        <f>IFERROR((s_DL/(k_decay*up_Rad_Spec!V44*s_IFD_ow*s_EF_ow))*up_Rad_Spec!BF44,".")</f>
        <v>3.266256203344386E-5</v>
      </c>
      <c r="D44" s="30">
        <f>IFERROR((s_DL/(k_decay*up_Rad_Spec!AN44*s_IRA_ow*(1/s_PEFm_ui)*s_SLF*s_ET_ow*s_EF_ow))*up_Rad_Spec!BF44,".")</f>
        <v>1.1495896013389128E-6</v>
      </c>
      <c r="E44" s="30">
        <f>IFERROR((s_DL/(k_decay*up_Rad_Spec!AN44*s_IRA_ow*(1/s_PEF)*s_SLF*s_ET_ow*s_EF_ow))*up_Rad_Spec!BF44,".")</f>
        <v>4.0946614908779038E-4</v>
      </c>
      <c r="F44" s="30">
        <f>IFERROR((s_DL/(k_decay*up_Rad_Spec!AY44*s_GSF_s*s_Fam*s_Foffset*acf!C44*s_ET_ow*(1/24)*s_EF_ow*(1/365)))*up_Rad_Spec!BF44,".")</f>
        <v>5.0190220514659414</v>
      </c>
      <c r="G44" s="30">
        <f t="shared" si="0"/>
        <v>3.024941052912199E-5</v>
      </c>
      <c r="H44" s="30">
        <f t="shared" si="1"/>
        <v>1.1105041100121154E-6</v>
      </c>
      <c r="I44" s="89">
        <f>IFERROR((s_DL/(up_Rad_Spec!AV44*s_GSF_s*s_Fam*s_Foffset*Fsurf!C44*s_EF_ow*(1/365)*s_ET_ow*(1/24)))*up_Rad_Spec!BF44,".")</f>
        <v>3.9156948270482372</v>
      </c>
      <c r="J44" s="30">
        <f>IFERROR((s_DL/(up_Rad_Spec!AZ44*s_GSF_s*s_Fam*s_Foffset*Fsurf!C44*s_EF_ow*(1/365)*s_ET_ow*(1/24)))*up_Rad_Spec!BF44,".")</f>
        <v>3.9156948270482372</v>
      </c>
      <c r="K44" s="30">
        <f>IFERROR((s_DL/(up_Rad_Spec!BA44*s_GSF_s*s_Fam*s_Foffset*Fsurf!C44*s_EF_ow*(1/365)*s_ET_ow*(1/24)))*up_Rad_Spec!BF44,".")</f>
        <v>3.9156948270482372</v>
      </c>
      <c r="L44" s="30">
        <f>IFERROR((s_DL/(up_Rad_Spec!BB44*s_GSF_s*s_Fam*s_Foffset*Fsurf!C44*s_EF_ow*(1/365)*s_ET_ow*(1/24)))*up_Rad_Spec!BF44,".")</f>
        <v>3.9156948270482372</v>
      </c>
      <c r="M44" s="30">
        <f>IFERROR((s_DL/(up_Rad_Spec!AY44*s_GSF_s*s_Fam*s_Foffset*Fsurf!C44*s_EF_ow*(1/365)*s_ET_ow*(1/24)))*up_Rad_Spec!BF44,".")</f>
        <v>3.9156948270482372</v>
      </c>
      <c r="N44" s="30">
        <f>IFERROR((s_DL/(up_Rad_Spec!AV44*s_GSF_s*s_Fam*s_Foffset*acf!D44*s_ET_ow*(1/24)*s_EF_ow*(1/365)))*up_Rad_Spec!BF44,".")</f>
        <v>5.0549027041810604</v>
      </c>
      <c r="O44" s="30">
        <f>IFERROR((s_DL/(up_Rad_Spec!AZ44*s_GSF_s*s_Fam*s_Foffset*acf!E44*s_ET_ow*(1/24)*s_EF_ow*(1/365)))*up_Rad_Spec!BF44,".")</f>
        <v>4.4991471277725399</v>
      </c>
      <c r="P44" s="30">
        <f>IFERROR((s_DL/(up_Rad_Spec!BA44*s_GSF_s*s_Fam*s_Foffset*acf!F44*s_ET_ow*(1/24)*s_EF_ow*(1/365)))*up_Rad_Spec!BF44,".")</f>
        <v>4.6137155737584434</v>
      </c>
      <c r="Q44" s="30">
        <f>IFERROR((s_DL/(up_Rad_Spec!BB44*s_GSF_s*s_Fam*s_Foffset*acf!G44*s_ET_ow*(1/24)*s_EF_ow*(1/365)))*up_Rad_Spec!BF44,".")</f>
        <v>4.7021356756633974</v>
      </c>
      <c r="R44" s="30">
        <f>IFERROR((s_DL/(up_Rad_Spec!AY44*s_GSF_s*s_Fam*s_Foffset*acf!C44*s_ET_ow*(1/24)*s_EF_ow*(1/365)))*up_Rad_Spec!BF44,".")</f>
        <v>4.4408149901264693</v>
      </c>
    </row>
    <row r="45" spans="1:18">
      <c r="A45" s="88" t="s">
        <v>52</v>
      </c>
      <c r="B45" s="28"/>
      <c r="C45" s="30">
        <f>IFERROR((s_DL/(k_decay*up_Rad_Spec!V45*s_IFD_ow*s_EF_ow))*up_Rad_Spec!BF45,".")</f>
        <v>3.266256203344386E-5</v>
      </c>
      <c r="D45" s="30">
        <f>IFERROR((s_DL/(k_decay*up_Rad_Spec!AN45*s_IRA_ow*(1/s_PEFm_ui)*s_SLF*s_ET_ow*s_EF_ow))*up_Rad_Spec!BF45,".")</f>
        <v>1.1495896013389128E-6</v>
      </c>
      <c r="E45" s="30">
        <f>IFERROR((s_DL/(k_decay*up_Rad_Spec!AN45*s_IRA_ow*(1/s_PEF)*s_SLF*s_ET_ow*s_EF_ow))*up_Rad_Spec!BF45,".")</f>
        <v>4.0946614908779038E-4</v>
      </c>
      <c r="F45" s="30">
        <f>IFERROR((s_DL/(k_decay*up_Rad_Spec!AY45*s_GSF_s*s_Fam*s_Foffset*acf!C45*s_ET_ow*(1/24)*s_EF_ow*(1/365)))*up_Rad_Spec!BF45,".")</f>
        <v>5.4426003721299212</v>
      </c>
      <c r="G45" s="30">
        <f t="shared" si="0"/>
        <v>3.0249424717809012E-5</v>
      </c>
      <c r="H45" s="30">
        <f t="shared" si="1"/>
        <v>1.110504129134785E-6</v>
      </c>
      <c r="I45" s="89">
        <f>IFERROR((s_DL/(up_Rad_Spec!AV45*s_GSF_s*s_Fam*s_Foffset*Fsurf!C45*s_EF_ow*(1/365)*s_ET_ow*(1/24)))*up_Rad_Spec!BF45,".")</f>
        <v>4.3247379986364409</v>
      </c>
      <c r="J45" s="30">
        <f>IFERROR((s_DL/(up_Rad_Spec!AZ45*s_GSF_s*s_Fam*s_Foffset*Fsurf!C45*s_EF_ow*(1/365)*s_ET_ow*(1/24)))*up_Rad_Spec!BF45,".")</f>
        <v>4.3247379986364409</v>
      </c>
      <c r="K45" s="30">
        <f>IFERROR((s_DL/(up_Rad_Spec!BA45*s_GSF_s*s_Fam*s_Foffset*Fsurf!C45*s_EF_ow*(1/365)*s_ET_ow*(1/24)))*up_Rad_Spec!BF45,".")</f>
        <v>4.3247379986364409</v>
      </c>
      <c r="L45" s="30">
        <f>IFERROR((s_DL/(up_Rad_Spec!BB45*s_GSF_s*s_Fam*s_Foffset*Fsurf!C45*s_EF_ow*(1/365)*s_ET_ow*(1/24)))*up_Rad_Spec!BF45,".")</f>
        <v>4.3247379986364409</v>
      </c>
      <c r="M45" s="30">
        <f>IFERROR((s_DL/(up_Rad_Spec!AY45*s_GSF_s*s_Fam*s_Foffset*Fsurf!C45*s_EF_ow*(1/365)*s_ET_ow*(1/24)))*up_Rad_Spec!BF45,".")</f>
        <v>4.3247379986364409</v>
      </c>
      <c r="N45" s="30">
        <f>IFERROR((s_DL/(up_Rad_Spec!AV45*s_GSF_s*s_Fam*s_Foffset*acf!D45*s_ET_ow*(1/24)*s_EF_ow*(1/365)))*up_Rad_Spec!BF45,".")</f>
        <v>4.6897054847719009</v>
      </c>
      <c r="O45" s="30">
        <f>IFERROR((s_DL/(up_Rad_Spec!AZ45*s_GSF_s*s_Fam*s_Foffset*acf!E45*s_ET_ow*(1/24)*s_EF_ow*(1/365)))*up_Rad_Spec!BF45,".")</f>
        <v>4.6068499255832052</v>
      </c>
      <c r="P45" s="30">
        <f>IFERROR((s_DL/(up_Rad_Spec!BA45*s_GSF_s*s_Fam*s_Foffset*acf!F45*s_ET_ow*(1/24)*s_EF_ow*(1/365)))*up_Rad_Spec!BF45,".")</f>
        <v>4.5757714335301518</v>
      </c>
      <c r="Q45" s="30">
        <f>IFERROR((s_DL/(up_Rad_Spec!BB45*s_GSF_s*s_Fam*s_Foffset*acf!G45*s_ET_ow*(1/24)*s_EF_ow*(1/365)))*up_Rad_Spec!BF45,".")</f>
        <v>4.6695330798357153</v>
      </c>
      <c r="R45" s="30">
        <f>IFERROR((s_DL/(up_Rad_Spec!AY45*s_GSF_s*s_Fam*s_Foffset*acf!C45*s_ET_ow*(1/24)*s_EF_ow*(1/365)))*up_Rad_Spec!BF45,".")</f>
        <v>4.8155957614816751</v>
      </c>
    </row>
    <row r="46" spans="1:18">
      <c r="A46" s="88" t="s">
        <v>53</v>
      </c>
      <c r="B46" s="28"/>
      <c r="C46" s="30">
        <f>IFERROR((s_DL/(k_decay*up_Rad_Spec!V46*s_IFD_ow*s_EF_ow))*up_Rad_Spec!BF46,".")</f>
        <v>3.266256203344386E-5</v>
      </c>
      <c r="D46" s="30">
        <f>IFERROR((s_DL/(k_decay*up_Rad_Spec!AN46*s_IRA_ow*(1/s_PEFm_ui)*s_SLF*s_ET_ow*s_EF_ow))*up_Rad_Spec!BF46,".")</f>
        <v>1.1495896013389128E-6</v>
      </c>
      <c r="E46" s="30">
        <f>IFERROR((s_DL/(k_decay*up_Rad_Spec!AN46*s_IRA_ow*(1/s_PEF)*s_SLF*s_ET_ow*s_EF_ow))*up_Rad_Spec!BF46,".")</f>
        <v>4.0946614908779038E-4</v>
      </c>
      <c r="F46" s="30">
        <f>IFERROR((s_DL/(k_decay*up_Rad_Spec!AY46*s_GSF_s*s_Fam*s_Foffset*acf!C46*s_ET_ow*(1/24)*s_EF_ow*(1/365)))*up_Rad_Spec!BF46,".")</f>
        <v>5.3548909513746485</v>
      </c>
      <c r="G46" s="30">
        <f t="shared" si="0"/>
        <v>3.0249421964066269E-5</v>
      </c>
      <c r="H46" s="30">
        <f t="shared" si="1"/>
        <v>1.1105041254234553E-6</v>
      </c>
      <c r="I46" s="89" t="str">
        <f>IFERROR((s_DL/(up_Rad_Spec!AV46*s_GSF_s*s_Fam*s_Foffset*Fsurf!C46*s_EF_ow*(1/365)*s_ET_ow*(1/24)))*up_Rad_Spec!BF46,".")</f>
        <v>.</v>
      </c>
      <c r="J46" s="30" t="str">
        <f>IFERROR((s_DL/(up_Rad_Spec!AZ46*s_GSF_s*s_Fam*s_Foffset*Fsurf!C46*s_EF_ow*(1/365)*s_ET_ow*(1/24)))*up_Rad_Spec!BF46,".")</f>
        <v>.</v>
      </c>
      <c r="K46" s="30" t="str">
        <f>IFERROR((s_DL/(up_Rad_Spec!BA46*s_GSF_s*s_Fam*s_Foffset*Fsurf!C46*s_EF_ow*(1/365)*s_ET_ow*(1/24)))*up_Rad_Spec!BF46,".")</f>
        <v>.</v>
      </c>
      <c r="L46" s="30" t="str">
        <f>IFERROR((s_DL/(up_Rad_Spec!BB46*s_GSF_s*s_Fam*s_Foffset*Fsurf!C46*s_EF_ow*(1/365)*s_ET_ow*(1/24)))*up_Rad_Spec!BF46,".")</f>
        <v>.</v>
      </c>
      <c r="M46" s="30" t="str">
        <f>IFERROR((s_DL/(up_Rad_Spec!AY46*s_GSF_s*s_Fam*s_Foffset*Fsurf!C46*s_EF_ow*(1/365)*s_ET_ow*(1/24)))*up_Rad_Spec!BF46,".")</f>
        <v>.</v>
      </c>
      <c r="N46" s="30">
        <f>IFERROR((s_DL/(up_Rad_Spec!AV46*s_GSF_s*s_Fam*s_Foffset*acf!D46*s_ET_ow*(1/24)*s_EF_ow*(1/365)))*up_Rad_Spec!BF46,".")</f>
        <v>4.7379907407283666</v>
      </c>
      <c r="O46" s="30">
        <f>IFERROR((s_DL/(up_Rad_Spec!AZ46*s_GSF_s*s_Fam*s_Foffset*acf!E46*s_ET_ow*(1/24)*s_EF_ow*(1/365)))*up_Rad_Spec!BF46,".")</f>
        <v>4.7379907407283666</v>
      </c>
      <c r="P46" s="30">
        <f>IFERROR((s_DL/(up_Rad_Spec!BA46*s_GSF_s*s_Fam*s_Foffset*acf!F46*s_ET_ow*(1/24)*s_EF_ow*(1/365)))*up_Rad_Spec!BF46,".")</f>
        <v>4.7379907407283666</v>
      </c>
      <c r="Q46" s="30">
        <f>IFERROR((s_DL/(up_Rad_Spec!BB46*s_GSF_s*s_Fam*s_Foffset*acf!G46*s_ET_ow*(1/24)*s_EF_ow*(1/365)))*up_Rad_Spec!BF46,".")</f>
        <v>4.7379907407283666</v>
      </c>
      <c r="R46" s="30">
        <f>IFERROR((s_DL/(up_Rad_Spec!AY46*s_GSF_s*s_Fam*s_Foffset*acf!C46*s_ET_ow*(1/24)*s_EF_ow*(1/365)))*up_Rad_Spec!BF46,".")</f>
        <v>4.7379907407283666</v>
      </c>
    </row>
    <row r="47" spans="1:18">
      <c r="A47" s="88" t="s">
        <v>54</v>
      </c>
      <c r="B47" s="28"/>
      <c r="C47" s="30">
        <f>IFERROR((s_DL/(k_decay*up_Rad_Spec!V47*s_IFD_ow*s_EF_ow))*up_Rad_Spec!BF47,".")</f>
        <v>3.266256203344386E-5</v>
      </c>
      <c r="D47" s="30">
        <f>IFERROR((s_DL/(k_decay*up_Rad_Spec!AN47*s_IRA_ow*(1/s_PEFm_ui)*s_SLF*s_ET_ow*s_EF_ow))*up_Rad_Spec!BF47,".")</f>
        <v>1.1495896013389128E-6</v>
      </c>
      <c r="E47" s="30">
        <f>IFERROR((s_DL/(k_decay*up_Rad_Spec!AN47*s_IRA_ow*(1/s_PEF)*s_SLF*s_ET_ow*s_EF_ow))*up_Rad_Spec!BF47,".")</f>
        <v>4.0946614908779038E-4</v>
      </c>
      <c r="F47" s="30">
        <f>IFERROR((s_DL/(k_decay*up_Rad_Spec!AY47*s_GSF_s*s_Fam*s_Foffset*acf!C47*s_ET_ow*(1/24)*s_EF_ow*(1/365)))*up_Rad_Spec!BF47,".")</f>
        <v>5.2997409116761025</v>
      </c>
      <c r="G47" s="30">
        <f t="shared" si="0"/>
        <v>3.0249420185890478E-5</v>
      </c>
      <c r="H47" s="30">
        <f t="shared" si="1"/>
        <v>1.1105041230269363E-6</v>
      </c>
      <c r="I47" s="89" t="str">
        <f>IFERROR((s_DL/(up_Rad_Spec!AV47*s_GSF_s*s_Fam*s_Foffset*Fsurf!C47*s_EF_ow*(1/365)*s_ET_ow*(1/24)))*up_Rad_Spec!BF47,".")</f>
        <v>.</v>
      </c>
      <c r="J47" s="30" t="str">
        <f>IFERROR((s_DL/(up_Rad_Spec!AZ47*s_GSF_s*s_Fam*s_Foffset*Fsurf!C47*s_EF_ow*(1/365)*s_ET_ow*(1/24)))*up_Rad_Spec!BF47,".")</f>
        <v>.</v>
      </c>
      <c r="K47" s="30" t="str">
        <f>IFERROR((s_DL/(up_Rad_Spec!BA47*s_GSF_s*s_Fam*s_Foffset*Fsurf!C47*s_EF_ow*(1/365)*s_ET_ow*(1/24)))*up_Rad_Spec!BF47,".")</f>
        <v>.</v>
      </c>
      <c r="L47" s="30" t="str">
        <f>IFERROR((s_DL/(up_Rad_Spec!BB47*s_GSF_s*s_Fam*s_Foffset*Fsurf!C47*s_EF_ow*(1/365)*s_ET_ow*(1/24)))*up_Rad_Spec!BF47,".")</f>
        <v>.</v>
      </c>
      <c r="M47" s="30" t="str">
        <f>IFERROR((s_DL/(up_Rad_Spec!AY47*s_GSF_s*s_Fam*s_Foffset*Fsurf!C47*s_EF_ow*(1/365)*s_ET_ow*(1/24)))*up_Rad_Spec!BF47,".")</f>
        <v>.</v>
      </c>
      <c r="N47" s="30">
        <f>IFERROR((s_DL/(up_Rad_Spec!AV47*s_GSF_s*s_Fam*s_Foffset*acf!D47*s_ET_ow*(1/24)*s_EF_ow*(1/365)))*up_Rad_Spec!BF47,".")</f>
        <v>4.7572117985000855</v>
      </c>
      <c r="O47" s="30">
        <f>IFERROR((s_DL/(up_Rad_Spec!AZ47*s_GSF_s*s_Fam*s_Foffset*acf!E47*s_ET_ow*(1/24)*s_EF_ow*(1/365)))*up_Rad_Spec!BF47,".")</f>
        <v>4.6271015957325989</v>
      </c>
      <c r="P47" s="30">
        <f>IFERROR((s_DL/(up_Rad_Spec!BA47*s_GSF_s*s_Fam*s_Foffset*acf!F47*s_ET_ow*(1/24)*s_EF_ow*(1/365)))*up_Rad_Spec!BF47,".")</f>
        <v>4.6068499255832052</v>
      </c>
      <c r="Q47" s="30">
        <f>IFERROR((s_DL/(up_Rad_Spec!BB47*s_GSF_s*s_Fam*s_Foffset*acf!G47*s_ET_ow*(1/24)*s_EF_ow*(1/365)))*up_Rad_Spec!BF47,".")</f>
        <v>4.8912786764578122</v>
      </c>
      <c r="R47" s="30">
        <f>IFERROR((s_DL/(up_Rad_Spec!AY47*s_GSF_s*s_Fam*s_Foffset*acf!C47*s_ET_ow*(1/24)*s_EF_ow*(1/365)))*up_Rad_Spec!BF47,".")</f>
        <v>4.6891941583487711</v>
      </c>
    </row>
    <row r="48" spans="1:18">
      <c r="A48" s="88" t="s">
        <v>55</v>
      </c>
      <c r="B48" s="28"/>
      <c r="C48" s="30">
        <f>IFERROR((s_DL/(k_decay*up_Rad_Spec!V48*s_IFD_ow*s_EF_ow))*up_Rad_Spec!BF48,".")</f>
        <v>3.266256203344386E-5</v>
      </c>
      <c r="D48" s="30">
        <f>IFERROR((s_DL/(k_decay*up_Rad_Spec!AN48*s_IRA_ow*(1/s_PEFm_ui)*s_SLF*s_ET_ow*s_EF_ow))*up_Rad_Spec!BF48,".")</f>
        <v>1.1495896013389128E-6</v>
      </c>
      <c r="E48" s="30">
        <f>IFERROR((s_DL/(k_decay*up_Rad_Spec!AN48*s_IRA_ow*(1/s_PEF)*s_SLF*s_ET_ow*s_EF_ow))*up_Rad_Spec!BF48,".")</f>
        <v>4.0946614908779038E-4</v>
      </c>
      <c r="F48" s="30">
        <f>IFERROR((s_DL/(k_decay*up_Rad_Spec!AY48*s_GSF_s*s_Fam*s_Foffset*acf!C48*s_ET_ow*(1/24)*s_EF_ow*(1/365)))*up_Rad_Spec!BF48,".")</f>
        <v>5.2281904065430185</v>
      </c>
      <c r="G48" s="30">
        <f t="shared" si="0"/>
        <v>3.0249417823015493E-5</v>
      </c>
      <c r="H48" s="30">
        <f t="shared" si="1"/>
        <v>1.110504119842394E-6</v>
      </c>
      <c r="I48" s="89" t="str">
        <f>IFERROR((s_DL/(up_Rad_Spec!AV48*s_GSF_s*s_Fam*s_Foffset*Fsurf!C48*s_EF_ow*(1/365)*s_ET_ow*(1/24)))*up_Rad_Spec!BF48,".")</f>
        <v>.</v>
      </c>
      <c r="J48" s="30" t="str">
        <f>IFERROR((s_DL/(up_Rad_Spec!AZ48*s_GSF_s*s_Fam*s_Foffset*Fsurf!C48*s_EF_ow*(1/365)*s_ET_ow*(1/24)))*up_Rad_Spec!BF48,".")</f>
        <v>.</v>
      </c>
      <c r="K48" s="30" t="str">
        <f>IFERROR((s_DL/(up_Rad_Spec!BA48*s_GSF_s*s_Fam*s_Foffset*Fsurf!C48*s_EF_ow*(1/365)*s_ET_ow*(1/24)))*up_Rad_Spec!BF48,".")</f>
        <v>.</v>
      </c>
      <c r="L48" s="30" t="str">
        <f>IFERROR((s_DL/(up_Rad_Spec!BB48*s_GSF_s*s_Fam*s_Foffset*Fsurf!C48*s_EF_ow*(1/365)*s_ET_ow*(1/24)))*up_Rad_Spec!BF48,".")</f>
        <v>.</v>
      </c>
      <c r="M48" s="30" t="str">
        <f>IFERROR((s_DL/(up_Rad_Spec!AY48*s_GSF_s*s_Fam*s_Foffset*Fsurf!C48*s_EF_ow*(1/365)*s_ET_ow*(1/24)))*up_Rad_Spec!BF48,".")</f>
        <v>.</v>
      </c>
      <c r="N48" s="30">
        <f>IFERROR((s_DL/(up_Rad_Spec!AV48*s_GSF_s*s_Fam*s_Foffset*acf!D48*s_ET_ow*(1/24)*s_EF_ow*(1/365)))*up_Rad_Spec!BF48,".")</f>
        <v>5.1398738839151452</v>
      </c>
      <c r="O48" s="30">
        <f>IFERROR((s_DL/(up_Rad_Spec!AZ48*s_GSF_s*s_Fam*s_Foffset*acf!E48*s_ET_ow*(1/24)*s_EF_ow*(1/365)))*up_Rad_Spec!BF48,".")</f>
        <v>4.8140752635721773</v>
      </c>
      <c r="P48" s="30">
        <f>IFERROR((s_DL/(up_Rad_Spec!BA48*s_GSF_s*s_Fam*s_Foffset*acf!F48*s_ET_ow*(1/24)*s_EF_ow*(1/365)))*up_Rad_Spec!BF48,".")</f>
        <v>4.7379907407283666</v>
      </c>
      <c r="Q48" s="30">
        <f>IFERROR((s_DL/(up_Rad_Spec!BB48*s_GSF_s*s_Fam*s_Foffset*acf!G48*s_ET_ow*(1/24)*s_EF_ow*(1/365)))*up_Rad_Spec!BF48,".")</f>
        <v>4.8413003132705636</v>
      </c>
      <c r="R48" s="30">
        <f>IFERROR((s_DL/(up_Rad_Spec!AY48*s_GSF_s*s_Fam*s_Foffset*acf!C48*s_ET_ow*(1/24)*s_EF_ow*(1/365)))*up_Rad_Spec!BF48,".")</f>
        <v>4.625886495523635</v>
      </c>
    </row>
    <row r="49" spans="1:18">
      <c r="A49" s="34" t="s">
        <v>56</v>
      </c>
      <c r="B49" s="90" t="s">
        <v>9</v>
      </c>
      <c r="C49" s="30">
        <f>IFERROR((s_DL/(k_decay*up_Rad_Spec!V49*s_IFD_ow*s_EF_ow))*up_Rad_Spec!BF49,".")</f>
        <v>3.266256203344386E-5</v>
      </c>
      <c r="D49" s="30">
        <f>IFERROR((s_DL/(k_decay*up_Rad_Spec!AN49*s_IRA_ow*(1/s_PEFm_ui)*s_SLF*s_ET_ow*s_EF_ow))*up_Rad_Spec!BF49,".")</f>
        <v>1.1495896013389128E-6</v>
      </c>
      <c r="E49" s="30">
        <f>IFERROR((s_DL/(k_decay*up_Rad_Spec!AN49*s_IRA_ow*(1/s_PEF)*s_SLF*s_ET_ow*s_EF_ow))*up_Rad_Spec!BF49,".")</f>
        <v>4.0946614908779038E-4</v>
      </c>
      <c r="F49" s="30">
        <f>IFERROR((s_DL/(k_decay*up_Rad_Spec!AY49*s_GSF_s*s_Fam*s_Foffset*acf!C49*s_ET_ow*(1/24)*s_EF_ow*(1/365)))*up_Rad_Spec!BF49,".")</f>
        <v>5.3439626024942912</v>
      </c>
      <c r="G49" s="30">
        <f t="shared" si="0"/>
        <v>3.0249421614624626E-5</v>
      </c>
      <c r="H49" s="30">
        <f t="shared" si="1"/>
        <v>1.1105041249524988E-6</v>
      </c>
      <c r="I49" s="89" t="str">
        <f>IFERROR((s_DL/(up_Rad_Spec!AV49*s_GSF_s*s_Fam*s_Foffset*Fsurf!C49*s_EF_ow*(1/365)*s_ET_ow*(1/24)))*up_Rad_Spec!BF49,".")</f>
        <v>.</v>
      </c>
      <c r="J49" s="30" t="str">
        <f>IFERROR((s_DL/(up_Rad_Spec!AZ49*s_GSF_s*s_Fam*s_Foffset*Fsurf!C49*s_EF_ow*(1/365)*s_ET_ow*(1/24)))*up_Rad_Spec!BF49,".")</f>
        <v>.</v>
      </c>
      <c r="K49" s="30" t="str">
        <f>IFERROR((s_DL/(up_Rad_Spec!BA49*s_GSF_s*s_Fam*s_Foffset*Fsurf!C49*s_EF_ow*(1/365)*s_ET_ow*(1/24)))*up_Rad_Spec!BF49,".")</f>
        <v>.</v>
      </c>
      <c r="L49" s="30" t="str">
        <f>IFERROR((s_DL/(up_Rad_Spec!BB49*s_GSF_s*s_Fam*s_Foffset*Fsurf!C49*s_EF_ow*(1/365)*s_ET_ow*(1/24)))*up_Rad_Spec!BF49,".")</f>
        <v>.</v>
      </c>
      <c r="M49" s="30" t="str">
        <f>IFERROR((s_DL/(up_Rad_Spec!AY49*s_GSF_s*s_Fam*s_Foffset*Fsurf!C49*s_EF_ow*(1/365)*s_ET_ow*(1/24)))*up_Rad_Spec!BF49,".")</f>
        <v>.</v>
      </c>
      <c r="N49" s="30">
        <f>IFERROR((s_DL/(up_Rad_Spec!AV49*s_GSF_s*s_Fam*s_Foffset*acf!D49*s_ET_ow*(1/24)*s_EF_ow*(1/365)))*up_Rad_Spec!BF49,".")</f>
        <v>4.7710672798617537</v>
      </c>
      <c r="O49" s="30">
        <f>IFERROR((s_DL/(up_Rad_Spec!AZ49*s_GSF_s*s_Fam*s_Foffset*acf!E49*s_ET_ow*(1/24)*s_EF_ow*(1/365)))*up_Rad_Spec!BF49,".")</f>
        <v>4.6221843783088659</v>
      </c>
      <c r="P49" s="30">
        <f>IFERROR((s_DL/(up_Rad_Spec!BA49*s_GSF_s*s_Fam*s_Foffset*acf!F49*s_ET_ow*(1/24)*s_EF_ow*(1/365)))*up_Rad_Spec!BF49,".")</f>
        <v>4.5927808668881784</v>
      </c>
      <c r="Q49" s="30">
        <f>IFERROR((s_DL/(up_Rad_Spec!BB49*s_GSF_s*s_Fam*s_Foffset*acf!G49*s_ET_ow*(1/24)*s_EF_ow*(1/365)))*up_Rad_Spec!BF49,".")</f>
        <v>4.8234299180201887</v>
      </c>
      <c r="R49" s="30">
        <f>IFERROR((s_DL/(up_Rad_Spec!AY49*s_GSF_s*s_Fam*s_Foffset*acf!C49*s_ET_ow*(1/24)*s_EF_ow*(1/365)))*up_Rad_Spec!BF49,".")</f>
        <v>4.7283213718697379</v>
      </c>
    </row>
    <row r="50" spans="1:18">
      <c r="A50" s="88" t="s">
        <v>57</v>
      </c>
      <c r="B50" s="28"/>
      <c r="C50" s="30">
        <f>IFERROR((s_DL/(k_decay*up_Rad_Spec!V50*s_IFD_ow*s_EF_ow))*up_Rad_Spec!BF50,".")</f>
        <v>3.266256203344386E-5</v>
      </c>
      <c r="D50" s="30">
        <f>IFERROR((s_DL/(k_decay*up_Rad_Spec!AN50*s_IRA_ow*(1/s_PEFm_ui)*s_SLF*s_ET_ow*s_EF_ow))*up_Rad_Spec!BF50,".")</f>
        <v>1.1495896013389128E-6</v>
      </c>
      <c r="E50" s="30">
        <f>IFERROR((s_DL/(k_decay*up_Rad_Spec!AN50*s_IRA_ow*(1/s_PEF)*s_SLF*s_ET_ow*s_EF_ow))*up_Rad_Spec!BF50,".")</f>
        <v>4.0946614908779038E-4</v>
      </c>
      <c r="F50" s="30">
        <f>IFERROR((s_DL/(k_decay*up_Rad_Spec!AY50*s_GSF_s*s_Fam*s_Foffset*acf!C50*s_ET_ow*(1/24)*s_EF_ow*(1/365)))*up_Rad_Spec!BF50,".")</f>
        <v>5.49580913430556</v>
      </c>
      <c r="G50" s="30">
        <f t="shared" si="0"/>
        <v>3.0249426345527623E-5</v>
      </c>
      <c r="H50" s="30">
        <f t="shared" si="1"/>
        <v>1.1105041313285264E-6</v>
      </c>
      <c r="I50" s="89" t="str">
        <f>IFERROR((s_DL/(up_Rad_Spec!AV50*s_GSF_s*s_Fam*s_Foffset*Fsurf!C50*s_EF_ow*(1/365)*s_ET_ow*(1/24)))*up_Rad_Spec!BF50,".")</f>
        <v>.</v>
      </c>
      <c r="J50" s="30" t="str">
        <f>IFERROR((s_DL/(up_Rad_Spec!AZ50*s_GSF_s*s_Fam*s_Foffset*Fsurf!C50*s_EF_ow*(1/365)*s_ET_ow*(1/24)))*up_Rad_Spec!BF50,".")</f>
        <v>.</v>
      </c>
      <c r="K50" s="30" t="str">
        <f>IFERROR((s_DL/(up_Rad_Spec!BA50*s_GSF_s*s_Fam*s_Foffset*Fsurf!C50*s_EF_ow*(1/365)*s_ET_ow*(1/24)))*up_Rad_Spec!BF50,".")</f>
        <v>.</v>
      </c>
      <c r="L50" s="30" t="str">
        <f>IFERROR((s_DL/(up_Rad_Spec!BB50*s_GSF_s*s_Fam*s_Foffset*Fsurf!C50*s_EF_ow*(1/365)*s_ET_ow*(1/24)))*up_Rad_Spec!BF50,".")</f>
        <v>.</v>
      </c>
      <c r="M50" s="30" t="str">
        <f>IFERROR((s_DL/(up_Rad_Spec!AY50*s_GSF_s*s_Fam*s_Foffset*Fsurf!C50*s_EF_ow*(1/365)*s_ET_ow*(1/24)))*up_Rad_Spec!BF50,".")</f>
        <v>.</v>
      </c>
      <c r="N50" s="30">
        <f>IFERROR((s_DL/(up_Rad_Spec!AV50*s_GSF_s*s_Fam*s_Foffset*acf!D50*s_ET_ow*(1/24)*s_EF_ow*(1/365)))*up_Rad_Spec!BF50,".")</f>
        <v>4.5707675381144242</v>
      </c>
      <c r="O50" s="30">
        <f>IFERROR((s_DL/(up_Rad_Spec!AZ50*s_GSF_s*s_Fam*s_Foffset*acf!E50*s_ET_ow*(1/24)*s_EF_ow*(1/365)))*up_Rad_Spec!BF50,".")</f>
        <v>4.5569405764129689</v>
      </c>
      <c r="P50" s="30">
        <f>IFERROR((s_DL/(up_Rad_Spec!BA50*s_GSF_s*s_Fam*s_Foffset*acf!F50*s_ET_ow*(1/24)*s_EF_ow*(1/365)))*up_Rad_Spec!BF50,".")</f>
        <v>4.5851523297371291</v>
      </c>
      <c r="Q50" s="30">
        <f>IFERROR((s_DL/(up_Rad_Spec!BB50*s_GSF_s*s_Fam*s_Foffset*acf!G50*s_ET_ow*(1/24)*s_EF_ow*(1/365)))*up_Rad_Spec!BF50,".")</f>
        <v>4.4938019871677515</v>
      </c>
      <c r="R50" s="30">
        <f>IFERROR((s_DL/(up_Rad_Spec!AY50*s_GSF_s*s_Fam*s_Foffset*acf!C50*s_ET_ow*(1/24)*s_EF_ow*(1/365)))*up_Rad_Spec!BF50,".")</f>
        <v>4.8626747075896386</v>
      </c>
    </row>
    <row r="51" spans="1:18">
      <c r="A51" s="88" t="s">
        <v>58</v>
      </c>
      <c r="B51" s="28"/>
      <c r="C51" s="30">
        <f>IFERROR((s_DL/(k_decay*up_Rad_Spec!V51*s_IFD_ow*s_EF_ow))*up_Rad_Spec!BF51,".")</f>
        <v>3.266256203344386E-5</v>
      </c>
      <c r="D51" s="30">
        <f>IFERROR((s_DL/(k_decay*up_Rad_Spec!AN51*s_IRA_ow*(1/s_PEFm_ui)*s_SLF*s_ET_ow*s_EF_ow))*up_Rad_Spec!BF51,".")</f>
        <v>1.1495896013389128E-6</v>
      </c>
      <c r="E51" s="30">
        <f>IFERROR((s_DL/(k_decay*up_Rad_Spec!AN51*s_IRA_ow*(1/s_PEF)*s_SLF*s_ET_ow*s_EF_ow))*up_Rad_Spec!BF51,".")</f>
        <v>4.0946614908779038E-4</v>
      </c>
      <c r="F51" s="30">
        <f>IFERROR((s_DL/(k_decay*up_Rad_Spec!AY51*s_GSF_s*s_Fam*s_Foffset*acf!C51*s_ET_ow*(1/24)*s_EF_ow*(1/365)))*up_Rad_Spec!BF51,".")</f>
        <v>4.8582680002390974</v>
      </c>
      <c r="G51" s="30">
        <f t="shared" si="0"/>
        <v>3.0249404496652974E-5</v>
      </c>
      <c r="H51" s="30">
        <f t="shared" si="1"/>
        <v>1.1105041018819067E-6</v>
      </c>
      <c r="I51" s="89">
        <f>IFERROR((s_DL/(up_Rad_Spec!AV51*s_GSF_s*s_Fam*s_Foffset*Fsurf!C51*s_EF_ow*(1/365)*s_ET_ow*(1/24)))*up_Rad_Spec!BF51,".")</f>
        <v>3.7503884491253561</v>
      </c>
      <c r="J51" s="30">
        <f>IFERROR((s_DL/(up_Rad_Spec!AZ51*s_GSF_s*s_Fam*s_Foffset*Fsurf!C51*s_EF_ow*(1/365)*s_ET_ow*(1/24)))*up_Rad_Spec!BF51,".")</f>
        <v>3.7503884491253561</v>
      </c>
      <c r="K51" s="30">
        <f>IFERROR((s_DL/(up_Rad_Spec!BA51*s_GSF_s*s_Fam*s_Foffset*Fsurf!C51*s_EF_ow*(1/365)*s_ET_ow*(1/24)))*up_Rad_Spec!BF51,".")</f>
        <v>3.7503884491253561</v>
      </c>
      <c r="L51" s="30">
        <f>IFERROR((s_DL/(up_Rad_Spec!BB51*s_GSF_s*s_Fam*s_Foffset*Fsurf!C51*s_EF_ow*(1/365)*s_ET_ow*(1/24)))*up_Rad_Spec!BF51,".")</f>
        <v>3.7503884491253561</v>
      </c>
      <c r="M51" s="30">
        <f>IFERROR((s_DL/(up_Rad_Spec!AY51*s_GSF_s*s_Fam*s_Foffset*Fsurf!C51*s_EF_ow*(1/365)*s_ET_ow*(1/24)))*up_Rad_Spec!BF51,".")</f>
        <v>3.7503884491253561</v>
      </c>
      <c r="N51" s="30">
        <f>IFERROR((s_DL/(up_Rad_Spec!AV51*s_GSF_s*s_Fam*s_Foffset*acf!D51*s_ET_ow*(1/24)*s_EF_ow*(1/365)))*up_Rad_Spec!BF51,".")</f>
        <v>4.8733619047491779</v>
      </c>
      <c r="O51" s="30">
        <f>IFERROR((s_DL/(up_Rad_Spec!AZ51*s_GSF_s*s_Fam*s_Foffset*acf!E51*s_ET_ow*(1/24)*s_EF_ow*(1/365)))*up_Rad_Spec!BF51,".")</f>
        <v>4.3482527927007144</v>
      </c>
      <c r="P51" s="30">
        <f>IFERROR((s_DL/(up_Rad_Spec!BA51*s_GSF_s*s_Fam*s_Foffset*acf!F51*s_ET_ow*(1/24)*s_EF_ow*(1/365)))*up_Rad_Spec!BF51,".")</f>
        <v>4.4330705445428782</v>
      </c>
      <c r="Q51" s="30">
        <f>IFERROR((s_DL/(up_Rad_Spec!BB51*s_GSF_s*s_Fam*s_Foffset*acf!G51*s_ET_ow*(1/24)*s_EF_ow*(1/365)))*up_Rad_Spec!BF51,".")</f>
        <v>4.5014291488232434</v>
      </c>
      <c r="R51" s="30">
        <f>IFERROR((s_DL/(up_Rad_Spec!AY51*s_GSF_s*s_Fam*s_Foffset*acf!C51*s_ET_ow*(1/24)*s_EF_ow*(1/365)))*up_Rad_Spec!BF51,".")</f>
        <v>4.2985803091285595</v>
      </c>
    </row>
    <row r="52" spans="1:18">
      <c r="A52" s="88" t="s">
        <v>59</v>
      </c>
      <c r="B52" s="28"/>
      <c r="C52" s="30">
        <f>IFERROR((s_DL/(k_decay*up_Rad_Spec!V52*s_IFD_ow*s_EF_ow))*up_Rad_Spec!BF52,".")</f>
        <v>3.266256203344386E-5</v>
      </c>
      <c r="D52" s="30">
        <f>IFERROR((s_DL/(k_decay*up_Rad_Spec!AN52*s_IRA_ow*(1/s_PEFm_ui)*s_SLF*s_ET_ow*s_EF_ow))*up_Rad_Spec!BF52,".")</f>
        <v>1.1495896013389128E-6</v>
      </c>
      <c r="E52" s="30">
        <f>IFERROR((s_DL/(k_decay*up_Rad_Spec!AN52*s_IRA_ow*(1/s_PEF)*s_SLF*s_ET_ow*s_EF_ow))*up_Rad_Spec!BF52,".")</f>
        <v>4.0946614908779038E-4</v>
      </c>
      <c r="F52" s="30">
        <f>IFERROR((s_DL/(k_decay*up_Rad_Spec!AY52*s_GSF_s*s_Fam*s_Foffset*acf!C52*s_ET_ow*(1/24)*s_EF_ow*(1/365)))*up_Rad_Spec!BF52,".")</f>
        <v>5.4532460912978573</v>
      </c>
      <c r="G52" s="30">
        <f t="shared" si="0"/>
        <v>3.0249425046015909E-5</v>
      </c>
      <c r="H52" s="30">
        <f t="shared" si="1"/>
        <v>1.1105041295771226E-6</v>
      </c>
      <c r="I52" s="89">
        <f>IFERROR((s_DL/(up_Rad_Spec!AV52*s_GSF_s*s_Fam*s_Foffset*Fsurf!C52*s_EF_ow*(1/365)*s_ET_ow*(1/24)))*up_Rad_Spec!BF52,".")</f>
        <v>4.2136281291062545</v>
      </c>
      <c r="J52" s="30">
        <f>IFERROR((s_DL/(up_Rad_Spec!AZ52*s_GSF_s*s_Fam*s_Foffset*Fsurf!C52*s_EF_ow*(1/365)*s_ET_ow*(1/24)))*up_Rad_Spec!BF52,".")</f>
        <v>4.2136281291062545</v>
      </c>
      <c r="K52" s="30">
        <f>IFERROR((s_DL/(up_Rad_Spec!BA52*s_GSF_s*s_Fam*s_Foffset*Fsurf!C52*s_EF_ow*(1/365)*s_ET_ow*(1/24)))*up_Rad_Spec!BF52,".")</f>
        <v>4.2136281291062545</v>
      </c>
      <c r="L52" s="30">
        <f>IFERROR((s_DL/(up_Rad_Spec!BB52*s_GSF_s*s_Fam*s_Foffset*Fsurf!C52*s_EF_ow*(1/365)*s_ET_ow*(1/24)))*up_Rad_Spec!BF52,".")</f>
        <v>4.2136281291062545</v>
      </c>
      <c r="M52" s="30">
        <f>IFERROR((s_DL/(up_Rad_Spec!AY52*s_GSF_s*s_Fam*s_Foffset*Fsurf!C52*s_EF_ow*(1/365)*s_ET_ow*(1/24)))*up_Rad_Spec!BF52,".")</f>
        <v>4.2136281291062545</v>
      </c>
      <c r="N52" s="30">
        <f>IFERROR((s_DL/(up_Rad_Spec!AV52*s_GSF_s*s_Fam*s_Foffset*acf!D52*s_ET_ow*(1/24)*s_EF_ow*(1/365)))*up_Rad_Spec!BF52,".")</f>
        <v>4.4982021849476013</v>
      </c>
      <c r="O52" s="30">
        <f>IFERROR((s_DL/(up_Rad_Spec!AZ52*s_GSF_s*s_Fam*s_Foffset*acf!E52*s_ET_ow*(1/24)*s_EF_ow*(1/365)))*up_Rad_Spec!BF52,".")</f>
        <v>4.5523127252133353</v>
      </c>
      <c r="P52" s="30">
        <f>IFERROR((s_DL/(up_Rad_Spec!BA52*s_GSF_s*s_Fam*s_Foffset*acf!F52*s_ET_ow*(1/24)*s_EF_ow*(1/365)))*up_Rad_Spec!BF52,".")</f>
        <v>4.5516652621603964</v>
      </c>
      <c r="Q52" s="30">
        <f>IFERROR((s_DL/(up_Rad_Spec!BB52*s_GSF_s*s_Fam*s_Foffset*acf!G52*s_ET_ow*(1/24)*s_EF_ow*(1/365)))*up_Rad_Spec!BF52,".")</f>
        <v>4.8375283613319002</v>
      </c>
      <c r="R52" s="30">
        <f>IFERROR((s_DL/(up_Rad_Spec!AY52*s_GSF_s*s_Fam*s_Foffset*acf!C52*s_ET_ow*(1/24)*s_EF_ow*(1/365)))*up_Rad_Spec!BF52,".")</f>
        <v>4.8250150604560309</v>
      </c>
    </row>
    <row r="53" spans="1:18">
      <c r="A53" s="88" t="s">
        <v>60</v>
      </c>
      <c r="B53" s="28"/>
      <c r="C53" s="30">
        <f>IFERROR((s_DL/(k_decay*up_Rad_Spec!V53*s_IFD_ow*s_EF_ow))*up_Rad_Spec!BF53,".")</f>
        <v>3.266256203344386E-5</v>
      </c>
      <c r="D53" s="30">
        <f>IFERROR((s_DL/(k_decay*up_Rad_Spec!AN53*s_IRA_ow*(1/s_PEFm_ui)*s_SLF*s_ET_ow*s_EF_ow))*up_Rad_Spec!BF53,".")</f>
        <v>1.1495896013389128E-6</v>
      </c>
      <c r="E53" s="30">
        <f>IFERROR((s_DL/(k_decay*up_Rad_Spec!AN53*s_IRA_ow*(1/s_PEF)*s_SLF*s_ET_ow*s_EF_ow))*up_Rad_Spec!BF53,".")</f>
        <v>4.0946614908779038E-4</v>
      </c>
      <c r="F53" s="30">
        <f>IFERROR((s_DL/(k_decay*up_Rad_Spec!AY53*s_GSF_s*s_Fam*s_Foffset*acf!C53*s_ET_ow*(1/24)*s_EF_ow*(1/365)))*up_Rad_Spec!BF53,".")</f>
        <v>5.5545648512564183</v>
      </c>
      <c r="G53" s="30">
        <f t="shared" si="0"/>
        <v>3.0249428106703622E-5</v>
      </c>
      <c r="H53" s="30">
        <f t="shared" si="1"/>
        <v>1.1105041337021334E-6</v>
      </c>
      <c r="I53" s="89" t="str">
        <f>IFERROR((s_DL/(up_Rad_Spec!AV53*s_GSF_s*s_Fam*s_Foffset*Fsurf!C53*s_EF_ow*(1/365)*s_ET_ow*(1/24)))*up_Rad_Spec!BF53,".")</f>
        <v>.</v>
      </c>
      <c r="J53" s="30" t="str">
        <f>IFERROR((s_DL/(up_Rad_Spec!AZ53*s_GSF_s*s_Fam*s_Foffset*Fsurf!C53*s_EF_ow*(1/365)*s_ET_ow*(1/24)))*up_Rad_Spec!BF53,".")</f>
        <v>.</v>
      </c>
      <c r="K53" s="30" t="str">
        <f>IFERROR((s_DL/(up_Rad_Spec!BA53*s_GSF_s*s_Fam*s_Foffset*Fsurf!C53*s_EF_ow*(1/365)*s_ET_ow*(1/24)))*up_Rad_Spec!BF53,".")</f>
        <v>.</v>
      </c>
      <c r="L53" s="30" t="str">
        <f>IFERROR((s_DL/(up_Rad_Spec!BB53*s_GSF_s*s_Fam*s_Foffset*Fsurf!C53*s_EF_ow*(1/365)*s_ET_ow*(1/24)))*up_Rad_Spec!BF53,".")</f>
        <v>.</v>
      </c>
      <c r="M53" s="30" t="str">
        <f>IFERROR((s_DL/(up_Rad_Spec!AY53*s_GSF_s*s_Fam*s_Foffset*Fsurf!C53*s_EF_ow*(1/365)*s_ET_ow*(1/24)))*up_Rad_Spec!BF53,".")</f>
        <v>.</v>
      </c>
      <c r="N53" s="30">
        <f>IFERROR((s_DL/(up_Rad_Spec!AV53*s_GSF_s*s_Fam*s_Foffset*acf!D53*s_ET_ow*(1/24)*s_EF_ow*(1/365)))*up_Rad_Spec!BF53,".")</f>
        <v>4.5411550959848705</v>
      </c>
      <c r="O53" s="30">
        <f>IFERROR((s_DL/(up_Rad_Spec!AZ53*s_GSF_s*s_Fam*s_Foffset*acf!E53*s_ET_ow*(1/24)*s_EF_ow*(1/365)))*up_Rad_Spec!BF53,".")</f>
        <v>4.5736894489127868</v>
      </c>
      <c r="P53" s="30">
        <f>IFERROR((s_DL/(up_Rad_Spec!BA53*s_GSF_s*s_Fam*s_Foffset*acf!F53*s_ET_ow*(1/24)*s_EF_ow*(1/365)))*up_Rad_Spec!BF53,".")</f>
        <v>4.516344918954478</v>
      </c>
      <c r="Q53" s="30">
        <f>IFERROR((s_DL/(up_Rad_Spec!BB53*s_GSF_s*s_Fam*s_Foffset*acf!G53*s_ET_ow*(1/24)*s_EF_ow*(1/365)))*up_Rad_Spec!BF53,".")</f>
        <v>4.531943236422272</v>
      </c>
      <c r="R53" s="30">
        <f>IFERROR((s_DL/(up_Rad_Spec!AY53*s_GSF_s*s_Fam*s_Foffset*acf!C53*s_ET_ow*(1/24)*s_EF_ow*(1/365)))*up_Rad_Spec!BF53,".")</f>
        <v>4.9146615819080717</v>
      </c>
    </row>
    <row r="54" spans="1:18">
      <c r="A54" s="88" t="s">
        <v>61</v>
      </c>
      <c r="B54" s="28"/>
      <c r="C54" s="30">
        <f>IFERROR((s_DL/(k_decay*up_Rad_Spec!V54*s_IFD_ow*s_EF_ow))*up_Rad_Spec!BF54,".")</f>
        <v>3.266256203344386E-5</v>
      </c>
      <c r="D54" s="30">
        <f>IFERROR((s_DL/(k_decay*up_Rad_Spec!AN54*s_IRA_ow*(1/s_PEFm_ui)*s_SLF*s_ET_ow*s_EF_ow))*up_Rad_Spec!BF54,".")</f>
        <v>1.1495896013389128E-6</v>
      </c>
      <c r="E54" s="30">
        <f>IFERROR((s_DL/(k_decay*up_Rad_Spec!AN54*s_IRA_ow*(1/s_PEF)*s_SLF*s_ET_ow*s_EF_ow))*up_Rad_Spec!BF54,".")</f>
        <v>4.0946614908779038E-4</v>
      </c>
      <c r="F54" s="30">
        <f>IFERROR((s_DL/(k_decay*up_Rad_Spec!AY54*s_GSF_s*s_Fam*s_Foffset*acf!C54*s_ET_ow*(1/24)*s_EF_ow*(1/365)))*up_Rad_Spec!BF54,".")</f>
        <v>4.9978982212830072</v>
      </c>
      <c r="G54" s="30">
        <f t="shared" si="0"/>
        <v>3.0249409758573492E-5</v>
      </c>
      <c r="H54" s="30">
        <f t="shared" si="1"/>
        <v>1.1105041089736153E-6</v>
      </c>
      <c r="I54" s="89">
        <f>IFERROR((s_DL/(up_Rad_Spec!AV54*s_GSF_s*s_Fam*s_Foffset*Fsurf!C54*s_EF_ow*(1/365)*s_ET_ow*(1/24)))*up_Rad_Spec!BF54,".")</f>
        <v>3.820960274780941</v>
      </c>
      <c r="J54" s="30">
        <f>IFERROR((s_DL/(up_Rad_Spec!AZ54*s_GSF_s*s_Fam*s_Foffset*Fsurf!C54*s_EF_ow*(1/365)*s_ET_ow*(1/24)))*up_Rad_Spec!BF54,".")</f>
        <v>3.820960274780941</v>
      </c>
      <c r="K54" s="30">
        <f>IFERROR((s_DL/(up_Rad_Spec!BA54*s_GSF_s*s_Fam*s_Foffset*Fsurf!C54*s_EF_ow*(1/365)*s_ET_ow*(1/24)))*up_Rad_Spec!BF54,".")</f>
        <v>3.820960274780941</v>
      </c>
      <c r="L54" s="30">
        <f>IFERROR((s_DL/(up_Rad_Spec!BB54*s_GSF_s*s_Fam*s_Foffset*Fsurf!C54*s_EF_ow*(1/365)*s_ET_ow*(1/24)))*up_Rad_Spec!BF54,".")</f>
        <v>3.820960274780941</v>
      </c>
      <c r="M54" s="30">
        <f>IFERROR((s_DL/(up_Rad_Spec!AY54*s_GSF_s*s_Fam*s_Foffset*Fsurf!C54*s_EF_ow*(1/365)*s_ET_ow*(1/24)))*up_Rad_Spec!BF54,".")</f>
        <v>3.820960274780941</v>
      </c>
      <c r="N54" s="30">
        <f>IFERROR((s_DL/(up_Rad_Spec!AV54*s_GSF_s*s_Fam*s_Foffset*acf!D54*s_ET_ow*(1/24)*s_EF_ow*(1/365)))*up_Rad_Spec!BF54,".")</f>
        <v>4.7276907608572163</v>
      </c>
      <c r="O54" s="30">
        <f>IFERROR((s_DL/(up_Rad_Spec!AZ54*s_GSF_s*s_Fam*s_Foffset*acf!E54*s_ET_ow*(1/24)*s_EF_ow*(1/365)))*up_Rad_Spec!BF54,".")</f>
        <v>4.7700205250725753</v>
      </c>
      <c r="P54" s="30">
        <f>IFERROR((s_DL/(up_Rad_Spec!BA54*s_GSF_s*s_Fam*s_Foffset*acf!F54*s_ET_ow*(1/24)*s_EF_ow*(1/365)))*up_Rad_Spec!BF54,".")</f>
        <v>4.836698881160209</v>
      </c>
      <c r="Q54" s="30">
        <f>IFERROR((s_DL/(up_Rad_Spec!BB54*s_GSF_s*s_Fam*s_Foffset*acf!G54*s_ET_ow*(1/24)*s_EF_ow*(1/365)))*up_Rad_Spec!BF54,".")</f>
        <v>4.9782907495882762</v>
      </c>
      <c r="R54" s="30">
        <f>IFERROR((s_DL/(up_Rad_Spec!AY54*s_GSF_s*s_Fam*s_Foffset*acf!C54*s_ET_ow*(1/24)*s_EF_ow*(1/365)))*up_Rad_Spec!BF54,".")</f>
        <v>4.4221246913464789</v>
      </c>
    </row>
    <row r="55" spans="1:18">
      <c r="A55" s="88" t="s">
        <v>62</v>
      </c>
      <c r="B55" s="28"/>
      <c r="C55" s="30">
        <f>IFERROR((s_DL/(k_decay*up_Rad_Spec!V55*s_IFD_ow*s_EF_ow))*up_Rad_Spec!BF55,".")</f>
        <v>3.266256203344386E-5</v>
      </c>
      <c r="D55" s="30">
        <f>IFERROR((s_DL/(k_decay*up_Rad_Spec!AN55*s_IRA_ow*(1/s_PEFm_ui)*s_SLF*s_ET_ow*s_EF_ow))*up_Rad_Spec!BF55,".")</f>
        <v>1.1495896013389128E-6</v>
      </c>
      <c r="E55" s="30">
        <f>IFERROR((s_DL/(k_decay*up_Rad_Spec!AN55*s_IRA_ow*(1/s_PEF)*s_SLF*s_ET_ow*s_EF_ow))*up_Rad_Spec!BF55,".")</f>
        <v>4.0946614908779038E-4</v>
      </c>
      <c r="F55" s="30">
        <f>IFERROR((s_DL/(k_decay*up_Rad_Spec!AY55*s_GSF_s*s_Fam*s_Foffset*acf!C55*s_ET_ow*(1/24)*s_EF_ow*(1/365)))*up_Rad_Spec!BF55,".")</f>
        <v>5.6170959565798908</v>
      </c>
      <c r="G55" s="30">
        <f t="shared" si="0"/>
        <v>3.0249429940573779E-5</v>
      </c>
      <c r="H55" s="30">
        <f t="shared" si="1"/>
        <v>1.1105041361737127E-6</v>
      </c>
      <c r="I55" s="89">
        <f>IFERROR((s_DL/(up_Rad_Spec!AV55*s_GSF_s*s_Fam*s_Foffset*Fsurf!C55*s_EF_ow*(1/365)*s_ET_ow*(1/24)))*up_Rad_Spec!BF55,".")</f>
        <v>4.5655157030573124</v>
      </c>
      <c r="J55" s="30">
        <f>IFERROR((s_DL/(up_Rad_Spec!AZ55*s_GSF_s*s_Fam*s_Foffset*Fsurf!C55*s_EF_ow*(1/365)*s_ET_ow*(1/24)))*up_Rad_Spec!BF55,".")</f>
        <v>4.5655157030573124</v>
      </c>
      <c r="K55" s="30">
        <f>IFERROR((s_DL/(up_Rad_Spec!BA55*s_GSF_s*s_Fam*s_Foffset*Fsurf!C55*s_EF_ow*(1/365)*s_ET_ow*(1/24)))*up_Rad_Spec!BF55,".")</f>
        <v>4.5655157030573124</v>
      </c>
      <c r="L55" s="30">
        <f>IFERROR((s_DL/(up_Rad_Spec!BB55*s_GSF_s*s_Fam*s_Foffset*Fsurf!C55*s_EF_ow*(1/365)*s_ET_ow*(1/24)))*up_Rad_Spec!BF55,".")</f>
        <v>4.5655157030573124</v>
      </c>
      <c r="M55" s="30">
        <f>IFERROR((s_DL/(up_Rad_Spec!AY55*s_GSF_s*s_Fam*s_Foffset*Fsurf!C55*s_EF_ow*(1/365)*s_ET_ow*(1/24)))*up_Rad_Spec!BF55,".")</f>
        <v>4.5655157030573124</v>
      </c>
      <c r="N55" s="30">
        <f>IFERROR((s_DL/(up_Rad_Spec!AV55*s_GSF_s*s_Fam*s_Foffset*acf!D55*s_ET_ow*(1/24)*s_EF_ow*(1/365)))*up_Rad_Spec!BF55,".")</f>
        <v>4.5476494942077759</v>
      </c>
      <c r="O55" s="30">
        <f>IFERROR((s_DL/(up_Rad_Spec!AZ55*s_GSF_s*s_Fam*s_Foffset*acf!E55*s_ET_ow*(1/24)*s_EF_ow*(1/365)))*up_Rad_Spec!BF55,".")</f>
        <v>4.551204567295807</v>
      </c>
      <c r="P55" s="30">
        <f>IFERROR((s_DL/(up_Rad_Spec!BA55*s_GSF_s*s_Fam*s_Foffset*acf!F55*s_ET_ow*(1/24)*s_EF_ow*(1/365)))*up_Rad_Spec!BF55,".")</f>
        <v>4.4992258530066218</v>
      </c>
      <c r="Q55" s="30">
        <f>IFERROR((s_DL/(up_Rad_Spec!BB55*s_GSF_s*s_Fam*s_Foffset*acf!G55*s_ET_ow*(1/24)*s_EF_ow*(1/365)))*up_Rad_Spec!BF55,".")</f>
        <v>4.6376095809671751</v>
      </c>
      <c r="R55" s="30">
        <f>IFERROR((s_DL/(up_Rad_Spec!AY55*s_GSF_s*s_Fam*s_Foffset*acf!C55*s_ET_ow*(1/24)*s_EF_ow*(1/365)))*up_Rad_Spec!BF55,".")</f>
        <v>4.9699889080329998</v>
      </c>
    </row>
    <row r="56" spans="1:18">
      <c r="A56" s="88" t="s">
        <v>63</v>
      </c>
      <c r="B56" s="28"/>
      <c r="C56" s="30">
        <f>IFERROR((s_DL/(k_decay*up_Rad_Spec!V56*s_IFD_ow*s_EF_ow))*up_Rad_Spec!BF56,".")</f>
        <v>3.266256203344386E-5</v>
      </c>
      <c r="D56" s="30">
        <f>IFERROR((s_DL/(k_decay*up_Rad_Spec!AN56*s_IRA_ow*(1/s_PEFm_ui)*s_SLF*s_ET_ow*s_EF_ow))*up_Rad_Spec!BF56,".")</f>
        <v>1.1495896013389128E-6</v>
      </c>
      <c r="E56" s="30">
        <f>IFERROR((s_DL/(k_decay*up_Rad_Spec!AN56*s_IRA_ow*(1/s_PEF)*s_SLF*s_ET_ow*s_EF_ow))*up_Rad_Spec!BF56,".")</f>
        <v>4.0946614908779038E-4</v>
      </c>
      <c r="F56" s="30">
        <f>IFERROR((s_DL/(k_decay*up_Rad_Spec!AY56*s_GSF_s*s_Fam*s_Foffset*acf!C56*s_ET_ow*(1/24)*s_EF_ow*(1/365)))*up_Rad_Spec!BF56,".")</f>
        <v>5.2024006792494122</v>
      </c>
      <c r="G56" s="30">
        <f t="shared" si="0"/>
        <v>3.0249416955403423E-5</v>
      </c>
      <c r="H56" s="30">
        <f t="shared" si="1"/>
        <v>1.1105041186730779E-6</v>
      </c>
      <c r="I56" s="89">
        <f>IFERROR((s_DL/(up_Rad_Spec!AV56*s_GSF_s*s_Fam*s_Foffset*Fsurf!C56*s_EF_ow*(1/365)*s_ET_ow*(1/24)))*up_Rad_Spec!BF56,".")</f>
        <v>4.0152463904477687</v>
      </c>
      <c r="J56" s="30">
        <f>IFERROR((s_DL/(up_Rad_Spec!AZ56*s_GSF_s*s_Fam*s_Foffset*Fsurf!C56*s_EF_ow*(1/365)*s_ET_ow*(1/24)))*up_Rad_Spec!BF56,".")</f>
        <v>4.0152463904477687</v>
      </c>
      <c r="K56" s="30">
        <f>IFERROR((s_DL/(up_Rad_Spec!BA56*s_GSF_s*s_Fam*s_Foffset*Fsurf!C56*s_EF_ow*(1/365)*s_ET_ow*(1/24)))*up_Rad_Spec!BF56,".")</f>
        <v>4.0152463904477687</v>
      </c>
      <c r="L56" s="30">
        <f>IFERROR((s_DL/(up_Rad_Spec!BB56*s_GSF_s*s_Fam*s_Foffset*Fsurf!C56*s_EF_ow*(1/365)*s_ET_ow*(1/24)))*up_Rad_Spec!BF56,".")</f>
        <v>4.0152463904477687</v>
      </c>
      <c r="M56" s="30">
        <f>IFERROR((s_DL/(up_Rad_Spec!AY56*s_GSF_s*s_Fam*s_Foffset*Fsurf!C56*s_EF_ow*(1/365)*s_ET_ow*(1/24)))*up_Rad_Spec!BF56,".")</f>
        <v>4.0152463904477687</v>
      </c>
      <c r="N56" s="30">
        <f>IFERROR((s_DL/(up_Rad_Spec!AV56*s_GSF_s*s_Fam*s_Foffset*acf!D56*s_ET_ow*(1/24)*s_EF_ow*(1/365)))*up_Rad_Spec!BF56,".")</f>
        <v>4.674937632011452</v>
      </c>
      <c r="O56" s="30">
        <f>IFERROR((s_DL/(up_Rad_Spec!AZ56*s_GSF_s*s_Fam*s_Foffset*acf!E56*s_ET_ow*(1/24)*s_EF_ow*(1/365)))*up_Rad_Spec!BF56,".")</f>
        <v>4.5832808389902988</v>
      </c>
      <c r="P56" s="30">
        <f>IFERROR((s_DL/(up_Rad_Spec!BA56*s_GSF_s*s_Fam*s_Foffset*acf!F56*s_ET_ow*(1/24)*s_EF_ow*(1/365)))*up_Rad_Spec!BF56,".")</f>
        <v>4.5785553804874466</v>
      </c>
      <c r="Q56" s="30">
        <f>IFERROR((s_DL/(up_Rad_Spec!BB56*s_GSF_s*s_Fam*s_Foffset*acf!G56*s_ET_ow*(1/24)*s_EF_ow*(1/365)))*up_Rad_Spec!BF56,".")</f>
        <v>4.7066133186043375</v>
      </c>
      <c r="R56" s="30">
        <f>IFERROR((s_DL/(up_Rad_Spec!AY56*s_GSF_s*s_Fam*s_Foffset*acf!C56*s_ET_ow*(1/24)*s_EF_ow*(1/365)))*up_Rad_Spec!BF56,".")</f>
        <v>4.603067825595045</v>
      </c>
    </row>
    <row r="57" spans="1:18">
      <c r="A57" s="88" t="s">
        <v>64</v>
      </c>
      <c r="B57" s="28"/>
      <c r="C57" s="30">
        <f>IFERROR((s_DL/(k_decay*up_Rad_Spec!V57*s_IFD_ow*s_EF_ow))*up_Rad_Spec!BF57,".")</f>
        <v>3.266256203344386E-5</v>
      </c>
      <c r="D57" s="30">
        <f>IFERROR((s_DL/(k_decay*up_Rad_Spec!AN57*s_IRA_ow*(1/s_PEFm_ui)*s_SLF*s_ET_ow*s_EF_ow))*up_Rad_Spec!BF57,".")</f>
        <v>1.1495896013389128E-6</v>
      </c>
      <c r="E57" s="30">
        <f>IFERROR((s_DL/(k_decay*up_Rad_Spec!AN57*s_IRA_ow*(1/s_PEF)*s_SLF*s_ET_ow*s_EF_ow))*up_Rad_Spec!BF57,".")</f>
        <v>4.0946614908779038E-4</v>
      </c>
      <c r="F57" s="30">
        <f>IFERROR((s_DL/(k_decay*up_Rad_Spec!AY57*s_GSF_s*s_Fam*s_Foffset*acf!C57*s_ET_ow*(1/24)*s_EF_ow*(1/365)))*up_Rad_Spec!BF57,".")</f>
        <v>5.490457810903119</v>
      </c>
      <c r="G57" s="30">
        <f t="shared" si="0"/>
        <v>3.0249426183251255E-5</v>
      </c>
      <c r="H57" s="30">
        <f t="shared" si="1"/>
        <v>1.11050413110982E-6</v>
      </c>
      <c r="I57" s="89" t="str">
        <f>IFERROR((s_DL/(up_Rad_Spec!AV57*s_GSF_s*s_Fam*s_Foffset*Fsurf!C57*s_EF_ow*(1/365)*s_ET_ow*(1/24)))*up_Rad_Spec!BF57,".")</f>
        <v>.</v>
      </c>
      <c r="J57" s="30" t="str">
        <f>IFERROR((s_DL/(up_Rad_Spec!AZ57*s_GSF_s*s_Fam*s_Foffset*Fsurf!C57*s_EF_ow*(1/365)*s_ET_ow*(1/24)))*up_Rad_Spec!BF57,".")</f>
        <v>.</v>
      </c>
      <c r="K57" s="30" t="str">
        <f>IFERROR((s_DL/(up_Rad_Spec!BA57*s_GSF_s*s_Fam*s_Foffset*Fsurf!C57*s_EF_ow*(1/365)*s_ET_ow*(1/24)))*up_Rad_Spec!BF57,".")</f>
        <v>.</v>
      </c>
      <c r="L57" s="30" t="str">
        <f>IFERROR((s_DL/(up_Rad_Spec!BB57*s_GSF_s*s_Fam*s_Foffset*Fsurf!C57*s_EF_ow*(1/365)*s_ET_ow*(1/24)))*up_Rad_Spec!BF57,".")</f>
        <v>.</v>
      </c>
      <c r="M57" s="30" t="str">
        <f>IFERROR((s_DL/(up_Rad_Spec!AY57*s_GSF_s*s_Fam*s_Foffset*Fsurf!C57*s_EF_ow*(1/365)*s_ET_ow*(1/24)))*up_Rad_Spec!BF57,".")</f>
        <v>.</v>
      </c>
      <c r="N57" s="30">
        <f>IFERROR((s_DL/(up_Rad_Spec!AV57*s_GSF_s*s_Fam*s_Foffset*acf!D57*s_ET_ow*(1/24)*s_EF_ow*(1/365)))*up_Rad_Spec!BF57,".")</f>
        <v>4.5100782877980352</v>
      </c>
      <c r="O57" s="30">
        <f>IFERROR((s_DL/(up_Rad_Spec!AZ57*s_GSF_s*s_Fam*s_Foffset*acf!E57*s_ET_ow*(1/24)*s_EF_ow*(1/365)))*up_Rad_Spec!BF57,".")</f>
        <v>4.5405744598646827</v>
      </c>
      <c r="P57" s="30">
        <f>IFERROR((s_DL/(up_Rad_Spec!BA57*s_GSF_s*s_Fam*s_Foffset*acf!F57*s_ET_ow*(1/24)*s_EF_ow*(1/365)))*up_Rad_Spec!BF57,".")</f>
        <v>4.5315186671645185</v>
      </c>
      <c r="Q57" s="30">
        <f>IFERROR((s_DL/(up_Rad_Spec!BB57*s_GSF_s*s_Fam*s_Foffset*acf!G57*s_ET_ow*(1/24)*s_EF_ow*(1/365)))*up_Rad_Spec!BF57,".")</f>
        <v>4.6303687903849511</v>
      </c>
      <c r="R57" s="30">
        <f>IFERROR((s_DL/(up_Rad_Spec!AY57*s_GSF_s*s_Fam*s_Foffset*acf!C57*s_ET_ow*(1/24)*s_EF_ow*(1/365)))*up_Rad_Spec!BF57,".")</f>
        <v>4.8579398734050336</v>
      </c>
    </row>
    <row r="58" spans="1:18">
      <c r="A58" s="88" t="s">
        <v>65</v>
      </c>
      <c r="B58" s="28"/>
      <c r="C58" s="30">
        <f>IFERROR((s_DL/(k_decay*up_Rad_Spec!V58*s_IFD_ow*s_EF_ow))*up_Rad_Spec!BF58,".")</f>
        <v>3.266256203344386E-5</v>
      </c>
      <c r="D58" s="30">
        <f>IFERROR((s_DL/(k_decay*up_Rad_Spec!AN58*s_IRA_ow*(1/s_PEFm_ui)*s_SLF*s_ET_ow*s_EF_ow))*up_Rad_Spec!BF58,".")</f>
        <v>1.1495896013389128E-6</v>
      </c>
      <c r="E58" s="30">
        <f>IFERROR((s_DL/(k_decay*up_Rad_Spec!AN58*s_IRA_ow*(1/s_PEF)*s_SLF*s_ET_ow*s_EF_ow))*up_Rad_Spec!BF58,".")</f>
        <v>4.0946614908779038E-4</v>
      </c>
      <c r="F58" s="30">
        <f>IFERROR((s_DL/(k_decay*up_Rad_Spec!AY58*s_GSF_s*s_Fam*s_Foffset*acf!C58*s_ET_ow*(1/24)*s_EF_ow*(1/365)))*up_Rad_Spec!BF58,".")</f>
        <v>5.3166417302933988</v>
      </c>
      <c r="G58" s="30">
        <f t="shared" si="0"/>
        <v>3.0249420734735616E-5</v>
      </c>
      <c r="H58" s="30">
        <f t="shared" si="1"/>
        <v>1.1105041237666368E-6</v>
      </c>
      <c r="I58" s="89">
        <f>IFERROR((s_DL/(up_Rad_Spec!AV58*s_GSF_s*s_Fam*s_Foffset*Fsurf!C58*s_EF_ow*(1/365)*s_ET_ow*(1/24)))*up_Rad_Spec!BF58,".")</f>
        <v>4.1279686995697302</v>
      </c>
      <c r="J58" s="30">
        <f>IFERROR((s_DL/(up_Rad_Spec!AZ58*s_GSF_s*s_Fam*s_Foffset*Fsurf!C58*s_EF_ow*(1/365)*s_ET_ow*(1/24)))*up_Rad_Spec!BF58,".")</f>
        <v>4.1279686995697302</v>
      </c>
      <c r="K58" s="30">
        <f>IFERROR((s_DL/(up_Rad_Spec!BA58*s_GSF_s*s_Fam*s_Foffset*Fsurf!C58*s_EF_ow*(1/365)*s_ET_ow*(1/24)))*up_Rad_Spec!BF58,".")</f>
        <v>4.1279686995697302</v>
      </c>
      <c r="L58" s="30">
        <f>IFERROR((s_DL/(up_Rad_Spec!BB58*s_GSF_s*s_Fam*s_Foffset*Fsurf!C58*s_EF_ow*(1/365)*s_ET_ow*(1/24)))*up_Rad_Spec!BF58,".")</f>
        <v>4.1279686995697302</v>
      </c>
      <c r="M58" s="30">
        <f>IFERROR((s_DL/(up_Rad_Spec!AY58*s_GSF_s*s_Fam*s_Foffset*Fsurf!C58*s_EF_ow*(1/365)*s_ET_ow*(1/24)))*up_Rad_Spec!BF58,".")</f>
        <v>4.1279686995697302</v>
      </c>
      <c r="N58" s="30">
        <f>IFERROR((s_DL/(up_Rad_Spec!AV58*s_GSF_s*s_Fam*s_Foffset*acf!D58*s_ET_ow*(1/24)*s_EF_ow*(1/365)))*up_Rad_Spec!BF58,".")</f>
        <v>4.7984757289078779</v>
      </c>
      <c r="O58" s="30">
        <f>IFERROR((s_DL/(up_Rad_Spec!AZ58*s_GSF_s*s_Fam*s_Foffset*acf!E58*s_ET_ow*(1/24)*s_EF_ow*(1/365)))*up_Rad_Spec!BF58,".")</f>
        <v>4.6820395937901162</v>
      </c>
      <c r="P58" s="30">
        <f>IFERROR((s_DL/(up_Rad_Spec!BA58*s_GSF_s*s_Fam*s_Foffset*acf!F58*s_ET_ow*(1/24)*s_EF_ow*(1/365)))*up_Rad_Spec!BF58,".")</f>
        <v>4.6550759027656214</v>
      </c>
      <c r="Q58" s="30">
        <f>IFERROR((s_DL/(up_Rad_Spec!BB58*s_GSF_s*s_Fam*s_Foffset*acf!G58*s_ET_ow*(1/24)*s_EF_ow*(1/365)))*up_Rad_Spec!BF58,".")</f>
        <v>4.8588000663883708</v>
      </c>
      <c r="R58" s="30">
        <f>IFERROR((s_DL/(up_Rad_Spec!AY58*s_GSF_s*s_Fam*s_Foffset*acf!C58*s_ET_ow*(1/24)*s_EF_ow*(1/365)))*up_Rad_Spec!BF58,".")</f>
        <v>4.7041479497231649</v>
      </c>
    </row>
    <row r="59" spans="1:18">
      <c r="A59" s="88" t="s">
        <v>66</v>
      </c>
      <c r="B59" s="28"/>
      <c r="C59" s="30">
        <f>IFERROR((s_DL/(k_decay*up_Rad_Spec!V59*s_IFD_ow*s_EF_ow))*up_Rad_Spec!BF59,".")</f>
        <v>3.266256203344386E-5</v>
      </c>
      <c r="D59" s="30">
        <f>IFERROR((s_DL/(k_decay*up_Rad_Spec!AN59*s_IRA_ow*(1/s_PEFm_ui)*s_SLF*s_ET_ow*s_EF_ow))*up_Rad_Spec!BF59,".")</f>
        <v>1.1495896013389128E-6</v>
      </c>
      <c r="E59" s="30">
        <f>IFERROR((s_DL/(k_decay*up_Rad_Spec!AN59*s_IRA_ow*(1/s_PEF)*s_SLF*s_ET_ow*s_EF_ow))*up_Rad_Spec!BF59,".")</f>
        <v>4.0946614908779038E-4</v>
      </c>
      <c r="F59" s="30">
        <f>IFERROR((s_DL/(k_decay*up_Rad_Spec!AY59*s_GSF_s*s_Fam*s_Foffset*acf!C59*s_ET_ow*(1/24)*s_EF_ow*(1/365)))*up_Rad_Spec!BF59,".")</f>
        <v>5.5222312936051035</v>
      </c>
      <c r="G59" s="30">
        <f t="shared" si="0"/>
        <v>3.0249427142157095E-5</v>
      </c>
      <c r="H59" s="30">
        <f t="shared" si="1"/>
        <v>1.1105041324021756E-6</v>
      </c>
      <c r="I59" s="89">
        <f>IFERROR((s_DL/(up_Rad_Spec!AV59*s_GSF_s*s_Fam*s_Foffset*Fsurf!C59*s_EF_ow*(1/365)*s_ET_ow*(1/24)))*up_Rad_Spec!BF59,".")</f>
        <v>4.4326316701200943</v>
      </c>
      <c r="J59" s="30">
        <f>IFERROR((s_DL/(up_Rad_Spec!AZ59*s_GSF_s*s_Fam*s_Foffset*Fsurf!C59*s_EF_ow*(1/365)*s_ET_ow*(1/24)))*up_Rad_Spec!BF59,".")</f>
        <v>4.4326316701200943</v>
      </c>
      <c r="K59" s="30">
        <f>IFERROR((s_DL/(up_Rad_Spec!BA59*s_GSF_s*s_Fam*s_Foffset*Fsurf!C59*s_EF_ow*(1/365)*s_ET_ow*(1/24)))*up_Rad_Spec!BF59,".")</f>
        <v>4.4326316701200943</v>
      </c>
      <c r="L59" s="30">
        <f>IFERROR((s_DL/(up_Rad_Spec!BB59*s_GSF_s*s_Fam*s_Foffset*Fsurf!C59*s_EF_ow*(1/365)*s_ET_ow*(1/24)))*up_Rad_Spec!BF59,".")</f>
        <v>4.4326316701200943</v>
      </c>
      <c r="M59" s="30">
        <f>IFERROR((s_DL/(up_Rad_Spec!AY59*s_GSF_s*s_Fam*s_Foffset*Fsurf!C59*s_EF_ow*(1/365)*s_ET_ow*(1/24)))*up_Rad_Spec!BF59,".")</f>
        <v>4.4326316701200943</v>
      </c>
      <c r="N59" s="30">
        <f>IFERROR((s_DL/(up_Rad_Spec!AV59*s_GSF_s*s_Fam*s_Foffset*acf!D59*s_ET_ow*(1/24)*s_EF_ow*(1/365)))*up_Rad_Spec!BF59,".")</f>
        <v>4.4979430370868139</v>
      </c>
      <c r="O59" s="30">
        <f>IFERROR((s_DL/(up_Rad_Spec!AZ59*s_GSF_s*s_Fam*s_Foffset*acf!E59*s_ET_ow*(1/24)*s_EF_ow*(1/365)))*up_Rad_Spec!BF59,".")</f>
        <v>4.5455850253688395</v>
      </c>
      <c r="P59" s="30">
        <f>IFERROR((s_DL/(up_Rad_Spec!BA59*s_GSF_s*s_Fam*s_Foffset*acf!F59*s_ET_ow*(1/24)*s_EF_ow*(1/365)))*up_Rad_Spec!BF59,".")</f>
        <v>4.5111806217940131</v>
      </c>
      <c r="Q59" s="30">
        <f>IFERROR((s_DL/(up_Rad_Spec!BB59*s_GSF_s*s_Fam*s_Foffset*acf!G59*s_ET_ow*(1/24)*s_EF_ow*(1/365)))*up_Rad_Spec!BF59,".")</f>
        <v>4.6349909420168789</v>
      </c>
      <c r="R59" s="30">
        <f>IFERROR((s_DL/(up_Rad_Spec!AY59*s_GSF_s*s_Fam*s_Foffset*acf!C59*s_ET_ow*(1/24)*s_EF_ow*(1/365)))*up_Rad_Spec!BF59,".")</f>
        <v>4.8860529513761266</v>
      </c>
    </row>
    <row r="60" spans="1:18">
      <c r="A60" s="88" t="s">
        <v>67</v>
      </c>
      <c r="B60" s="28"/>
      <c r="C60" s="30">
        <f>IFERROR((s_DL/(k_decay*up_Rad_Spec!V60*s_IFD_ow*s_EF_ow))*up_Rad_Spec!BF60,".")</f>
        <v>3.266256203344386E-5</v>
      </c>
      <c r="D60" s="30">
        <f>IFERROR((s_DL/(k_decay*up_Rad_Spec!AN60*s_IRA_ow*(1/s_PEFm_ui)*s_SLF*s_ET_ow*s_EF_ow))*up_Rad_Spec!BF60,".")</f>
        <v>1.1495896013389128E-6</v>
      </c>
      <c r="E60" s="30">
        <f>IFERROR((s_DL/(k_decay*up_Rad_Spec!AN60*s_IRA_ow*(1/s_PEF)*s_SLF*s_ET_ow*s_EF_ow))*up_Rad_Spec!BF60,".")</f>
        <v>4.0946614908779038E-4</v>
      </c>
      <c r="F60" s="30">
        <f>IFERROR((s_DL/(k_decay*up_Rad_Spec!AY60*s_GSF_s*s_Fam*s_Foffset*acf!C60*s_ET_ow*(1/24)*s_EF_ow*(1/365)))*up_Rad_Spec!BF60,".")</f>
        <v>5.4493890269871414</v>
      </c>
      <c r="G60" s="30">
        <f t="shared" si="0"/>
        <v>3.024942492725098E-5</v>
      </c>
      <c r="H60" s="30">
        <f t="shared" si="1"/>
        <v>1.1105041294170583E-6</v>
      </c>
      <c r="I60" s="89">
        <f>IFERROR((s_DL/(up_Rad_Spec!AV60*s_GSF_s*s_Fam*s_Foffset*Fsurf!C60*s_EF_ow*(1/365)*s_ET_ow*(1/24)))*up_Rad_Spec!BF60,".")</f>
        <v>4.2727371409374051</v>
      </c>
      <c r="J60" s="30">
        <f>IFERROR((s_DL/(up_Rad_Spec!AZ60*s_GSF_s*s_Fam*s_Foffset*Fsurf!C60*s_EF_ow*(1/365)*s_ET_ow*(1/24)))*up_Rad_Spec!BF60,".")</f>
        <v>4.2727371409374051</v>
      </c>
      <c r="K60" s="30">
        <f>IFERROR((s_DL/(up_Rad_Spec!BA60*s_GSF_s*s_Fam*s_Foffset*Fsurf!C60*s_EF_ow*(1/365)*s_ET_ow*(1/24)))*up_Rad_Spec!BF60,".")</f>
        <v>4.2727371409374051</v>
      </c>
      <c r="L60" s="30">
        <f>IFERROR((s_DL/(up_Rad_Spec!BB60*s_GSF_s*s_Fam*s_Foffset*Fsurf!C60*s_EF_ow*(1/365)*s_ET_ow*(1/24)))*up_Rad_Spec!BF60,".")</f>
        <v>4.2727371409374051</v>
      </c>
      <c r="M60" s="30">
        <f>IFERROR((s_DL/(up_Rad_Spec!AY60*s_GSF_s*s_Fam*s_Foffset*Fsurf!C60*s_EF_ow*(1/365)*s_ET_ow*(1/24)))*up_Rad_Spec!BF60,".")</f>
        <v>4.2727371409374051</v>
      </c>
      <c r="N60" s="30">
        <f>IFERROR((s_DL/(up_Rad_Spec!AV60*s_GSF_s*s_Fam*s_Foffset*acf!D60*s_ET_ow*(1/24)*s_EF_ow*(1/365)))*up_Rad_Spec!BF60,".")</f>
        <v>4.511904045631371</v>
      </c>
      <c r="O60" s="30">
        <f>IFERROR((s_DL/(up_Rad_Spec!AZ60*s_GSF_s*s_Fam*s_Foffset*acf!E60*s_ET_ow*(1/24)*s_EF_ow*(1/365)))*up_Rad_Spec!BF60,".")</f>
        <v>4.5439942694544486</v>
      </c>
      <c r="P60" s="30">
        <f>IFERROR((s_DL/(up_Rad_Spec!BA60*s_GSF_s*s_Fam*s_Foffset*acf!F60*s_ET_ow*(1/24)*s_EF_ow*(1/365)))*up_Rad_Spec!BF60,".")</f>
        <v>4.5237511594084765</v>
      </c>
      <c r="Q60" s="30">
        <f>IFERROR((s_DL/(up_Rad_Spec!BB60*s_GSF_s*s_Fam*s_Foffset*acf!G60*s_ET_ow*(1/24)*s_EF_ow*(1/365)))*up_Rad_Spec!BF60,".")</f>
        <v>4.5286376614868828</v>
      </c>
      <c r="R60" s="30">
        <f>IFERROR((s_DL/(up_Rad_Spec!AY60*s_GSF_s*s_Fam*s_Foffset*acf!C60*s_ET_ow*(1/24)*s_EF_ow*(1/365)))*up_Rad_Spec!BF60,".")</f>
        <v>4.8216023420353373</v>
      </c>
    </row>
    <row r="61" spans="1:18">
      <c r="A61" s="88" t="s">
        <v>68</v>
      </c>
      <c r="B61" s="28"/>
      <c r="C61" s="30">
        <f>IFERROR((s_DL/(k_decay*up_Rad_Spec!V61*s_IFD_ow*s_EF_ow))*up_Rad_Spec!BF61,".")</f>
        <v>3.266256203344386E-5</v>
      </c>
      <c r="D61" s="30">
        <f>IFERROR((s_DL/(k_decay*up_Rad_Spec!AN61*s_IRA_ow*(1/s_PEFm_ui)*s_SLF*s_ET_ow*s_EF_ow))*up_Rad_Spec!BF61,".")</f>
        <v>1.1495896013389128E-6</v>
      </c>
      <c r="E61" s="30">
        <f>IFERROR((s_DL/(k_decay*up_Rad_Spec!AN61*s_IRA_ow*(1/s_PEF)*s_SLF*s_ET_ow*s_EF_ow))*up_Rad_Spec!BF61,".")</f>
        <v>4.0946614908779038E-4</v>
      </c>
      <c r="F61" s="30">
        <f>IFERROR((s_DL/(k_decay*up_Rad_Spec!AY61*s_GSF_s*s_Fam*s_Foffset*acf!C61*s_ET_ow*(1/24)*s_EF_ow*(1/365)))*up_Rad_Spec!BF61,".")</f>
        <v>5.5406728823407114</v>
      </c>
      <c r="G61" s="30">
        <f t="shared" si="0"/>
        <v>3.0249427693669829E-5</v>
      </c>
      <c r="H61" s="30">
        <f t="shared" si="1"/>
        <v>1.1105041331454712E-6</v>
      </c>
      <c r="I61" s="89">
        <f>IFERROR((s_DL/(up_Rad_Spec!AV61*s_GSF_s*s_Fam*s_Foffset*Fsurf!C61*s_EF_ow*(1/365)*s_ET_ow*(1/24)))*up_Rad_Spec!BF61,".")</f>
        <v>4.4651221640372052</v>
      </c>
      <c r="J61" s="30">
        <f>IFERROR((s_DL/(up_Rad_Spec!AZ61*s_GSF_s*s_Fam*s_Foffset*Fsurf!C61*s_EF_ow*(1/365)*s_ET_ow*(1/24)))*up_Rad_Spec!BF61,".")</f>
        <v>4.4651221640372052</v>
      </c>
      <c r="K61" s="30">
        <f>IFERROR((s_DL/(up_Rad_Spec!BA61*s_GSF_s*s_Fam*s_Foffset*Fsurf!C61*s_EF_ow*(1/365)*s_ET_ow*(1/24)))*up_Rad_Spec!BF61,".")</f>
        <v>4.4651221640372052</v>
      </c>
      <c r="L61" s="30">
        <f>IFERROR((s_DL/(up_Rad_Spec!BB61*s_GSF_s*s_Fam*s_Foffset*Fsurf!C61*s_EF_ow*(1/365)*s_ET_ow*(1/24)))*up_Rad_Spec!BF61,".")</f>
        <v>4.4651221640372052</v>
      </c>
      <c r="M61" s="30">
        <f>IFERROR((s_DL/(up_Rad_Spec!AY61*s_GSF_s*s_Fam*s_Foffset*Fsurf!C61*s_EF_ow*(1/365)*s_ET_ow*(1/24)))*up_Rad_Spec!BF61,".")</f>
        <v>4.4651221640372052</v>
      </c>
      <c r="N61" s="30">
        <f>IFERROR((s_DL/(up_Rad_Spec!AV61*s_GSF_s*s_Fam*s_Foffset*acf!D61*s_ET_ow*(1/24)*s_EF_ow*(1/365)))*up_Rad_Spec!BF61,".")</f>
        <v>4.5414301341470669</v>
      </c>
      <c r="O61" s="30">
        <f>IFERROR((s_DL/(up_Rad_Spec!AZ61*s_GSF_s*s_Fam*s_Foffset*acf!E61*s_ET_ow*(1/24)*s_EF_ow*(1/365)))*up_Rad_Spec!BF61,".")</f>
        <v>4.5568322712299318</v>
      </c>
      <c r="P61" s="30">
        <f>IFERROR((s_DL/(up_Rad_Spec!BA61*s_GSF_s*s_Fam*s_Foffset*acf!F61*s_ET_ow*(1/24)*s_EF_ow*(1/365)))*up_Rad_Spec!BF61,".")</f>
        <v>4.5324230779451504</v>
      </c>
      <c r="Q61" s="30">
        <f>IFERROR((s_DL/(up_Rad_Spec!BB61*s_GSF_s*s_Fam*s_Foffset*acf!G61*s_ET_ow*(1/24)*s_EF_ow*(1/365)))*up_Rad_Spec!BF61,".")</f>
        <v>4.5714100864433931</v>
      </c>
      <c r="R61" s="30">
        <f>IFERROR((s_DL/(up_Rad_Spec!AY61*s_GSF_s*s_Fam*s_Foffset*acf!C61*s_ET_ow*(1/24)*s_EF_ow*(1/365)))*up_Rad_Spec!BF61,".")</f>
        <v>4.9023700113250692</v>
      </c>
    </row>
    <row r="62" spans="1:18">
      <c r="A62" s="88" t="s">
        <v>69</v>
      </c>
      <c r="B62" s="28"/>
      <c r="C62" s="30">
        <f>IFERROR((s_DL/(k_decay*up_Rad_Spec!V62*s_IFD_ow*s_EF_ow))*up_Rad_Spec!BF62,".")</f>
        <v>3.266256203344386E-5</v>
      </c>
      <c r="D62" s="30">
        <f>IFERROR((s_DL/(k_decay*up_Rad_Spec!AN62*s_IRA_ow*(1/s_PEFm_ui)*s_SLF*s_ET_ow*s_EF_ow))*up_Rad_Spec!BF62,".")</f>
        <v>1.1495896013389128E-6</v>
      </c>
      <c r="E62" s="30">
        <f>IFERROR((s_DL/(k_decay*up_Rad_Spec!AN62*s_IRA_ow*(1/s_PEF)*s_SLF*s_ET_ow*s_EF_ow))*up_Rad_Spec!BF62,".")</f>
        <v>4.0946614908779038E-4</v>
      </c>
      <c r="F62" s="30">
        <f>IFERROR((s_DL/(k_decay*up_Rad_Spec!AY62*s_GSF_s*s_Fam*s_Foffset*acf!C62*s_ET_ow*(1/24)*s_EF_ow*(1/365)))*up_Rad_Spec!BF62,".")</f>
        <v>5.3548909513746485</v>
      </c>
      <c r="G62" s="30">
        <f t="shared" si="0"/>
        <v>3.0249421964066269E-5</v>
      </c>
      <c r="H62" s="30">
        <f t="shared" si="1"/>
        <v>1.1105041254234553E-6</v>
      </c>
      <c r="I62" s="89">
        <f>IFERROR((s_DL/(up_Rad_Spec!AV62*s_GSF_s*s_Fam*s_Foffset*Fsurf!C62*s_EF_ow*(1/365)*s_ET_ow*(1/24)))*up_Rad_Spec!BF62,".")</f>
        <v>4.2727371409374051</v>
      </c>
      <c r="J62" s="30">
        <f>IFERROR((s_DL/(up_Rad_Spec!AZ62*s_GSF_s*s_Fam*s_Foffset*Fsurf!C62*s_EF_ow*(1/365)*s_ET_ow*(1/24)))*up_Rad_Spec!BF62,".")</f>
        <v>4.2727371409374051</v>
      </c>
      <c r="K62" s="30">
        <f>IFERROR((s_DL/(up_Rad_Spec!BA62*s_GSF_s*s_Fam*s_Foffset*Fsurf!C62*s_EF_ow*(1/365)*s_ET_ow*(1/24)))*up_Rad_Spec!BF62,".")</f>
        <v>4.2727371409374051</v>
      </c>
      <c r="L62" s="30">
        <f>IFERROR((s_DL/(up_Rad_Spec!BB62*s_GSF_s*s_Fam*s_Foffset*Fsurf!C62*s_EF_ow*(1/365)*s_ET_ow*(1/24)))*up_Rad_Spec!BF62,".")</f>
        <v>4.2727371409374051</v>
      </c>
      <c r="M62" s="30">
        <f>IFERROR((s_DL/(up_Rad_Spec!AY62*s_GSF_s*s_Fam*s_Foffset*Fsurf!C62*s_EF_ow*(1/365)*s_ET_ow*(1/24)))*up_Rad_Spec!BF62,".")</f>
        <v>4.2727371409374051</v>
      </c>
      <c r="N62" s="30">
        <f>IFERROR((s_DL/(up_Rad_Spec!AV62*s_GSF_s*s_Fam*s_Foffset*acf!D62*s_ET_ow*(1/24)*s_EF_ow*(1/365)))*up_Rad_Spec!BF62,".")</f>
        <v>4.7379907407283666</v>
      </c>
      <c r="O62" s="30">
        <f>IFERROR((s_DL/(up_Rad_Spec!AZ62*s_GSF_s*s_Fam*s_Foffset*acf!E62*s_ET_ow*(1/24)*s_EF_ow*(1/365)))*up_Rad_Spec!BF62,".")</f>
        <v>4.7379907407283666</v>
      </c>
      <c r="P62" s="30">
        <f>IFERROR((s_DL/(up_Rad_Spec!BA62*s_GSF_s*s_Fam*s_Foffset*acf!F62*s_ET_ow*(1/24)*s_EF_ow*(1/365)))*up_Rad_Spec!BF62,".")</f>
        <v>4.7379907407283666</v>
      </c>
      <c r="Q62" s="30">
        <f>IFERROR((s_DL/(up_Rad_Spec!BB62*s_GSF_s*s_Fam*s_Foffset*acf!G62*s_ET_ow*(1/24)*s_EF_ow*(1/365)))*up_Rad_Spec!BF62,".")</f>
        <v>4.7379907407283666</v>
      </c>
      <c r="R62" s="30">
        <f>IFERROR((s_DL/(up_Rad_Spec!AY62*s_GSF_s*s_Fam*s_Foffset*acf!C62*s_ET_ow*(1/24)*s_EF_ow*(1/365)))*up_Rad_Spec!BF62,".")</f>
        <v>4.7379907407283666</v>
      </c>
    </row>
    <row r="63" spans="1:18">
      <c r="A63" s="88" t="s">
        <v>70</v>
      </c>
      <c r="B63" s="28"/>
      <c r="C63" s="30">
        <f>IFERROR((s_DL/(k_decay*up_Rad_Spec!V63*s_IFD_ow*s_EF_ow))*up_Rad_Spec!BF63,".")</f>
        <v>3.266256203344386E-5</v>
      </c>
      <c r="D63" s="30">
        <f>IFERROR((s_DL/(k_decay*up_Rad_Spec!AN63*s_IRA_ow*(1/s_PEFm_ui)*s_SLF*s_ET_ow*s_EF_ow))*up_Rad_Spec!BF63,".")</f>
        <v>1.1495896013389128E-6</v>
      </c>
      <c r="E63" s="30">
        <f>IFERROR((s_DL/(k_decay*up_Rad_Spec!AN63*s_IRA_ow*(1/s_PEF)*s_SLF*s_ET_ow*s_EF_ow))*up_Rad_Spec!BF63,".")</f>
        <v>4.0946614908779038E-4</v>
      </c>
      <c r="F63" s="30">
        <f>IFERROR((s_DL/(k_decay*up_Rad_Spec!AY63*s_GSF_s*s_Fam*s_Foffset*acf!C63*s_ET_ow*(1/24)*s_EF_ow*(1/365)))*up_Rad_Spec!BF63,".")</f>
        <v>5.6367273172364714</v>
      </c>
      <c r="G63" s="30">
        <f t="shared" si="0"/>
        <v>3.024943050791708E-5</v>
      </c>
      <c r="H63" s="30">
        <f t="shared" si="1"/>
        <v>1.1105041369383437E-6</v>
      </c>
      <c r="I63" s="89">
        <f>IFERROR((s_DL/(up_Rad_Spec!AV63*s_GSF_s*s_Fam*s_Foffset*Fsurf!C63*s_EF_ow*(1/365)*s_ET_ow*(1/24)))*up_Rad_Spec!BF63,".")</f>
        <v>4.6910799413152144</v>
      </c>
      <c r="J63" s="30">
        <f>IFERROR((s_DL/(up_Rad_Spec!AZ63*s_GSF_s*s_Fam*s_Foffset*Fsurf!C63*s_EF_ow*(1/365)*s_ET_ow*(1/24)))*up_Rad_Spec!BF63,".")</f>
        <v>4.6910799413152144</v>
      </c>
      <c r="K63" s="30">
        <f>IFERROR((s_DL/(up_Rad_Spec!BA63*s_GSF_s*s_Fam*s_Foffset*Fsurf!C63*s_EF_ow*(1/365)*s_ET_ow*(1/24)))*up_Rad_Spec!BF63,".")</f>
        <v>4.6910799413152144</v>
      </c>
      <c r="L63" s="30">
        <f>IFERROR((s_DL/(up_Rad_Spec!BB63*s_GSF_s*s_Fam*s_Foffset*Fsurf!C63*s_EF_ow*(1/365)*s_ET_ow*(1/24)))*up_Rad_Spec!BF63,".")</f>
        <v>4.6910799413152144</v>
      </c>
      <c r="M63" s="30">
        <f>IFERROR((s_DL/(up_Rad_Spec!AY63*s_GSF_s*s_Fam*s_Foffset*Fsurf!C63*s_EF_ow*(1/365)*s_ET_ow*(1/24)))*up_Rad_Spec!BF63,".")</f>
        <v>4.6910799413152144</v>
      </c>
      <c r="N63" s="30">
        <f>IFERROR((s_DL/(up_Rad_Spec!AV63*s_GSF_s*s_Fam*s_Foffset*acf!D63*s_ET_ow*(1/24)*s_EF_ow*(1/365)))*up_Rad_Spec!BF63,".")</f>
        <v>4.4255394594478998</v>
      </c>
      <c r="O63" s="30">
        <f>IFERROR((s_DL/(up_Rad_Spec!AZ63*s_GSF_s*s_Fam*s_Foffset*acf!E63*s_ET_ow*(1/24)*s_EF_ow*(1/365)))*up_Rad_Spec!BF63,".")</f>
        <v>4.4850462151277286</v>
      </c>
      <c r="P63" s="30">
        <f>IFERROR((s_DL/(up_Rad_Spec!BA63*s_GSF_s*s_Fam*s_Foffset*acf!F63*s_ET_ow*(1/24)*s_EF_ow*(1/365)))*up_Rad_Spec!BF63,".")</f>
        <v>4.4271544055086078</v>
      </c>
      <c r="Q63" s="30">
        <f>IFERROR((s_DL/(up_Rad_Spec!BB63*s_GSF_s*s_Fam*s_Foffset*acf!G63*s_ET_ow*(1/24)*s_EF_ow*(1/365)))*up_Rad_Spec!BF63,".")</f>
        <v>4.4802189977856575</v>
      </c>
      <c r="R63" s="30">
        <f>IFERROR((s_DL/(up_Rad_Spec!AY63*s_GSF_s*s_Fam*s_Foffset*acf!C63*s_ET_ow*(1/24)*s_EF_ow*(1/365)))*up_Rad_Spec!BF63,".")</f>
        <v>4.9873586744509124</v>
      </c>
    </row>
    <row r="64" spans="1:18">
      <c r="A64" s="88" t="s">
        <v>71</v>
      </c>
      <c r="B64" s="28"/>
      <c r="C64" s="30">
        <f>IFERROR((s_DL/(k_decay*up_Rad_Spec!V64*s_IFD_ow*s_EF_ow))*up_Rad_Spec!BF64,".")</f>
        <v>3.266256203344386E-5</v>
      </c>
      <c r="D64" s="30">
        <f>IFERROR((s_DL/(k_decay*up_Rad_Spec!AN64*s_IRA_ow*(1/s_PEFm_ui)*s_SLF*s_ET_ow*s_EF_ow))*up_Rad_Spec!BF64,".")</f>
        <v>1.1495896013389128E-6</v>
      </c>
      <c r="E64" s="30">
        <f>IFERROR((s_DL/(k_decay*up_Rad_Spec!AN64*s_IRA_ow*(1/s_PEF)*s_SLF*s_ET_ow*s_EF_ow))*up_Rad_Spec!BF64,".")</f>
        <v>4.0946614908779038E-4</v>
      </c>
      <c r="F64" s="30">
        <f>IFERROR((s_DL/(k_decay*up_Rad_Spec!AY64*s_GSF_s*s_Fam*s_Foffset*acf!C64*s_ET_ow*(1/24)*s_EF_ow*(1/365)))*up_Rad_Spec!BF64,".")</f>
        <v>5.49411811611039</v>
      </c>
      <c r="G64" s="30">
        <f t="shared" si="0"/>
        <v>3.0249426294282454E-5</v>
      </c>
      <c r="H64" s="30">
        <f t="shared" si="1"/>
        <v>1.1105041312594613E-6</v>
      </c>
      <c r="I64" s="89">
        <f>IFERROR((s_DL/(up_Rad_Spec!AV64*s_GSF_s*s_Fam*s_Foffset*Fsurf!C64*s_EF_ow*(1/365)*s_ET_ow*(1/24)))*up_Rad_Spec!BF64,".")</f>
        <v>4.3467804960810703</v>
      </c>
      <c r="J64" s="30">
        <f>IFERROR((s_DL/(up_Rad_Spec!AZ64*s_GSF_s*s_Fam*s_Foffset*Fsurf!C64*s_EF_ow*(1/365)*s_ET_ow*(1/24)))*up_Rad_Spec!BF64,".")</f>
        <v>4.3467804960810703</v>
      </c>
      <c r="K64" s="30">
        <f>IFERROR((s_DL/(up_Rad_Spec!BA64*s_GSF_s*s_Fam*s_Foffset*Fsurf!C64*s_EF_ow*(1/365)*s_ET_ow*(1/24)))*up_Rad_Spec!BF64,".")</f>
        <v>4.3467804960810703</v>
      </c>
      <c r="L64" s="30">
        <f>IFERROR((s_DL/(up_Rad_Spec!BB64*s_GSF_s*s_Fam*s_Foffset*Fsurf!C64*s_EF_ow*(1/365)*s_ET_ow*(1/24)))*up_Rad_Spec!BF64,".")</f>
        <v>4.3467804960810703</v>
      </c>
      <c r="M64" s="30">
        <f>IFERROR((s_DL/(up_Rad_Spec!AY64*s_GSF_s*s_Fam*s_Foffset*Fsurf!C64*s_EF_ow*(1/365)*s_ET_ow*(1/24)))*up_Rad_Spec!BF64,".")</f>
        <v>4.3467804960810703</v>
      </c>
      <c r="N64" s="30">
        <f>IFERROR((s_DL/(up_Rad_Spec!AV64*s_GSF_s*s_Fam*s_Foffset*acf!D64*s_ET_ow*(1/24)*s_EF_ow*(1/365)))*up_Rad_Spec!BF64,".")</f>
        <v>4.5027478438110844</v>
      </c>
      <c r="O64" s="30">
        <f>IFERROR((s_DL/(up_Rad_Spec!AZ64*s_GSF_s*s_Fam*s_Foffset*acf!E64*s_ET_ow*(1/24)*s_EF_ow*(1/365)))*up_Rad_Spec!BF64,".")</f>
        <v>4.5532894067677683</v>
      </c>
      <c r="P64" s="30">
        <f>IFERROR((s_DL/(up_Rad_Spec!BA64*s_GSF_s*s_Fam*s_Foffset*acf!F64*s_ET_ow*(1/24)*s_EF_ow*(1/365)))*up_Rad_Spec!BF64,".")</f>
        <v>4.5344573356689111</v>
      </c>
      <c r="Q64" s="30">
        <f>IFERROR((s_DL/(up_Rad_Spec!BB64*s_GSF_s*s_Fam*s_Foffset*acf!G64*s_ET_ow*(1/24)*s_EF_ow*(1/365)))*up_Rad_Spec!BF64,".")</f>
        <v>4.5834649005802479</v>
      </c>
      <c r="R64" s="30">
        <f>IFERROR((s_DL/(up_Rad_Spec!AY64*s_GSF_s*s_Fam*s_Foffset*acf!C64*s_ET_ow*(1/24)*s_EF_ow*(1/365)))*up_Rad_Spec!BF64,".")</f>
        <v>4.8611784999873064</v>
      </c>
    </row>
    <row r="65" spans="1:18">
      <c r="A65" s="88" t="s">
        <v>72</v>
      </c>
      <c r="B65" s="28"/>
      <c r="C65" s="30">
        <f>IFERROR((s_DL/(k_decay*up_Rad_Spec!V65*s_IFD_ow*s_EF_ow))*up_Rad_Spec!BF65,".")</f>
        <v>3.266256203344386E-5</v>
      </c>
      <c r="D65" s="30">
        <f>IFERROR((s_DL/(k_decay*up_Rad_Spec!AN65*s_IRA_ow*(1/s_PEFm_ui)*s_SLF*s_ET_ow*s_EF_ow))*up_Rad_Spec!BF65,".")</f>
        <v>1.1495896013389128E-6</v>
      </c>
      <c r="E65" s="30">
        <f>IFERROR((s_DL/(k_decay*up_Rad_Spec!AN65*s_IRA_ow*(1/s_PEF)*s_SLF*s_ET_ow*s_EF_ow))*up_Rad_Spec!BF65,".")</f>
        <v>4.0946614908779038E-4</v>
      </c>
      <c r="F65" s="30">
        <f>IFERROR((s_DL/(k_decay*up_Rad_Spec!AY65*s_GSF_s*s_Fam*s_Foffset*acf!C65*s_ET_ow*(1/24)*s_EF_ow*(1/365)))*up_Rad_Spec!BF65,".")</f>
        <v>5.2614499012164329</v>
      </c>
      <c r="G65" s="30">
        <f t="shared" si="0"/>
        <v>3.024941892936633E-5</v>
      </c>
      <c r="H65" s="30">
        <f t="shared" si="1"/>
        <v>1.1105041213334678E-6</v>
      </c>
      <c r="I65" s="89" t="str">
        <f>IFERROR((s_DL/(up_Rad_Spec!AV65*s_GSF_s*s_Fam*s_Foffset*Fsurf!C65*s_EF_ow*(1/365)*s_ET_ow*(1/24)))*up_Rad_Spec!BF65,".")</f>
        <v>.</v>
      </c>
      <c r="J65" s="30" t="str">
        <f>IFERROR((s_DL/(up_Rad_Spec!AZ65*s_GSF_s*s_Fam*s_Foffset*Fsurf!C65*s_EF_ow*(1/365)*s_ET_ow*(1/24)))*up_Rad_Spec!BF65,".")</f>
        <v>.</v>
      </c>
      <c r="K65" s="30" t="str">
        <f>IFERROR((s_DL/(up_Rad_Spec!BA65*s_GSF_s*s_Fam*s_Foffset*Fsurf!C65*s_EF_ow*(1/365)*s_ET_ow*(1/24)))*up_Rad_Spec!BF65,".")</f>
        <v>.</v>
      </c>
      <c r="L65" s="30" t="str">
        <f>IFERROR((s_DL/(up_Rad_Spec!BB65*s_GSF_s*s_Fam*s_Foffset*Fsurf!C65*s_EF_ow*(1/365)*s_ET_ow*(1/24)))*up_Rad_Spec!BF65,".")</f>
        <v>.</v>
      </c>
      <c r="M65" s="30" t="str">
        <f>IFERROR((s_DL/(up_Rad_Spec!AY65*s_GSF_s*s_Fam*s_Foffset*Fsurf!C65*s_EF_ow*(1/365)*s_ET_ow*(1/24)))*up_Rad_Spec!BF65,".")</f>
        <v>.</v>
      </c>
      <c r="N65" s="30">
        <f>IFERROR((s_DL/(up_Rad_Spec!AV65*s_GSF_s*s_Fam*s_Foffset*acf!D65*s_ET_ow*(1/24)*s_EF_ow*(1/365)))*up_Rad_Spec!BF65,".")</f>
        <v>4.8777444244476955</v>
      </c>
      <c r="O65" s="30">
        <f>IFERROR((s_DL/(up_Rad_Spec!AZ65*s_GSF_s*s_Fam*s_Foffset*acf!E65*s_ET_ow*(1/24)*s_EF_ow*(1/365)))*up_Rad_Spec!BF65,".")</f>
        <v>4.6435681494540653</v>
      </c>
      <c r="P65" s="30">
        <f>IFERROR((s_DL/(up_Rad_Spec!BA65*s_GSF_s*s_Fam*s_Foffset*acf!F65*s_ET_ow*(1/24)*s_EF_ow*(1/365)))*up_Rad_Spec!BF65,".")</f>
        <v>4.6590242283828962</v>
      </c>
      <c r="Q65" s="30">
        <f>IFERROR((s_DL/(up_Rad_Spec!BB65*s_GSF_s*s_Fam*s_Foffset*acf!G65*s_ET_ow*(1/24)*s_EF_ow*(1/365)))*up_Rad_Spec!BF65,".")</f>
        <v>4.7328407507927936</v>
      </c>
      <c r="R65" s="30">
        <f>IFERROR((s_DL/(up_Rad_Spec!AY65*s_GSF_s*s_Fam*s_Foffset*acf!C65*s_ET_ow*(1/24)*s_EF_ow*(1/365)))*up_Rad_Spec!BF65,".")</f>
        <v>4.6553143922324356</v>
      </c>
    </row>
    <row r="66" spans="1:18">
      <c r="A66" s="88" t="s">
        <v>73</v>
      </c>
      <c r="B66" s="28"/>
      <c r="C66" s="30">
        <f>IFERROR((s_DL/(k_decay*up_Rad_Spec!V66*s_IFD_ow*s_EF_ow))*up_Rad_Spec!BF66,".")</f>
        <v>3.266256203344386E-5</v>
      </c>
      <c r="D66" s="30">
        <f>IFERROR((s_DL/(k_decay*up_Rad_Spec!AN66*s_IRA_ow*(1/s_PEFm_ui)*s_SLF*s_ET_ow*s_EF_ow))*up_Rad_Spec!BF66,".")</f>
        <v>1.1495896013389128E-6</v>
      </c>
      <c r="E66" s="30">
        <f>IFERROR((s_DL/(k_decay*up_Rad_Spec!AN66*s_IRA_ow*(1/s_PEF)*s_SLF*s_ET_ow*s_EF_ow))*up_Rad_Spec!BF66,".")</f>
        <v>4.0946614908779038E-4</v>
      </c>
      <c r="F66" s="30">
        <f>IFERROR((s_DL/(k_decay*up_Rad_Spec!AY66*s_GSF_s*s_Fam*s_Foffset*acf!C66*s_ET_ow*(1/24)*s_EF_ow*(1/365)))*up_Rad_Spec!BF66,".")</f>
        <v>5.4874377571017465</v>
      </c>
      <c r="G66" s="30">
        <f t="shared" si="0"/>
        <v>3.0249426091529828E-5</v>
      </c>
      <c r="H66" s="30">
        <f t="shared" si="1"/>
        <v>1.1105041309862034E-6</v>
      </c>
      <c r="I66" s="89" t="str">
        <f>IFERROR((s_DL/(up_Rad_Spec!AV66*s_GSF_s*s_Fam*s_Foffset*Fsurf!C66*s_EF_ow*(1/365)*s_ET_ow*(1/24)))*up_Rad_Spec!BF66,".")</f>
        <v>.</v>
      </c>
      <c r="J66" s="30" t="str">
        <f>IFERROR((s_DL/(up_Rad_Spec!AZ66*s_GSF_s*s_Fam*s_Foffset*Fsurf!C66*s_EF_ow*(1/365)*s_ET_ow*(1/24)))*up_Rad_Spec!BF66,".")</f>
        <v>.</v>
      </c>
      <c r="K66" s="30" t="str">
        <f>IFERROR((s_DL/(up_Rad_Spec!BA66*s_GSF_s*s_Fam*s_Foffset*Fsurf!C66*s_EF_ow*(1/365)*s_ET_ow*(1/24)))*up_Rad_Spec!BF66,".")</f>
        <v>.</v>
      </c>
      <c r="L66" s="30" t="str">
        <f>IFERROR((s_DL/(up_Rad_Spec!BB66*s_GSF_s*s_Fam*s_Foffset*Fsurf!C66*s_EF_ow*(1/365)*s_ET_ow*(1/24)))*up_Rad_Spec!BF66,".")</f>
        <v>.</v>
      </c>
      <c r="M66" s="30" t="str">
        <f>IFERROR((s_DL/(up_Rad_Spec!AY66*s_GSF_s*s_Fam*s_Foffset*Fsurf!C66*s_EF_ow*(1/365)*s_ET_ow*(1/24)))*up_Rad_Spec!BF66,".")</f>
        <v>.</v>
      </c>
      <c r="N66" s="30">
        <f>IFERROR((s_DL/(up_Rad_Spec!AV66*s_GSF_s*s_Fam*s_Foffset*acf!D66*s_ET_ow*(1/24)*s_EF_ow*(1/365)))*up_Rad_Spec!BF66,".")</f>
        <v>4.44799303159758</v>
      </c>
      <c r="O66" s="30">
        <f>IFERROR((s_DL/(up_Rad_Spec!AZ66*s_GSF_s*s_Fam*s_Foffset*acf!E66*s_ET_ow*(1/24)*s_EF_ow*(1/365)))*up_Rad_Spec!BF66,".")</f>
        <v>4.5235707218048917</v>
      </c>
      <c r="P66" s="30">
        <f>IFERROR((s_DL/(up_Rad_Spec!BA66*s_GSF_s*s_Fam*s_Foffset*acf!F66*s_ET_ow*(1/24)*s_EF_ow*(1/365)))*up_Rad_Spec!BF66,".")</f>
        <v>4.5576785424982171</v>
      </c>
      <c r="Q66" s="30">
        <f>IFERROR((s_DL/(up_Rad_Spec!BB66*s_GSF_s*s_Fam*s_Foffset*acf!G66*s_ET_ow*(1/24)*s_EF_ow*(1/365)))*up_Rad_Spec!BF66,".")</f>
        <v>4.6748175308519899</v>
      </c>
      <c r="R66" s="30">
        <f>IFERROR((s_DL/(up_Rad_Spec!AY66*s_GSF_s*s_Fam*s_Foffset*acf!C66*s_ET_ow*(1/24)*s_EF_ow*(1/365)))*up_Rad_Spec!BF66,".")</f>
        <v>4.8552677392612491</v>
      </c>
    </row>
    <row r="67" spans="1:18">
      <c r="A67" s="88" t="s">
        <v>74</v>
      </c>
      <c r="B67" s="28"/>
      <c r="C67" s="30">
        <f>IFERROR((s_DL/(k_decay*up_Rad_Spec!V67*s_IFD_ow*s_EF_ow))*up_Rad_Spec!BF67,".")</f>
        <v>3.266256203344386E-5</v>
      </c>
      <c r="D67" s="30">
        <f>IFERROR((s_DL/(k_decay*up_Rad_Spec!AN67*s_IRA_ow*(1/s_PEFm_ui)*s_SLF*s_ET_ow*s_EF_ow))*up_Rad_Spec!BF67,".")</f>
        <v>1.1495896013389128E-6</v>
      </c>
      <c r="E67" s="30">
        <f>IFERROR((s_DL/(k_decay*up_Rad_Spec!AN67*s_IRA_ow*(1/s_PEF)*s_SLF*s_ET_ow*s_EF_ow))*up_Rad_Spec!BF67,".")</f>
        <v>4.0946614908779038E-4</v>
      </c>
      <c r="F67" s="30">
        <f>IFERROR((s_DL/(k_decay*up_Rad_Spec!AY67*s_GSF_s*s_Fam*s_Foffset*acf!C67*s_ET_ow*(1/24)*s_EF_ow*(1/365)))*up_Rad_Spec!BF67,".")</f>
        <v>5.4637069172314598</v>
      </c>
      <c r="G67" s="30">
        <f t="shared" ref="G67:G130" si="2">(IF(AND(C67&lt;&gt;".",E67&lt;&gt;".",F67&lt;&gt;"."),1/((1/C67)+(1/E67)+(1/F67)),IF(AND(C67&lt;&gt;".",E67&lt;&gt;".",F67="."), 1/((1/C67)+(1/E67)),IF(AND(C67&lt;&gt;".",E67=".",F67&lt;&gt;"."),1/((1/C67)+(1/F67)),IF(AND(C67=".",E67&lt;&gt;".",F67&lt;&gt;"."),1/((1/E67)+(1/F67)),IF(AND(C67&lt;&gt;".",E67=".",F67="."),1/(1/C67),IF(AND(C67=".",E67&lt;&gt;".",F67="."),1/(1/E67),IF(AND(C67=".",E67=".",F67&lt;&gt;"."),1/(1/F67),IF(AND(C67=".",E67=".",F67="."),".")))))))))</f>
        <v>3.0249425367276709E-5</v>
      </c>
      <c r="H67" s="30">
        <f t="shared" ref="H67:H130" si="3">(IF(AND(C67&lt;&gt;".",D67&lt;&gt;".",F67&lt;&gt;"."),1/((1/C67)+(1/D67)+(1/F67)),IF(AND(C67&lt;&gt;".",D67&lt;&gt;".",F67="."), 1/((1/C67)+(1/D67)),IF(AND(C67&lt;&gt;".",D67=".",F67&lt;&gt;"."),1/((1/C67)+(1/F67)),IF(AND(C67=".",D67&lt;&gt;".",F67&lt;&gt;"."),1/((1/D67)+(1/F67)),IF(AND(C67&lt;&gt;".",D67=".",F67="."),1/(1/C67),IF(AND(C67=".",D67&lt;&gt;".",F67="."),1/(1/D67),IF(AND(C67=".",D67=".",F67&lt;&gt;"."),1/(1/F67),IF(AND(C67=".",D67=".",F67="."),".")))))))))</f>
        <v>1.1105041300100985E-6</v>
      </c>
      <c r="I67" s="89">
        <f>IFERROR((s_DL/(up_Rad_Spec!AV67*s_GSF_s*s_Fam*s_Foffset*Fsurf!C67*s_EF_ow*(1/365)*s_ET_ow*(1/24)))*up_Rad_Spec!BF67,".")</f>
        <v>4.3556605379525344</v>
      </c>
      <c r="J67" s="30">
        <f>IFERROR((s_DL/(up_Rad_Spec!AZ67*s_GSF_s*s_Fam*s_Foffset*Fsurf!C67*s_EF_ow*(1/365)*s_ET_ow*(1/24)))*up_Rad_Spec!BF67,".")</f>
        <v>4.3556605379525344</v>
      </c>
      <c r="K67" s="30">
        <f>IFERROR((s_DL/(up_Rad_Spec!BA67*s_GSF_s*s_Fam*s_Foffset*Fsurf!C67*s_EF_ow*(1/365)*s_ET_ow*(1/24)))*up_Rad_Spec!BF67,".")</f>
        <v>4.3556605379525344</v>
      </c>
      <c r="L67" s="30">
        <f>IFERROR((s_DL/(up_Rad_Spec!BB67*s_GSF_s*s_Fam*s_Foffset*Fsurf!C67*s_EF_ow*(1/365)*s_ET_ow*(1/24)))*up_Rad_Spec!BF67,".")</f>
        <v>4.3556605379525344</v>
      </c>
      <c r="M67" s="30">
        <f>IFERROR((s_DL/(up_Rad_Spec!AY67*s_GSF_s*s_Fam*s_Foffset*Fsurf!C67*s_EF_ow*(1/365)*s_ET_ow*(1/24)))*up_Rad_Spec!BF67,".")</f>
        <v>4.3556605379525344</v>
      </c>
      <c r="N67" s="30">
        <f>IFERROR((s_DL/(up_Rad_Spec!AV67*s_GSF_s*s_Fam*s_Foffset*acf!D67*s_ET_ow*(1/24)*s_EF_ow*(1/365)))*up_Rad_Spec!BF67,".")</f>
        <v>4.644511463951833</v>
      </c>
      <c r="O67" s="30">
        <f>IFERROR((s_DL/(up_Rad_Spec!AZ67*s_GSF_s*s_Fam*s_Foffset*acf!E67*s_ET_ow*(1/24)*s_EF_ow*(1/365)))*up_Rad_Spec!BF67,".")</f>
        <v>4.6053269999879722</v>
      </c>
      <c r="P67" s="30">
        <f>IFERROR((s_DL/(up_Rad_Spec!BA67*s_GSF_s*s_Fam*s_Foffset*acf!F67*s_ET_ow*(1/24)*s_EF_ow*(1/365)))*up_Rad_Spec!BF67,".")</f>
        <v>4.6078055261878763</v>
      </c>
      <c r="Q67" s="30">
        <f>IFERROR((s_DL/(up_Rad_Spec!BB67*s_GSF_s*s_Fam*s_Foffset*acf!G67*s_ET_ow*(1/24)*s_EF_ow*(1/365)))*up_Rad_Spec!BF67,".")</f>
        <v>4.5898578559943743</v>
      </c>
      <c r="R67" s="30">
        <f>IFERROR((s_DL/(up_Rad_Spec!AY67*s_GSF_s*s_Fam*s_Foffset*acf!C67*s_ET_ow*(1/24)*s_EF_ow*(1/365)))*up_Rad_Spec!BF67,".")</f>
        <v>4.8342707664757896</v>
      </c>
    </row>
    <row r="68" spans="1:18">
      <c r="A68" s="88" t="s">
        <v>75</v>
      </c>
      <c r="B68" s="28"/>
      <c r="C68" s="30">
        <f>IFERROR((s_DL/(k_decay*up_Rad_Spec!V68*s_IFD_ow*s_EF_ow))*up_Rad_Spec!BF68,".")</f>
        <v>3.266256203344386E-5</v>
      </c>
      <c r="D68" s="30">
        <f>IFERROR((s_DL/(k_decay*up_Rad_Spec!AN68*s_IRA_ow*(1/s_PEFm_ui)*s_SLF*s_ET_ow*s_EF_ow))*up_Rad_Spec!BF68,".")</f>
        <v>1.1495896013389128E-6</v>
      </c>
      <c r="E68" s="30">
        <f>IFERROR((s_DL/(k_decay*up_Rad_Spec!AN68*s_IRA_ow*(1/s_PEF)*s_SLF*s_ET_ow*s_EF_ow))*up_Rad_Spec!BF68,".")</f>
        <v>4.0946614908779038E-4</v>
      </c>
      <c r="F68" s="30">
        <f>IFERROR((s_DL/(k_decay*up_Rad_Spec!AY68*s_GSF_s*s_Fam*s_Foffset*acf!C68*s_ET_ow*(1/24)*s_EF_ow*(1/365)))*up_Rad_Spec!BF68,".")</f>
        <v>5.4619887704021393</v>
      </c>
      <c r="G68" s="30">
        <f t="shared" si="2"/>
        <v>3.024942531459543E-5</v>
      </c>
      <c r="H68" s="30">
        <f t="shared" si="3"/>
        <v>1.1105041299390979E-6</v>
      </c>
      <c r="I68" s="89">
        <f>IFERROR((s_DL/(up_Rad_Spec!AV68*s_GSF_s*s_Fam*s_Foffset*Fsurf!C68*s_EF_ow*(1/365)*s_ET_ow*(1/24)))*up_Rad_Spec!BF68,".")</f>
        <v>4.4188514680368192</v>
      </c>
      <c r="J68" s="30">
        <f>IFERROR((s_DL/(up_Rad_Spec!AZ68*s_GSF_s*s_Fam*s_Foffset*Fsurf!C68*s_EF_ow*(1/365)*s_ET_ow*(1/24)))*up_Rad_Spec!BF68,".")</f>
        <v>4.4188514680368192</v>
      </c>
      <c r="K68" s="30">
        <f>IFERROR((s_DL/(up_Rad_Spec!BA68*s_GSF_s*s_Fam*s_Foffset*Fsurf!C68*s_EF_ow*(1/365)*s_ET_ow*(1/24)))*up_Rad_Spec!BF68,".")</f>
        <v>4.4188514680368192</v>
      </c>
      <c r="L68" s="30">
        <f>IFERROR((s_DL/(up_Rad_Spec!BB68*s_GSF_s*s_Fam*s_Foffset*Fsurf!C68*s_EF_ow*(1/365)*s_ET_ow*(1/24)))*up_Rad_Spec!BF68,".")</f>
        <v>4.4188514680368192</v>
      </c>
      <c r="M68" s="30">
        <f>IFERROR((s_DL/(up_Rad_Spec!AY68*s_GSF_s*s_Fam*s_Foffset*Fsurf!C68*s_EF_ow*(1/365)*s_ET_ow*(1/24)))*up_Rad_Spec!BF68,".")</f>
        <v>4.4188514680368192</v>
      </c>
      <c r="N68" s="30">
        <f>IFERROR((s_DL/(up_Rad_Spec!AV68*s_GSF_s*s_Fam*s_Foffset*acf!D68*s_ET_ow*(1/24)*s_EF_ow*(1/365)))*up_Rad_Spec!BF68,".")</f>
        <v>4.5252646258385241</v>
      </c>
      <c r="O68" s="30">
        <f>IFERROR((s_DL/(up_Rad_Spec!AZ68*s_GSF_s*s_Fam*s_Foffset*acf!E68*s_ET_ow*(1/24)*s_EF_ow*(1/365)))*up_Rad_Spec!BF68,".")</f>
        <v>4.5672027023997863</v>
      </c>
      <c r="P68" s="30">
        <f>IFERROR((s_DL/(up_Rad_Spec!BA68*s_GSF_s*s_Fam*s_Foffset*acf!F68*s_ET_ow*(1/24)*s_EF_ow*(1/365)))*up_Rad_Spec!BF68,".")</f>
        <v>4.5215135775743995</v>
      </c>
      <c r="Q68" s="30">
        <f>IFERROR((s_DL/(up_Rad_Spec!BB68*s_GSF_s*s_Fam*s_Foffset*acf!G68*s_ET_ow*(1/24)*s_EF_ow*(1/365)))*up_Rad_Spec!BF68,".")</f>
        <v>4.615360392144809</v>
      </c>
      <c r="R68" s="30">
        <f>IFERROR((s_DL/(up_Rad_Spec!AY68*s_GSF_s*s_Fam*s_Foffset*acf!C68*s_ET_ow*(1/24)*s_EF_ow*(1/365)))*up_Rad_Spec!BF68,".")</f>
        <v>4.8327505555429324</v>
      </c>
    </row>
    <row r="69" spans="1:18">
      <c r="A69" s="34" t="s">
        <v>76</v>
      </c>
      <c r="B69" s="28" t="s">
        <v>9</v>
      </c>
      <c r="C69" s="30">
        <f>IFERROR((s_DL/(k_decay*up_Rad_Spec!V69*s_IFD_ow*s_EF_ow))*up_Rad_Spec!BF69,".")</f>
        <v>3.266256203344386E-5</v>
      </c>
      <c r="D69" s="30">
        <f>IFERROR((s_DL/(k_decay*up_Rad_Spec!AN69*s_IRA_ow*(1/s_PEFm_ui)*s_SLF*s_ET_ow*s_EF_ow))*up_Rad_Spec!BF69,".")</f>
        <v>1.1495896013389128E-6</v>
      </c>
      <c r="E69" s="30">
        <f>IFERROR((s_DL/(k_decay*up_Rad_Spec!AN69*s_IRA_ow*(1/s_PEF)*s_SLF*s_ET_ow*s_EF_ow))*up_Rad_Spec!BF69,".")</f>
        <v>4.0946614908779038E-4</v>
      </c>
      <c r="F69" s="30">
        <f>IFERROR((s_DL/(k_decay*up_Rad_Spec!AY69*s_GSF_s*s_Fam*s_Foffset*acf!C69*s_ET_ow*(1/24)*s_EF_ow*(1/365)))*up_Rad_Spec!BF69,".")</f>
        <v>4.8696039589063176</v>
      </c>
      <c r="G69" s="30">
        <f t="shared" si="2"/>
        <v>3.0249404935099677E-5</v>
      </c>
      <c r="H69" s="30">
        <f t="shared" si="3"/>
        <v>1.1105041024728196E-6</v>
      </c>
      <c r="I69" s="89">
        <f>IFERROR((s_DL/(up_Rad_Spec!AV69*s_GSF_s*s_Fam*s_Foffset*Fsurf!C69*s_EF_ow*(1/365)*s_ET_ow*(1/24)))*up_Rad_Spec!BF69,".")</f>
        <v>3.5833543417273366</v>
      </c>
      <c r="J69" s="30">
        <f>IFERROR((s_DL/(up_Rad_Spec!AZ69*s_GSF_s*s_Fam*s_Foffset*Fsurf!C69*s_EF_ow*(1/365)*s_ET_ow*(1/24)))*up_Rad_Spec!BF69,".")</f>
        <v>3.5833543417273366</v>
      </c>
      <c r="K69" s="30">
        <f>IFERROR((s_DL/(up_Rad_Spec!BA69*s_GSF_s*s_Fam*s_Foffset*Fsurf!C69*s_EF_ow*(1/365)*s_ET_ow*(1/24)))*up_Rad_Spec!BF69,".")</f>
        <v>3.5833543417273366</v>
      </c>
      <c r="L69" s="30">
        <f>IFERROR((s_DL/(up_Rad_Spec!BB69*s_GSF_s*s_Fam*s_Foffset*Fsurf!C69*s_EF_ow*(1/365)*s_ET_ow*(1/24)))*up_Rad_Spec!BF69,".")</f>
        <v>3.5833543417273366</v>
      </c>
      <c r="M69" s="30">
        <f>IFERROR((s_DL/(up_Rad_Spec!AY69*s_GSF_s*s_Fam*s_Foffset*Fsurf!C69*s_EF_ow*(1/365)*s_ET_ow*(1/24)))*up_Rad_Spec!BF69,".")</f>
        <v>3.5833543417273366</v>
      </c>
      <c r="N69" s="30">
        <f>IFERROR((s_DL/(up_Rad_Spec!AV69*s_GSF_s*s_Fam*s_Foffset*acf!D69*s_ET_ow*(1/24)*s_EF_ow*(1/365)))*up_Rad_Spec!BF69,".")</f>
        <v>4.3273648765319122</v>
      </c>
      <c r="O69" s="30">
        <f>IFERROR((s_DL/(up_Rad_Spec!AZ69*s_GSF_s*s_Fam*s_Foffset*acf!E69*s_ET_ow*(1/24)*s_EF_ow*(1/365)))*up_Rad_Spec!BF69,".")</f>
        <v>4.4785923649789927</v>
      </c>
      <c r="P69" s="30">
        <f>IFERROR((s_DL/(up_Rad_Spec!BA69*s_GSF_s*s_Fam*s_Foffset*acf!F69*s_ET_ow*(1/24)*s_EF_ow*(1/365)))*up_Rad_Spec!BF69,".")</f>
        <v>4.5612000414474565</v>
      </c>
      <c r="Q69" s="30">
        <f>IFERROR((s_DL/(up_Rad_Spec!BB69*s_GSF_s*s_Fam*s_Foffset*acf!G69*s_ET_ow*(1/24)*s_EF_ow*(1/365)))*up_Rad_Spec!BF69,".")</f>
        <v>4.5498073247041386</v>
      </c>
      <c r="R69" s="30">
        <f>IFERROR((s_DL/(up_Rad_Spec!AY69*s_GSF_s*s_Fam*s_Foffset*acf!C69*s_ET_ow*(1/24)*s_EF_ow*(1/365)))*up_Rad_Spec!BF69,".")</f>
        <v>4.3086103298498566</v>
      </c>
    </row>
    <row r="70" spans="1:18">
      <c r="A70" s="88" t="s">
        <v>77</v>
      </c>
      <c r="B70" s="28"/>
      <c r="C70" s="30">
        <f>IFERROR((s_DL/(k_decay*up_Rad_Spec!V70*s_IFD_ow*s_EF_ow))*up_Rad_Spec!BF70,".")</f>
        <v>3.266256203344386E-5</v>
      </c>
      <c r="D70" s="30">
        <f>IFERROR((s_DL/(k_decay*up_Rad_Spec!AN70*s_IRA_ow*(1/s_PEFm_ui)*s_SLF*s_ET_ow*s_EF_ow))*up_Rad_Spec!BF70,".")</f>
        <v>1.1495896013389128E-6</v>
      </c>
      <c r="E70" s="30">
        <f>IFERROR((s_DL/(k_decay*up_Rad_Spec!AN70*s_IRA_ow*(1/s_PEF)*s_SLF*s_ET_ow*s_EF_ow))*up_Rad_Spec!BF70,".")</f>
        <v>4.0946614908779038E-4</v>
      </c>
      <c r="F70" s="30">
        <f>IFERROR((s_DL/(k_decay*up_Rad_Spec!AY70*s_GSF_s*s_Fam*s_Foffset*acf!C70*s_ET_ow*(1/24)*s_EF_ow*(1/365)))*up_Rad_Spec!BF70,".")</f>
        <v>5.3548909513746485</v>
      </c>
      <c r="G70" s="30">
        <f t="shared" si="2"/>
        <v>3.0249421964066269E-5</v>
      </c>
      <c r="H70" s="30">
        <f t="shared" si="3"/>
        <v>1.1105041254234553E-6</v>
      </c>
      <c r="I70" s="89">
        <f>IFERROR((s_DL/(up_Rad_Spec!AV70*s_GSF_s*s_Fam*s_Foffset*Fsurf!C70*s_EF_ow*(1/365)*s_ET_ow*(1/24)))*up_Rad_Spec!BF70,".")</f>
        <v>4.2727371409374051</v>
      </c>
      <c r="J70" s="30">
        <f>IFERROR((s_DL/(up_Rad_Spec!AZ70*s_GSF_s*s_Fam*s_Foffset*Fsurf!C70*s_EF_ow*(1/365)*s_ET_ow*(1/24)))*up_Rad_Spec!BF70,".")</f>
        <v>4.2727371409374051</v>
      </c>
      <c r="K70" s="30">
        <f>IFERROR((s_DL/(up_Rad_Spec!BA70*s_GSF_s*s_Fam*s_Foffset*Fsurf!C70*s_EF_ow*(1/365)*s_ET_ow*(1/24)))*up_Rad_Spec!BF70,".")</f>
        <v>4.2727371409374051</v>
      </c>
      <c r="L70" s="30">
        <f>IFERROR((s_DL/(up_Rad_Spec!BB70*s_GSF_s*s_Fam*s_Foffset*Fsurf!C70*s_EF_ow*(1/365)*s_ET_ow*(1/24)))*up_Rad_Spec!BF70,".")</f>
        <v>4.2727371409374051</v>
      </c>
      <c r="M70" s="30">
        <f>IFERROR((s_DL/(up_Rad_Spec!AY70*s_GSF_s*s_Fam*s_Foffset*Fsurf!C70*s_EF_ow*(1/365)*s_ET_ow*(1/24)))*up_Rad_Spec!BF70,".")</f>
        <v>4.2727371409374051</v>
      </c>
      <c r="N70" s="30">
        <f>IFERROR((s_DL/(up_Rad_Spec!AV70*s_GSF_s*s_Fam*s_Foffset*acf!D70*s_ET_ow*(1/24)*s_EF_ow*(1/365)))*up_Rad_Spec!BF70,".")</f>
        <v>4.7379907407283666</v>
      </c>
      <c r="O70" s="30">
        <f>IFERROR((s_DL/(up_Rad_Spec!AZ70*s_GSF_s*s_Fam*s_Foffset*acf!E70*s_ET_ow*(1/24)*s_EF_ow*(1/365)))*up_Rad_Spec!BF70,".")</f>
        <v>4.7379907407283666</v>
      </c>
      <c r="P70" s="30">
        <f>IFERROR((s_DL/(up_Rad_Spec!BA70*s_GSF_s*s_Fam*s_Foffset*acf!F70*s_ET_ow*(1/24)*s_EF_ow*(1/365)))*up_Rad_Spec!BF70,".")</f>
        <v>4.7379907407283666</v>
      </c>
      <c r="Q70" s="30">
        <f>IFERROR((s_DL/(up_Rad_Spec!BB70*s_GSF_s*s_Fam*s_Foffset*acf!G70*s_ET_ow*(1/24)*s_EF_ow*(1/365)))*up_Rad_Spec!BF70,".")</f>
        <v>4.7379907407283666</v>
      </c>
      <c r="R70" s="30">
        <f>IFERROR((s_DL/(up_Rad_Spec!AY70*s_GSF_s*s_Fam*s_Foffset*acf!C70*s_ET_ow*(1/24)*s_EF_ow*(1/365)))*up_Rad_Spec!BF70,".")</f>
        <v>4.7379907407283666</v>
      </c>
    </row>
    <row r="71" spans="1:18">
      <c r="A71" s="88" t="s">
        <v>78</v>
      </c>
      <c r="B71" s="28"/>
      <c r="C71" s="30">
        <f>IFERROR((s_DL/(k_decay*up_Rad_Spec!V71*s_IFD_ow*s_EF_ow))*up_Rad_Spec!BF71,".")</f>
        <v>3.266256203344386E-5</v>
      </c>
      <c r="D71" s="30">
        <f>IFERROR((s_DL/(k_decay*up_Rad_Spec!AN71*s_IRA_ow*(1/s_PEFm_ui)*s_SLF*s_ET_ow*s_EF_ow))*up_Rad_Spec!BF71,".")</f>
        <v>1.1495896013389128E-6</v>
      </c>
      <c r="E71" s="30">
        <f>IFERROR((s_DL/(k_decay*up_Rad_Spec!AN71*s_IRA_ow*(1/s_PEF)*s_SLF*s_ET_ow*s_EF_ow))*up_Rad_Spec!BF71,".")</f>
        <v>4.0946614908779038E-4</v>
      </c>
      <c r="F71" s="30">
        <f>IFERROR((s_DL/(k_decay*up_Rad_Spec!AY71*s_GSF_s*s_Fam*s_Foffset*acf!C71*s_ET_ow*(1/24)*s_EF_ow*(1/365)))*up_Rad_Spec!BF71,".")</f>
        <v>5.0921981877223104</v>
      </c>
      <c r="G71" s="30">
        <f t="shared" si="2"/>
        <v>3.0249413148987167E-5</v>
      </c>
      <c r="H71" s="30">
        <f t="shared" si="3"/>
        <v>1.1105041135430154E-6</v>
      </c>
      <c r="I71" s="89">
        <f>IFERROR((s_DL/(up_Rad_Spec!AV71*s_GSF_s*s_Fam*s_Foffset*Fsurf!C71*s_EF_ow*(1/365)*s_ET_ow*(1/24)))*up_Rad_Spec!BF71,".")</f>
        <v>3.7569970631326255</v>
      </c>
      <c r="J71" s="30">
        <f>IFERROR((s_DL/(up_Rad_Spec!AZ71*s_GSF_s*s_Fam*s_Foffset*Fsurf!C71*s_EF_ow*(1/365)*s_ET_ow*(1/24)))*up_Rad_Spec!BF71,".")</f>
        <v>3.7569970631326255</v>
      </c>
      <c r="K71" s="30">
        <f>IFERROR((s_DL/(up_Rad_Spec!BA71*s_GSF_s*s_Fam*s_Foffset*Fsurf!C71*s_EF_ow*(1/365)*s_ET_ow*(1/24)))*up_Rad_Spec!BF71,".")</f>
        <v>3.7569970631326255</v>
      </c>
      <c r="L71" s="30">
        <f>IFERROR((s_DL/(up_Rad_Spec!BB71*s_GSF_s*s_Fam*s_Foffset*Fsurf!C71*s_EF_ow*(1/365)*s_ET_ow*(1/24)))*up_Rad_Spec!BF71,".")</f>
        <v>3.7569970631326255</v>
      </c>
      <c r="M71" s="30">
        <f>IFERROR((s_DL/(up_Rad_Spec!AY71*s_GSF_s*s_Fam*s_Foffset*Fsurf!C71*s_EF_ow*(1/365)*s_ET_ow*(1/24)))*up_Rad_Spec!BF71,".")</f>
        <v>3.7569970631326255</v>
      </c>
      <c r="N71" s="30">
        <f>IFERROR((s_DL/(up_Rad_Spec!AV71*s_GSF_s*s_Fam*s_Foffset*acf!D71*s_ET_ow*(1/24)*s_EF_ow*(1/365)))*up_Rad_Spec!BF71,".")</f>
        <v>4.5764060854087276</v>
      </c>
      <c r="O71" s="30">
        <f>IFERROR((s_DL/(up_Rad_Spec!AZ71*s_GSF_s*s_Fam*s_Foffset*acf!E71*s_ET_ow*(1/24)*s_EF_ow*(1/365)))*up_Rad_Spec!BF71,".")</f>
        <v>4.6550759027656214</v>
      </c>
      <c r="P71" s="30">
        <f>IFERROR((s_DL/(up_Rad_Spec!BA71*s_GSF_s*s_Fam*s_Foffset*acf!F71*s_ET_ow*(1/24)*s_EF_ow*(1/365)))*up_Rad_Spec!BF71,".")</f>
        <v>4.7358073348570624</v>
      </c>
      <c r="Q71" s="30">
        <f>IFERROR((s_DL/(up_Rad_Spec!BB71*s_GSF_s*s_Fam*s_Foffset*acf!G71*s_ET_ow*(1/24)*s_EF_ow*(1/365)))*up_Rad_Spec!BF71,".")</f>
        <v>4.7890152563977519</v>
      </c>
      <c r="R71" s="30">
        <f>IFERROR((s_DL/(up_Rad_Spec!AY71*s_GSF_s*s_Fam*s_Foffset*acf!C71*s_ET_ow*(1/24)*s_EF_ow*(1/365)))*up_Rad_Spec!BF71,".")</f>
        <v>4.505561006277544</v>
      </c>
    </row>
    <row r="72" spans="1:18">
      <c r="A72" s="88" t="s">
        <v>79</v>
      </c>
      <c r="B72" s="28"/>
      <c r="C72" s="30">
        <f>IFERROR((s_DL/(k_decay*up_Rad_Spec!V72*s_IFD_ow*s_EF_ow))*up_Rad_Spec!BF72,".")</f>
        <v>3.266256203344386E-5</v>
      </c>
      <c r="D72" s="30">
        <f>IFERROR((s_DL/(k_decay*up_Rad_Spec!AN72*s_IRA_ow*(1/s_PEFm_ui)*s_SLF*s_ET_ow*s_EF_ow))*up_Rad_Spec!BF72,".")</f>
        <v>1.1495896013389128E-6</v>
      </c>
      <c r="E72" s="30">
        <f>IFERROR((s_DL/(k_decay*up_Rad_Spec!AN72*s_IRA_ow*(1/s_PEF)*s_SLF*s_ET_ow*s_EF_ow))*up_Rad_Spec!BF72,".")</f>
        <v>4.0946614908779038E-4</v>
      </c>
      <c r="F72" s="30">
        <f>IFERROR((s_DL/(k_decay*up_Rad_Spec!AY72*s_GSF_s*s_Fam*s_Foffset*acf!C72*s_ET_ow*(1/24)*s_EF_ow*(1/365)))*up_Rad_Spec!BF72,".")</f>
        <v>5.3548909513746485</v>
      </c>
      <c r="G72" s="30">
        <f t="shared" si="2"/>
        <v>3.0249421964066269E-5</v>
      </c>
      <c r="H72" s="30">
        <f t="shared" si="3"/>
        <v>1.1105041254234553E-6</v>
      </c>
      <c r="I72" s="89">
        <f>IFERROR((s_DL/(up_Rad_Spec!AV72*s_GSF_s*s_Fam*s_Foffset*Fsurf!C72*s_EF_ow*(1/365)*s_ET_ow*(1/24)))*up_Rad_Spec!BF72,".")</f>
        <v>3.977790733820457</v>
      </c>
      <c r="J72" s="30">
        <f>IFERROR((s_DL/(up_Rad_Spec!AZ72*s_GSF_s*s_Fam*s_Foffset*Fsurf!C72*s_EF_ow*(1/365)*s_ET_ow*(1/24)))*up_Rad_Spec!BF72,".")</f>
        <v>3.977790733820457</v>
      </c>
      <c r="K72" s="30">
        <f>IFERROR((s_DL/(up_Rad_Spec!BA72*s_GSF_s*s_Fam*s_Foffset*Fsurf!C72*s_EF_ow*(1/365)*s_ET_ow*(1/24)))*up_Rad_Spec!BF72,".")</f>
        <v>3.977790733820457</v>
      </c>
      <c r="L72" s="30">
        <f>IFERROR((s_DL/(up_Rad_Spec!BB72*s_GSF_s*s_Fam*s_Foffset*Fsurf!C72*s_EF_ow*(1/365)*s_ET_ow*(1/24)))*up_Rad_Spec!BF72,".")</f>
        <v>3.977790733820457</v>
      </c>
      <c r="M72" s="30">
        <f>IFERROR((s_DL/(up_Rad_Spec!AY72*s_GSF_s*s_Fam*s_Foffset*Fsurf!C72*s_EF_ow*(1/365)*s_ET_ow*(1/24)))*up_Rad_Spec!BF72,".")</f>
        <v>3.977790733820457</v>
      </c>
      <c r="N72" s="30">
        <f>IFERROR((s_DL/(up_Rad_Spec!AV72*s_GSF_s*s_Fam*s_Foffset*acf!D72*s_ET_ow*(1/24)*s_EF_ow*(1/365)))*up_Rad_Spec!BF72,".")</f>
        <v>4.7379907407283666</v>
      </c>
      <c r="O72" s="30">
        <f>IFERROR((s_DL/(up_Rad_Spec!AZ72*s_GSF_s*s_Fam*s_Foffset*acf!E72*s_ET_ow*(1/24)*s_EF_ow*(1/365)))*up_Rad_Spec!BF72,".")</f>
        <v>4.7379907407283666</v>
      </c>
      <c r="P72" s="30">
        <f>IFERROR((s_DL/(up_Rad_Spec!BA72*s_GSF_s*s_Fam*s_Foffset*acf!F72*s_ET_ow*(1/24)*s_EF_ow*(1/365)))*up_Rad_Spec!BF72,".")</f>
        <v>4.7379907407283666</v>
      </c>
      <c r="Q72" s="30">
        <f>IFERROR((s_DL/(up_Rad_Spec!BB72*s_GSF_s*s_Fam*s_Foffset*acf!G72*s_ET_ow*(1/24)*s_EF_ow*(1/365)))*up_Rad_Spec!BF72,".")</f>
        <v>4.7379907407283666</v>
      </c>
      <c r="R72" s="30">
        <f>IFERROR((s_DL/(up_Rad_Spec!AY72*s_GSF_s*s_Fam*s_Foffset*acf!C72*s_ET_ow*(1/24)*s_EF_ow*(1/365)))*up_Rad_Spec!BF72,".")</f>
        <v>4.7379907407283666</v>
      </c>
    </row>
    <row r="73" spans="1:18">
      <c r="A73" s="34" t="s">
        <v>80</v>
      </c>
      <c r="B73" s="28" t="s">
        <v>9</v>
      </c>
      <c r="C73" s="30">
        <f>IFERROR((s_DL/(k_decay*up_Rad_Spec!V73*s_IFD_ow*s_EF_ow))*up_Rad_Spec!BF73,".")</f>
        <v>3.266256203344386E-5</v>
      </c>
      <c r="D73" s="30">
        <f>IFERROR((s_DL/(k_decay*up_Rad_Spec!AN73*s_IRA_ow*(1/s_PEFm_ui)*s_SLF*s_ET_ow*s_EF_ow))*up_Rad_Spec!BF73,".")</f>
        <v>1.1495896013389128E-6</v>
      </c>
      <c r="E73" s="30">
        <f>IFERROR((s_DL/(k_decay*up_Rad_Spec!AN73*s_IRA_ow*(1/s_PEF)*s_SLF*s_ET_ow*s_EF_ow))*up_Rad_Spec!BF73,".")</f>
        <v>4.0946614908779038E-4</v>
      </c>
      <c r="F73" s="30">
        <f>IFERROR((s_DL/(k_decay*up_Rad_Spec!AY73*s_GSF_s*s_Fam*s_Foffset*acf!C73*s_ET_ow*(1/24)*s_EF_ow*(1/365)))*up_Rad_Spec!BF73,".")</f>
        <v>5.1708165749211465</v>
      </c>
      <c r="G73" s="30">
        <f t="shared" si="2"/>
        <v>3.0249415881068638E-5</v>
      </c>
      <c r="H73" s="30">
        <f t="shared" si="3"/>
        <v>1.1105041172251532E-6</v>
      </c>
      <c r="I73" s="89">
        <f>IFERROR((s_DL/(up_Rad_Spec!AV73*s_GSF_s*s_Fam*s_Foffset*Fsurf!C73*s_EF_ow*(1/365)*s_ET_ow*(1/24)))*up_Rad_Spec!BF73,".")</f>
        <v>3.9085166513799545</v>
      </c>
      <c r="J73" s="30">
        <f>IFERROR((s_DL/(up_Rad_Spec!AZ73*s_GSF_s*s_Fam*s_Foffset*Fsurf!C73*s_EF_ow*(1/365)*s_ET_ow*(1/24)))*up_Rad_Spec!BF73,".")</f>
        <v>3.9085166513799545</v>
      </c>
      <c r="K73" s="30">
        <f>IFERROR((s_DL/(up_Rad_Spec!BA73*s_GSF_s*s_Fam*s_Foffset*Fsurf!C73*s_EF_ow*(1/365)*s_ET_ow*(1/24)))*up_Rad_Spec!BF73,".")</f>
        <v>3.9085166513799545</v>
      </c>
      <c r="L73" s="30">
        <f>IFERROR((s_DL/(up_Rad_Spec!BB73*s_GSF_s*s_Fam*s_Foffset*Fsurf!C73*s_EF_ow*(1/365)*s_ET_ow*(1/24)))*up_Rad_Spec!BF73,".")</f>
        <v>3.9085166513799545</v>
      </c>
      <c r="M73" s="30">
        <f>IFERROR((s_DL/(up_Rad_Spec!AY73*s_GSF_s*s_Fam*s_Foffset*Fsurf!C73*s_EF_ow*(1/365)*s_ET_ow*(1/24)))*up_Rad_Spec!BF73,".")</f>
        <v>3.9085166513799545</v>
      </c>
      <c r="N73" s="30">
        <f>IFERROR((s_DL/(up_Rad_Spec!AV73*s_GSF_s*s_Fam*s_Foffset*acf!D73*s_ET_ow*(1/24)*s_EF_ow*(1/365)))*up_Rad_Spec!BF73,".")</f>
        <v>4.6243580118057857</v>
      </c>
      <c r="O73" s="30">
        <f>IFERROR((s_DL/(up_Rad_Spec!AZ73*s_GSF_s*s_Fam*s_Foffset*acf!E73*s_ET_ow*(1/24)*s_EF_ow*(1/365)))*up_Rad_Spec!BF73,".")</f>
        <v>4.5990758289583225</v>
      </c>
      <c r="P73" s="30">
        <f>IFERROR((s_DL/(up_Rad_Spec!BA73*s_GSF_s*s_Fam*s_Foffset*acf!F73*s_ET_ow*(1/24)*s_EF_ow*(1/365)))*up_Rad_Spec!BF73,".")</f>
        <v>4.5830097351905268</v>
      </c>
      <c r="Q73" s="30">
        <f>IFERROR((s_DL/(up_Rad_Spec!BB73*s_GSF_s*s_Fam*s_Foffset*acf!G73*s_ET_ow*(1/24)*s_EF_ow*(1/365)))*up_Rad_Spec!BF73,".")</f>
        <v>4.7933809202512707</v>
      </c>
      <c r="R73" s="30">
        <f>IFERROR((s_DL/(up_Rad_Spec!AY73*s_GSF_s*s_Fam*s_Foffset*acf!C73*s_ET_ow*(1/24)*s_EF_ow*(1/365)))*up_Rad_Spec!BF73,".")</f>
        <v>4.5751223090158302</v>
      </c>
    </row>
    <row r="74" spans="1:18">
      <c r="A74" s="88" t="s">
        <v>81</v>
      </c>
      <c r="B74" s="28"/>
      <c r="C74" s="30">
        <f>IFERROR((s_DL/(k_decay*up_Rad_Spec!V74*s_IFD_ow*s_EF_ow))*up_Rad_Spec!BF74,".")</f>
        <v>3.266256203344386E-5</v>
      </c>
      <c r="D74" s="30">
        <f>IFERROR((s_DL/(k_decay*up_Rad_Spec!AN74*s_IRA_ow*(1/s_PEFm_ui)*s_SLF*s_ET_ow*s_EF_ow))*up_Rad_Spec!BF74,".")</f>
        <v>1.1495896013389128E-6</v>
      </c>
      <c r="E74" s="30">
        <f>IFERROR((s_DL/(k_decay*up_Rad_Spec!AN74*s_IRA_ow*(1/s_PEF)*s_SLF*s_ET_ow*s_EF_ow))*up_Rad_Spec!BF74,".")</f>
        <v>4.0946614908779038E-4</v>
      </c>
      <c r="F74" s="30">
        <f>IFERROR((s_DL/(k_decay*up_Rad_Spec!AY74*s_GSF_s*s_Fam*s_Foffset*acf!C74*s_ET_ow*(1/24)*s_EF_ow*(1/365)))*up_Rad_Spec!BF74,".")</f>
        <v>5.4754719144557571</v>
      </c>
      <c r="G74" s="30">
        <f t="shared" si="2"/>
        <v>3.0249425727123091E-5</v>
      </c>
      <c r="H74" s="30">
        <f t="shared" si="3"/>
        <v>1.1105041304950778E-6</v>
      </c>
      <c r="I74" s="89" t="str">
        <f>IFERROR((s_DL/(up_Rad_Spec!AV74*s_GSF_s*s_Fam*s_Foffset*Fsurf!C74*s_EF_ow*(1/365)*s_ET_ow*(1/24)))*up_Rad_Spec!BF74,".")</f>
        <v>.</v>
      </c>
      <c r="J74" s="30" t="str">
        <f>IFERROR((s_DL/(up_Rad_Spec!AZ74*s_GSF_s*s_Fam*s_Foffset*Fsurf!C74*s_EF_ow*(1/365)*s_ET_ow*(1/24)))*up_Rad_Spec!BF74,".")</f>
        <v>.</v>
      </c>
      <c r="K74" s="30" t="str">
        <f>IFERROR((s_DL/(up_Rad_Spec!BA74*s_GSF_s*s_Fam*s_Foffset*Fsurf!C74*s_EF_ow*(1/365)*s_ET_ow*(1/24)))*up_Rad_Spec!BF74,".")</f>
        <v>.</v>
      </c>
      <c r="L74" s="30" t="str">
        <f>IFERROR((s_DL/(up_Rad_Spec!BB74*s_GSF_s*s_Fam*s_Foffset*Fsurf!C74*s_EF_ow*(1/365)*s_ET_ow*(1/24)))*up_Rad_Spec!BF74,".")</f>
        <v>.</v>
      </c>
      <c r="M74" s="30" t="str">
        <f>IFERROR((s_DL/(up_Rad_Spec!AY74*s_GSF_s*s_Fam*s_Foffset*Fsurf!C74*s_EF_ow*(1/365)*s_ET_ow*(1/24)))*up_Rad_Spec!BF74,".")</f>
        <v>.</v>
      </c>
      <c r="N74" s="30">
        <f>IFERROR((s_DL/(up_Rad_Spec!AV74*s_GSF_s*s_Fam*s_Foffset*acf!D74*s_ET_ow*(1/24)*s_EF_ow*(1/365)))*up_Rad_Spec!BF74,".")</f>
        <v>4.5505925994906029</v>
      </c>
      <c r="O74" s="30">
        <f>IFERROR((s_DL/(up_Rad_Spec!AZ74*s_GSF_s*s_Fam*s_Foffset*acf!E74*s_ET_ow*(1/24)*s_EF_ow*(1/365)))*up_Rad_Spec!BF74,".")</f>
        <v>4.5435926806953617</v>
      </c>
      <c r="P74" s="30">
        <f>IFERROR((s_DL/(up_Rad_Spec!BA74*s_GSF_s*s_Fam*s_Foffset*acf!F74*s_ET_ow*(1/24)*s_EF_ow*(1/365)))*up_Rad_Spec!BF74,".")</f>
        <v>4.5403698834078297</v>
      </c>
      <c r="Q74" s="30">
        <f>IFERROR((s_DL/(up_Rad_Spec!BB74*s_GSF_s*s_Fam*s_Foffset*acf!G74*s_ET_ow*(1/24)*s_EF_ow*(1/365)))*up_Rad_Spec!BF74,".")</f>
        <v>4.5405744598646827</v>
      </c>
      <c r="R74" s="30">
        <f>IFERROR((s_DL/(up_Rad_Spec!AY74*s_GSF_s*s_Fam*s_Foffset*acf!C74*s_ET_ow*(1/24)*s_EF_ow*(1/365)))*up_Rad_Spec!BF74,".")</f>
        <v>4.8446803991685146</v>
      </c>
    </row>
    <row r="75" spans="1:18">
      <c r="A75" s="34" t="s">
        <v>82</v>
      </c>
      <c r="B75" s="28" t="s">
        <v>9</v>
      </c>
      <c r="C75" s="30">
        <f>IFERROR((s_DL/(k_decay*up_Rad_Spec!V75*s_IFD_ow*s_EF_ow))*up_Rad_Spec!BF75,".")</f>
        <v>3.266256203344386E-5</v>
      </c>
      <c r="D75" s="30">
        <f>IFERROR((s_DL/(k_decay*up_Rad_Spec!AN75*s_IRA_ow*(1/s_PEFm_ui)*s_SLF*s_ET_ow*s_EF_ow))*up_Rad_Spec!BF75,".")</f>
        <v>1.1495896013389128E-6</v>
      </c>
      <c r="E75" s="30">
        <f>IFERROR((s_DL/(k_decay*up_Rad_Spec!AN75*s_IRA_ow*(1/s_PEF)*s_SLF*s_ET_ow*s_EF_ow))*up_Rad_Spec!BF75,".")</f>
        <v>4.0946614908779038E-4</v>
      </c>
      <c r="F75" s="30">
        <f>IFERROR((s_DL/(k_decay*up_Rad_Spec!AY75*s_GSF_s*s_Fam*s_Foffset*acf!C75*s_ET_ow*(1/24)*s_EF_ow*(1/365)))*up_Rad_Spec!BF75,".")</f>
        <v>5.3548909513746485</v>
      </c>
      <c r="G75" s="30">
        <f t="shared" si="2"/>
        <v>3.0249421964066269E-5</v>
      </c>
      <c r="H75" s="30">
        <f t="shared" si="3"/>
        <v>1.1105041254234553E-6</v>
      </c>
      <c r="I75" s="89">
        <f>IFERROR((s_DL/(up_Rad_Spec!AV75*s_GSF_s*s_Fam*s_Foffset*Fsurf!C75*s_EF_ow*(1/365)*s_ET_ow*(1/24)))*up_Rad_Spec!BF75,".")</f>
        <v>3.977790733820457</v>
      </c>
      <c r="J75" s="30">
        <f>IFERROR((s_DL/(up_Rad_Spec!AZ75*s_GSF_s*s_Fam*s_Foffset*Fsurf!C75*s_EF_ow*(1/365)*s_ET_ow*(1/24)))*up_Rad_Spec!BF75,".")</f>
        <v>3.977790733820457</v>
      </c>
      <c r="K75" s="30">
        <f>IFERROR((s_DL/(up_Rad_Spec!BA75*s_GSF_s*s_Fam*s_Foffset*Fsurf!C75*s_EF_ow*(1/365)*s_ET_ow*(1/24)))*up_Rad_Spec!BF75,".")</f>
        <v>3.977790733820457</v>
      </c>
      <c r="L75" s="30">
        <f>IFERROR((s_DL/(up_Rad_Spec!BB75*s_GSF_s*s_Fam*s_Foffset*Fsurf!C75*s_EF_ow*(1/365)*s_ET_ow*(1/24)))*up_Rad_Spec!BF75,".")</f>
        <v>3.977790733820457</v>
      </c>
      <c r="M75" s="30">
        <f>IFERROR((s_DL/(up_Rad_Spec!AY75*s_GSF_s*s_Fam*s_Foffset*Fsurf!C75*s_EF_ow*(1/365)*s_ET_ow*(1/24)))*up_Rad_Spec!BF75,".")</f>
        <v>3.977790733820457</v>
      </c>
      <c r="N75" s="30">
        <f>IFERROR((s_DL/(up_Rad_Spec!AV75*s_GSF_s*s_Fam*s_Foffset*acf!D75*s_ET_ow*(1/24)*s_EF_ow*(1/365)))*up_Rad_Spec!BF75,".")</f>
        <v>4.7379907407283666</v>
      </c>
      <c r="O75" s="30">
        <f>IFERROR((s_DL/(up_Rad_Spec!AZ75*s_GSF_s*s_Fam*s_Foffset*acf!E75*s_ET_ow*(1/24)*s_EF_ow*(1/365)))*up_Rad_Spec!BF75,".")</f>
        <v>4.7379907407283666</v>
      </c>
      <c r="P75" s="30">
        <f>IFERROR((s_DL/(up_Rad_Spec!BA75*s_GSF_s*s_Fam*s_Foffset*acf!F75*s_ET_ow*(1/24)*s_EF_ow*(1/365)))*up_Rad_Spec!BF75,".")</f>
        <v>4.7379907407283666</v>
      </c>
      <c r="Q75" s="30">
        <f>IFERROR((s_DL/(up_Rad_Spec!BB75*s_GSF_s*s_Fam*s_Foffset*acf!G75*s_ET_ow*(1/24)*s_EF_ow*(1/365)))*up_Rad_Spec!BF75,".")</f>
        <v>4.7379907407283666</v>
      </c>
      <c r="R75" s="30">
        <f>IFERROR((s_DL/(up_Rad_Spec!AY75*s_GSF_s*s_Fam*s_Foffset*acf!C75*s_ET_ow*(1/24)*s_EF_ow*(1/365)))*up_Rad_Spec!BF75,".")</f>
        <v>4.7379907407283666</v>
      </c>
    </row>
    <row r="76" spans="1:18">
      <c r="A76" s="27" t="s">
        <v>83</v>
      </c>
      <c r="B76" s="90" t="s">
        <v>9</v>
      </c>
      <c r="C76" s="30">
        <f>IFERROR((s_DL/(k_decay*up_Rad_Spec!V76*s_IFD_ow*s_EF_ow))*up_Rad_Spec!BF76,".")</f>
        <v>3.266256203344386E-5</v>
      </c>
      <c r="D76" s="30">
        <f>IFERROR((s_DL/(k_decay*up_Rad_Spec!AN76*s_IRA_ow*(1/s_PEFm_ui)*s_SLF*s_ET_ow*s_EF_ow))*up_Rad_Spec!BF76,".")</f>
        <v>1.1495896013389128E-6</v>
      </c>
      <c r="E76" s="30">
        <f>IFERROR((s_DL/(k_decay*up_Rad_Spec!AN76*s_IRA_ow*(1/s_PEF)*s_SLF*s_ET_ow*s_EF_ow))*up_Rad_Spec!BF76,".")</f>
        <v>4.0946614908779038E-4</v>
      </c>
      <c r="F76" s="30">
        <f>IFERROR((s_DL/(k_decay*up_Rad_Spec!AY76*s_GSF_s*s_Fam*s_Foffset*acf!C76*s_ET_ow*(1/24)*s_EF_ow*(1/365)))*up_Rad_Spec!BF76,".")</f>
        <v>4.8194018562371834</v>
      </c>
      <c r="G76" s="30">
        <f t="shared" si="2"/>
        <v>3.0249402977748424E-5</v>
      </c>
      <c r="H76" s="30">
        <f t="shared" si="3"/>
        <v>1.1105040998348155E-6</v>
      </c>
      <c r="I76" s="89">
        <f>IFERROR((s_DL/(up_Rad_Spec!AV76*s_GSF_s*s_Fam*s_Foffset*Fsurf!C76*s_EF_ow*(1/365)*s_ET_ow*(1/24)))*up_Rad_Spec!BF76,".")</f>
        <v>3.5564567695208762</v>
      </c>
      <c r="J76" s="30">
        <f>IFERROR((s_DL/(up_Rad_Spec!AZ76*s_GSF_s*s_Fam*s_Foffset*Fsurf!C76*s_EF_ow*(1/365)*s_ET_ow*(1/24)))*up_Rad_Spec!BF76,".")</f>
        <v>3.5564567695208762</v>
      </c>
      <c r="K76" s="30">
        <f>IFERROR((s_DL/(up_Rad_Spec!BA76*s_GSF_s*s_Fam*s_Foffset*Fsurf!C76*s_EF_ow*(1/365)*s_ET_ow*(1/24)))*up_Rad_Spec!BF76,".")</f>
        <v>3.5564567695208762</v>
      </c>
      <c r="L76" s="30">
        <f>IFERROR((s_DL/(up_Rad_Spec!BB76*s_GSF_s*s_Fam*s_Foffset*Fsurf!C76*s_EF_ow*(1/365)*s_ET_ow*(1/24)))*up_Rad_Spec!BF76,".")</f>
        <v>3.5564567695208762</v>
      </c>
      <c r="M76" s="30">
        <f>IFERROR((s_DL/(up_Rad_Spec!AY76*s_GSF_s*s_Fam*s_Foffset*Fsurf!C76*s_EF_ow*(1/365)*s_ET_ow*(1/24)))*up_Rad_Spec!BF76,".")</f>
        <v>3.5564567695208762</v>
      </c>
      <c r="N76" s="30">
        <f>IFERROR((s_DL/(up_Rad_Spec!AV76*s_GSF_s*s_Fam*s_Foffset*acf!D76*s_ET_ow*(1/24)*s_EF_ow*(1/365)))*up_Rad_Spec!BF76,".")</f>
        <v>4.505561006277544</v>
      </c>
      <c r="O76" s="30">
        <f>IFERROR((s_DL/(up_Rad_Spec!AZ76*s_GSF_s*s_Fam*s_Foffset*acf!E76*s_ET_ow*(1/24)*s_EF_ow*(1/365)))*up_Rad_Spec!BF76,".")</f>
        <v>4.3768633976850468</v>
      </c>
      <c r="P76" s="30">
        <f>IFERROR((s_DL/(up_Rad_Spec!BA76*s_GSF_s*s_Fam*s_Foffset*acf!F76*s_ET_ow*(1/24)*s_EF_ow*(1/365)))*up_Rad_Spec!BF76,".")</f>
        <v>4.4918175563346523</v>
      </c>
      <c r="Q76" s="30">
        <f>IFERROR((s_DL/(up_Rad_Spec!BB76*s_GSF_s*s_Fam*s_Foffset*acf!G76*s_ET_ow*(1/24)*s_EF_ow*(1/365)))*up_Rad_Spec!BF76,".")</f>
        <v>4.5150264705764451</v>
      </c>
      <c r="R76" s="30">
        <f>IFERROR((s_DL/(up_Rad_Spec!AY76*s_GSF_s*s_Fam*s_Foffset*acf!C76*s_ET_ow*(1/24)*s_EF_ow*(1/365)))*up_Rad_Spec!BF76,".")</f>
        <v>4.2641916666555311</v>
      </c>
    </row>
    <row r="77" spans="1:18">
      <c r="A77" s="34" t="s">
        <v>84</v>
      </c>
      <c r="B77" s="90" t="s">
        <v>9</v>
      </c>
      <c r="C77" s="30">
        <f>IFERROR((s_DL/(k_decay*up_Rad_Spec!V77*s_IFD_ow*s_EF_ow))*up_Rad_Spec!BF77,".")</f>
        <v>3.266256203344386E-5</v>
      </c>
      <c r="D77" s="30">
        <f>IFERROR((s_DL/(k_decay*up_Rad_Spec!AN77*s_IRA_ow*(1/s_PEFm_ui)*s_SLF*s_ET_ow*s_EF_ow))*up_Rad_Spec!BF77,".")</f>
        <v>1.1495896013389128E-6</v>
      </c>
      <c r="E77" s="30">
        <f>IFERROR((s_DL/(k_decay*up_Rad_Spec!AN77*s_IRA_ow*(1/s_PEF)*s_SLF*s_ET_ow*s_EF_ow))*up_Rad_Spec!BF77,".")</f>
        <v>4.0946614908779038E-4</v>
      </c>
      <c r="F77" s="30">
        <f>IFERROR((s_DL/(k_decay*up_Rad_Spec!AY77*s_GSF_s*s_Fam*s_Foffset*acf!C77*s_ET_ow*(1/24)*s_EF_ow*(1/365)))*up_Rad_Spec!BF77,".")</f>
        <v>5.3448818094094603</v>
      </c>
      <c r="G77" s="30">
        <f t="shared" si="2"/>
        <v>3.0249421644071954E-5</v>
      </c>
      <c r="H77" s="30">
        <f t="shared" si="3"/>
        <v>1.1105041249921862E-6</v>
      </c>
      <c r="I77" s="89">
        <f>IFERROR((s_DL/(up_Rad_Spec!AV77*s_GSF_s*s_Fam*s_Foffset*Fsurf!C77*s_EF_ow*(1/365)*s_ET_ow*(1/24)))*up_Rad_Spec!BF77,".")</f>
        <v>4.1080844572789301</v>
      </c>
      <c r="J77" s="30">
        <f>IFERROR((s_DL/(up_Rad_Spec!AZ77*s_GSF_s*s_Fam*s_Foffset*Fsurf!C77*s_EF_ow*(1/365)*s_ET_ow*(1/24)))*up_Rad_Spec!BF77,".")</f>
        <v>4.1080844572789301</v>
      </c>
      <c r="K77" s="30">
        <f>IFERROR((s_DL/(up_Rad_Spec!BA77*s_GSF_s*s_Fam*s_Foffset*Fsurf!C77*s_EF_ow*(1/365)*s_ET_ow*(1/24)))*up_Rad_Spec!BF77,".")</f>
        <v>4.1080844572789301</v>
      </c>
      <c r="L77" s="30">
        <f>IFERROR((s_DL/(up_Rad_Spec!BB77*s_GSF_s*s_Fam*s_Foffset*Fsurf!C77*s_EF_ow*(1/365)*s_ET_ow*(1/24)))*up_Rad_Spec!BF77,".")</f>
        <v>4.1080844572789301</v>
      </c>
      <c r="M77" s="30">
        <f>IFERROR((s_DL/(up_Rad_Spec!AY77*s_GSF_s*s_Fam*s_Foffset*Fsurf!C77*s_EF_ow*(1/365)*s_ET_ow*(1/24)))*up_Rad_Spec!BF77,".")</f>
        <v>4.1080844572789301</v>
      </c>
      <c r="N77" s="30">
        <f>IFERROR((s_DL/(up_Rad_Spec!AV77*s_GSF_s*s_Fam*s_Foffset*acf!D77*s_ET_ow*(1/24)*s_EF_ow*(1/365)))*up_Rad_Spec!BF77,".")</f>
        <v>4.6130800757455273</v>
      </c>
      <c r="O77" s="30">
        <f>IFERROR((s_DL/(up_Rad_Spec!AZ77*s_GSF_s*s_Fam*s_Foffset*acf!E77*s_ET_ow*(1/24)*s_EF_ow*(1/365)))*up_Rad_Spec!BF77,".")</f>
        <v>4.6070412478941662</v>
      </c>
      <c r="P77" s="30">
        <f>IFERROR((s_DL/(up_Rad_Spec!BA77*s_GSF_s*s_Fam*s_Foffset*acf!F77*s_ET_ow*(1/24)*s_EF_ow*(1/365)))*up_Rad_Spec!BF77,".")</f>
        <v>4.5866935574109906</v>
      </c>
      <c r="Q77" s="30">
        <f>IFERROR((s_DL/(up_Rad_Spec!BB77*s_GSF_s*s_Fam*s_Foffset*acf!G77*s_ET_ow*(1/24)*s_EF_ow*(1/365)))*up_Rad_Spec!BF77,".")</f>
        <v>4.8502654028309333</v>
      </c>
      <c r="R77" s="30">
        <f>IFERROR((s_DL/(up_Rad_Spec!AY77*s_GSF_s*s_Fam*s_Foffset*acf!C77*s_ET_ow*(1/24)*s_EF_ow*(1/365)))*up_Rad_Spec!BF77,".")</f>
        <v>4.7291346832690611</v>
      </c>
    </row>
    <row r="78" spans="1:18">
      <c r="A78" s="88" t="s">
        <v>85</v>
      </c>
      <c r="B78" s="28"/>
      <c r="C78" s="30">
        <f>IFERROR((s_DL/(k_decay*up_Rad_Spec!V78*s_IFD_ow*s_EF_ow))*up_Rad_Spec!BF78,".")</f>
        <v>3.266256203344386E-5</v>
      </c>
      <c r="D78" s="30">
        <f>IFERROR((s_DL/(k_decay*up_Rad_Spec!AN78*s_IRA_ow*(1/s_PEFm_ui)*s_SLF*s_ET_ow*s_EF_ow))*up_Rad_Spec!BF78,".")</f>
        <v>1.1495896013389128E-6</v>
      </c>
      <c r="E78" s="30">
        <f>IFERROR((s_DL/(k_decay*up_Rad_Spec!AN78*s_IRA_ow*(1/s_PEF)*s_SLF*s_ET_ow*s_EF_ow))*up_Rad_Spec!BF78,".")</f>
        <v>4.0946614908779038E-4</v>
      </c>
      <c r="F78" s="30">
        <f>IFERROR((s_DL/(k_decay*up_Rad_Spec!AY78*s_GSF_s*s_Fam*s_Foffset*acf!C78*s_ET_ow*(1/24)*s_EF_ow*(1/365)))*up_Rad_Spec!BF78,".")</f>
        <v>5.2857955842601347</v>
      </c>
      <c r="G78" s="30">
        <f t="shared" si="2"/>
        <v>3.0249419730380587E-5</v>
      </c>
      <c r="H78" s="30">
        <f t="shared" si="3"/>
        <v>1.1105041224130272E-6</v>
      </c>
      <c r="I78" s="89" t="str">
        <f>IFERROR((s_DL/(up_Rad_Spec!AV78*s_GSF_s*s_Fam*s_Foffset*Fsurf!C78*s_EF_ow*(1/365)*s_ET_ow*(1/24)))*up_Rad_Spec!BF78,".")</f>
        <v>.</v>
      </c>
      <c r="J78" s="30" t="str">
        <f>IFERROR((s_DL/(up_Rad_Spec!AZ78*s_GSF_s*s_Fam*s_Foffset*Fsurf!C78*s_EF_ow*(1/365)*s_ET_ow*(1/24)))*up_Rad_Spec!BF78,".")</f>
        <v>.</v>
      </c>
      <c r="K78" s="30" t="str">
        <f>IFERROR((s_DL/(up_Rad_Spec!BA78*s_GSF_s*s_Fam*s_Foffset*Fsurf!C78*s_EF_ow*(1/365)*s_ET_ow*(1/24)))*up_Rad_Spec!BF78,".")</f>
        <v>.</v>
      </c>
      <c r="L78" s="30" t="str">
        <f>IFERROR((s_DL/(up_Rad_Spec!BB78*s_GSF_s*s_Fam*s_Foffset*Fsurf!C78*s_EF_ow*(1/365)*s_ET_ow*(1/24)))*up_Rad_Spec!BF78,".")</f>
        <v>.</v>
      </c>
      <c r="M78" s="30" t="str">
        <f>IFERROR((s_DL/(up_Rad_Spec!AY78*s_GSF_s*s_Fam*s_Foffset*Fsurf!C78*s_EF_ow*(1/365)*s_ET_ow*(1/24)))*up_Rad_Spec!BF78,".")</f>
        <v>.</v>
      </c>
      <c r="N78" s="30">
        <f>IFERROR((s_DL/(up_Rad_Spec!AV78*s_GSF_s*s_Fam*s_Foffset*acf!D78*s_ET_ow*(1/24)*s_EF_ow*(1/365)))*up_Rad_Spec!BF78,".")</f>
        <v>4.961968484835527</v>
      </c>
      <c r="O78" s="30">
        <f>IFERROR((s_DL/(up_Rad_Spec!AZ78*s_GSF_s*s_Fam*s_Foffset*acf!E78*s_ET_ow*(1/24)*s_EF_ow*(1/365)))*up_Rad_Spec!BF78,".")</f>
        <v>4.7521339966708362</v>
      </c>
      <c r="P78" s="30">
        <f>IFERROR((s_DL/(up_Rad_Spec!BA78*s_GSF_s*s_Fam*s_Foffset*acf!F78*s_ET_ow*(1/24)*s_EF_ow*(1/365)))*up_Rad_Spec!BF78,".")</f>
        <v>4.6802103658414351</v>
      </c>
      <c r="Q78" s="30">
        <f>IFERROR((s_DL/(up_Rad_Spec!BB78*s_GSF_s*s_Fam*s_Foffset*acf!G78*s_ET_ow*(1/24)*s_EF_ow*(1/365)))*up_Rad_Spec!BF78,".")</f>
        <v>4.8169572530738414</v>
      </c>
      <c r="R78" s="30">
        <f>IFERROR((s_DL/(up_Rad_Spec!AY78*s_GSF_s*s_Fam*s_Foffset*acf!C78*s_ET_ow*(1/24)*s_EF_ow*(1/365)))*up_Rad_Spec!BF78,".")</f>
        <v>4.6768553763318712</v>
      </c>
    </row>
    <row r="79" spans="1:18">
      <c r="A79" s="88" t="s">
        <v>86</v>
      </c>
      <c r="B79" s="28"/>
      <c r="C79" s="30">
        <f>IFERROR((s_DL/(k_decay*up_Rad_Spec!V79*s_IFD_ow*s_EF_ow))*up_Rad_Spec!BF79,".")</f>
        <v>3.266256203344386E-5</v>
      </c>
      <c r="D79" s="30">
        <f>IFERROR((s_DL/(k_decay*up_Rad_Spec!AN79*s_IRA_ow*(1/s_PEFm_ui)*s_SLF*s_ET_ow*s_EF_ow))*up_Rad_Spec!BF79,".")</f>
        <v>1.1495896013389128E-6</v>
      </c>
      <c r="E79" s="30">
        <f>IFERROR((s_DL/(k_decay*up_Rad_Spec!AN79*s_IRA_ow*(1/s_PEF)*s_SLF*s_ET_ow*s_EF_ow))*up_Rad_Spec!BF79,".")</f>
        <v>4.0946614908779038E-4</v>
      </c>
      <c r="F79" s="30">
        <f>IFERROR((s_DL/(k_decay*up_Rad_Spec!AY79*s_GSF_s*s_Fam*s_Foffset*acf!C79*s_ET_ow*(1/24)*s_EF_ow*(1/365)))*up_Rad_Spec!BF79,".")</f>
        <v>5.4387627373600358</v>
      </c>
      <c r="G79" s="30">
        <f t="shared" si="2"/>
        <v>3.0249424599179886E-5</v>
      </c>
      <c r="H79" s="30">
        <f t="shared" si="3"/>
        <v>1.1105041289749037E-6</v>
      </c>
      <c r="I79" s="89">
        <f>IFERROR((s_DL/(up_Rad_Spec!AV79*s_GSF_s*s_Fam*s_Foffset*Fsurf!C79*s_EF_ow*(1/365)*s_ET_ow*(1/24)))*up_Rad_Spec!BF79,".")</f>
        <v>4.320356298536506</v>
      </c>
      <c r="J79" s="30">
        <f>IFERROR((s_DL/(up_Rad_Spec!AZ79*s_GSF_s*s_Fam*s_Foffset*Fsurf!C79*s_EF_ow*(1/365)*s_ET_ow*(1/24)))*up_Rad_Spec!BF79,".")</f>
        <v>4.320356298536506</v>
      </c>
      <c r="K79" s="30">
        <f>IFERROR((s_DL/(up_Rad_Spec!BA79*s_GSF_s*s_Fam*s_Foffset*Fsurf!C79*s_EF_ow*(1/365)*s_ET_ow*(1/24)))*up_Rad_Spec!BF79,".")</f>
        <v>4.320356298536506</v>
      </c>
      <c r="L79" s="30">
        <f>IFERROR((s_DL/(up_Rad_Spec!BB79*s_GSF_s*s_Fam*s_Foffset*Fsurf!C79*s_EF_ow*(1/365)*s_ET_ow*(1/24)))*up_Rad_Spec!BF79,".")</f>
        <v>4.320356298536506</v>
      </c>
      <c r="M79" s="30">
        <f>IFERROR((s_DL/(up_Rad_Spec!AY79*s_GSF_s*s_Fam*s_Foffset*Fsurf!C79*s_EF_ow*(1/365)*s_ET_ow*(1/24)))*up_Rad_Spec!BF79,".")</f>
        <v>4.320356298536506</v>
      </c>
      <c r="N79" s="30">
        <f>IFERROR((s_DL/(up_Rad_Spec!AV79*s_GSF_s*s_Fam*s_Foffset*acf!D79*s_ET_ow*(1/24)*s_EF_ow*(1/365)))*up_Rad_Spec!BF79,".")</f>
        <v>4.5734435648501632</v>
      </c>
      <c r="O79" s="30">
        <f>IFERROR((s_DL/(up_Rad_Spec!AZ79*s_GSF_s*s_Fam*s_Foffset*acf!E79*s_ET_ow*(1/24)*s_EF_ow*(1/365)))*up_Rad_Spec!BF79,".")</f>
        <v>4.495382781112756</v>
      </c>
      <c r="P79" s="30">
        <f>IFERROR((s_DL/(up_Rad_Spec!BA79*s_GSF_s*s_Fam*s_Foffset*acf!F79*s_ET_ow*(1/24)*s_EF_ow*(1/365)))*up_Rad_Spec!BF79,".")</f>
        <v>4.511904045631371</v>
      </c>
      <c r="Q79" s="30">
        <f>IFERROR((s_DL/(up_Rad_Spec!BB79*s_GSF_s*s_Fam*s_Foffset*acf!G79*s_ET_ow*(1/24)*s_EF_ow*(1/365)))*up_Rad_Spec!BF79,".")</f>
        <v>4.5770088159468623</v>
      </c>
      <c r="R79" s="30">
        <f>IFERROR((s_DL/(up_Rad_Spec!AY79*s_GSF_s*s_Fam*s_Foffset*acf!C79*s_ET_ow*(1/24)*s_EF_ow*(1/365)))*up_Rad_Spec!BF79,".")</f>
        <v>4.8122002342578485</v>
      </c>
    </row>
    <row r="80" spans="1:18">
      <c r="A80" s="88" t="s">
        <v>87</v>
      </c>
      <c r="B80" s="28"/>
      <c r="C80" s="30">
        <f>IFERROR((s_DL/(k_decay*up_Rad_Spec!V80*s_IFD_ow*s_EF_ow))*up_Rad_Spec!BF80,".")</f>
        <v>3.266256203344386E-5</v>
      </c>
      <c r="D80" s="30">
        <f>IFERROR((s_DL/(k_decay*up_Rad_Spec!AN80*s_IRA_ow*(1/s_PEFm_ui)*s_SLF*s_ET_ow*s_EF_ow))*up_Rad_Spec!BF80,".")</f>
        <v>1.1495896013389128E-6</v>
      </c>
      <c r="E80" s="30">
        <f>IFERROR((s_DL/(k_decay*up_Rad_Spec!AN80*s_IRA_ow*(1/s_PEF)*s_SLF*s_ET_ow*s_EF_ow))*up_Rad_Spec!BF80,".")</f>
        <v>4.0946614908779038E-4</v>
      </c>
      <c r="F80" s="30">
        <f>IFERROR((s_DL/(k_decay*up_Rad_Spec!AY80*s_GSF_s*s_Fam*s_Foffset*acf!C80*s_ET_ow*(1/24)*s_EF_ow*(1/365)))*up_Rad_Spec!BF80,".")</f>
        <v>5.4752967834173933</v>
      </c>
      <c r="G80" s="30">
        <f t="shared" si="2"/>
        <v>3.0249425721777839E-5</v>
      </c>
      <c r="H80" s="30">
        <f t="shared" si="3"/>
        <v>1.110504130487874E-6</v>
      </c>
      <c r="I80" s="89">
        <f>IFERROR((s_DL/(up_Rad_Spec!AV80*s_GSF_s*s_Fam*s_Foffset*Fsurf!C80*s_EF_ow*(1/365)*s_ET_ow*(1/24)))*up_Rad_Spec!BF80,".")</f>
        <v>4.3780201916381207</v>
      </c>
      <c r="J80" s="30">
        <f>IFERROR((s_DL/(up_Rad_Spec!AZ80*s_GSF_s*s_Fam*s_Foffset*Fsurf!C80*s_EF_ow*(1/365)*s_ET_ow*(1/24)))*up_Rad_Spec!BF80,".")</f>
        <v>4.3780201916381207</v>
      </c>
      <c r="K80" s="30">
        <f>IFERROR((s_DL/(up_Rad_Spec!BA80*s_GSF_s*s_Fam*s_Foffset*Fsurf!C80*s_EF_ow*(1/365)*s_ET_ow*(1/24)))*up_Rad_Spec!BF80,".")</f>
        <v>4.3780201916381207</v>
      </c>
      <c r="L80" s="30">
        <f>IFERROR((s_DL/(up_Rad_Spec!BB80*s_GSF_s*s_Fam*s_Foffset*Fsurf!C80*s_EF_ow*(1/365)*s_ET_ow*(1/24)))*up_Rad_Spec!BF80,".")</f>
        <v>4.3780201916381207</v>
      </c>
      <c r="M80" s="30">
        <f>IFERROR((s_DL/(up_Rad_Spec!AY80*s_GSF_s*s_Fam*s_Foffset*Fsurf!C80*s_EF_ow*(1/365)*s_ET_ow*(1/24)))*up_Rad_Spec!BF80,".")</f>
        <v>4.3780201916381207</v>
      </c>
      <c r="N80" s="30">
        <f>IFERROR((s_DL/(up_Rad_Spec!AV80*s_GSF_s*s_Fam*s_Foffset*acf!D80*s_ET_ow*(1/24)*s_EF_ow*(1/365)))*up_Rad_Spec!BF80,".")</f>
        <v>4.5131955595989171</v>
      </c>
      <c r="O80" s="30">
        <f>IFERROR((s_DL/(up_Rad_Spec!AZ80*s_GSF_s*s_Fam*s_Foffset*acf!E80*s_ET_ow*(1/24)*s_EF_ow*(1/365)))*up_Rad_Spec!BF80,".")</f>
        <v>4.5687767857023553</v>
      </c>
      <c r="P80" s="30">
        <f>IFERROR((s_DL/(up_Rad_Spec!BA80*s_GSF_s*s_Fam*s_Foffset*acf!F80*s_ET_ow*(1/24)*s_EF_ow*(1/365)))*up_Rad_Spec!BF80,".")</f>
        <v>4.5493159237127356</v>
      </c>
      <c r="Q80" s="30">
        <f>IFERROR((s_DL/(up_Rad_Spec!BB80*s_GSF_s*s_Fam*s_Foffset*acf!G80*s_ET_ow*(1/24)*s_EF_ow*(1/365)))*up_Rad_Spec!BF80,".")</f>
        <v>4.5842918453857058</v>
      </c>
      <c r="R80" s="30">
        <f>IFERROR((s_DL/(up_Rad_Spec!AY80*s_GSF_s*s_Fam*s_Foffset*acf!C80*s_ET_ow*(1/24)*s_EF_ow*(1/365)))*up_Rad_Spec!BF80,".")</f>
        <v>4.8445254437743319</v>
      </c>
    </row>
    <row r="81" spans="1:18">
      <c r="A81" s="34" t="s">
        <v>88</v>
      </c>
      <c r="B81" s="90" t="s">
        <v>9</v>
      </c>
      <c r="C81" s="30">
        <f>IFERROR((s_DL/(k_decay*up_Rad_Spec!V81*s_IFD_ow*s_EF_ow))*up_Rad_Spec!BF81,".")</f>
        <v>3.266256203344386E-5</v>
      </c>
      <c r="D81" s="30">
        <f>IFERROR((s_DL/(k_decay*up_Rad_Spec!AN81*s_IRA_ow*(1/s_PEFm_ui)*s_SLF*s_ET_ow*s_EF_ow))*up_Rad_Spec!BF81,".")</f>
        <v>1.1495896013389128E-6</v>
      </c>
      <c r="E81" s="30">
        <f>IFERROR((s_DL/(k_decay*up_Rad_Spec!AN81*s_IRA_ow*(1/s_PEF)*s_SLF*s_ET_ow*s_EF_ow))*up_Rad_Spec!BF81,".")</f>
        <v>4.0946614908779038E-4</v>
      </c>
      <c r="F81" s="30">
        <f>IFERROR((s_DL/(k_decay*up_Rad_Spec!AY81*s_GSF_s*s_Fam*s_Foffset*acf!C81*s_ET_ow*(1/24)*s_EF_ow*(1/365)))*up_Rad_Spec!BF81,".")</f>
        <v>5.4681674907306483</v>
      </c>
      <c r="G81" s="30">
        <f t="shared" si="2"/>
        <v>3.0249425503890885E-5</v>
      </c>
      <c r="H81" s="30">
        <f t="shared" si="3"/>
        <v>1.1105041301942189E-6</v>
      </c>
      <c r="I81" s="89">
        <f>IFERROR((s_DL/(up_Rad_Spec!AV81*s_GSF_s*s_Fam*s_Foffset*Fsurf!C81*s_EF_ow*(1/365)*s_ET_ow*(1/24)))*up_Rad_Spec!BF81,".")</f>
        <v>4.3870284636373782</v>
      </c>
      <c r="J81" s="30">
        <f>IFERROR((s_DL/(up_Rad_Spec!AZ81*s_GSF_s*s_Fam*s_Foffset*Fsurf!C81*s_EF_ow*(1/365)*s_ET_ow*(1/24)))*up_Rad_Spec!BF81,".")</f>
        <v>4.3870284636373782</v>
      </c>
      <c r="K81" s="30">
        <f>IFERROR((s_DL/(up_Rad_Spec!BA81*s_GSF_s*s_Fam*s_Foffset*Fsurf!C81*s_EF_ow*(1/365)*s_ET_ow*(1/24)))*up_Rad_Spec!BF81,".")</f>
        <v>4.3870284636373782</v>
      </c>
      <c r="L81" s="30">
        <f>IFERROR((s_DL/(up_Rad_Spec!BB81*s_GSF_s*s_Fam*s_Foffset*Fsurf!C81*s_EF_ow*(1/365)*s_ET_ow*(1/24)))*up_Rad_Spec!BF81,".")</f>
        <v>4.3870284636373782</v>
      </c>
      <c r="M81" s="30">
        <f>IFERROR((s_DL/(up_Rad_Spec!AY81*s_GSF_s*s_Fam*s_Foffset*Fsurf!C81*s_EF_ow*(1/365)*s_ET_ow*(1/24)))*up_Rad_Spec!BF81,".")</f>
        <v>4.3870284636373782</v>
      </c>
      <c r="N81" s="30">
        <f>IFERROR((s_DL/(up_Rad_Spec!AV81*s_GSF_s*s_Fam*s_Foffset*acf!D81*s_ET_ow*(1/24)*s_EF_ow*(1/365)))*up_Rad_Spec!BF81,".")</f>
        <v>4.5551600392037912</v>
      </c>
      <c r="O81" s="30">
        <f>IFERROR((s_DL/(up_Rad_Spec!AZ81*s_GSF_s*s_Fam*s_Foffset*acf!E81*s_ET_ow*(1/24)*s_EF_ow*(1/365)))*up_Rad_Spec!BF81,".")</f>
        <v>4.5541083805357943</v>
      </c>
      <c r="P81" s="30">
        <f>IFERROR((s_DL/(up_Rad_Spec!BA81*s_GSF_s*s_Fam*s_Foffset*acf!F81*s_ET_ow*(1/24)*s_EF_ow*(1/365)))*up_Rad_Spec!BF81,".")</f>
        <v>4.584506533634352</v>
      </c>
      <c r="Q81" s="30">
        <f>IFERROR((s_DL/(up_Rad_Spec!BB81*s_GSF_s*s_Fam*s_Foffset*acf!G81*s_ET_ow*(1/24)*s_EF_ow*(1/365)))*up_Rad_Spec!BF81,".")</f>
        <v>4.5139769525684077</v>
      </c>
      <c r="R81" s="30">
        <f>IFERROR((s_DL/(up_Rad_Spec!AY81*s_GSF_s*s_Fam*s_Foffset*acf!C81*s_ET_ow*(1/24)*s_EF_ow*(1/365)))*up_Rad_Spec!BF81,".")</f>
        <v>4.8382174679360821</v>
      </c>
    </row>
    <row r="82" spans="1:18">
      <c r="A82" s="34" t="s">
        <v>89</v>
      </c>
      <c r="B82" s="28" t="s">
        <v>9</v>
      </c>
      <c r="C82" s="30">
        <f>IFERROR((s_DL/(k_decay*up_Rad_Spec!V82*s_IFD_ow*s_EF_ow))*up_Rad_Spec!BF82,".")</f>
        <v>3.266256203344386E-5</v>
      </c>
      <c r="D82" s="30">
        <f>IFERROR((s_DL/(k_decay*up_Rad_Spec!AN82*s_IRA_ow*(1/s_PEFm_ui)*s_SLF*s_ET_ow*s_EF_ow))*up_Rad_Spec!BF82,".")</f>
        <v>1.1495896013389128E-6</v>
      </c>
      <c r="E82" s="30">
        <f>IFERROR((s_DL/(k_decay*up_Rad_Spec!AN82*s_IRA_ow*(1/s_PEF)*s_SLF*s_ET_ow*s_EF_ow))*up_Rad_Spec!BF82,".")</f>
        <v>4.0946614908779038E-4</v>
      </c>
      <c r="F82" s="30">
        <f>IFERROR((s_DL/(k_decay*up_Rad_Spec!AY82*s_GSF_s*s_Fam*s_Foffset*acf!C82*s_ET_ow*(1/24)*s_EF_ow*(1/365)))*up_Rad_Spec!BF82,".")</f>
        <v>5.4771366008849407</v>
      </c>
      <c r="G82" s="30">
        <f t="shared" si="2"/>
        <v>3.0249425777914656E-5</v>
      </c>
      <c r="H82" s="30">
        <f t="shared" si="3"/>
        <v>1.1105041305635316E-6</v>
      </c>
      <c r="I82" s="89" t="str">
        <f>IFERROR((s_DL/(up_Rad_Spec!AV82*s_GSF_s*s_Fam*s_Foffset*Fsurf!C82*s_EF_ow*(1/365)*s_ET_ow*(1/24)))*up_Rad_Spec!BF82,".")</f>
        <v>.</v>
      </c>
      <c r="J82" s="30" t="str">
        <f>IFERROR((s_DL/(up_Rad_Spec!AZ82*s_GSF_s*s_Fam*s_Foffset*Fsurf!C82*s_EF_ow*(1/365)*s_ET_ow*(1/24)))*up_Rad_Spec!BF82,".")</f>
        <v>.</v>
      </c>
      <c r="K82" s="30" t="str">
        <f>IFERROR((s_DL/(up_Rad_Spec!BA82*s_GSF_s*s_Fam*s_Foffset*Fsurf!C82*s_EF_ow*(1/365)*s_ET_ow*(1/24)))*up_Rad_Spec!BF82,".")</f>
        <v>.</v>
      </c>
      <c r="L82" s="30" t="str">
        <f>IFERROR((s_DL/(up_Rad_Spec!BB82*s_GSF_s*s_Fam*s_Foffset*Fsurf!C82*s_EF_ow*(1/365)*s_ET_ow*(1/24)))*up_Rad_Spec!BF82,".")</f>
        <v>.</v>
      </c>
      <c r="M82" s="30" t="str">
        <f>IFERROR((s_DL/(up_Rad_Spec!AY82*s_GSF_s*s_Fam*s_Foffset*Fsurf!C82*s_EF_ow*(1/365)*s_ET_ow*(1/24)))*up_Rad_Spec!BF82,".")</f>
        <v>.</v>
      </c>
      <c r="N82" s="30">
        <f>IFERROR((s_DL/(up_Rad_Spec!AV82*s_GSF_s*s_Fam*s_Foffset*acf!D82*s_ET_ow*(1/24)*s_EF_ow*(1/365)))*up_Rad_Spec!BF82,".")</f>
        <v>4.5502045223458412</v>
      </c>
      <c r="O82" s="30">
        <f>IFERROR((s_DL/(up_Rad_Spec!AZ82*s_GSF_s*s_Fam*s_Foffset*acf!E82*s_ET_ow*(1/24)*s_EF_ow*(1/365)))*up_Rad_Spec!BF82,".")</f>
        <v>4.5609669108549999</v>
      </c>
      <c r="P82" s="30">
        <f>IFERROR((s_DL/(up_Rad_Spec!BA82*s_GSF_s*s_Fam*s_Foffset*acf!F82*s_ET_ow*(1/24)*s_EF_ow*(1/365)))*up_Rad_Spec!BF82,".")</f>
        <v>4.5743146969577531</v>
      </c>
      <c r="Q82" s="30">
        <f>IFERROR((s_DL/(up_Rad_Spec!BB82*s_GSF_s*s_Fam*s_Foffset*acf!G82*s_ET_ow*(1/24)*s_EF_ow*(1/365)))*up_Rad_Spec!BF82,".")</f>
        <v>4.4946885135017736</v>
      </c>
      <c r="R82" s="30">
        <f>IFERROR((s_DL/(up_Rad_Spec!AY82*s_GSF_s*s_Fam*s_Foffset*acf!C82*s_ET_ow*(1/24)*s_EF_ow*(1/365)))*up_Rad_Spec!BF82,".")</f>
        <v>4.8461533085067847</v>
      </c>
    </row>
    <row r="83" spans="1:18">
      <c r="A83" s="34" t="s">
        <v>90</v>
      </c>
      <c r="B83" s="90" t="s">
        <v>9</v>
      </c>
      <c r="C83" s="30">
        <f>IFERROR((s_DL/(k_decay*up_Rad_Spec!V83*s_IFD_ow*s_EF_ow))*up_Rad_Spec!BF83,".")</f>
        <v>3.266256203344386E-5</v>
      </c>
      <c r="D83" s="30">
        <f>IFERROR((s_DL/(k_decay*up_Rad_Spec!AN83*s_IRA_ow*(1/s_PEFm_ui)*s_SLF*s_ET_ow*s_EF_ow))*up_Rad_Spec!BF83,".")</f>
        <v>1.1495896013389128E-6</v>
      </c>
      <c r="E83" s="30">
        <f>IFERROR((s_DL/(k_decay*up_Rad_Spec!AN83*s_IRA_ow*(1/s_PEF)*s_SLF*s_ET_ow*s_EF_ow))*up_Rad_Spec!BF83,".")</f>
        <v>4.0946614908779038E-4</v>
      </c>
      <c r="F83" s="30">
        <f>IFERROR((s_DL/(k_decay*up_Rad_Spec!AY83*s_GSF_s*s_Fam*s_Foffset*acf!C83*s_ET_ow*(1/24)*s_EF_ow*(1/365)))*up_Rad_Spec!BF83,".")</f>
        <v>5.4815268860355362</v>
      </c>
      <c r="G83" s="30">
        <f t="shared" si="2"/>
        <v>3.0249425911719509E-5</v>
      </c>
      <c r="H83" s="30">
        <f t="shared" si="3"/>
        <v>1.1105041307438658E-6</v>
      </c>
      <c r="I83" s="89">
        <f>IFERROR((s_DL/(up_Rad_Spec!AV83*s_GSF_s*s_Fam*s_Foffset*Fsurf!C83*s_EF_ow*(1/365)*s_ET_ow*(1/24)))*up_Rad_Spec!BF83,".")</f>
        <v>4.3870284636373782</v>
      </c>
      <c r="J83" s="30">
        <f>IFERROR((s_DL/(up_Rad_Spec!AZ83*s_GSF_s*s_Fam*s_Foffset*Fsurf!C83*s_EF_ow*(1/365)*s_ET_ow*(1/24)))*up_Rad_Spec!BF83,".")</f>
        <v>4.3870284636373782</v>
      </c>
      <c r="K83" s="30">
        <f>IFERROR((s_DL/(up_Rad_Spec!BA83*s_GSF_s*s_Fam*s_Foffset*Fsurf!C83*s_EF_ow*(1/365)*s_ET_ow*(1/24)))*up_Rad_Spec!BF83,".")</f>
        <v>4.3870284636373782</v>
      </c>
      <c r="L83" s="30">
        <f>IFERROR((s_DL/(up_Rad_Spec!BB83*s_GSF_s*s_Fam*s_Foffset*Fsurf!C83*s_EF_ow*(1/365)*s_ET_ow*(1/24)))*up_Rad_Spec!BF83,".")</f>
        <v>4.3870284636373782</v>
      </c>
      <c r="M83" s="30">
        <f>IFERROR((s_DL/(up_Rad_Spec!AY83*s_GSF_s*s_Fam*s_Foffset*Fsurf!C83*s_EF_ow*(1/365)*s_ET_ow*(1/24)))*up_Rad_Spec!BF83,".")</f>
        <v>4.3870284636373782</v>
      </c>
      <c r="N83" s="30">
        <f>IFERROR((s_DL/(up_Rad_Spec!AV83*s_GSF_s*s_Fam*s_Foffset*acf!D83*s_ET_ow*(1/24)*s_EF_ow*(1/365)))*up_Rad_Spec!BF83,".")</f>
        <v>4.5704595764153186</v>
      </c>
      <c r="O83" s="30">
        <f>IFERROR((s_DL/(up_Rad_Spec!AZ83*s_GSF_s*s_Fam*s_Foffset*acf!E83*s_ET_ow*(1/24)*s_EF_ow*(1/365)))*up_Rad_Spec!BF83,".")</f>
        <v>4.5541284134762225</v>
      </c>
      <c r="P83" s="30">
        <f>IFERROR((s_DL/(up_Rad_Spec!BA83*s_GSF_s*s_Fam*s_Foffset*acf!F83*s_ET_ow*(1/24)*s_EF_ow*(1/365)))*up_Rad_Spec!BF83,".")</f>
        <v>4.5804915979733867</v>
      </c>
      <c r="Q83" s="30">
        <f>IFERROR((s_DL/(up_Rad_Spec!BB83*s_GSF_s*s_Fam*s_Foffset*acf!G83*s_ET_ow*(1/24)*s_EF_ow*(1/365)))*up_Rad_Spec!BF83,".")</f>
        <v>4.5150264705764451</v>
      </c>
      <c r="R83" s="30">
        <f>IFERROR((s_DL/(up_Rad_Spec!AY83*s_GSF_s*s_Fam*s_Foffset*acf!C83*s_ET_ow*(1/24)*s_EF_ow*(1/365)))*up_Rad_Spec!BF83,".")</f>
        <v>4.8500378190564035</v>
      </c>
    </row>
    <row r="84" spans="1:18">
      <c r="A84" s="34" t="s">
        <v>91</v>
      </c>
      <c r="B84" s="90" t="s">
        <v>9</v>
      </c>
      <c r="C84" s="30">
        <f>IFERROR((s_DL/(k_decay*up_Rad_Spec!V84*s_IFD_ow*s_EF_ow))*up_Rad_Spec!BF84,".")</f>
        <v>3.266256203344386E-5</v>
      </c>
      <c r="D84" s="30">
        <f>IFERROR((s_DL/(k_decay*up_Rad_Spec!AN84*s_IRA_ow*(1/s_PEFm_ui)*s_SLF*s_ET_ow*s_EF_ow))*up_Rad_Spec!BF84,".")</f>
        <v>1.1495896013389128E-6</v>
      </c>
      <c r="E84" s="30">
        <f>IFERROR((s_DL/(k_decay*up_Rad_Spec!AN84*s_IRA_ow*(1/s_PEF)*s_SLF*s_ET_ow*s_EF_ow))*up_Rad_Spec!BF84,".")</f>
        <v>4.0946614908779038E-4</v>
      </c>
      <c r="F84" s="30">
        <f>IFERROR((s_DL/(k_decay*up_Rad_Spec!AY84*s_GSF_s*s_Fam*s_Foffset*acf!C84*s_ET_ow*(1/24)*s_EF_ow*(1/365)))*up_Rad_Spec!BF84,".")</f>
        <v>5.3548909513746485</v>
      </c>
      <c r="G84" s="30">
        <f t="shared" si="2"/>
        <v>3.0249421964066269E-5</v>
      </c>
      <c r="H84" s="30">
        <f t="shared" si="3"/>
        <v>1.1105041254234553E-6</v>
      </c>
      <c r="I84" s="89">
        <f>IFERROR((s_DL/(up_Rad_Spec!AV84*s_GSF_s*s_Fam*s_Foffset*Fsurf!C84*s_EF_ow*(1/365)*s_ET_ow*(1/24)))*up_Rad_Spec!BF84,".")</f>
        <v>4.3960738831500317</v>
      </c>
      <c r="J84" s="30">
        <f>IFERROR((s_DL/(up_Rad_Spec!AZ84*s_GSF_s*s_Fam*s_Foffset*Fsurf!C84*s_EF_ow*(1/365)*s_ET_ow*(1/24)))*up_Rad_Spec!BF84,".")</f>
        <v>4.3960738831500317</v>
      </c>
      <c r="K84" s="30">
        <f>IFERROR((s_DL/(up_Rad_Spec!BA84*s_GSF_s*s_Fam*s_Foffset*Fsurf!C84*s_EF_ow*(1/365)*s_ET_ow*(1/24)))*up_Rad_Spec!BF84,".")</f>
        <v>4.3960738831500317</v>
      </c>
      <c r="L84" s="30">
        <f>IFERROR((s_DL/(up_Rad_Spec!BB84*s_GSF_s*s_Fam*s_Foffset*Fsurf!C84*s_EF_ow*(1/365)*s_ET_ow*(1/24)))*up_Rad_Spec!BF84,".")</f>
        <v>4.3960738831500317</v>
      </c>
      <c r="M84" s="30">
        <f>IFERROR((s_DL/(up_Rad_Spec!AY84*s_GSF_s*s_Fam*s_Foffset*Fsurf!C84*s_EF_ow*(1/365)*s_ET_ow*(1/24)))*up_Rad_Spec!BF84,".")</f>
        <v>4.3960738831500317</v>
      </c>
      <c r="N84" s="30">
        <f>IFERROR((s_DL/(up_Rad_Spec!AV84*s_GSF_s*s_Fam*s_Foffset*acf!D84*s_ET_ow*(1/24)*s_EF_ow*(1/365)))*up_Rad_Spec!BF84,".")</f>
        <v>4.7379907407283666</v>
      </c>
      <c r="O84" s="30">
        <f>IFERROR((s_DL/(up_Rad_Spec!AZ84*s_GSF_s*s_Fam*s_Foffset*acf!E84*s_ET_ow*(1/24)*s_EF_ow*(1/365)))*up_Rad_Spec!BF84,".")</f>
        <v>4.7379907407283666</v>
      </c>
      <c r="P84" s="30">
        <f>IFERROR((s_DL/(up_Rad_Spec!BA84*s_GSF_s*s_Fam*s_Foffset*acf!F84*s_ET_ow*(1/24)*s_EF_ow*(1/365)))*up_Rad_Spec!BF84,".")</f>
        <v>4.7379907407283666</v>
      </c>
      <c r="Q84" s="30">
        <f>IFERROR((s_DL/(up_Rad_Spec!BB84*s_GSF_s*s_Fam*s_Foffset*acf!G84*s_ET_ow*(1/24)*s_EF_ow*(1/365)))*up_Rad_Spec!BF84,".")</f>
        <v>4.7379907407283666</v>
      </c>
      <c r="R84" s="30">
        <f>IFERROR((s_DL/(up_Rad_Spec!AY84*s_GSF_s*s_Fam*s_Foffset*acf!C84*s_ET_ow*(1/24)*s_EF_ow*(1/365)))*up_Rad_Spec!BF84,".")</f>
        <v>4.7379907407283666</v>
      </c>
    </row>
    <row r="85" spans="1:18">
      <c r="A85" s="88" t="s">
        <v>92</v>
      </c>
      <c r="B85" s="28"/>
      <c r="C85" s="30">
        <f>IFERROR((s_DL/(k_decay*up_Rad_Spec!V85*s_IFD_ow*s_EF_ow))*up_Rad_Spec!BF85,".")</f>
        <v>3.266256203344386E-5</v>
      </c>
      <c r="D85" s="30">
        <f>IFERROR((s_DL/(k_decay*up_Rad_Spec!AN85*s_IRA_ow*(1/s_PEFm_ui)*s_SLF*s_ET_ow*s_EF_ow))*up_Rad_Spec!BF85,".")</f>
        <v>1.1495896013389128E-6</v>
      </c>
      <c r="E85" s="30">
        <f>IFERROR((s_DL/(k_decay*up_Rad_Spec!AN85*s_IRA_ow*(1/s_PEF)*s_SLF*s_ET_ow*s_EF_ow))*up_Rad_Spec!BF85,".")</f>
        <v>4.0946614908779038E-4</v>
      </c>
      <c r="F85" s="30">
        <f>IFERROR((s_DL/(k_decay*up_Rad_Spec!AY85*s_GSF_s*s_Fam*s_Foffset*acf!C85*s_ET_ow*(1/24)*s_EF_ow*(1/365)))*up_Rad_Spec!BF85,".")</f>
        <v>5.312645543016254</v>
      </c>
      <c r="G85" s="30">
        <f t="shared" si="2"/>
        <v>3.0249420605276774E-5</v>
      </c>
      <c r="H85" s="30">
        <f t="shared" si="3"/>
        <v>1.1105041235921599E-6</v>
      </c>
      <c r="I85" s="89" t="str">
        <f>IFERROR((s_DL/(up_Rad_Spec!AV85*s_GSF_s*s_Fam*s_Foffset*Fsurf!C85*s_EF_ow*(1/365)*s_ET_ow*(1/24)))*up_Rad_Spec!BF85,".")</f>
        <v>.</v>
      </c>
      <c r="J85" s="30" t="str">
        <f>IFERROR((s_DL/(up_Rad_Spec!AZ85*s_GSF_s*s_Fam*s_Foffset*Fsurf!C85*s_EF_ow*(1/365)*s_ET_ow*(1/24)))*up_Rad_Spec!BF85,".")</f>
        <v>.</v>
      </c>
      <c r="K85" s="30" t="str">
        <f>IFERROR((s_DL/(up_Rad_Spec!BA85*s_GSF_s*s_Fam*s_Foffset*Fsurf!C85*s_EF_ow*(1/365)*s_ET_ow*(1/24)))*up_Rad_Spec!BF85,".")</f>
        <v>.</v>
      </c>
      <c r="L85" s="30" t="str">
        <f>IFERROR((s_DL/(up_Rad_Spec!BB85*s_GSF_s*s_Fam*s_Foffset*Fsurf!C85*s_EF_ow*(1/365)*s_ET_ow*(1/24)))*up_Rad_Spec!BF85,".")</f>
        <v>.</v>
      </c>
      <c r="M85" s="30" t="str">
        <f>IFERROR((s_DL/(up_Rad_Spec!AY85*s_GSF_s*s_Fam*s_Foffset*Fsurf!C85*s_EF_ow*(1/365)*s_ET_ow*(1/24)))*up_Rad_Spec!BF85,".")</f>
        <v>.</v>
      </c>
      <c r="N85" s="30">
        <f>IFERROR((s_DL/(up_Rad_Spec!AV85*s_GSF_s*s_Fam*s_Foffset*acf!D85*s_ET_ow*(1/24)*s_EF_ow*(1/365)))*up_Rad_Spec!BF85,".")</f>
        <v>4.6906108333210836</v>
      </c>
      <c r="O85" s="30">
        <f>IFERROR((s_DL/(up_Rad_Spec!AZ85*s_GSF_s*s_Fam*s_Foffset*acf!E85*s_ET_ow*(1/24)*s_EF_ow*(1/365)))*up_Rad_Spec!BF85,".")</f>
        <v>4.5494218784719527</v>
      </c>
      <c r="P85" s="30">
        <f>IFERROR((s_DL/(up_Rad_Spec!BA85*s_GSF_s*s_Fam*s_Foffset*acf!F85*s_ET_ow*(1/24)*s_EF_ow*(1/365)))*up_Rad_Spec!BF85,".")</f>
        <v>4.5616934108408005</v>
      </c>
      <c r="Q85" s="30">
        <f>IFERROR((s_DL/(up_Rad_Spec!BB85*s_GSF_s*s_Fam*s_Foffset*acf!G85*s_ET_ow*(1/24)*s_EF_ow*(1/365)))*up_Rad_Spec!BF85,".")</f>
        <v>4.6518454545333041</v>
      </c>
      <c r="R85" s="30">
        <f>IFERROR((s_DL/(up_Rad_Spec!AY85*s_GSF_s*s_Fam*s_Foffset*acf!C85*s_ET_ow*(1/24)*s_EF_ow*(1/365)))*up_Rad_Spec!BF85,".")</f>
        <v>4.7006121357375452</v>
      </c>
    </row>
    <row r="86" spans="1:18">
      <c r="A86" s="88" t="s">
        <v>93</v>
      </c>
      <c r="B86" s="28"/>
      <c r="C86" s="30">
        <f>IFERROR((s_DL/(k_decay*up_Rad_Spec!V86*s_IFD_ow*s_EF_ow))*up_Rad_Spec!BF86,".")</f>
        <v>3.266256203344386E-5</v>
      </c>
      <c r="D86" s="30">
        <f>IFERROR((s_DL/(k_decay*up_Rad_Spec!AN86*s_IRA_ow*(1/s_PEFm_ui)*s_SLF*s_ET_ow*s_EF_ow))*up_Rad_Spec!BF86,".")</f>
        <v>1.1495896013389128E-6</v>
      </c>
      <c r="E86" s="30">
        <f>IFERROR((s_DL/(k_decay*up_Rad_Spec!AN86*s_IRA_ow*(1/s_PEF)*s_SLF*s_ET_ow*s_EF_ow))*up_Rad_Spec!BF86,".")</f>
        <v>4.0946614908779038E-4</v>
      </c>
      <c r="F86" s="30">
        <f>IFERROR((s_DL/(k_decay*up_Rad_Spec!AY86*s_GSF_s*s_Fam*s_Foffset*acf!C86*s_ET_ow*(1/24)*s_EF_ow*(1/365)))*up_Rad_Spec!BF86,".")</f>
        <v>5.2405146397918889</v>
      </c>
      <c r="G86" s="30">
        <f t="shared" si="2"/>
        <v>3.02494182346091E-5</v>
      </c>
      <c r="H86" s="30">
        <f t="shared" si="3"/>
        <v>1.1105041203971152E-6</v>
      </c>
      <c r="I86" s="89" t="str">
        <f>IFERROR((s_DL/(up_Rad_Spec!AV86*s_GSF_s*s_Fam*s_Foffset*Fsurf!C86*s_EF_ow*(1/365)*s_ET_ow*(1/24)))*up_Rad_Spec!BF86,".")</f>
        <v>.</v>
      </c>
      <c r="J86" s="30" t="str">
        <f>IFERROR((s_DL/(up_Rad_Spec!AZ86*s_GSF_s*s_Fam*s_Foffset*Fsurf!C86*s_EF_ow*(1/365)*s_ET_ow*(1/24)))*up_Rad_Spec!BF86,".")</f>
        <v>.</v>
      </c>
      <c r="K86" s="30" t="str">
        <f>IFERROR((s_DL/(up_Rad_Spec!BA86*s_GSF_s*s_Fam*s_Foffset*Fsurf!C86*s_EF_ow*(1/365)*s_ET_ow*(1/24)))*up_Rad_Spec!BF86,".")</f>
        <v>.</v>
      </c>
      <c r="L86" s="30" t="str">
        <f>IFERROR((s_DL/(up_Rad_Spec!BB86*s_GSF_s*s_Fam*s_Foffset*Fsurf!C86*s_EF_ow*(1/365)*s_ET_ow*(1/24)))*up_Rad_Spec!BF86,".")</f>
        <v>.</v>
      </c>
      <c r="M86" s="30" t="str">
        <f>IFERROR((s_DL/(up_Rad_Spec!AY86*s_GSF_s*s_Fam*s_Foffset*Fsurf!C86*s_EF_ow*(1/365)*s_ET_ow*(1/24)))*up_Rad_Spec!BF86,".")</f>
        <v>.</v>
      </c>
      <c r="N86" s="30">
        <f>IFERROR((s_DL/(up_Rad_Spec!AV86*s_GSF_s*s_Fam*s_Foffset*acf!D86*s_ET_ow*(1/24)*s_EF_ow*(1/365)))*up_Rad_Spec!BF86,".")</f>
        <v>4.6863888613738984</v>
      </c>
      <c r="O86" s="30">
        <f>IFERROR((s_DL/(up_Rad_Spec!AZ86*s_GSF_s*s_Fam*s_Foffset*acf!E86*s_ET_ow*(1/24)*s_EF_ow*(1/365)))*up_Rad_Spec!BF86,".")</f>
        <v>4.6782613855641575</v>
      </c>
      <c r="P86" s="30">
        <f>IFERROR((s_DL/(up_Rad_Spec!BA86*s_GSF_s*s_Fam*s_Foffset*acf!F86*s_ET_ow*(1/24)*s_EF_ow*(1/365)))*up_Rad_Spec!BF86,".")</f>
        <v>4.7053149425164467</v>
      </c>
      <c r="Q86" s="30">
        <f>IFERROR((s_DL/(up_Rad_Spec!BB86*s_GSF_s*s_Fam*s_Foffset*acf!G86*s_ET_ow*(1/24)*s_EF_ow*(1/365)))*up_Rad_Spec!BF86,".")</f>
        <v>4.7302235427927481</v>
      </c>
      <c r="R86" s="30">
        <f>IFERROR((s_DL/(up_Rad_Spec!AY86*s_GSF_s*s_Fam*s_Foffset*acf!C86*s_ET_ow*(1/24)*s_EF_ow*(1/365)))*up_Rad_Spec!BF86,".")</f>
        <v>4.6367909384992183</v>
      </c>
    </row>
    <row r="87" spans="1:18">
      <c r="A87" s="88" t="s">
        <v>94</v>
      </c>
      <c r="B87" s="28"/>
      <c r="C87" s="30">
        <f>IFERROR((s_DL/(k_decay*up_Rad_Spec!V87*s_IFD_ow*s_EF_ow))*up_Rad_Spec!BF87,".")</f>
        <v>3.266256203344386E-5</v>
      </c>
      <c r="D87" s="30">
        <f>IFERROR((s_DL/(k_decay*up_Rad_Spec!AN87*s_IRA_ow*(1/s_PEFm_ui)*s_SLF*s_ET_ow*s_EF_ow))*up_Rad_Spec!BF87,".")</f>
        <v>1.1495896013389128E-6</v>
      </c>
      <c r="E87" s="30">
        <f>IFERROR((s_DL/(k_decay*up_Rad_Spec!AN87*s_IRA_ow*(1/s_PEF)*s_SLF*s_ET_ow*s_EF_ow))*up_Rad_Spec!BF87,".")</f>
        <v>4.0946614908779038E-4</v>
      </c>
      <c r="F87" s="30">
        <f>IFERROR((s_DL/(k_decay*up_Rad_Spec!AY87*s_GSF_s*s_Fam*s_Foffset*acf!C87*s_ET_ow*(1/24)*s_EF_ow*(1/365)))*up_Rad_Spec!BF87,".")</f>
        <v>4.8194018562371834</v>
      </c>
      <c r="G87" s="30">
        <f t="shared" si="2"/>
        <v>3.0249402977748424E-5</v>
      </c>
      <c r="H87" s="30">
        <f t="shared" si="3"/>
        <v>1.1105040998348155E-6</v>
      </c>
      <c r="I87" s="89">
        <f>IFERROR((s_DL/(up_Rad_Spec!AV87*s_GSF_s*s_Fam*s_Foffset*Fsurf!C87*s_EF_ow*(1/365)*s_ET_ow*(1/24)))*up_Rad_Spec!BF87,".")</f>
        <v>3.5241253443434135</v>
      </c>
      <c r="J87" s="30">
        <f>IFERROR((s_DL/(up_Rad_Spec!AZ87*s_GSF_s*s_Fam*s_Foffset*Fsurf!C87*s_EF_ow*(1/365)*s_ET_ow*(1/24)))*up_Rad_Spec!BF87,".")</f>
        <v>3.5241253443434135</v>
      </c>
      <c r="K87" s="30">
        <f>IFERROR((s_DL/(up_Rad_Spec!BA87*s_GSF_s*s_Fam*s_Foffset*Fsurf!C87*s_EF_ow*(1/365)*s_ET_ow*(1/24)))*up_Rad_Spec!BF87,".")</f>
        <v>3.5241253443434135</v>
      </c>
      <c r="L87" s="30">
        <f>IFERROR((s_DL/(up_Rad_Spec!BB87*s_GSF_s*s_Fam*s_Foffset*Fsurf!C87*s_EF_ow*(1/365)*s_ET_ow*(1/24)))*up_Rad_Spec!BF87,".")</f>
        <v>3.5241253443434135</v>
      </c>
      <c r="M87" s="30">
        <f>IFERROR((s_DL/(up_Rad_Spec!AY87*s_GSF_s*s_Fam*s_Foffset*Fsurf!C87*s_EF_ow*(1/365)*s_ET_ow*(1/24)))*up_Rad_Spec!BF87,".")</f>
        <v>3.5241253443434135</v>
      </c>
      <c r="N87" s="30">
        <f>IFERROR((s_DL/(up_Rad_Spec!AV87*s_GSF_s*s_Fam*s_Foffset*acf!D87*s_ET_ow*(1/24)*s_EF_ow*(1/365)))*up_Rad_Spec!BF87,".")</f>
        <v>4.2641916666555311</v>
      </c>
      <c r="O87" s="30">
        <f>IFERROR((s_DL/(up_Rad_Spec!AZ87*s_GSF_s*s_Fam*s_Foffset*acf!E87*s_ET_ow*(1/24)*s_EF_ow*(1/365)))*up_Rad_Spec!BF87,".")</f>
        <v>4.3352615277664572</v>
      </c>
      <c r="P87" s="30">
        <f>IFERROR((s_DL/(up_Rad_Spec!BA87*s_GSF_s*s_Fam*s_Foffset*acf!F87*s_ET_ow*(1/24)*s_EF_ow*(1/365)))*up_Rad_Spec!BF87,".")</f>
        <v>4.3352615277664572</v>
      </c>
      <c r="Q87" s="30">
        <f>IFERROR((s_DL/(up_Rad_Spec!BB87*s_GSF_s*s_Fam*s_Foffset*acf!G87*s_ET_ow*(1/24)*s_EF_ow*(1/365)))*up_Rad_Spec!BF87,".")</f>
        <v>4.3521131443185306</v>
      </c>
      <c r="R87" s="30">
        <f>IFERROR((s_DL/(up_Rad_Spec!AY87*s_GSF_s*s_Fam*s_Foffset*acf!C87*s_ET_ow*(1/24)*s_EF_ow*(1/365)))*up_Rad_Spec!BF87,".")</f>
        <v>4.2641916666555311</v>
      </c>
    </row>
    <row r="88" spans="1:18">
      <c r="A88" s="88" t="s">
        <v>95</v>
      </c>
      <c r="B88" s="28"/>
      <c r="C88" s="30">
        <f>IFERROR((s_DL/(k_decay*up_Rad_Spec!V88*s_IFD_ow*s_EF_ow))*up_Rad_Spec!BF88,".")</f>
        <v>3.266256203344386E-5</v>
      </c>
      <c r="D88" s="30">
        <f>IFERROR((s_DL/(k_decay*up_Rad_Spec!AN88*s_IRA_ow*(1/s_PEFm_ui)*s_SLF*s_ET_ow*s_EF_ow))*up_Rad_Spec!BF88,".")</f>
        <v>1.1495896013389128E-6</v>
      </c>
      <c r="E88" s="30">
        <f>IFERROR((s_DL/(k_decay*up_Rad_Spec!AN88*s_IRA_ow*(1/s_PEF)*s_SLF*s_ET_ow*s_EF_ow))*up_Rad_Spec!BF88,".")</f>
        <v>4.0946614908779038E-4</v>
      </c>
      <c r="F88" s="30">
        <f>IFERROR((s_DL/(k_decay*up_Rad_Spec!AY88*s_GSF_s*s_Fam*s_Foffset*acf!C88*s_ET_ow*(1/24)*s_EF_ow*(1/365)))*up_Rad_Spec!BF88,".")</f>
        <v>4.8194018562371834</v>
      </c>
      <c r="G88" s="30">
        <f t="shared" si="2"/>
        <v>3.0249402977748424E-5</v>
      </c>
      <c r="H88" s="30">
        <f t="shared" si="3"/>
        <v>1.1105040998348155E-6</v>
      </c>
      <c r="I88" s="89">
        <f>IFERROR((s_DL/(up_Rad_Spec!AV88*s_GSF_s*s_Fam*s_Foffset*Fsurf!C88*s_EF_ow*(1/365)*s_ET_ow*(1/24)))*up_Rad_Spec!BF88,".")</f>
        <v>3.5270402536439454</v>
      </c>
      <c r="J88" s="30">
        <f>IFERROR((s_DL/(up_Rad_Spec!AZ88*s_GSF_s*s_Fam*s_Foffset*Fsurf!C88*s_EF_ow*(1/365)*s_ET_ow*(1/24)))*up_Rad_Spec!BF88,".")</f>
        <v>3.5270402536439454</v>
      </c>
      <c r="K88" s="30">
        <f>IFERROR((s_DL/(up_Rad_Spec!BA88*s_GSF_s*s_Fam*s_Foffset*Fsurf!C88*s_EF_ow*(1/365)*s_ET_ow*(1/24)))*up_Rad_Spec!BF88,".")</f>
        <v>3.5270402536439454</v>
      </c>
      <c r="L88" s="30">
        <f>IFERROR((s_DL/(up_Rad_Spec!BB88*s_GSF_s*s_Fam*s_Foffset*Fsurf!C88*s_EF_ow*(1/365)*s_ET_ow*(1/24)))*up_Rad_Spec!BF88,".")</f>
        <v>3.5270402536439454</v>
      </c>
      <c r="M88" s="30">
        <f>IFERROR((s_DL/(up_Rad_Spec!AY88*s_GSF_s*s_Fam*s_Foffset*Fsurf!C88*s_EF_ow*(1/365)*s_ET_ow*(1/24)))*up_Rad_Spec!BF88,".")</f>
        <v>3.5270402536439454</v>
      </c>
      <c r="N88" s="30">
        <f>IFERROR((s_DL/(up_Rad_Spec!AV88*s_GSF_s*s_Fam*s_Foffset*acf!D88*s_ET_ow*(1/24)*s_EF_ow*(1/365)))*up_Rad_Spec!BF88,".")</f>
        <v>4.2641916666555311</v>
      </c>
      <c r="O88" s="30">
        <f>IFERROR((s_DL/(up_Rad_Spec!AZ88*s_GSF_s*s_Fam*s_Foffset*acf!E88*s_ET_ow*(1/24)*s_EF_ow*(1/365)))*up_Rad_Spec!BF88,".")</f>
        <v>4.3313442913272704</v>
      </c>
      <c r="P88" s="30">
        <f>IFERROR((s_DL/(up_Rad_Spec!BA88*s_GSF_s*s_Fam*s_Foffset*acf!F88*s_ET_ow*(1/24)*s_EF_ow*(1/365)))*up_Rad_Spec!BF88,".")</f>
        <v>4.3600990916841145</v>
      </c>
      <c r="Q88" s="30">
        <f>IFERROR((s_DL/(up_Rad_Spec!BB88*s_GSF_s*s_Fam*s_Foffset*acf!G88*s_ET_ow*(1/24)*s_EF_ow*(1/365)))*up_Rad_Spec!BF88,".")</f>
        <v>4.3974476562385139</v>
      </c>
      <c r="R88" s="30">
        <f>IFERROR((s_DL/(up_Rad_Spec!AY88*s_GSF_s*s_Fam*s_Foffset*acf!C88*s_ET_ow*(1/24)*s_EF_ow*(1/365)))*up_Rad_Spec!BF88,".")</f>
        <v>4.2641916666555311</v>
      </c>
    </row>
    <row r="89" spans="1:18">
      <c r="A89" s="88" t="s">
        <v>96</v>
      </c>
      <c r="B89" s="28"/>
      <c r="C89" s="30">
        <f>IFERROR((s_DL/(k_decay*up_Rad_Spec!V89*s_IFD_ow*s_EF_ow))*up_Rad_Spec!BF89,".")</f>
        <v>3.266256203344386E-5</v>
      </c>
      <c r="D89" s="30">
        <f>IFERROR((s_DL/(k_decay*up_Rad_Spec!AN89*s_IRA_ow*(1/s_PEFm_ui)*s_SLF*s_ET_ow*s_EF_ow))*up_Rad_Spec!BF89,".")</f>
        <v>1.1495896013389128E-6</v>
      </c>
      <c r="E89" s="30">
        <f>IFERROR((s_DL/(k_decay*up_Rad_Spec!AN89*s_IRA_ow*(1/s_PEF)*s_SLF*s_ET_ow*s_EF_ow))*up_Rad_Spec!BF89,".")</f>
        <v>4.0946614908779038E-4</v>
      </c>
      <c r="F89" s="30">
        <f>IFERROR((s_DL/(k_decay*up_Rad_Spec!AY89*s_GSF_s*s_Fam*s_Foffset*acf!C89*s_ET_ow*(1/24)*s_EF_ow*(1/365)))*up_Rad_Spec!BF89,".")</f>
        <v>4.8194018562371834</v>
      </c>
      <c r="G89" s="30">
        <f t="shared" si="2"/>
        <v>3.0249402977748424E-5</v>
      </c>
      <c r="H89" s="30">
        <f t="shared" si="3"/>
        <v>1.1105040998348155E-6</v>
      </c>
      <c r="I89" s="89">
        <f>IFERROR((s_DL/(up_Rad_Spec!AV89*s_GSF_s*s_Fam*s_Foffset*Fsurf!C89*s_EF_ow*(1/365)*s_ET_ow*(1/24)))*up_Rad_Spec!BF89,".")</f>
        <v>3.5241253443434135</v>
      </c>
      <c r="J89" s="30">
        <f>IFERROR((s_DL/(up_Rad_Spec!AZ89*s_GSF_s*s_Fam*s_Foffset*Fsurf!C89*s_EF_ow*(1/365)*s_ET_ow*(1/24)))*up_Rad_Spec!BF89,".")</f>
        <v>3.5241253443434135</v>
      </c>
      <c r="K89" s="30">
        <f>IFERROR((s_DL/(up_Rad_Spec!BA89*s_GSF_s*s_Fam*s_Foffset*Fsurf!C89*s_EF_ow*(1/365)*s_ET_ow*(1/24)))*up_Rad_Spec!BF89,".")</f>
        <v>3.5241253443434135</v>
      </c>
      <c r="L89" s="30">
        <f>IFERROR((s_DL/(up_Rad_Spec!BB89*s_GSF_s*s_Fam*s_Foffset*Fsurf!C89*s_EF_ow*(1/365)*s_ET_ow*(1/24)))*up_Rad_Spec!BF89,".")</f>
        <v>3.5241253443434135</v>
      </c>
      <c r="M89" s="30">
        <f>IFERROR((s_DL/(up_Rad_Spec!AY89*s_GSF_s*s_Fam*s_Foffset*Fsurf!C89*s_EF_ow*(1/365)*s_ET_ow*(1/24)))*up_Rad_Spec!BF89,".")</f>
        <v>3.5241253443434135</v>
      </c>
      <c r="N89" s="30">
        <f>IFERROR((s_DL/(up_Rad_Spec!AV89*s_GSF_s*s_Fam*s_Foffset*acf!D89*s_ET_ow*(1/24)*s_EF_ow*(1/365)))*up_Rad_Spec!BF89,".")</f>
        <v>4.2641916666555311</v>
      </c>
      <c r="O89" s="30">
        <f>IFERROR((s_DL/(up_Rad_Spec!AZ89*s_GSF_s*s_Fam*s_Foffset*acf!E89*s_ET_ow*(1/24)*s_EF_ow*(1/365)))*up_Rad_Spec!BF89,".")</f>
        <v>4.3397383694112417</v>
      </c>
      <c r="P89" s="30">
        <f>IFERROR((s_DL/(up_Rad_Spec!BA89*s_GSF_s*s_Fam*s_Foffset*acf!F89*s_ET_ow*(1/24)*s_EF_ow*(1/365)))*up_Rad_Spec!BF89,".")</f>
        <v>4.3396640855343893</v>
      </c>
      <c r="Q89" s="30">
        <f>IFERROR((s_DL/(up_Rad_Spec!BB89*s_GSF_s*s_Fam*s_Foffset*acf!G89*s_ET_ow*(1/24)*s_EF_ow*(1/365)))*up_Rad_Spec!BF89,".")</f>
        <v>4.3573980418829752</v>
      </c>
      <c r="R89" s="30">
        <f>IFERROR((s_DL/(up_Rad_Spec!AY89*s_GSF_s*s_Fam*s_Foffset*acf!C89*s_ET_ow*(1/24)*s_EF_ow*(1/365)))*up_Rad_Spec!BF89,".")</f>
        <v>4.2641916666555311</v>
      </c>
    </row>
    <row r="90" spans="1:18">
      <c r="A90" s="34" t="s">
        <v>97</v>
      </c>
      <c r="B90" s="28" t="s">
        <v>9</v>
      </c>
      <c r="C90" s="30">
        <f>IFERROR((s_DL/(k_decay*up_Rad_Spec!V90*s_IFD_ow*s_EF_ow))*up_Rad_Spec!BF90,".")</f>
        <v>3.266256203344386E-5</v>
      </c>
      <c r="D90" s="30">
        <f>IFERROR((s_DL/(k_decay*up_Rad_Spec!AN90*s_IRA_ow*(1/s_PEFm_ui)*s_SLF*s_ET_ow*s_EF_ow))*up_Rad_Spec!BF90,".")</f>
        <v>1.1495896013389128E-6</v>
      </c>
      <c r="E90" s="30">
        <f>IFERROR((s_DL/(k_decay*up_Rad_Spec!AN90*s_IRA_ow*(1/s_PEF)*s_SLF*s_ET_ow*s_EF_ow))*up_Rad_Spec!BF90,".")</f>
        <v>4.0946614908779038E-4</v>
      </c>
      <c r="F90" s="30">
        <f>IFERROR((s_DL/(k_decay*up_Rad_Spec!AY90*s_GSF_s*s_Fam*s_Foffset*acf!C90*s_ET_ow*(1/24)*s_EF_ow*(1/365)))*up_Rad_Spec!BF90,".")</f>
        <v>4.8804928656824433</v>
      </c>
      <c r="G90" s="30">
        <f t="shared" si="2"/>
        <v>3.0249405354337669E-5</v>
      </c>
      <c r="H90" s="30">
        <f t="shared" si="3"/>
        <v>1.1105041030378441E-6</v>
      </c>
      <c r="I90" s="89">
        <f>IFERROR((s_DL/(up_Rad_Spec!AV90*s_GSF_s*s_Fam*s_Foffset*Fsurf!C90*s_EF_ow*(1/365)*s_ET_ow*(1/24)))*up_Rad_Spec!BF90,".")</f>
        <v>3.6446082620987439</v>
      </c>
      <c r="J90" s="30">
        <f>IFERROR((s_DL/(up_Rad_Spec!AZ90*s_GSF_s*s_Fam*s_Foffset*Fsurf!C90*s_EF_ow*(1/365)*s_ET_ow*(1/24)))*up_Rad_Spec!BF90,".")</f>
        <v>3.6446082620987439</v>
      </c>
      <c r="K90" s="30">
        <f>IFERROR((s_DL/(up_Rad_Spec!BA90*s_GSF_s*s_Fam*s_Foffset*Fsurf!C90*s_EF_ow*(1/365)*s_ET_ow*(1/24)))*up_Rad_Spec!BF90,".")</f>
        <v>3.6446082620987439</v>
      </c>
      <c r="L90" s="30">
        <f>IFERROR((s_DL/(up_Rad_Spec!BB90*s_GSF_s*s_Fam*s_Foffset*Fsurf!C90*s_EF_ow*(1/365)*s_ET_ow*(1/24)))*up_Rad_Spec!BF90,".")</f>
        <v>3.6446082620987439</v>
      </c>
      <c r="M90" s="30">
        <f>IFERROR((s_DL/(up_Rad_Spec!AY90*s_GSF_s*s_Fam*s_Foffset*Fsurf!C90*s_EF_ow*(1/365)*s_ET_ow*(1/24)))*up_Rad_Spec!BF90,".")</f>
        <v>3.6446082620987439</v>
      </c>
      <c r="N90" s="30">
        <f>IFERROR((s_DL/(up_Rad_Spec!AV90*s_GSF_s*s_Fam*s_Foffset*acf!D90*s_ET_ow*(1/24)*s_EF_ow*(1/365)))*up_Rad_Spec!BF90,".")</f>
        <v>4.9106981451484675</v>
      </c>
      <c r="O90" s="30">
        <f>IFERROR((s_DL/(up_Rad_Spec!AZ90*s_GSF_s*s_Fam*s_Foffset*acf!E90*s_ET_ow*(1/24)*s_EF_ow*(1/365)))*up_Rad_Spec!BF90,".")</f>
        <v>4.3122840538734541</v>
      </c>
      <c r="P90" s="30">
        <f>IFERROR((s_DL/(up_Rad_Spec!BA90*s_GSF_s*s_Fam*s_Foffset*acf!F90*s_ET_ow*(1/24)*s_EF_ow*(1/365)))*up_Rad_Spec!BF90,".")</f>
        <v>4.4653327830072049</v>
      </c>
      <c r="Q90" s="30">
        <f>IFERROR((s_DL/(up_Rad_Spec!BB90*s_GSF_s*s_Fam*s_Foffset*acf!G90*s_ET_ow*(1/24)*s_EF_ow*(1/365)))*up_Rad_Spec!BF90,".")</f>
        <v>4.4529709852314232</v>
      </c>
      <c r="R90" s="30">
        <f>IFERROR((s_DL/(up_Rad_Spec!AY90*s_GSF_s*s_Fam*s_Foffset*acf!C90*s_ET_ow*(1/24)*s_EF_ow*(1/365)))*up_Rad_Spec!BF90,".")</f>
        <v>4.3182448004582072</v>
      </c>
    </row>
    <row r="91" spans="1:18">
      <c r="A91" s="27" t="s">
        <v>98</v>
      </c>
      <c r="B91" s="90" t="s">
        <v>13</v>
      </c>
      <c r="C91" s="30">
        <f>IFERROR((s_DL/(k_decay*up_Rad_Spec!V91*s_IFD_ow*s_EF_ow))*up_Rad_Spec!BF91,".")</f>
        <v>3.266256203344386E-5</v>
      </c>
      <c r="D91" s="30">
        <f>IFERROR((s_DL/(k_decay*up_Rad_Spec!AN91*s_IRA_ow*(1/s_PEFm_ui)*s_SLF*s_ET_ow*s_EF_ow))*up_Rad_Spec!BF91,".")</f>
        <v>1.1495896013389128E-6</v>
      </c>
      <c r="E91" s="30">
        <f>IFERROR((s_DL/(k_decay*up_Rad_Spec!AN91*s_IRA_ow*(1/s_PEF)*s_SLF*s_ET_ow*s_EF_ow))*up_Rad_Spec!BF91,".")</f>
        <v>4.0946614908779038E-4</v>
      </c>
      <c r="F91" s="30">
        <f>IFERROR((s_DL/(k_decay*up_Rad_Spec!AY91*s_GSF_s*s_Fam*s_Foffset*acf!C91*s_ET_ow*(1/24)*s_EF_ow*(1/365)))*up_Rad_Spec!BF91,".")</f>
        <v>5.1937243305080312</v>
      </c>
      <c r="G91" s="30">
        <f t="shared" si="2"/>
        <v>3.0249416661578708E-5</v>
      </c>
      <c r="H91" s="30">
        <f t="shared" si="3"/>
        <v>1.1105041182770784E-6</v>
      </c>
      <c r="I91" s="89">
        <f>IFERROR((s_DL/(up_Rad_Spec!AV91*s_GSF_s*s_Fam*s_Foffset*Fsurf!C91*s_EF_ow*(1/365)*s_ET_ow*(1/24)))*up_Rad_Spec!BF91,".")</f>
        <v>3.9301305683461107</v>
      </c>
      <c r="J91" s="30">
        <f>IFERROR((s_DL/(up_Rad_Spec!AZ91*s_GSF_s*s_Fam*s_Foffset*Fsurf!C91*s_EF_ow*(1/365)*s_ET_ow*(1/24)))*up_Rad_Spec!BF91,".")</f>
        <v>3.9301305683461107</v>
      </c>
      <c r="K91" s="30">
        <f>IFERROR((s_DL/(up_Rad_Spec!BA91*s_GSF_s*s_Fam*s_Foffset*Fsurf!C91*s_EF_ow*(1/365)*s_ET_ow*(1/24)))*up_Rad_Spec!BF91,".")</f>
        <v>3.9301305683461107</v>
      </c>
      <c r="L91" s="30">
        <f>IFERROR((s_DL/(up_Rad_Spec!BB91*s_GSF_s*s_Fam*s_Foffset*Fsurf!C91*s_EF_ow*(1/365)*s_ET_ow*(1/24)))*up_Rad_Spec!BF91,".")</f>
        <v>3.9301305683461107</v>
      </c>
      <c r="M91" s="30">
        <f>IFERROR((s_DL/(up_Rad_Spec!AY91*s_GSF_s*s_Fam*s_Foffset*Fsurf!C91*s_EF_ow*(1/365)*s_ET_ow*(1/24)))*up_Rad_Spec!BF91,".")</f>
        <v>3.9301305683461107</v>
      </c>
      <c r="N91" s="30">
        <f>IFERROR((s_DL/(up_Rad_Spec!AV91*s_GSF_s*s_Fam*s_Foffset*acf!D91*s_ET_ow*(1/24)*s_EF_ow*(1/365)))*up_Rad_Spec!BF91,".")</f>
        <v>5.1543596240044938</v>
      </c>
      <c r="O91" s="30">
        <f>IFERROR((s_DL/(up_Rad_Spec!AZ91*s_GSF_s*s_Fam*s_Foffset*acf!E91*s_ET_ow*(1/24)*s_EF_ow*(1/365)))*up_Rad_Spec!BF91,".")</f>
        <v>4.8376519252747263</v>
      </c>
      <c r="P91" s="30">
        <f>IFERROR((s_DL/(up_Rad_Spec!BA91*s_GSF_s*s_Fam*s_Foffset*acf!F91*s_ET_ow*(1/24)*s_EF_ow*(1/365)))*up_Rad_Spec!BF91,".")</f>
        <v>4.7773608643619241</v>
      </c>
      <c r="Q91" s="30">
        <f>IFERROR((s_DL/(up_Rad_Spec!BB91*s_GSF_s*s_Fam*s_Foffset*acf!G91*s_ET_ow*(1/24)*s_EF_ow*(1/365)))*up_Rad_Spec!BF91,".")</f>
        <v>4.8265026556650517</v>
      </c>
      <c r="R91" s="30">
        <f>IFERROR((s_DL/(up_Rad_Spec!AY91*s_GSF_s*s_Fam*s_Foffset*acf!C91*s_ET_ow*(1/24)*s_EF_ow*(1/365)))*up_Rad_Spec!BF91,".")</f>
        <v>4.5953910194054739</v>
      </c>
    </row>
    <row r="92" spans="1:18">
      <c r="A92" s="88" t="s">
        <v>99</v>
      </c>
      <c r="B92" s="28"/>
      <c r="C92" s="30">
        <f>IFERROR((s_DL/(k_decay*up_Rad_Spec!V92*s_IFD_ow*s_EF_ow))*up_Rad_Spec!BF92,".")</f>
        <v>3.266256203344386E-5</v>
      </c>
      <c r="D92" s="30">
        <f>IFERROR((s_DL/(k_decay*up_Rad_Spec!AN92*s_IRA_ow*(1/s_PEFm_ui)*s_SLF*s_ET_ow*s_EF_ow))*up_Rad_Spec!BF92,".")</f>
        <v>1.1495896013389128E-6</v>
      </c>
      <c r="E92" s="30">
        <f>IFERROR((s_DL/(k_decay*up_Rad_Spec!AN92*s_IRA_ow*(1/s_PEF)*s_SLF*s_ET_ow*s_EF_ow))*up_Rad_Spec!BF92,".")</f>
        <v>4.0946614908779038E-4</v>
      </c>
      <c r="F92" s="30">
        <f>IFERROR((s_DL/(k_decay*up_Rad_Spec!AY92*s_GSF_s*s_Fam*s_Foffset*acf!C92*s_ET_ow*(1/24)*s_EF_ow*(1/365)))*up_Rad_Spec!BF92,".")</f>
        <v>4.8194018562371834</v>
      </c>
      <c r="G92" s="30">
        <f t="shared" si="2"/>
        <v>3.0249402977748424E-5</v>
      </c>
      <c r="H92" s="30">
        <f t="shared" si="3"/>
        <v>1.1105040998348155E-6</v>
      </c>
      <c r="I92" s="89" t="str">
        <f>IFERROR((s_DL/(up_Rad_Spec!AV92*s_GSF_s*s_Fam*s_Foffset*Fsurf!C92*s_EF_ow*(1/365)*s_ET_ow*(1/24)))*up_Rad_Spec!BF92,".")</f>
        <v>.</v>
      </c>
      <c r="J92" s="30" t="str">
        <f>IFERROR((s_DL/(up_Rad_Spec!AZ92*s_GSF_s*s_Fam*s_Foffset*Fsurf!C92*s_EF_ow*(1/365)*s_ET_ow*(1/24)))*up_Rad_Spec!BF92,".")</f>
        <v>.</v>
      </c>
      <c r="K92" s="30" t="str">
        <f>IFERROR((s_DL/(up_Rad_Spec!BA92*s_GSF_s*s_Fam*s_Foffset*Fsurf!C92*s_EF_ow*(1/365)*s_ET_ow*(1/24)))*up_Rad_Spec!BF92,".")</f>
        <v>.</v>
      </c>
      <c r="L92" s="30" t="str">
        <f>IFERROR((s_DL/(up_Rad_Spec!BB92*s_GSF_s*s_Fam*s_Foffset*Fsurf!C92*s_EF_ow*(1/365)*s_ET_ow*(1/24)))*up_Rad_Spec!BF92,".")</f>
        <v>.</v>
      </c>
      <c r="M92" s="30" t="str">
        <f>IFERROR((s_DL/(up_Rad_Spec!AY92*s_GSF_s*s_Fam*s_Foffset*Fsurf!C92*s_EF_ow*(1/365)*s_ET_ow*(1/24)))*up_Rad_Spec!BF92,".")</f>
        <v>.</v>
      </c>
      <c r="N92" s="30">
        <f>IFERROR((s_DL/(up_Rad_Spec!AV92*s_GSF_s*s_Fam*s_Foffset*acf!D92*s_ET_ow*(1/24)*s_EF_ow*(1/365)))*up_Rad_Spec!BF92,".")</f>
        <v>4.2641916666555311</v>
      </c>
      <c r="O92" s="30">
        <f>IFERROR((s_DL/(up_Rad_Spec!AZ92*s_GSF_s*s_Fam*s_Foffset*acf!E92*s_ET_ow*(1/24)*s_EF_ow*(1/365)))*up_Rad_Spec!BF92,".")</f>
        <v>4.3324607450625781</v>
      </c>
      <c r="P92" s="30">
        <f>IFERROR((s_DL/(up_Rad_Spec!BA92*s_GSF_s*s_Fam*s_Foffset*acf!F92*s_ET_ow*(1/24)*s_EF_ow*(1/365)))*up_Rad_Spec!BF92,".")</f>
        <v>4.3398873767145032</v>
      </c>
      <c r="Q92" s="30">
        <f>IFERROR((s_DL/(up_Rad_Spec!BB92*s_GSF_s*s_Fam*s_Foffset*acf!G92*s_ET_ow*(1/24)*s_EF_ow*(1/365)))*up_Rad_Spec!BF92,".")</f>
        <v>4.295661715855938</v>
      </c>
      <c r="R92" s="30">
        <f>IFERROR((s_DL/(up_Rad_Spec!AY92*s_GSF_s*s_Fam*s_Foffset*acf!C92*s_ET_ow*(1/24)*s_EF_ow*(1/365)))*up_Rad_Spec!BF92,".")</f>
        <v>4.2641916666555311</v>
      </c>
    </row>
    <row r="93" spans="1:18">
      <c r="A93" s="88" t="s">
        <v>100</v>
      </c>
      <c r="B93" s="28"/>
      <c r="C93" s="30">
        <f>IFERROR((s_DL/(k_decay*up_Rad_Spec!V93*s_IFD_ow*s_EF_ow))*up_Rad_Spec!BF93,".")</f>
        <v>3.266256203344386E-5</v>
      </c>
      <c r="D93" s="30">
        <f>IFERROR((s_DL/(k_decay*up_Rad_Spec!AN93*s_IRA_ow*(1/s_PEFm_ui)*s_SLF*s_ET_ow*s_EF_ow))*up_Rad_Spec!BF93,".")</f>
        <v>1.1495896013389128E-6</v>
      </c>
      <c r="E93" s="30">
        <f>IFERROR((s_DL/(k_decay*up_Rad_Spec!AN93*s_IRA_ow*(1/s_PEF)*s_SLF*s_ET_ow*s_EF_ow))*up_Rad_Spec!BF93,".")</f>
        <v>4.0946614908779038E-4</v>
      </c>
      <c r="F93" s="30">
        <f>IFERROR((s_DL/(k_decay*up_Rad_Spec!AY93*s_GSF_s*s_Fam*s_Foffset*acf!C93*s_ET_ow*(1/24)*s_EF_ow*(1/365)))*up_Rad_Spec!BF93,".")</f>
        <v>5.6753573982715899</v>
      </c>
      <c r="G93" s="30">
        <f t="shared" si="2"/>
        <v>3.0249431612859888E-5</v>
      </c>
      <c r="H93" s="30">
        <f t="shared" si="3"/>
        <v>1.1105041384275187E-6</v>
      </c>
      <c r="I93" s="89" t="str">
        <f>IFERROR((s_DL/(up_Rad_Spec!AV93*s_GSF_s*s_Fam*s_Foffset*Fsurf!C93*s_EF_ow*(1/365)*s_ET_ow*(1/24)))*up_Rad_Spec!BF93,".")</f>
        <v>.</v>
      </c>
      <c r="J93" s="30" t="str">
        <f>IFERROR((s_DL/(up_Rad_Spec!AZ93*s_GSF_s*s_Fam*s_Foffset*Fsurf!C93*s_EF_ow*(1/365)*s_ET_ow*(1/24)))*up_Rad_Spec!BF93,".")</f>
        <v>.</v>
      </c>
      <c r="K93" s="30" t="str">
        <f>IFERROR((s_DL/(up_Rad_Spec!BA93*s_GSF_s*s_Fam*s_Foffset*Fsurf!C93*s_EF_ow*(1/365)*s_ET_ow*(1/24)))*up_Rad_Spec!BF93,".")</f>
        <v>.</v>
      </c>
      <c r="L93" s="30" t="str">
        <f>IFERROR((s_DL/(up_Rad_Spec!BB93*s_GSF_s*s_Fam*s_Foffset*Fsurf!C93*s_EF_ow*(1/365)*s_ET_ow*(1/24)))*up_Rad_Spec!BF93,".")</f>
        <v>.</v>
      </c>
      <c r="M93" s="30" t="str">
        <f>IFERROR((s_DL/(up_Rad_Spec!AY93*s_GSF_s*s_Fam*s_Foffset*Fsurf!C93*s_EF_ow*(1/365)*s_ET_ow*(1/24)))*up_Rad_Spec!BF93,".")</f>
        <v>.</v>
      </c>
      <c r="N93" s="30">
        <f>IFERROR((s_DL/(up_Rad_Spec!AV93*s_GSF_s*s_Fam*s_Foffset*acf!D93*s_ET_ow*(1/24)*s_EF_ow*(1/365)))*up_Rad_Spec!BF93,".")</f>
        <v>4.4431087995221965</v>
      </c>
      <c r="O93" s="30">
        <f>IFERROR((s_DL/(up_Rad_Spec!AZ93*s_GSF_s*s_Fam*s_Foffset*acf!E93*s_ET_ow*(1/24)*s_EF_ow*(1/365)))*up_Rad_Spec!BF93,".")</f>
        <v>4.5110659210408501</v>
      </c>
      <c r="P93" s="30">
        <f>IFERROR((s_DL/(up_Rad_Spec!BA93*s_GSF_s*s_Fam*s_Foffset*acf!F93*s_ET_ow*(1/24)*s_EF_ow*(1/365)))*up_Rad_Spec!BF93,".")</f>
        <v>4.4433593837418961</v>
      </c>
      <c r="Q93" s="30">
        <f>IFERROR((s_DL/(up_Rad_Spec!BB93*s_GSF_s*s_Fam*s_Foffset*acf!G93*s_ET_ow*(1/24)*s_EF_ow*(1/365)))*up_Rad_Spec!BF93,".")</f>
        <v>4.4474663801220995</v>
      </c>
      <c r="R93" s="30">
        <f>IFERROR((s_DL/(up_Rad_Spec!AY93*s_GSF_s*s_Fam*s_Foffset*acf!C93*s_ET_ow*(1/24)*s_EF_ow*(1/365)))*up_Rad_Spec!BF93,".")</f>
        <v>5.0215384491503388</v>
      </c>
    </row>
    <row r="94" spans="1:18">
      <c r="A94" s="88" t="s">
        <v>101</v>
      </c>
      <c r="B94" s="28"/>
      <c r="C94" s="30">
        <f>IFERROR((s_DL/(k_decay*up_Rad_Spec!V94*s_IFD_ow*s_EF_ow))*up_Rad_Spec!BF94,".")</f>
        <v>3.266256203344386E-5</v>
      </c>
      <c r="D94" s="30">
        <f>IFERROR((s_DL/(k_decay*up_Rad_Spec!AN94*s_IRA_ow*(1/s_PEFm_ui)*s_SLF*s_ET_ow*s_EF_ow))*up_Rad_Spec!BF94,".")</f>
        <v>1.1495896013389128E-6</v>
      </c>
      <c r="E94" s="30">
        <f>IFERROR((s_DL/(k_decay*up_Rad_Spec!AN94*s_IRA_ow*(1/s_PEF)*s_SLF*s_ET_ow*s_EF_ow))*up_Rad_Spec!BF94,".")</f>
        <v>4.0946614908779038E-4</v>
      </c>
      <c r="F94" s="30">
        <f>IFERROR((s_DL/(k_decay*up_Rad_Spec!AY94*s_GSF_s*s_Fam*s_Foffset*acf!C94*s_ET_ow*(1/24)*s_EF_ow*(1/365)))*up_Rad_Spec!BF94,".")</f>
        <v>5.4218270882668307</v>
      </c>
      <c r="G94" s="30">
        <f t="shared" si="2"/>
        <v>3.0249424073658616E-5</v>
      </c>
      <c r="H94" s="30">
        <f t="shared" si="3"/>
        <v>1.1105041282666377E-6</v>
      </c>
      <c r="I94" s="89">
        <f>IFERROR((s_DL/(up_Rad_Spec!AV94*s_GSF_s*s_Fam*s_Foffset*Fsurf!C94*s_EF_ow*(1/365)*s_ET_ow*(1/24)))*up_Rad_Spec!BF94,".")</f>
        <v>4.3645769361878513</v>
      </c>
      <c r="J94" s="30">
        <f>IFERROR((s_DL/(up_Rad_Spec!AZ94*s_GSF_s*s_Fam*s_Foffset*Fsurf!C94*s_EF_ow*(1/365)*s_ET_ow*(1/24)))*up_Rad_Spec!BF94,".")</f>
        <v>4.3645769361878513</v>
      </c>
      <c r="K94" s="30">
        <f>IFERROR((s_DL/(up_Rad_Spec!BA94*s_GSF_s*s_Fam*s_Foffset*Fsurf!C94*s_EF_ow*(1/365)*s_ET_ow*(1/24)))*up_Rad_Spec!BF94,".")</f>
        <v>4.3645769361878513</v>
      </c>
      <c r="L94" s="30">
        <f>IFERROR((s_DL/(up_Rad_Spec!BB94*s_GSF_s*s_Fam*s_Foffset*Fsurf!C94*s_EF_ow*(1/365)*s_ET_ow*(1/24)))*up_Rad_Spec!BF94,".")</f>
        <v>4.3645769361878513</v>
      </c>
      <c r="M94" s="30">
        <f>IFERROR((s_DL/(up_Rad_Spec!AY94*s_GSF_s*s_Fam*s_Foffset*Fsurf!C94*s_EF_ow*(1/365)*s_ET_ow*(1/24)))*up_Rad_Spec!BF94,".")</f>
        <v>4.3645769361878513</v>
      </c>
      <c r="N94" s="30">
        <f>IFERROR((s_DL/(up_Rad_Spec!AV94*s_GSF_s*s_Fam*s_Foffset*acf!D94*s_ET_ow*(1/24)*s_EF_ow*(1/365)))*up_Rad_Spec!BF94,".")</f>
        <v>4.5389462843524084</v>
      </c>
      <c r="O94" s="30">
        <f>IFERROR((s_DL/(up_Rad_Spec!AZ94*s_GSF_s*s_Fam*s_Foffset*acf!E94*s_ET_ow*(1/24)*s_EF_ow*(1/365)))*up_Rad_Spec!BF94,".")</f>
        <v>4.5769841691497257</v>
      </c>
      <c r="P94" s="30">
        <f>IFERROR((s_DL/(up_Rad_Spec!BA94*s_GSF_s*s_Fam*s_Foffset*acf!F94*s_ET_ow*(1/24)*s_EF_ow*(1/365)))*up_Rad_Spec!BF94,".")</f>
        <v>4.595494778601199</v>
      </c>
      <c r="Q94" s="30">
        <f>IFERROR((s_DL/(up_Rad_Spec!BB94*s_GSF_s*s_Fam*s_Foffset*acf!G94*s_ET_ow*(1/24)*s_EF_ow*(1/365)))*up_Rad_Spec!BF94,".")</f>
        <v>4.5549320075638589</v>
      </c>
      <c r="R94" s="30">
        <f>IFERROR((s_DL/(up_Rad_Spec!AY94*s_GSF_s*s_Fam*s_Foffset*acf!C94*s_ET_ow*(1/24)*s_EF_ow*(1/365)))*up_Rad_Spec!BF94,".")</f>
        <v>4.797215624987472</v>
      </c>
    </row>
    <row r="95" spans="1:18">
      <c r="A95" s="88" t="s">
        <v>102</v>
      </c>
      <c r="B95" s="28"/>
      <c r="C95" s="30">
        <f>IFERROR((s_DL/(k_decay*up_Rad_Spec!V95*s_IFD_ow*s_EF_ow))*up_Rad_Spec!BF95,".")</f>
        <v>3.266256203344386E-5</v>
      </c>
      <c r="D95" s="30">
        <f>IFERROR((s_DL/(k_decay*up_Rad_Spec!AN95*s_IRA_ow*(1/s_PEFm_ui)*s_SLF*s_ET_ow*s_EF_ow))*up_Rad_Spec!BF95,".")</f>
        <v>1.1495896013389128E-6</v>
      </c>
      <c r="E95" s="30">
        <f>IFERROR((s_DL/(k_decay*up_Rad_Spec!AN95*s_IRA_ow*(1/s_PEF)*s_SLF*s_ET_ow*s_EF_ow))*up_Rad_Spec!BF95,".")</f>
        <v>4.0946614908779038E-4</v>
      </c>
      <c r="F95" s="30">
        <f>IFERROR((s_DL/(k_decay*up_Rad_Spec!AY95*s_GSF_s*s_Fam*s_Foffset*acf!C95*s_ET_ow*(1/24)*s_EF_ow*(1/365)))*up_Rad_Spec!BF95,".")</f>
        <v>5.5260058877907534</v>
      </c>
      <c r="G95" s="30">
        <f t="shared" si="2"/>
        <v>3.024942725533943E-5</v>
      </c>
      <c r="H95" s="30">
        <f t="shared" si="3"/>
        <v>1.1105041325547159E-6</v>
      </c>
      <c r="I95" s="89">
        <f>IFERROR((s_DL/(up_Rad_Spec!AV95*s_GSF_s*s_Fam*s_Foffset*Fsurf!C95*s_EF_ow*(1/365)*s_ET_ow*(1/24)))*up_Rad_Spec!BF95,".")</f>
        <v>4.4839029092066571</v>
      </c>
      <c r="J95" s="30">
        <f>IFERROR((s_DL/(up_Rad_Spec!AZ95*s_GSF_s*s_Fam*s_Foffset*Fsurf!C95*s_EF_ow*(1/365)*s_ET_ow*(1/24)))*up_Rad_Spec!BF95,".")</f>
        <v>4.4839029092066571</v>
      </c>
      <c r="K95" s="30">
        <f>IFERROR((s_DL/(up_Rad_Spec!BA95*s_GSF_s*s_Fam*s_Foffset*Fsurf!C95*s_EF_ow*(1/365)*s_ET_ow*(1/24)))*up_Rad_Spec!BF95,".")</f>
        <v>4.4839029092066571</v>
      </c>
      <c r="L95" s="30">
        <f>IFERROR((s_DL/(up_Rad_Spec!BB95*s_GSF_s*s_Fam*s_Foffset*Fsurf!C95*s_EF_ow*(1/365)*s_ET_ow*(1/24)))*up_Rad_Spec!BF95,".")</f>
        <v>4.4839029092066571</v>
      </c>
      <c r="M95" s="30">
        <f>IFERROR((s_DL/(up_Rad_Spec!AY95*s_GSF_s*s_Fam*s_Foffset*Fsurf!C95*s_EF_ow*(1/365)*s_ET_ow*(1/24)))*up_Rad_Spec!BF95,".")</f>
        <v>4.4839029092066571</v>
      </c>
      <c r="N95" s="30">
        <f>IFERROR((s_DL/(up_Rad_Spec!AV95*s_GSF_s*s_Fam*s_Foffset*acf!D95*s_ET_ow*(1/24)*s_EF_ow*(1/365)))*up_Rad_Spec!BF95,".")</f>
        <v>4.4791929271591711</v>
      </c>
      <c r="O95" s="30">
        <f>IFERROR((s_DL/(up_Rad_Spec!AZ95*s_GSF_s*s_Fam*s_Foffset*acf!E95*s_ET_ow*(1/24)*s_EF_ow*(1/365)))*up_Rad_Spec!BF95,".")</f>
        <v>4.4972076047241396</v>
      </c>
      <c r="P95" s="30">
        <f>IFERROR((s_DL/(up_Rad_Spec!BA95*s_GSF_s*s_Fam*s_Foffset*acf!F95*s_ET_ow*(1/24)*s_EF_ow*(1/365)))*up_Rad_Spec!BF95,".")</f>
        <v>4.4946885135017736</v>
      </c>
      <c r="Q95" s="30">
        <f>IFERROR((s_DL/(up_Rad_Spec!BB95*s_GSF_s*s_Fam*s_Foffset*acf!G95*s_ET_ow*(1/24)*s_EF_ow*(1/365)))*up_Rad_Spec!BF95,".")</f>
        <v>4.5443709268043717</v>
      </c>
      <c r="R95" s="30">
        <f>IFERROR((s_DL/(up_Rad_Spec!AY95*s_GSF_s*s_Fam*s_Foffset*acf!C95*s_ET_ow*(1/24)*s_EF_ow*(1/365)))*up_Rad_Spec!BF95,".")</f>
        <v>4.8893927004884814</v>
      </c>
    </row>
    <row r="96" spans="1:18">
      <c r="A96" s="34" t="s">
        <v>103</v>
      </c>
      <c r="B96" s="90" t="s">
        <v>9</v>
      </c>
      <c r="C96" s="30">
        <f>IFERROR((s_DL/(k_decay*up_Rad_Spec!V96*s_IFD_ow*s_EF_ow))*up_Rad_Spec!BF96,".")</f>
        <v>3.266256203344386E-5</v>
      </c>
      <c r="D96" s="30">
        <f>IFERROR((s_DL/(k_decay*up_Rad_Spec!AN96*s_IRA_ow*(1/s_PEFm_ui)*s_SLF*s_ET_ow*s_EF_ow))*up_Rad_Spec!BF96,".")</f>
        <v>1.1495896013389128E-6</v>
      </c>
      <c r="E96" s="30">
        <f>IFERROR((s_DL/(k_decay*up_Rad_Spec!AN96*s_IRA_ow*(1/s_PEF)*s_SLF*s_ET_ow*s_EF_ow))*up_Rad_Spec!BF96,".")</f>
        <v>4.0946614908779038E-4</v>
      </c>
      <c r="F96" s="30">
        <f>IFERROR((s_DL/(k_decay*up_Rad_Spec!AY96*s_GSF_s*s_Fam*s_Foffset*acf!C96*s_ET_ow*(1/24)*s_EF_ow*(1/365)))*up_Rad_Spec!BF96,".")</f>
        <v>5.4390392377533896</v>
      </c>
      <c r="G96" s="30">
        <f t="shared" si="2"/>
        <v>3.0249424607732673E-5</v>
      </c>
      <c r="H96" s="30">
        <f t="shared" si="3"/>
        <v>1.1105041289864308E-6</v>
      </c>
      <c r="I96" s="89">
        <f>IFERROR((s_DL/(up_Rad_Spec!AV96*s_GSF_s*s_Fam*s_Foffset*Fsurf!C96*s_EF_ow*(1/365)*s_ET_ow*(1/24)))*up_Rad_Spec!BF96,".")</f>
        <v>4.3116194809459358</v>
      </c>
      <c r="J96" s="30">
        <f>IFERROR((s_DL/(up_Rad_Spec!AZ96*s_GSF_s*s_Fam*s_Foffset*Fsurf!C96*s_EF_ow*(1/365)*s_ET_ow*(1/24)))*up_Rad_Spec!BF96,".")</f>
        <v>4.3116194809459358</v>
      </c>
      <c r="K96" s="30">
        <f>IFERROR((s_DL/(up_Rad_Spec!BA96*s_GSF_s*s_Fam*s_Foffset*Fsurf!C96*s_EF_ow*(1/365)*s_ET_ow*(1/24)))*up_Rad_Spec!BF96,".")</f>
        <v>4.3116194809459358</v>
      </c>
      <c r="L96" s="30">
        <f>IFERROR((s_DL/(up_Rad_Spec!BB96*s_GSF_s*s_Fam*s_Foffset*Fsurf!C96*s_EF_ow*(1/365)*s_ET_ow*(1/24)))*up_Rad_Spec!BF96,".")</f>
        <v>4.3116194809459358</v>
      </c>
      <c r="M96" s="30">
        <f>IFERROR((s_DL/(up_Rad_Spec!AY96*s_GSF_s*s_Fam*s_Foffset*Fsurf!C96*s_EF_ow*(1/365)*s_ET_ow*(1/24)))*up_Rad_Spec!BF96,".")</f>
        <v>4.3116194809459358</v>
      </c>
      <c r="N96" s="30">
        <f>IFERROR((s_DL/(up_Rad_Spec!AV96*s_GSF_s*s_Fam*s_Foffset*acf!D96*s_ET_ow*(1/24)*s_EF_ow*(1/365)))*up_Rad_Spec!BF96,".")</f>
        <v>4.6684422527910705</v>
      </c>
      <c r="O96" s="30">
        <f>IFERROR((s_DL/(up_Rad_Spec!AZ96*s_GSF_s*s_Fam*s_Foffset*acf!E96*s_ET_ow*(1/24)*s_EF_ow*(1/365)))*up_Rad_Spec!BF96,".")</f>
        <v>4.5660813421709676</v>
      </c>
      <c r="P96" s="30">
        <f>IFERROR((s_DL/(up_Rad_Spec!BA96*s_GSF_s*s_Fam*s_Foffset*acf!F96*s_ET_ow*(1/24)*s_EF_ow*(1/365)))*up_Rad_Spec!BF96,".")</f>
        <v>4.6393404936340206</v>
      </c>
      <c r="Q96" s="30">
        <f>IFERROR((s_DL/(up_Rad_Spec!BB96*s_GSF_s*s_Fam*s_Foffset*acf!G96*s_ET_ow*(1/24)*s_EF_ow*(1/365)))*up_Rad_Spec!BF96,".")</f>
        <v>4.4651221640372052</v>
      </c>
      <c r="R96" s="30">
        <f>IFERROR((s_DL/(up_Rad_Spec!AY96*s_GSF_s*s_Fam*s_Foffset*acf!C96*s_ET_ow*(1/24)*s_EF_ow*(1/365)))*up_Rad_Spec!BF96,".")</f>
        <v>4.8124448809398102</v>
      </c>
    </row>
    <row r="97" spans="1:18">
      <c r="A97" s="88" t="s">
        <v>104</v>
      </c>
      <c r="B97" s="28"/>
      <c r="C97" s="30">
        <f>IFERROR((s_DL/(k_decay*up_Rad_Spec!V97*s_IFD_ow*s_EF_ow))*up_Rad_Spec!BF97,".")</f>
        <v>3.266256203344386E-5</v>
      </c>
      <c r="D97" s="30">
        <f>IFERROR((s_DL/(k_decay*up_Rad_Spec!AN97*s_IRA_ow*(1/s_PEFm_ui)*s_SLF*s_ET_ow*s_EF_ow))*up_Rad_Spec!BF97,".")</f>
        <v>1.1495896013389128E-6</v>
      </c>
      <c r="E97" s="30">
        <f>IFERROR((s_DL/(k_decay*up_Rad_Spec!AN97*s_IRA_ow*(1/s_PEF)*s_SLF*s_ET_ow*s_EF_ow))*up_Rad_Spec!BF97,".")</f>
        <v>4.0946614908779038E-4</v>
      </c>
      <c r="F97" s="30">
        <f>IFERROR((s_DL/(k_decay*up_Rad_Spec!AY97*s_GSF_s*s_Fam*s_Foffset*acf!C97*s_ET_ow*(1/24)*s_EF_ow*(1/365)))*up_Rad_Spec!BF97,".")</f>
        <v>5.4501059398414826</v>
      </c>
      <c r="G97" s="30">
        <f t="shared" si="2"/>
        <v>3.024942494933854E-5</v>
      </c>
      <c r="H97" s="30">
        <f t="shared" si="3"/>
        <v>1.1105041294468267E-6</v>
      </c>
      <c r="I97" s="89">
        <f>IFERROR((s_DL/(up_Rad_Spec!AV97*s_GSF_s*s_Fam*s_Foffset*Fsurf!C97*s_EF_ow*(1/365)*s_ET_ow*(1/24)))*up_Rad_Spec!BF97,".")</f>
        <v>4.285619765482946</v>
      </c>
      <c r="J97" s="30">
        <f>IFERROR((s_DL/(up_Rad_Spec!AZ97*s_GSF_s*s_Fam*s_Foffset*Fsurf!C97*s_EF_ow*(1/365)*s_ET_ow*(1/24)))*up_Rad_Spec!BF97,".")</f>
        <v>4.285619765482946</v>
      </c>
      <c r="K97" s="30">
        <f>IFERROR((s_DL/(up_Rad_Spec!BA97*s_GSF_s*s_Fam*s_Foffset*Fsurf!C97*s_EF_ow*(1/365)*s_ET_ow*(1/24)))*up_Rad_Spec!BF97,".")</f>
        <v>4.285619765482946</v>
      </c>
      <c r="L97" s="30">
        <f>IFERROR((s_DL/(up_Rad_Spec!BB97*s_GSF_s*s_Fam*s_Foffset*Fsurf!C97*s_EF_ow*(1/365)*s_ET_ow*(1/24)))*up_Rad_Spec!BF97,".")</f>
        <v>4.285619765482946</v>
      </c>
      <c r="M97" s="30">
        <f>IFERROR((s_DL/(up_Rad_Spec!AY97*s_GSF_s*s_Fam*s_Foffset*Fsurf!C97*s_EF_ow*(1/365)*s_ET_ow*(1/24)))*up_Rad_Spec!BF97,".")</f>
        <v>4.285619765482946</v>
      </c>
      <c r="N97" s="30">
        <f>IFERROR((s_DL/(up_Rad_Spec!AV97*s_GSF_s*s_Fam*s_Foffset*acf!D97*s_ET_ow*(1/24)*s_EF_ow*(1/365)))*up_Rad_Spec!BF97,".")</f>
        <v>4.5800577160374196</v>
      </c>
      <c r="O97" s="30">
        <f>IFERROR((s_DL/(up_Rad_Spec!AZ97*s_GSF_s*s_Fam*s_Foffset*acf!E97*s_ET_ow*(1/24)*s_EF_ow*(1/365)))*up_Rad_Spec!BF97,".")</f>
        <v>4.5526782064715485</v>
      </c>
      <c r="P97" s="30">
        <f>IFERROR((s_DL/(up_Rad_Spec!BA97*s_GSF_s*s_Fam*s_Foffset*acf!F97*s_ET_ow*(1/24)*s_EF_ow*(1/365)))*up_Rad_Spec!BF97,".")</f>
        <v>4.6083194151926454</v>
      </c>
      <c r="Q97" s="30">
        <f>IFERROR((s_DL/(up_Rad_Spec!BB97*s_GSF_s*s_Fam*s_Foffset*acf!G97*s_ET_ow*(1/24)*s_EF_ow*(1/365)))*up_Rad_Spec!BF97,".")</f>
        <v>4.5610657700302832</v>
      </c>
      <c r="R97" s="30">
        <f>IFERROR((s_DL/(up_Rad_Spec!AY97*s_GSF_s*s_Fam*s_Foffset*acf!C97*s_ET_ow*(1/24)*s_EF_ow*(1/365)))*up_Rad_Spec!BF97,".")</f>
        <v>4.8222366642832828</v>
      </c>
    </row>
    <row r="98" spans="1:18">
      <c r="A98" s="27" t="s">
        <v>105</v>
      </c>
      <c r="B98" s="90" t="s">
        <v>13</v>
      </c>
      <c r="C98" s="30">
        <f>IFERROR((s_DL/(k_decay*up_Rad_Spec!V98*s_IFD_ow*s_EF_ow))*up_Rad_Spec!BF98,".")</f>
        <v>3.266256203344386E-5</v>
      </c>
      <c r="D98" s="30">
        <f>IFERROR((s_DL/(k_decay*up_Rad_Spec!AN98*s_IRA_ow*(1/s_PEFm_ui)*s_SLF*s_ET_ow*s_EF_ow))*up_Rad_Spec!BF98,".")</f>
        <v>1.1495896013389128E-6</v>
      </c>
      <c r="E98" s="30">
        <f>IFERROR((s_DL/(k_decay*up_Rad_Spec!AN98*s_IRA_ow*(1/s_PEF)*s_SLF*s_ET_ow*s_EF_ow))*up_Rad_Spec!BF98,".")</f>
        <v>4.0946614908779038E-4</v>
      </c>
      <c r="F98" s="30">
        <f>IFERROR((s_DL/(k_decay*up_Rad_Spec!AY98*s_GSF_s*s_Fam*s_Foffset*acf!C98*s_ET_ow*(1/24)*s_EF_ow*(1/365)))*up_Rad_Spec!BF98,".")</f>
        <v>5.4685906907531487</v>
      </c>
      <c r="G98" s="30">
        <f t="shared" si="2"/>
        <v>3.024942551684067E-5</v>
      </c>
      <c r="H98" s="30">
        <f t="shared" si="3"/>
        <v>1.1105041302116718E-6</v>
      </c>
      <c r="I98" s="89">
        <f>IFERROR((s_DL/(up_Rad_Spec!AV98*s_GSF_s*s_Fam*s_Foffset*Fsurf!C98*s_EF_ow*(1/365)*s_ET_ow*(1/24)))*up_Rad_Spec!BF98,".")</f>
        <v>4.2684601267823128</v>
      </c>
      <c r="J98" s="30">
        <f>IFERROR((s_DL/(up_Rad_Spec!AZ98*s_GSF_s*s_Fam*s_Foffset*Fsurf!C98*s_EF_ow*(1/365)*s_ET_ow*(1/24)))*up_Rad_Spec!BF98,".")</f>
        <v>4.2684601267823128</v>
      </c>
      <c r="K98" s="30">
        <f>IFERROR((s_DL/(up_Rad_Spec!BA98*s_GSF_s*s_Fam*s_Foffset*Fsurf!C98*s_EF_ow*(1/365)*s_ET_ow*(1/24)))*up_Rad_Spec!BF98,".")</f>
        <v>4.2684601267823128</v>
      </c>
      <c r="L98" s="30">
        <f>IFERROR((s_DL/(up_Rad_Spec!BB98*s_GSF_s*s_Fam*s_Foffset*Fsurf!C98*s_EF_ow*(1/365)*s_ET_ow*(1/24)))*up_Rad_Spec!BF98,".")</f>
        <v>4.2684601267823128</v>
      </c>
      <c r="M98" s="30">
        <f>IFERROR((s_DL/(up_Rad_Spec!AY98*s_GSF_s*s_Fam*s_Foffset*Fsurf!C98*s_EF_ow*(1/365)*s_ET_ow*(1/24)))*up_Rad_Spec!BF98,".")</f>
        <v>4.2684601267823128</v>
      </c>
      <c r="N98" s="30">
        <f>IFERROR((s_DL/(up_Rad_Spec!AV98*s_GSF_s*s_Fam*s_Foffset*acf!D98*s_ET_ow*(1/24)*s_EF_ow*(1/365)))*up_Rad_Spec!BF98,".")</f>
        <v>4.5210706827191167</v>
      </c>
      <c r="O98" s="30">
        <f>IFERROR((s_DL/(up_Rad_Spec!AZ98*s_GSF_s*s_Fam*s_Foffset*acf!E98*s_ET_ow*(1/24)*s_EF_ow*(1/365)))*up_Rad_Spec!BF98,".")</f>
        <v>4.5388345197621565</v>
      </c>
      <c r="P98" s="30">
        <f>IFERROR((s_DL/(up_Rad_Spec!BA98*s_GSF_s*s_Fam*s_Foffset*acf!F98*s_ET_ow*(1/24)*s_EF_ow*(1/365)))*up_Rad_Spec!BF98,".")</f>
        <v>4.5756213951191365</v>
      </c>
      <c r="Q98" s="30">
        <f>IFERROR((s_DL/(up_Rad_Spec!BB98*s_GSF_s*s_Fam*s_Foffset*acf!G98*s_ET_ow*(1/24)*s_EF_ow*(1/365)))*up_Rad_Spec!BF98,".")</f>
        <v>4.6359417093896029</v>
      </c>
      <c r="R98" s="30">
        <f>IFERROR((s_DL/(up_Rad_Spec!AY98*s_GSF_s*s_Fam*s_Foffset*acf!C98*s_ET_ow*(1/24)*s_EF_ow*(1/365)))*up_Rad_Spec!BF98,".")</f>
        <v>4.838591913990407</v>
      </c>
    </row>
    <row r="99" spans="1:18">
      <c r="A99" s="88" t="s">
        <v>106</v>
      </c>
      <c r="B99" s="28"/>
      <c r="C99" s="30">
        <f>IFERROR((s_DL/(k_decay*up_Rad_Spec!V99*s_IFD_ow*s_EF_ow))*up_Rad_Spec!BF99,".")</f>
        <v>3.266256203344386E-5</v>
      </c>
      <c r="D99" s="30">
        <f>IFERROR((s_DL/(k_decay*up_Rad_Spec!AN99*s_IRA_ow*(1/s_PEFm_ui)*s_SLF*s_ET_ow*s_EF_ow))*up_Rad_Spec!BF99,".")</f>
        <v>1.1495896013389128E-6</v>
      </c>
      <c r="E99" s="30">
        <f>IFERROR((s_DL/(k_decay*up_Rad_Spec!AN99*s_IRA_ow*(1/s_PEF)*s_SLF*s_ET_ow*s_EF_ow))*up_Rad_Spec!BF99,".")</f>
        <v>4.0946614908779038E-4</v>
      </c>
      <c r="F99" s="30">
        <f>IFERROR((s_DL/(k_decay*up_Rad_Spec!AY99*s_GSF_s*s_Fam*s_Foffset*acf!C99*s_ET_ow*(1/24)*s_EF_ow*(1/365)))*up_Rad_Spec!BF99,".")</f>
        <v>5.3548909513746485</v>
      </c>
      <c r="G99" s="30">
        <f t="shared" si="2"/>
        <v>3.0249421964066269E-5</v>
      </c>
      <c r="H99" s="30">
        <f t="shared" si="3"/>
        <v>1.1105041254234553E-6</v>
      </c>
      <c r="I99" s="89">
        <f>IFERROR((s_DL/(up_Rad_Spec!AV99*s_GSF_s*s_Fam*s_Foffset*Fsurf!C99*s_EF_ow*(1/365)*s_ET_ow*(1/24)))*up_Rad_Spec!BF99,".")</f>
        <v>3.977790733820457</v>
      </c>
      <c r="J99" s="30">
        <f>IFERROR((s_DL/(up_Rad_Spec!AZ99*s_GSF_s*s_Fam*s_Foffset*Fsurf!C99*s_EF_ow*(1/365)*s_ET_ow*(1/24)))*up_Rad_Spec!BF99,".")</f>
        <v>3.977790733820457</v>
      </c>
      <c r="K99" s="30">
        <f>IFERROR((s_DL/(up_Rad_Spec!BA99*s_GSF_s*s_Fam*s_Foffset*Fsurf!C99*s_EF_ow*(1/365)*s_ET_ow*(1/24)))*up_Rad_Spec!BF99,".")</f>
        <v>3.977790733820457</v>
      </c>
      <c r="L99" s="30">
        <f>IFERROR((s_DL/(up_Rad_Spec!BB99*s_GSF_s*s_Fam*s_Foffset*Fsurf!C99*s_EF_ow*(1/365)*s_ET_ow*(1/24)))*up_Rad_Spec!BF99,".")</f>
        <v>3.977790733820457</v>
      </c>
      <c r="M99" s="30">
        <f>IFERROR((s_DL/(up_Rad_Spec!AY99*s_GSF_s*s_Fam*s_Foffset*Fsurf!C99*s_EF_ow*(1/365)*s_ET_ow*(1/24)))*up_Rad_Spec!BF99,".")</f>
        <v>3.977790733820457</v>
      </c>
      <c r="N99" s="30">
        <f>IFERROR((s_DL/(up_Rad_Spec!AV99*s_GSF_s*s_Fam*s_Foffset*acf!D99*s_ET_ow*(1/24)*s_EF_ow*(1/365)))*up_Rad_Spec!BF99,".")</f>
        <v>4.7379907407283666</v>
      </c>
      <c r="O99" s="30">
        <f>IFERROR((s_DL/(up_Rad_Spec!AZ99*s_GSF_s*s_Fam*s_Foffset*acf!E99*s_ET_ow*(1/24)*s_EF_ow*(1/365)))*up_Rad_Spec!BF99,".")</f>
        <v>4.7379907407283666</v>
      </c>
      <c r="P99" s="30">
        <f>IFERROR((s_DL/(up_Rad_Spec!BA99*s_GSF_s*s_Fam*s_Foffset*acf!F99*s_ET_ow*(1/24)*s_EF_ow*(1/365)))*up_Rad_Spec!BF99,".")</f>
        <v>4.7379907407283666</v>
      </c>
      <c r="Q99" s="30">
        <f>IFERROR((s_DL/(up_Rad_Spec!BB99*s_GSF_s*s_Fam*s_Foffset*acf!G99*s_ET_ow*(1/24)*s_EF_ow*(1/365)))*up_Rad_Spec!BF99,".")</f>
        <v>4.7379907407283666</v>
      </c>
      <c r="R99" s="30">
        <f>IFERROR((s_DL/(up_Rad_Spec!AY99*s_GSF_s*s_Fam*s_Foffset*acf!C99*s_ET_ow*(1/24)*s_EF_ow*(1/365)))*up_Rad_Spec!BF99,".")</f>
        <v>4.7379907407283666</v>
      </c>
    </row>
    <row r="100" spans="1:18">
      <c r="A100" s="88" t="s">
        <v>107</v>
      </c>
      <c r="B100" s="28"/>
      <c r="C100" s="30">
        <f>IFERROR((s_DL/(k_decay*up_Rad_Spec!V100*s_IFD_ow*s_EF_ow))*up_Rad_Spec!BF100,".")</f>
        <v>3.266256203344386E-5</v>
      </c>
      <c r="D100" s="30">
        <f>IFERROR((s_DL/(k_decay*up_Rad_Spec!AN100*s_IRA_ow*(1/s_PEFm_ui)*s_SLF*s_ET_ow*s_EF_ow))*up_Rad_Spec!BF100,".")</f>
        <v>1.1495896013389128E-6</v>
      </c>
      <c r="E100" s="30">
        <f>IFERROR((s_DL/(k_decay*up_Rad_Spec!AN100*s_IRA_ow*(1/s_PEF)*s_SLF*s_ET_ow*s_EF_ow))*up_Rad_Spec!BF100,".")</f>
        <v>4.0946614908779038E-4</v>
      </c>
      <c r="F100" s="30">
        <f>IFERROR((s_DL/(k_decay*up_Rad_Spec!AY100*s_GSF_s*s_Fam*s_Foffset*acf!C100*s_ET_ow*(1/24)*s_EF_ow*(1/365)))*up_Rad_Spec!BF100,".")</f>
        <v>5.3934776655830845</v>
      </c>
      <c r="G100" s="30">
        <f t="shared" si="2"/>
        <v>3.0249423186576389E-5</v>
      </c>
      <c r="H100" s="30">
        <f t="shared" si="3"/>
        <v>1.1105041270710814E-6</v>
      </c>
      <c r="I100" s="89">
        <f>IFERROR((s_DL/(up_Rad_Spec!AV100*s_GSF_s*s_Fam*s_Foffset*Fsurf!C100*s_EF_ow*(1/365)*s_ET_ow*(1/24)))*up_Rad_Spec!BF100,".")</f>
        <v>4.2303488756503276</v>
      </c>
      <c r="J100" s="30">
        <f>IFERROR((s_DL/(up_Rad_Spec!AZ100*s_GSF_s*s_Fam*s_Foffset*Fsurf!C100*s_EF_ow*(1/365)*s_ET_ow*(1/24)))*up_Rad_Spec!BF100,".")</f>
        <v>4.2303488756503276</v>
      </c>
      <c r="K100" s="30">
        <f>IFERROR((s_DL/(up_Rad_Spec!BA100*s_GSF_s*s_Fam*s_Foffset*Fsurf!C100*s_EF_ow*(1/365)*s_ET_ow*(1/24)))*up_Rad_Spec!BF100,".")</f>
        <v>4.2303488756503276</v>
      </c>
      <c r="L100" s="30">
        <f>IFERROR((s_DL/(up_Rad_Spec!BB100*s_GSF_s*s_Fam*s_Foffset*Fsurf!C100*s_EF_ow*(1/365)*s_ET_ow*(1/24)))*up_Rad_Spec!BF100,".")</f>
        <v>4.2303488756503276</v>
      </c>
      <c r="M100" s="30">
        <f>IFERROR((s_DL/(up_Rad_Spec!AY100*s_GSF_s*s_Fam*s_Foffset*Fsurf!C100*s_EF_ow*(1/365)*s_ET_ow*(1/24)))*up_Rad_Spec!BF100,".")</f>
        <v>4.2303488756503276</v>
      </c>
      <c r="N100" s="30">
        <f>IFERROR((s_DL/(up_Rad_Spec!AV100*s_GSF_s*s_Fam*s_Foffset*acf!D100*s_ET_ow*(1/24)*s_EF_ow*(1/365)))*up_Rad_Spec!BF100,".")</f>
        <v>4.4828681623814548</v>
      </c>
      <c r="O100" s="30">
        <f>IFERROR((s_DL/(up_Rad_Spec!AZ100*s_GSF_s*s_Fam*s_Foffset*acf!E100*s_ET_ow*(1/24)*s_EF_ow*(1/365)))*up_Rad_Spec!BF100,".")</f>
        <v>4.5276543096754391</v>
      </c>
      <c r="P100" s="30">
        <f>IFERROR((s_DL/(up_Rad_Spec!BA100*s_GSF_s*s_Fam*s_Foffset*acf!F100*s_ET_ow*(1/24)*s_EF_ow*(1/365)))*up_Rad_Spec!BF100,".")</f>
        <v>4.5675728919511798</v>
      </c>
      <c r="Q100" s="30">
        <f>IFERROR((s_DL/(up_Rad_Spec!BB100*s_GSF_s*s_Fam*s_Foffset*acf!G100*s_ET_ow*(1/24)*s_EF_ow*(1/365)))*up_Rad_Spec!BF100,".")</f>
        <v>4.6404438725368999</v>
      </c>
      <c r="R100" s="30">
        <f>IFERROR((s_DL/(up_Rad_Spec!AY100*s_GSF_s*s_Fam*s_Foffset*acf!C100*s_ET_ow*(1/24)*s_EF_ow*(1/365)))*up_Rad_Spec!BF100,".")</f>
        <v>4.772132144595381</v>
      </c>
    </row>
    <row r="101" spans="1:18">
      <c r="A101" s="88" t="s">
        <v>108</v>
      </c>
      <c r="B101" s="28"/>
      <c r="C101" s="30">
        <f>IFERROR((s_DL/(k_decay*up_Rad_Spec!V101*s_IFD_ow*s_EF_ow))*up_Rad_Spec!BF101,".")</f>
        <v>3.266256203344386E-5</v>
      </c>
      <c r="D101" s="30">
        <f>IFERROR((s_DL/(k_decay*up_Rad_Spec!AN101*s_IRA_ow*(1/s_PEFm_ui)*s_SLF*s_ET_ow*s_EF_ow))*up_Rad_Spec!BF101,".")</f>
        <v>1.1495896013389128E-6</v>
      </c>
      <c r="E101" s="30">
        <f>IFERROR((s_DL/(k_decay*up_Rad_Spec!AN101*s_IRA_ow*(1/s_PEF)*s_SLF*s_ET_ow*s_EF_ow))*up_Rad_Spec!BF101,".")</f>
        <v>4.0946614908779038E-4</v>
      </c>
      <c r="F101" s="30">
        <f>IFERROR((s_DL/(k_decay*up_Rad_Spec!AY101*s_GSF_s*s_Fam*s_Foffset*acf!C101*s_ET_ow*(1/24)*s_EF_ow*(1/365)))*up_Rad_Spec!BF101,".")</f>
        <v>5.5672400753084688</v>
      </c>
      <c r="G101" s="30">
        <f t="shared" si="2"/>
        <v>3.0249428481762971E-5</v>
      </c>
      <c r="H101" s="30">
        <f t="shared" si="3"/>
        <v>1.1105041342076156E-6</v>
      </c>
      <c r="I101" s="89">
        <f>IFERROR((s_DL/(up_Rad_Spec!AV101*s_GSF_s*s_Fam*s_Foffset*Fsurf!C101*s_EF_ow*(1/365)*s_ET_ow*(1/24)))*up_Rad_Spec!BF101,".")</f>
        <v>4.3915465156081677</v>
      </c>
      <c r="J101" s="30">
        <f>IFERROR((s_DL/(up_Rad_Spec!AZ101*s_GSF_s*s_Fam*s_Foffset*Fsurf!C101*s_EF_ow*(1/365)*s_ET_ow*(1/24)))*up_Rad_Spec!BF101,".")</f>
        <v>4.3915465156081677</v>
      </c>
      <c r="K101" s="30">
        <f>IFERROR((s_DL/(up_Rad_Spec!BA101*s_GSF_s*s_Fam*s_Foffset*Fsurf!C101*s_EF_ow*(1/365)*s_ET_ow*(1/24)))*up_Rad_Spec!BF101,".")</f>
        <v>4.3915465156081677</v>
      </c>
      <c r="L101" s="30">
        <f>IFERROR((s_DL/(up_Rad_Spec!BB101*s_GSF_s*s_Fam*s_Foffset*Fsurf!C101*s_EF_ow*(1/365)*s_ET_ow*(1/24)))*up_Rad_Spec!BF101,".")</f>
        <v>4.3915465156081677</v>
      </c>
      <c r="M101" s="30">
        <f>IFERROR((s_DL/(up_Rad_Spec!AY101*s_GSF_s*s_Fam*s_Foffset*Fsurf!C101*s_EF_ow*(1/365)*s_ET_ow*(1/24)))*up_Rad_Spec!BF101,".")</f>
        <v>4.3915465156081677</v>
      </c>
      <c r="N101" s="30">
        <f>IFERROR((s_DL/(up_Rad_Spec!AV101*s_GSF_s*s_Fam*s_Foffset*acf!D101*s_ET_ow*(1/24)*s_EF_ow*(1/365)))*up_Rad_Spec!BF101,".")</f>
        <v>4.5029205437462831</v>
      </c>
      <c r="O101" s="30">
        <f>IFERROR((s_DL/(up_Rad_Spec!AZ101*s_GSF_s*s_Fam*s_Foffset*acf!E101*s_ET_ow*(1/24)*s_EF_ow*(1/365)))*up_Rad_Spec!BF101,".")</f>
        <v>4.5533785244435148</v>
      </c>
      <c r="P101" s="30">
        <f>IFERROR((s_DL/(up_Rad_Spec!BA101*s_GSF_s*s_Fam*s_Foffset*acf!F101*s_ET_ow*(1/24)*s_EF_ow*(1/365)))*up_Rad_Spec!BF101,".")</f>
        <v>4.5150264705764451</v>
      </c>
      <c r="Q101" s="30">
        <f>IFERROR((s_DL/(up_Rad_Spec!BB101*s_GSF_s*s_Fam*s_Foffset*acf!G101*s_ET_ow*(1/24)*s_EF_ow*(1/365)))*up_Rad_Spec!BF101,".")</f>
        <v>4.5898208484728622</v>
      </c>
      <c r="R101" s="30">
        <f>IFERROR((s_DL/(up_Rad_Spec!AY101*s_GSF_s*s_Fam*s_Foffset*acf!C101*s_ET_ow*(1/24)*s_EF_ow*(1/365)))*up_Rad_Spec!BF101,".")</f>
        <v>4.9258765804469045</v>
      </c>
    </row>
    <row r="102" spans="1:18">
      <c r="A102" s="88" t="s">
        <v>109</v>
      </c>
      <c r="B102" s="28"/>
      <c r="C102" s="30">
        <f>IFERROR((s_DL/(k_decay*up_Rad_Spec!V102*s_IFD_ow*s_EF_ow))*up_Rad_Spec!BF102,".")</f>
        <v>3.266256203344386E-5</v>
      </c>
      <c r="D102" s="30">
        <f>IFERROR((s_DL/(k_decay*up_Rad_Spec!AN102*s_IRA_ow*(1/s_PEFm_ui)*s_SLF*s_ET_ow*s_EF_ow))*up_Rad_Spec!BF102,".")</f>
        <v>1.1495896013389128E-6</v>
      </c>
      <c r="E102" s="30">
        <f>IFERROR((s_DL/(k_decay*up_Rad_Spec!AN102*s_IRA_ow*(1/s_PEF)*s_SLF*s_ET_ow*s_EF_ow))*up_Rad_Spec!BF102,".")</f>
        <v>4.0946614908779038E-4</v>
      </c>
      <c r="F102" s="30">
        <f>IFERROR((s_DL/(k_decay*up_Rad_Spec!AY102*s_GSF_s*s_Fam*s_Foffset*acf!C102*s_ET_ow*(1/24)*s_EF_ow*(1/365)))*up_Rad_Spec!BF102,".")</f>
        <v>5.2009378365226242</v>
      </c>
      <c r="G102" s="30">
        <f t="shared" si="2"/>
        <v>3.0249416905932934E-5</v>
      </c>
      <c r="H102" s="30">
        <f t="shared" si="3"/>
        <v>1.1105041186064046E-6</v>
      </c>
      <c r="I102" s="89">
        <f>IFERROR((s_DL/(up_Rad_Spec!AV102*s_GSF_s*s_Fam*s_Foffset*Fsurf!C102*s_EF_ow*(1/365)*s_ET_ow*(1/24)))*up_Rad_Spec!BF102,".")</f>
        <v>4.1601869918590531</v>
      </c>
      <c r="J102" s="30">
        <f>IFERROR((s_DL/(up_Rad_Spec!AZ102*s_GSF_s*s_Fam*s_Foffset*Fsurf!C102*s_EF_ow*(1/365)*s_ET_ow*(1/24)))*up_Rad_Spec!BF102,".")</f>
        <v>4.1601869918590531</v>
      </c>
      <c r="K102" s="30">
        <f>IFERROR((s_DL/(up_Rad_Spec!BA102*s_GSF_s*s_Fam*s_Foffset*Fsurf!C102*s_EF_ow*(1/365)*s_ET_ow*(1/24)))*up_Rad_Spec!BF102,".")</f>
        <v>4.1601869918590531</v>
      </c>
      <c r="L102" s="30">
        <f>IFERROR((s_DL/(up_Rad_Spec!BB102*s_GSF_s*s_Fam*s_Foffset*Fsurf!C102*s_EF_ow*(1/365)*s_ET_ow*(1/24)))*up_Rad_Spec!BF102,".")</f>
        <v>4.1601869918590531</v>
      </c>
      <c r="M102" s="30">
        <f>IFERROR((s_DL/(up_Rad_Spec!AY102*s_GSF_s*s_Fam*s_Foffset*Fsurf!C102*s_EF_ow*(1/365)*s_ET_ow*(1/24)))*up_Rad_Spec!BF102,".")</f>
        <v>4.1601869918590531</v>
      </c>
      <c r="N102" s="30">
        <f>IFERROR((s_DL/(up_Rad_Spec!AV102*s_GSF_s*s_Fam*s_Foffset*acf!D102*s_ET_ow*(1/24)*s_EF_ow*(1/365)))*up_Rad_Spec!BF102,".")</f>
        <v>4.517152189253741</v>
      </c>
      <c r="O102" s="30">
        <f>IFERROR((s_DL/(up_Rad_Spec!AZ102*s_GSF_s*s_Fam*s_Foffset*acf!E102*s_ET_ow*(1/24)*s_EF_ow*(1/365)))*up_Rad_Spec!BF102,".")</f>
        <v>4.5570116952670698</v>
      </c>
      <c r="P102" s="30">
        <f>IFERROR((s_DL/(up_Rad_Spec!BA102*s_GSF_s*s_Fam*s_Foffset*acf!F102*s_ET_ow*(1/24)*s_EF_ow*(1/365)))*up_Rad_Spec!BF102,".")</f>
        <v>4.5527459899630474</v>
      </c>
      <c r="Q102" s="30">
        <f>IFERROR((s_DL/(up_Rad_Spec!BB102*s_GSF_s*s_Fam*s_Foffset*acf!G102*s_ET_ow*(1/24)*s_EF_ow*(1/365)))*up_Rad_Spec!BF102,".")</f>
        <v>4.808030603852175</v>
      </c>
      <c r="R102" s="30">
        <f>IFERROR((s_DL/(up_Rad_Spec!AY102*s_GSF_s*s_Fam*s_Foffset*acf!C102*s_ET_ow*(1/24)*s_EF_ow*(1/365)))*up_Rad_Spec!BF102,".")</f>
        <v>4.6017735069324246</v>
      </c>
    </row>
    <row r="103" spans="1:18">
      <c r="A103" s="88" t="s">
        <v>110</v>
      </c>
      <c r="B103" s="28"/>
      <c r="C103" s="30">
        <f>IFERROR((s_DL/(k_decay*up_Rad_Spec!V103*s_IFD_ow*s_EF_ow))*up_Rad_Spec!BF103,".")</f>
        <v>3.266256203344386E-5</v>
      </c>
      <c r="D103" s="30">
        <f>IFERROR((s_DL/(k_decay*up_Rad_Spec!AN103*s_IRA_ow*(1/s_PEFm_ui)*s_SLF*s_ET_ow*s_EF_ow))*up_Rad_Spec!BF103,".")</f>
        <v>1.1495896013389128E-6</v>
      </c>
      <c r="E103" s="30">
        <f>IFERROR((s_DL/(k_decay*up_Rad_Spec!AN103*s_IRA_ow*(1/s_PEF)*s_SLF*s_ET_ow*s_EF_ow))*up_Rad_Spec!BF103,".")</f>
        <v>4.0946614908779038E-4</v>
      </c>
      <c r="F103" s="30">
        <f>IFERROR((s_DL/(k_decay*up_Rad_Spec!AY103*s_GSF_s*s_Fam*s_Foffset*acf!C103*s_ET_ow*(1/24)*s_EF_ow*(1/365)))*up_Rad_Spec!BF103,".")</f>
        <v>5.3548909513746485</v>
      </c>
      <c r="G103" s="30">
        <f t="shared" si="2"/>
        <v>3.0249421964066269E-5</v>
      </c>
      <c r="H103" s="30">
        <f t="shared" si="3"/>
        <v>1.1105041254234553E-6</v>
      </c>
      <c r="I103" s="89">
        <f>IFERROR((s_DL/(up_Rad_Spec!AV103*s_GSF_s*s_Fam*s_Foffset*Fsurf!C103*s_EF_ow*(1/365)*s_ET_ow*(1/24)))*up_Rad_Spec!BF103,".")</f>
        <v>3.977790733820457</v>
      </c>
      <c r="J103" s="30">
        <f>IFERROR((s_DL/(up_Rad_Spec!AZ103*s_GSF_s*s_Fam*s_Foffset*Fsurf!C103*s_EF_ow*(1/365)*s_ET_ow*(1/24)))*up_Rad_Spec!BF103,".")</f>
        <v>3.977790733820457</v>
      </c>
      <c r="K103" s="30">
        <f>IFERROR((s_DL/(up_Rad_Spec!BA103*s_GSF_s*s_Fam*s_Foffset*Fsurf!C103*s_EF_ow*(1/365)*s_ET_ow*(1/24)))*up_Rad_Spec!BF103,".")</f>
        <v>3.977790733820457</v>
      </c>
      <c r="L103" s="30">
        <f>IFERROR((s_DL/(up_Rad_Spec!BB103*s_GSF_s*s_Fam*s_Foffset*Fsurf!C103*s_EF_ow*(1/365)*s_ET_ow*(1/24)))*up_Rad_Spec!BF103,".")</f>
        <v>3.977790733820457</v>
      </c>
      <c r="M103" s="30">
        <f>IFERROR((s_DL/(up_Rad_Spec!AY103*s_GSF_s*s_Fam*s_Foffset*Fsurf!C103*s_EF_ow*(1/365)*s_ET_ow*(1/24)))*up_Rad_Spec!BF103,".")</f>
        <v>3.977790733820457</v>
      </c>
      <c r="N103" s="30">
        <f>IFERROR((s_DL/(up_Rad_Spec!AV103*s_GSF_s*s_Fam*s_Foffset*acf!D103*s_ET_ow*(1/24)*s_EF_ow*(1/365)))*up_Rad_Spec!BF103,".")</f>
        <v>4.7379907407283666</v>
      </c>
      <c r="O103" s="30">
        <f>IFERROR((s_DL/(up_Rad_Spec!AZ103*s_GSF_s*s_Fam*s_Foffset*acf!E103*s_ET_ow*(1/24)*s_EF_ow*(1/365)))*up_Rad_Spec!BF103,".")</f>
        <v>4.7379907407283666</v>
      </c>
      <c r="P103" s="30">
        <f>IFERROR((s_DL/(up_Rad_Spec!BA103*s_GSF_s*s_Fam*s_Foffset*acf!F103*s_ET_ow*(1/24)*s_EF_ow*(1/365)))*up_Rad_Spec!BF103,".")</f>
        <v>4.7379907407283666</v>
      </c>
      <c r="Q103" s="30">
        <f>IFERROR((s_DL/(up_Rad_Spec!BB103*s_GSF_s*s_Fam*s_Foffset*acf!G103*s_ET_ow*(1/24)*s_EF_ow*(1/365)))*up_Rad_Spec!BF103,".")</f>
        <v>4.7379907407283666</v>
      </c>
      <c r="R103" s="30">
        <f>IFERROR((s_DL/(up_Rad_Spec!AY103*s_GSF_s*s_Fam*s_Foffset*acf!C103*s_ET_ow*(1/24)*s_EF_ow*(1/365)))*up_Rad_Spec!BF103,".")</f>
        <v>4.7379907407283666</v>
      </c>
    </row>
    <row r="104" spans="1:18">
      <c r="A104" s="88" t="s">
        <v>111</v>
      </c>
      <c r="B104" s="28"/>
      <c r="C104" s="30">
        <f>IFERROR((s_DL/(k_decay*up_Rad_Spec!V104*s_IFD_ow*s_EF_ow))*up_Rad_Spec!BF104,".")</f>
        <v>3.266256203344386E-5</v>
      </c>
      <c r="D104" s="30">
        <f>IFERROR((s_DL/(k_decay*up_Rad_Spec!AN104*s_IRA_ow*(1/s_PEFm_ui)*s_SLF*s_ET_ow*s_EF_ow))*up_Rad_Spec!BF104,".")</f>
        <v>1.1495896013389128E-6</v>
      </c>
      <c r="E104" s="30">
        <f>IFERROR((s_DL/(k_decay*up_Rad_Spec!AN104*s_IRA_ow*(1/s_PEF)*s_SLF*s_ET_ow*s_EF_ow))*up_Rad_Spec!BF104,".")</f>
        <v>4.0946614908779038E-4</v>
      </c>
      <c r="F104" s="30">
        <f>IFERROR((s_DL/(k_decay*up_Rad_Spec!AY104*s_GSF_s*s_Fam*s_Foffset*acf!C104*s_ET_ow*(1/24)*s_EF_ow*(1/365)))*up_Rad_Spec!BF104,".")</f>
        <v>5.1865943786171593</v>
      </c>
      <c r="G104" s="30">
        <f t="shared" si="2"/>
        <v>3.0249416419386913E-5</v>
      </c>
      <c r="H104" s="30">
        <f t="shared" si="3"/>
        <v>1.1105041179506666E-6</v>
      </c>
      <c r="I104" s="89" t="str">
        <f>IFERROR((s_DL/(up_Rad_Spec!AV104*s_GSF_s*s_Fam*s_Foffset*Fsurf!C104*s_EF_ow*(1/365)*s_ET_ow*(1/24)))*up_Rad_Spec!BF104,".")</f>
        <v>.</v>
      </c>
      <c r="J104" s="30" t="str">
        <f>IFERROR((s_DL/(up_Rad_Spec!AZ104*s_GSF_s*s_Fam*s_Foffset*Fsurf!C104*s_EF_ow*(1/365)*s_ET_ow*(1/24)))*up_Rad_Spec!BF104,".")</f>
        <v>.</v>
      </c>
      <c r="K104" s="30" t="str">
        <f>IFERROR((s_DL/(up_Rad_Spec!BA104*s_GSF_s*s_Fam*s_Foffset*Fsurf!C104*s_EF_ow*(1/365)*s_ET_ow*(1/24)))*up_Rad_Spec!BF104,".")</f>
        <v>.</v>
      </c>
      <c r="L104" s="30" t="str">
        <f>IFERROR((s_DL/(up_Rad_Spec!BB104*s_GSF_s*s_Fam*s_Foffset*Fsurf!C104*s_EF_ow*(1/365)*s_ET_ow*(1/24)))*up_Rad_Spec!BF104,".")</f>
        <v>.</v>
      </c>
      <c r="M104" s="30" t="str">
        <f>IFERROR((s_DL/(up_Rad_Spec!AY104*s_GSF_s*s_Fam*s_Foffset*Fsurf!C104*s_EF_ow*(1/365)*s_ET_ow*(1/24)))*up_Rad_Spec!BF104,".")</f>
        <v>.</v>
      </c>
      <c r="N104" s="30">
        <f>IFERROR((s_DL/(up_Rad_Spec!AV104*s_GSF_s*s_Fam*s_Foffset*acf!D104*s_ET_ow*(1/24)*s_EF_ow*(1/365)))*up_Rad_Spec!BF104,".")</f>
        <v>4.6438799657412968</v>
      </c>
      <c r="O104" s="30">
        <f>IFERROR((s_DL/(up_Rad_Spec!AZ104*s_GSF_s*s_Fam*s_Foffset*acf!E104*s_ET_ow*(1/24)*s_EF_ow*(1/365)))*up_Rad_Spec!BF104,".")</f>
        <v>4.4475247478652395</v>
      </c>
      <c r="P104" s="30">
        <f>IFERROR((s_DL/(up_Rad_Spec!BA104*s_GSF_s*s_Fam*s_Foffset*acf!F104*s_ET_ow*(1/24)*s_EF_ow*(1/365)))*up_Rad_Spec!BF104,".")</f>
        <v>4.5074938938821232</v>
      </c>
      <c r="Q104" s="30">
        <f>IFERROR((s_DL/(up_Rad_Spec!BB104*s_GSF_s*s_Fam*s_Foffset*acf!G104*s_ET_ow*(1/24)*s_EF_ow*(1/365)))*up_Rad_Spec!BF104,".")</f>
        <v>4.5820196169652592</v>
      </c>
      <c r="R104" s="30">
        <f>IFERROR((s_DL/(up_Rad_Spec!AY104*s_GSF_s*s_Fam*s_Foffset*acf!C104*s_ET_ow*(1/24)*s_EF_ow*(1/365)))*up_Rad_Spec!BF104,".")</f>
        <v>4.589082460305475</v>
      </c>
    </row>
    <row r="105" spans="1:18">
      <c r="A105" s="88" t="s">
        <v>112</v>
      </c>
      <c r="B105" s="28"/>
      <c r="C105" s="30">
        <f>IFERROR((s_DL/(k_decay*up_Rad_Spec!V105*s_IFD_ow*s_EF_ow))*up_Rad_Spec!BF105,".")</f>
        <v>3.266256203344386E-5</v>
      </c>
      <c r="D105" s="30">
        <f>IFERROR((s_DL/(k_decay*up_Rad_Spec!AN105*s_IRA_ow*(1/s_PEFm_ui)*s_SLF*s_ET_ow*s_EF_ow))*up_Rad_Spec!BF105,".")</f>
        <v>1.1495896013389128E-6</v>
      </c>
      <c r="E105" s="30">
        <f>IFERROR((s_DL/(k_decay*up_Rad_Spec!AN105*s_IRA_ow*(1/s_PEF)*s_SLF*s_ET_ow*s_EF_ow))*up_Rad_Spec!BF105,".")</f>
        <v>4.0946614908779038E-4</v>
      </c>
      <c r="F105" s="30">
        <f>IFERROR((s_DL/(k_decay*up_Rad_Spec!AY105*s_GSF_s*s_Fam*s_Foffset*acf!C105*s_ET_ow*(1/24)*s_EF_ow*(1/365)))*up_Rad_Spec!BF105,".")</f>
        <v>5.1767957017558972</v>
      </c>
      <c r="G105" s="30">
        <f t="shared" si="2"/>
        <v>3.0249416085454853E-5</v>
      </c>
      <c r="H105" s="30">
        <f t="shared" si="3"/>
        <v>1.1105041175006128E-6</v>
      </c>
      <c r="I105" s="89">
        <f>IFERROR((s_DL/(up_Rad_Spec!AV105*s_GSF_s*s_Fam*s_Foffset*Fsurf!C105*s_EF_ow*(1/365)*s_ET_ow*(1/24)))*up_Rad_Spec!BF105,".")</f>
        <v>3.9926888264564897</v>
      </c>
      <c r="J105" s="30">
        <f>IFERROR((s_DL/(up_Rad_Spec!AZ105*s_GSF_s*s_Fam*s_Foffset*Fsurf!C105*s_EF_ow*(1/365)*s_ET_ow*(1/24)))*up_Rad_Spec!BF105,".")</f>
        <v>3.9926888264564897</v>
      </c>
      <c r="K105" s="30">
        <f>IFERROR((s_DL/(up_Rad_Spec!BA105*s_GSF_s*s_Fam*s_Foffset*Fsurf!C105*s_EF_ow*(1/365)*s_ET_ow*(1/24)))*up_Rad_Spec!BF105,".")</f>
        <v>3.9926888264564897</v>
      </c>
      <c r="L105" s="30">
        <f>IFERROR((s_DL/(up_Rad_Spec!BB105*s_GSF_s*s_Fam*s_Foffset*Fsurf!C105*s_EF_ow*(1/365)*s_ET_ow*(1/24)))*up_Rad_Spec!BF105,".")</f>
        <v>3.9926888264564897</v>
      </c>
      <c r="M105" s="30">
        <f>IFERROR((s_DL/(up_Rad_Spec!AY105*s_GSF_s*s_Fam*s_Foffset*Fsurf!C105*s_EF_ow*(1/365)*s_ET_ow*(1/24)))*up_Rad_Spec!BF105,".")</f>
        <v>3.9926888264564897</v>
      </c>
      <c r="N105" s="30">
        <f>IFERROR((s_DL/(up_Rad_Spec!AV105*s_GSF_s*s_Fam*s_Foffset*acf!D105*s_ET_ow*(1/24)*s_EF_ow*(1/365)))*up_Rad_Spec!BF105,".")</f>
        <v>4.9970996093619515</v>
      </c>
      <c r="O105" s="30">
        <f>IFERROR((s_DL/(up_Rad_Spec!AZ105*s_GSF_s*s_Fam*s_Foffset*acf!E105*s_ET_ow*(1/24)*s_EF_ow*(1/365)))*up_Rad_Spec!BF105,".")</f>
        <v>4.6278049095486402</v>
      </c>
      <c r="P105" s="30">
        <f>IFERROR((s_DL/(up_Rad_Spec!BA105*s_GSF_s*s_Fam*s_Foffset*acf!F105*s_ET_ow*(1/24)*s_EF_ow*(1/365)))*up_Rad_Spec!BF105,".")</f>
        <v>4.5623868880999723</v>
      </c>
      <c r="Q105" s="30">
        <f>IFERROR((s_DL/(up_Rad_Spec!BB105*s_GSF_s*s_Fam*s_Foffset*acf!G105*s_ET_ow*(1/24)*s_EF_ow*(1/365)))*up_Rad_Spec!BF105,".")</f>
        <v>4.8551530117626855</v>
      </c>
      <c r="R105" s="30">
        <f>IFERROR((s_DL/(up_Rad_Spec!AY105*s_GSF_s*s_Fam*s_Foffset*acf!C105*s_ET_ow*(1/24)*s_EF_ow*(1/365)))*up_Rad_Spec!BF105,".")</f>
        <v>4.5804126217108854</v>
      </c>
    </row>
    <row r="106" spans="1:18">
      <c r="A106" s="88" t="s">
        <v>113</v>
      </c>
      <c r="B106" s="28"/>
      <c r="C106" s="30">
        <f>IFERROR((s_DL/(k_decay*up_Rad_Spec!V106*s_IFD_ow*s_EF_ow))*up_Rad_Spec!BF106,".")</f>
        <v>3.266256203344386E-5</v>
      </c>
      <c r="D106" s="30">
        <f>IFERROR((s_DL/(k_decay*up_Rad_Spec!AN106*s_IRA_ow*(1/s_PEFm_ui)*s_SLF*s_ET_ow*s_EF_ow))*up_Rad_Spec!BF106,".")</f>
        <v>1.1495896013389128E-6</v>
      </c>
      <c r="E106" s="30">
        <f>IFERROR((s_DL/(k_decay*up_Rad_Spec!AN106*s_IRA_ow*(1/s_PEF)*s_SLF*s_ET_ow*s_EF_ow))*up_Rad_Spec!BF106,".")</f>
        <v>4.0946614908779038E-4</v>
      </c>
      <c r="F106" s="30">
        <f>IFERROR((s_DL/(k_decay*up_Rad_Spec!AY106*s_GSF_s*s_Fam*s_Foffset*acf!C106*s_ET_ow*(1/24)*s_EF_ow*(1/365)))*up_Rad_Spec!BF106,".")</f>
        <v>5.2195687973687912</v>
      </c>
      <c r="G106" s="30">
        <f t="shared" si="2"/>
        <v>3.024941753392331E-5</v>
      </c>
      <c r="H106" s="30">
        <f t="shared" si="3"/>
        <v>1.1105041194527728E-6</v>
      </c>
      <c r="I106" s="89" t="str">
        <f>IFERROR((s_DL/(up_Rad_Spec!AV106*s_GSF_s*s_Fam*s_Foffset*Fsurf!C106*s_EF_ow*(1/365)*s_ET_ow*(1/24)))*up_Rad_Spec!BF106,".")</f>
        <v>.</v>
      </c>
      <c r="J106" s="30" t="str">
        <f>IFERROR((s_DL/(up_Rad_Spec!AZ106*s_GSF_s*s_Fam*s_Foffset*Fsurf!C106*s_EF_ow*(1/365)*s_ET_ow*(1/24)))*up_Rad_Spec!BF106,".")</f>
        <v>.</v>
      </c>
      <c r="K106" s="30" t="str">
        <f>IFERROR((s_DL/(up_Rad_Spec!BA106*s_GSF_s*s_Fam*s_Foffset*Fsurf!C106*s_EF_ow*(1/365)*s_ET_ow*(1/24)))*up_Rad_Spec!BF106,".")</f>
        <v>.</v>
      </c>
      <c r="L106" s="30" t="str">
        <f>IFERROR((s_DL/(up_Rad_Spec!BB106*s_GSF_s*s_Fam*s_Foffset*Fsurf!C106*s_EF_ow*(1/365)*s_ET_ow*(1/24)))*up_Rad_Spec!BF106,".")</f>
        <v>.</v>
      </c>
      <c r="M106" s="30" t="str">
        <f>IFERROR((s_DL/(up_Rad_Spec!AY106*s_GSF_s*s_Fam*s_Foffset*Fsurf!C106*s_EF_ow*(1/365)*s_ET_ow*(1/24)))*up_Rad_Spec!BF106,".")</f>
        <v>.</v>
      </c>
      <c r="N106" s="30">
        <f>IFERROR((s_DL/(up_Rad_Spec!AV106*s_GSF_s*s_Fam*s_Foffset*acf!D106*s_ET_ow*(1/24)*s_EF_ow*(1/365)))*up_Rad_Spec!BF106,".")</f>
        <v>4.6528549696059063</v>
      </c>
      <c r="O106" s="30">
        <f>IFERROR((s_DL/(up_Rad_Spec!AZ106*s_GSF_s*s_Fam*s_Foffset*acf!E106*s_ET_ow*(1/24)*s_EF_ow*(1/365)))*up_Rad_Spec!BF106,".")</f>
        <v>4.5943226343966055</v>
      </c>
      <c r="P106" s="30">
        <f>IFERROR((s_DL/(up_Rad_Spec!BA106*s_GSF_s*s_Fam*s_Foffset*acf!F106*s_ET_ow*(1/24)*s_EF_ow*(1/365)))*up_Rad_Spec!BF106,".")</f>
        <v>4.6022363061412443</v>
      </c>
      <c r="Q106" s="30">
        <f>IFERROR((s_DL/(up_Rad_Spec!BB106*s_GSF_s*s_Fam*s_Foffset*acf!G106*s_ET_ow*(1/24)*s_EF_ow*(1/365)))*up_Rad_Spec!BF106,".")</f>
        <v>4.7066133186043375</v>
      </c>
      <c r="R106" s="30">
        <f>IFERROR((s_DL/(up_Rad_Spec!AY106*s_GSF_s*s_Fam*s_Foffset*acf!C106*s_ET_ow*(1/24)*s_EF_ow*(1/365)))*up_Rad_Spec!BF106,".")</f>
        <v>4.6182581227316213</v>
      </c>
    </row>
    <row r="107" spans="1:18">
      <c r="A107" s="88" t="s">
        <v>114</v>
      </c>
      <c r="B107" s="28"/>
      <c r="C107" s="30">
        <f>IFERROR((s_DL/(k_decay*up_Rad_Spec!V107*s_IFD_ow*s_EF_ow))*up_Rad_Spec!BF107,".")</f>
        <v>3.266256203344386E-5</v>
      </c>
      <c r="D107" s="30">
        <f>IFERROR((s_DL/(k_decay*up_Rad_Spec!AN107*s_IRA_ow*(1/s_PEFm_ui)*s_SLF*s_ET_ow*s_EF_ow))*up_Rad_Spec!BF107,".")</f>
        <v>1.1495896013389128E-6</v>
      </c>
      <c r="E107" s="30">
        <f>IFERROR((s_DL/(k_decay*up_Rad_Spec!AN107*s_IRA_ow*(1/s_PEF)*s_SLF*s_ET_ow*s_EF_ow))*up_Rad_Spec!BF107,".")</f>
        <v>4.0946614908779038E-4</v>
      </c>
      <c r="F107" s="30">
        <f>IFERROR((s_DL/(k_decay*up_Rad_Spec!AY107*s_GSF_s*s_Fam*s_Foffset*acf!C107*s_ET_ow*(1/24)*s_EF_ow*(1/365)))*up_Rad_Spec!BF107,".")</f>
        <v>5.3548909513746485</v>
      </c>
      <c r="G107" s="30">
        <f t="shared" si="2"/>
        <v>3.0249421964066269E-5</v>
      </c>
      <c r="H107" s="30">
        <f t="shared" si="3"/>
        <v>1.1105041254234553E-6</v>
      </c>
      <c r="I107" s="89">
        <f>IFERROR((s_DL/(up_Rad_Spec!AV107*s_GSF_s*s_Fam*s_Foffset*Fsurf!C107*s_EF_ow*(1/365)*s_ET_ow*(1/24)))*up_Rad_Spec!BF107,".")</f>
        <v>3.977790733820457</v>
      </c>
      <c r="J107" s="30">
        <f>IFERROR((s_DL/(up_Rad_Spec!AZ107*s_GSF_s*s_Fam*s_Foffset*Fsurf!C107*s_EF_ow*(1/365)*s_ET_ow*(1/24)))*up_Rad_Spec!BF107,".")</f>
        <v>3.977790733820457</v>
      </c>
      <c r="K107" s="30">
        <f>IFERROR((s_DL/(up_Rad_Spec!BA107*s_GSF_s*s_Fam*s_Foffset*Fsurf!C107*s_EF_ow*(1/365)*s_ET_ow*(1/24)))*up_Rad_Spec!BF107,".")</f>
        <v>3.977790733820457</v>
      </c>
      <c r="L107" s="30">
        <f>IFERROR((s_DL/(up_Rad_Spec!BB107*s_GSF_s*s_Fam*s_Foffset*Fsurf!C107*s_EF_ow*(1/365)*s_ET_ow*(1/24)))*up_Rad_Spec!BF107,".")</f>
        <v>3.977790733820457</v>
      </c>
      <c r="M107" s="30">
        <f>IFERROR((s_DL/(up_Rad_Spec!AY107*s_GSF_s*s_Fam*s_Foffset*Fsurf!C107*s_EF_ow*(1/365)*s_ET_ow*(1/24)))*up_Rad_Spec!BF107,".")</f>
        <v>3.977790733820457</v>
      </c>
      <c r="N107" s="30">
        <f>IFERROR((s_DL/(up_Rad_Spec!AV107*s_GSF_s*s_Fam*s_Foffset*acf!D107*s_ET_ow*(1/24)*s_EF_ow*(1/365)))*up_Rad_Spec!BF107,".")</f>
        <v>4.7379907407283666</v>
      </c>
      <c r="O107" s="30">
        <f>IFERROR((s_DL/(up_Rad_Spec!AZ107*s_GSF_s*s_Fam*s_Foffset*acf!E107*s_ET_ow*(1/24)*s_EF_ow*(1/365)))*up_Rad_Spec!BF107,".")</f>
        <v>4.7379907407283666</v>
      </c>
      <c r="P107" s="30">
        <f>IFERROR((s_DL/(up_Rad_Spec!BA107*s_GSF_s*s_Fam*s_Foffset*acf!F107*s_ET_ow*(1/24)*s_EF_ow*(1/365)))*up_Rad_Spec!BF107,".")</f>
        <v>4.7379907407283666</v>
      </c>
      <c r="Q107" s="30">
        <f>IFERROR((s_DL/(up_Rad_Spec!BB107*s_GSF_s*s_Fam*s_Foffset*acf!G107*s_ET_ow*(1/24)*s_EF_ow*(1/365)))*up_Rad_Spec!BF107,".")</f>
        <v>4.7379907407283666</v>
      </c>
      <c r="R107" s="30">
        <f>IFERROR((s_DL/(up_Rad_Spec!AY107*s_GSF_s*s_Fam*s_Foffset*acf!C107*s_ET_ow*(1/24)*s_EF_ow*(1/365)))*up_Rad_Spec!BF107,".")</f>
        <v>4.7379907407283666</v>
      </c>
    </row>
    <row r="108" spans="1:18">
      <c r="A108" s="88" t="s">
        <v>115</v>
      </c>
      <c r="B108" s="28"/>
      <c r="C108" s="30">
        <f>IFERROR((s_DL/(k_decay*up_Rad_Spec!V108*s_IFD_ow*s_EF_ow))*up_Rad_Spec!BF108,".")</f>
        <v>3.266256203344386E-5</v>
      </c>
      <c r="D108" s="30">
        <f>IFERROR((s_DL/(k_decay*up_Rad_Spec!AN108*s_IRA_ow*(1/s_PEFm_ui)*s_SLF*s_ET_ow*s_EF_ow))*up_Rad_Spec!BF108,".")</f>
        <v>1.1495896013389128E-6</v>
      </c>
      <c r="E108" s="30">
        <f>IFERROR((s_DL/(k_decay*up_Rad_Spec!AN108*s_IRA_ow*(1/s_PEF)*s_SLF*s_ET_ow*s_EF_ow))*up_Rad_Spec!BF108,".")</f>
        <v>4.0946614908779038E-4</v>
      </c>
      <c r="F108" s="30">
        <f>IFERROR((s_DL/(k_decay*up_Rad_Spec!AY108*s_GSF_s*s_Fam*s_Foffset*acf!C108*s_ET_ow*(1/24)*s_EF_ow*(1/365)))*up_Rad_Spec!BF108,".")</f>
        <v>5.4566781347478841</v>
      </c>
      <c r="G108" s="30">
        <f t="shared" si="2"/>
        <v>3.0249425151552633E-5</v>
      </c>
      <c r="H108" s="30">
        <f t="shared" si="3"/>
        <v>1.1105041297193587E-6</v>
      </c>
      <c r="I108" s="89">
        <f>IFERROR((s_DL/(up_Rad_Spec!AV108*s_GSF_s*s_Fam*s_Foffset*Fsurf!C108*s_EF_ow*(1/365)*s_ET_ow*(1/24)))*up_Rad_Spec!BF108,".")</f>
        <v>4.4051566804292674</v>
      </c>
      <c r="J108" s="30">
        <f>IFERROR((s_DL/(up_Rad_Spec!AZ108*s_GSF_s*s_Fam*s_Foffset*Fsurf!C108*s_EF_ow*(1/365)*s_ET_ow*(1/24)))*up_Rad_Spec!BF108,".")</f>
        <v>4.4051566804292674</v>
      </c>
      <c r="K108" s="30">
        <f>IFERROR((s_DL/(up_Rad_Spec!BA108*s_GSF_s*s_Fam*s_Foffset*Fsurf!C108*s_EF_ow*(1/365)*s_ET_ow*(1/24)))*up_Rad_Spec!BF108,".")</f>
        <v>4.4051566804292674</v>
      </c>
      <c r="L108" s="30">
        <f>IFERROR((s_DL/(up_Rad_Spec!BB108*s_GSF_s*s_Fam*s_Foffset*Fsurf!C108*s_EF_ow*(1/365)*s_ET_ow*(1/24)))*up_Rad_Spec!BF108,".")</f>
        <v>4.4051566804292674</v>
      </c>
      <c r="M108" s="30">
        <f>IFERROR((s_DL/(up_Rad_Spec!AY108*s_GSF_s*s_Fam*s_Foffset*Fsurf!C108*s_EF_ow*(1/365)*s_ET_ow*(1/24)))*up_Rad_Spec!BF108,".")</f>
        <v>4.4051566804292674</v>
      </c>
      <c r="N108" s="30">
        <f>IFERROR((s_DL/(up_Rad_Spec!AV108*s_GSF_s*s_Fam*s_Foffset*acf!D108*s_ET_ow*(1/24)*s_EF_ow*(1/365)))*up_Rad_Spec!BF108,".")</f>
        <v>4.5719168384760307</v>
      </c>
      <c r="O108" s="30">
        <f>IFERROR((s_DL/(up_Rad_Spec!AZ108*s_GSF_s*s_Fam*s_Foffset*acf!E108*s_ET_ow*(1/24)*s_EF_ow*(1/365)))*up_Rad_Spec!BF108,".")</f>
        <v>4.5877186463395949</v>
      </c>
      <c r="P108" s="30">
        <f>IFERROR((s_DL/(up_Rad_Spec!BA108*s_GSF_s*s_Fam*s_Foffset*acf!F108*s_ET_ow*(1/24)*s_EF_ow*(1/365)))*up_Rad_Spec!BF108,".")</f>
        <v>4.5637423209247219</v>
      </c>
      <c r="Q108" s="30">
        <f>IFERROR((s_DL/(up_Rad_Spec!BB108*s_GSF_s*s_Fam*s_Foffset*acf!G108*s_ET_ow*(1/24)*s_EF_ow*(1/365)))*up_Rad_Spec!BF108,".")</f>
        <v>4.6695330798357153</v>
      </c>
      <c r="R108" s="30">
        <f>IFERROR((s_DL/(up_Rad_Spec!AY108*s_GSF_s*s_Fam*s_Foffset*acf!C108*s_ET_ow*(1/24)*s_EF_ow*(1/365)))*up_Rad_Spec!BF108,".")</f>
        <v>4.8280517217504748</v>
      </c>
    </row>
    <row r="109" spans="1:18">
      <c r="A109" s="88" t="s">
        <v>116</v>
      </c>
      <c r="B109" s="28"/>
      <c r="C109" s="30">
        <f>IFERROR((s_DL/(k_decay*up_Rad_Spec!V109*s_IFD_ow*s_EF_ow))*up_Rad_Spec!BF109,".")</f>
        <v>3.266256203344386E-5</v>
      </c>
      <c r="D109" s="30">
        <f>IFERROR((s_DL/(k_decay*up_Rad_Spec!AN109*s_IRA_ow*(1/s_PEFm_ui)*s_SLF*s_ET_ow*s_EF_ow))*up_Rad_Spec!BF109,".")</f>
        <v>1.1495896013389128E-6</v>
      </c>
      <c r="E109" s="30">
        <f>IFERROR((s_DL/(k_decay*up_Rad_Spec!AN109*s_IRA_ow*(1/s_PEF)*s_SLF*s_ET_ow*s_EF_ow))*up_Rad_Spec!BF109,".")</f>
        <v>4.0946614908779038E-4</v>
      </c>
      <c r="F109" s="30">
        <f>IFERROR((s_DL/(k_decay*up_Rad_Spec!AY109*s_GSF_s*s_Fam*s_Foffset*acf!C109*s_ET_ow*(1/24)*s_EF_ow*(1/365)))*up_Rad_Spec!BF109,".")</f>
        <v>5.557300705039049</v>
      </c>
      <c r="G109" s="30">
        <f t="shared" si="2"/>
        <v>3.0249428187802209E-5</v>
      </c>
      <c r="H109" s="30">
        <f t="shared" si="3"/>
        <v>1.1105041338114331E-6</v>
      </c>
      <c r="I109" s="89">
        <f>IFERROR((s_DL/(up_Rad_Spec!AV109*s_GSF_s*s_Fam*s_Foffset*Fsurf!C109*s_EF_ow*(1/365)*s_ET_ow*(1/24)))*up_Rad_Spec!BF109,".")</f>
        <v>4.3870284636373782</v>
      </c>
      <c r="J109" s="30">
        <f>IFERROR((s_DL/(up_Rad_Spec!AZ109*s_GSF_s*s_Fam*s_Foffset*Fsurf!C109*s_EF_ow*(1/365)*s_ET_ow*(1/24)))*up_Rad_Spec!BF109,".")</f>
        <v>4.3870284636373782</v>
      </c>
      <c r="K109" s="30">
        <f>IFERROR((s_DL/(up_Rad_Spec!BA109*s_GSF_s*s_Fam*s_Foffset*Fsurf!C109*s_EF_ow*(1/365)*s_ET_ow*(1/24)))*up_Rad_Spec!BF109,".")</f>
        <v>4.3870284636373782</v>
      </c>
      <c r="L109" s="30">
        <f>IFERROR((s_DL/(up_Rad_Spec!BB109*s_GSF_s*s_Fam*s_Foffset*Fsurf!C109*s_EF_ow*(1/365)*s_ET_ow*(1/24)))*up_Rad_Spec!BF109,".")</f>
        <v>4.3870284636373782</v>
      </c>
      <c r="M109" s="30">
        <f>IFERROR((s_DL/(up_Rad_Spec!AY109*s_GSF_s*s_Fam*s_Foffset*Fsurf!C109*s_EF_ow*(1/365)*s_ET_ow*(1/24)))*up_Rad_Spec!BF109,".")</f>
        <v>4.3870284636373782</v>
      </c>
      <c r="N109" s="30">
        <f>IFERROR((s_DL/(up_Rad_Spec!AV109*s_GSF_s*s_Fam*s_Foffset*acf!D109*s_ET_ow*(1/24)*s_EF_ow*(1/365)))*up_Rad_Spec!BF109,".")</f>
        <v>4.5114540522093085</v>
      </c>
      <c r="O109" s="30">
        <f>IFERROR((s_DL/(up_Rad_Spec!AZ109*s_GSF_s*s_Fam*s_Foffset*acf!E109*s_ET_ow*(1/24)*s_EF_ow*(1/365)))*up_Rad_Spec!BF109,".")</f>
        <v>4.5252646258385241</v>
      </c>
      <c r="P109" s="30">
        <f>IFERROR((s_DL/(up_Rad_Spec!BA109*s_GSF_s*s_Fam*s_Foffset*acf!F109*s_ET_ow*(1/24)*s_EF_ow*(1/365)))*up_Rad_Spec!BF109,".")</f>
        <v>4.5052934127746331</v>
      </c>
      <c r="Q109" s="30">
        <f>IFERROR((s_DL/(up_Rad_Spec!BB109*s_GSF_s*s_Fam*s_Foffset*acf!G109*s_ET_ow*(1/24)*s_EF_ow*(1/365)))*up_Rad_Spec!BF109,".")</f>
        <v>4.4890611490768206</v>
      </c>
      <c r="R109" s="30">
        <f>IFERROR((s_DL/(up_Rad_Spec!AY109*s_GSF_s*s_Fam*s_Foffset*acf!C109*s_ET_ow*(1/24)*s_EF_ow*(1/365)))*up_Rad_Spec!BF109,".")</f>
        <v>4.9170822567654682</v>
      </c>
    </row>
    <row r="110" spans="1:18">
      <c r="A110" s="88" t="s">
        <v>117</v>
      </c>
      <c r="B110" s="28"/>
      <c r="C110" s="30">
        <f>IFERROR((s_DL/(k_decay*up_Rad_Spec!V110*s_IFD_ow*s_EF_ow))*up_Rad_Spec!BF110,".")</f>
        <v>3.266256203344386E-5</v>
      </c>
      <c r="D110" s="30">
        <f>IFERROR((s_DL/(k_decay*up_Rad_Spec!AN110*s_IRA_ow*(1/s_PEFm_ui)*s_SLF*s_ET_ow*s_EF_ow))*up_Rad_Spec!BF110,".")</f>
        <v>1.1495896013389128E-6</v>
      </c>
      <c r="E110" s="30">
        <f>IFERROR((s_DL/(k_decay*up_Rad_Spec!AN110*s_IRA_ow*(1/s_PEF)*s_SLF*s_ET_ow*s_EF_ow))*up_Rad_Spec!BF110,".")</f>
        <v>4.0946614908779038E-4</v>
      </c>
      <c r="F110" s="30">
        <f>IFERROR((s_DL/(k_decay*up_Rad_Spec!AY110*s_GSF_s*s_Fam*s_Foffset*acf!C110*s_ET_ow*(1/24)*s_EF_ow*(1/365)))*up_Rad_Spec!BF110,".")</f>
        <v>5.6106469371119445</v>
      </c>
      <c r="G110" s="30">
        <f t="shared" si="2"/>
        <v>3.0249429753331772E-5</v>
      </c>
      <c r="H110" s="30">
        <f t="shared" si="3"/>
        <v>1.1105041359213593E-6</v>
      </c>
      <c r="I110" s="89" t="str">
        <f>IFERROR((s_DL/(up_Rad_Spec!AV110*s_GSF_s*s_Fam*s_Foffset*Fsurf!C110*s_EF_ow*(1/365)*s_ET_ow*(1/24)))*up_Rad_Spec!BF110,".")</f>
        <v>.</v>
      </c>
      <c r="J110" s="30" t="str">
        <f>IFERROR((s_DL/(up_Rad_Spec!AZ110*s_GSF_s*s_Fam*s_Foffset*Fsurf!C110*s_EF_ow*(1/365)*s_ET_ow*(1/24)))*up_Rad_Spec!BF110,".")</f>
        <v>.</v>
      </c>
      <c r="K110" s="30" t="str">
        <f>IFERROR((s_DL/(up_Rad_Spec!BA110*s_GSF_s*s_Fam*s_Foffset*Fsurf!C110*s_EF_ow*(1/365)*s_ET_ow*(1/24)))*up_Rad_Spec!BF110,".")</f>
        <v>.</v>
      </c>
      <c r="L110" s="30" t="str">
        <f>IFERROR((s_DL/(up_Rad_Spec!BB110*s_GSF_s*s_Fam*s_Foffset*Fsurf!C110*s_EF_ow*(1/365)*s_ET_ow*(1/24)))*up_Rad_Spec!BF110,".")</f>
        <v>.</v>
      </c>
      <c r="M110" s="30" t="str">
        <f>IFERROR((s_DL/(up_Rad_Spec!AY110*s_GSF_s*s_Fam*s_Foffset*Fsurf!C110*s_EF_ow*(1/365)*s_ET_ow*(1/24)))*up_Rad_Spec!BF110,".")</f>
        <v>.</v>
      </c>
      <c r="N110" s="30">
        <f>IFERROR((s_DL/(up_Rad_Spec!AV110*s_GSF_s*s_Fam*s_Foffset*acf!D110*s_ET_ow*(1/24)*s_EF_ow*(1/365)))*up_Rad_Spec!BF110,".")</f>
        <v>4.4568883746239276</v>
      </c>
      <c r="O110" s="30">
        <f>IFERROR((s_DL/(up_Rad_Spec!AZ110*s_GSF_s*s_Fam*s_Foffset*acf!E110*s_ET_ow*(1/24)*s_EF_ow*(1/365)))*up_Rad_Spec!BF110,".")</f>
        <v>4.5072284973975547</v>
      </c>
      <c r="P110" s="30">
        <f>IFERROR((s_DL/(up_Rad_Spec!BA110*s_GSF_s*s_Fam*s_Foffset*acf!F110*s_ET_ow*(1/24)*s_EF_ow*(1/365)))*up_Rad_Spec!BF110,".")</f>
        <v>4.4492817890813132</v>
      </c>
      <c r="Q110" s="30">
        <f>IFERROR((s_DL/(up_Rad_Spec!BB110*s_GSF_s*s_Fam*s_Foffset*acf!G110*s_ET_ow*(1/24)*s_EF_ow*(1/365)))*up_Rad_Spec!BF110,".")</f>
        <v>4.5128325801631402</v>
      </c>
      <c r="R110" s="30">
        <f>IFERROR((s_DL/(up_Rad_Spec!AY110*s_GSF_s*s_Fam*s_Foffset*acf!C110*s_ET_ow*(1/24)*s_EF_ow*(1/365)))*up_Rad_Spec!BF110,".")</f>
        <v>4.9642828358079285</v>
      </c>
    </row>
    <row r="111" spans="1:18">
      <c r="A111" s="88" t="s">
        <v>118</v>
      </c>
      <c r="B111" s="28"/>
      <c r="C111" s="30">
        <f>IFERROR((s_DL/(k_decay*up_Rad_Spec!V111*s_IFD_ow*s_EF_ow))*up_Rad_Spec!BF111,".")</f>
        <v>3.266256203344386E-5</v>
      </c>
      <c r="D111" s="30">
        <f>IFERROR((s_DL/(k_decay*up_Rad_Spec!AN111*s_IRA_ow*(1/s_PEFm_ui)*s_SLF*s_ET_ow*s_EF_ow))*up_Rad_Spec!BF111,".")</f>
        <v>1.1495896013389128E-6</v>
      </c>
      <c r="E111" s="30">
        <f>IFERROR((s_DL/(k_decay*up_Rad_Spec!AN111*s_IRA_ow*(1/s_PEF)*s_SLF*s_ET_ow*s_EF_ow))*up_Rad_Spec!BF111,".")</f>
        <v>4.0946614908779038E-4</v>
      </c>
      <c r="F111" s="30">
        <f>IFERROR((s_DL/(k_decay*up_Rad_Spec!AY111*s_GSF_s*s_Fam*s_Foffset*acf!C111*s_ET_ow*(1/24)*s_EF_ow*(1/365)))*up_Rad_Spec!BF111,".")</f>
        <v>4.9654443367292167</v>
      </c>
      <c r="G111" s="30">
        <f t="shared" si="2"/>
        <v>3.0249408561957084E-5</v>
      </c>
      <c r="H111" s="30">
        <f t="shared" si="3"/>
        <v>1.110504107360886E-6</v>
      </c>
      <c r="I111" s="89">
        <f>IFERROR((s_DL/(up_Rad_Spec!AV111*s_GSF_s*s_Fam*s_Foffset*Fsurf!C111*s_EF_ow*(1/365)*s_ET_ow*(1/24)))*up_Rad_Spec!BF111,".")</f>
        <v>3.977790733820457</v>
      </c>
      <c r="J111" s="30">
        <f>IFERROR((s_DL/(up_Rad_Spec!AZ111*s_GSF_s*s_Fam*s_Foffset*Fsurf!C111*s_EF_ow*(1/365)*s_ET_ow*(1/24)))*up_Rad_Spec!BF111,".")</f>
        <v>3.977790733820457</v>
      </c>
      <c r="K111" s="30">
        <f>IFERROR((s_DL/(up_Rad_Spec!BA111*s_GSF_s*s_Fam*s_Foffset*Fsurf!C111*s_EF_ow*(1/365)*s_ET_ow*(1/24)))*up_Rad_Spec!BF111,".")</f>
        <v>3.977790733820457</v>
      </c>
      <c r="L111" s="30">
        <f>IFERROR((s_DL/(up_Rad_Spec!BB111*s_GSF_s*s_Fam*s_Foffset*Fsurf!C111*s_EF_ow*(1/365)*s_ET_ow*(1/24)))*up_Rad_Spec!BF111,".")</f>
        <v>3.977790733820457</v>
      </c>
      <c r="M111" s="30">
        <f>IFERROR((s_DL/(up_Rad_Spec!AY111*s_GSF_s*s_Fam*s_Foffset*Fsurf!C111*s_EF_ow*(1/365)*s_ET_ow*(1/24)))*up_Rad_Spec!BF111,".")</f>
        <v>3.977790733820457</v>
      </c>
      <c r="N111" s="30">
        <f>IFERROR((s_DL/(up_Rad_Spec!AV111*s_GSF_s*s_Fam*s_Foffset*acf!D111*s_ET_ow*(1/24)*s_EF_ow*(1/365)))*up_Rad_Spec!BF111,".")</f>
        <v>4.2641916666555311</v>
      </c>
      <c r="O111" s="30">
        <f>IFERROR((s_DL/(up_Rad_Spec!AZ111*s_GSF_s*s_Fam*s_Foffset*acf!E111*s_ET_ow*(1/24)*s_EF_ow*(1/365)))*up_Rad_Spec!BF111,".")</f>
        <v>4.5826377187744951</v>
      </c>
      <c r="P111" s="30">
        <f>IFERROR((s_DL/(up_Rad_Spec!BA111*s_GSF_s*s_Fam*s_Foffset*acf!F111*s_ET_ow*(1/24)*s_EF_ow*(1/365)))*up_Rad_Spec!BF111,".")</f>
        <v>4.6451120140490749</v>
      </c>
      <c r="Q111" s="30">
        <f>IFERROR((s_DL/(up_Rad_Spec!BB111*s_GSF_s*s_Fam*s_Foffset*acf!G111*s_ET_ow*(1/24)*s_EF_ow*(1/365)))*up_Rad_Spec!BF111,".")</f>
        <v>4.5622265680884428</v>
      </c>
      <c r="R111" s="30">
        <f>IFERROR((s_DL/(up_Rad_Spec!AY111*s_GSF_s*s_Fam*s_Foffset*acf!C111*s_ET_ow*(1/24)*s_EF_ow*(1/365)))*up_Rad_Spec!BF111,".")</f>
        <v>4.3934095959481212</v>
      </c>
    </row>
    <row r="112" spans="1:18">
      <c r="A112" s="88" t="s">
        <v>119</v>
      </c>
      <c r="B112" s="28"/>
      <c r="C112" s="30">
        <f>IFERROR((s_DL/(k_decay*up_Rad_Spec!V112*s_IFD_ow*s_EF_ow))*up_Rad_Spec!BF112,".")</f>
        <v>3.266256203344386E-5</v>
      </c>
      <c r="D112" s="30">
        <f>IFERROR((s_DL/(k_decay*up_Rad_Spec!AN112*s_IRA_ow*(1/s_PEFm_ui)*s_SLF*s_ET_ow*s_EF_ow))*up_Rad_Spec!BF112,".")</f>
        <v>1.1495896013389128E-6</v>
      </c>
      <c r="E112" s="30">
        <f>IFERROR((s_DL/(k_decay*up_Rad_Spec!AN112*s_IRA_ow*(1/s_PEF)*s_SLF*s_ET_ow*s_EF_ow))*up_Rad_Spec!BF112,".")</f>
        <v>4.0946614908779038E-4</v>
      </c>
      <c r="F112" s="30">
        <f>IFERROR((s_DL/(k_decay*up_Rad_Spec!AY112*s_GSF_s*s_Fam*s_Foffset*acf!C112*s_ET_ow*(1/24)*s_EF_ow*(1/365)))*up_Rad_Spec!BF112,".")</f>
        <v>5.4412601602677872</v>
      </c>
      <c r="G112" s="30">
        <f t="shared" si="2"/>
        <v>3.024942467639934E-5</v>
      </c>
      <c r="H112" s="30">
        <f t="shared" si="3"/>
        <v>1.1105041290789755E-6</v>
      </c>
      <c r="I112" s="89" t="str">
        <f>IFERROR((s_DL/(up_Rad_Spec!AV112*s_GSF_s*s_Fam*s_Foffset*Fsurf!C112*s_EF_ow*(1/365)*s_ET_ow*(1/24)))*up_Rad_Spec!BF112,".")</f>
        <v>.</v>
      </c>
      <c r="J112" s="30" t="str">
        <f>IFERROR((s_DL/(up_Rad_Spec!AZ112*s_GSF_s*s_Fam*s_Foffset*Fsurf!C112*s_EF_ow*(1/365)*s_ET_ow*(1/24)))*up_Rad_Spec!BF112,".")</f>
        <v>.</v>
      </c>
      <c r="K112" s="30" t="str">
        <f>IFERROR((s_DL/(up_Rad_Spec!BA112*s_GSF_s*s_Fam*s_Foffset*Fsurf!C112*s_EF_ow*(1/365)*s_ET_ow*(1/24)))*up_Rad_Spec!BF112,".")</f>
        <v>.</v>
      </c>
      <c r="L112" s="30" t="str">
        <f>IFERROR((s_DL/(up_Rad_Spec!BB112*s_GSF_s*s_Fam*s_Foffset*Fsurf!C112*s_EF_ow*(1/365)*s_ET_ow*(1/24)))*up_Rad_Spec!BF112,".")</f>
        <v>.</v>
      </c>
      <c r="M112" s="30" t="str">
        <f>IFERROR((s_DL/(up_Rad_Spec!AY112*s_GSF_s*s_Fam*s_Foffset*Fsurf!C112*s_EF_ow*(1/365)*s_ET_ow*(1/24)))*up_Rad_Spec!BF112,".")</f>
        <v>.</v>
      </c>
      <c r="N112" s="30">
        <f>IFERROR((s_DL/(up_Rad_Spec!AV112*s_GSF_s*s_Fam*s_Foffset*acf!D112*s_ET_ow*(1/24)*s_EF_ow*(1/365)))*up_Rad_Spec!BF112,".")</f>
        <v>4.5409748985682628</v>
      </c>
      <c r="O112" s="30">
        <f>IFERROR((s_DL/(up_Rad_Spec!AZ112*s_GSF_s*s_Fam*s_Foffset*acf!E112*s_ET_ow*(1/24)*s_EF_ow*(1/365)))*up_Rad_Spec!BF112,".")</f>
        <v>4.5394683515918794</v>
      </c>
      <c r="P112" s="30">
        <f>IFERROR((s_DL/(up_Rad_Spec!BA112*s_GSF_s*s_Fam*s_Foffset*acf!F112*s_ET_ow*(1/24)*s_EF_ow*(1/365)))*up_Rad_Spec!BF112,".")</f>
        <v>4.511904045631371</v>
      </c>
      <c r="Q112" s="30">
        <f>IFERROR((s_DL/(up_Rad_Spec!BB112*s_GSF_s*s_Fam*s_Foffset*acf!G112*s_ET_ow*(1/24)*s_EF_ow*(1/365)))*up_Rad_Spec!BF112,".")</f>
        <v>4.5872364898870108</v>
      </c>
      <c r="R112" s="30">
        <f>IFERROR((s_DL/(up_Rad_Spec!AY112*s_GSF_s*s_Fam*s_Foffset*acf!C112*s_ET_ow*(1/24)*s_EF_ow*(1/365)))*up_Rad_Spec!BF112,".")</f>
        <v>4.814409946223984</v>
      </c>
    </row>
    <row r="113" spans="1:18">
      <c r="A113" s="88" t="s">
        <v>120</v>
      </c>
      <c r="B113" s="28"/>
      <c r="C113" s="30">
        <f>IFERROR((s_DL/(k_decay*up_Rad_Spec!V113*s_IFD_ow*s_EF_ow))*up_Rad_Spec!BF113,".")</f>
        <v>3.266256203344386E-5</v>
      </c>
      <c r="D113" s="30">
        <f>IFERROR((s_DL/(k_decay*up_Rad_Spec!AN113*s_IRA_ow*(1/s_PEFm_ui)*s_SLF*s_ET_ow*s_EF_ow))*up_Rad_Spec!BF113,".")</f>
        <v>1.1495896013389128E-6</v>
      </c>
      <c r="E113" s="30">
        <f>IFERROR((s_DL/(k_decay*up_Rad_Spec!AN113*s_IRA_ow*(1/s_PEF)*s_SLF*s_ET_ow*s_EF_ow))*up_Rad_Spec!BF113,".")</f>
        <v>4.0946614908779038E-4</v>
      </c>
      <c r="F113" s="30">
        <f>IFERROR((s_DL/(k_decay*up_Rad_Spec!AY113*s_GSF_s*s_Fam*s_Foffset*acf!C113*s_ET_ow*(1/24)*s_EF_ow*(1/365)))*up_Rad_Spec!BF113,".")</f>
        <v>4.8194018562371834</v>
      </c>
      <c r="G113" s="30">
        <f t="shared" si="2"/>
        <v>3.0249402977748424E-5</v>
      </c>
      <c r="H113" s="30">
        <f t="shared" si="3"/>
        <v>1.1105040998348155E-6</v>
      </c>
      <c r="I113" s="89">
        <f>IFERROR((s_DL/(up_Rad_Spec!AV113*s_GSF_s*s_Fam*s_Foffset*Fsurf!C113*s_EF_ow*(1/365)*s_ET_ow*(1/24)))*up_Rad_Spec!BF113,".")</f>
        <v>3.5505342769821229</v>
      </c>
      <c r="J113" s="30">
        <f>IFERROR((s_DL/(up_Rad_Spec!AZ113*s_GSF_s*s_Fam*s_Foffset*Fsurf!C113*s_EF_ow*(1/365)*s_ET_ow*(1/24)))*up_Rad_Spec!BF113,".")</f>
        <v>3.5505342769821229</v>
      </c>
      <c r="K113" s="30">
        <f>IFERROR((s_DL/(up_Rad_Spec!BA113*s_GSF_s*s_Fam*s_Foffset*Fsurf!C113*s_EF_ow*(1/365)*s_ET_ow*(1/24)))*up_Rad_Spec!BF113,".")</f>
        <v>3.5505342769821229</v>
      </c>
      <c r="L113" s="30">
        <f>IFERROR((s_DL/(up_Rad_Spec!BB113*s_GSF_s*s_Fam*s_Foffset*Fsurf!C113*s_EF_ow*(1/365)*s_ET_ow*(1/24)))*up_Rad_Spec!BF113,".")</f>
        <v>3.5505342769821229</v>
      </c>
      <c r="M113" s="30">
        <f>IFERROR((s_DL/(up_Rad_Spec!AY113*s_GSF_s*s_Fam*s_Foffset*Fsurf!C113*s_EF_ow*(1/365)*s_ET_ow*(1/24)))*up_Rad_Spec!BF113,".")</f>
        <v>3.5505342769821229</v>
      </c>
      <c r="N113" s="30">
        <f>IFERROR((s_DL/(up_Rad_Spec!AV113*s_GSF_s*s_Fam*s_Foffset*acf!D113*s_ET_ow*(1/24)*s_EF_ow*(1/365)))*up_Rad_Spec!BF113,".")</f>
        <v>4.4320732283348816</v>
      </c>
      <c r="O113" s="30">
        <f>IFERROR((s_DL/(up_Rad_Spec!AZ113*s_GSF_s*s_Fam*s_Foffset*acf!E113*s_ET_ow*(1/24)*s_EF_ow*(1/365)))*up_Rad_Spec!BF113,".")</f>
        <v>4.4668909184155625</v>
      </c>
      <c r="P113" s="30">
        <f>IFERROR((s_DL/(up_Rad_Spec!BA113*s_GSF_s*s_Fam*s_Foffset*acf!F113*s_ET_ow*(1/24)*s_EF_ow*(1/365)))*up_Rad_Spec!BF113,".")</f>
        <v>4.5606327985620627</v>
      </c>
      <c r="Q113" s="30">
        <f>IFERROR((s_DL/(up_Rad_Spec!BB113*s_GSF_s*s_Fam*s_Foffset*acf!G113*s_ET_ow*(1/24)*s_EF_ow*(1/365)))*up_Rad_Spec!BF113,".")</f>
        <v>4.5860174528182114</v>
      </c>
      <c r="R113" s="30">
        <f>IFERROR((s_DL/(up_Rad_Spec!AY113*s_GSF_s*s_Fam*s_Foffset*acf!C113*s_ET_ow*(1/24)*s_EF_ow*(1/365)))*up_Rad_Spec!BF113,".")</f>
        <v>4.2641916666555311</v>
      </c>
    </row>
    <row r="114" spans="1:18">
      <c r="A114" s="34" t="s">
        <v>121</v>
      </c>
      <c r="B114" s="28" t="s">
        <v>9</v>
      </c>
      <c r="C114" s="30">
        <f>IFERROR((s_DL/(k_decay*up_Rad_Spec!V114*s_IFD_ow*s_EF_ow))*up_Rad_Spec!BF114,".")</f>
        <v>3.266256203344386E-5</v>
      </c>
      <c r="D114" s="30">
        <f>IFERROR((s_DL/(k_decay*up_Rad_Spec!AN114*s_IRA_ow*(1/s_PEFm_ui)*s_SLF*s_ET_ow*s_EF_ow))*up_Rad_Spec!BF114,".")</f>
        <v>1.1495896013389128E-6</v>
      </c>
      <c r="E114" s="30">
        <f>IFERROR((s_DL/(k_decay*up_Rad_Spec!AN114*s_IRA_ow*(1/s_PEF)*s_SLF*s_ET_ow*s_EF_ow))*up_Rad_Spec!BF114,".")</f>
        <v>4.0946614908779038E-4</v>
      </c>
      <c r="F114" s="30">
        <f>IFERROR((s_DL/(k_decay*up_Rad_Spec!AY114*s_GSF_s*s_Fam*s_Foffset*acf!C114*s_ET_ow*(1/24)*s_EF_ow*(1/365)))*up_Rad_Spec!BF114,".")</f>
        <v>4.9410271396753478</v>
      </c>
      <c r="G114" s="30">
        <f t="shared" si="2"/>
        <v>3.0249407651301375E-5</v>
      </c>
      <c r="H114" s="30">
        <f t="shared" si="3"/>
        <v>1.1105041061335575E-6</v>
      </c>
      <c r="I114" s="89">
        <f>IFERROR((s_DL/(up_Rad_Spec!AV114*s_GSF_s*s_Fam*s_Foffset*Fsurf!C114*s_EF_ow*(1/365)*s_ET_ow*(1/24)))*up_Rad_Spec!BF114,".")</f>
        <v>3.6446082620987439</v>
      </c>
      <c r="J114" s="30">
        <f>IFERROR((s_DL/(up_Rad_Spec!AZ114*s_GSF_s*s_Fam*s_Foffset*Fsurf!C114*s_EF_ow*(1/365)*s_ET_ow*(1/24)))*up_Rad_Spec!BF114,".")</f>
        <v>3.6446082620987439</v>
      </c>
      <c r="K114" s="30">
        <f>IFERROR((s_DL/(up_Rad_Spec!BA114*s_GSF_s*s_Fam*s_Foffset*Fsurf!C114*s_EF_ow*(1/365)*s_ET_ow*(1/24)))*up_Rad_Spec!BF114,".")</f>
        <v>3.6446082620987439</v>
      </c>
      <c r="L114" s="30">
        <f>IFERROR((s_DL/(up_Rad_Spec!BB114*s_GSF_s*s_Fam*s_Foffset*Fsurf!C114*s_EF_ow*(1/365)*s_ET_ow*(1/24)))*up_Rad_Spec!BF114,".")</f>
        <v>3.6446082620987439</v>
      </c>
      <c r="M114" s="30">
        <f>IFERROR((s_DL/(up_Rad_Spec!AY114*s_GSF_s*s_Fam*s_Foffset*Fsurf!C114*s_EF_ow*(1/365)*s_ET_ow*(1/24)))*up_Rad_Spec!BF114,".")</f>
        <v>3.6446082620987439</v>
      </c>
      <c r="N114" s="30">
        <f>IFERROR((s_DL/(up_Rad_Spec!AV114*s_GSF_s*s_Fam*s_Foffset*acf!D114*s_ET_ow*(1/24)*s_EF_ow*(1/365)))*up_Rad_Spec!BF114,".")</f>
        <v>4.4817524659746883</v>
      </c>
      <c r="O114" s="30">
        <f>IFERROR((s_DL/(up_Rad_Spec!AZ114*s_GSF_s*s_Fam*s_Foffset*acf!E114*s_ET_ow*(1/24)*s_EF_ow*(1/365)))*up_Rad_Spec!BF114,".")</f>
        <v>4.6367909384992183</v>
      </c>
      <c r="P114" s="30">
        <f>IFERROR((s_DL/(up_Rad_Spec!BA114*s_GSF_s*s_Fam*s_Foffset*acf!F114*s_ET_ow*(1/24)*s_EF_ow*(1/365)))*up_Rad_Spec!BF114,".")</f>
        <v>4.6820824499877718</v>
      </c>
      <c r="Q114" s="30">
        <f>IFERROR((s_DL/(up_Rad_Spec!BB114*s_GSF_s*s_Fam*s_Foffset*acf!G114*s_ET_ow*(1/24)*s_EF_ow*(1/365)))*up_Rad_Spec!BF114,".")</f>
        <v>4.6373084374878859</v>
      </c>
      <c r="R114" s="30">
        <f>IFERROR((s_DL/(up_Rad_Spec!AY114*s_GSF_s*s_Fam*s_Foffset*acf!C114*s_ET_ow*(1/24)*s_EF_ow*(1/365)))*up_Rad_Spec!BF114,".")</f>
        <v>4.3718053364764922</v>
      </c>
    </row>
    <row r="115" spans="1:18">
      <c r="A115" s="88" t="s">
        <v>122</v>
      </c>
      <c r="B115" s="28"/>
      <c r="C115" s="30">
        <f>IFERROR((s_DL/(k_decay*up_Rad_Spec!V115*s_IFD_ow*s_EF_ow))*up_Rad_Spec!BF115,".")</f>
        <v>3.266256203344386E-5</v>
      </c>
      <c r="D115" s="30">
        <f>IFERROR((s_DL/(k_decay*up_Rad_Spec!AN115*s_IRA_ow*(1/s_PEFm_ui)*s_SLF*s_ET_ow*s_EF_ow))*up_Rad_Spec!BF115,".")</f>
        <v>1.1495896013389128E-6</v>
      </c>
      <c r="E115" s="30">
        <f>IFERROR((s_DL/(k_decay*up_Rad_Spec!AN115*s_IRA_ow*(1/s_PEF)*s_SLF*s_ET_ow*s_EF_ow))*up_Rad_Spec!BF115,".")</f>
        <v>4.0946614908779038E-4</v>
      </c>
      <c r="F115" s="30">
        <f>IFERROR((s_DL/(k_decay*up_Rad_Spec!AY115*s_GSF_s*s_Fam*s_Foffset*acf!C115*s_ET_ow*(1/24)*s_EF_ow*(1/365)))*up_Rad_Spec!BF115,".")</f>
        <v>4.8194018562371834</v>
      </c>
      <c r="G115" s="30">
        <f t="shared" si="2"/>
        <v>3.0249402977748424E-5</v>
      </c>
      <c r="H115" s="30">
        <f t="shared" si="3"/>
        <v>1.1105040998348155E-6</v>
      </c>
      <c r="I115" s="89">
        <f>IFERROR((s_DL/(up_Rad_Spec!AV115*s_GSF_s*s_Fam*s_Foffset*Fsurf!C115*s_EF_ow*(1/365)*s_ET_ow*(1/24)))*up_Rad_Spec!BF115,".")</f>
        <v>3.5270402536439454</v>
      </c>
      <c r="J115" s="30">
        <f>IFERROR((s_DL/(up_Rad_Spec!AZ115*s_GSF_s*s_Fam*s_Foffset*Fsurf!C115*s_EF_ow*(1/365)*s_ET_ow*(1/24)))*up_Rad_Spec!BF115,".")</f>
        <v>3.5270402536439454</v>
      </c>
      <c r="K115" s="30">
        <f>IFERROR((s_DL/(up_Rad_Spec!BA115*s_GSF_s*s_Fam*s_Foffset*Fsurf!C115*s_EF_ow*(1/365)*s_ET_ow*(1/24)))*up_Rad_Spec!BF115,".")</f>
        <v>3.5270402536439454</v>
      </c>
      <c r="L115" s="30">
        <f>IFERROR((s_DL/(up_Rad_Spec!BB115*s_GSF_s*s_Fam*s_Foffset*Fsurf!C115*s_EF_ow*(1/365)*s_ET_ow*(1/24)))*up_Rad_Spec!BF115,".")</f>
        <v>3.5270402536439454</v>
      </c>
      <c r="M115" s="30">
        <f>IFERROR((s_DL/(up_Rad_Spec!AY115*s_GSF_s*s_Fam*s_Foffset*Fsurf!C115*s_EF_ow*(1/365)*s_ET_ow*(1/24)))*up_Rad_Spec!BF115,".")</f>
        <v>3.5270402536439454</v>
      </c>
      <c r="N115" s="30">
        <f>IFERROR((s_DL/(up_Rad_Spec!AV115*s_GSF_s*s_Fam*s_Foffset*acf!D115*s_ET_ow*(1/24)*s_EF_ow*(1/365)))*up_Rad_Spec!BF115,".")</f>
        <v>4.2641916666555311</v>
      </c>
      <c r="O115" s="30">
        <f>IFERROR((s_DL/(up_Rad_Spec!AZ115*s_GSF_s*s_Fam*s_Foffset*acf!E115*s_ET_ow*(1/24)*s_EF_ow*(1/365)))*up_Rad_Spec!BF115,".")</f>
        <v>4.3746629533564478</v>
      </c>
      <c r="P115" s="30">
        <f>IFERROR((s_DL/(up_Rad_Spec!BA115*s_GSF_s*s_Fam*s_Foffset*acf!F115*s_ET_ow*(1/24)*s_EF_ow*(1/365)))*up_Rad_Spec!BF115,".")</f>
        <v>4.445261376492283</v>
      </c>
      <c r="Q115" s="30">
        <f>IFERROR((s_DL/(up_Rad_Spec!BB115*s_GSF_s*s_Fam*s_Foffset*acf!G115*s_ET_ow*(1/24)*s_EF_ow*(1/365)))*up_Rad_Spec!BF115,".")</f>
        <v>4.4912787968324519</v>
      </c>
      <c r="R115" s="30">
        <f>IFERROR((s_DL/(up_Rad_Spec!AY115*s_GSF_s*s_Fam*s_Foffset*acf!C115*s_ET_ow*(1/24)*s_EF_ow*(1/365)))*up_Rad_Spec!BF115,".")</f>
        <v>4.2641916666555311</v>
      </c>
    </row>
    <row r="116" spans="1:18">
      <c r="A116" s="88" t="s">
        <v>123</v>
      </c>
      <c r="B116" s="28"/>
      <c r="C116" s="30">
        <f>IFERROR((s_DL/(k_decay*up_Rad_Spec!V116*s_IFD_ow*s_EF_ow))*up_Rad_Spec!BF116,".")</f>
        <v>3.266256203344386E-5</v>
      </c>
      <c r="D116" s="30">
        <f>IFERROR((s_DL/(k_decay*up_Rad_Spec!AN116*s_IRA_ow*(1/s_PEFm_ui)*s_SLF*s_ET_ow*s_EF_ow))*up_Rad_Spec!BF116,".")</f>
        <v>1.1495896013389128E-6</v>
      </c>
      <c r="E116" s="30">
        <f>IFERROR((s_DL/(k_decay*up_Rad_Spec!AN116*s_IRA_ow*(1/s_PEF)*s_SLF*s_ET_ow*s_EF_ow))*up_Rad_Spec!BF116,".")</f>
        <v>4.0946614908779038E-4</v>
      </c>
      <c r="F116" s="30">
        <f>IFERROR((s_DL/(k_decay*up_Rad_Spec!AY116*s_GSF_s*s_Fam*s_Foffset*acf!C116*s_ET_ow*(1/24)*s_EF_ow*(1/365)))*up_Rad_Spec!BF116,".")</f>
        <v>4.8194018562371834</v>
      </c>
      <c r="G116" s="30">
        <f t="shared" si="2"/>
        <v>3.0249402977748424E-5</v>
      </c>
      <c r="H116" s="30">
        <f t="shared" si="3"/>
        <v>1.1105040998348155E-6</v>
      </c>
      <c r="I116" s="89">
        <f>IFERROR((s_DL/(up_Rad_Spec!AV116*s_GSF_s*s_Fam*s_Foffset*Fsurf!C116*s_EF_ow*(1/365)*s_ET_ow*(1/24)))*up_Rad_Spec!BF116,".")</f>
        <v>3.5241253443434135</v>
      </c>
      <c r="J116" s="30">
        <f>IFERROR((s_DL/(up_Rad_Spec!AZ116*s_GSF_s*s_Fam*s_Foffset*Fsurf!C116*s_EF_ow*(1/365)*s_ET_ow*(1/24)))*up_Rad_Spec!BF116,".")</f>
        <v>3.5241253443434135</v>
      </c>
      <c r="K116" s="30">
        <f>IFERROR((s_DL/(up_Rad_Spec!BA116*s_GSF_s*s_Fam*s_Foffset*Fsurf!C116*s_EF_ow*(1/365)*s_ET_ow*(1/24)))*up_Rad_Spec!BF116,".")</f>
        <v>3.5241253443434135</v>
      </c>
      <c r="L116" s="30">
        <f>IFERROR((s_DL/(up_Rad_Spec!BB116*s_GSF_s*s_Fam*s_Foffset*Fsurf!C116*s_EF_ow*(1/365)*s_ET_ow*(1/24)))*up_Rad_Spec!BF116,".")</f>
        <v>3.5241253443434135</v>
      </c>
      <c r="M116" s="30">
        <f>IFERROR((s_DL/(up_Rad_Spec!AY116*s_GSF_s*s_Fam*s_Foffset*Fsurf!C116*s_EF_ow*(1/365)*s_ET_ow*(1/24)))*up_Rad_Spec!BF116,".")</f>
        <v>3.5241253443434135</v>
      </c>
      <c r="N116" s="30">
        <f>IFERROR((s_DL/(up_Rad_Spec!AV116*s_GSF_s*s_Fam*s_Foffset*acf!D116*s_ET_ow*(1/24)*s_EF_ow*(1/365)))*up_Rad_Spec!BF116,".")</f>
        <v>4.2641916666555311</v>
      </c>
      <c r="O116" s="30">
        <f>IFERROR((s_DL/(up_Rad_Spec!AZ116*s_GSF_s*s_Fam*s_Foffset*acf!E116*s_ET_ow*(1/24)*s_EF_ow*(1/365)))*up_Rad_Spec!BF116,".")</f>
        <v>4.3636480320585749</v>
      </c>
      <c r="P116" s="30">
        <f>IFERROR((s_DL/(up_Rad_Spec!BA116*s_GSF_s*s_Fam*s_Foffset*acf!F116*s_ET_ow*(1/24)*s_EF_ow*(1/365)))*up_Rad_Spec!BF116,".")</f>
        <v>4.4153275738281339</v>
      </c>
      <c r="Q116" s="30">
        <f>IFERROR((s_DL/(up_Rad_Spec!BB116*s_GSF_s*s_Fam*s_Foffset*acf!G116*s_ET_ow*(1/24)*s_EF_ow*(1/365)))*up_Rad_Spec!BF116,".")</f>
        <v>4.4523177695962124</v>
      </c>
      <c r="R116" s="30">
        <f>IFERROR((s_DL/(up_Rad_Spec!AY116*s_GSF_s*s_Fam*s_Foffset*acf!C116*s_ET_ow*(1/24)*s_EF_ow*(1/365)))*up_Rad_Spec!BF116,".")</f>
        <v>4.2641916666555311</v>
      </c>
    </row>
    <row r="117" spans="1:18">
      <c r="A117" s="88" t="s">
        <v>124</v>
      </c>
      <c r="B117" s="28"/>
      <c r="C117" s="30">
        <f>IFERROR((s_DL/(k_decay*up_Rad_Spec!V117*s_IFD_ow*s_EF_ow))*up_Rad_Spec!BF117,".")</f>
        <v>3.266256203344386E-5</v>
      </c>
      <c r="D117" s="30">
        <f>IFERROR((s_DL/(k_decay*up_Rad_Spec!AN117*s_IRA_ow*(1/s_PEFm_ui)*s_SLF*s_ET_ow*s_EF_ow))*up_Rad_Spec!BF117,".")</f>
        <v>1.1495896013389128E-6</v>
      </c>
      <c r="E117" s="30">
        <f>IFERROR((s_DL/(k_decay*up_Rad_Spec!AN117*s_IRA_ow*(1/s_PEF)*s_SLF*s_ET_ow*s_EF_ow))*up_Rad_Spec!BF117,".")</f>
        <v>4.0946614908779038E-4</v>
      </c>
      <c r="F117" s="30">
        <f>IFERROR((s_DL/(k_decay*up_Rad_Spec!AY117*s_GSF_s*s_Fam*s_Foffset*acf!C117*s_ET_ow*(1/24)*s_EF_ow*(1/365)))*up_Rad_Spec!BF117,".")</f>
        <v>5.1703291758661054</v>
      </c>
      <c r="G117" s="30">
        <f t="shared" si="2"/>
        <v>3.02494158643869E-5</v>
      </c>
      <c r="H117" s="30">
        <f t="shared" si="3"/>
        <v>1.1105041172026706E-6</v>
      </c>
      <c r="I117" s="89">
        <f>IFERROR((s_DL/(up_Rad_Spec!AV117*s_GSF_s*s_Fam*s_Foffset*Fsurf!C117*s_EF_ow*(1/365)*s_ET_ow*(1/24)))*up_Rad_Spec!BF117,".")</f>
        <v>3.9666899224702612</v>
      </c>
      <c r="J117" s="30">
        <f>IFERROR((s_DL/(up_Rad_Spec!AZ117*s_GSF_s*s_Fam*s_Foffset*Fsurf!C117*s_EF_ow*(1/365)*s_ET_ow*(1/24)))*up_Rad_Spec!BF117,".")</f>
        <v>3.9666899224702612</v>
      </c>
      <c r="K117" s="30">
        <f>IFERROR((s_DL/(up_Rad_Spec!BA117*s_GSF_s*s_Fam*s_Foffset*Fsurf!C117*s_EF_ow*(1/365)*s_ET_ow*(1/24)))*up_Rad_Spec!BF117,".")</f>
        <v>3.9666899224702612</v>
      </c>
      <c r="L117" s="30">
        <f>IFERROR((s_DL/(up_Rad_Spec!BB117*s_GSF_s*s_Fam*s_Foffset*Fsurf!C117*s_EF_ow*(1/365)*s_ET_ow*(1/24)))*up_Rad_Spec!BF117,".")</f>
        <v>3.9666899224702612</v>
      </c>
      <c r="M117" s="30">
        <f>IFERROR((s_DL/(up_Rad_Spec!AY117*s_GSF_s*s_Fam*s_Foffset*Fsurf!C117*s_EF_ow*(1/365)*s_ET_ow*(1/24)))*up_Rad_Spec!BF117,".")</f>
        <v>3.9666899224702612</v>
      </c>
      <c r="N117" s="30">
        <f>IFERROR((s_DL/(up_Rad_Spec!AV117*s_GSF_s*s_Fam*s_Foffset*acf!D117*s_ET_ow*(1/24)*s_EF_ow*(1/365)))*up_Rad_Spec!BF117,".")</f>
        <v>4.3653758756948156</v>
      </c>
      <c r="O117" s="30">
        <f>IFERROR((s_DL/(up_Rad_Spec!AZ117*s_GSF_s*s_Fam*s_Foffset*acf!E117*s_ET_ow*(1/24)*s_EF_ow*(1/365)))*up_Rad_Spec!BF117,".")</f>
        <v>4.8369935323256756</v>
      </c>
      <c r="P117" s="30">
        <f>IFERROR((s_DL/(up_Rad_Spec!BA117*s_GSF_s*s_Fam*s_Foffset*acf!F117*s_ET_ow*(1/24)*s_EF_ow*(1/365)))*up_Rad_Spec!BF117,".")</f>
        <v>4.8481073597025803</v>
      </c>
      <c r="Q117" s="30">
        <f>IFERROR((s_DL/(up_Rad_Spec!BB117*s_GSF_s*s_Fam*s_Foffset*acf!G117*s_ET_ow*(1/24)*s_EF_ow*(1/365)))*up_Rad_Spec!BF117,".")</f>
        <v>4.8481765719080938</v>
      </c>
      <c r="R117" s="30">
        <f>IFERROR((s_DL/(up_Rad_Spec!AY117*s_GSF_s*s_Fam*s_Foffset*acf!C117*s_ET_ow*(1/24)*s_EF_ow*(1/365)))*up_Rad_Spec!BF117,".")</f>
        <v>4.5746910598586039</v>
      </c>
    </row>
    <row r="118" spans="1:18">
      <c r="A118" s="88" t="s">
        <v>125</v>
      </c>
      <c r="B118" s="28"/>
      <c r="C118" s="30">
        <f>IFERROR((s_DL/(k_decay*up_Rad_Spec!V118*s_IFD_ow*s_EF_ow))*up_Rad_Spec!BF118,".")</f>
        <v>3.266256203344386E-5</v>
      </c>
      <c r="D118" s="30">
        <f>IFERROR((s_DL/(k_decay*up_Rad_Spec!AN118*s_IRA_ow*(1/s_PEFm_ui)*s_SLF*s_ET_ow*s_EF_ow))*up_Rad_Spec!BF118,".")</f>
        <v>1.1495896013389128E-6</v>
      </c>
      <c r="E118" s="30">
        <f>IFERROR((s_DL/(k_decay*up_Rad_Spec!AN118*s_IRA_ow*(1/s_PEF)*s_SLF*s_ET_ow*s_EF_ow))*up_Rad_Spec!BF118,".")</f>
        <v>4.0946614908779038E-4</v>
      </c>
      <c r="F118" s="30">
        <f>IFERROR((s_DL/(k_decay*up_Rad_Spec!AY118*s_GSF_s*s_Fam*s_Foffset*acf!C118*s_ET_ow*(1/24)*s_EF_ow*(1/365)))*up_Rad_Spec!BF118,".")</f>
        <v>5.4934440738927313</v>
      </c>
      <c r="G118" s="30">
        <f t="shared" si="2"/>
        <v>3.0249426273847266E-5</v>
      </c>
      <c r="H118" s="30">
        <f t="shared" si="3"/>
        <v>1.1105041312319198E-6</v>
      </c>
      <c r="I118" s="89">
        <f>IFERROR((s_DL/(up_Rad_Spec!AV118*s_GSF_s*s_Fam*s_Foffset*Fsurf!C118*s_EF_ow*(1/365)*s_ET_ow*(1/24)))*up_Rad_Spec!BF118,".")</f>
        <v>4.3601141785843867</v>
      </c>
      <c r="J118" s="30">
        <f>IFERROR((s_DL/(up_Rad_Spec!AZ118*s_GSF_s*s_Fam*s_Foffset*Fsurf!C118*s_EF_ow*(1/365)*s_ET_ow*(1/24)))*up_Rad_Spec!BF118,".")</f>
        <v>4.3601141785843867</v>
      </c>
      <c r="K118" s="30">
        <f>IFERROR((s_DL/(up_Rad_Spec!BA118*s_GSF_s*s_Fam*s_Foffset*Fsurf!C118*s_EF_ow*(1/365)*s_ET_ow*(1/24)))*up_Rad_Spec!BF118,".")</f>
        <v>4.3601141785843867</v>
      </c>
      <c r="L118" s="30">
        <f>IFERROR((s_DL/(up_Rad_Spec!BB118*s_GSF_s*s_Fam*s_Foffset*Fsurf!C118*s_EF_ow*(1/365)*s_ET_ow*(1/24)))*up_Rad_Spec!BF118,".")</f>
        <v>4.3601141785843867</v>
      </c>
      <c r="M118" s="30">
        <f>IFERROR((s_DL/(up_Rad_Spec!AY118*s_GSF_s*s_Fam*s_Foffset*Fsurf!C118*s_EF_ow*(1/365)*s_ET_ow*(1/24)))*up_Rad_Spec!BF118,".")</f>
        <v>4.3601141785843867</v>
      </c>
      <c r="N118" s="30">
        <f>IFERROR((s_DL/(up_Rad_Spec!AV118*s_GSF_s*s_Fam*s_Foffset*acf!D118*s_ET_ow*(1/24)*s_EF_ow*(1/365)))*up_Rad_Spec!BF118,".")</f>
        <v>4.504005609244242</v>
      </c>
      <c r="O118" s="30">
        <f>IFERROR((s_DL/(up_Rad_Spec!AZ118*s_GSF_s*s_Fam*s_Foffset*acf!E118*s_ET_ow*(1/24)*s_EF_ow*(1/365)))*up_Rad_Spec!BF118,".")</f>
        <v>4.5639826862420163</v>
      </c>
      <c r="P118" s="30">
        <f>IFERROR((s_DL/(up_Rad_Spec!BA118*s_GSF_s*s_Fam*s_Foffset*acf!F118*s_ET_ow*(1/24)*s_EF_ow*(1/365)))*up_Rad_Spec!BF118,".")</f>
        <v>4.5459991159301563</v>
      </c>
      <c r="Q118" s="30">
        <f>IFERROR((s_DL/(up_Rad_Spec!BB118*s_GSF_s*s_Fam*s_Foffset*acf!G118*s_ET_ow*(1/24)*s_EF_ow*(1/365)))*up_Rad_Spec!BF118,".")</f>
        <v>4.6715985137882221</v>
      </c>
      <c r="R118" s="30">
        <f>IFERROR((s_DL/(up_Rad_Spec!AY118*s_GSF_s*s_Fam*s_Foffset*acf!C118*s_ET_ow*(1/24)*s_EF_ow*(1/365)))*up_Rad_Spec!BF118,".")</f>
        <v>4.8605821095444135</v>
      </c>
    </row>
    <row r="119" spans="1:18">
      <c r="A119" s="34" t="s">
        <v>126</v>
      </c>
      <c r="B119" s="90" t="s">
        <v>9</v>
      </c>
      <c r="C119" s="30">
        <f>IFERROR((s_DL/(k_decay*up_Rad_Spec!V119*s_IFD_ow*s_EF_ow))*up_Rad_Spec!BF119,".")</f>
        <v>3.266256203344386E-5</v>
      </c>
      <c r="D119" s="30">
        <f>IFERROR((s_DL/(k_decay*up_Rad_Spec!AN119*s_IRA_ow*(1/s_PEFm_ui)*s_SLF*s_ET_ow*s_EF_ow))*up_Rad_Spec!BF119,".")</f>
        <v>1.1495896013389128E-6</v>
      </c>
      <c r="E119" s="30">
        <f>IFERROR((s_DL/(k_decay*up_Rad_Spec!AN119*s_IRA_ow*(1/s_PEF)*s_SLF*s_ET_ow*s_EF_ow))*up_Rad_Spec!BF119,".")</f>
        <v>4.0946614908779038E-4</v>
      </c>
      <c r="F119" s="30">
        <f>IFERROR((s_DL/(k_decay*up_Rad_Spec!AY119*s_GSF_s*s_Fam*s_Foffset*acf!C119*s_ET_ow*(1/24)*s_EF_ow*(1/365)))*up_Rad_Spec!BF119,".")</f>
        <v>5.1159804320056264</v>
      </c>
      <c r="G119" s="30">
        <f t="shared" si="2"/>
        <v>3.0249413984306594E-5</v>
      </c>
      <c r="H119" s="30">
        <f t="shared" si="3"/>
        <v>1.1105041146688095E-6</v>
      </c>
      <c r="I119" s="89">
        <f>IFERROR((s_DL/(up_Rad_Spec!AV119*s_GSF_s*s_Fam*s_Foffset*Fsurf!C119*s_EF_ow*(1/365)*s_ET_ow*(1/24)))*up_Rad_Spec!BF119,".")</f>
        <v>3.9192938112642737</v>
      </c>
      <c r="J119" s="30">
        <f>IFERROR((s_DL/(up_Rad_Spec!AZ119*s_GSF_s*s_Fam*s_Foffset*Fsurf!C119*s_EF_ow*(1/365)*s_ET_ow*(1/24)))*up_Rad_Spec!BF119,".")</f>
        <v>3.9192938112642737</v>
      </c>
      <c r="K119" s="30">
        <f>IFERROR((s_DL/(up_Rad_Spec!BA119*s_GSF_s*s_Fam*s_Foffset*Fsurf!C119*s_EF_ow*(1/365)*s_ET_ow*(1/24)))*up_Rad_Spec!BF119,".")</f>
        <v>3.9192938112642737</v>
      </c>
      <c r="L119" s="30">
        <f>IFERROR((s_DL/(up_Rad_Spec!BB119*s_GSF_s*s_Fam*s_Foffset*Fsurf!C119*s_EF_ow*(1/365)*s_ET_ow*(1/24)))*up_Rad_Spec!BF119,".")</f>
        <v>3.9192938112642737</v>
      </c>
      <c r="M119" s="30">
        <f>IFERROR((s_DL/(up_Rad_Spec!AY119*s_GSF_s*s_Fam*s_Foffset*Fsurf!C119*s_EF_ow*(1/365)*s_ET_ow*(1/24)))*up_Rad_Spec!BF119,".")</f>
        <v>3.9192938112642737</v>
      </c>
      <c r="N119" s="30">
        <f>IFERROR((s_DL/(up_Rad_Spec!AV119*s_GSF_s*s_Fam*s_Foffset*acf!D119*s_ET_ow*(1/24)*s_EF_ow*(1/365)))*up_Rad_Spec!BF119,".")</f>
        <v>4.4066479584146254</v>
      </c>
      <c r="O119" s="30">
        <f>IFERROR((s_DL/(up_Rad_Spec!AZ119*s_GSF_s*s_Fam*s_Foffset*acf!E119*s_ET_ow*(1/24)*s_EF_ow*(1/365)))*up_Rad_Spec!BF119,".")</f>
        <v>4.6681677192860569</v>
      </c>
      <c r="P119" s="30">
        <f>IFERROR((s_DL/(up_Rad_Spec!BA119*s_GSF_s*s_Fam*s_Foffset*acf!F119*s_ET_ow*(1/24)*s_EF_ow*(1/365)))*up_Rad_Spec!BF119,".")</f>
        <v>4.722197438259272</v>
      </c>
      <c r="Q119" s="30">
        <f>IFERROR((s_DL/(up_Rad_Spec!BB119*s_GSF_s*s_Fam*s_Foffset*acf!G119*s_ET_ow*(1/24)*s_EF_ow*(1/365)))*up_Rad_Spec!BF119,".")</f>
        <v>4.6843857359974992</v>
      </c>
      <c r="R119" s="30">
        <f>IFERROR((s_DL/(up_Rad_Spec!AY119*s_GSF_s*s_Fam*s_Foffset*acf!C119*s_ET_ow*(1/24)*s_EF_ow*(1/365)))*up_Rad_Spec!BF119,".")</f>
        <v>4.5266034615266415</v>
      </c>
    </row>
    <row r="120" spans="1:18">
      <c r="A120" s="34" t="s">
        <v>127</v>
      </c>
      <c r="B120" s="28" t="s">
        <v>9</v>
      </c>
      <c r="C120" s="30">
        <f>IFERROR((s_DL/(k_decay*up_Rad_Spec!V120*s_IFD_ow*s_EF_ow))*up_Rad_Spec!BF120,".")</f>
        <v>3.266256203344386E-5</v>
      </c>
      <c r="D120" s="30">
        <f>IFERROR((s_DL/(k_decay*up_Rad_Spec!AN120*s_IRA_ow*(1/s_PEFm_ui)*s_SLF*s_ET_ow*s_EF_ow))*up_Rad_Spec!BF120,".")</f>
        <v>1.1495896013389128E-6</v>
      </c>
      <c r="E120" s="30">
        <f>IFERROR((s_DL/(k_decay*up_Rad_Spec!AN120*s_IRA_ow*(1/s_PEF)*s_SLF*s_ET_ow*s_EF_ow))*up_Rad_Spec!BF120,".")</f>
        <v>4.0946614908779038E-4</v>
      </c>
      <c r="F120" s="30">
        <f>IFERROR((s_DL/(k_decay*up_Rad_Spec!AY120*s_GSF_s*s_Fam*s_Foffset*acf!C120*s_ET_ow*(1/24)*s_EF_ow*(1/365)))*up_Rad_Spec!BF120,".")</f>
        <v>5.553786900997137</v>
      </c>
      <c r="G120" s="30">
        <f t="shared" si="2"/>
        <v>3.0249428083628344E-5</v>
      </c>
      <c r="H120" s="30">
        <f t="shared" si="3"/>
        <v>1.1105041336710338E-6</v>
      </c>
      <c r="I120" s="89">
        <f>IFERROR((s_DL/(up_Rad_Spec!AV120*s_GSF_s*s_Fam*s_Foffset*Fsurf!C120*s_EF_ow*(1/365)*s_ET_ow*(1/24)))*up_Rad_Spec!BF120,".")</f>
        <v>4.4839029092066571</v>
      </c>
      <c r="J120" s="30">
        <f>IFERROR((s_DL/(up_Rad_Spec!AZ120*s_GSF_s*s_Fam*s_Foffset*Fsurf!C120*s_EF_ow*(1/365)*s_ET_ow*(1/24)))*up_Rad_Spec!BF120,".")</f>
        <v>4.4839029092066571</v>
      </c>
      <c r="K120" s="30">
        <f>IFERROR((s_DL/(up_Rad_Spec!BA120*s_GSF_s*s_Fam*s_Foffset*Fsurf!C120*s_EF_ow*(1/365)*s_ET_ow*(1/24)))*up_Rad_Spec!BF120,".")</f>
        <v>4.4839029092066571</v>
      </c>
      <c r="L120" s="30">
        <f>IFERROR((s_DL/(up_Rad_Spec!BB120*s_GSF_s*s_Fam*s_Foffset*Fsurf!C120*s_EF_ow*(1/365)*s_ET_ow*(1/24)))*up_Rad_Spec!BF120,".")</f>
        <v>4.4839029092066571</v>
      </c>
      <c r="M120" s="30">
        <f>IFERROR((s_DL/(up_Rad_Spec!AY120*s_GSF_s*s_Fam*s_Foffset*Fsurf!C120*s_EF_ow*(1/365)*s_ET_ow*(1/24)))*up_Rad_Spec!BF120,".")</f>
        <v>4.4839029092066571</v>
      </c>
      <c r="N120" s="30">
        <f>IFERROR((s_DL/(up_Rad_Spec!AV120*s_GSF_s*s_Fam*s_Foffset*acf!D120*s_ET_ow*(1/24)*s_EF_ow*(1/365)))*up_Rad_Spec!BF120,".")</f>
        <v>4.5267427459188223</v>
      </c>
      <c r="O120" s="30">
        <f>IFERROR((s_DL/(up_Rad_Spec!AZ120*s_GSF_s*s_Fam*s_Foffset*acf!E120*s_ET_ow*(1/24)*s_EF_ow*(1/365)))*up_Rad_Spec!BF120,".")</f>
        <v>4.5811248310691175</v>
      </c>
      <c r="P120" s="30">
        <f>IFERROR((s_DL/(up_Rad_Spec!BA120*s_GSF_s*s_Fam*s_Foffset*acf!F120*s_ET_ow*(1/24)*s_EF_ow*(1/365)))*up_Rad_Spec!BF120,".")</f>
        <v>4.5283451327315341</v>
      </c>
      <c r="Q120" s="30">
        <f>IFERROR((s_DL/(up_Rad_Spec!BB120*s_GSF_s*s_Fam*s_Foffset*acf!G120*s_ET_ow*(1/24)*s_EF_ow*(1/365)))*up_Rad_Spec!BF120,".")</f>
        <v>4.667445204548506</v>
      </c>
      <c r="R120" s="30">
        <f>IFERROR((s_DL/(up_Rad_Spec!AY120*s_GSF_s*s_Fam*s_Foffset*acf!C120*s_ET_ow*(1/24)*s_EF_ow*(1/365)))*up_Rad_Spec!BF120,".")</f>
        <v>4.9139732539554215</v>
      </c>
    </row>
    <row r="121" spans="1:18">
      <c r="A121" s="34" t="s">
        <v>128</v>
      </c>
      <c r="B121" s="90" t="s">
        <v>9</v>
      </c>
      <c r="C121" s="30">
        <f>IFERROR((s_DL/(k_decay*up_Rad_Spec!V121*s_IFD_ow*s_EF_ow))*up_Rad_Spec!BF121,".")</f>
        <v>3.266256203344386E-5</v>
      </c>
      <c r="D121" s="30">
        <f>IFERROR((s_DL/(k_decay*up_Rad_Spec!AN121*s_IRA_ow*(1/s_PEFm_ui)*s_SLF*s_ET_ow*s_EF_ow))*up_Rad_Spec!BF121,".")</f>
        <v>1.1495896013389128E-6</v>
      </c>
      <c r="E121" s="30">
        <f>IFERROR((s_DL/(k_decay*up_Rad_Spec!AN121*s_IRA_ow*(1/s_PEF)*s_SLF*s_ET_ow*s_EF_ow))*up_Rad_Spec!BF121,".")</f>
        <v>4.0946614908779038E-4</v>
      </c>
      <c r="F121" s="30">
        <f>IFERROR((s_DL/(k_decay*up_Rad_Spec!AY121*s_GSF_s*s_Fam*s_Foffset*acf!C121*s_ET_ow*(1/24)*s_EF_ow*(1/365)))*up_Rad_Spec!BF121,".")</f>
        <v>5.5204057625989558</v>
      </c>
      <c r="G121" s="30">
        <f t="shared" si="2"/>
        <v>3.0249427087362476E-5</v>
      </c>
      <c r="H121" s="30">
        <f t="shared" si="3"/>
        <v>1.1105041323283267E-6</v>
      </c>
      <c r="I121" s="89" t="str">
        <f>IFERROR((s_DL/(up_Rad_Spec!AV121*s_GSF_s*s_Fam*s_Foffset*Fsurf!C121*s_EF_ow*(1/365)*s_ET_ow*(1/24)))*up_Rad_Spec!BF121,".")</f>
        <v>.</v>
      </c>
      <c r="J121" s="30" t="str">
        <f>IFERROR((s_DL/(up_Rad_Spec!AZ121*s_GSF_s*s_Fam*s_Foffset*Fsurf!C121*s_EF_ow*(1/365)*s_ET_ow*(1/24)))*up_Rad_Spec!BF121,".")</f>
        <v>.</v>
      </c>
      <c r="K121" s="30" t="str">
        <f>IFERROR((s_DL/(up_Rad_Spec!BA121*s_GSF_s*s_Fam*s_Foffset*Fsurf!C121*s_EF_ow*(1/365)*s_ET_ow*(1/24)))*up_Rad_Spec!BF121,".")</f>
        <v>.</v>
      </c>
      <c r="L121" s="30" t="str">
        <f>IFERROR((s_DL/(up_Rad_Spec!BB121*s_GSF_s*s_Fam*s_Foffset*Fsurf!C121*s_EF_ow*(1/365)*s_ET_ow*(1/24)))*up_Rad_Spec!BF121,".")</f>
        <v>.</v>
      </c>
      <c r="M121" s="30" t="str">
        <f>IFERROR((s_DL/(up_Rad_Spec!AY121*s_GSF_s*s_Fam*s_Foffset*Fsurf!C121*s_EF_ow*(1/365)*s_ET_ow*(1/24)))*up_Rad_Spec!BF121,".")</f>
        <v>.</v>
      </c>
      <c r="N121" s="30">
        <f>IFERROR((s_DL/(up_Rad_Spec!AV121*s_GSF_s*s_Fam*s_Foffset*acf!D121*s_ET_ow*(1/24)*s_EF_ow*(1/365)))*up_Rad_Spec!BF121,".")</f>
        <v>4.5438107923378634</v>
      </c>
      <c r="O121" s="30">
        <f>IFERROR((s_DL/(up_Rad_Spec!AZ121*s_GSF_s*s_Fam*s_Foffset*acf!E121*s_ET_ow*(1/24)*s_EF_ow*(1/365)))*up_Rad_Spec!BF121,".")</f>
        <v>4.5335090350758795</v>
      </c>
      <c r="P121" s="30">
        <f>IFERROR((s_DL/(up_Rad_Spec!BA121*s_GSF_s*s_Fam*s_Foffset*acf!F121*s_ET_ow*(1/24)*s_EF_ow*(1/365)))*up_Rad_Spec!BF121,".")</f>
        <v>4.5215135775743995</v>
      </c>
      <c r="Q121" s="30">
        <f>IFERROR((s_DL/(up_Rad_Spec!BB121*s_GSF_s*s_Fam*s_Foffset*acf!G121*s_ET_ow*(1/24)*s_EF_ow*(1/365)))*up_Rad_Spec!BF121,".")</f>
        <v>4.5659652307573042</v>
      </c>
      <c r="R121" s="30">
        <f>IFERROR((s_DL/(up_Rad_Spec!AY121*s_GSF_s*s_Fam*s_Foffset*acf!C121*s_ET_ow*(1/24)*s_EF_ow*(1/365)))*up_Rad_Spec!BF121,".")</f>
        <v>4.8844377272599697</v>
      </c>
    </row>
    <row r="122" spans="1:18">
      <c r="A122" s="88" t="s">
        <v>129</v>
      </c>
      <c r="B122" s="28"/>
      <c r="C122" s="30">
        <f>IFERROR((s_DL/(k_decay*up_Rad_Spec!V122*s_IFD_ow*s_EF_ow))*up_Rad_Spec!BF122,".")</f>
        <v>3.266256203344386E-5</v>
      </c>
      <c r="D122" s="30">
        <f>IFERROR((s_DL/(k_decay*up_Rad_Spec!AN122*s_IRA_ow*(1/s_PEFm_ui)*s_SLF*s_ET_ow*s_EF_ow))*up_Rad_Spec!BF122,".")</f>
        <v>1.1495896013389128E-6</v>
      </c>
      <c r="E122" s="30">
        <f>IFERROR((s_DL/(k_decay*up_Rad_Spec!AN122*s_IRA_ow*(1/s_PEF)*s_SLF*s_ET_ow*s_EF_ow))*up_Rad_Spec!BF122,".")</f>
        <v>4.0946614908779038E-4</v>
      </c>
      <c r="F122" s="30">
        <f>IFERROR((s_DL/(k_decay*up_Rad_Spec!AY122*s_GSF_s*s_Fam*s_Foffset*acf!C122*s_ET_ow*(1/24)*s_EF_ow*(1/365)))*up_Rad_Spec!BF122,".")</f>
        <v>5.3221211041061549</v>
      </c>
      <c r="G122" s="30">
        <f t="shared" si="2"/>
        <v>3.0249420911927126E-5</v>
      </c>
      <c r="H122" s="30">
        <f t="shared" si="3"/>
        <v>1.1105041240054451E-6</v>
      </c>
      <c r="I122" s="89" t="str">
        <f>IFERROR((s_DL/(up_Rad_Spec!AV122*s_GSF_s*s_Fam*s_Foffset*Fsurf!C122*s_EF_ow*(1/365)*s_ET_ow*(1/24)))*up_Rad_Spec!BF122,".")</f>
        <v>.</v>
      </c>
      <c r="J122" s="30" t="str">
        <f>IFERROR((s_DL/(up_Rad_Spec!AZ122*s_GSF_s*s_Fam*s_Foffset*Fsurf!C122*s_EF_ow*(1/365)*s_ET_ow*(1/24)))*up_Rad_Spec!BF122,".")</f>
        <v>.</v>
      </c>
      <c r="K122" s="30" t="str">
        <f>IFERROR((s_DL/(up_Rad_Spec!BA122*s_GSF_s*s_Fam*s_Foffset*Fsurf!C122*s_EF_ow*(1/365)*s_ET_ow*(1/24)))*up_Rad_Spec!BF122,".")</f>
        <v>.</v>
      </c>
      <c r="L122" s="30" t="str">
        <f>IFERROR((s_DL/(up_Rad_Spec!BB122*s_GSF_s*s_Fam*s_Foffset*Fsurf!C122*s_EF_ow*(1/365)*s_ET_ow*(1/24)))*up_Rad_Spec!BF122,".")</f>
        <v>.</v>
      </c>
      <c r="M122" s="30" t="str">
        <f>IFERROR((s_DL/(up_Rad_Spec!AY122*s_GSF_s*s_Fam*s_Foffset*Fsurf!C122*s_EF_ow*(1/365)*s_ET_ow*(1/24)))*up_Rad_Spec!BF122,".")</f>
        <v>.</v>
      </c>
      <c r="N122" s="30">
        <f>IFERROR((s_DL/(up_Rad_Spec!AV122*s_GSF_s*s_Fam*s_Foffset*acf!D122*s_ET_ow*(1/24)*s_EF_ow*(1/365)))*up_Rad_Spec!BF122,".")</f>
        <v>4.7341229931849167</v>
      </c>
      <c r="O122" s="30">
        <f>IFERROR((s_DL/(up_Rad_Spec!AZ122*s_GSF_s*s_Fam*s_Foffset*acf!E122*s_ET_ow*(1/24)*s_EF_ow*(1/365)))*up_Rad_Spec!BF122,".")</f>
        <v>4.6015782600612445</v>
      </c>
      <c r="P122" s="30">
        <f>IFERROR((s_DL/(up_Rad_Spec!BA122*s_GSF_s*s_Fam*s_Foffset*acf!F122*s_ET_ow*(1/24)*s_EF_ow*(1/365)))*up_Rad_Spec!BF122,".")</f>
        <v>4.6155482833837</v>
      </c>
      <c r="Q122" s="30">
        <f>IFERROR((s_DL/(up_Rad_Spec!BB122*s_GSF_s*s_Fam*s_Foffset*acf!G122*s_ET_ow*(1/24)*s_EF_ow*(1/365)))*up_Rad_Spec!BF122,".")</f>
        <v>4.7178290780018628</v>
      </c>
      <c r="R122" s="30">
        <f>IFERROR((s_DL/(up_Rad_Spec!AY122*s_GSF_s*s_Fam*s_Foffset*acf!C122*s_ET_ow*(1/24)*s_EF_ow*(1/365)))*up_Rad_Spec!BF122,".")</f>
        <v>4.7089960825097252</v>
      </c>
    </row>
    <row r="123" spans="1:18">
      <c r="A123" s="34" t="s">
        <v>130</v>
      </c>
      <c r="B123" s="28" t="s">
        <v>9</v>
      </c>
      <c r="C123" s="30">
        <f>IFERROR((s_DL/(k_decay*up_Rad_Spec!V123*s_IFD_ow*s_EF_ow))*up_Rad_Spec!BF123,".")</f>
        <v>3.266256203344386E-5</v>
      </c>
      <c r="D123" s="30">
        <f>IFERROR((s_DL/(k_decay*up_Rad_Spec!AN123*s_IRA_ow*(1/s_PEFm_ui)*s_SLF*s_ET_ow*s_EF_ow))*up_Rad_Spec!BF123,".")</f>
        <v>1.1495896013389128E-6</v>
      </c>
      <c r="E123" s="30">
        <f>IFERROR((s_DL/(k_decay*up_Rad_Spec!AN123*s_IRA_ow*(1/s_PEF)*s_SLF*s_ET_ow*s_EF_ow))*up_Rad_Spec!BF123,".")</f>
        <v>4.0946614908779038E-4</v>
      </c>
      <c r="F123" s="30">
        <f>IFERROR((s_DL/(k_decay*up_Rad_Spec!AY123*s_GSF_s*s_Fam*s_Foffset*acf!C123*s_ET_ow*(1/24)*s_EF_ow*(1/365)))*up_Rad_Spec!BF123,".")</f>
        <v>4.8194018562371834</v>
      </c>
      <c r="G123" s="30">
        <f t="shared" si="2"/>
        <v>3.0249402977748424E-5</v>
      </c>
      <c r="H123" s="30">
        <f t="shared" si="3"/>
        <v>1.1105040998348155E-6</v>
      </c>
      <c r="I123" s="89">
        <f>IFERROR((s_DL/(up_Rad_Spec!AV123*s_GSF_s*s_Fam*s_Foffset*Fsurf!C123*s_EF_ow*(1/365)*s_ET_ow*(1/24)))*up_Rad_Spec!BF123,".")</f>
        <v>3.5299599889532542</v>
      </c>
      <c r="J123" s="30">
        <f>IFERROR((s_DL/(up_Rad_Spec!AZ123*s_GSF_s*s_Fam*s_Foffset*Fsurf!C123*s_EF_ow*(1/365)*s_ET_ow*(1/24)))*up_Rad_Spec!BF123,".")</f>
        <v>3.5299599889532542</v>
      </c>
      <c r="K123" s="30">
        <f>IFERROR((s_DL/(up_Rad_Spec!BA123*s_GSF_s*s_Fam*s_Foffset*Fsurf!C123*s_EF_ow*(1/365)*s_ET_ow*(1/24)))*up_Rad_Spec!BF123,".")</f>
        <v>3.5299599889532542</v>
      </c>
      <c r="L123" s="30">
        <f>IFERROR((s_DL/(up_Rad_Spec!BB123*s_GSF_s*s_Fam*s_Foffset*Fsurf!C123*s_EF_ow*(1/365)*s_ET_ow*(1/24)))*up_Rad_Spec!BF123,".")</f>
        <v>3.5299599889532542</v>
      </c>
      <c r="M123" s="30">
        <f>IFERROR((s_DL/(up_Rad_Spec!AY123*s_GSF_s*s_Fam*s_Foffset*Fsurf!C123*s_EF_ow*(1/365)*s_ET_ow*(1/24)))*up_Rad_Spec!BF123,".")</f>
        <v>3.5299599889532542</v>
      </c>
      <c r="N123" s="30">
        <f>IFERROR((s_DL/(up_Rad_Spec!AV123*s_GSF_s*s_Fam*s_Foffset*acf!D123*s_ET_ow*(1/24)*s_EF_ow*(1/365)))*up_Rad_Spec!BF123,".")</f>
        <v>4.2641916666555311</v>
      </c>
      <c r="O123" s="30">
        <f>IFERROR((s_DL/(up_Rad_Spec!AZ123*s_GSF_s*s_Fam*s_Foffset*acf!E123*s_ET_ow*(1/24)*s_EF_ow*(1/365)))*up_Rad_Spec!BF123,".")</f>
        <v>4.3521131443185306</v>
      </c>
      <c r="P123" s="30">
        <f>IFERROR((s_DL/(up_Rad_Spec!BA123*s_GSF_s*s_Fam*s_Foffset*acf!F123*s_ET_ow*(1/24)*s_EF_ow*(1/365)))*up_Rad_Spec!BF123,".")</f>
        <v>4.391390565802924</v>
      </c>
      <c r="Q123" s="30">
        <f>IFERROR((s_DL/(up_Rad_Spec!BB123*s_GSF_s*s_Fam*s_Foffset*acf!G123*s_ET_ow*(1/24)*s_EF_ow*(1/365)))*up_Rad_Spec!BF123,".")</f>
        <v>4.4361348790206758</v>
      </c>
      <c r="R123" s="30">
        <f>IFERROR((s_DL/(up_Rad_Spec!AY123*s_GSF_s*s_Fam*s_Foffset*acf!C123*s_ET_ow*(1/24)*s_EF_ow*(1/365)))*up_Rad_Spec!BF123,".")</f>
        <v>4.2641916666555311</v>
      </c>
    </row>
    <row r="124" spans="1:18">
      <c r="A124" s="88" t="s">
        <v>131</v>
      </c>
      <c r="B124" s="28"/>
      <c r="C124" s="30">
        <f>IFERROR((s_DL/(k_decay*up_Rad_Spec!V124*s_IFD_ow*s_EF_ow))*up_Rad_Spec!BF124,".")</f>
        <v>3.266256203344386E-5</v>
      </c>
      <c r="D124" s="30">
        <f>IFERROR((s_DL/(k_decay*up_Rad_Spec!AN124*s_IRA_ow*(1/s_PEFm_ui)*s_SLF*s_ET_ow*s_EF_ow))*up_Rad_Spec!BF124,".")</f>
        <v>1.1495896013389128E-6</v>
      </c>
      <c r="E124" s="30">
        <f>IFERROR((s_DL/(k_decay*up_Rad_Spec!AN124*s_IRA_ow*(1/s_PEF)*s_SLF*s_ET_ow*s_EF_ow))*up_Rad_Spec!BF124,".")</f>
        <v>4.0946614908779038E-4</v>
      </c>
      <c r="F124" s="30">
        <f>IFERROR((s_DL/(k_decay*up_Rad_Spec!AY124*s_GSF_s*s_Fam*s_Foffset*acf!C124*s_ET_ow*(1/24)*s_EF_ow*(1/365)))*up_Rad_Spec!BF124,".")</f>
        <v>4.8194018562371834</v>
      </c>
      <c r="G124" s="30">
        <f t="shared" si="2"/>
        <v>3.0249402977748424E-5</v>
      </c>
      <c r="H124" s="30">
        <f t="shared" si="3"/>
        <v>1.1105040998348155E-6</v>
      </c>
      <c r="I124" s="89">
        <f>IFERROR((s_DL/(up_Rad_Spec!AV124*s_GSF_s*s_Fam*s_Foffset*Fsurf!C124*s_EF_ow*(1/365)*s_ET_ow*(1/24)))*up_Rad_Spec!BF124,".")</f>
        <v>3.5212152490962265</v>
      </c>
      <c r="J124" s="30">
        <f>IFERROR((s_DL/(up_Rad_Spec!AZ124*s_GSF_s*s_Fam*s_Foffset*Fsurf!C124*s_EF_ow*(1/365)*s_ET_ow*(1/24)))*up_Rad_Spec!BF124,".")</f>
        <v>3.5212152490962265</v>
      </c>
      <c r="K124" s="30">
        <f>IFERROR((s_DL/(up_Rad_Spec!BA124*s_GSF_s*s_Fam*s_Foffset*Fsurf!C124*s_EF_ow*(1/365)*s_ET_ow*(1/24)))*up_Rad_Spec!BF124,".")</f>
        <v>3.5212152490962265</v>
      </c>
      <c r="L124" s="30">
        <f>IFERROR((s_DL/(up_Rad_Spec!BB124*s_GSF_s*s_Fam*s_Foffset*Fsurf!C124*s_EF_ow*(1/365)*s_ET_ow*(1/24)))*up_Rad_Spec!BF124,".")</f>
        <v>3.5212152490962265</v>
      </c>
      <c r="M124" s="30">
        <f>IFERROR((s_DL/(up_Rad_Spec!AY124*s_GSF_s*s_Fam*s_Foffset*Fsurf!C124*s_EF_ow*(1/365)*s_ET_ow*(1/24)))*up_Rad_Spec!BF124,".")</f>
        <v>3.5212152490962265</v>
      </c>
      <c r="N124" s="30">
        <f>IFERROR((s_DL/(up_Rad_Spec!AV124*s_GSF_s*s_Fam*s_Foffset*acf!D124*s_ET_ow*(1/24)*s_EF_ow*(1/365)))*up_Rad_Spec!BF124,".")</f>
        <v>4.2641916666555311</v>
      </c>
      <c r="O124" s="30">
        <f>IFERROR((s_DL/(up_Rad_Spec!AZ124*s_GSF_s*s_Fam*s_Foffset*acf!E124*s_ET_ow*(1/24)*s_EF_ow*(1/365)))*up_Rad_Spec!BF124,".")</f>
        <v>4.3400369729794432</v>
      </c>
      <c r="P124" s="30">
        <f>IFERROR((s_DL/(up_Rad_Spec!BA124*s_GSF_s*s_Fam*s_Foffset*acf!F124*s_ET_ow*(1/24)*s_EF_ow*(1/365)))*up_Rad_Spec!BF124,".")</f>
        <v>4.3784110862980885</v>
      </c>
      <c r="Q124" s="30">
        <f>IFERROR((s_DL/(up_Rad_Spec!BB124*s_GSF_s*s_Fam*s_Foffset*acf!G124*s_ET_ow*(1/24)*s_EF_ow*(1/365)))*up_Rad_Spec!BF124,".")</f>
        <v>4.3561418912734391</v>
      </c>
      <c r="R124" s="30">
        <f>IFERROR((s_DL/(up_Rad_Spec!AY124*s_GSF_s*s_Fam*s_Foffset*acf!C124*s_ET_ow*(1/24)*s_EF_ow*(1/365)))*up_Rad_Spec!BF124,".")</f>
        <v>4.2641916666555311</v>
      </c>
    </row>
    <row r="125" spans="1:18">
      <c r="A125" s="88" t="s">
        <v>132</v>
      </c>
      <c r="B125" s="28"/>
      <c r="C125" s="30">
        <f>IFERROR((s_DL/(k_decay*up_Rad_Spec!V125*s_IFD_ow*s_EF_ow))*up_Rad_Spec!BF125,".")</f>
        <v>3.266256203344386E-5</v>
      </c>
      <c r="D125" s="30">
        <f>IFERROR((s_DL/(k_decay*up_Rad_Spec!AN125*s_IRA_ow*(1/s_PEFm_ui)*s_SLF*s_ET_ow*s_EF_ow))*up_Rad_Spec!BF125,".")</f>
        <v>1.1495896013389128E-6</v>
      </c>
      <c r="E125" s="30">
        <f>IFERROR((s_DL/(k_decay*up_Rad_Spec!AN125*s_IRA_ow*(1/s_PEF)*s_SLF*s_ET_ow*s_EF_ow))*up_Rad_Spec!BF125,".")</f>
        <v>4.0946614908779038E-4</v>
      </c>
      <c r="F125" s="30">
        <f>IFERROR((s_DL/(k_decay*up_Rad_Spec!AY125*s_GSF_s*s_Fam*s_Foffset*acf!C125*s_ET_ow*(1/24)*s_EF_ow*(1/365)))*up_Rad_Spec!BF125,".")</f>
        <v>5.1039421872327368</v>
      </c>
      <c r="G125" s="30">
        <f t="shared" si="2"/>
        <v>3.0249413562452297E-5</v>
      </c>
      <c r="H125" s="30">
        <f t="shared" si="3"/>
        <v>1.1105041141002592E-6</v>
      </c>
      <c r="I125" s="89">
        <f>IFERROR((s_DL/(up_Rad_Spec!AV125*s_GSF_s*s_Fam*s_Foffset*Fsurf!C125*s_EF_ow*(1/365)*s_ET_ow*(1/24)))*up_Rad_Spec!BF125,".")</f>
        <v>3.8765378787777558</v>
      </c>
      <c r="J125" s="30">
        <f>IFERROR((s_DL/(up_Rad_Spec!AZ125*s_GSF_s*s_Fam*s_Foffset*Fsurf!C125*s_EF_ow*(1/365)*s_ET_ow*(1/24)))*up_Rad_Spec!BF125,".")</f>
        <v>3.8765378787777558</v>
      </c>
      <c r="K125" s="30">
        <f>IFERROR((s_DL/(up_Rad_Spec!BA125*s_GSF_s*s_Fam*s_Foffset*Fsurf!C125*s_EF_ow*(1/365)*s_ET_ow*(1/24)))*up_Rad_Spec!BF125,".")</f>
        <v>3.8765378787777558</v>
      </c>
      <c r="L125" s="30">
        <f>IFERROR((s_DL/(up_Rad_Spec!BB125*s_GSF_s*s_Fam*s_Foffset*Fsurf!C125*s_EF_ow*(1/365)*s_ET_ow*(1/24)))*up_Rad_Spec!BF125,".")</f>
        <v>3.8765378787777558</v>
      </c>
      <c r="M125" s="30">
        <f>IFERROR((s_DL/(up_Rad_Spec!AY125*s_GSF_s*s_Fam*s_Foffset*Fsurf!C125*s_EF_ow*(1/365)*s_ET_ow*(1/24)))*up_Rad_Spec!BF125,".")</f>
        <v>3.8765378787777558</v>
      </c>
      <c r="N125" s="30">
        <f>IFERROR((s_DL/(up_Rad_Spec!AV125*s_GSF_s*s_Fam*s_Foffset*acf!D125*s_ET_ow*(1/24)*s_EF_ow*(1/365)))*up_Rad_Spec!BF125,".")</f>
        <v>5.1131710030032407</v>
      </c>
      <c r="O125" s="30">
        <f>IFERROR((s_DL/(up_Rad_Spec!AZ125*s_GSF_s*s_Fam*s_Foffset*acf!E125*s_ET_ow*(1/24)*s_EF_ow*(1/365)))*up_Rad_Spec!BF125,".")</f>
        <v>4.797215624987472</v>
      </c>
      <c r="P125" s="30">
        <f>IFERROR((s_DL/(up_Rad_Spec!BA125*s_GSF_s*s_Fam*s_Foffset*acf!F125*s_ET_ow*(1/24)*s_EF_ow*(1/365)))*up_Rad_Spec!BF125,".")</f>
        <v>4.7661787869073837</v>
      </c>
      <c r="Q125" s="30">
        <f>IFERROR((s_DL/(up_Rad_Spec!BB125*s_GSF_s*s_Fam*s_Foffset*acf!G125*s_ET_ow*(1/24)*s_EF_ow*(1/365)))*up_Rad_Spec!BF125,".")</f>
        <v>4.8090023955648364</v>
      </c>
      <c r="R125" s="30">
        <f>IFERROR((s_DL/(up_Rad_Spec!AY125*s_GSF_s*s_Fam*s_Foffset*acf!C125*s_ET_ow*(1/24)*s_EF_ow*(1/365)))*up_Rad_Spec!BF125,".")</f>
        <v>4.5159520602588099</v>
      </c>
    </row>
    <row r="126" spans="1:18">
      <c r="A126" s="88" t="s">
        <v>133</v>
      </c>
      <c r="B126" s="28"/>
      <c r="C126" s="30">
        <f>IFERROR((s_DL/(k_decay*up_Rad_Spec!V126*s_IFD_ow*s_EF_ow))*up_Rad_Spec!BF126,".")</f>
        <v>3.266256203344386E-5</v>
      </c>
      <c r="D126" s="30">
        <f>IFERROR((s_DL/(k_decay*up_Rad_Spec!AN126*s_IRA_ow*(1/s_PEFm_ui)*s_SLF*s_ET_ow*s_EF_ow))*up_Rad_Spec!BF126,".")</f>
        <v>1.1495896013389128E-6</v>
      </c>
      <c r="E126" s="30">
        <f>IFERROR((s_DL/(k_decay*up_Rad_Spec!AN126*s_IRA_ow*(1/s_PEF)*s_SLF*s_ET_ow*s_EF_ow))*up_Rad_Spec!BF126,".")</f>
        <v>4.0946614908779038E-4</v>
      </c>
      <c r="F126" s="30">
        <f>IFERROR((s_DL/(k_decay*up_Rad_Spec!AY126*s_GSF_s*s_Fam*s_Foffset*acf!C126*s_ET_ow*(1/24)*s_EF_ow*(1/365)))*up_Rad_Spec!BF126,".")</f>
        <v>4.8194018562371834</v>
      </c>
      <c r="G126" s="30">
        <f t="shared" si="2"/>
        <v>3.0249402977748424E-5</v>
      </c>
      <c r="H126" s="30">
        <f t="shared" si="3"/>
        <v>1.1105040998348155E-6</v>
      </c>
      <c r="I126" s="89">
        <f>IFERROR((s_DL/(up_Rad_Spec!AV126*s_GSF_s*s_Fam*s_Foffset*Fsurf!C126*s_EF_ow*(1/365)*s_ET_ow*(1/24)))*up_Rad_Spec!BF126,".")</f>
        <v>3.5212152490962265</v>
      </c>
      <c r="J126" s="30">
        <f>IFERROR((s_DL/(up_Rad_Spec!AZ126*s_GSF_s*s_Fam*s_Foffset*Fsurf!C126*s_EF_ow*(1/365)*s_ET_ow*(1/24)))*up_Rad_Spec!BF126,".")</f>
        <v>3.5212152490962265</v>
      </c>
      <c r="K126" s="30">
        <f>IFERROR((s_DL/(up_Rad_Spec!BA126*s_GSF_s*s_Fam*s_Foffset*Fsurf!C126*s_EF_ow*(1/365)*s_ET_ow*(1/24)))*up_Rad_Spec!BF126,".")</f>
        <v>3.5212152490962265</v>
      </c>
      <c r="L126" s="30">
        <f>IFERROR((s_DL/(up_Rad_Spec!BB126*s_GSF_s*s_Fam*s_Foffset*Fsurf!C126*s_EF_ow*(1/365)*s_ET_ow*(1/24)))*up_Rad_Spec!BF126,".")</f>
        <v>3.5212152490962265</v>
      </c>
      <c r="M126" s="30">
        <f>IFERROR((s_DL/(up_Rad_Spec!AY126*s_GSF_s*s_Fam*s_Foffset*Fsurf!C126*s_EF_ow*(1/365)*s_ET_ow*(1/24)))*up_Rad_Spec!BF126,".")</f>
        <v>3.5212152490962265</v>
      </c>
      <c r="N126" s="30">
        <f>IFERROR((s_DL/(up_Rad_Spec!AV126*s_GSF_s*s_Fam*s_Foffset*acf!D126*s_ET_ow*(1/24)*s_EF_ow*(1/365)))*up_Rad_Spec!BF126,".")</f>
        <v>4.2641916666555311</v>
      </c>
      <c r="O126" s="30">
        <f>IFERROR((s_DL/(up_Rad_Spec!AZ126*s_GSF_s*s_Fam*s_Foffset*acf!E126*s_ET_ow*(1/24)*s_EF_ow*(1/365)))*up_Rad_Spec!BF126,".")</f>
        <v>4.3340964480761102</v>
      </c>
      <c r="P126" s="30">
        <f>IFERROR((s_DL/(up_Rad_Spec!BA126*s_GSF_s*s_Fam*s_Foffset*acf!F126*s_ET_ow*(1/24)*s_EF_ow*(1/365)))*up_Rad_Spec!BF126,".")</f>
        <v>4.3441452604053215</v>
      </c>
      <c r="Q126" s="30">
        <f>IFERROR((s_DL/(up_Rad_Spec!BB126*s_GSF_s*s_Fam*s_Foffset*acf!G126*s_ET_ow*(1/24)*s_EF_ow*(1/365)))*up_Rad_Spec!BF126,".")</f>
        <v>4.3295432630793735</v>
      </c>
      <c r="R126" s="30">
        <f>IFERROR((s_DL/(up_Rad_Spec!AY126*s_GSF_s*s_Fam*s_Foffset*acf!C126*s_ET_ow*(1/24)*s_EF_ow*(1/365)))*up_Rad_Spec!BF126,".")</f>
        <v>4.2641916666555311</v>
      </c>
    </row>
    <row r="127" spans="1:18">
      <c r="A127" s="88" t="s">
        <v>134</v>
      </c>
      <c r="B127" s="28"/>
      <c r="C127" s="30">
        <f>IFERROR((s_DL/(k_decay*up_Rad_Spec!V127*s_IFD_ow*s_EF_ow))*up_Rad_Spec!BF127,".")</f>
        <v>3.266256203344386E-5</v>
      </c>
      <c r="D127" s="30">
        <f>IFERROR((s_DL/(k_decay*up_Rad_Spec!AN127*s_IRA_ow*(1/s_PEFm_ui)*s_SLF*s_ET_ow*s_EF_ow))*up_Rad_Spec!BF127,".")</f>
        <v>1.1495896013389128E-6</v>
      </c>
      <c r="E127" s="30">
        <f>IFERROR((s_DL/(k_decay*up_Rad_Spec!AN127*s_IRA_ow*(1/s_PEF)*s_SLF*s_ET_ow*s_EF_ow))*up_Rad_Spec!BF127,".")</f>
        <v>4.0946614908779038E-4</v>
      </c>
      <c r="F127" s="30">
        <f>IFERROR((s_DL/(k_decay*up_Rad_Spec!AY127*s_GSF_s*s_Fam*s_Foffset*acf!C127*s_ET_ow*(1/24)*s_EF_ow*(1/365)))*up_Rad_Spec!BF127,".")</f>
        <v>5.6165961482463427</v>
      </c>
      <c r="G127" s="30">
        <f t="shared" si="2"/>
        <v>3.0249429926077626E-5</v>
      </c>
      <c r="H127" s="30">
        <f t="shared" si="3"/>
        <v>1.1105041361541756E-6</v>
      </c>
      <c r="I127" s="89" t="str">
        <f>IFERROR((s_DL/(up_Rad_Spec!AV127*s_GSF_s*s_Fam*s_Foffset*Fsurf!C127*s_EF_ow*(1/365)*s_ET_ow*(1/24)))*up_Rad_Spec!BF127,".")</f>
        <v>.</v>
      </c>
      <c r="J127" s="30" t="str">
        <f>IFERROR((s_DL/(up_Rad_Spec!AZ127*s_GSF_s*s_Fam*s_Foffset*Fsurf!C127*s_EF_ow*(1/365)*s_ET_ow*(1/24)))*up_Rad_Spec!BF127,".")</f>
        <v>.</v>
      </c>
      <c r="K127" s="30" t="str">
        <f>IFERROR((s_DL/(up_Rad_Spec!BA127*s_GSF_s*s_Fam*s_Foffset*Fsurf!C127*s_EF_ow*(1/365)*s_ET_ow*(1/24)))*up_Rad_Spec!BF127,".")</f>
        <v>.</v>
      </c>
      <c r="L127" s="30" t="str">
        <f>IFERROR((s_DL/(up_Rad_Spec!BB127*s_GSF_s*s_Fam*s_Foffset*Fsurf!C127*s_EF_ow*(1/365)*s_ET_ow*(1/24)))*up_Rad_Spec!BF127,".")</f>
        <v>.</v>
      </c>
      <c r="M127" s="30" t="str">
        <f>IFERROR((s_DL/(up_Rad_Spec!AY127*s_GSF_s*s_Fam*s_Foffset*Fsurf!C127*s_EF_ow*(1/365)*s_ET_ow*(1/24)))*up_Rad_Spec!BF127,".")</f>
        <v>.</v>
      </c>
      <c r="N127" s="30">
        <f>IFERROR((s_DL/(up_Rad_Spec!AV127*s_GSF_s*s_Fam*s_Foffset*acf!D127*s_ET_ow*(1/24)*s_EF_ow*(1/365)))*up_Rad_Spec!BF127,".")</f>
        <v>4.5610657700302832</v>
      </c>
      <c r="O127" s="30">
        <f>IFERROR((s_DL/(up_Rad_Spec!AZ127*s_GSF_s*s_Fam*s_Foffset*acf!E127*s_ET_ow*(1/24)*s_EF_ow*(1/365)))*up_Rad_Spec!BF127,".")</f>
        <v>4.5928991552150409</v>
      </c>
      <c r="P127" s="30">
        <f>IFERROR((s_DL/(up_Rad_Spec!BA127*s_GSF_s*s_Fam*s_Foffset*acf!F127*s_ET_ow*(1/24)*s_EF_ow*(1/365)))*up_Rad_Spec!BF127,".")</f>
        <v>4.5063918818011963</v>
      </c>
      <c r="Q127" s="30">
        <f>IFERROR((s_DL/(up_Rad_Spec!BB127*s_GSF_s*s_Fam*s_Foffset*acf!G127*s_ET_ow*(1/24)*s_EF_ow*(1/365)))*up_Rad_Spec!BF127,".")</f>
        <v>4.6327020576010725</v>
      </c>
      <c r="R127" s="30">
        <f>IFERROR((s_DL/(up_Rad_Spec!AY127*s_GSF_s*s_Fam*s_Foffset*acf!C127*s_ET_ow*(1/24)*s_EF_ow*(1/365)))*up_Rad_Spec!BF127,".")</f>
        <v>4.9695466791850169</v>
      </c>
    </row>
    <row r="128" spans="1:18">
      <c r="A128" s="88" t="s">
        <v>135</v>
      </c>
      <c r="B128" s="28"/>
      <c r="C128" s="30">
        <f>IFERROR((s_DL/(k_decay*up_Rad_Spec!V128*s_IFD_ow*s_EF_ow))*up_Rad_Spec!BF128,".")</f>
        <v>3.266256203344386E-5</v>
      </c>
      <c r="D128" s="30">
        <f>IFERROR((s_DL/(k_decay*up_Rad_Spec!AN128*s_IRA_ow*(1/s_PEFm_ui)*s_SLF*s_ET_ow*s_EF_ow))*up_Rad_Spec!BF128,".")</f>
        <v>1.1495896013389128E-6</v>
      </c>
      <c r="E128" s="30">
        <f>IFERROR((s_DL/(k_decay*up_Rad_Spec!AN128*s_IRA_ow*(1/s_PEF)*s_SLF*s_ET_ow*s_EF_ow))*up_Rad_Spec!BF128,".")</f>
        <v>4.0946614908779038E-4</v>
      </c>
      <c r="F128" s="30">
        <f>IFERROR((s_DL/(k_decay*up_Rad_Spec!AY128*s_GSF_s*s_Fam*s_Foffset*acf!C128*s_ET_ow*(1/24)*s_EF_ow*(1/365)))*up_Rad_Spec!BF128,".")</f>
        <v>5.085158904513257</v>
      </c>
      <c r="G128" s="30">
        <f t="shared" si="2"/>
        <v>3.024941290024322E-5</v>
      </c>
      <c r="H128" s="30">
        <f t="shared" si="3"/>
        <v>1.1105041132077729E-6</v>
      </c>
      <c r="I128" s="89">
        <f>IFERROR((s_DL/(up_Rad_Spec!AV128*s_GSF_s*s_Fam*s_Foffset*Fsurf!C128*s_EF_ow*(1/365)*s_ET_ow*(1/24)))*up_Rad_Spec!BF128,".")</f>
        <v>3.8871391674161631</v>
      </c>
      <c r="J128" s="30">
        <f>IFERROR((s_DL/(up_Rad_Spec!AZ128*s_GSF_s*s_Fam*s_Foffset*Fsurf!C128*s_EF_ow*(1/365)*s_ET_ow*(1/24)))*up_Rad_Spec!BF128,".")</f>
        <v>3.8871391674161631</v>
      </c>
      <c r="K128" s="30">
        <f>IFERROR((s_DL/(up_Rad_Spec!BA128*s_GSF_s*s_Fam*s_Foffset*Fsurf!C128*s_EF_ow*(1/365)*s_ET_ow*(1/24)))*up_Rad_Spec!BF128,".")</f>
        <v>3.8871391674161631</v>
      </c>
      <c r="L128" s="30">
        <f>IFERROR((s_DL/(up_Rad_Spec!BB128*s_GSF_s*s_Fam*s_Foffset*Fsurf!C128*s_EF_ow*(1/365)*s_ET_ow*(1/24)))*up_Rad_Spec!BF128,".")</f>
        <v>3.8871391674161631</v>
      </c>
      <c r="M128" s="30">
        <f>IFERROR((s_DL/(up_Rad_Spec!AY128*s_GSF_s*s_Fam*s_Foffset*Fsurf!C128*s_EF_ow*(1/365)*s_ET_ow*(1/24)))*up_Rad_Spec!BF128,".")</f>
        <v>3.8871391674161631</v>
      </c>
      <c r="N128" s="30">
        <f>IFERROR((s_DL/(up_Rad_Spec!AV128*s_GSF_s*s_Fam*s_Foffset*acf!D128*s_ET_ow*(1/24)*s_EF_ow*(1/365)))*up_Rad_Spec!BF128,".")</f>
        <v>4.5922064102444153</v>
      </c>
      <c r="O128" s="30">
        <f>IFERROR((s_DL/(up_Rad_Spec!AZ128*s_GSF_s*s_Fam*s_Foffset*acf!E128*s_ET_ow*(1/24)*s_EF_ow*(1/365)))*up_Rad_Spec!BF128,".")</f>
        <v>4.7884775273099027</v>
      </c>
      <c r="P128" s="30">
        <f>IFERROR((s_DL/(up_Rad_Spec!BA128*s_GSF_s*s_Fam*s_Foffset*acf!F128*s_ET_ow*(1/24)*s_EF_ow*(1/365)))*up_Rad_Spec!BF128,".")</f>
        <v>4.8408439205093057</v>
      </c>
      <c r="Q128" s="30">
        <f>IFERROR((s_DL/(up_Rad_Spec!BB128*s_GSF_s*s_Fam*s_Foffset*acf!G128*s_ET_ow*(1/24)*s_EF_ow*(1/365)))*up_Rad_Spec!BF128,".")</f>
        <v>4.8244504257781529</v>
      </c>
      <c r="R128" s="30">
        <f>IFERROR((s_DL/(up_Rad_Spec!AY128*s_GSF_s*s_Fam*s_Foffset*acf!C128*s_ET_ow*(1/24)*s_EF_ow*(1/365)))*up_Rad_Spec!BF128,".")</f>
        <v>4.4993326705432191</v>
      </c>
    </row>
    <row r="129" spans="1:18">
      <c r="A129" s="88" t="s">
        <v>136</v>
      </c>
      <c r="B129" s="28"/>
      <c r="C129" s="30">
        <f>IFERROR((s_DL/(k_decay*up_Rad_Spec!V129*s_IFD_ow*s_EF_ow))*up_Rad_Spec!BF129,".")</f>
        <v>3.266256203344386E-5</v>
      </c>
      <c r="D129" s="30">
        <f>IFERROR((s_DL/(k_decay*up_Rad_Spec!AN129*s_IRA_ow*(1/s_PEFm_ui)*s_SLF*s_ET_ow*s_EF_ow))*up_Rad_Spec!BF129,".")</f>
        <v>1.1495896013389128E-6</v>
      </c>
      <c r="E129" s="30">
        <f>IFERROR((s_DL/(k_decay*up_Rad_Spec!AN129*s_IRA_ow*(1/s_PEF)*s_SLF*s_ET_ow*s_EF_ow))*up_Rad_Spec!BF129,".")</f>
        <v>4.0946614908779038E-4</v>
      </c>
      <c r="F129" s="30">
        <f>IFERROR((s_DL/(k_decay*up_Rad_Spec!AY129*s_GSF_s*s_Fam*s_Foffset*acf!C129*s_ET_ow*(1/24)*s_EF_ow*(1/365)))*up_Rad_Spec!BF129,".")</f>
        <v>5.222310050006211</v>
      </c>
      <c r="G129" s="30">
        <f t="shared" si="2"/>
        <v>3.0249417625944069E-5</v>
      </c>
      <c r="H129" s="30">
        <f t="shared" si="3"/>
        <v>1.1105041195767928E-6</v>
      </c>
      <c r="I129" s="89">
        <f>IFERROR((s_DL/(up_Rad_Spec!AV129*s_GSF_s*s_Fam*s_Foffset*Fsurf!C129*s_EF_ow*(1/365)*s_ET_ow*(1/24)))*up_Rad_Spec!BF129,".")</f>
        <v>4.1001842948610872</v>
      </c>
      <c r="J129" s="30">
        <f>IFERROR((s_DL/(up_Rad_Spec!AZ129*s_GSF_s*s_Fam*s_Foffset*Fsurf!C129*s_EF_ow*(1/365)*s_ET_ow*(1/24)))*up_Rad_Spec!BF129,".")</f>
        <v>4.1001842948610872</v>
      </c>
      <c r="K129" s="30">
        <f>IFERROR((s_DL/(up_Rad_Spec!BA129*s_GSF_s*s_Fam*s_Foffset*Fsurf!C129*s_EF_ow*(1/365)*s_ET_ow*(1/24)))*up_Rad_Spec!BF129,".")</f>
        <v>4.1001842948610872</v>
      </c>
      <c r="L129" s="30">
        <f>IFERROR((s_DL/(up_Rad_Spec!BB129*s_GSF_s*s_Fam*s_Foffset*Fsurf!C129*s_EF_ow*(1/365)*s_ET_ow*(1/24)))*up_Rad_Spec!BF129,".")</f>
        <v>4.1001842948610872</v>
      </c>
      <c r="M129" s="30">
        <f>IFERROR((s_DL/(up_Rad_Spec!AY129*s_GSF_s*s_Fam*s_Foffset*Fsurf!C129*s_EF_ow*(1/365)*s_ET_ow*(1/24)))*up_Rad_Spec!BF129,".")</f>
        <v>4.1001842948610872</v>
      </c>
      <c r="N129" s="30">
        <f>IFERROR((s_DL/(up_Rad_Spec!AV129*s_GSF_s*s_Fam*s_Foffset*acf!D129*s_ET_ow*(1/24)*s_EF_ow*(1/365)))*up_Rad_Spec!BF129,".")</f>
        <v>4.6174383135974084</v>
      </c>
      <c r="O129" s="30">
        <f>IFERROR((s_DL/(up_Rad_Spec!AZ129*s_GSF_s*s_Fam*s_Foffset*acf!E129*s_ET_ow*(1/24)*s_EF_ow*(1/365)))*up_Rad_Spec!BF129,".")</f>
        <v>4.5343746097218585</v>
      </c>
      <c r="P129" s="30">
        <f>IFERROR((s_DL/(up_Rad_Spec!BA129*s_GSF_s*s_Fam*s_Foffset*acf!F129*s_ET_ow*(1/24)*s_EF_ow*(1/365)))*up_Rad_Spec!BF129,".")</f>
        <v>4.5719168384760307</v>
      </c>
      <c r="Q129" s="30">
        <f>IFERROR((s_DL/(up_Rad_Spec!BB129*s_GSF_s*s_Fam*s_Foffset*acf!G129*s_ET_ow*(1/24)*s_EF_ow*(1/365)))*up_Rad_Spec!BF129,".")</f>
        <v>4.5902264419732584</v>
      </c>
      <c r="R129" s="30">
        <f>IFERROR((s_DL/(up_Rad_Spec!AY129*s_GSF_s*s_Fam*s_Foffset*acf!C129*s_ET_ow*(1/24)*s_EF_ow*(1/365)))*up_Rad_Spec!BF129,".")</f>
        <v>4.6206835744788242</v>
      </c>
    </row>
    <row r="130" spans="1:18">
      <c r="A130" s="88" t="s">
        <v>137</v>
      </c>
      <c r="B130" s="28"/>
      <c r="C130" s="30">
        <f>IFERROR((s_DL/(k_decay*up_Rad_Spec!V130*s_IFD_ow*s_EF_ow))*up_Rad_Spec!BF130,".")</f>
        <v>3.266256203344386E-5</v>
      </c>
      <c r="D130" s="30">
        <f>IFERROR((s_DL/(k_decay*up_Rad_Spec!AN130*s_IRA_ow*(1/s_PEFm_ui)*s_SLF*s_ET_ow*s_EF_ow))*up_Rad_Spec!BF130,".")</f>
        <v>1.1495896013389128E-6</v>
      </c>
      <c r="E130" s="30">
        <f>IFERROR((s_DL/(k_decay*up_Rad_Spec!AN130*s_IRA_ow*(1/s_PEF)*s_SLF*s_ET_ow*s_EF_ow))*up_Rad_Spec!BF130,".")</f>
        <v>4.0946614908779038E-4</v>
      </c>
      <c r="F130" s="30">
        <f>IFERROR((s_DL/(k_decay*up_Rad_Spec!AY130*s_GSF_s*s_Fam*s_Foffset*acf!C130*s_ET_ow*(1/24)*s_EF_ow*(1/365)))*up_Rad_Spec!BF130,".")</f>
        <v>5.4056796078206748</v>
      </c>
      <c r="G130" s="30">
        <f t="shared" si="2"/>
        <v>3.0249423569528069E-5</v>
      </c>
      <c r="H130" s="30">
        <f t="shared" si="3"/>
        <v>1.1105041275872008E-6</v>
      </c>
      <c r="I130" s="89" t="str">
        <f>IFERROR((s_DL/(up_Rad_Spec!AV130*s_GSF_s*s_Fam*s_Foffset*Fsurf!C130*s_EF_ow*(1/365)*s_ET_ow*(1/24)))*up_Rad_Spec!BF130,".")</f>
        <v>.</v>
      </c>
      <c r="J130" s="30" t="str">
        <f>IFERROR((s_DL/(up_Rad_Spec!AZ130*s_GSF_s*s_Fam*s_Foffset*Fsurf!C130*s_EF_ow*(1/365)*s_ET_ow*(1/24)))*up_Rad_Spec!BF130,".")</f>
        <v>.</v>
      </c>
      <c r="K130" s="30" t="str">
        <f>IFERROR((s_DL/(up_Rad_Spec!BA130*s_GSF_s*s_Fam*s_Foffset*Fsurf!C130*s_EF_ow*(1/365)*s_ET_ow*(1/24)))*up_Rad_Spec!BF130,".")</f>
        <v>.</v>
      </c>
      <c r="L130" s="30" t="str">
        <f>IFERROR((s_DL/(up_Rad_Spec!BB130*s_GSF_s*s_Fam*s_Foffset*Fsurf!C130*s_EF_ow*(1/365)*s_ET_ow*(1/24)))*up_Rad_Spec!BF130,".")</f>
        <v>.</v>
      </c>
      <c r="M130" s="30" t="str">
        <f>IFERROR((s_DL/(up_Rad_Spec!AY130*s_GSF_s*s_Fam*s_Foffset*Fsurf!C130*s_EF_ow*(1/365)*s_ET_ow*(1/24)))*up_Rad_Spec!BF130,".")</f>
        <v>.</v>
      </c>
      <c r="N130" s="30">
        <f>IFERROR((s_DL/(up_Rad_Spec!AV130*s_GSF_s*s_Fam*s_Foffset*acf!D130*s_ET_ow*(1/24)*s_EF_ow*(1/365)))*up_Rad_Spec!BF130,".")</f>
        <v>4.5121097868099209</v>
      </c>
      <c r="O130" s="30">
        <f>IFERROR((s_DL/(up_Rad_Spec!AZ130*s_GSF_s*s_Fam*s_Foffset*acf!E130*s_ET_ow*(1/24)*s_EF_ow*(1/365)))*up_Rad_Spec!BF130,".")</f>
        <v>4.5289617374609374</v>
      </c>
      <c r="P130" s="30">
        <f>IFERROR((s_DL/(up_Rad_Spec!BA130*s_GSF_s*s_Fam*s_Foffset*acf!F130*s_ET_ow*(1/24)*s_EF_ow*(1/365)))*up_Rad_Spec!BF130,".")</f>
        <v>4.5704595764153186</v>
      </c>
      <c r="Q130" s="30">
        <f>IFERROR((s_DL/(up_Rad_Spec!BB130*s_GSF_s*s_Fam*s_Foffset*acf!G130*s_ET_ow*(1/24)*s_EF_ow*(1/365)))*up_Rad_Spec!BF130,".")</f>
        <v>4.5902264419732584</v>
      </c>
      <c r="R130" s="30">
        <f>IFERROR((s_DL/(up_Rad_Spec!AY130*s_GSF_s*s_Fam*s_Foffset*acf!C130*s_ET_ow*(1/24)*s_EF_ow*(1/365)))*up_Rad_Spec!BF130,".")</f>
        <v>4.7829283848672324</v>
      </c>
    </row>
    <row r="131" spans="1:18">
      <c r="A131" s="88" t="s">
        <v>138</v>
      </c>
      <c r="B131" s="28"/>
      <c r="C131" s="30">
        <f>IFERROR((s_DL/(k_decay*up_Rad_Spec!V131*s_IFD_ow*s_EF_ow))*up_Rad_Spec!BF131,".")</f>
        <v>3.266256203344386E-5</v>
      </c>
      <c r="D131" s="30">
        <f>IFERROR((s_DL/(k_decay*up_Rad_Spec!AN131*s_IRA_ow*(1/s_PEFm_ui)*s_SLF*s_ET_ow*s_EF_ow))*up_Rad_Spec!BF131,".")</f>
        <v>1.1495896013389128E-6</v>
      </c>
      <c r="E131" s="30">
        <f>IFERROR((s_DL/(k_decay*up_Rad_Spec!AN131*s_IRA_ow*(1/s_PEF)*s_SLF*s_ET_ow*s_EF_ow))*up_Rad_Spec!BF131,".")</f>
        <v>4.0946614908779038E-4</v>
      </c>
      <c r="F131" s="30">
        <f>IFERROR((s_DL/(k_decay*up_Rad_Spec!AY131*s_GSF_s*s_Fam*s_Foffset*acf!C131*s_ET_ow*(1/24)*s_EF_ow*(1/365)))*up_Rad_Spec!BF131,".")</f>
        <v>5.0525987202486604</v>
      </c>
      <c r="G131" s="30">
        <f t="shared" ref="G131:G134" si="4">(IF(AND(C131&lt;&gt;".",E131&lt;&gt;".",F131&lt;&gt;"."),1/((1/C131)+(1/E131)+(1/F131)),IF(AND(C131&lt;&gt;".",E131&lt;&gt;".",F131="."), 1/((1/C131)+(1/E131)),IF(AND(C131&lt;&gt;".",E131=".",F131&lt;&gt;"."),1/((1/C131)+(1/F131)),IF(AND(C131=".",E131&lt;&gt;".",F131&lt;&gt;"."),1/((1/E131)+(1/F131)),IF(AND(C131&lt;&gt;".",E131=".",F131="."),1/(1/C131),IF(AND(C131=".",E131&lt;&gt;".",F131="."),1/(1/E131),IF(AND(C131=".",E131=".",F131&lt;&gt;"."),1/(1/F131),IF(AND(C131=".",E131=".",F131="."),".")))))))))</f>
        <v>3.0249411740661397E-5</v>
      </c>
      <c r="H131" s="30">
        <f t="shared" ref="H131:H134" si="5">(IF(AND(C131&lt;&gt;".",D131&lt;&gt;".",F131&lt;&gt;"."),1/((1/C131)+(1/D131)+(1/F131)),IF(AND(C131&lt;&gt;".",D131&lt;&gt;".",F131="."), 1/((1/C131)+(1/D131)),IF(AND(C131&lt;&gt;".",D131=".",F131&lt;&gt;"."),1/((1/C131)+(1/F131)),IF(AND(C131=".",D131&lt;&gt;".",F131&lt;&gt;"."),1/((1/D131)+(1/F131)),IF(AND(C131&lt;&gt;".",D131=".",F131="."),1/(1/C131),IF(AND(C131=".",D131&lt;&gt;".",F131="."),1/(1/D131),IF(AND(C131=".",D131=".",F131&lt;&gt;"."),1/(1/F131),IF(AND(C131=".",D131=".",F131="."),".")))))))))</f>
        <v>1.1105041116449569E-6</v>
      </c>
      <c r="I131" s="89" t="str">
        <f>IFERROR((s_DL/(up_Rad_Spec!AV131*s_GSF_s*s_Fam*s_Foffset*Fsurf!C131*s_EF_ow*(1/365)*s_ET_ow*(1/24)))*up_Rad_Spec!BF131,".")</f>
        <v>.</v>
      </c>
      <c r="J131" s="30" t="str">
        <f>IFERROR((s_DL/(up_Rad_Spec!AZ131*s_GSF_s*s_Fam*s_Foffset*Fsurf!C131*s_EF_ow*(1/365)*s_ET_ow*(1/24)))*up_Rad_Spec!BF131,".")</f>
        <v>.</v>
      </c>
      <c r="K131" s="30" t="str">
        <f>IFERROR((s_DL/(up_Rad_Spec!BA131*s_GSF_s*s_Fam*s_Foffset*Fsurf!C131*s_EF_ow*(1/365)*s_ET_ow*(1/24)))*up_Rad_Spec!BF131,".")</f>
        <v>.</v>
      </c>
      <c r="L131" s="30" t="str">
        <f>IFERROR((s_DL/(up_Rad_Spec!BB131*s_GSF_s*s_Fam*s_Foffset*Fsurf!C131*s_EF_ow*(1/365)*s_ET_ow*(1/24)))*up_Rad_Spec!BF131,".")</f>
        <v>.</v>
      </c>
      <c r="M131" s="30" t="str">
        <f>IFERROR((s_DL/(up_Rad_Spec!AY131*s_GSF_s*s_Fam*s_Foffset*Fsurf!C131*s_EF_ow*(1/365)*s_ET_ow*(1/24)))*up_Rad_Spec!BF131,".")</f>
        <v>.</v>
      </c>
      <c r="N131" s="30">
        <f>IFERROR((s_DL/(up_Rad_Spec!AV131*s_GSF_s*s_Fam*s_Foffset*acf!D131*s_ET_ow*(1/24)*s_EF_ow*(1/365)))*up_Rad_Spec!BF131,".")</f>
        <v>4.6943513523269207</v>
      </c>
      <c r="O131" s="30">
        <f>IFERROR((s_DL/(up_Rad_Spec!AZ131*s_GSF_s*s_Fam*s_Foffset*acf!E131*s_ET_ow*(1/24)*s_EF_ow*(1/365)))*up_Rad_Spec!BF131,".")</f>
        <v>4.5711600808435655</v>
      </c>
      <c r="P131" s="30">
        <f>IFERROR((s_DL/(up_Rad_Spec!BA131*s_GSF_s*s_Fam*s_Foffset*acf!F131*s_ET_ow*(1/24)*s_EF_ow*(1/365)))*up_Rad_Spec!BF131,".")</f>
        <v>4.7164544191796018</v>
      </c>
      <c r="Q131" s="30">
        <f>IFERROR((s_DL/(up_Rad_Spec!BB131*s_GSF_s*s_Fam*s_Foffset*acf!G131*s_ET_ow*(1/24)*s_EF_ow*(1/365)))*up_Rad_Spec!BF131,".")</f>
        <v>4.8153456915974004</v>
      </c>
      <c r="R131" s="30">
        <f>IFERROR((s_DL/(up_Rad_Spec!AY131*s_GSF_s*s_Fam*s_Foffset*acf!C131*s_ET_ow*(1/24)*s_EF_ow*(1/365)))*up_Rad_Spec!BF131,".")</f>
        <v>4.4705235214937007</v>
      </c>
    </row>
    <row r="132" spans="1:18">
      <c r="A132" s="88" t="s">
        <v>139</v>
      </c>
      <c r="B132" s="28"/>
      <c r="C132" s="30">
        <f>IFERROR((s_DL/(k_decay*up_Rad_Spec!V132*s_IFD_ow*s_EF_ow))*up_Rad_Spec!BF132,".")</f>
        <v>3.266256203344386E-5</v>
      </c>
      <c r="D132" s="30">
        <f>IFERROR((s_DL/(k_decay*up_Rad_Spec!AN132*s_IRA_ow*(1/s_PEFm_ui)*s_SLF*s_ET_ow*s_EF_ow))*up_Rad_Spec!BF132,".")</f>
        <v>1.1495896013389128E-6</v>
      </c>
      <c r="E132" s="30">
        <f>IFERROR((s_DL/(k_decay*up_Rad_Spec!AN132*s_IRA_ow*(1/s_PEF)*s_SLF*s_ET_ow*s_EF_ow))*up_Rad_Spec!BF132,".")</f>
        <v>4.0946614908779038E-4</v>
      </c>
      <c r="F132" s="30">
        <f>IFERROR((s_DL/(k_decay*up_Rad_Spec!AY132*s_GSF_s*s_Fam*s_Foffset*acf!C132*s_ET_ow*(1/24)*s_EF_ow*(1/365)))*up_Rad_Spec!BF132,".")</f>
        <v>5.4758908911412902</v>
      </c>
      <c r="G132" s="30">
        <f t="shared" si="4"/>
        <v>3.0249425739909477E-5</v>
      </c>
      <c r="H132" s="30">
        <f t="shared" si="5"/>
        <v>1.1105041305123107E-6</v>
      </c>
      <c r="I132" s="89">
        <f>IFERROR((s_DL/(up_Rad_Spec!AV132*s_GSF_s*s_Fam*s_Foffset*Fsurf!C132*s_EF_ow*(1/365)*s_ET_ow*(1/24)))*up_Rad_Spec!BF132,".")</f>
        <v>4.4744928296490354</v>
      </c>
      <c r="J132" s="30">
        <f>IFERROR((s_DL/(up_Rad_Spec!AZ132*s_GSF_s*s_Fam*s_Foffset*Fsurf!C132*s_EF_ow*(1/365)*s_ET_ow*(1/24)))*up_Rad_Spec!BF132,".")</f>
        <v>4.4744928296490354</v>
      </c>
      <c r="K132" s="30">
        <f>IFERROR((s_DL/(up_Rad_Spec!BA132*s_GSF_s*s_Fam*s_Foffset*Fsurf!C132*s_EF_ow*(1/365)*s_ET_ow*(1/24)))*up_Rad_Spec!BF132,".")</f>
        <v>4.4744928296490354</v>
      </c>
      <c r="L132" s="30">
        <f>IFERROR((s_DL/(up_Rad_Spec!BB132*s_GSF_s*s_Fam*s_Foffset*Fsurf!C132*s_EF_ow*(1/365)*s_ET_ow*(1/24)))*up_Rad_Spec!BF132,".")</f>
        <v>4.4744928296490354</v>
      </c>
      <c r="M132" s="30">
        <f>IFERROR((s_DL/(up_Rad_Spec!AY132*s_GSF_s*s_Fam*s_Foffset*Fsurf!C132*s_EF_ow*(1/365)*s_ET_ow*(1/24)))*up_Rad_Spec!BF132,".")</f>
        <v>4.4744928296490354</v>
      </c>
      <c r="N132" s="30">
        <f>IFERROR((s_DL/(up_Rad_Spec!AV132*s_GSF_s*s_Fam*s_Foffset*acf!D132*s_ET_ow*(1/24)*s_EF_ow*(1/365)))*up_Rad_Spec!BF132,".")</f>
        <v>4.5039454149815432</v>
      </c>
      <c r="O132" s="30">
        <f>IFERROR((s_DL/(up_Rad_Spec!AZ132*s_GSF_s*s_Fam*s_Foffset*acf!E132*s_ET_ow*(1/24)*s_EF_ow*(1/365)))*up_Rad_Spec!BF132,".")</f>
        <v>4.5427569514119206</v>
      </c>
      <c r="P132" s="30">
        <f>IFERROR((s_DL/(up_Rad_Spec!BA132*s_GSF_s*s_Fam*s_Foffset*acf!F132*s_ET_ow*(1/24)*s_EF_ow*(1/365)))*up_Rad_Spec!BF132,".")</f>
        <v>4.5318187587050387</v>
      </c>
      <c r="Q132" s="30">
        <f>IFERROR((s_DL/(up_Rad_Spec!BB132*s_GSF_s*s_Fam*s_Foffset*acf!G132*s_ET_ow*(1/24)*s_EF_ow*(1/365)))*up_Rad_Spec!BF132,".")</f>
        <v>4.5824149253611646</v>
      </c>
      <c r="R132" s="30">
        <f>IFERROR((s_DL/(up_Rad_Spec!AY132*s_GSF_s*s_Fam*s_Foffset*acf!C132*s_ET_ow*(1/24)*s_EF_ow*(1/365)))*up_Rad_Spec!BF132,".")</f>
        <v>4.8450511084275201</v>
      </c>
    </row>
    <row r="133" spans="1:18">
      <c r="A133" s="88" t="s">
        <v>140</v>
      </c>
      <c r="B133" s="28"/>
      <c r="C133" s="30">
        <f>IFERROR((s_DL/(k_decay*up_Rad_Spec!V133*s_IFD_ow*s_EF_ow))*up_Rad_Spec!BF133,".")</f>
        <v>3.266256203344386E-5</v>
      </c>
      <c r="D133" s="30">
        <f>IFERROR((s_DL/(k_decay*up_Rad_Spec!AN133*s_IRA_ow*(1/s_PEFm_ui)*s_SLF*s_ET_ow*s_EF_ow))*up_Rad_Spec!BF133,".")</f>
        <v>1.1495896013389128E-6</v>
      </c>
      <c r="E133" s="30">
        <f>IFERROR((s_DL/(k_decay*up_Rad_Spec!AN133*s_IRA_ow*(1/s_PEF)*s_SLF*s_ET_ow*s_EF_ow))*up_Rad_Spec!BF133,".")</f>
        <v>4.0946614908779038E-4</v>
      </c>
      <c r="F133" s="30">
        <f>IFERROR((s_DL/(k_decay*up_Rad_Spec!AY133*s_GSF_s*s_Fam*s_Foffset*acf!C133*s_ET_ow*(1/24)*s_EF_ow*(1/365)))*up_Rad_Spec!BF133,".")</f>
        <v>5.3548909513746485</v>
      </c>
      <c r="G133" s="30">
        <f t="shared" si="4"/>
        <v>3.0249421964066269E-5</v>
      </c>
      <c r="H133" s="30">
        <f t="shared" si="5"/>
        <v>1.1105041254234553E-6</v>
      </c>
      <c r="I133" s="89" t="str">
        <f>IFERROR((s_DL/(up_Rad_Spec!AV133*s_GSF_s*s_Fam*s_Foffset*Fsurf!C133*s_EF_ow*(1/365)*s_ET_ow*(1/24)))*up_Rad_Spec!BF133,".")</f>
        <v>.</v>
      </c>
      <c r="J133" s="30" t="str">
        <f>IFERROR((s_DL/(up_Rad_Spec!AZ133*s_GSF_s*s_Fam*s_Foffset*Fsurf!C133*s_EF_ow*(1/365)*s_ET_ow*(1/24)))*up_Rad_Spec!BF133,".")</f>
        <v>.</v>
      </c>
      <c r="K133" s="30" t="str">
        <f>IFERROR((s_DL/(up_Rad_Spec!BA133*s_GSF_s*s_Fam*s_Foffset*Fsurf!C133*s_EF_ow*(1/365)*s_ET_ow*(1/24)))*up_Rad_Spec!BF133,".")</f>
        <v>.</v>
      </c>
      <c r="L133" s="30" t="str">
        <f>IFERROR((s_DL/(up_Rad_Spec!BB133*s_GSF_s*s_Fam*s_Foffset*Fsurf!C133*s_EF_ow*(1/365)*s_ET_ow*(1/24)))*up_Rad_Spec!BF133,".")</f>
        <v>.</v>
      </c>
      <c r="M133" s="30" t="str">
        <f>IFERROR((s_DL/(up_Rad_Spec!AY133*s_GSF_s*s_Fam*s_Foffset*Fsurf!C133*s_EF_ow*(1/365)*s_ET_ow*(1/24)))*up_Rad_Spec!BF133,".")</f>
        <v>.</v>
      </c>
      <c r="N133" s="30">
        <f>IFERROR((s_DL/(up_Rad_Spec!AV133*s_GSF_s*s_Fam*s_Foffset*acf!D133*s_ET_ow*(1/24)*s_EF_ow*(1/365)))*up_Rad_Spec!BF133,".")</f>
        <v>4.7379907407283666</v>
      </c>
      <c r="O133" s="30">
        <f>IFERROR((s_DL/(up_Rad_Spec!AZ133*s_GSF_s*s_Fam*s_Foffset*acf!E133*s_ET_ow*(1/24)*s_EF_ow*(1/365)))*up_Rad_Spec!BF133,".")</f>
        <v>4.7379907407283666</v>
      </c>
      <c r="P133" s="30">
        <f>IFERROR((s_DL/(up_Rad_Spec!BA133*s_GSF_s*s_Fam*s_Foffset*acf!F133*s_ET_ow*(1/24)*s_EF_ow*(1/365)))*up_Rad_Spec!BF133,".")</f>
        <v>4.7379907407283666</v>
      </c>
      <c r="Q133" s="30">
        <f>IFERROR((s_DL/(up_Rad_Spec!BB133*s_GSF_s*s_Fam*s_Foffset*acf!G133*s_ET_ow*(1/24)*s_EF_ow*(1/365)))*up_Rad_Spec!BF133,".")</f>
        <v>4.7379907407283666</v>
      </c>
      <c r="R133" s="30">
        <f>IFERROR((s_DL/(up_Rad_Spec!AY133*s_GSF_s*s_Fam*s_Foffset*acf!C133*s_ET_ow*(1/24)*s_EF_ow*(1/365)))*up_Rad_Spec!BF133,".")</f>
        <v>4.7379907407283666</v>
      </c>
    </row>
    <row r="134" spans="1:18">
      <c r="A134" s="88" t="s">
        <v>141</v>
      </c>
      <c r="B134" s="28"/>
      <c r="C134" s="30">
        <f>IFERROR((s_DL/(k_decay*up_Rad_Spec!V134*s_IFD_ow*s_EF_ow))*up_Rad_Spec!BF134,".")</f>
        <v>3.266256203344386E-5</v>
      </c>
      <c r="D134" s="30">
        <f>IFERROR((s_DL/(k_decay*up_Rad_Spec!AN134*s_IRA_ow*(1/s_PEFm_ui)*s_SLF*s_ET_ow*s_EF_ow))*up_Rad_Spec!BF134,".")</f>
        <v>1.1495896013389128E-6</v>
      </c>
      <c r="E134" s="30">
        <f>IFERROR((s_DL/(k_decay*up_Rad_Spec!AN134*s_IRA_ow*(1/s_PEF)*s_SLF*s_ET_ow*s_EF_ow))*up_Rad_Spec!BF134,".")</f>
        <v>4.0946614908779038E-4</v>
      </c>
      <c r="F134" s="30">
        <f>IFERROR((s_DL/(k_decay*up_Rad_Spec!AY134*s_GSF_s*s_Fam*s_Foffset*acf!C134*s_ET_ow*(1/24)*s_EF_ow*(1/365)))*up_Rad_Spec!BF134,".")</f>
        <v>5.5365343771371043</v>
      </c>
      <c r="G134" s="30">
        <f t="shared" si="4"/>
        <v>3.0249427570223748E-5</v>
      </c>
      <c r="H134" s="30">
        <f t="shared" si="5"/>
        <v>1.110504132979098E-6</v>
      </c>
      <c r="I134" s="89">
        <f>IFERROR((s_DL/(up_Rad_Spec!AV134*s_GSF_s*s_Fam*s_Foffset*Fsurf!C134*s_EF_ow*(1/365)*s_ET_ow*(1/24)))*up_Rad_Spec!BF134,".")</f>
        <v>4.4280287296526808</v>
      </c>
      <c r="J134" s="30">
        <f>IFERROR((s_DL/(up_Rad_Spec!AZ134*s_GSF_s*s_Fam*s_Foffset*Fsurf!C134*s_EF_ow*(1/365)*s_ET_ow*(1/24)))*up_Rad_Spec!BF134,".")</f>
        <v>4.4280287296526808</v>
      </c>
      <c r="K134" s="30">
        <f>IFERROR((s_DL/(up_Rad_Spec!BA134*s_GSF_s*s_Fam*s_Foffset*Fsurf!C134*s_EF_ow*(1/365)*s_ET_ow*(1/24)))*up_Rad_Spec!BF134,".")</f>
        <v>4.4280287296526808</v>
      </c>
      <c r="L134" s="30">
        <f>IFERROR((s_DL/(up_Rad_Spec!BB134*s_GSF_s*s_Fam*s_Foffset*Fsurf!C134*s_EF_ow*(1/365)*s_ET_ow*(1/24)))*up_Rad_Spec!BF134,".")</f>
        <v>4.4280287296526808</v>
      </c>
      <c r="M134" s="30">
        <f>IFERROR((s_DL/(up_Rad_Spec!AY134*s_GSF_s*s_Fam*s_Foffset*Fsurf!C134*s_EF_ow*(1/365)*s_ET_ow*(1/24)))*up_Rad_Spec!BF134,".")</f>
        <v>4.4280287296526808</v>
      </c>
      <c r="N134" s="30">
        <f>IFERROR((s_DL/(up_Rad_Spec!AV134*s_GSF_s*s_Fam*s_Foffset*acf!D134*s_ET_ow*(1/24)*s_EF_ow*(1/365)))*up_Rad_Spec!BF134,".")</f>
        <v>4.8064343661016551</v>
      </c>
      <c r="O134" s="30">
        <f>IFERROR((s_DL/(up_Rad_Spec!AZ134*s_GSF_s*s_Fam*s_Foffset*acf!E134*s_ET_ow*(1/24)*s_EF_ow*(1/365)))*up_Rad_Spec!BF134,".")</f>
        <v>4.6183149740260889</v>
      </c>
      <c r="P134" s="30">
        <f>IFERROR((s_DL/(up_Rad_Spec!BA134*s_GSF_s*s_Fam*s_Foffset*acf!F134*s_ET_ow*(1/24)*s_EF_ow*(1/365)))*up_Rad_Spec!BF134,".")</f>
        <v>4.797090900624057</v>
      </c>
      <c r="Q134" s="30">
        <f>IFERROR((s_DL/(up_Rad_Spec!BB134*s_GSF_s*s_Fam*s_Foffset*acf!G134*s_ET_ow*(1/24)*s_EF_ow*(1/365)))*up_Rad_Spec!BF134,".")</f>
        <v>4.7443006606069744</v>
      </c>
      <c r="R134" s="30">
        <f>IFERROR((s_DL/(up_Rad_Spec!AY134*s_GSF_s*s_Fam*s_Foffset*acf!C134*s_ET_ow*(1/24)*s_EF_ow*(1/365)))*up_Rad_Spec!BF134,".")</f>
        <v>4.8987082748838979</v>
      </c>
    </row>
    <row r="136" spans="1:18">
      <c r="C136" s="2"/>
    </row>
    <row r="137" spans="1:18">
      <c r="C137" s="2"/>
    </row>
    <row r="138" spans="1:18">
      <c r="C138" s="2"/>
    </row>
  </sheetData>
  <sheetProtection algorithmName="SHA-512" hashValue="LhWjSk0r22tZXs2/1mbPaXp8ilSoi0lHSAkKBRB0EV7/W9nE5xK7bAhYfOMmDE3iBgkRsLWwIckY3oMyaswTVg==" saltValue="RnOzzWF2fHMNg5ePCF3cbw==" spinCount="100000" sheet="1" objects="1" scenarios="1"/>
  <autoFilter ref="A1:R134" xr:uid="{00000000-0009-0000-0000-00001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499984740745262"/>
  </sheetPr>
  <dimension ref="A1:R134"/>
  <sheetViews>
    <sheetView workbookViewId="0">
      <pane xSplit="2" ySplit="1" topLeftCell="C2" activePane="bottomRight" state="frozen"/>
      <selection sqref="A1:XFD1048576"/>
      <selection pane="topRight" sqref="A1:XFD1048576"/>
      <selection pane="bottomLeft" sqref="A1:XFD1048576"/>
      <selection pane="bottomRight" activeCell="J33" sqref="J33"/>
    </sheetView>
  </sheetViews>
  <sheetFormatPr defaultRowHeight="14.25"/>
  <cols>
    <col min="1" max="1" width="12.59765625" style="86" bestFit="1" customWidth="1"/>
    <col min="2" max="2" width="8" style="1" bestFit="1" customWidth="1"/>
    <col min="3" max="3" width="15.73046875" style="1" bestFit="1" customWidth="1"/>
    <col min="4" max="4" width="18.59765625" style="1" bestFit="1" customWidth="1"/>
    <col min="5" max="5" width="18.3984375" style="1" bestFit="1" customWidth="1"/>
    <col min="6" max="6" width="15.86328125" style="1" bestFit="1" customWidth="1"/>
    <col min="7" max="7" width="17.1328125" style="1" bestFit="1" customWidth="1"/>
    <col min="8" max="8" width="17.265625" style="1" bestFit="1" customWidth="1"/>
    <col min="9" max="9" width="13.1328125" style="1" bestFit="1" customWidth="1"/>
    <col min="10" max="11" width="14.86328125" style="1" bestFit="1" customWidth="1"/>
    <col min="12" max="12" width="16" style="1" bestFit="1" customWidth="1"/>
    <col min="13" max="13" width="13.3984375" style="1" bestFit="1" customWidth="1"/>
    <col min="14" max="14" width="13.1328125" style="1" bestFit="1" customWidth="1"/>
    <col min="15" max="16" width="14.86328125" style="1" bestFit="1" customWidth="1"/>
    <col min="17" max="17" width="16" style="1" bestFit="1" customWidth="1"/>
    <col min="18" max="18" width="13.3984375" style="1" bestFit="1" customWidth="1"/>
    <col min="19" max="255" width="9.1328125" style="1"/>
    <col min="256" max="256" width="15.3984375" style="1" bestFit="1" customWidth="1"/>
    <col min="257" max="257" width="11.1328125" style="1" bestFit="1" customWidth="1"/>
    <col min="258" max="258" width="14.59765625" style="1" bestFit="1" customWidth="1"/>
    <col min="259" max="259" width="17.3984375" style="1" bestFit="1" customWidth="1"/>
    <col min="260" max="260" width="17.59765625" style="1" bestFit="1" customWidth="1"/>
    <col min="261" max="261" width="14.73046875" style="1" bestFit="1" customWidth="1"/>
    <col min="262" max="262" width="14.3984375" style="1" bestFit="1" customWidth="1"/>
    <col min="263" max="263" width="12.1328125" style="1" bestFit="1" customWidth="1"/>
    <col min="264" max="264" width="12.3984375" style="1" bestFit="1" customWidth="1"/>
    <col min="265" max="266" width="13.86328125" style="1" bestFit="1" customWidth="1"/>
    <col min="267" max="267" width="14.86328125" style="1" bestFit="1" customWidth="1"/>
    <col min="268" max="268" width="12.1328125" style="1" bestFit="1" customWidth="1"/>
    <col min="269" max="269" width="12.3984375" style="1" bestFit="1" customWidth="1"/>
    <col min="270" max="271" width="13.86328125" style="1" bestFit="1" customWidth="1"/>
    <col min="272" max="272" width="14.86328125" style="1" bestFit="1" customWidth="1"/>
    <col min="273" max="511" width="9.1328125" style="1"/>
    <col min="512" max="512" width="15.3984375" style="1" bestFit="1" customWidth="1"/>
    <col min="513" max="513" width="11.1328125" style="1" bestFit="1" customWidth="1"/>
    <col min="514" max="514" width="14.59765625" style="1" bestFit="1" customWidth="1"/>
    <col min="515" max="515" width="17.3984375" style="1" bestFit="1" customWidth="1"/>
    <col min="516" max="516" width="17.59765625" style="1" bestFit="1" customWidth="1"/>
    <col min="517" max="517" width="14.73046875" style="1" bestFit="1" customWidth="1"/>
    <col min="518" max="518" width="14.3984375" style="1" bestFit="1" customWidth="1"/>
    <col min="519" max="519" width="12.1328125" style="1" bestFit="1" customWidth="1"/>
    <col min="520" max="520" width="12.3984375" style="1" bestFit="1" customWidth="1"/>
    <col min="521" max="522" width="13.86328125" style="1" bestFit="1" customWidth="1"/>
    <col min="523" max="523" width="14.86328125" style="1" bestFit="1" customWidth="1"/>
    <col min="524" max="524" width="12.1328125" style="1" bestFit="1" customWidth="1"/>
    <col min="525" max="525" width="12.3984375" style="1" bestFit="1" customWidth="1"/>
    <col min="526" max="527" width="13.86328125" style="1" bestFit="1" customWidth="1"/>
    <col min="528" max="528" width="14.86328125" style="1" bestFit="1" customWidth="1"/>
    <col min="529" max="767" width="9.1328125" style="1"/>
    <col min="768" max="768" width="15.3984375" style="1" bestFit="1" customWidth="1"/>
    <col min="769" max="769" width="11.1328125" style="1" bestFit="1" customWidth="1"/>
    <col min="770" max="770" width="14.59765625" style="1" bestFit="1" customWidth="1"/>
    <col min="771" max="771" width="17.3984375" style="1" bestFit="1" customWidth="1"/>
    <col min="772" max="772" width="17.59765625" style="1" bestFit="1" customWidth="1"/>
    <col min="773" max="773" width="14.73046875" style="1" bestFit="1" customWidth="1"/>
    <col min="774" max="774" width="14.3984375" style="1" bestFit="1" customWidth="1"/>
    <col min="775" max="775" width="12.1328125" style="1" bestFit="1" customWidth="1"/>
    <col min="776" max="776" width="12.3984375" style="1" bestFit="1" customWidth="1"/>
    <col min="777" max="778" width="13.86328125" style="1" bestFit="1" customWidth="1"/>
    <col min="779" max="779" width="14.86328125" style="1" bestFit="1" customWidth="1"/>
    <col min="780" max="780" width="12.1328125" style="1" bestFit="1" customWidth="1"/>
    <col min="781" max="781" width="12.3984375" style="1" bestFit="1" customWidth="1"/>
    <col min="782" max="783" width="13.86328125" style="1" bestFit="1" customWidth="1"/>
    <col min="784" max="784" width="14.86328125" style="1" bestFit="1" customWidth="1"/>
    <col min="785" max="1023" width="9.1328125" style="1"/>
    <col min="1024" max="1024" width="15.3984375" style="1" bestFit="1" customWidth="1"/>
    <col min="1025" max="1025" width="11.1328125" style="1" bestFit="1" customWidth="1"/>
    <col min="1026" max="1026" width="14.59765625" style="1" bestFit="1" customWidth="1"/>
    <col min="1027" max="1027" width="17.3984375" style="1" bestFit="1" customWidth="1"/>
    <col min="1028" max="1028" width="17.59765625" style="1" bestFit="1" customWidth="1"/>
    <col min="1029" max="1029" width="14.73046875" style="1" bestFit="1" customWidth="1"/>
    <col min="1030" max="1030" width="14.3984375" style="1" bestFit="1" customWidth="1"/>
    <col min="1031" max="1031" width="12.1328125" style="1" bestFit="1" customWidth="1"/>
    <col min="1032" max="1032" width="12.3984375" style="1" bestFit="1" customWidth="1"/>
    <col min="1033" max="1034" width="13.86328125" style="1" bestFit="1" customWidth="1"/>
    <col min="1035" max="1035" width="14.86328125" style="1" bestFit="1" customWidth="1"/>
    <col min="1036" max="1036" width="12.1328125" style="1" bestFit="1" customWidth="1"/>
    <col min="1037" max="1037" width="12.3984375" style="1" bestFit="1" customWidth="1"/>
    <col min="1038" max="1039" width="13.86328125" style="1" bestFit="1" customWidth="1"/>
    <col min="1040" max="1040" width="14.86328125" style="1" bestFit="1" customWidth="1"/>
    <col min="1041" max="1279" width="9.1328125" style="1"/>
    <col min="1280" max="1280" width="15.3984375" style="1" bestFit="1" customWidth="1"/>
    <col min="1281" max="1281" width="11.1328125" style="1" bestFit="1" customWidth="1"/>
    <col min="1282" max="1282" width="14.59765625" style="1" bestFit="1" customWidth="1"/>
    <col min="1283" max="1283" width="17.3984375" style="1" bestFit="1" customWidth="1"/>
    <col min="1284" max="1284" width="17.59765625" style="1" bestFit="1" customWidth="1"/>
    <col min="1285" max="1285" width="14.73046875" style="1" bestFit="1" customWidth="1"/>
    <col min="1286" max="1286" width="14.3984375" style="1" bestFit="1" customWidth="1"/>
    <col min="1287" max="1287" width="12.1328125" style="1" bestFit="1" customWidth="1"/>
    <col min="1288" max="1288" width="12.3984375" style="1" bestFit="1" customWidth="1"/>
    <col min="1289" max="1290" width="13.86328125" style="1" bestFit="1" customWidth="1"/>
    <col min="1291" max="1291" width="14.86328125" style="1" bestFit="1" customWidth="1"/>
    <col min="1292" max="1292" width="12.1328125" style="1" bestFit="1" customWidth="1"/>
    <col min="1293" max="1293" width="12.3984375" style="1" bestFit="1" customWidth="1"/>
    <col min="1294" max="1295" width="13.86328125" style="1" bestFit="1" customWidth="1"/>
    <col min="1296" max="1296" width="14.86328125" style="1" bestFit="1" customWidth="1"/>
    <col min="1297" max="1535" width="9.1328125" style="1"/>
    <col min="1536" max="1536" width="15.3984375" style="1" bestFit="1" customWidth="1"/>
    <col min="1537" max="1537" width="11.1328125" style="1" bestFit="1" customWidth="1"/>
    <col min="1538" max="1538" width="14.59765625" style="1" bestFit="1" customWidth="1"/>
    <col min="1539" max="1539" width="17.3984375" style="1" bestFit="1" customWidth="1"/>
    <col min="1540" max="1540" width="17.59765625" style="1" bestFit="1" customWidth="1"/>
    <col min="1541" max="1541" width="14.73046875" style="1" bestFit="1" customWidth="1"/>
    <col min="1542" max="1542" width="14.3984375" style="1" bestFit="1" customWidth="1"/>
    <col min="1543" max="1543" width="12.1328125" style="1" bestFit="1" customWidth="1"/>
    <col min="1544" max="1544" width="12.3984375" style="1" bestFit="1" customWidth="1"/>
    <col min="1545" max="1546" width="13.86328125" style="1" bestFit="1" customWidth="1"/>
    <col min="1547" max="1547" width="14.86328125" style="1" bestFit="1" customWidth="1"/>
    <col min="1548" max="1548" width="12.1328125" style="1" bestFit="1" customWidth="1"/>
    <col min="1549" max="1549" width="12.3984375" style="1" bestFit="1" customWidth="1"/>
    <col min="1550" max="1551" width="13.86328125" style="1" bestFit="1" customWidth="1"/>
    <col min="1552" max="1552" width="14.86328125" style="1" bestFit="1" customWidth="1"/>
    <col min="1553" max="1791" width="9.1328125" style="1"/>
    <col min="1792" max="1792" width="15.3984375" style="1" bestFit="1" customWidth="1"/>
    <col min="1793" max="1793" width="11.1328125" style="1" bestFit="1" customWidth="1"/>
    <col min="1794" max="1794" width="14.59765625" style="1" bestFit="1" customWidth="1"/>
    <col min="1795" max="1795" width="17.3984375" style="1" bestFit="1" customWidth="1"/>
    <col min="1796" max="1796" width="17.59765625" style="1" bestFit="1" customWidth="1"/>
    <col min="1797" max="1797" width="14.73046875" style="1" bestFit="1" customWidth="1"/>
    <col min="1798" max="1798" width="14.3984375" style="1" bestFit="1" customWidth="1"/>
    <col min="1799" max="1799" width="12.1328125" style="1" bestFit="1" customWidth="1"/>
    <col min="1800" max="1800" width="12.3984375" style="1" bestFit="1" customWidth="1"/>
    <col min="1801" max="1802" width="13.86328125" style="1" bestFit="1" customWidth="1"/>
    <col min="1803" max="1803" width="14.86328125" style="1" bestFit="1" customWidth="1"/>
    <col min="1804" max="1804" width="12.1328125" style="1" bestFit="1" customWidth="1"/>
    <col min="1805" max="1805" width="12.3984375" style="1" bestFit="1" customWidth="1"/>
    <col min="1806" max="1807" width="13.86328125" style="1" bestFit="1" customWidth="1"/>
    <col min="1808" max="1808" width="14.86328125" style="1" bestFit="1" customWidth="1"/>
    <col min="1809" max="2047" width="9.1328125" style="1"/>
    <col min="2048" max="2048" width="15.3984375" style="1" bestFit="1" customWidth="1"/>
    <col min="2049" max="2049" width="11.1328125" style="1" bestFit="1" customWidth="1"/>
    <col min="2050" max="2050" width="14.59765625" style="1" bestFit="1" customWidth="1"/>
    <col min="2051" max="2051" width="17.3984375" style="1" bestFit="1" customWidth="1"/>
    <col min="2052" max="2052" width="17.59765625" style="1" bestFit="1" customWidth="1"/>
    <col min="2053" max="2053" width="14.73046875" style="1" bestFit="1" customWidth="1"/>
    <col min="2054" max="2054" width="14.3984375" style="1" bestFit="1" customWidth="1"/>
    <col min="2055" max="2055" width="12.1328125" style="1" bestFit="1" customWidth="1"/>
    <col min="2056" max="2056" width="12.3984375" style="1" bestFit="1" customWidth="1"/>
    <col min="2057" max="2058" width="13.86328125" style="1" bestFit="1" customWidth="1"/>
    <col min="2059" max="2059" width="14.86328125" style="1" bestFit="1" customWidth="1"/>
    <col min="2060" max="2060" width="12.1328125" style="1" bestFit="1" customWidth="1"/>
    <col min="2061" max="2061" width="12.3984375" style="1" bestFit="1" customWidth="1"/>
    <col min="2062" max="2063" width="13.86328125" style="1" bestFit="1" customWidth="1"/>
    <col min="2064" max="2064" width="14.86328125" style="1" bestFit="1" customWidth="1"/>
    <col min="2065" max="2303" width="9.1328125" style="1"/>
    <col min="2304" max="2304" width="15.3984375" style="1" bestFit="1" customWidth="1"/>
    <col min="2305" max="2305" width="11.1328125" style="1" bestFit="1" customWidth="1"/>
    <col min="2306" max="2306" width="14.59765625" style="1" bestFit="1" customWidth="1"/>
    <col min="2307" max="2307" width="17.3984375" style="1" bestFit="1" customWidth="1"/>
    <col min="2308" max="2308" width="17.59765625" style="1" bestFit="1" customWidth="1"/>
    <col min="2309" max="2309" width="14.73046875" style="1" bestFit="1" customWidth="1"/>
    <col min="2310" max="2310" width="14.3984375" style="1" bestFit="1" customWidth="1"/>
    <col min="2311" max="2311" width="12.1328125" style="1" bestFit="1" customWidth="1"/>
    <col min="2312" max="2312" width="12.3984375" style="1" bestFit="1" customWidth="1"/>
    <col min="2313" max="2314" width="13.86328125" style="1" bestFit="1" customWidth="1"/>
    <col min="2315" max="2315" width="14.86328125" style="1" bestFit="1" customWidth="1"/>
    <col min="2316" max="2316" width="12.1328125" style="1" bestFit="1" customWidth="1"/>
    <col min="2317" max="2317" width="12.3984375" style="1" bestFit="1" customWidth="1"/>
    <col min="2318" max="2319" width="13.86328125" style="1" bestFit="1" customWidth="1"/>
    <col min="2320" max="2320" width="14.86328125" style="1" bestFit="1" customWidth="1"/>
    <col min="2321" max="2559" width="9.1328125" style="1"/>
    <col min="2560" max="2560" width="15.3984375" style="1" bestFit="1" customWidth="1"/>
    <col min="2561" max="2561" width="11.1328125" style="1" bestFit="1" customWidth="1"/>
    <col min="2562" max="2562" width="14.59765625" style="1" bestFit="1" customWidth="1"/>
    <col min="2563" max="2563" width="17.3984375" style="1" bestFit="1" customWidth="1"/>
    <col min="2564" max="2564" width="17.59765625" style="1" bestFit="1" customWidth="1"/>
    <col min="2565" max="2565" width="14.73046875" style="1" bestFit="1" customWidth="1"/>
    <col min="2566" max="2566" width="14.3984375" style="1" bestFit="1" customWidth="1"/>
    <col min="2567" max="2567" width="12.1328125" style="1" bestFit="1" customWidth="1"/>
    <col min="2568" max="2568" width="12.3984375" style="1" bestFit="1" customWidth="1"/>
    <col min="2569" max="2570" width="13.86328125" style="1" bestFit="1" customWidth="1"/>
    <col min="2571" max="2571" width="14.86328125" style="1" bestFit="1" customWidth="1"/>
    <col min="2572" max="2572" width="12.1328125" style="1" bestFit="1" customWidth="1"/>
    <col min="2573" max="2573" width="12.3984375" style="1" bestFit="1" customWidth="1"/>
    <col min="2574" max="2575" width="13.86328125" style="1" bestFit="1" customWidth="1"/>
    <col min="2576" max="2576" width="14.86328125" style="1" bestFit="1" customWidth="1"/>
    <col min="2577" max="2815" width="9.1328125" style="1"/>
    <col min="2816" max="2816" width="15.3984375" style="1" bestFit="1" customWidth="1"/>
    <col min="2817" max="2817" width="11.1328125" style="1" bestFit="1" customWidth="1"/>
    <col min="2818" max="2818" width="14.59765625" style="1" bestFit="1" customWidth="1"/>
    <col min="2819" max="2819" width="17.3984375" style="1" bestFit="1" customWidth="1"/>
    <col min="2820" max="2820" width="17.59765625" style="1" bestFit="1" customWidth="1"/>
    <col min="2821" max="2821" width="14.73046875" style="1" bestFit="1" customWidth="1"/>
    <col min="2822" max="2822" width="14.3984375" style="1" bestFit="1" customWidth="1"/>
    <col min="2823" max="2823" width="12.1328125" style="1" bestFit="1" customWidth="1"/>
    <col min="2824" max="2824" width="12.3984375" style="1" bestFit="1" customWidth="1"/>
    <col min="2825" max="2826" width="13.86328125" style="1" bestFit="1" customWidth="1"/>
    <col min="2827" max="2827" width="14.86328125" style="1" bestFit="1" customWidth="1"/>
    <col min="2828" max="2828" width="12.1328125" style="1" bestFit="1" customWidth="1"/>
    <col min="2829" max="2829" width="12.3984375" style="1" bestFit="1" customWidth="1"/>
    <col min="2830" max="2831" width="13.86328125" style="1" bestFit="1" customWidth="1"/>
    <col min="2832" max="2832" width="14.86328125" style="1" bestFit="1" customWidth="1"/>
    <col min="2833" max="3071" width="9.1328125" style="1"/>
    <col min="3072" max="3072" width="15.3984375" style="1" bestFit="1" customWidth="1"/>
    <col min="3073" max="3073" width="11.1328125" style="1" bestFit="1" customWidth="1"/>
    <col min="3074" max="3074" width="14.59765625" style="1" bestFit="1" customWidth="1"/>
    <col min="3075" max="3075" width="17.3984375" style="1" bestFit="1" customWidth="1"/>
    <col min="3076" max="3076" width="17.59765625" style="1" bestFit="1" customWidth="1"/>
    <col min="3077" max="3077" width="14.73046875" style="1" bestFit="1" customWidth="1"/>
    <col min="3078" max="3078" width="14.3984375" style="1" bestFit="1" customWidth="1"/>
    <col min="3079" max="3079" width="12.1328125" style="1" bestFit="1" customWidth="1"/>
    <col min="3080" max="3080" width="12.3984375" style="1" bestFit="1" customWidth="1"/>
    <col min="3081" max="3082" width="13.86328125" style="1" bestFit="1" customWidth="1"/>
    <col min="3083" max="3083" width="14.86328125" style="1" bestFit="1" customWidth="1"/>
    <col min="3084" max="3084" width="12.1328125" style="1" bestFit="1" customWidth="1"/>
    <col min="3085" max="3085" width="12.3984375" style="1" bestFit="1" customWidth="1"/>
    <col min="3086" max="3087" width="13.86328125" style="1" bestFit="1" customWidth="1"/>
    <col min="3088" max="3088" width="14.86328125" style="1" bestFit="1" customWidth="1"/>
    <col min="3089" max="3327" width="9.1328125" style="1"/>
    <col min="3328" max="3328" width="15.3984375" style="1" bestFit="1" customWidth="1"/>
    <col min="3329" max="3329" width="11.1328125" style="1" bestFit="1" customWidth="1"/>
    <col min="3330" max="3330" width="14.59765625" style="1" bestFit="1" customWidth="1"/>
    <col min="3331" max="3331" width="17.3984375" style="1" bestFit="1" customWidth="1"/>
    <col min="3332" max="3332" width="17.59765625" style="1" bestFit="1" customWidth="1"/>
    <col min="3333" max="3333" width="14.73046875" style="1" bestFit="1" customWidth="1"/>
    <col min="3334" max="3334" width="14.3984375" style="1" bestFit="1" customWidth="1"/>
    <col min="3335" max="3335" width="12.1328125" style="1" bestFit="1" customWidth="1"/>
    <col min="3336" max="3336" width="12.3984375" style="1" bestFit="1" customWidth="1"/>
    <col min="3337" max="3338" width="13.86328125" style="1" bestFit="1" customWidth="1"/>
    <col min="3339" max="3339" width="14.86328125" style="1" bestFit="1" customWidth="1"/>
    <col min="3340" max="3340" width="12.1328125" style="1" bestFit="1" customWidth="1"/>
    <col min="3341" max="3341" width="12.3984375" style="1" bestFit="1" customWidth="1"/>
    <col min="3342" max="3343" width="13.86328125" style="1" bestFit="1" customWidth="1"/>
    <col min="3344" max="3344" width="14.86328125" style="1" bestFit="1" customWidth="1"/>
    <col min="3345" max="3583" width="9.1328125" style="1"/>
    <col min="3584" max="3584" width="15.3984375" style="1" bestFit="1" customWidth="1"/>
    <col min="3585" max="3585" width="11.1328125" style="1" bestFit="1" customWidth="1"/>
    <col min="3586" max="3586" width="14.59765625" style="1" bestFit="1" customWidth="1"/>
    <col min="3587" max="3587" width="17.3984375" style="1" bestFit="1" customWidth="1"/>
    <col min="3588" max="3588" width="17.59765625" style="1" bestFit="1" customWidth="1"/>
    <col min="3589" max="3589" width="14.73046875" style="1" bestFit="1" customWidth="1"/>
    <col min="3590" max="3590" width="14.3984375" style="1" bestFit="1" customWidth="1"/>
    <col min="3591" max="3591" width="12.1328125" style="1" bestFit="1" customWidth="1"/>
    <col min="3592" max="3592" width="12.3984375" style="1" bestFit="1" customWidth="1"/>
    <col min="3593" max="3594" width="13.86328125" style="1" bestFit="1" customWidth="1"/>
    <col min="3595" max="3595" width="14.86328125" style="1" bestFit="1" customWidth="1"/>
    <col min="3596" max="3596" width="12.1328125" style="1" bestFit="1" customWidth="1"/>
    <col min="3597" max="3597" width="12.3984375" style="1" bestFit="1" customWidth="1"/>
    <col min="3598" max="3599" width="13.86328125" style="1" bestFit="1" customWidth="1"/>
    <col min="3600" max="3600" width="14.86328125" style="1" bestFit="1" customWidth="1"/>
    <col min="3601" max="3839" width="9.1328125" style="1"/>
    <col min="3840" max="3840" width="15.3984375" style="1" bestFit="1" customWidth="1"/>
    <col min="3841" max="3841" width="11.1328125" style="1" bestFit="1" customWidth="1"/>
    <col min="3842" max="3842" width="14.59765625" style="1" bestFit="1" customWidth="1"/>
    <col min="3843" max="3843" width="17.3984375" style="1" bestFit="1" customWidth="1"/>
    <col min="3844" max="3844" width="17.59765625" style="1" bestFit="1" customWidth="1"/>
    <col min="3845" max="3845" width="14.73046875" style="1" bestFit="1" customWidth="1"/>
    <col min="3846" max="3846" width="14.3984375" style="1" bestFit="1" customWidth="1"/>
    <col min="3847" max="3847" width="12.1328125" style="1" bestFit="1" customWidth="1"/>
    <col min="3848" max="3848" width="12.3984375" style="1" bestFit="1" customWidth="1"/>
    <col min="3849" max="3850" width="13.86328125" style="1" bestFit="1" customWidth="1"/>
    <col min="3851" max="3851" width="14.86328125" style="1" bestFit="1" customWidth="1"/>
    <col min="3852" max="3852" width="12.1328125" style="1" bestFit="1" customWidth="1"/>
    <col min="3853" max="3853" width="12.3984375" style="1" bestFit="1" customWidth="1"/>
    <col min="3854" max="3855" width="13.86328125" style="1" bestFit="1" customWidth="1"/>
    <col min="3856" max="3856" width="14.86328125" style="1" bestFit="1" customWidth="1"/>
    <col min="3857" max="4095" width="9.1328125" style="1"/>
    <col min="4096" max="4096" width="15.3984375" style="1" bestFit="1" customWidth="1"/>
    <col min="4097" max="4097" width="11.1328125" style="1" bestFit="1" customWidth="1"/>
    <col min="4098" max="4098" width="14.59765625" style="1" bestFit="1" customWidth="1"/>
    <col min="4099" max="4099" width="17.3984375" style="1" bestFit="1" customWidth="1"/>
    <col min="4100" max="4100" width="17.59765625" style="1" bestFit="1" customWidth="1"/>
    <col min="4101" max="4101" width="14.73046875" style="1" bestFit="1" customWidth="1"/>
    <col min="4102" max="4102" width="14.3984375" style="1" bestFit="1" customWidth="1"/>
    <col min="4103" max="4103" width="12.1328125" style="1" bestFit="1" customWidth="1"/>
    <col min="4104" max="4104" width="12.3984375" style="1" bestFit="1" customWidth="1"/>
    <col min="4105" max="4106" width="13.86328125" style="1" bestFit="1" customWidth="1"/>
    <col min="4107" max="4107" width="14.86328125" style="1" bestFit="1" customWidth="1"/>
    <col min="4108" max="4108" width="12.1328125" style="1" bestFit="1" customWidth="1"/>
    <col min="4109" max="4109" width="12.3984375" style="1" bestFit="1" customWidth="1"/>
    <col min="4110" max="4111" width="13.86328125" style="1" bestFit="1" customWidth="1"/>
    <col min="4112" max="4112" width="14.86328125" style="1" bestFit="1" customWidth="1"/>
    <col min="4113" max="4351" width="9.1328125" style="1"/>
    <col min="4352" max="4352" width="15.3984375" style="1" bestFit="1" customWidth="1"/>
    <col min="4353" max="4353" width="11.1328125" style="1" bestFit="1" customWidth="1"/>
    <col min="4354" max="4354" width="14.59765625" style="1" bestFit="1" customWidth="1"/>
    <col min="4355" max="4355" width="17.3984375" style="1" bestFit="1" customWidth="1"/>
    <col min="4356" max="4356" width="17.59765625" style="1" bestFit="1" customWidth="1"/>
    <col min="4357" max="4357" width="14.73046875" style="1" bestFit="1" customWidth="1"/>
    <col min="4358" max="4358" width="14.3984375" style="1" bestFit="1" customWidth="1"/>
    <col min="4359" max="4359" width="12.1328125" style="1" bestFit="1" customWidth="1"/>
    <col min="4360" max="4360" width="12.3984375" style="1" bestFit="1" customWidth="1"/>
    <col min="4361" max="4362" width="13.86328125" style="1" bestFit="1" customWidth="1"/>
    <col min="4363" max="4363" width="14.86328125" style="1" bestFit="1" customWidth="1"/>
    <col min="4364" max="4364" width="12.1328125" style="1" bestFit="1" customWidth="1"/>
    <col min="4365" max="4365" width="12.3984375" style="1" bestFit="1" customWidth="1"/>
    <col min="4366" max="4367" width="13.86328125" style="1" bestFit="1" customWidth="1"/>
    <col min="4368" max="4368" width="14.86328125" style="1" bestFit="1" customWidth="1"/>
    <col min="4369" max="4607" width="9.1328125" style="1"/>
    <col min="4608" max="4608" width="15.3984375" style="1" bestFit="1" customWidth="1"/>
    <col min="4609" max="4609" width="11.1328125" style="1" bestFit="1" customWidth="1"/>
    <col min="4610" max="4610" width="14.59765625" style="1" bestFit="1" customWidth="1"/>
    <col min="4611" max="4611" width="17.3984375" style="1" bestFit="1" customWidth="1"/>
    <col min="4612" max="4612" width="17.59765625" style="1" bestFit="1" customWidth="1"/>
    <col min="4613" max="4613" width="14.73046875" style="1" bestFit="1" customWidth="1"/>
    <col min="4614" max="4614" width="14.3984375" style="1" bestFit="1" customWidth="1"/>
    <col min="4615" max="4615" width="12.1328125" style="1" bestFit="1" customWidth="1"/>
    <col min="4616" max="4616" width="12.3984375" style="1" bestFit="1" customWidth="1"/>
    <col min="4617" max="4618" width="13.86328125" style="1" bestFit="1" customWidth="1"/>
    <col min="4619" max="4619" width="14.86328125" style="1" bestFit="1" customWidth="1"/>
    <col min="4620" max="4620" width="12.1328125" style="1" bestFit="1" customWidth="1"/>
    <col min="4621" max="4621" width="12.3984375" style="1" bestFit="1" customWidth="1"/>
    <col min="4622" max="4623" width="13.86328125" style="1" bestFit="1" customWidth="1"/>
    <col min="4624" max="4624" width="14.86328125" style="1" bestFit="1" customWidth="1"/>
    <col min="4625" max="4863" width="9.1328125" style="1"/>
    <col min="4864" max="4864" width="15.3984375" style="1" bestFit="1" customWidth="1"/>
    <col min="4865" max="4865" width="11.1328125" style="1" bestFit="1" customWidth="1"/>
    <col min="4866" max="4866" width="14.59765625" style="1" bestFit="1" customWidth="1"/>
    <col min="4867" max="4867" width="17.3984375" style="1" bestFit="1" customWidth="1"/>
    <col min="4868" max="4868" width="17.59765625" style="1" bestFit="1" customWidth="1"/>
    <col min="4869" max="4869" width="14.73046875" style="1" bestFit="1" customWidth="1"/>
    <col min="4870" max="4870" width="14.3984375" style="1" bestFit="1" customWidth="1"/>
    <col min="4871" max="4871" width="12.1328125" style="1" bestFit="1" customWidth="1"/>
    <col min="4872" max="4872" width="12.3984375" style="1" bestFit="1" customWidth="1"/>
    <col min="4873" max="4874" width="13.86328125" style="1" bestFit="1" customWidth="1"/>
    <col min="4875" max="4875" width="14.86328125" style="1" bestFit="1" customWidth="1"/>
    <col min="4876" max="4876" width="12.1328125" style="1" bestFit="1" customWidth="1"/>
    <col min="4877" max="4877" width="12.3984375" style="1" bestFit="1" customWidth="1"/>
    <col min="4878" max="4879" width="13.86328125" style="1" bestFit="1" customWidth="1"/>
    <col min="4880" max="4880" width="14.86328125" style="1" bestFit="1" customWidth="1"/>
    <col min="4881" max="5119" width="9.1328125" style="1"/>
    <col min="5120" max="5120" width="15.3984375" style="1" bestFit="1" customWidth="1"/>
    <col min="5121" max="5121" width="11.1328125" style="1" bestFit="1" customWidth="1"/>
    <col min="5122" max="5122" width="14.59765625" style="1" bestFit="1" customWidth="1"/>
    <col min="5123" max="5123" width="17.3984375" style="1" bestFit="1" customWidth="1"/>
    <col min="5124" max="5124" width="17.59765625" style="1" bestFit="1" customWidth="1"/>
    <col min="5125" max="5125" width="14.73046875" style="1" bestFit="1" customWidth="1"/>
    <col min="5126" max="5126" width="14.3984375" style="1" bestFit="1" customWidth="1"/>
    <col min="5127" max="5127" width="12.1328125" style="1" bestFit="1" customWidth="1"/>
    <col min="5128" max="5128" width="12.3984375" style="1" bestFit="1" customWidth="1"/>
    <col min="5129" max="5130" width="13.86328125" style="1" bestFit="1" customWidth="1"/>
    <col min="5131" max="5131" width="14.86328125" style="1" bestFit="1" customWidth="1"/>
    <col min="5132" max="5132" width="12.1328125" style="1" bestFit="1" customWidth="1"/>
    <col min="5133" max="5133" width="12.3984375" style="1" bestFit="1" customWidth="1"/>
    <col min="5134" max="5135" width="13.86328125" style="1" bestFit="1" customWidth="1"/>
    <col min="5136" max="5136" width="14.86328125" style="1" bestFit="1" customWidth="1"/>
    <col min="5137" max="5375" width="9.1328125" style="1"/>
    <col min="5376" max="5376" width="15.3984375" style="1" bestFit="1" customWidth="1"/>
    <col min="5377" max="5377" width="11.1328125" style="1" bestFit="1" customWidth="1"/>
    <col min="5378" max="5378" width="14.59765625" style="1" bestFit="1" customWidth="1"/>
    <col min="5379" max="5379" width="17.3984375" style="1" bestFit="1" customWidth="1"/>
    <col min="5380" max="5380" width="17.59765625" style="1" bestFit="1" customWidth="1"/>
    <col min="5381" max="5381" width="14.73046875" style="1" bestFit="1" customWidth="1"/>
    <col min="5382" max="5382" width="14.3984375" style="1" bestFit="1" customWidth="1"/>
    <col min="5383" max="5383" width="12.1328125" style="1" bestFit="1" customWidth="1"/>
    <col min="5384" max="5384" width="12.3984375" style="1" bestFit="1" customWidth="1"/>
    <col min="5385" max="5386" width="13.86328125" style="1" bestFit="1" customWidth="1"/>
    <col min="5387" max="5387" width="14.86328125" style="1" bestFit="1" customWidth="1"/>
    <col min="5388" max="5388" width="12.1328125" style="1" bestFit="1" customWidth="1"/>
    <col min="5389" max="5389" width="12.3984375" style="1" bestFit="1" customWidth="1"/>
    <col min="5390" max="5391" width="13.86328125" style="1" bestFit="1" customWidth="1"/>
    <col min="5392" max="5392" width="14.86328125" style="1" bestFit="1" customWidth="1"/>
    <col min="5393" max="5631" width="9.1328125" style="1"/>
    <col min="5632" max="5632" width="15.3984375" style="1" bestFit="1" customWidth="1"/>
    <col min="5633" max="5633" width="11.1328125" style="1" bestFit="1" customWidth="1"/>
    <col min="5634" max="5634" width="14.59765625" style="1" bestFit="1" customWidth="1"/>
    <col min="5635" max="5635" width="17.3984375" style="1" bestFit="1" customWidth="1"/>
    <col min="5636" max="5636" width="17.59765625" style="1" bestFit="1" customWidth="1"/>
    <col min="5637" max="5637" width="14.73046875" style="1" bestFit="1" customWidth="1"/>
    <col min="5638" max="5638" width="14.3984375" style="1" bestFit="1" customWidth="1"/>
    <col min="5639" max="5639" width="12.1328125" style="1" bestFit="1" customWidth="1"/>
    <col min="5640" max="5640" width="12.3984375" style="1" bestFit="1" customWidth="1"/>
    <col min="5641" max="5642" width="13.86328125" style="1" bestFit="1" customWidth="1"/>
    <col min="5643" max="5643" width="14.86328125" style="1" bestFit="1" customWidth="1"/>
    <col min="5644" max="5644" width="12.1328125" style="1" bestFit="1" customWidth="1"/>
    <col min="5645" max="5645" width="12.3984375" style="1" bestFit="1" customWidth="1"/>
    <col min="5646" max="5647" width="13.86328125" style="1" bestFit="1" customWidth="1"/>
    <col min="5648" max="5648" width="14.86328125" style="1" bestFit="1" customWidth="1"/>
    <col min="5649" max="5887" width="9.1328125" style="1"/>
    <col min="5888" max="5888" width="15.3984375" style="1" bestFit="1" customWidth="1"/>
    <col min="5889" max="5889" width="11.1328125" style="1" bestFit="1" customWidth="1"/>
    <col min="5890" max="5890" width="14.59765625" style="1" bestFit="1" customWidth="1"/>
    <col min="5891" max="5891" width="17.3984375" style="1" bestFit="1" customWidth="1"/>
    <col min="5892" max="5892" width="17.59765625" style="1" bestFit="1" customWidth="1"/>
    <col min="5893" max="5893" width="14.73046875" style="1" bestFit="1" customWidth="1"/>
    <col min="5894" max="5894" width="14.3984375" style="1" bestFit="1" customWidth="1"/>
    <col min="5895" max="5895" width="12.1328125" style="1" bestFit="1" customWidth="1"/>
    <col min="5896" max="5896" width="12.3984375" style="1" bestFit="1" customWidth="1"/>
    <col min="5897" max="5898" width="13.86328125" style="1" bestFit="1" customWidth="1"/>
    <col min="5899" max="5899" width="14.86328125" style="1" bestFit="1" customWidth="1"/>
    <col min="5900" max="5900" width="12.1328125" style="1" bestFit="1" customWidth="1"/>
    <col min="5901" max="5901" width="12.3984375" style="1" bestFit="1" customWidth="1"/>
    <col min="5902" max="5903" width="13.86328125" style="1" bestFit="1" customWidth="1"/>
    <col min="5904" max="5904" width="14.86328125" style="1" bestFit="1" customWidth="1"/>
    <col min="5905" max="6143" width="9.1328125" style="1"/>
    <col min="6144" max="6144" width="15.3984375" style="1" bestFit="1" customWidth="1"/>
    <col min="6145" max="6145" width="11.1328125" style="1" bestFit="1" customWidth="1"/>
    <col min="6146" max="6146" width="14.59765625" style="1" bestFit="1" customWidth="1"/>
    <col min="6147" max="6147" width="17.3984375" style="1" bestFit="1" customWidth="1"/>
    <col min="6148" max="6148" width="17.59765625" style="1" bestFit="1" customWidth="1"/>
    <col min="6149" max="6149" width="14.73046875" style="1" bestFit="1" customWidth="1"/>
    <col min="6150" max="6150" width="14.3984375" style="1" bestFit="1" customWidth="1"/>
    <col min="6151" max="6151" width="12.1328125" style="1" bestFit="1" customWidth="1"/>
    <col min="6152" max="6152" width="12.3984375" style="1" bestFit="1" customWidth="1"/>
    <col min="6153" max="6154" width="13.86328125" style="1" bestFit="1" customWidth="1"/>
    <col min="6155" max="6155" width="14.86328125" style="1" bestFit="1" customWidth="1"/>
    <col min="6156" max="6156" width="12.1328125" style="1" bestFit="1" customWidth="1"/>
    <col min="6157" max="6157" width="12.3984375" style="1" bestFit="1" customWidth="1"/>
    <col min="6158" max="6159" width="13.86328125" style="1" bestFit="1" customWidth="1"/>
    <col min="6160" max="6160" width="14.86328125" style="1" bestFit="1" customWidth="1"/>
    <col min="6161" max="6399" width="9.1328125" style="1"/>
    <col min="6400" max="6400" width="15.3984375" style="1" bestFit="1" customWidth="1"/>
    <col min="6401" max="6401" width="11.1328125" style="1" bestFit="1" customWidth="1"/>
    <col min="6402" max="6402" width="14.59765625" style="1" bestFit="1" customWidth="1"/>
    <col min="6403" max="6403" width="17.3984375" style="1" bestFit="1" customWidth="1"/>
    <col min="6404" max="6404" width="17.59765625" style="1" bestFit="1" customWidth="1"/>
    <col min="6405" max="6405" width="14.73046875" style="1" bestFit="1" customWidth="1"/>
    <col min="6406" max="6406" width="14.3984375" style="1" bestFit="1" customWidth="1"/>
    <col min="6407" max="6407" width="12.1328125" style="1" bestFit="1" customWidth="1"/>
    <col min="6408" max="6408" width="12.3984375" style="1" bestFit="1" customWidth="1"/>
    <col min="6409" max="6410" width="13.86328125" style="1" bestFit="1" customWidth="1"/>
    <col min="6411" max="6411" width="14.86328125" style="1" bestFit="1" customWidth="1"/>
    <col min="6412" max="6412" width="12.1328125" style="1" bestFit="1" customWidth="1"/>
    <col min="6413" max="6413" width="12.3984375" style="1" bestFit="1" customWidth="1"/>
    <col min="6414" max="6415" width="13.86328125" style="1" bestFit="1" customWidth="1"/>
    <col min="6416" max="6416" width="14.86328125" style="1" bestFit="1" customWidth="1"/>
    <col min="6417" max="6655" width="9.1328125" style="1"/>
    <col min="6656" max="6656" width="15.3984375" style="1" bestFit="1" customWidth="1"/>
    <col min="6657" max="6657" width="11.1328125" style="1" bestFit="1" customWidth="1"/>
    <col min="6658" max="6658" width="14.59765625" style="1" bestFit="1" customWidth="1"/>
    <col min="6659" max="6659" width="17.3984375" style="1" bestFit="1" customWidth="1"/>
    <col min="6660" max="6660" width="17.59765625" style="1" bestFit="1" customWidth="1"/>
    <col min="6661" max="6661" width="14.73046875" style="1" bestFit="1" customWidth="1"/>
    <col min="6662" max="6662" width="14.3984375" style="1" bestFit="1" customWidth="1"/>
    <col min="6663" max="6663" width="12.1328125" style="1" bestFit="1" customWidth="1"/>
    <col min="6664" max="6664" width="12.3984375" style="1" bestFit="1" customWidth="1"/>
    <col min="6665" max="6666" width="13.86328125" style="1" bestFit="1" customWidth="1"/>
    <col min="6667" max="6667" width="14.86328125" style="1" bestFit="1" customWidth="1"/>
    <col min="6668" max="6668" width="12.1328125" style="1" bestFit="1" customWidth="1"/>
    <col min="6669" max="6669" width="12.3984375" style="1" bestFit="1" customWidth="1"/>
    <col min="6670" max="6671" width="13.86328125" style="1" bestFit="1" customWidth="1"/>
    <col min="6672" max="6672" width="14.86328125" style="1" bestFit="1" customWidth="1"/>
    <col min="6673" max="6911" width="9.1328125" style="1"/>
    <col min="6912" max="6912" width="15.3984375" style="1" bestFit="1" customWidth="1"/>
    <col min="6913" max="6913" width="11.1328125" style="1" bestFit="1" customWidth="1"/>
    <col min="6914" max="6914" width="14.59765625" style="1" bestFit="1" customWidth="1"/>
    <col min="6915" max="6915" width="17.3984375" style="1" bestFit="1" customWidth="1"/>
    <col min="6916" max="6916" width="17.59765625" style="1" bestFit="1" customWidth="1"/>
    <col min="6917" max="6917" width="14.73046875" style="1" bestFit="1" customWidth="1"/>
    <col min="6918" max="6918" width="14.3984375" style="1" bestFit="1" customWidth="1"/>
    <col min="6919" max="6919" width="12.1328125" style="1" bestFit="1" customWidth="1"/>
    <col min="6920" max="6920" width="12.3984375" style="1" bestFit="1" customWidth="1"/>
    <col min="6921" max="6922" width="13.86328125" style="1" bestFit="1" customWidth="1"/>
    <col min="6923" max="6923" width="14.86328125" style="1" bestFit="1" customWidth="1"/>
    <col min="6924" max="6924" width="12.1328125" style="1" bestFit="1" customWidth="1"/>
    <col min="6925" max="6925" width="12.3984375" style="1" bestFit="1" customWidth="1"/>
    <col min="6926" max="6927" width="13.86328125" style="1" bestFit="1" customWidth="1"/>
    <col min="6928" max="6928" width="14.86328125" style="1" bestFit="1" customWidth="1"/>
    <col min="6929" max="7167" width="9.1328125" style="1"/>
    <col min="7168" max="7168" width="15.3984375" style="1" bestFit="1" customWidth="1"/>
    <col min="7169" max="7169" width="11.1328125" style="1" bestFit="1" customWidth="1"/>
    <col min="7170" max="7170" width="14.59765625" style="1" bestFit="1" customWidth="1"/>
    <col min="7171" max="7171" width="17.3984375" style="1" bestFit="1" customWidth="1"/>
    <col min="7172" max="7172" width="17.59765625" style="1" bestFit="1" customWidth="1"/>
    <col min="7173" max="7173" width="14.73046875" style="1" bestFit="1" customWidth="1"/>
    <col min="7174" max="7174" width="14.3984375" style="1" bestFit="1" customWidth="1"/>
    <col min="7175" max="7175" width="12.1328125" style="1" bestFit="1" customWidth="1"/>
    <col min="7176" max="7176" width="12.3984375" style="1" bestFit="1" customWidth="1"/>
    <col min="7177" max="7178" width="13.86328125" style="1" bestFit="1" customWidth="1"/>
    <col min="7179" max="7179" width="14.86328125" style="1" bestFit="1" customWidth="1"/>
    <col min="7180" max="7180" width="12.1328125" style="1" bestFit="1" customWidth="1"/>
    <col min="7181" max="7181" width="12.3984375" style="1" bestFit="1" customWidth="1"/>
    <col min="7182" max="7183" width="13.86328125" style="1" bestFit="1" customWidth="1"/>
    <col min="7184" max="7184" width="14.86328125" style="1" bestFit="1" customWidth="1"/>
    <col min="7185" max="7423" width="9.1328125" style="1"/>
    <col min="7424" max="7424" width="15.3984375" style="1" bestFit="1" customWidth="1"/>
    <col min="7425" max="7425" width="11.1328125" style="1" bestFit="1" customWidth="1"/>
    <col min="7426" max="7426" width="14.59765625" style="1" bestFit="1" customWidth="1"/>
    <col min="7427" max="7427" width="17.3984375" style="1" bestFit="1" customWidth="1"/>
    <col min="7428" max="7428" width="17.59765625" style="1" bestFit="1" customWidth="1"/>
    <col min="7429" max="7429" width="14.73046875" style="1" bestFit="1" customWidth="1"/>
    <col min="7430" max="7430" width="14.3984375" style="1" bestFit="1" customWidth="1"/>
    <col min="7431" max="7431" width="12.1328125" style="1" bestFit="1" customWidth="1"/>
    <col min="7432" max="7432" width="12.3984375" style="1" bestFit="1" customWidth="1"/>
    <col min="7433" max="7434" width="13.86328125" style="1" bestFit="1" customWidth="1"/>
    <col min="7435" max="7435" width="14.86328125" style="1" bestFit="1" customWidth="1"/>
    <col min="7436" max="7436" width="12.1328125" style="1" bestFit="1" customWidth="1"/>
    <col min="7437" max="7437" width="12.3984375" style="1" bestFit="1" customWidth="1"/>
    <col min="7438" max="7439" width="13.86328125" style="1" bestFit="1" customWidth="1"/>
    <col min="7440" max="7440" width="14.86328125" style="1" bestFit="1" customWidth="1"/>
    <col min="7441" max="7679" width="9.1328125" style="1"/>
    <col min="7680" max="7680" width="15.3984375" style="1" bestFit="1" customWidth="1"/>
    <col min="7681" max="7681" width="11.1328125" style="1" bestFit="1" customWidth="1"/>
    <col min="7682" max="7682" width="14.59765625" style="1" bestFit="1" customWidth="1"/>
    <col min="7683" max="7683" width="17.3984375" style="1" bestFit="1" customWidth="1"/>
    <col min="7684" max="7684" width="17.59765625" style="1" bestFit="1" customWidth="1"/>
    <col min="7685" max="7685" width="14.73046875" style="1" bestFit="1" customWidth="1"/>
    <col min="7686" max="7686" width="14.3984375" style="1" bestFit="1" customWidth="1"/>
    <col min="7687" max="7687" width="12.1328125" style="1" bestFit="1" customWidth="1"/>
    <col min="7688" max="7688" width="12.3984375" style="1" bestFit="1" customWidth="1"/>
    <col min="7689" max="7690" width="13.86328125" style="1" bestFit="1" customWidth="1"/>
    <col min="7691" max="7691" width="14.86328125" style="1" bestFit="1" customWidth="1"/>
    <col min="7692" max="7692" width="12.1328125" style="1" bestFit="1" customWidth="1"/>
    <col min="7693" max="7693" width="12.3984375" style="1" bestFit="1" customWidth="1"/>
    <col min="7694" max="7695" width="13.86328125" style="1" bestFit="1" customWidth="1"/>
    <col min="7696" max="7696" width="14.86328125" style="1" bestFit="1" customWidth="1"/>
    <col min="7697" max="7935" width="9.1328125" style="1"/>
    <col min="7936" max="7936" width="15.3984375" style="1" bestFit="1" customWidth="1"/>
    <col min="7937" max="7937" width="11.1328125" style="1" bestFit="1" customWidth="1"/>
    <col min="7938" max="7938" width="14.59765625" style="1" bestFit="1" customWidth="1"/>
    <col min="7939" max="7939" width="17.3984375" style="1" bestFit="1" customWidth="1"/>
    <col min="7940" max="7940" width="17.59765625" style="1" bestFit="1" customWidth="1"/>
    <col min="7941" max="7941" width="14.73046875" style="1" bestFit="1" customWidth="1"/>
    <col min="7942" max="7942" width="14.3984375" style="1" bestFit="1" customWidth="1"/>
    <col min="7943" max="7943" width="12.1328125" style="1" bestFit="1" customWidth="1"/>
    <col min="7944" max="7944" width="12.3984375" style="1" bestFit="1" customWidth="1"/>
    <col min="7945" max="7946" width="13.86328125" style="1" bestFit="1" customWidth="1"/>
    <col min="7947" max="7947" width="14.86328125" style="1" bestFit="1" customWidth="1"/>
    <col min="7948" max="7948" width="12.1328125" style="1" bestFit="1" customWidth="1"/>
    <col min="7949" max="7949" width="12.3984375" style="1" bestFit="1" customWidth="1"/>
    <col min="7950" max="7951" width="13.86328125" style="1" bestFit="1" customWidth="1"/>
    <col min="7952" max="7952" width="14.86328125" style="1" bestFit="1" customWidth="1"/>
    <col min="7953" max="8191" width="9.1328125" style="1"/>
    <col min="8192" max="8192" width="15.3984375" style="1" bestFit="1" customWidth="1"/>
    <col min="8193" max="8193" width="11.1328125" style="1" bestFit="1" customWidth="1"/>
    <col min="8194" max="8194" width="14.59765625" style="1" bestFit="1" customWidth="1"/>
    <col min="8195" max="8195" width="17.3984375" style="1" bestFit="1" customWidth="1"/>
    <col min="8196" max="8196" width="17.59765625" style="1" bestFit="1" customWidth="1"/>
    <col min="8197" max="8197" width="14.73046875" style="1" bestFit="1" customWidth="1"/>
    <col min="8198" max="8198" width="14.3984375" style="1" bestFit="1" customWidth="1"/>
    <col min="8199" max="8199" width="12.1328125" style="1" bestFit="1" customWidth="1"/>
    <col min="8200" max="8200" width="12.3984375" style="1" bestFit="1" customWidth="1"/>
    <col min="8201" max="8202" width="13.86328125" style="1" bestFit="1" customWidth="1"/>
    <col min="8203" max="8203" width="14.86328125" style="1" bestFit="1" customWidth="1"/>
    <col min="8204" max="8204" width="12.1328125" style="1" bestFit="1" customWidth="1"/>
    <col min="8205" max="8205" width="12.3984375" style="1" bestFit="1" customWidth="1"/>
    <col min="8206" max="8207" width="13.86328125" style="1" bestFit="1" customWidth="1"/>
    <col min="8208" max="8208" width="14.86328125" style="1" bestFit="1" customWidth="1"/>
    <col min="8209" max="8447" width="9.1328125" style="1"/>
    <col min="8448" max="8448" width="15.3984375" style="1" bestFit="1" customWidth="1"/>
    <col min="8449" max="8449" width="11.1328125" style="1" bestFit="1" customWidth="1"/>
    <col min="8450" max="8450" width="14.59765625" style="1" bestFit="1" customWidth="1"/>
    <col min="8451" max="8451" width="17.3984375" style="1" bestFit="1" customWidth="1"/>
    <col min="8452" max="8452" width="17.59765625" style="1" bestFit="1" customWidth="1"/>
    <col min="8453" max="8453" width="14.73046875" style="1" bestFit="1" customWidth="1"/>
    <col min="8454" max="8454" width="14.3984375" style="1" bestFit="1" customWidth="1"/>
    <col min="8455" max="8455" width="12.1328125" style="1" bestFit="1" customWidth="1"/>
    <col min="8456" max="8456" width="12.3984375" style="1" bestFit="1" customWidth="1"/>
    <col min="8457" max="8458" width="13.86328125" style="1" bestFit="1" customWidth="1"/>
    <col min="8459" max="8459" width="14.86328125" style="1" bestFit="1" customWidth="1"/>
    <col min="8460" max="8460" width="12.1328125" style="1" bestFit="1" customWidth="1"/>
    <col min="8461" max="8461" width="12.3984375" style="1" bestFit="1" customWidth="1"/>
    <col min="8462" max="8463" width="13.86328125" style="1" bestFit="1" customWidth="1"/>
    <col min="8464" max="8464" width="14.86328125" style="1" bestFit="1" customWidth="1"/>
    <col min="8465" max="8703" width="9.1328125" style="1"/>
    <col min="8704" max="8704" width="15.3984375" style="1" bestFit="1" customWidth="1"/>
    <col min="8705" max="8705" width="11.1328125" style="1" bestFit="1" customWidth="1"/>
    <col min="8706" max="8706" width="14.59765625" style="1" bestFit="1" customWidth="1"/>
    <col min="8707" max="8707" width="17.3984375" style="1" bestFit="1" customWidth="1"/>
    <col min="8708" max="8708" width="17.59765625" style="1" bestFit="1" customWidth="1"/>
    <col min="8709" max="8709" width="14.73046875" style="1" bestFit="1" customWidth="1"/>
    <col min="8710" max="8710" width="14.3984375" style="1" bestFit="1" customWidth="1"/>
    <col min="8711" max="8711" width="12.1328125" style="1" bestFit="1" customWidth="1"/>
    <col min="8712" max="8712" width="12.3984375" style="1" bestFit="1" customWidth="1"/>
    <col min="8713" max="8714" width="13.86328125" style="1" bestFit="1" customWidth="1"/>
    <col min="8715" max="8715" width="14.86328125" style="1" bestFit="1" customWidth="1"/>
    <col min="8716" max="8716" width="12.1328125" style="1" bestFit="1" customWidth="1"/>
    <col min="8717" max="8717" width="12.3984375" style="1" bestFit="1" customWidth="1"/>
    <col min="8718" max="8719" width="13.86328125" style="1" bestFit="1" customWidth="1"/>
    <col min="8720" max="8720" width="14.86328125" style="1" bestFit="1" customWidth="1"/>
    <col min="8721" max="8959" width="9.1328125" style="1"/>
    <col min="8960" max="8960" width="15.3984375" style="1" bestFit="1" customWidth="1"/>
    <col min="8961" max="8961" width="11.1328125" style="1" bestFit="1" customWidth="1"/>
    <col min="8962" max="8962" width="14.59765625" style="1" bestFit="1" customWidth="1"/>
    <col min="8963" max="8963" width="17.3984375" style="1" bestFit="1" customWidth="1"/>
    <col min="8964" max="8964" width="17.59765625" style="1" bestFit="1" customWidth="1"/>
    <col min="8965" max="8965" width="14.73046875" style="1" bestFit="1" customWidth="1"/>
    <col min="8966" max="8966" width="14.3984375" style="1" bestFit="1" customWidth="1"/>
    <col min="8967" max="8967" width="12.1328125" style="1" bestFit="1" customWidth="1"/>
    <col min="8968" max="8968" width="12.3984375" style="1" bestFit="1" customWidth="1"/>
    <col min="8969" max="8970" width="13.86328125" style="1" bestFit="1" customWidth="1"/>
    <col min="8971" max="8971" width="14.86328125" style="1" bestFit="1" customWidth="1"/>
    <col min="8972" max="8972" width="12.1328125" style="1" bestFit="1" customWidth="1"/>
    <col min="8973" max="8973" width="12.3984375" style="1" bestFit="1" customWidth="1"/>
    <col min="8974" max="8975" width="13.86328125" style="1" bestFit="1" customWidth="1"/>
    <col min="8976" max="8976" width="14.86328125" style="1" bestFit="1" customWidth="1"/>
    <col min="8977" max="9215" width="9.1328125" style="1"/>
    <col min="9216" max="9216" width="15.3984375" style="1" bestFit="1" customWidth="1"/>
    <col min="9217" max="9217" width="11.1328125" style="1" bestFit="1" customWidth="1"/>
    <col min="9218" max="9218" width="14.59765625" style="1" bestFit="1" customWidth="1"/>
    <col min="9219" max="9219" width="17.3984375" style="1" bestFit="1" customWidth="1"/>
    <col min="9220" max="9220" width="17.59765625" style="1" bestFit="1" customWidth="1"/>
    <col min="9221" max="9221" width="14.73046875" style="1" bestFit="1" customWidth="1"/>
    <col min="9222" max="9222" width="14.3984375" style="1" bestFit="1" customWidth="1"/>
    <col min="9223" max="9223" width="12.1328125" style="1" bestFit="1" customWidth="1"/>
    <col min="9224" max="9224" width="12.3984375" style="1" bestFit="1" customWidth="1"/>
    <col min="9225" max="9226" width="13.86328125" style="1" bestFit="1" customWidth="1"/>
    <col min="9227" max="9227" width="14.86328125" style="1" bestFit="1" customWidth="1"/>
    <col min="9228" max="9228" width="12.1328125" style="1" bestFit="1" customWidth="1"/>
    <col min="9229" max="9229" width="12.3984375" style="1" bestFit="1" customWidth="1"/>
    <col min="9230" max="9231" width="13.86328125" style="1" bestFit="1" customWidth="1"/>
    <col min="9232" max="9232" width="14.86328125" style="1" bestFit="1" customWidth="1"/>
    <col min="9233" max="9471" width="9.1328125" style="1"/>
    <col min="9472" max="9472" width="15.3984375" style="1" bestFit="1" customWidth="1"/>
    <col min="9473" max="9473" width="11.1328125" style="1" bestFit="1" customWidth="1"/>
    <col min="9474" max="9474" width="14.59765625" style="1" bestFit="1" customWidth="1"/>
    <col min="9475" max="9475" width="17.3984375" style="1" bestFit="1" customWidth="1"/>
    <col min="9476" max="9476" width="17.59765625" style="1" bestFit="1" customWidth="1"/>
    <col min="9477" max="9477" width="14.73046875" style="1" bestFit="1" customWidth="1"/>
    <col min="9478" max="9478" width="14.3984375" style="1" bestFit="1" customWidth="1"/>
    <col min="9479" max="9479" width="12.1328125" style="1" bestFit="1" customWidth="1"/>
    <col min="9480" max="9480" width="12.3984375" style="1" bestFit="1" customWidth="1"/>
    <col min="9481" max="9482" width="13.86328125" style="1" bestFit="1" customWidth="1"/>
    <col min="9483" max="9483" width="14.86328125" style="1" bestFit="1" customWidth="1"/>
    <col min="9484" max="9484" width="12.1328125" style="1" bestFit="1" customWidth="1"/>
    <col min="9485" max="9485" width="12.3984375" style="1" bestFit="1" customWidth="1"/>
    <col min="9486" max="9487" width="13.86328125" style="1" bestFit="1" customWidth="1"/>
    <col min="9488" max="9488" width="14.86328125" style="1" bestFit="1" customWidth="1"/>
    <col min="9489" max="9727" width="9.1328125" style="1"/>
    <col min="9728" max="9728" width="15.3984375" style="1" bestFit="1" customWidth="1"/>
    <col min="9729" max="9729" width="11.1328125" style="1" bestFit="1" customWidth="1"/>
    <col min="9730" max="9730" width="14.59765625" style="1" bestFit="1" customWidth="1"/>
    <col min="9731" max="9731" width="17.3984375" style="1" bestFit="1" customWidth="1"/>
    <col min="9732" max="9732" width="17.59765625" style="1" bestFit="1" customWidth="1"/>
    <col min="9733" max="9733" width="14.73046875" style="1" bestFit="1" customWidth="1"/>
    <col min="9734" max="9734" width="14.3984375" style="1" bestFit="1" customWidth="1"/>
    <col min="9735" max="9735" width="12.1328125" style="1" bestFit="1" customWidth="1"/>
    <col min="9736" max="9736" width="12.3984375" style="1" bestFit="1" customWidth="1"/>
    <col min="9737" max="9738" width="13.86328125" style="1" bestFit="1" customWidth="1"/>
    <col min="9739" max="9739" width="14.86328125" style="1" bestFit="1" customWidth="1"/>
    <col min="9740" max="9740" width="12.1328125" style="1" bestFit="1" customWidth="1"/>
    <col min="9741" max="9741" width="12.3984375" style="1" bestFit="1" customWidth="1"/>
    <col min="9742" max="9743" width="13.86328125" style="1" bestFit="1" customWidth="1"/>
    <col min="9744" max="9744" width="14.86328125" style="1" bestFit="1" customWidth="1"/>
    <col min="9745" max="9983" width="9.1328125" style="1"/>
    <col min="9984" max="9984" width="15.3984375" style="1" bestFit="1" customWidth="1"/>
    <col min="9985" max="9985" width="11.1328125" style="1" bestFit="1" customWidth="1"/>
    <col min="9986" max="9986" width="14.59765625" style="1" bestFit="1" customWidth="1"/>
    <col min="9987" max="9987" width="17.3984375" style="1" bestFit="1" customWidth="1"/>
    <col min="9988" max="9988" width="17.59765625" style="1" bestFit="1" customWidth="1"/>
    <col min="9989" max="9989" width="14.73046875" style="1" bestFit="1" customWidth="1"/>
    <col min="9990" max="9990" width="14.3984375" style="1" bestFit="1" customWidth="1"/>
    <col min="9991" max="9991" width="12.1328125" style="1" bestFit="1" customWidth="1"/>
    <col min="9992" max="9992" width="12.3984375" style="1" bestFit="1" customWidth="1"/>
    <col min="9993" max="9994" width="13.86328125" style="1" bestFit="1" customWidth="1"/>
    <col min="9995" max="9995" width="14.86328125" style="1" bestFit="1" customWidth="1"/>
    <col min="9996" max="9996" width="12.1328125" style="1" bestFit="1" customWidth="1"/>
    <col min="9997" max="9997" width="12.3984375" style="1" bestFit="1" customWidth="1"/>
    <col min="9998" max="9999" width="13.86328125" style="1" bestFit="1" customWidth="1"/>
    <col min="10000" max="10000" width="14.86328125" style="1" bestFit="1" customWidth="1"/>
    <col min="10001" max="10239" width="9.1328125" style="1"/>
    <col min="10240" max="10240" width="15.3984375" style="1" bestFit="1" customWidth="1"/>
    <col min="10241" max="10241" width="11.1328125" style="1" bestFit="1" customWidth="1"/>
    <col min="10242" max="10242" width="14.59765625" style="1" bestFit="1" customWidth="1"/>
    <col min="10243" max="10243" width="17.3984375" style="1" bestFit="1" customWidth="1"/>
    <col min="10244" max="10244" width="17.59765625" style="1" bestFit="1" customWidth="1"/>
    <col min="10245" max="10245" width="14.73046875" style="1" bestFit="1" customWidth="1"/>
    <col min="10246" max="10246" width="14.3984375" style="1" bestFit="1" customWidth="1"/>
    <col min="10247" max="10247" width="12.1328125" style="1" bestFit="1" customWidth="1"/>
    <col min="10248" max="10248" width="12.3984375" style="1" bestFit="1" customWidth="1"/>
    <col min="10249" max="10250" width="13.86328125" style="1" bestFit="1" customWidth="1"/>
    <col min="10251" max="10251" width="14.86328125" style="1" bestFit="1" customWidth="1"/>
    <col min="10252" max="10252" width="12.1328125" style="1" bestFit="1" customWidth="1"/>
    <col min="10253" max="10253" width="12.3984375" style="1" bestFit="1" customWidth="1"/>
    <col min="10254" max="10255" width="13.86328125" style="1" bestFit="1" customWidth="1"/>
    <col min="10256" max="10256" width="14.86328125" style="1" bestFit="1" customWidth="1"/>
    <col min="10257" max="10495" width="9.1328125" style="1"/>
    <col min="10496" max="10496" width="15.3984375" style="1" bestFit="1" customWidth="1"/>
    <col min="10497" max="10497" width="11.1328125" style="1" bestFit="1" customWidth="1"/>
    <col min="10498" max="10498" width="14.59765625" style="1" bestFit="1" customWidth="1"/>
    <col min="10499" max="10499" width="17.3984375" style="1" bestFit="1" customWidth="1"/>
    <col min="10500" max="10500" width="17.59765625" style="1" bestFit="1" customWidth="1"/>
    <col min="10501" max="10501" width="14.73046875" style="1" bestFit="1" customWidth="1"/>
    <col min="10502" max="10502" width="14.3984375" style="1" bestFit="1" customWidth="1"/>
    <col min="10503" max="10503" width="12.1328125" style="1" bestFit="1" customWidth="1"/>
    <col min="10504" max="10504" width="12.3984375" style="1" bestFit="1" customWidth="1"/>
    <col min="10505" max="10506" width="13.86328125" style="1" bestFit="1" customWidth="1"/>
    <col min="10507" max="10507" width="14.86328125" style="1" bestFit="1" customWidth="1"/>
    <col min="10508" max="10508" width="12.1328125" style="1" bestFit="1" customWidth="1"/>
    <col min="10509" max="10509" width="12.3984375" style="1" bestFit="1" customWidth="1"/>
    <col min="10510" max="10511" width="13.86328125" style="1" bestFit="1" customWidth="1"/>
    <col min="10512" max="10512" width="14.86328125" style="1" bestFit="1" customWidth="1"/>
    <col min="10513" max="10751" width="9.1328125" style="1"/>
    <col min="10752" max="10752" width="15.3984375" style="1" bestFit="1" customWidth="1"/>
    <col min="10753" max="10753" width="11.1328125" style="1" bestFit="1" customWidth="1"/>
    <col min="10754" max="10754" width="14.59765625" style="1" bestFit="1" customWidth="1"/>
    <col min="10755" max="10755" width="17.3984375" style="1" bestFit="1" customWidth="1"/>
    <col min="10756" max="10756" width="17.59765625" style="1" bestFit="1" customWidth="1"/>
    <col min="10757" max="10757" width="14.73046875" style="1" bestFit="1" customWidth="1"/>
    <col min="10758" max="10758" width="14.3984375" style="1" bestFit="1" customWidth="1"/>
    <col min="10759" max="10759" width="12.1328125" style="1" bestFit="1" customWidth="1"/>
    <col min="10760" max="10760" width="12.3984375" style="1" bestFit="1" customWidth="1"/>
    <col min="10761" max="10762" width="13.86328125" style="1" bestFit="1" customWidth="1"/>
    <col min="10763" max="10763" width="14.86328125" style="1" bestFit="1" customWidth="1"/>
    <col min="10764" max="10764" width="12.1328125" style="1" bestFit="1" customWidth="1"/>
    <col min="10765" max="10765" width="12.3984375" style="1" bestFit="1" customWidth="1"/>
    <col min="10766" max="10767" width="13.86328125" style="1" bestFit="1" customWidth="1"/>
    <col min="10768" max="10768" width="14.86328125" style="1" bestFit="1" customWidth="1"/>
    <col min="10769" max="11007" width="9.1328125" style="1"/>
    <col min="11008" max="11008" width="15.3984375" style="1" bestFit="1" customWidth="1"/>
    <col min="11009" max="11009" width="11.1328125" style="1" bestFit="1" customWidth="1"/>
    <col min="11010" max="11010" width="14.59765625" style="1" bestFit="1" customWidth="1"/>
    <col min="11011" max="11011" width="17.3984375" style="1" bestFit="1" customWidth="1"/>
    <col min="11012" max="11012" width="17.59765625" style="1" bestFit="1" customWidth="1"/>
    <col min="11013" max="11013" width="14.73046875" style="1" bestFit="1" customWidth="1"/>
    <col min="11014" max="11014" width="14.3984375" style="1" bestFit="1" customWidth="1"/>
    <col min="11015" max="11015" width="12.1328125" style="1" bestFit="1" customWidth="1"/>
    <col min="11016" max="11016" width="12.3984375" style="1" bestFit="1" customWidth="1"/>
    <col min="11017" max="11018" width="13.86328125" style="1" bestFit="1" customWidth="1"/>
    <col min="11019" max="11019" width="14.86328125" style="1" bestFit="1" customWidth="1"/>
    <col min="11020" max="11020" width="12.1328125" style="1" bestFit="1" customWidth="1"/>
    <col min="11021" max="11021" width="12.3984375" style="1" bestFit="1" customWidth="1"/>
    <col min="11022" max="11023" width="13.86328125" style="1" bestFit="1" customWidth="1"/>
    <col min="11024" max="11024" width="14.86328125" style="1" bestFit="1" customWidth="1"/>
    <col min="11025" max="11263" width="9.1328125" style="1"/>
    <col min="11264" max="11264" width="15.3984375" style="1" bestFit="1" customWidth="1"/>
    <col min="11265" max="11265" width="11.1328125" style="1" bestFit="1" customWidth="1"/>
    <col min="11266" max="11266" width="14.59765625" style="1" bestFit="1" customWidth="1"/>
    <col min="11267" max="11267" width="17.3984375" style="1" bestFit="1" customWidth="1"/>
    <col min="11268" max="11268" width="17.59765625" style="1" bestFit="1" customWidth="1"/>
    <col min="11269" max="11269" width="14.73046875" style="1" bestFit="1" customWidth="1"/>
    <col min="11270" max="11270" width="14.3984375" style="1" bestFit="1" customWidth="1"/>
    <col min="11271" max="11271" width="12.1328125" style="1" bestFit="1" customWidth="1"/>
    <col min="11272" max="11272" width="12.3984375" style="1" bestFit="1" customWidth="1"/>
    <col min="11273" max="11274" width="13.86328125" style="1" bestFit="1" customWidth="1"/>
    <col min="11275" max="11275" width="14.86328125" style="1" bestFit="1" customWidth="1"/>
    <col min="11276" max="11276" width="12.1328125" style="1" bestFit="1" customWidth="1"/>
    <col min="11277" max="11277" width="12.3984375" style="1" bestFit="1" customWidth="1"/>
    <col min="11278" max="11279" width="13.86328125" style="1" bestFit="1" customWidth="1"/>
    <col min="11280" max="11280" width="14.86328125" style="1" bestFit="1" customWidth="1"/>
    <col min="11281" max="11519" width="9.1328125" style="1"/>
    <col min="11520" max="11520" width="15.3984375" style="1" bestFit="1" customWidth="1"/>
    <col min="11521" max="11521" width="11.1328125" style="1" bestFit="1" customWidth="1"/>
    <col min="11522" max="11522" width="14.59765625" style="1" bestFit="1" customWidth="1"/>
    <col min="11523" max="11523" width="17.3984375" style="1" bestFit="1" customWidth="1"/>
    <col min="11524" max="11524" width="17.59765625" style="1" bestFit="1" customWidth="1"/>
    <col min="11525" max="11525" width="14.73046875" style="1" bestFit="1" customWidth="1"/>
    <col min="11526" max="11526" width="14.3984375" style="1" bestFit="1" customWidth="1"/>
    <col min="11527" max="11527" width="12.1328125" style="1" bestFit="1" customWidth="1"/>
    <col min="11528" max="11528" width="12.3984375" style="1" bestFit="1" customWidth="1"/>
    <col min="11529" max="11530" width="13.86328125" style="1" bestFit="1" customWidth="1"/>
    <col min="11531" max="11531" width="14.86328125" style="1" bestFit="1" customWidth="1"/>
    <col min="11532" max="11532" width="12.1328125" style="1" bestFit="1" customWidth="1"/>
    <col min="11533" max="11533" width="12.3984375" style="1" bestFit="1" customWidth="1"/>
    <col min="11534" max="11535" width="13.86328125" style="1" bestFit="1" customWidth="1"/>
    <col min="11536" max="11536" width="14.86328125" style="1" bestFit="1" customWidth="1"/>
    <col min="11537" max="11775" width="9.1328125" style="1"/>
    <col min="11776" max="11776" width="15.3984375" style="1" bestFit="1" customWidth="1"/>
    <col min="11777" max="11777" width="11.1328125" style="1" bestFit="1" customWidth="1"/>
    <col min="11778" max="11778" width="14.59765625" style="1" bestFit="1" customWidth="1"/>
    <col min="11779" max="11779" width="17.3984375" style="1" bestFit="1" customWidth="1"/>
    <col min="11780" max="11780" width="17.59765625" style="1" bestFit="1" customWidth="1"/>
    <col min="11781" max="11781" width="14.73046875" style="1" bestFit="1" customWidth="1"/>
    <col min="11782" max="11782" width="14.3984375" style="1" bestFit="1" customWidth="1"/>
    <col min="11783" max="11783" width="12.1328125" style="1" bestFit="1" customWidth="1"/>
    <col min="11784" max="11784" width="12.3984375" style="1" bestFit="1" customWidth="1"/>
    <col min="11785" max="11786" width="13.86328125" style="1" bestFit="1" customWidth="1"/>
    <col min="11787" max="11787" width="14.86328125" style="1" bestFit="1" customWidth="1"/>
    <col min="11788" max="11788" width="12.1328125" style="1" bestFit="1" customWidth="1"/>
    <col min="11789" max="11789" width="12.3984375" style="1" bestFit="1" customWidth="1"/>
    <col min="11790" max="11791" width="13.86328125" style="1" bestFit="1" customWidth="1"/>
    <col min="11792" max="11792" width="14.86328125" style="1" bestFit="1" customWidth="1"/>
    <col min="11793" max="12031" width="9.1328125" style="1"/>
    <col min="12032" max="12032" width="15.3984375" style="1" bestFit="1" customWidth="1"/>
    <col min="12033" max="12033" width="11.1328125" style="1" bestFit="1" customWidth="1"/>
    <col min="12034" max="12034" width="14.59765625" style="1" bestFit="1" customWidth="1"/>
    <col min="12035" max="12035" width="17.3984375" style="1" bestFit="1" customWidth="1"/>
    <col min="12036" max="12036" width="17.59765625" style="1" bestFit="1" customWidth="1"/>
    <col min="12037" max="12037" width="14.73046875" style="1" bestFit="1" customWidth="1"/>
    <col min="12038" max="12038" width="14.3984375" style="1" bestFit="1" customWidth="1"/>
    <col min="12039" max="12039" width="12.1328125" style="1" bestFit="1" customWidth="1"/>
    <col min="12040" max="12040" width="12.3984375" style="1" bestFit="1" customWidth="1"/>
    <col min="12041" max="12042" width="13.86328125" style="1" bestFit="1" customWidth="1"/>
    <col min="12043" max="12043" width="14.86328125" style="1" bestFit="1" customWidth="1"/>
    <col min="12044" max="12044" width="12.1328125" style="1" bestFit="1" customWidth="1"/>
    <col min="12045" max="12045" width="12.3984375" style="1" bestFit="1" customWidth="1"/>
    <col min="12046" max="12047" width="13.86328125" style="1" bestFit="1" customWidth="1"/>
    <col min="12048" max="12048" width="14.86328125" style="1" bestFit="1" customWidth="1"/>
    <col min="12049" max="12287" width="9.1328125" style="1"/>
    <col min="12288" max="12288" width="15.3984375" style="1" bestFit="1" customWidth="1"/>
    <col min="12289" max="12289" width="11.1328125" style="1" bestFit="1" customWidth="1"/>
    <col min="12290" max="12290" width="14.59765625" style="1" bestFit="1" customWidth="1"/>
    <col min="12291" max="12291" width="17.3984375" style="1" bestFit="1" customWidth="1"/>
    <col min="12292" max="12292" width="17.59765625" style="1" bestFit="1" customWidth="1"/>
    <col min="12293" max="12293" width="14.73046875" style="1" bestFit="1" customWidth="1"/>
    <col min="12294" max="12294" width="14.3984375" style="1" bestFit="1" customWidth="1"/>
    <col min="12295" max="12295" width="12.1328125" style="1" bestFit="1" customWidth="1"/>
    <col min="12296" max="12296" width="12.3984375" style="1" bestFit="1" customWidth="1"/>
    <col min="12297" max="12298" width="13.86328125" style="1" bestFit="1" customWidth="1"/>
    <col min="12299" max="12299" width="14.86328125" style="1" bestFit="1" customWidth="1"/>
    <col min="12300" max="12300" width="12.1328125" style="1" bestFit="1" customWidth="1"/>
    <col min="12301" max="12301" width="12.3984375" style="1" bestFit="1" customWidth="1"/>
    <col min="12302" max="12303" width="13.86328125" style="1" bestFit="1" customWidth="1"/>
    <col min="12304" max="12304" width="14.86328125" style="1" bestFit="1" customWidth="1"/>
    <col min="12305" max="12543" width="9.1328125" style="1"/>
    <col min="12544" max="12544" width="15.3984375" style="1" bestFit="1" customWidth="1"/>
    <col min="12545" max="12545" width="11.1328125" style="1" bestFit="1" customWidth="1"/>
    <col min="12546" max="12546" width="14.59765625" style="1" bestFit="1" customWidth="1"/>
    <col min="12547" max="12547" width="17.3984375" style="1" bestFit="1" customWidth="1"/>
    <col min="12548" max="12548" width="17.59765625" style="1" bestFit="1" customWidth="1"/>
    <col min="12549" max="12549" width="14.73046875" style="1" bestFit="1" customWidth="1"/>
    <col min="12550" max="12550" width="14.3984375" style="1" bestFit="1" customWidth="1"/>
    <col min="12551" max="12551" width="12.1328125" style="1" bestFit="1" customWidth="1"/>
    <col min="12552" max="12552" width="12.3984375" style="1" bestFit="1" customWidth="1"/>
    <col min="12553" max="12554" width="13.86328125" style="1" bestFit="1" customWidth="1"/>
    <col min="12555" max="12555" width="14.86328125" style="1" bestFit="1" customWidth="1"/>
    <col min="12556" max="12556" width="12.1328125" style="1" bestFit="1" customWidth="1"/>
    <col min="12557" max="12557" width="12.3984375" style="1" bestFit="1" customWidth="1"/>
    <col min="12558" max="12559" width="13.86328125" style="1" bestFit="1" customWidth="1"/>
    <col min="12560" max="12560" width="14.86328125" style="1" bestFit="1" customWidth="1"/>
    <col min="12561" max="12799" width="9.1328125" style="1"/>
    <col min="12800" max="12800" width="15.3984375" style="1" bestFit="1" customWidth="1"/>
    <col min="12801" max="12801" width="11.1328125" style="1" bestFit="1" customWidth="1"/>
    <col min="12802" max="12802" width="14.59765625" style="1" bestFit="1" customWidth="1"/>
    <col min="12803" max="12803" width="17.3984375" style="1" bestFit="1" customWidth="1"/>
    <col min="12804" max="12804" width="17.59765625" style="1" bestFit="1" customWidth="1"/>
    <col min="12805" max="12805" width="14.73046875" style="1" bestFit="1" customWidth="1"/>
    <col min="12806" max="12806" width="14.3984375" style="1" bestFit="1" customWidth="1"/>
    <col min="12807" max="12807" width="12.1328125" style="1" bestFit="1" customWidth="1"/>
    <col min="12808" max="12808" width="12.3984375" style="1" bestFit="1" customWidth="1"/>
    <col min="12809" max="12810" width="13.86328125" style="1" bestFit="1" customWidth="1"/>
    <col min="12811" max="12811" width="14.86328125" style="1" bestFit="1" customWidth="1"/>
    <col min="12812" max="12812" width="12.1328125" style="1" bestFit="1" customWidth="1"/>
    <col min="12813" max="12813" width="12.3984375" style="1" bestFit="1" customWidth="1"/>
    <col min="12814" max="12815" width="13.86328125" style="1" bestFit="1" customWidth="1"/>
    <col min="12816" max="12816" width="14.86328125" style="1" bestFit="1" customWidth="1"/>
    <col min="12817" max="13055" width="9.1328125" style="1"/>
    <col min="13056" max="13056" width="15.3984375" style="1" bestFit="1" customWidth="1"/>
    <col min="13057" max="13057" width="11.1328125" style="1" bestFit="1" customWidth="1"/>
    <col min="13058" max="13058" width="14.59765625" style="1" bestFit="1" customWidth="1"/>
    <col min="13059" max="13059" width="17.3984375" style="1" bestFit="1" customWidth="1"/>
    <col min="13060" max="13060" width="17.59765625" style="1" bestFit="1" customWidth="1"/>
    <col min="13061" max="13061" width="14.73046875" style="1" bestFit="1" customWidth="1"/>
    <col min="13062" max="13062" width="14.3984375" style="1" bestFit="1" customWidth="1"/>
    <col min="13063" max="13063" width="12.1328125" style="1" bestFit="1" customWidth="1"/>
    <col min="13064" max="13064" width="12.3984375" style="1" bestFit="1" customWidth="1"/>
    <col min="13065" max="13066" width="13.86328125" style="1" bestFit="1" customWidth="1"/>
    <col min="13067" max="13067" width="14.86328125" style="1" bestFit="1" customWidth="1"/>
    <col min="13068" max="13068" width="12.1328125" style="1" bestFit="1" customWidth="1"/>
    <col min="13069" max="13069" width="12.3984375" style="1" bestFit="1" customWidth="1"/>
    <col min="13070" max="13071" width="13.86328125" style="1" bestFit="1" customWidth="1"/>
    <col min="13072" max="13072" width="14.86328125" style="1" bestFit="1" customWidth="1"/>
    <col min="13073" max="13311" width="9.1328125" style="1"/>
    <col min="13312" max="13312" width="15.3984375" style="1" bestFit="1" customWidth="1"/>
    <col min="13313" max="13313" width="11.1328125" style="1" bestFit="1" customWidth="1"/>
    <col min="13314" max="13314" width="14.59765625" style="1" bestFit="1" customWidth="1"/>
    <col min="13315" max="13315" width="17.3984375" style="1" bestFit="1" customWidth="1"/>
    <col min="13316" max="13316" width="17.59765625" style="1" bestFit="1" customWidth="1"/>
    <col min="13317" max="13317" width="14.73046875" style="1" bestFit="1" customWidth="1"/>
    <col min="13318" max="13318" width="14.3984375" style="1" bestFit="1" customWidth="1"/>
    <col min="13319" max="13319" width="12.1328125" style="1" bestFit="1" customWidth="1"/>
    <col min="13320" max="13320" width="12.3984375" style="1" bestFit="1" customWidth="1"/>
    <col min="13321" max="13322" width="13.86328125" style="1" bestFit="1" customWidth="1"/>
    <col min="13323" max="13323" width="14.86328125" style="1" bestFit="1" customWidth="1"/>
    <col min="13324" max="13324" width="12.1328125" style="1" bestFit="1" customWidth="1"/>
    <col min="13325" max="13325" width="12.3984375" style="1" bestFit="1" customWidth="1"/>
    <col min="13326" max="13327" width="13.86328125" style="1" bestFit="1" customWidth="1"/>
    <col min="13328" max="13328" width="14.86328125" style="1" bestFit="1" customWidth="1"/>
    <col min="13329" max="13567" width="9.1328125" style="1"/>
    <col min="13568" max="13568" width="15.3984375" style="1" bestFit="1" customWidth="1"/>
    <col min="13569" max="13569" width="11.1328125" style="1" bestFit="1" customWidth="1"/>
    <col min="13570" max="13570" width="14.59765625" style="1" bestFit="1" customWidth="1"/>
    <col min="13571" max="13571" width="17.3984375" style="1" bestFit="1" customWidth="1"/>
    <col min="13572" max="13572" width="17.59765625" style="1" bestFit="1" customWidth="1"/>
    <col min="13573" max="13573" width="14.73046875" style="1" bestFit="1" customWidth="1"/>
    <col min="13574" max="13574" width="14.3984375" style="1" bestFit="1" customWidth="1"/>
    <col min="13575" max="13575" width="12.1328125" style="1" bestFit="1" customWidth="1"/>
    <col min="13576" max="13576" width="12.3984375" style="1" bestFit="1" customWidth="1"/>
    <col min="13577" max="13578" width="13.86328125" style="1" bestFit="1" customWidth="1"/>
    <col min="13579" max="13579" width="14.86328125" style="1" bestFit="1" customWidth="1"/>
    <col min="13580" max="13580" width="12.1328125" style="1" bestFit="1" customWidth="1"/>
    <col min="13581" max="13581" width="12.3984375" style="1" bestFit="1" customWidth="1"/>
    <col min="13582" max="13583" width="13.86328125" style="1" bestFit="1" customWidth="1"/>
    <col min="13584" max="13584" width="14.86328125" style="1" bestFit="1" customWidth="1"/>
    <col min="13585" max="13823" width="9.1328125" style="1"/>
    <col min="13824" max="13824" width="15.3984375" style="1" bestFit="1" customWidth="1"/>
    <col min="13825" max="13825" width="11.1328125" style="1" bestFit="1" customWidth="1"/>
    <col min="13826" max="13826" width="14.59765625" style="1" bestFit="1" customWidth="1"/>
    <col min="13827" max="13827" width="17.3984375" style="1" bestFit="1" customWidth="1"/>
    <col min="13828" max="13828" width="17.59765625" style="1" bestFit="1" customWidth="1"/>
    <col min="13829" max="13829" width="14.73046875" style="1" bestFit="1" customWidth="1"/>
    <col min="13830" max="13830" width="14.3984375" style="1" bestFit="1" customWidth="1"/>
    <col min="13831" max="13831" width="12.1328125" style="1" bestFit="1" customWidth="1"/>
    <col min="13832" max="13832" width="12.3984375" style="1" bestFit="1" customWidth="1"/>
    <col min="13833" max="13834" width="13.86328125" style="1" bestFit="1" customWidth="1"/>
    <col min="13835" max="13835" width="14.86328125" style="1" bestFit="1" customWidth="1"/>
    <col min="13836" max="13836" width="12.1328125" style="1" bestFit="1" customWidth="1"/>
    <col min="13837" max="13837" width="12.3984375" style="1" bestFit="1" customWidth="1"/>
    <col min="13838" max="13839" width="13.86328125" style="1" bestFit="1" customWidth="1"/>
    <col min="13840" max="13840" width="14.86328125" style="1" bestFit="1" customWidth="1"/>
    <col min="13841" max="14079" width="9.1328125" style="1"/>
    <col min="14080" max="14080" width="15.3984375" style="1" bestFit="1" customWidth="1"/>
    <col min="14081" max="14081" width="11.1328125" style="1" bestFit="1" customWidth="1"/>
    <col min="14082" max="14082" width="14.59765625" style="1" bestFit="1" customWidth="1"/>
    <col min="14083" max="14083" width="17.3984375" style="1" bestFit="1" customWidth="1"/>
    <col min="14084" max="14084" width="17.59765625" style="1" bestFit="1" customWidth="1"/>
    <col min="14085" max="14085" width="14.73046875" style="1" bestFit="1" customWidth="1"/>
    <col min="14086" max="14086" width="14.3984375" style="1" bestFit="1" customWidth="1"/>
    <col min="14087" max="14087" width="12.1328125" style="1" bestFit="1" customWidth="1"/>
    <col min="14088" max="14088" width="12.3984375" style="1" bestFit="1" customWidth="1"/>
    <col min="14089" max="14090" width="13.86328125" style="1" bestFit="1" customWidth="1"/>
    <col min="14091" max="14091" width="14.86328125" style="1" bestFit="1" customWidth="1"/>
    <col min="14092" max="14092" width="12.1328125" style="1" bestFit="1" customWidth="1"/>
    <col min="14093" max="14093" width="12.3984375" style="1" bestFit="1" customWidth="1"/>
    <col min="14094" max="14095" width="13.86328125" style="1" bestFit="1" customWidth="1"/>
    <col min="14096" max="14096" width="14.86328125" style="1" bestFit="1" customWidth="1"/>
    <col min="14097" max="14335" width="9.1328125" style="1"/>
    <col min="14336" max="14336" width="15.3984375" style="1" bestFit="1" customWidth="1"/>
    <col min="14337" max="14337" width="11.1328125" style="1" bestFit="1" customWidth="1"/>
    <col min="14338" max="14338" width="14.59765625" style="1" bestFit="1" customWidth="1"/>
    <col min="14339" max="14339" width="17.3984375" style="1" bestFit="1" customWidth="1"/>
    <col min="14340" max="14340" width="17.59765625" style="1" bestFit="1" customWidth="1"/>
    <col min="14341" max="14341" width="14.73046875" style="1" bestFit="1" customWidth="1"/>
    <col min="14342" max="14342" width="14.3984375" style="1" bestFit="1" customWidth="1"/>
    <col min="14343" max="14343" width="12.1328125" style="1" bestFit="1" customWidth="1"/>
    <col min="14344" max="14344" width="12.3984375" style="1" bestFit="1" customWidth="1"/>
    <col min="14345" max="14346" width="13.86328125" style="1" bestFit="1" customWidth="1"/>
    <col min="14347" max="14347" width="14.86328125" style="1" bestFit="1" customWidth="1"/>
    <col min="14348" max="14348" width="12.1328125" style="1" bestFit="1" customWidth="1"/>
    <col min="14349" max="14349" width="12.3984375" style="1" bestFit="1" customWidth="1"/>
    <col min="14350" max="14351" width="13.86328125" style="1" bestFit="1" customWidth="1"/>
    <col min="14352" max="14352" width="14.86328125" style="1" bestFit="1" customWidth="1"/>
    <col min="14353" max="14591" width="9.1328125" style="1"/>
    <col min="14592" max="14592" width="15.3984375" style="1" bestFit="1" customWidth="1"/>
    <col min="14593" max="14593" width="11.1328125" style="1" bestFit="1" customWidth="1"/>
    <col min="14594" max="14594" width="14.59765625" style="1" bestFit="1" customWidth="1"/>
    <col min="14595" max="14595" width="17.3984375" style="1" bestFit="1" customWidth="1"/>
    <col min="14596" max="14596" width="17.59765625" style="1" bestFit="1" customWidth="1"/>
    <col min="14597" max="14597" width="14.73046875" style="1" bestFit="1" customWidth="1"/>
    <col min="14598" max="14598" width="14.3984375" style="1" bestFit="1" customWidth="1"/>
    <col min="14599" max="14599" width="12.1328125" style="1" bestFit="1" customWidth="1"/>
    <col min="14600" max="14600" width="12.3984375" style="1" bestFit="1" customWidth="1"/>
    <col min="14601" max="14602" width="13.86328125" style="1" bestFit="1" customWidth="1"/>
    <col min="14603" max="14603" width="14.86328125" style="1" bestFit="1" customWidth="1"/>
    <col min="14604" max="14604" width="12.1328125" style="1" bestFit="1" customWidth="1"/>
    <col min="14605" max="14605" width="12.3984375" style="1" bestFit="1" customWidth="1"/>
    <col min="14606" max="14607" width="13.86328125" style="1" bestFit="1" customWidth="1"/>
    <col min="14608" max="14608" width="14.86328125" style="1" bestFit="1" customWidth="1"/>
    <col min="14609" max="14847" width="9.1328125" style="1"/>
    <col min="14848" max="14848" width="15.3984375" style="1" bestFit="1" customWidth="1"/>
    <col min="14849" max="14849" width="11.1328125" style="1" bestFit="1" customWidth="1"/>
    <col min="14850" max="14850" width="14.59765625" style="1" bestFit="1" customWidth="1"/>
    <col min="14851" max="14851" width="17.3984375" style="1" bestFit="1" customWidth="1"/>
    <col min="14852" max="14852" width="17.59765625" style="1" bestFit="1" customWidth="1"/>
    <col min="14853" max="14853" width="14.73046875" style="1" bestFit="1" customWidth="1"/>
    <col min="14854" max="14854" width="14.3984375" style="1" bestFit="1" customWidth="1"/>
    <col min="14855" max="14855" width="12.1328125" style="1" bestFit="1" customWidth="1"/>
    <col min="14856" max="14856" width="12.3984375" style="1" bestFit="1" customWidth="1"/>
    <col min="14857" max="14858" width="13.86328125" style="1" bestFit="1" customWidth="1"/>
    <col min="14859" max="14859" width="14.86328125" style="1" bestFit="1" customWidth="1"/>
    <col min="14860" max="14860" width="12.1328125" style="1" bestFit="1" customWidth="1"/>
    <col min="14861" max="14861" width="12.3984375" style="1" bestFit="1" customWidth="1"/>
    <col min="14862" max="14863" width="13.86328125" style="1" bestFit="1" customWidth="1"/>
    <col min="14864" max="14864" width="14.86328125" style="1" bestFit="1" customWidth="1"/>
    <col min="14865" max="15103" width="9.1328125" style="1"/>
    <col min="15104" max="15104" width="15.3984375" style="1" bestFit="1" customWidth="1"/>
    <col min="15105" max="15105" width="11.1328125" style="1" bestFit="1" customWidth="1"/>
    <col min="15106" max="15106" width="14.59765625" style="1" bestFit="1" customWidth="1"/>
    <col min="15107" max="15107" width="17.3984375" style="1" bestFit="1" customWidth="1"/>
    <col min="15108" max="15108" width="17.59765625" style="1" bestFit="1" customWidth="1"/>
    <col min="15109" max="15109" width="14.73046875" style="1" bestFit="1" customWidth="1"/>
    <col min="15110" max="15110" width="14.3984375" style="1" bestFit="1" customWidth="1"/>
    <col min="15111" max="15111" width="12.1328125" style="1" bestFit="1" customWidth="1"/>
    <col min="15112" max="15112" width="12.3984375" style="1" bestFit="1" customWidth="1"/>
    <col min="15113" max="15114" width="13.86328125" style="1" bestFit="1" customWidth="1"/>
    <col min="15115" max="15115" width="14.86328125" style="1" bestFit="1" customWidth="1"/>
    <col min="15116" max="15116" width="12.1328125" style="1" bestFit="1" customWidth="1"/>
    <col min="15117" max="15117" width="12.3984375" style="1" bestFit="1" customWidth="1"/>
    <col min="15118" max="15119" width="13.86328125" style="1" bestFit="1" customWidth="1"/>
    <col min="15120" max="15120" width="14.86328125" style="1" bestFit="1" customWidth="1"/>
    <col min="15121" max="15359" width="9.1328125" style="1"/>
    <col min="15360" max="15360" width="15.3984375" style="1" bestFit="1" customWidth="1"/>
    <col min="15361" max="15361" width="11.1328125" style="1" bestFit="1" customWidth="1"/>
    <col min="15362" max="15362" width="14.59765625" style="1" bestFit="1" customWidth="1"/>
    <col min="15363" max="15363" width="17.3984375" style="1" bestFit="1" customWidth="1"/>
    <col min="15364" max="15364" width="17.59765625" style="1" bestFit="1" customWidth="1"/>
    <col min="15365" max="15365" width="14.73046875" style="1" bestFit="1" customWidth="1"/>
    <col min="15366" max="15366" width="14.3984375" style="1" bestFit="1" customWidth="1"/>
    <col min="15367" max="15367" width="12.1328125" style="1" bestFit="1" customWidth="1"/>
    <col min="15368" max="15368" width="12.3984375" style="1" bestFit="1" customWidth="1"/>
    <col min="15369" max="15370" width="13.86328125" style="1" bestFit="1" customWidth="1"/>
    <col min="15371" max="15371" width="14.86328125" style="1" bestFit="1" customWidth="1"/>
    <col min="15372" max="15372" width="12.1328125" style="1" bestFit="1" customWidth="1"/>
    <col min="15373" max="15373" width="12.3984375" style="1" bestFit="1" customWidth="1"/>
    <col min="15374" max="15375" width="13.86328125" style="1" bestFit="1" customWidth="1"/>
    <col min="15376" max="15376" width="14.86328125" style="1" bestFit="1" customWidth="1"/>
    <col min="15377" max="15615" width="9.1328125" style="1"/>
    <col min="15616" max="15616" width="15.3984375" style="1" bestFit="1" customWidth="1"/>
    <col min="15617" max="15617" width="11.1328125" style="1" bestFit="1" customWidth="1"/>
    <col min="15618" max="15618" width="14.59765625" style="1" bestFit="1" customWidth="1"/>
    <col min="15619" max="15619" width="17.3984375" style="1" bestFit="1" customWidth="1"/>
    <col min="15620" max="15620" width="17.59765625" style="1" bestFit="1" customWidth="1"/>
    <col min="15621" max="15621" width="14.73046875" style="1" bestFit="1" customWidth="1"/>
    <col min="15622" max="15622" width="14.3984375" style="1" bestFit="1" customWidth="1"/>
    <col min="15623" max="15623" width="12.1328125" style="1" bestFit="1" customWidth="1"/>
    <col min="15624" max="15624" width="12.3984375" style="1" bestFit="1" customWidth="1"/>
    <col min="15625" max="15626" width="13.86328125" style="1" bestFit="1" customWidth="1"/>
    <col min="15627" max="15627" width="14.86328125" style="1" bestFit="1" customWidth="1"/>
    <col min="15628" max="15628" width="12.1328125" style="1" bestFit="1" customWidth="1"/>
    <col min="15629" max="15629" width="12.3984375" style="1" bestFit="1" customWidth="1"/>
    <col min="15630" max="15631" width="13.86328125" style="1" bestFit="1" customWidth="1"/>
    <col min="15632" max="15632" width="14.86328125" style="1" bestFit="1" customWidth="1"/>
    <col min="15633" max="15871" width="9.1328125" style="1"/>
    <col min="15872" max="15872" width="15.3984375" style="1" bestFit="1" customWidth="1"/>
    <col min="15873" max="15873" width="11.1328125" style="1" bestFit="1" customWidth="1"/>
    <col min="15874" max="15874" width="14.59765625" style="1" bestFit="1" customWidth="1"/>
    <col min="15875" max="15875" width="17.3984375" style="1" bestFit="1" customWidth="1"/>
    <col min="15876" max="15876" width="17.59765625" style="1" bestFit="1" customWidth="1"/>
    <col min="15877" max="15877" width="14.73046875" style="1" bestFit="1" customWidth="1"/>
    <col min="15878" max="15878" width="14.3984375" style="1" bestFit="1" customWidth="1"/>
    <col min="15879" max="15879" width="12.1328125" style="1" bestFit="1" customWidth="1"/>
    <col min="15880" max="15880" width="12.3984375" style="1" bestFit="1" customWidth="1"/>
    <col min="15881" max="15882" width="13.86328125" style="1" bestFit="1" customWidth="1"/>
    <col min="15883" max="15883" width="14.86328125" style="1" bestFit="1" customWidth="1"/>
    <col min="15884" max="15884" width="12.1328125" style="1" bestFit="1" customWidth="1"/>
    <col min="15885" max="15885" width="12.3984375" style="1" bestFit="1" customWidth="1"/>
    <col min="15886" max="15887" width="13.86328125" style="1" bestFit="1" customWidth="1"/>
    <col min="15888" max="15888" width="14.86328125" style="1" bestFit="1" customWidth="1"/>
    <col min="15889" max="16127" width="9.1328125" style="1"/>
    <col min="16128" max="16128" width="15.3984375" style="1" bestFit="1" customWidth="1"/>
    <col min="16129" max="16129" width="11.1328125" style="1" bestFit="1" customWidth="1"/>
    <col min="16130" max="16130" width="14.59765625" style="1" bestFit="1" customWidth="1"/>
    <col min="16131" max="16131" width="17.3984375" style="1" bestFit="1" customWidth="1"/>
    <col min="16132" max="16132" width="17.59765625" style="1" bestFit="1" customWidth="1"/>
    <col min="16133" max="16133" width="14.73046875" style="1" bestFit="1" customWidth="1"/>
    <col min="16134" max="16134" width="14.3984375" style="1" bestFit="1" customWidth="1"/>
    <col min="16135" max="16135" width="12.1328125" style="1" bestFit="1" customWidth="1"/>
    <col min="16136" max="16136" width="12.3984375" style="1" bestFit="1" customWidth="1"/>
    <col min="16137" max="16138" width="13.86328125" style="1" bestFit="1" customWidth="1"/>
    <col min="16139" max="16139" width="14.86328125" style="1" bestFit="1" customWidth="1"/>
    <col min="16140" max="16140" width="12.1328125" style="1" bestFit="1" customWidth="1"/>
    <col min="16141" max="16141" width="12.3984375" style="1" bestFit="1" customWidth="1"/>
    <col min="16142" max="16143" width="13.86328125" style="1" bestFit="1" customWidth="1"/>
    <col min="16144" max="16144" width="14.86328125" style="1" bestFit="1" customWidth="1"/>
    <col min="16145" max="16384" width="9.1328125" style="1"/>
  </cols>
  <sheetData>
    <row r="1" spans="1:18">
      <c r="A1" s="87" t="s">
        <v>321</v>
      </c>
      <c r="B1" s="22" t="s">
        <v>322</v>
      </c>
      <c r="C1" s="28" t="s">
        <v>301</v>
      </c>
      <c r="D1" s="28" t="s">
        <v>302</v>
      </c>
      <c r="E1" s="28" t="s">
        <v>303</v>
      </c>
      <c r="F1" s="28" t="s">
        <v>304</v>
      </c>
      <c r="G1" s="28" t="s">
        <v>306</v>
      </c>
      <c r="H1" s="28" t="s">
        <v>305</v>
      </c>
      <c r="I1" s="28" t="s">
        <v>307</v>
      </c>
      <c r="J1" s="28" t="s">
        <v>308</v>
      </c>
      <c r="K1" s="28" t="s">
        <v>309</v>
      </c>
      <c r="L1" s="28" t="s">
        <v>310</v>
      </c>
      <c r="M1" s="28" t="s">
        <v>311</v>
      </c>
      <c r="N1" s="28" t="s">
        <v>312</v>
      </c>
      <c r="O1" s="28" t="s">
        <v>313</v>
      </c>
      <c r="P1" s="28" t="s">
        <v>314</v>
      </c>
      <c r="Q1" s="28" t="s">
        <v>315</v>
      </c>
      <c r="R1" s="28" t="s">
        <v>316</v>
      </c>
    </row>
    <row r="2" spans="1:18">
      <c r="A2" s="88" t="s">
        <v>7</v>
      </c>
      <c r="B2" s="28"/>
      <c r="C2" s="30">
        <f>IFERROR((s_DL/(k_decay*up_Rad_Spec!V2*s_IFD_w*s_EF_w))*up_Rad_Spec!BF2,".")</f>
        <v>3.266256203344386E-5</v>
      </c>
      <c r="D2" s="30">
        <f>IFERROR((s_DL/(k_decay*up_Rad_Spec!AN2*s_IRA_w*(1/s_PEFm_up)*s_SLF*s_ET_w*s_EF_w))*up_Rad_Spec!BF2,".")</f>
        <v>4.914819043980935E-7</v>
      </c>
      <c r="E2" s="30">
        <f>IFERROR((s_DL/(k_decay*up_Rad_Spec!AN2*s_IRA_w*(1/s_PEF)*s_SLF*s_ET_w*s_EF_w))*up_Rad_Spec!BF2,".")</f>
        <v>4.0946614908779038E-4</v>
      </c>
      <c r="F2" s="30">
        <f>IFERROR((s_DL/(k_decay*up_Rad_Spec!AY2*s_GSF_s*s_Fam*s_Foffset*acf!C2*s_ET_w*(1/24)*s_EF_w*(1/365)))*up_Rad_Spec!BF2,".")</f>
        <v>5.1144672760068097</v>
      </c>
      <c r="G2" s="30">
        <f>(IF(AND(C2&lt;&gt;".",E2&lt;&gt;".",F2&lt;&gt;"."),1/((1/C2)+(1/E2)+(1/F2)),IF(AND(C2&lt;&gt;".",E2&lt;&gt;".",F2="."), 1/((1/C2)+(1/E2)),IF(AND(C2&lt;&gt;".",E2=".",F2&lt;&gt;"."),1/((1/C2)+(1/F2)),IF(AND(C2=".",E2&lt;&gt;".",F2&lt;&gt;"."),1/((1/E2)+(1/F2)),IF(AND(C2&lt;&gt;".",E2=".",F2="."),1/(1/C2),IF(AND(C2=".",E2&lt;&gt;".",F2="."),1/(1/E2),IF(AND(C2=".",E2=".",F2&lt;&gt;"."),1/(1/F2),IF(AND(C2=".",E2=".",F2="."),".")))))))))</f>
        <v>3.0249413931390427E-5</v>
      </c>
      <c r="H2" s="30">
        <f>(IF(AND(C2&lt;&gt;".",D2&lt;&gt;".",F2&lt;&gt;"."),1/((1/C2)+(1/D2)+(1/F2)),IF(AND(C2&lt;&gt;".",D2&lt;&gt;".",F2="."), 1/((1/C2)+(1/D2)),IF(AND(C2&lt;&gt;".",D2=".",F2&lt;&gt;"."),1/((1/C2)+(1/F2)),IF(AND(C2=".",D2&lt;&gt;".",F2&lt;&gt;"."),1/((1/D2)+(1/F2)),IF(AND(C2&lt;&gt;".",D2=".",F2="."),1/(1/C2),IF(AND(C2=".",D2&lt;&gt;".",F2="."),1/(1/D2),IF(AND(C2=".",D2=".",F2&lt;&gt;"."),1/(1/F2),IF(AND(C2=".",D2=".",F2="."),".")))))))))</f>
        <v>4.8419603656923269E-7</v>
      </c>
      <c r="I2" s="89">
        <f>IFERROR((s_DL/(up_Rad_Spec!AV2*s_GSF_s*s_Fam*s_Foffset*Fsurf!C2*s_EF_w*(1/365)*s_ET_w*(1/24)))*up_Rad_Spec!BF2,".")</f>
        <v>3.8243871449825382</v>
      </c>
      <c r="J2" s="30">
        <f>IFERROR((s_DL/(up_Rad_Spec!AZ2*s_GSF_s*s_Fam*s_Foffset*Fsurf!C2*s_EF_w*(1/365)*s_ET_w*(1/24)))*up_Rad_Spec!BF2,".")</f>
        <v>3.8243871449825382</v>
      </c>
      <c r="K2" s="30">
        <f>IFERROR((s_DL/(up_Rad_Spec!BA2*s_GSF_s*s_Fam*s_Foffset*Fsurf!C2*s_EF_w*(1/365)*s_ET_w*(1/24)))*up_Rad_Spec!BF2,".")</f>
        <v>3.8243871449825382</v>
      </c>
      <c r="L2" s="30">
        <f>IFERROR((s_DL/(up_Rad_Spec!BB2*s_GSF_s*s_Fam*s_Foffset*Fsurf!C2*s_EF_w*(1/365)*s_ET_w*(1/24)))*up_Rad_Spec!BF2,".")</f>
        <v>3.8243871449825382</v>
      </c>
      <c r="M2" s="30">
        <f>IFERROR((s_DL/(up_Rad_Spec!AY2*s_GSF_s*s_Fam*s_Foffset*Fsurf!C2*s_EF_w*(1/365)*s_ET_w*(1/24)))*up_Rad_Spec!BF2,".")</f>
        <v>3.8243871449825382</v>
      </c>
      <c r="N2" s="30">
        <f>IFERROR((s_DL/(up_Rad_Spec!AV2*s_GSF_s*s_Fam*s_Foffset*acf!D2*s_ET_w*(1/24)*s_EF_w*(1/365)))*up_Rad_Spec!BF2,".")</f>
        <v>4.8298497448853457</v>
      </c>
      <c r="O2" s="30">
        <f>IFERROR((s_DL/(up_Rad_Spec!AZ2*s_GSF_s*s_Fam*s_Foffset*acf!E2*s_ET_w*(1/24)*s_EF_w*(1/365)))*up_Rad_Spec!BF2,".")</f>
        <v>4.7403958121703607</v>
      </c>
      <c r="P2" s="30">
        <f>IFERROR((s_DL/(up_Rad_Spec!BA2*s_GSF_s*s_Fam*s_Foffset*acf!F2*s_ET_w*(1/24)*s_EF_w*(1/365)))*up_Rad_Spec!BF2,".")</f>
        <v>4.7504591374144916</v>
      </c>
      <c r="Q2" s="30">
        <f>IFERROR((s_DL/(up_Rad_Spec!BB2*s_GSF_s*s_Fam*s_Foffset*acf!G2*s_ET_w*(1/24)*s_EF_w*(1/365)))*up_Rad_Spec!BF2,".")</f>
        <v>4.7299054322970928</v>
      </c>
      <c r="R2" s="30">
        <f>IFERROR((s_DL/(up_Rad_Spec!AY2*s_GSF_s*s_Fam*s_Foffset*acf!C2*s_ET_w*(1/24)*s_EF_w*(1/365)))*up_Rad_Spec!BF2,".")</f>
        <v>4.5252646258385241</v>
      </c>
    </row>
    <row r="3" spans="1:18">
      <c r="A3" s="34" t="s">
        <v>8</v>
      </c>
      <c r="B3" s="28" t="s">
        <v>9</v>
      </c>
      <c r="C3" s="30">
        <f>IFERROR((s_DL/(k_decay*up_Rad_Spec!V3*s_IFD_w*s_EF_w))*up_Rad_Spec!BF3,".")</f>
        <v>3.266256203344386E-5</v>
      </c>
      <c r="D3" s="30">
        <f>IFERROR((s_DL/(k_decay*up_Rad_Spec!AN3*s_IRA_w*(1/s_PEFm_up)*s_SLF*s_ET_w*s_EF_w))*up_Rad_Spec!BF3,".")</f>
        <v>4.914819043980935E-7</v>
      </c>
      <c r="E3" s="30">
        <f>IFERROR((s_DL/(k_decay*up_Rad_Spec!AN3*s_IRA_w*(1/s_PEF)*s_SLF*s_ET_w*s_EF_w))*up_Rad_Spec!BF3,".")</f>
        <v>4.0946614908779038E-4</v>
      </c>
      <c r="F3" s="30">
        <f>IFERROR((s_DL/(k_decay*up_Rad_Spec!AY3*s_GSF_s*s_Fam*s_Foffset*acf!C3*s_ET_w*(1/24)*s_EF_w*(1/365)))*up_Rad_Spec!BF3,".")</f>
        <v>4.9119457618960949</v>
      </c>
      <c r="G3" s="30">
        <f t="shared" ref="G3:G66" si="0">(IF(AND(C3&lt;&gt;".",E3&lt;&gt;".",F3&lt;&gt;"."),1/((1/C3)+(1/E3)+(1/F3)),IF(AND(C3&lt;&gt;".",E3&lt;&gt;".",F3="."), 1/((1/C3)+(1/E3)),IF(AND(C3&lt;&gt;".",E3=".",F3&lt;&gt;"."),1/((1/C3)+(1/F3)),IF(AND(C3=".",E3&lt;&gt;".",F3&lt;&gt;"."),1/((1/E3)+(1/F3)),IF(AND(C3&lt;&gt;".",E3=".",F3="."),1/(1/C3),IF(AND(C3=".",E3&lt;&gt;".",F3="."),1/(1/E3),IF(AND(C3=".",E3=".",F3&lt;&gt;"."),1/(1/F3),IF(AND(C3=".",E3=".",F3="."),".")))))))))</f>
        <v>3.0249406554878949E-5</v>
      </c>
      <c r="H3" s="30">
        <f t="shared" ref="H3:H66" si="1">(IF(AND(C3&lt;&gt;".",D3&lt;&gt;".",F3&lt;&gt;"."),1/((1/C3)+(1/D3)+(1/F3)),IF(AND(C3&lt;&gt;".",D3&lt;&gt;".",F3="."), 1/((1/C3)+(1/D3)),IF(AND(C3&lt;&gt;".",D3=".",F3&lt;&gt;"."),1/((1/C3)+(1/F3)),IF(AND(C3=".",D3&lt;&gt;".",F3&lt;&gt;"."),1/((1/D3)+(1/F3)),IF(AND(C3&lt;&gt;".",D3=".",F3="."),1/(1/C3),IF(AND(C3=".",D3&lt;&gt;".",F3="."),1/(1/D3),IF(AND(C3=".",D3=".",F3&lt;&gt;"."),1/(1/F3),IF(AND(C3=".",D3=".",F3="."),".")))))))))</f>
        <v>4.8419603467924204E-7</v>
      </c>
      <c r="I3" s="89">
        <f>IFERROR((s_DL/(up_Rad_Spec!AV3*s_GSF_s*s_Fam*s_Foffset*Fsurf!C3*s_EF_w*(1/365)*s_ET_w*(1/24)))*up_Rad_Spec!BF3,".")</f>
        <v>3.6414958724641582</v>
      </c>
      <c r="J3" s="30">
        <f>IFERROR((s_DL/(up_Rad_Spec!AZ3*s_GSF_s*s_Fam*s_Foffset*Fsurf!C3*s_EF_w*(1/365)*s_ET_w*(1/24)))*up_Rad_Spec!BF3,".")</f>
        <v>3.6414958724641582</v>
      </c>
      <c r="K3" s="30">
        <f>IFERROR((s_DL/(up_Rad_Spec!BA3*s_GSF_s*s_Fam*s_Foffset*Fsurf!C3*s_EF_w*(1/365)*s_ET_w*(1/24)))*up_Rad_Spec!BF3,".")</f>
        <v>3.6414958724641582</v>
      </c>
      <c r="L3" s="30">
        <f>IFERROR((s_DL/(up_Rad_Spec!BB3*s_GSF_s*s_Fam*s_Foffset*Fsurf!C3*s_EF_w*(1/365)*s_ET_w*(1/24)))*up_Rad_Spec!BF3,".")</f>
        <v>3.6414958724641582</v>
      </c>
      <c r="M3" s="30">
        <f>IFERROR((s_DL/(up_Rad_Spec!AY3*s_GSF_s*s_Fam*s_Foffset*Fsurf!C3*s_EF_w*(1/365)*s_ET_w*(1/24)))*up_Rad_Spec!BF3,".")</f>
        <v>3.6414958724641582</v>
      </c>
      <c r="N3" s="30">
        <f>IFERROR((s_DL/(up_Rad_Spec!AV3*s_GSF_s*s_Fam*s_Foffset*acf!D3*s_ET_w*(1/24)*s_EF_w*(1/365)))*up_Rad_Spec!BF3,".")</f>
        <v>4.5270967167801581</v>
      </c>
      <c r="O3" s="30">
        <f>IFERROR((s_DL/(up_Rad_Spec!AZ3*s_GSF_s*s_Fam*s_Foffset*acf!E3*s_ET_w*(1/24)*s_EF_w*(1/365)))*up_Rad_Spec!BF3,".")</f>
        <v>4.5767502181381339</v>
      </c>
      <c r="P3" s="30">
        <f>IFERROR((s_DL/(up_Rad_Spec!BA3*s_GSF_s*s_Fam*s_Foffset*acf!F3*s_ET_w*(1/24)*s_EF_w*(1/365)))*up_Rad_Spec!BF3,".")</f>
        <v>4.6627142523242684</v>
      </c>
      <c r="Q3" s="30">
        <f>IFERROR((s_DL/(up_Rad_Spec!BB3*s_GSF_s*s_Fam*s_Foffset*acf!G3*s_ET_w*(1/24)*s_EF_w*(1/365)))*up_Rad_Spec!BF3,".")</f>
        <v>4.6508953227002703</v>
      </c>
      <c r="R3" s="30">
        <f>IFERROR((s_DL/(up_Rad_Spec!AY3*s_GSF_s*s_Fam*s_Foffset*acf!C3*s_ET_w*(1/24)*s_EF_w*(1/365)))*up_Rad_Spec!BF3,".")</f>
        <v>4.3460742245085919</v>
      </c>
    </row>
    <row r="4" spans="1:18">
      <c r="A4" s="88" t="s">
        <v>10</v>
      </c>
      <c r="B4" s="28"/>
      <c r="C4" s="30">
        <f>IFERROR((s_DL/(k_decay*up_Rad_Spec!V4*s_IFD_w*s_EF_w))*up_Rad_Spec!BF4,".")</f>
        <v>3.266256203344386E-5</v>
      </c>
      <c r="D4" s="30">
        <f>IFERROR((s_DL/(k_decay*up_Rad_Spec!AN4*s_IRA_w*(1/s_PEFm_up)*s_SLF*s_ET_w*s_EF_w))*up_Rad_Spec!BF4,".")</f>
        <v>4.914819043980935E-7</v>
      </c>
      <c r="E4" s="30">
        <f>IFERROR((s_DL/(k_decay*up_Rad_Spec!AN4*s_IRA_w*(1/s_PEF)*s_SLF*s_ET_w*s_EF_w))*up_Rad_Spec!BF4,".")</f>
        <v>4.0946614908779038E-4</v>
      </c>
      <c r="F4" s="30">
        <f>IFERROR((s_DL/(k_decay*up_Rad_Spec!AY4*s_GSF_s*s_Fam*s_Foffset*acf!C4*s_ET_w*(1/24)*s_EF_w*(1/365)))*up_Rad_Spec!BF4,".")</f>
        <v>5.5265966938372051</v>
      </c>
      <c r="G4" s="30">
        <f t="shared" si="0"/>
        <v>3.0249427273040928E-5</v>
      </c>
      <c r="H4" s="30">
        <f t="shared" si="1"/>
        <v>4.841960399875935E-7</v>
      </c>
      <c r="I4" s="89" t="str">
        <f>IFERROR((s_DL/(up_Rad_Spec!AV4*s_GSF_s*s_Fam*s_Foffset*Fsurf!C4*s_EF_w*(1/365)*s_ET_w*(1/24)))*up_Rad_Spec!BF4,".")</f>
        <v>.</v>
      </c>
      <c r="J4" s="30" t="str">
        <f>IFERROR((s_DL/(up_Rad_Spec!AZ4*s_GSF_s*s_Fam*s_Foffset*Fsurf!C4*s_EF_w*(1/365)*s_ET_w*(1/24)))*up_Rad_Spec!BF4,".")</f>
        <v>.</v>
      </c>
      <c r="K4" s="30" t="str">
        <f>IFERROR((s_DL/(up_Rad_Spec!BA4*s_GSF_s*s_Fam*s_Foffset*Fsurf!C4*s_EF_w*(1/365)*s_ET_w*(1/24)))*up_Rad_Spec!BF4,".")</f>
        <v>.</v>
      </c>
      <c r="L4" s="30" t="str">
        <f>IFERROR((s_DL/(up_Rad_Spec!BB4*s_GSF_s*s_Fam*s_Foffset*Fsurf!C4*s_EF_w*(1/365)*s_ET_w*(1/24)))*up_Rad_Spec!BF4,".")</f>
        <v>.</v>
      </c>
      <c r="M4" s="30" t="str">
        <f>IFERROR((s_DL/(up_Rad_Spec!AY4*s_GSF_s*s_Fam*s_Foffset*Fsurf!C4*s_EF_w*(1/365)*s_ET_w*(1/24)))*up_Rad_Spec!BF4,".")</f>
        <v>.</v>
      </c>
      <c r="N4" s="30">
        <f>IFERROR((s_DL/(up_Rad_Spec!AV4*s_GSF_s*s_Fam*s_Foffset*acf!D4*s_ET_w*(1/24)*s_EF_w*(1/365)))*up_Rad_Spec!BF4,".")</f>
        <v>4.560604989825487</v>
      </c>
      <c r="O4" s="30">
        <f>IFERROR((s_DL/(up_Rad_Spec!AZ4*s_GSF_s*s_Fam*s_Foffset*acf!E4*s_ET_w*(1/24)*s_EF_w*(1/365)))*up_Rad_Spec!BF4,".")</f>
        <v>4.5640176432172463</v>
      </c>
      <c r="P4" s="30">
        <f>IFERROR((s_DL/(up_Rad_Spec!BA4*s_GSF_s*s_Fam*s_Foffset*acf!F4*s_ET_w*(1/24)*s_EF_w*(1/365)))*up_Rad_Spec!BF4,".")</f>
        <v>4.5422911231765415</v>
      </c>
      <c r="Q4" s="30">
        <f>IFERROR((s_DL/(up_Rad_Spec!BB4*s_GSF_s*s_Fam*s_Foffset*acf!G4*s_ET_w*(1/24)*s_EF_w*(1/365)))*up_Rad_Spec!BF4,".")</f>
        <v>4.5258579734730287</v>
      </c>
      <c r="R4" s="30">
        <f>IFERROR((s_DL/(up_Rad_Spec!AY4*s_GSF_s*s_Fam*s_Foffset*acf!C4*s_ET_w*(1/24)*s_EF_w*(1/365)))*up_Rad_Spec!BF4,".")</f>
        <v>4.8899154438278103</v>
      </c>
    </row>
    <row r="5" spans="1:18">
      <c r="A5" s="88" t="s">
        <v>11</v>
      </c>
      <c r="B5" s="28"/>
      <c r="C5" s="30">
        <f>IFERROR((s_DL/(k_decay*up_Rad_Spec!V5*s_IFD_w*s_EF_w))*up_Rad_Spec!BF5,".")</f>
        <v>3.266256203344386E-5</v>
      </c>
      <c r="D5" s="30">
        <f>IFERROR((s_DL/(k_decay*up_Rad_Spec!AN5*s_IRA_w*(1/s_PEFm_up)*s_SLF*s_ET_w*s_EF_w))*up_Rad_Spec!BF5,".")</f>
        <v>4.914819043980935E-7</v>
      </c>
      <c r="E5" s="30">
        <f>IFERROR((s_DL/(k_decay*up_Rad_Spec!AN5*s_IRA_w*(1/s_PEF)*s_SLF*s_ET_w*s_EF_w))*up_Rad_Spec!BF5,".")</f>
        <v>4.0946614908779038E-4</v>
      </c>
      <c r="F5" s="30">
        <f>IFERROR((s_DL/(k_decay*up_Rad_Spec!AY5*s_GSF_s*s_Fam*s_Foffset*acf!C5*s_ET_w*(1/24)*s_EF_w*(1/365)))*up_Rad_Spec!BF5,".")</f>
        <v>5.6276245277800658</v>
      </c>
      <c r="G5" s="30">
        <f t="shared" si="0"/>
        <v>3.0249430245340038E-5</v>
      </c>
      <c r="H5" s="30">
        <f t="shared" si="1"/>
        <v>4.8419604074914727E-7</v>
      </c>
      <c r="I5" s="89">
        <f>IFERROR((s_DL/(up_Rad_Spec!AV5*s_GSF_s*s_Fam*s_Foffset*Fsurf!C5*s_EF_w*(1/365)*s_ET_w*(1/24)))*up_Rad_Spec!BF5,".")</f>
        <v>4.5123721340270162</v>
      </c>
      <c r="J5" s="30">
        <f>IFERROR((s_DL/(up_Rad_Spec!AZ5*s_GSF_s*s_Fam*s_Foffset*Fsurf!C5*s_EF_w*(1/365)*s_ET_w*(1/24)))*up_Rad_Spec!BF5,".")</f>
        <v>4.5123721340270162</v>
      </c>
      <c r="K5" s="30">
        <f>IFERROR((s_DL/(up_Rad_Spec!BA5*s_GSF_s*s_Fam*s_Foffset*Fsurf!C5*s_EF_w*(1/365)*s_ET_w*(1/24)))*up_Rad_Spec!BF5,".")</f>
        <v>4.5123721340270162</v>
      </c>
      <c r="L5" s="30">
        <f>IFERROR((s_DL/(up_Rad_Spec!BB5*s_GSF_s*s_Fam*s_Foffset*Fsurf!C5*s_EF_w*(1/365)*s_ET_w*(1/24)))*up_Rad_Spec!BF5,".")</f>
        <v>4.5123721340270162</v>
      </c>
      <c r="M5" s="30">
        <f>IFERROR((s_DL/(up_Rad_Spec!AY5*s_GSF_s*s_Fam*s_Foffset*Fsurf!C5*s_EF_w*(1/365)*s_ET_w*(1/24)))*up_Rad_Spec!BF5,".")</f>
        <v>4.5123721340270162</v>
      </c>
      <c r="N5" s="30">
        <f>IFERROR((s_DL/(up_Rad_Spec!AV5*s_GSF_s*s_Fam*s_Foffset*acf!D5*s_ET_w*(1/24)*s_EF_w*(1/365)))*up_Rad_Spec!BF5,".")</f>
        <v>4.4927232541498556</v>
      </c>
      <c r="O5" s="30">
        <f>IFERROR((s_DL/(up_Rad_Spec!AZ5*s_GSF_s*s_Fam*s_Foffset*acf!E5*s_ET_w*(1/24)*s_EF_w*(1/365)))*up_Rad_Spec!BF5,".")</f>
        <v>4.5193142450024428</v>
      </c>
      <c r="P5" s="30">
        <f>IFERROR((s_DL/(up_Rad_Spec!BA5*s_GSF_s*s_Fam*s_Foffset*acf!F5*s_ET_w*(1/24)*s_EF_w*(1/365)))*up_Rad_Spec!BF5,".")</f>
        <v>4.4582859080343313</v>
      </c>
      <c r="Q5" s="30">
        <f>IFERROR((s_DL/(up_Rad_Spec!BB5*s_GSF_s*s_Fam*s_Foffset*acf!G5*s_ET_w*(1/24)*s_EF_w*(1/365)))*up_Rad_Spec!BF5,".")</f>
        <v>4.5762056910449589</v>
      </c>
      <c r="R5" s="30">
        <f>IFERROR((s_DL/(up_Rad_Spec!AY5*s_GSF_s*s_Fam*s_Foffset*acf!C5*s_ET_w*(1/24)*s_EF_w*(1/365)))*up_Rad_Spec!BF5,".")</f>
        <v>4.9793045548524208</v>
      </c>
    </row>
    <row r="6" spans="1:18">
      <c r="A6" s="27" t="s">
        <v>12</v>
      </c>
      <c r="B6" s="28" t="s">
        <v>13</v>
      </c>
      <c r="C6" s="30">
        <f>IFERROR((s_DL/(k_decay*up_Rad_Spec!V6*s_IFD_w*s_EF_w))*up_Rad_Spec!BF6,".")</f>
        <v>3.266256203344386E-5</v>
      </c>
      <c r="D6" s="30">
        <f>IFERROR((s_DL/(k_decay*up_Rad_Spec!AN6*s_IRA_w*(1/s_PEFm_up)*s_SLF*s_ET_w*s_EF_w))*up_Rad_Spec!BF6,".")</f>
        <v>4.914819043980935E-7</v>
      </c>
      <c r="E6" s="30">
        <f>IFERROR((s_DL/(k_decay*up_Rad_Spec!AN6*s_IRA_w*(1/s_PEF)*s_SLF*s_ET_w*s_EF_w))*up_Rad_Spec!BF6,".")</f>
        <v>4.0946614908779038E-4</v>
      </c>
      <c r="F6" s="30">
        <f>IFERROR((s_DL/(k_decay*up_Rad_Spec!AY6*s_GSF_s*s_Fam*s_Foffset*acf!C6*s_ET_w*(1/24)*s_EF_w*(1/365)))*up_Rad_Spec!BF6,".")</f>
        <v>4.8887457678377189</v>
      </c>
      <c r="G6" s="30">
        <f t="shared" si="0"/>
        <v>3.0249405670841708E-5</v>
      </c>
      <c r="H6" s="30">
        <f t="shared" si="1"/>
        <v>4.8419603445273622E-7</v>
      </c>
      <c r="I6" s="89">
        <f>IFERROR((s_DL/(up_Rad_Spec!AV6*s_GSF_s*s_Fam*s_Foffset*Fsurf!C6*s_EF_w*(1/365)*s_ET_w*(1/24)))*up_Rad_Spec!BF6,".")</f>
        <v>3.5743433919996059</v>
      </c>
      <c r="J6" s="30">
        <f>IFERROR((s_DL/(up_Rad_Spec!AZ6*s_GSF_s*s_Fam*s_Foffset*Fsurf!C6*s_EF_w*(1/365)*s_ET_w*(1/24)))*up_Rad_Spec!BF6,".")</f>
        <v>3.5743433919996059</v>
      </c>
      <c r="K6" s="30">
        <f>IFERROR((s_DL/(up_Rad_Spec!BA6*s_GSF_s*s_Fam*s_Foffset*Fsurf!C6*s_EF_w*(1/365)*s_ET_w*(1/24)))*up_Rad_Spec!BF6,".")</f>
        <v>3.5743433919996059</v>
      </c>
      <c r="L6" s="30">
        <f>IFERROR((s_DL/(up_Rad_Spec!BB6*s_GSF_s*s_Fam*s_Foffset*Fsurf!C6*s_EF_w*(1/365)*s_ET_w*(1/24)))*up_Rad_Spec!BF6,".")</f>
        <v>3.5743433919996059</v>
      </c>
      <c r="M6" s="30">
        <f>IFERROR((s_DL/(up_Rad_Spec!AY6*s_GSF_s*s_Fam*s_Foffset*Fsurf!C6*s_EF_w*(1/365)*s_ET_w*(1/24)))*up_Rad_Spec!BF6,".")</f>
        <v>3.5743433919996059</v>
      </c>
      <c r="N6" s="30">
        <f>IFERROR((s_DL/(up_Rad_Spec!AV6*s_GSF_s*s_Fam*s_Foffset*acf!D6*s_ET_w*(1/24)*s_EF_w*(1/365)))*up_Rad_Spec!BF6,".")</f>
        <v>4.4545573660597961</v>
      </c>
      <c r="O6" s="30">
        <f>IFERROR((s_DL/(up_Rad_Spec!AZ6*s_GSF_s*s_Fam*s_Foffset*acf!E6*s_ET_w*(1/24)*s_EF_w*(1/365)))*up_Rad_Spec!BF6,".")</f>
        <v>4.5804126217108854</v>
      </c>
      <c r="P6" s="30">
        <f>IFERROR((s_DL/(up_Rad_Spec!BA6*s_GSF_s*s_Fam*s_Foffset*acf!F6*s_ET_w*(1/24)*s_EF_w*(1/365)))*up_Rad_Spec!BF6,".")</f>
        <v>4.7353730662859768</v>
      </c>
      <c r="Q6" s="30">
        <f>IFERROR((s_DL/(up_Rad_Spec!BB6*s_GSF_s*s_Fam*s_Foffset*acf!G6*s_ET_w*(1/24)*s_EF_w*(1/365)))*up_Rad_Spec!BF6,".")</f>
        <v>4.8813041503566543</v>
      </c>
      <c r="R6" s="30">
        <f>IFERROR((s_DL/(up_Rad_Spec!AY6*s_GSF_s*s_Fam*s_Foffset*acf!C6*s_ET_w*(1/24)*s_EF_w*(1/365)))*up_Rad_Spec!BF6,".")</f>
        <v>4.325546942434749</v>
      </c>
    </row>
    <row r="7" spans="1:18">
      <c r="A7" s="88" t="s">
        <v>14</v>
      </c>
      <c r="B7" s="28"/>
      <c r="C7" s="30">
        <f>IFERROR((s_DL/(k_decay*up_Rad_Spec!V7*s_IFD_w*s_EF_w))*up_Rad_Spec!BF7,".")</f>
        <v>3.266256203344386E-5</v>
      </c>
      <c r="D7" s="30">
        <f>IFERROR((s_DL/(k_decay*up_Rad_Spec!AN7*s_IRA_w*(1/s_PEFm_up)*s_SLF*s_ET_w*s_EF_w))*up_Rad_Spec!BF7,".")</f>
        <v>4.914819043980935E-7</v>
      </c>
      <c r="E7" s="30">
        <f>IFERROR((s_DL/(k_decay*up_Rad_Spec!AN7*s_IRA_w*(1/s_PEF)*s_SLF*s_ET_w*s_EF_w))*up_Rad_Spec!BF7,".")</f>
        <v>4.0946614908779038E-4</v>
      </c>
      <c r="F7" s="30">
        <f>IFERROR((s_DL/(k_decay*up_Rad_Spec!AY7*s_GSF_s*s_Fam*s_Foffset*acf!C7*s_ET_w*(1/24)*s_EF_w*(1/365)))*up_Rad_Spec!BF7,".")</f>
        <v>5.5861248788203692</v>
      </c>
      <c r="G7" s="30">
        <f t="shared" si="0"/>
        <v>3.0249429037406467E-5</v>
      </c>
      <c r="H7" s="30">
        <f t="shared" si="1"/>
        <v>4.8419604043965414E-7</v>
      </c>
      <c r="I7" s="89" t="str">
        <f>IFERROR((s_DL/(up_Rad_Spec!AV7*s_GSF_s*s_Fam*s_Foffset*Fsurf!C7*s_EF_w*(1/365)*s_ET_w*(1/24)))*up_Rad_Spec!BF7,".")</f>
        <v>.</v>
      </c>
      <c r="J7" s="30" t="str">
        <f>IFERROR((s_DL/(up_Rad_Spec!AZ7*s_GSF_s*s_Fam*s_Foffset*Fsurf!C7*s_EF_w*(1/365)*s_ET_w*(1/24)))*up_Rad_Spec!BF7,".")</f>
        <v>.</v>
      </c>
      <c r="K7" s="30" t="str">
        <f>IFERROR((s_DL/(up_Rad_Spec!BA7*s_GSF_s*s_Fam*s_Foffset*Fsurf!C7*s_EF_w*(1/365)*s_ET_w*(1/24)))*up_Rad_Spec!BF7,".")</f>
        <v>.</v>
      </c>
      <c r="L7" s="30" t="str">
        <f>IFERROR((s_DL/(up_Rad_Spec!BB7*s_GSF_s*s_Fam*s_Foffset*Fsurf!C7*s_EF_w*(1/365)*s_ET_w*(1/24)))*up_Rad_Spec!BF7,".")</f>
        <v>.</v>
      </c>
      <c r="M7" s="30" t="str">
        <f>IFERROR((s_DL/(up_Rad_Spec!AY7*s_GSF_s*s_Fam*s_Foffset*Fsurf!C7*s_EF_w*(1/365)*s_ET_w*(1/24)))*up_Rad_Spec!BF7,".")</f>
        <v>.</v>
      </c>
      <c r="N7" s="30">
        <f>IFERROR((s_DL/(up_Rad_Spec!AV7*s_GSF_s*s_Fam*s_Foffset*acf!D7*s_ET_w*(1/24)*s_EF_w*(1/365)))*up_Rad_Spec!BF7,".")</f>
        <v>4.5428319622596227</v>
      </c>
      <c r="O7" s="30">
        <f>IFERROR((s_DL/(up_Rad_Spec!AZ7*s_GSF_s*s_Fam*s_Foffset*acf!E7*s_ET_w*(1/24)*s_EF_w*(1/365)))*up_Rad_Spec!BF7,".")</f>
        <v>4.5687767857023553</v>
      </c>
      <c r="P7" s="30">
        <f>IFERROR((s_DL/(up_Rad_Spec!BA7*s_GSF_s*s_Fam*s_Foffset*acf!F7*s_ET_w*(1/24)*s_EF_w*(1/365)))*up_Rad_Spec!BF7,".")</f>
        <v>4.4935079918790022</v>
      </c>
      <c r="Q7" s="30">
        <f>IFERROR((s_DL/(up_Rad_Spec!BB7*s_GSF_s*s_Fam*s_Foffset*acf!G7*s_ET_w*(1/24)*s_EF_w*(1/365)))*up_Rad_Spec!BF7,".")</f>
        <v>4.6049375760914728</v>
      </c>
      <c r="R7" s="30">
        <f>IFERROR((s_DL/(up_Rad_Spec!AY7*s_GSF_s*s_Fam*s_Foffset*acf!C7*s_ET_w*(1/24)*s_EF_w*(1/365)))*up_Rad_Spec!BF7,".")</f>
        <v>4.9425857954416363</v>
      </c>
    </row>
    <row r="8" spans="1:18">
      <c r="A8" s="88" t="s">
        <v>15</v>
      </c>
      <c r="B8" s="28"/>
      <c r="C8" s="30">
        <f>IFERROR((s_DL/(k_decay*up_Rad_Spec!V8*s_IFD_w*s_EF_w))*up_Rad_Spec!BF8,".")</f>
        <v>3.266256203344386E-5</v>
      </c>
      <c r="D8" s="30">
        <f>IFERROR((s_DL/(k_decay*up_Rad_Spec!AN8*s_IRA_w*(1/s_PEFm_up)*s_SLF*s_ET_w*s_EF_w))*up_Rad_Spec!BF8,".")</f>
        <v>4.914819043980935E-7</v>
      </c>
      <c r="E8" s="30">
        <f>IFERROR((s_DL/(k_decay*up_Rad_Spec!AN8*s_IRA_w*(1/s_PEF)*s_SLF*s_ET_w*s_EF_w))*up_Rad_Spec!BF8,".")</f>
        <v>4.0946614908779038E-4</v>
      </c>
      <c r="F8" s="30">
        <f>IFERROR((s_DL/(k_decay*up_Rad_Spec!AY8*s_GSF_s*s_Fam*s_Foffset*acf!C8*s_ET_w*(1/24)*s_EF_w*(1/365)))*up_Rad_Spec!BF8,".")</f>
        <v>5.4602797626517008</v>
      </c>
      <c r="G8" s="30">
        <f t="shared" si="0"/>
        <v>3.0249425262161478E-5</v>
      </c>
      <c r="H8" s="30">
        <f t="shared" si="1"/>
        <v>4.8419603947237173E-7</v>
      </c>
      <c r="I8" s="89">
        <f>IFERROR((s_DL/(up_Rad_Spec!AV8*s_GSF_s*s_Fam*s_Foffset*Fsurf!C8*s_EF_w*(1/365)*s_ET_w*(1/24)))*up_Rad_Spec!BF8,".")</f>
        <v>4.2684601267823128</v>
      </c>
      <c r="J8" s="30">
        <f>IFERROR((s_DL/(up_Rad_Spec!AZ8*s_GSF_s*s_Fam*s_Foffset*Fsurf!C8*s_EF_w*(1/365)*s_ET_w*(1/24)))*up_Rad_Spec!BF8,".")</f>
        <v>4.2684601267823128</v>
      </c>
      <c r="K8" s="30">
        <f>IFERROR((s_DL/(up_Rad_Spec!BA8*s_GSF_s*s_Fam*s_Foffset*Fsurf!C8*s_EF_w*(1/365)*s_ET_w*(1/24)))*up_Rad_Spec!BF8,".")</f>
        <v>4.2684601267823128</v>
      </c>
      <c r="L8" s="30">
        <f>IFERROR((s_DL/(up_Rad_Spec!BB8*s_GSF_s*s_Fam*s_Foffset*Fsurf!C8*s_EF_w*(1/365)*s_ET_w*(1/24)))*up_Rad_Spec!BF8,".")</f>
        <v>4.2684601267823128</v>
      </c>
      <c r="M8" s="30">
        <f>IFERROR((s_DL/(up_Rad_Spec!AY8*s_GSF_s*s_Fam*s_Foffset*Fsurf!C8*s_EF_w*(1/365)*s_ET_w*(1/24)))*up_Rad_Spec!BF8,".")</f>
        <v>4.2684601267823128</v>
      </c>
      <c r="N8" s="30">
        <f>IFERROR((s_DL/(up_Rad_Spec!AV8*s_GSF_s*s_Fam*s_Foffset*acf!D8*s_ET_w*(1/24)*s_EF_w*(1/365)))*up_Rad_Spec!BF8,".")</f>
        <v>4.6243966770065583</v>
      </c>
      <c r="O8" s="30">
        <f>IFERROR((s_DL/(up_Rad_Spec!AZ8*s_GSF_s*s_Fam*s_Foffset*acf!E8*s_ET_w*(1/24)*s_EF_w*(1/365)))*up_Rad_Spec!BF8,".")</f>
        <v>4.5687767857023553</v>
      </c>
      <c r="P8" s="30">
        <f>IFERROR((s_DL/(up_Rad_Spec!BA8*s_GSF_s*s_Fam*s_Foffset*acf!F8*s_ET_w*(1/24)*s_EF_w*(1/365)))*up_Rad_Spec!BF8,".")</f>
        <v>4.5407280912116592</v>
      </c>
      <c r="Q8" s="30">
        <f>IFERROR((s_DL/(up_Rad_Spec!BB8*s_GSF_s*s_Fam*s_Foffset*acf!G8*s_ET_w*(1/24)*s_EF_w*(1/365)))*up_Rad_Spec!BF8,".")</f>
        <v>4.6328250583991153</v>
      </c>
      <c r="R8" s="30">
        <f>IFERROR((s_DL/(up_Rad_Spec!AY8*s_GSF_s*s_Fam*s_Foffset*acf!C8*s_ET_w*(1/24)*s_EF_w*(1/365)))*up_Rad_Spec!BF8,".")</f>
        <v>4.8312384308384448</v>
      </c>
    </row>
    <row r="9" spans="1:18">
      <c r="A9" s="88" t="s">
        <v>16</v>
      </c>
      <c r="B9" s="28"/>
      <c r="C9" s="30">
        <f>IFERROR((s_DL/(k_decay*up_Rad_Spec!V9*s_IFD_w*s_EF_w))*up_Rad_Spec!BF9,".")</f>
        <v>3.266256203344386E-5</v>
      </c>
      <c r="D9" s="30">
        <f>IFERROR((s_DL/(k_decay*up_Rad_Spec!AN9*s_IRA_w*(1/s_PEFm_up)*s_SLF*s_ET_w*s_EF_w))*up_Rad_Spec!BF9,".")</f>
        <v>4.914819043980935E-7</v>
      </c>
      <c r="E9" s="30">
        <f>IFERROR((s_DL/(k_decay*up_Rad_Spec!AN9*s_IRA_w*(1/s_PEF)*s_SLF*s_ET_w*s_EF_w))*up_Rad_Spec!BF9,".")</f>
        <v>4.0946614908779038E-4</v>
      </c>
      <c r="F9" s="30">
        <f>IFERROR((s_DL/(k_decay*up_Rad_Spec!AY9*s_GSF_s*s_Fam*s_Foffset*acf!C9*s_ET_w*(1/24)*s_EF_w*(1/365)))*up_Rad_Spec!BF9,".")</f>
        <v>5.4294527241153103</v>
      </c>
      <c r="G9" s="30">
        <f t="shared" si="0"/>
        <v>3.0249424310691479E-5</v>
      </c>
      <c r="H9" s="30">
        <f t="shared" si="1"/>
        <v>4.8419603922858877E-7</v>
      </c>
      <c r="I9" s="89" t="str">
        <f>IFERROR((s_DL/(up_Rad_Spec!AV9*s_GSF_s*s_Fam*s_Foffset*Fsurf!C9*s_EF_w*(1/365)*s_ET_w*(1/24)))*up_Rad_Spec!BF9,".")</f>
        <v>.</v>
      </c>
      <c r="J9" s="30" t="str">
        <f>IFERROR((s_DL/(up_Rad_Spec!AZ9*s_GSF_s*s_Fam*s_Foffset*Fsurf!C9*s_EF_w*(1/365)*s_ET_w*(1/24)))*up_Rad_Spec!BF9,".")</f>
        <v>.</v>
      </c>
      <c r="K9" s="30" t="str">
        <f>IFERROR((s_DL/(up_Rad_Spec!BA9*s_GSF_s*s_Fam*s_Foffset*Fsurf!C9*s_EF_w*(1/365)*s_ET_w*(1/24)))*up_Rad_Spec!BF9,".")</f>
        <v>.</v>
      </c>
      <c r="L9" s="30" t="str">
        <f>IFERROR((s_DL/(up_Rad_Spec!BB9*s_GSF_s*s_Fam*s_Foffset*Fsurf!C9*s_EF_w*(1/365)*s_ET_w*(1/24)))*up_Rad_Spec!BF9,".")</f>
        <v>.</v>
      </c>
      <c r="M9" s="30" t="str">
        <f>IFERROR((s_DL/(up_Rad_Spec!AY9*s_GSF_s*s_Fam*s_Foffset*Fsurf!C9*s_EF_w*(1/365)*s_ET_w*(1/24)))*up_Rad_Spec!BF9,".")</f>
        <v>.</v>
      </c>
      <c r="N9" s="30">
        <f>IFERROR((s_DL/(up_Rad_Spec!AV9*s_GSF_s*s_Fam*s_Foffset*acf!D9*s_ET_w*(1/24)*s_EF_w*(1/365)))*up_Rad_Spec!BF9,".")</f>
        <v>4.5503790268337534</v>
      </c>
      <c r="O9" s="30">
        <f>IFERROR((s_DL/(up_Rad_Spec!AZ9*s_GSF_s*s_Fam*s_Foffset*acf!E9*s_ET_w*(1/24)*s_EF_w*(1/365)))*up_Rad_Spec!BF9,".")</f>
        <v>4.5648718482786759</v>
      </c>
      <c r="P9" s="30">
        <f>IFERROR((s_DL/(up_Rad_Spec!BA9*s_GSF_s*s_Fam*s_Foffset*acf!F9*s_ET_w*(1/24)*s_EF_w*(1/365)))*up_Rad_Spec!BF9,".")</f>
        <v>4.586617234634808</v>
      </c>
      <c r="Q9" s="30">
        <f>IFERROR((s_DL/(up_Rad_Spec!BB9*s_GSF_s*s_Fam*s_Foffset*acf!G9*s_ET_w*(1/24)*s_EF_w*(1/365)))*up_Rad_Spec!BF9,".")</f>
        <v>4.5687767857023553</v>
      </c>
      <c r="R9" s="30">
        <f>IFERROR((s_DL/(up_Rad_Spec!AY9*s_GSF_s*s_Fam*s_Foffset*acf!C9*s_ET_w*(1/24)*s_EF_w*(1/365)))*up_Rad_Spec!BF9,".")</f>
        <v>4.8039627637005369</v>
      </c>
    </row>
    <row r="10" spans="1:18">
      <c r="A10" s="34" t="s">
        <v>17</v>
      </c>
      <c r="B10" s="28" t="s">
        <v>9</v>
      </c>
      <c r="C10" s="30">
        <f>IFERROR((s_DL/(k_decay*up_Rad_Spec!V10*s_IFD_w*s_EF_w))*up_Rad_Spec!BF10,".")</f>
        <v>3.266256203344386E-5</v>
      </c>
      <c r="D10" s="30">
        <f>IFERROR((s_DL/(k_decay*up_Rad_Spec!AN10*s_IRA_w*(1/s_PEFm_up)*s_SLF*s_ET_w*s_EF_w))*up_Rad_Spec!BF10,".")</f>
        <v>4.914819043980935E-7</v>
      </c>
      <c r="E10" s="30">
        <f>IFERROR((s_DL/(k_decay*up_Rad_Spec!AN10*s_IRA_w*(1/s_PEF)*s_SLF*s_ET_w*s_EF_w))*up_Rad_Spec!BF10,".")</f>
        <v>4.0946614908779038E-4</v>
      </c>
      <c r="F10" s="30">
        <f>IFERROR((s_DL/(k_decay*up_Rad_Spec!AY10*s_GSF_s*s_Fam*s_Foffset*acf!C10*s_ET_w*(1/24)*s_EF_w*(1/365)))*up_Rad_Spec!BF10,".")</f>
        <v>5.2717081793144569</v>
      </c>
      <c r="G10" s="30">
        <f t="shared" si="0"/>
        <v>3.0249419267782996E-5</v>
      </c>
      <c r="H10" s="30">
        <f t="shared" si="1"/>
        <v>4.8419603793650883E-7</v>
      </c>
      <c r="I10" s="89">
        <f>IFERROR((s_DL/(up_Rad_Spec!AV10*s_GSF_s*s_Fam*s_Foffset*Fsurf!C10*s_EF_w*(1/365)*s_ET_w*(1/24)))*up_Rad_Spec!BF10,".")</f>
        <v>4.2387591119836285</v>
      </c>
      <c r="J10" s="30">
        <f>IFERROR((s_DL/(up_Rad_Spec!AZ10*s_GSF_s*s_Fam*s_Foffset*Fsurf!C10*s_EF_w*(1/365)*s_ET_w*(1/24)))*up_Rad_Spec!BF10,".")</f>
        <v>4.2387591119836285</v>
      </c>
      <c r="K10" s="30">
        <f>IFERROR((s_DL/(up_Rad_Spec!BA10*s_GSF_s*s_Fam*s_Foffset*Fsurf!C10*s_EF_w*(1/365)*s_ET_w*(1/24)))*up_Rad_Spec!BF10,".")</f>
        <v>4.2387591119836285</v>
      </c>
      <c r="L10" s="30">
        <f>IFERROR((s_DL/(up_Rad_Spec!BB10*s_GSF_s*s_Fam*s_Foffset*Fsurf!C10*s_EF_w*(1/365)*s_ET_w*(1/24)))*up_Rad_Spec!BF10,".")</f>
        <v>4.2387591119836285</v>
      </c>
      <c r="M10" s="30">
        <f>IFERROR((s_DL/(up_Rad_Spec!AY10*s_GSF_s*s_Fam*s_Foffset*Fsurf!C10*s_EF_w*(1/365)*s_ET_w*(1/24)))*up_Rad_Spec!BF10,".")</f>
        <v>4.2387591119836285</v>
      </c>
      <c r="N10" s="30">
        <f>IFERROR((s_DL/(up_Rad_Spec!AV10*s_GSF_s*s_Fam*s_Foffset*acf!D10*s_ET_w*(1/24)*s_EF_w*(1/365)))*up_Rad_Spec!BF10,".")</f>
        <v>4.9748902777647874</v>
      </c>
      <c r="O10" s="30">
        <f>IFERROR((s_DL/(up_Rad_Spec!AZ10*s_GSF_s*s_Fam*s_Foffset*acf!E10*s_ET_w*(1/24)*s_EF_w*(1/365)))*up_Rad_Spec!BF10,".")</f>
        <v>4.6906108333210836</v>
      </c>
      <c r="P10" s="30">
        <f>IFERROR((s_DL/(up_Rad_Spec!BA10*s_GSF_s*s_Fam*s_Foffset*acf!F10*s_ET_w*(1/24)*s_EF_w*(1/365)))*up_Rad_Spec!BF10,".")</f>
        <v>4.6720708695530151</v>
      </c>
      <c r="Q10" s="30">
        <f>IFERROR((s_DL/(up_Rad_Spec!BB10*s_GSF_s*s_Fam*s_Foffset*acf!G10*s_ET_w*(1/24)*s_EF_w*(1/365)))*up_Rad_Spec!BF10,".")</f>
        <v>4.7448573939758001</v>
      </c>
      <c r="R10" s="30">
        <f>IFERROR((s_DL/(up_Rad_Spec!AY10*s_GSF_s*s_Fam*s_Foffset*acf!C10*s_ET_w*(1/24)*s_EF_w*(1/365)))*up_Rad_Spec!BF10,".")</f>
        <v>4.6643908845617119</v>
      </c>
    </row>
    <row r="11" spans="1:18">
      <c r="A11" s="34" t="s">
        <v>18</v>
      </c>
      <c r="B11" s="90" t="s">
        <v>9</v>
      </c>
      <c r="C11" s="30">
        <f>IFERROR((s_DL/(k_decay*up_Rad_Spec!V11*s_IFD_w*s_EF_w))*up_Rad_Spec!BF11,".")</f>
        <v>3.266256203344386E-5</v>
      </c>
      <c r="D11" s="30">
        <f>IFERROR((s_DL/(k_decay*up_Rad_Spec!AN11*s_IRA_w*(1/s_PEFm_up)*s_SLF*s_ET_w*s_EF_w))*up_Rad_Spec!BF11,".")</f>
        <v>4.914819043980935E-7</v>
      </c>
      <c r="E11" s="30">
        <f>IFERROR((s_DL/(k_decay*up_Rad_Spec!AN11*s_IRA_w*(1/s_PEF)*s_SLF*s_ET_w*s_EF_w))*up_Rad_Spec!BF11,".")</f>
        <v>4.0946614908779038E-4</v>
      </c>
      <c r="F11" s="30">
        <f>IFERROR((s_DL/(k_decay*up_Rad_Spec!AY11*s_GSF_s*s_Fam*s_Foffset*acf!C11*s_ET_w*(1/24)*s_EF_w*(1/365)))*up_Rad_Spec!BF11,".")</f>
        <v>5.3548909513746485</v>
      </c>
      <c r="G11" s="30">
        <f t="shared" si="0"/>
        <v>3.0249421964066269E-5</v>
      </c>
      <c r="H11" s="30">
        <f t="shared" si="1"/>
        <v>4.8419603862734297E-7</v>
      </c>
      <c r="I11" s="89">
        <f>IFERROR((s_DL/(up_Rad_Spec!AV11*s_GSF_s*s_Fam*s_Foffset*Fsurf!C11*s_EF_w*(1/365)*s_ET_w*(1/24)))*up_Rad_Spec!BF11,".")</f>
        <v>3.5653776477052936</v>
      </c>
      <c r="J11" s="30">
        <f>IFERROR((s_DL/(up_Rad_Spec!AZ11*s_GSF_s*s_Fam*s_Foffset*Fsurf!C11*s_EF_w*(1/365)*s_ET_w*(1/24)))*up_Rad_Spec!BF11,".")</f>
        <v>3.5653776477052936</v>
      </c>
      <c r="K11" s="30">
        <f>IFERROR((s_DL/(up_Rad_Spec!BA11*s_GSF_s*s_Fam*s_Foffset*Fsurf!C11*s_EF_w*(1/365)*s_ET_w*(1/24)))*up_Rad_Spec!BF11,".")</f>
        <v>3.5653776477052936</v>
      </c>
      <c r="L11" s="30">
        <f>IFERROR((s_DL/(up_Rad_Spec!BB11*s_GSF_s*s_Fam*s_Foffset*Fsurf!C11*s_EF_w*(1/365)*s_ET_w*(1/24)))*up_Rad_Spec!BF11,".")</f>
        <v>3.5653776477052936</v>
      </c>
      <c r="M11" s="30">
        <f>IFERROR((s_DL/(up_Rad_Spec!AY11*s_GSF_s*s_Fam*s_Foffset*Fsurf!C11*s_EF_w*(1/365)*s_ET_w*(1/24)))*up_Rad_Spec!BF11,".")</f>
        <v>3.5653776477052936</v>
      </c>
      <c r="N11" s="30">
        <f>IFERROR((s_DL/(up_Rad_Spec!AV11*s_GSF_s*s_Fam*s_Foffset*acf!D11*s_ET_w*(1/24)*s_EF_w*(1/365)))*up_Rad_Spec!BF11,".")</f>
        <v>4.7379907407283666</v>
      </c>
      <c r="O11" s="30">
        <f>IFERROR((s_DL/(up_Rad_Spec!AZ11*s_GSF_s*s_Fam*s_Foffset*acf!E11*s_ET_w*(1/24)*s_EF_w*(1/365)))*up_Rad_Spec!BF11,".")</f>
        <v>4.7379907407283666</v>
      </c>
      <c r="P11" s="30">
        <f>IFERROR((s_DL/(up_Rad_Spec!BA11*s_GSF_s*s_Fam*s_Foffset*acf!F11*s_ET_w*(1/24)*s_EF_w*(1/365)))*up_Rad_Spec!BF11,".")</f>
        <v>4.7379907407283666</v>
      </c>
      <c r="Q11" s="30">
        <f>IFERROR((s_DL/(up_Rad_Spec!BB11*s_GSF_s*s_Fam*s_Foffset*acf!G11*s_ET_w*(1/24)*s_EF_w*(1/365)))*up_Rad_Spec!BF11,".")</f>
        <v>4.7379907407283666</v>
      </c>
      <c r="R11" s="30">
        <f>IFERROR((s_DL/(up_Rad_Spec!AY11*s_GSF_s*s_Fam*s_Foffset*acf!C11*s_ET_w*(1/24)*s_EF_w*(1/365)))*up_Rad_Spec!BF11,".")</f>
        <v>4.7379907407283666</v>
      </c>
    </row>
    <row r="12" spans="1:18">
      <c r="A12" s="88" t="s">
        <v>19</v>
      </c>
      <c r="B12" s="28"/>
      <c r="C12" s="30">
        <f>IFERROR((s_DL/(k_decay*up_Rad_Spec!V12*s_IFD_w*s_EF_w))*up_Rad_Spec!BF12,".")</f>
        <v>3.266256203344386E-5</v>
      </c>
      <c r="D12" s="30">
        <f>IFERROR((s_DL/(k_decay*up_Rad_Spec!AN12*s_IRA_w*(1/s_PEFm_up)*s_SLF*s_ET_w*s_EF_w))*up_Rad_Spec!BF12,".")</f>
        <v>4.914819043980935E-7</v>
      </c>
      <c r="E12" s="30">
        <f>IFERROR((s_DL/(k_decay*up_Rad_Spec!AN12*s_IRA_w*(1/s_PEF)*s_SLF*s_ET_w*s_EF_w))*up_Rad_Spec!BF12,".")</f>
        <v>4.0946614908779038E-4</v>
      </c>
      <c r="F12" s="30">
        <f>IFERROR((s_DL/(k_decay*up_Rad_Spec!AY12*s_GSF_s*s_Fam*s_Foffset*acf!C12*s_ET_w*(1/24)*s_EF_w*(1/365)))*up_Rad_Spec!BF12,".")</f>
        <v>5.404936661200578</v>
      </c>
      <c r="G12" s="30">
        <f t="shared" si="0"/>
        <v>3.0249423546260504E-5</v>
      </c>
      <c r="H12" s="30">
        <f t="shared" si="1"/>
        <v>4.8419603903272839E-7</v>
      </c>
      <c r="I12" s="89" t="str">
        <f>IFERROR((s_DL/(up_Rad_Spec!AV12*s_GSF_s*s_Fam*s_Foffset*Fsurf!C12*s_EF_w*(1/365)*s_ET_w*(1/24)))*up_Rad_Spec!BF12,".")</f>
        <v>.</v>
      </c>
      <c r="J12" s="30" t="str">
        <f>IFERROR((s_DL/(up_Rad_Spec!AZ12*s_GSF_s*s_Fam*s_Foffset*Fsurf!C12*s_EF_w*(1/365)*s_ET_w*(1/24)))*up_Rad_Spec!BF12,".")</f>
        <v>.</v>
      </c>
      <c r="K12" s="30" t="str">
        <f>IFERROR((s_DL/(up_Rad_Spec!BA12*s_GSF_s*s_Fam*s_Foffset*Fsurf!C12*s_EF_w*(1/365)*s_ET_w*(1/24)))*up_Rad_Spec!BF12,".")</f>
        <v>.</v>
      </c>
      <c r="L12" s="30" t="str">
        <f>IFERROR((s_DL/(up_Rad_Spec!BB12*s_GSF_s*s_Fam*s_Foffset*Fsurf!C12*s_EF_w*(1/365)*s_ET_w*(1/24)))*up_Rad_Spec!BF12,".")</f>
        <v>.</v>
      </c>
      <c r="M12" s="30" t="str">
        <f>IFERROR((s_DL/(up_Rad_Spec!AY12*s_GSF_s*s_Fam*s_Foffset*Fsurf!C12*s_EF_w*(1/365)*s_ET_w*(1/24)))*up_Rad_Spec!BF12,".")</f>
        <v>.</v>
      </c>
      <c r="N12" s="30">
        <f>IFERROR((s_DL/(up_Rad_Spec!AV12*s_GSF_s*s_Fam*s_Foffset*acf!D12*s_ET_w*(1/24)*s_EF_w*(1/365)))*up_Rad_Spec!BF12,".")</f>
        <v>4.6380662914570792</v>
      </c>
      <c r="O12" s="30">
        <f>IFERROR((s_DL/(up_Rad_Spec!AZ12*s_GSF_s*s_Fam*s_Foffset*acf!E12*s_ET_w*(1/24)*s_EF_w*(1/365)))*up_Rad_Spec!BF12,".")</f>
        <v>4.6084677643883429</v>
      </c>
      <c r="P12" s="30">
        <f>IFERROR((s_DL/(up_Rad_Spec!BA12*s_GSF_s*s_Fam*s_Foffset*acf!F12*s_ET_w*(1/24)*s_EF_w*(1/365)))*up_Rad_Spec!BF12,".")</f>
        <v>4.5822665695296028</v>
      </c>
      <c r="Q12" s="30">
        <f>IFERROR((s_DL/(up_Rad_Spec!BB12*s_GSF_s*s_Fam*s_Foffset*acf!G12*s_ET_w*(1/24)*s_EF_w*(1/365)))*up_Rad_Spec!BF12,".")</f>
        <v>4.6633925886403036</v>
      </c>
      <c r="R12" s="30">
        <f>IFERROR((s_DL/(up_Rad_Spec!AY12*s_GSF_s*s_Fam*s_Foffset*acf!C12*s_ET_w*(1/24)*s_EF_w*(1/365)))*up_Rad_Spec!BF12,".")</f>
        <v>4.7822710280248915</v>
      </c>
    </row>
    <row r="13" spans="1:18">
      <c r="A13" s="88" t="s">
        <v>20</v>
      </c>
      <c r="B13" s="28"/>
      <c r="C13" s="30">
        <f>IFERROR((s_DL/(k_decay*up_Rad_Spec!V13*s_IFD_w*s_EF_w))*up_Rad_Spec!BF13,".")</f>
        <v>3.266256203344386E-5</v>
      </c>
      <c r="D13" s="30">
        <f>IFERROR((s_DL/(k_decay*up_Rad_Spec!AN13*s_IRA_w*(1/s_PEFm_up)*s_SLF*s_ET_w*s_EF_w))*up_Rad_Spec!BF13,".")</f>
        <v>4.914819043980935E-7</v>
      </c>
      <c r="E13" s="30">
        <f>IFERROR((s_DL/(k_decay*up_Rad_Spec!AN13*s_IRA_w*(1/s_PEF)*s_SLF*s_ET_w*s_EF_w))*up_Rad_Spec!BF13,".")</f>
        <v>4.0946614908779038E-4</v>
      </c>
      <c r="F13" s="30">
        <f>IFERROR((s_DL/(k_decay*up_Rad_Spec!AY13*s_GSF_s*s_Fam*s_Foffset*acf!C13*s_ET_w*(1/24)*s_EF_w*(1/365)))*up_Rad_Spec!BF13,".")</f>
        <v>5.3564014988926649</v>
      </c>
      <c r="G13" s="30">
        <f t="shared" si="0"/>
        <v>3.0249422012254926E-5</v>
      </c>
      <c r="H13" s="30">
        <f t="shared" si="1"/>
        <v>4.8419603863968985E-7</v>
      </c>
      <c r="I13" s="89">
        <f>IFERROR((s_DL/(up_Rad_Spec!AV13*s_GSF_s*s_Fam*s_Foffset*Fsurf!C13*s_EF_w*(1/365)*s_ET_w*(1/24)))*up_Rad_Spec!BF13,".")</f>
        <v>4.0380602903934939</v>
      </c>
      <c r="J13" s="30">
        <f>IFERROR((s_DL/(up_Rad_Spec!AZ13*s_GSF_s*s_Fam*s_Foffset*Fsurf!C13*s_EF_w*(1/365)*s_ET_w*(1/24)))*up_Rad_Spec!BF13,".")</f>
        <v>4.0380602903934939</v>
      </c>
      <c r="K13" s="30">
        <f>IFERROR((s_DL/(up_Rad_Spec!BA13*s_GSF_s*s_Fam*s_Foffset*Fsurf!C13*s_EF_w*(1/365)*s_ET_w*(1/24)))*up_Rad_Spec!BF13,".")</f>
        <v>4.0380602903934939</v>
      </c>
      <c r="L13" s="30">
        <f>IFERROR((s_DL/(up_Rad_Spec!BB13*s_GSF_s*s_Fam*s_Foffset*Fsurf!C13*s_EF_w*(1/365)*s_ET_w*(1/24)))*up_Rad_Spec!BF13,".")</f>
        <v>4.0380602903934939</v>
      </c>
      <c r="M13" s="30">
        <f>IFERROR((s_DL/(up_Rad_Spec!AY13*s_GSF_s*s_Fam*s_Foffset*Fsurf!C13*s_EF_w*(1/365)*s_ET_w*(1/24)))*up_Rad_Spec!BF13,".")</f>
        <v>4.0380602903934939</v>
      </c>
      <c r="N13" s="30">
        <f>IFERROR((s_DL/(up_Rad_Spec!AV13*s_GSF_s*s_Fam*s_Foffset*acf!D13*s_ET_w*(1/24)*s_EF_w*(1/365)))*up_Rad_Spec!BF13,".")</f>
        <v>4.6889119521789917</v>
      </c>
      <c r="O13" s="30">
        <f>IFERROR((s_DL/(up_Rad_Spec!AZ13*s_GSF_s*s_Fam*s_Foffset*acf!E13*s_ET_w*(1/24)*s_EF_w*(1/365)))*up_Rad_Spec!BF13,".")</f>
        <v>4.5654149190462086</v>
      </c>
      <c r="P13" s="30">
        <f>IFERROR((s_DL/(up_Rad_Spec!BA13*s_GSF_s*s_Fam*s_Foffset*acf!F13*s_ET_w*(1/24)*s_EF_w*(1/365)))*up_Rad_Spec!BF13,".")</f>
        <v>4.5734269401916166</v>
      </c>
      <c r="Q13" s="30">
        <f>IFERROR((s_DL/(up_Rad_Spec!BB13*s_GSF_s*s_Fam*s_Foffset*acf!G13*s_ET_w*(1/24)*s_EF_w*(1/365)))*up_Rad_Spec!BF13,".")</f>
        <v>4.6271015957325989</v>
      </c>
      <c r="R13" s="30">
        <f>IFERROR((s_DL/(up_Rad_Spec!AY13*s_GSF_s*s_Fam*s_Foffset*acf!C13*s_ET_w*(1/24)*s_EF_w*(1/365)))*up_Rad_Spec!BF13,".")</f>
        <v>4.7393272684408432</v>
      </c>
    </row>
    <row r="14" spans="1:18">
      <c r="A14" s="34" t="s">
        <v>21</v>
      </c>
      <c r="B14" s="28" t="s">
        <v>9</v>
      </c>
      <c r="C14" s="30">
        <f>IFERROR((s_DL/(k_decay*up_Rad_Spec!V14*s_IFD_w*s_EF_w))*up_Rad_Spec!BF14,".")</f>
        <v>3.266256203344386E-5</v>
      </c>
      <c r="D14" s="30">
        <f>IFERROR((s_DL/(k_decay*up_Rad_Spec!AN14*s_IRA_w*(1/s_PEFm_up)*s_SLF*s_ET_w*s_EF_w))*up_Rad_Spec!BF14,".")</f>
        <v>4.914819043980935E-7</v>
      </c>
      <c r="E14" s="30">
        <f>IFERROR((s_DL/(k_decay*up_Rad_Spec!AN14*s_IRA_w*(1/s_PEF)*s_SLF*s_ET_w*s_EF_w))*up_Rad_Spec!BF14,".")</f>
        <v>4.0946614908779038E-4</v>
      </c>
      <c r="F14" s="30">
        <f>IFERROR((s_DL/(k_decay*up_Rad_Spec!AY14*s_GSF_s*s_Fam*s_Foffset*acf!C14*s_ET_w*(1/24)*s_EF_w*(1/365)))*up_Rad_Spec!BF14,".")</f>
        <v>5.4372738890881056</v>
      </c>
      <c r="G14" s="30">
        <f t="shared" si="0"/>
        <v>3.0249424553111462E-5</v>
      </c>
      <c r="H14" s="30">
        <f t="shared" si="1"/>
        <v>4.8419603929070095E-7</v>
      </c>
      <c r="I14" s="89">
        <f>IFERROR((s_DL/(up_Rad_Spec!AV14*s_GSF_s*s_Fam*s_Foffset*Fsurf!C14*s_EF_w*(1/365)*s_ET_w*(1/24)))*up_Rad_Spec!BF14,".")</f>
        <v>4.3291285955893706</v>
      </c>
      <c r="J14" s="30">
        <f>IFERROR((s_DL/(up_Rad_Spec!AZ14*s_GSF_s*s_Fam*s_Foffset*Fsurf!C14*s_EF_w*(1/365)*s_ET_w*(1/24)))*up_Rad_Spec!BF14,".")</f>
        <v>4.3291285955893706</v>
      </c>
      <c r="K14" s="30">
        <f>IFERROR((s_DL/(up_Rad_Spec!BA14*s_GSF_s*s_Fam*s_Foffset*Fsurf!C14*s_EF_w*(1/365)*s_ET_w*(1/24)))*up_Rad_Spec!BF14,".")</f>
        <v>4.3291285955893706</v>
      </c>
      <c r="L14" s="30">
        <f>IFERROR((s_DL/(up_Rad_Spec!BB14*s_GSF_s*s_Fam*s_Foffset*Fsurf!C14*s_EF_w*(1/365)*s_ET_w*(1/24)))*up_Rad_Spec!BF14,".")</f>
        <v>4.3291285955893706</v>
      </c>
      <c r="M14" s="30">
        <f>IFERROR((s_DL/(up_Rad_Spec!AY14*s_GSF_s*s_Fam*s_Foffset*Fsurf!C14*s_EF_w*(1/365)*s_ET_w*(1/24)))*up_Rad_Spec!BF14,".")</f>
        <v>4.3291285955893706</v>
      </c>
      <c r="N14" s="30">
        <f>IFERROR((s_DL/(up_Rad_Spec!AV14*s_GSF_s*s_Fam*s_Foffset*acf!D14*s_ET_w*(1/24)*s_EF_w*(1/365)))*up_Rad_Spec!BF14,".")</f>
        <v>4.6593291183919465</v>
      </c>
      <c r="O14" s="30">
        <f>IFERROR((s_DL/(up_Rad_Spec!AZ14*s_GSF_s*s_Fam*s_Foffset*acf!E14*s_ET_w*(1/24)*s_EF_w*(1/365)))*up_Rad_Spec!BF14,".")</f>
        <v>4.5612477153438933</v>
      </c>
      <c r="P14" s="30">
        <f>IFERROR((s_DL/(up_Rad_Spec!BA14*s_GSF_s*s_Fam*s_Foffset*acf!F14*s_ET_w*(1/24)*s_EF_w*(1/365)))*up_Rad_Spec!BF14,".")</f>
        <v>4.6474897939953541</v>
      </c>
      <c r="Q14" s="30">
        <f>IFERROR((s_DL/(up_Rad_Spec!BB14*s_GSF_s*s_Fam*s_Foffset*acf!G14*s_ET_w*(1/24)*s_EF_w*(1/365)))*up_Rad_Spec!BF14,".")</f>
        <v>4.4631872777661208</v>
      </c>
      <c r="R14" s="30">
        <f>IFERROR((s_DL/(up_Rad_Spec!AY14*s_GSF_s*s_Fam*s_Foffset*acf!C14*s_ET_w*(1/24)*s_EF_w*(1/365)))*up_Rad_Spec!BF14,".")</f>
        <v>4.8108829059703435</v>
      </c>
    </row>
    <row r="15" spans="1:18">
      <c r="A15" s="88" t="s">
        <v>22</v>
      </c>
      <c r="B15" s="28"/>
      <c r="C15" s="30">
        <f>IFERROR((s_DL/(k_decay*up_Rad_Spec!V15*s_IFD_w*s_EF_w))*up_Rad_Spec!BF15,".")</f>
        <v>3.266256203344386E-5</v>
      </c>
      <c r="D15" s="30">
        <f>IFERROR((s_DL/(k_decay*up_Rad_Spec!AN15*s_IRA_w*(1/s_PEFm_up)*s_SLF*s_ET_w*s_EF_w))*up_Rad_Spec!BF15,".")</f>
        <v>4.914819043980935E-7</v>
      </c>
      <c r="E15" s="30">
        <f>IFERROR((s_DL/(k_decay*up_Rad_Spec!AN15*s_IRA_w*(1/s_PEF)*s_SLF*s_ET_w*s_EF_w))*up_Rad_Spec!BF15,".")</f>
        <v>4.0946614908779038E-4</v>
      </c>
      <c r="F15" s="30">
        <f>IFERROR((s_DL/(k_decay*up_Rad_Spec!AY15*s_GSF_s*s_Fam*s_Foffset*acf!C15*s_ET_w*(1/24)*s_EF_w*(1/365)))*up_Rad_Spec!BF15,".")</f>
        <v>5.3548909513746485</v>
      </c>
      <c r="G15" s="30">
        <f t="shared" si="0"/>
        <v>3.0249421964066269E-5</v>
      </c>
      <c r="H15" s="30">
        <f t="shared" si="1"/>
        <v>4.8419603862734297E-7</v>
      </c>
      <c r="I15" s="89">
        <f>IFERROR((s_DL/(up_Rad_Spec!AV15*s_GSF_s*s_Fam*s_Foffset*Fsurf!C15*s_EF_w*(1/365)*s_ET_w*(1/24)))*up_Rad_Spec!BF15,".")</f>
        <v>3.977790733820457</v>
      </c>
      <c r="J15" s="30">
        <f>IFERROR((s_DL/(up_Rad_Spec!AZ15*s_GSF_s*s_Fam*s_Foffset*Fsurf!C15*s_EF_w*(1/365)*s_ET_w*(1/24)))*up_Rad_Spec!BF15,".")</f>
        <v>3.977790733820457</v>
      </c>
      <c r="K15" s="30">
        <f>IFERROR((s_DL/(up_Rad_Spec!BA15*s_GSF_s*s_Fam*s_Foffset*Fsurf!C15*s_EF_w*(1/365)*s_ET_w*(1/24)))*up_Rad_Spec!BF15,".")</f>
        <v>3.977790733820457</v>
      </c>
      <c r="L15" s="30">
        <f>IFERROR((s_DL/(up_Rad_Spec!BB15*s_GSF_s*s_Fam*s_Foffset*Fsurf!C15*s_EF_w*(1/365)*s_ET_w*(1/24)))*up_Rad_Spec!BF15,".")</f>
        <v>3.977790733820457</v>
      </c>
      <c r="M15" s="30">
        <f>IFERROR((s_DL/(up_Rad_Spec!AY15*s_GSF_s*s_Fam*s_Foffset*Fsurf!C15*s_EF_w*(1/365)*s_ET_w*(1/24)))*up_Rad_Spec!BF15,".")</f>
        <v>3.977790733820457</v>
      </c>
      <c r="N15" s="30">
        <f>IFERROR((s_DL/(up_Rad_Spec!AV15*s_GSF_s*s_Fam*s_Foffset*acf!D15*s_ET_w*(1/24)*s_EF_w*(1/365)))*up_Rad_Spec!BF15,".")</f>
        <v>4.7379907407283666</v>
      </c>
      <c r="O15" s="30">
        <f>IFERROR((s_DL/(up_Rad_Spec!AZ15*s_GSF_s*s_Fam*s_Foffset*acf!E15*s_ET_w*(1/24)*s_EF_w*(1/365)))*up_Rad_Spec!BF15,".")</f>
        <v>4.7379907407283666</v>
      </c>
      <c r="P15" s="30">
        <f>IFERROR((s_DL/(up_Rad_Spec!BA15*s_GSF_s*s_Fam*s_Foffset*acf!F15*s_ET_w*(1/24)*s_EF_w*(1/365)))*up_Rad_Spec!BF15,".")</f>
        <v>4.7379907407283666</v>
      </c>
      <c r="Q15" s="30">
        <f>IFERROR((s_DL/(up_Rad_Spec!BB15*s_GSF_s*s_Fam*s_Foffset*acf!G15*s_ET_w*(1/24)*s_EF_w*(1/365)))*up_Rad_Spec!BF15,".")</f>
        <v>4.7379907407283666</v>
      </c>
      <c r="R15" s="30">
        <f>IFERROR((s_DL/(up_Rad_Spec!AY15*s_GSF_s*s_Fam*s_Foffset*acf!C15*s_ET_w*(1/24)*s_EF_w*(1/365)))*up_Rad_Spec!BF15,".")</f>
        <v>4.7379907407283666</v>
      </c>
    </row>
    <row r="16" spans="1:18">
      <c r="A16" s="88" t="s">
        <v>23</v>
      </c>
      <c r="B16" s="28"/>
      <c r="C16" s="30">
        <f>IFERROR((s_DL/(k_decay*up_Rad_Spec!V16*s_IFD_w*s_EF_w))*up_Rad_Spec!BF16,".")</f>
        <v>3.266256203344386E-5</v>
      </c>
      <c r="D16" s="30">
        <f>IFERROR((s_DL/(k_decay*up_Rad_Spec!AN16*s_IRA_w*(1/s_PEFm_up)*s_SLF*s_ET_w*s_EF_w))*up_Rad_Spec!BF16,".")</f>
        <v>4.914819043980935E-7</v>
      </c>
      <c r="E16" s="30">
        <f>IFERROR((s_DL/(k_decay*up_Rad_Spec!AN16*s_IRA_w*(1/s_PEF)*s_SLF*s_ET_w*s_EF_w))*up_Rad_Spec!BF16,".")</f>
        <v>4.0946614908779038E-4</v>
      </c>
      <c r="F16" s="30">
        <f>IFERROR((s_DL/(k_decay*up_Rad_Spec!AY16*s_GSF_s*s_Fam*s_Foffset*acf!C16*s_ET_w*(1/24)*s_EF_w*(1/365)))*up_Rad_Spec!BF16,".")</f>
        <v>5.4520646481756527</v>
      </c>
      <c r="G16" s="30">
        <f t="shared" si="0"/>
        <v>3.0249425009655312E-5</v>
      </c>
      <c r="H16" s="30">
        <f t="shared" si="1"/>
        <v>4.8419603940767525E-7</v>
      </c>
      <c r="I16" s="89">
        <f>IFERROR((s_DL/(up_Rad_Spec!AV16*s_GSF_s*s_Fam*s_Foffset*Fsurf!C16*s_EF_w*(1/365)*s_ET_w*(1/24)))*up_Rad_Spec!BF16,".")</f>
        <v>4.3029179280075995</v>
      </c>
      <c r="J16" s="30">
        <f>IFERROR((s_DL/(up_Rad_Spec!AZ16*s_GSF_s*s_Fam*s_Foffset*Fsurf!C16*s_EF_w*(1/365)*s_ET_w*(1/24)))*up_Rad_Spec!BF16,".")</f>
        <v>4.3029179280075995</v>
      </c>
      <c r="K16" s="30">
        <f>IFERROR((s_DL/(up_Rad_Spec!BA16*s_GSF_s*s_Fam*s_Foffset*Fsurf!C16*s_EF_w*(1/365)*s_ET_w*(1/24)))*up_Rad_Spec!BF16,".")</f>
        <v>4.3029179280075995</v>
      </c>
      <c r="L16" s="30">
        <f>IFERROR((s_DL/(up_Rad_Spec!BB16*s_GSF_s*s_Fam*s_Foffset*Fsurf!C16*s_EF_w*(1/365)*s_ET_w*(1/24)))*up_Rad_Spec!BF16,".")</f>
        <v>4.3029179280075995</v>
      </c>
      <c r="M16" s="30">
        <f>IFERROR((s_DL/(up_Rad_Spec!AY16*s_GSF_s*s_Fam*s_Foffset*Fsurf!C16*s_EF_w*(1/365)*s_ET_w*(1/24)))*up_Rad_Spec!BF16,".")</f>
        <v>4.3029179280075995</v>
      </c>
      <c r="N16" s="30">
        <f>IFERROR((s_DL/(up_Rad_Spec!AV16*s_GSF_s*s_Fam*s_Foffset*acf!D16*s_ET_w*(1/24)*s_EF_w*(1/365)))*up_Rad_Spec!BF16,".")</f>
        <v>4.4999007537570908</v>
      </c>
      <c r="O16" s="30">
        <f>IFERROR((s_DL/(up_Rad_Spec!AZ16*s_GSF_s*s_Fam*s_Foffset*acf!E16*s_ET_w*(1/24)*s_EF_w*(1/365)))*up_Rad_Spec!BF16,".")</f>
        <v>4.5634331871225831</v>
      </c>
      <c r="P16" s="30">
        <f>IFERROR((s_DL/(up_Rad_Spec!BA16*s_GSF_s*s_Fam*s_Foffset*acf!F16*s_ET_w*(1/24)*s_EF_w*(1/365)))*up_Rad_Spec!BF16,".")</f>
        <v>4.553991100311733</v>
      </c>
      <c r="Q16" s="30">
        <f>IFERROR((s_DL/(up_Rad_Spec!BB16*s_GSF_s*s_Fam*s_Foffset*acf!G16*s_ET_w*(1/24)*s_EF_w*(1/365)))*up_Rad_Spec!BF16,".")</f>
        <v>4.6663307384219772</v>
      </c>
      <c r="R16" s="30">
        <f>IFERROR((s_DL/(up_Rad_Spec!AY16*s_GSF_s*s_Fam*s_Foffset*acf!C16*s_ET_w*(1/24)*s_EF_w*(1/365)))*up_Rad_Spec!BF16,".")</f>
        <v>4.823969723282123</v>
      </c>
    </row>
    <row r="17" spans="1:18">
      <c r="A17" s="34" t="s">
        <v>24</v>
      </c>
      <c r="B17" s="90" t="s">
        <v>9</v>
      </c>
      <c r="C17" s="30">
        <f>IFERROR((s_DL/(k_decay*up_Rad_Spec!V17*s_IFD_w*s_EF_w))*up_Rad_Spec!BF17,".")</f>
        <v>3.266256203344386E-5</v>
      </c>
      <c r="D17" s="30">
        <f>IFERROR((s_DL/(k_decay*up_Rad_Spec!AN17*s_IRA_w*(1/s_PEFm_up)*s_SLF*s_ET_w*s_EF_w))*up_Rad_Spec!BF17,".")</f>
        <v>4.914819043980935E-7</v>
      </c>
      <c r="E17" s="30">
        <f>IFERROR((s_DL/(k_decay*up_Rad_Spec!AN17*s_IRA_w*(1/s_PEF)*s_SLF*s_ET_w*s_EF_w))*up_Rad_Spec!BF17,".")</f>
        <v>4.0946614908779038E-4</v>
      </c>
      <c r="F17" s="30">
        <f>IFERROR((s_DL/(k_decay*up_Rad_Spec!AY17*s_GSF_s*s_Fam*s_Foffset*acf!C17*s_ET_w*(1/24)*s_EF_w*(1/365)))*up_Rad_Spec!BF17,".")</f>
        <v>5.2961876013729441</v>
      </c>
      <c r="G17" s="30">
        <f t="shared" si="0"/>
        <v>3.0249420070052962E-5</v>
      </c>
      <c r="H17" s="30">
        <f t="shared" si="1"/>
        <v>4.8419603814206414E-7</v>
      </c>
      <c r="I17" s="89">
        <f>IFERROR((s_DL/(up_Rad_Spec!AV17*s_GSF_s*s_Fam*s_Foffset*Fsurf!C17*s_EF_w*(1/365)*s_ET_w*(1/24)))*up_Rad_Spec!BF17,".")</f>
        <v>3.977790733820457</v>
      </c>
      <c r="J17" s="30">
        <f>IFERROR((s_DL/(up_Rad_Spec!AZ17*s_GSF_s*s_Fam*s_Foffset*Fsurf!C17*s_EF_w*(1/365)*s_ET_w*(1/24)))*up_Rad_Spec!BF17,".")</f>
        <v>3.977790733820457</v>
      </c>
      <c r="K17" s="30">
        <f>IFERROR((s_DL/(up_Rad_Spec!BA17*s_GSF_s*s_Fam*s_Foffset*Fsurf!C17*s_EF_w*(1/365)*s_ET_w*(1/24)))*up_Rad_Spec!BF17,".")</f>
        <v>3.977790733820457</v>
      </c>
      <c r="L17" s="30">
        <f>IFERROR((s_DL/(up_Rad_Spec!BB17*s_GSF_s*s_Fam*s_Foffset*Fsurf!C17*s_EF_w*(1/365)*s_ET_w*(1/24)))*up_Rad_Spec!BF17,".")</f>
        <v>3.977790733820457</v>
      </c>
      <c r="M17" s="30">
        <f>IFERROR((s_DL/(up_Rad_Spec!AY17*s_GSF_s*s_Fam*s_Foffset*Fsurf!C17*s_EF_w*(1/365)*s_ET_w*(1/24)))*up_Rad_Spec!BF17,".")</f>
        <v>3.977790733820457</v>
      </c>
      <c r="N17" s="30">
        <f>IFERROR((s_DL/(up_Rad_Spec!AV17*s_GSF_s*s_Fam*s_Foffset*acf!D17*s_ET_w*(1/24)*s_EF_w*(1/365)))*up_Rad_Spec!BF17,".")</f>
        <v>4.9178268856319223</v>
      </c>
      <c r="O17" s="30">
        <f>IFERROR((s_DL/(up_Rad_Spec!AZ17*s_GSF_s*s_Fam*s_Foffset*acf!E17*s_ET_w*(1/24)*s_EF_w*(1/365)))*up_Rad_Spec!BF17,".")</f>
        <v>4.6941941876628128</v>
      </c>
      <c r="P17" s="30">
        <f>IFERROR((s_DL/(up_Rad_Spec!BA17*s_GSF_s*s_Fam*s_Foffset*acf!F17*s_ET_w*(1/24)*s_EF_w*(1/365)))*up_Rad_Spec!BF17,".")</f>
        <v>4.5854663812665644</v>
      </c>
      <c r="Q17" s="30">
        <f>IFERROR((s_DL/(up_Rad_Spec!BB17*s_GSF_s*s_Fam*s_Foffset*acf!G17*s_ET_w*(1/24)*s_EF_w*(1/365)))*up_Rad_Spec!BF17,".")</f>
        <v>4.8772718549294938</v>
      </c>
      <c r="R17" s="30">
        <f>IFERROR((s_DL/(up_Rad_Spec!AY17*s_GSF_s*s_Fam*s_Foffset*acf!C17*s_ET_w*(1/24)*s_EF_w*(1/365)))*up_Rad_Spec!BF17,".")</f>
        <v>4.6860502005225211</v>
      </c>
    </row>
    <row r="18" spans="1:18">
      <c r="A18" s="34" t="s">
        <v>25</v>
      </c>
      <c r="B18" s="28" t="s">
        <v>9</v>
      </c>
      <c r="C18" s="30">
        <f>IFERROR((s_DL/(k_decay*up_Rad_Spec!V18*s_IFD_w*s_EF_w))*up_Rad_Spec!BF18,".")</f>
        <v>3.266256203344386E-5</v>
      </c>
      <c r="D18" s="30">
        <f>IFERROR((s_DL/(k_decay*up_Rad_Spec!AN18*s_IRA_w*(1/s_PEFm_up)*s_SLF*s_ET_w*s_EF_w))*up_Rad_Spec!BF18,".")</f>
        <v>4.914819043980935E-7</v>
      </c>
      <c r="E18" s="30">
        <f>IFERROR((s_DL/(k_decay*up_Rad_Spec!AN18*s_IRA_w*(1/s_PEF)*s_SLF*s_ET_w*s_EF_w))*up_Rad_Spec!BF18,".")</f>
        <v>4.0946614908779038E-4</v>
      </c>
      <c r="F18" s="30">
        <f>IFERROR((s_DL/(k_decay*up_Rad_Spec!AY18*s_GSF_s*s_Fam*s_Foffset*acf!C18*s_ET_w*(1/24)*s_EF_w*(1/365)))*up_Rad_Spec!BF18,".")</f>
        <v>5.433956455354676</v>
      </c>
      <c r="G18" s="30">
        <f t="shared" si="0"/>
        <v>3.0249424450371566E-5</v>
      </c>
      <c r="H18" s="30">
        <f t="shared" si="1"/>
        <v>4.8419603926437718E-7</v>
      </c>
      <c r="I18" s="89">
        <f>IFERROR((s_DL/(up_Rad_Spec!AV18*s_GSF_s*s_Fam*s_Foffset*Fsurf!C18*s_EF_w*(1/365)*s_ET_w*(1/24)))*up_Rad_Spec!BF18,".")</f>
        <v>4.2261562603127159</v>
      </c>
      <c r="J18" s="30">
        <f>IFERROR((s_DL/(up_Rad_Spec!AZ18*s_GSF_s*s_Fam*s_Foffset*Fsurf!C18*s_EF_w*(1/365)*s_ET_w*(1/24)))*up_Rad_Spec!BF18,".")</f>
        <v>4.2261562603127159</v>
      </c>
      <c r="K18" s="30">
        <f>IFERROR((s_DL/(up_Rad_Spec!BA18*s_GSF_s*s_Fam*s_Foffset*Fsurf!C18*s_EF_w*(1/365)*s_ET_w*(1/24)))*up_Rad_Spec!BF18,".")</f>
        <v>4.2261562603127159</v>
      </c>
      <c r="L18" s="30">
        <f>IFERROR((s_DL/(up_Rad_Spec!BB18*s_GSF_s*s_Fam*s_Foffset*Fsurf!C18*s_EF_w*(1/365)*s_ET_w*(1/24)))*up_Rad_Spec!BF18,".")</f>
        <v>4.2261562603127159</v>
      </c>
      <c r="M18" s="30">
        <f>IFERROR((s_DL/(up_Rad_Spec!AY18*s_GSF_s*s_Fam*s_Foffset*Fsurf!C18*s_EF_w*(1/365)*s_ET_w*(1/24)))*up_Rad_Spec!BF18,".")</f>
        <v>4.2261562603127159</v>
      </c>
      <c r="N18" s="30">
        <f>IFERROR((s_DL/(up_Rad_Spec!AV18*s_GSF_s*s_Fam*s_Foffset*acf!D18*s_ET_w*(1/24)*s_EF_w*(1/365)))*up_Rad_Spec!BF18,".")</f>
        <v>4.3819870165631443</v>
      </c>
      <c r="O18" s="30">
        <f>IFERROR((s_DL/(up_Rad_Spec!AZ18*s_GSF_s*s_Fam*s_Foffset*acf!E18*s_ET_w*(1/24)*s_EF_w*(1/365)))*up_Rad_Spec!BF18,".")</f>
        <v>4.5409748985682628</v>
      </c>
      <c r="P18" s="30">
        <f>IFERROR((s_DL/(up_Rad_Spec!BA18*s_GSF_s*s_Fam*s_Foffset*acf!F18*s_ET_w*(1/24)*s_EF_w*(1/365)))*up_Rad_Spec!BF18,".")</f>
        <v>4.5455850253688395</v>
      </c>
      <c r="Q18" s="30">
        <f>IFERROR((s_DL/(up_Rad_Spec!BB18*s_GSF_s*s_Fam*s_Foffset*acf!G18*s_ET_w*(1/24)*s_EF_w*(1/365)))*up_Rad_Spec!BF18,".")</f>
        <v>4.7753565983050903</v>
      </c>
      <c r="R18" s="30">
        <f>IFERROR((s_DL/(up_Rad_Spec!AY18*s_GSF_s*s_Fam*s_Foffset*acf!C18*s_ET_w*(1/24)*s_EF_w*(1/365)))*up_Rad_Spec!BF18,".")</f>
        <v>4.807947650994155</v>
      </c>
    </row>
    <row r="19" spans="1:18">
      <c r="A19" s="34" t="s">
        <v>26</v>
      </c>
      <c r="B19" s="90" t="s">
        <v>9</v>
      </c>
      <c r="C19" s="30">
        <f>IFERROR((s_DL/(k_decay*up_Rad_Spec!V19*s_IFD_w*s_EF_w))*up_Rad_Spec!BF19,".")</f>
        <v>3.266256203344386E-5</v>
      </c>
      <c r="D19" s="30">
        <f>IFERROR((s_DL/(k_decay*up_Rad_Spec!AN19*s_IRA_w*(1/s_PEFm_up)*s_SLF*s_ET_w*s_EF_w))*up_Rad_Spec!BF19,".")</f>
        <v>4.914819043980935E-7</v>
      </c>
      <c r="E19" s="30">
        <f>IFERROR((s_DL/(k_decay*up_Rad_Spec!AN19*s_IRA_w*(1/s_PEF)*s_SLF*s_ET_w*s_EF_w))*up_Rad_Spec!BF19,".")</f>
        <v>4.0946614908779038E-4</v>
      </c>
      <c r="F19" s="30">
        <f>IFERROR((s_DL/(k_decay*up_Rad_Spec!AY19*s_GSF_s*s_Fam*s_Foffset*acf!C19*s_ET_w*(1/24)*s_EF_w*(1/365)))*up_Rad_Spec!BF19,".")</f>
        <v>5.5660697494570304</v>
      </c>
      <c r="G19" s="30">
        <f t="shared" si="0"/>
        <v>3.0249428447204657E-5</v>
      </c>
      <c r="H19" s="30">
        <f t="shared" si="1"/>
        <v>4.841960402884343E-7</v>
      </c>
      <c r="I19" s="89">
        <f>IFERROR((s_DL/(up_Rad_Spec!AV19*s_GSF_s*s_Fam*s_Foffset*Fsurf!C19*s_EF_w*(1/365)*s_ET_w*(1/24)))*up_Rad_Spec!BF19,".")</f>
        <v>4.5123721340270162</v>
      </c>
      <c r="J19" s="30">
        <f>IFERROR((s_DL/(up_Rad_Spec!AZ19*s_GSF_s*s_Fam*s_Foffset*Fsurf!C19*s_EF_w*(1/365)*s_ET_w*(1/24)))*up_Rad_Spec!BF19,".")</f>
        <v>4.5123721340270162</v>
      </c>
      <c r="K19" s="30">
        <f>IFERROR((s_DL/(up_Rad_Spec!BA19*s_GSF_s*s_Fam*s_Foffset*Fsurf!C19*s_EF_w*(1/365)*s_ET_w*(1/24)))*up_Rad_Spec!BF19,".")</f>
        <v>4.5123721340270162</v>
      </c>
      <c r="L19" s="30">
        <f>IFERROR((s_DL/(up_Rad_Spec!BB19*s_GSF_s*s_Fam*s_Foffset*Fsurf!C19*s_EF_w*(1/365)*s_ET_w*(1/24)))*up_Rad_Spec!BF19,".")</f>
        <v>4.5123721340270162</v>
      </c>
      <c r="M19" s="30">
        <f>IFERROR((s_DL/(up_Rad_Spec!AY19*s_GSF_s*s_Fam*s_Foffset*Fsurf!C19*s_EF_w*(1/365)*s_ET_w*(1/24)))*up_Rad_Spec!BF19,".")</f>
        <v>4.5123721340270162</v>
      </c>
      <c r="N19" s="30">
        <f>IFERROR((s_DL/(up_Rad_Spec!AV19*s_GSF_s*s_Fam*s_Foffset*acf!D19*s_ET_w*(1/24)*s_EF_w*(1/365)))*up_Rad_Spec!BF19,".")</f>
        <v>4.5249984964203946</v>
      </c>
      <c r="O19" s="30">
        <f>IFERROR((s_DL/(up_Rad_Spec!AZ19*s_GSF_s*s_Fam*s_Foffset*acf!E19*s_ET_w*(1/24)*s_EF_w*(1/365)))*up_Rad_Spec!BF19,".")</f>
        <v>4.562685083321421</v>
      </c>
      <c r="P19" s="30">
        <f>IFERROR((s_DL/(up_Rad_Spec!BA19*s_GSF_s*s_Fam*s_Foffset*acf!F19*s_ET_w*(1/24)*s_EF_w*(1/365)))*up_Rad_Spec!BF19,".")</f>
        <v>4.5146172784003946</v>
      </c>
      <c r="Q19" s="30">
        <f>IFERROR((s_DL/(up_Rad_Spec!BB19*s_GSF_s*s_Fam*s_Foffset*acf!G19*s_ET_w*(1/24)*s_EF_w*(1/365)))*up_Rad_Spec!BF19,".")</f>
        <v>4.5484711110992322</v>
      </c>
      <c r="R19" s="30">
        <f>IFERROR((s_DL/(up_Rad_Spec!AY19*s_GSF_s*s_Fam*s_Foffset*acf!C19*s_ET_w*(1/24)*s_EF_w*(1/365)))*up_Rad_Spec!BF19,".")</f>
        <v>4.9248410797993465</v>
      </c>
    </row>
    <row r="20" spans="1:18">
      <c r="A20" s="88" t="s">
        <v>27</v>
      </c>
      <c r="B20" s="28"/>
      <c r="C20" s="30">
        <f>IFERROR((s_DL/(k_decay*up_Rad_Spec!V20*s_IFD_w*s_EF_w))*up_Rad_Spec!BF20,".")</f>
        <v>3.266256203344386E-5</v>
      </c>
      <c r="D20" s="30">
        <f>IFERROR((s_DL/(k_decay*up_Rad_Spec!AN20*s_IRA_w*(1/s_PEFm_up)*s_SLF*s_ET_w*s_EF_w))*up_Rad_Spec!BF20,".")</f>
        <v>4.914819043980935E-7</v>
      </c>
      <c r="E20" s="30">
        <f>IFERROR((s_DL/(k_decay*up_Rad_Spec!AN20*s_IRA_w*(1/s_PEF)*s_SLF*s_ET_w*s_EF_w))*up_Rad_Spec!BF20,".")</f>
        <v>4.0946614908779038E-4</v>
      </c>
      <c r="F20" s="30">
        <f>IFERROR((s_DL/(k_decay*up_Rad_Spec!AY20*s_GSF_s*s_Fam*s_Foffset*acf!C20*s_ET_w*(1/24)*s_EF_w*(1/365)))*up_Rad_Spec!BF20,".")</f>
        <v>5.079324652978066</v>
      </c>
      <c r="G20" s="30">
        <f t="shared" si="0"/>
        <v>3.0249412693558419E-5</v>
      </c>
      <c r="H20" s="30">
        <f t="shared" si="1"/>
        <v>4.8419603625207867E-7</v>
      </c>
      <c r="I20" s="89">
        <f>IFERROR((s_DL/(up_Rad_Spec!AV20*s_GSF_s*s_Fam*s_Foffset*Fsurf!C20*s_EF_w*(1/365)*s_ET_w*(1/24)))*up_Rad_Spec!BF20,".")</f>
        <v>3.7937648279853464</v>
      </c>
      <c r="J20" s="30">
        <f>IFERROR((s_DL/(up_Rad_Spec!AZ20*s_GSF_s*s_Fam*s_Foffset*Fsurf!C20*s_EF_w*(1/365)*s_ET_w*(1/24)))*up_Rad_Spec!BF20,".")</f>
        <v>3.7937648279853464</v>
      </c>
      <c r="K20" s="30">
        <f>IFERROR((s_DL/(up_Rad_Spec!BA20*s_GSF_s*s_Fam*s_Foffset*Fsurf!C20*s_EF_w*(1/365)*s_ET_w*(1/24)))*up_Rad_Spec!BF20,".")</f>
        <v>3.7937648279853464</v>
      </c>
      <c r="L20" s="30">
        <f>IFERROR((s_DL/(up_Rad_Spec!BB20*s_GSF_s*s_Fam*s_Foffset*Fsurf!C20*s_EF_w*(1/365)*s_ET_w*(1/24)))*up_Rad_Spec!BF20,".")</f>
        <v>3.7937648279853464</v>
      </c>
      <c r="M20" s="30">
        <f>IFERROR((s_DL/(up_Rad_Spec!AY20*s_GSF_s*s_Fam*s_Foffset*Fsurf!C20*s_EF_w*(1/365)*s_ET_w*(1/24)))*up_Rad_Spec!BF20,".")</f>
        <v>3.7937648279853464</v>
      </c>
      <c r="N20" s="30">
        <f>IFERROR((s_DL/(up_Rad_Spec!AV20*s_GSF_s*s_Fam*s_Foffset*acf!D20*s_ET_w*(1/24)*s_EF_w*(1/365)))*up_Rad_Spec!BF20,".")</f>
        <v>4.6441691419020641</v>
      </c>
      <c r="O20" s="30">
        <f>IFERROR((s_DL/(up_Rad_Spec!AZ20*s_GSF_s*s_Fam*s_Foffset*acf!E20*s_ET_w*(1/24)*s_EF_w*(1/365)))*up_Rad_Spec!BF20,".")</f>
        <v>4.6645852503790577</v>
      </c>
      <c r="P20" s="30">
        <f>IFERROR((s_DL/(up_Rad_Spec!BA20*s_GSF_s*s_Fam*s_Foffset*acf!F20*s_ET_w*(1/24)*s_EF_w*(1/365)))*up_Rad_Spec!BF20,".")</f>
        <v>4.6650985754863923</v>
      </c>
      <c r="Q20" s="30">
        <f>IFERROR((s_DL/(up_Rad_Spec!BB20*s_GSF_s*s_Fam*s_Foffset*acf!G20*s_ET_w*(1/24)*s_EF_w*(1/365)))*up_Rad_Spec!BF20,".")</f>
        <v>4.6662030022324821</v>
      </c>
      <c r="R20" s="30">
        <f>IFERROR((s_DL/(up_Rad_Spec!AY20*s_GSF_s*s_Fam*s_Foffset*acf!C20*s_ET_w*(1/24)*s_EF_w*(1/365)))*up_Rad_Spec!BF20,".")</f>
        <v>4.4941705430594254</v>
      </c>
    </row>
    <row r="21" spans="1:18">
      <c r="A21" s="88" t="s">
        <v>28</v>
      </c>
      <c r="B21" s="28"/>
      <c r="C21" s="30">
        <f>IFERROR((s_DL/(k_decay*up_Rad_Spec!V21*s_IFD_w*s_EF_w))*up_Rad_Spec!BF21,".")</f>
        <v>3.266256203344386E-5</v>
      </c>
      <c r="D21" s="30">
        <f>IFERROR((s_DL/(k_decay*up_Rad_Spec!AN21*s_IRA_w*(1/s_PEFm_up)*s_SLF*s_ET_w*s_EF_w))*up_Rad_Spec!BF21,".")</f>
        <v>4.914819043980935E-7</v>
      </c>
      <c r="E21" s="30">
        <f>IFERROR((s_DL/(k_decay*up_Rad_Spec!AN21*s_IRA_w*(1/s_PEF)*s_SLF*s_ET_w*s_EF_w))*up_Rad_Spec!BF21,".")</f>
        <v>4.0946614908779038E-4</v>
      </c>
      <c r="F21" s="30">
        <f>IFERROR((s_DL/(k_decay*up_Rad_Spec!AY21*s_GSF_s*s_Fam*s_Foffset*acf!C21*s_ET_w*(1/24)*s_EF_w*(1/365)))*up_Rad_Spec!BF21,".")</f>
        <v>5.2732468740891152</v>
      </c>
      <c r="G21" s="30">
        <f t="shared" si="0"/>
        <v>3.0249419318430392E-5</v>
      </c>
      <c r="H21" s="30">
        <f t="shared" si="1"/>
        <v>4.8419603794948548E-7</v>
      </c>
      <c r="I21" s="89">
        <f>IFERROR((s_DL/(up_Rad_Spec!AV21*s_GSF_s*s_Fam*s_Foffset*Fsurf!C21*s_EF_w*(1/365)*s_ET_w*(1/24)))*up_Rad_Spec!BF21,".")</f>
        <v>4.0495647356652711</v>
      </c>
      <c r="J21" s="30">
        <f>IFERROR((s_DL/(up_Rad_Spec!AZ21*s_GSF_s*s_Fam*s_Foffset*Fsurf!C21*s_EF_w*(1/365)*s_ET_w*(1/24)))*up_Rad_Spec!BF21,".")</f>
        <v>4.0495647356652711</v>
      </c>
      <c r="K21" s="30">
        <f>IFERROR((s_DL/(up_Rad_Spec!BA21*s_GSF_s*s_Fam*s_Foffset*Fsurf!C21*s_EF_w*(1/365)*s_ET_w*(1/24)))*up_Rad_Spec!BF21,".")</f>
        <v>4.0495647356652711</v>
      </c>
      <c r="L21" s="30">
        <f>IFERROR((s_DL/(up_Rad_Spec!BB21*s_GSF_s*s_Fam*s_Foffset*Fsurf!C21*s_EF_w*(1/365)*s_ET_w*(1/24)))*up_Rad_Spec!BF21,".")</f>
        <v>4.0495647356652711</v>
      </c>
      <c r="M21" s="30">
        <f>IFERROR((s_DL/(up_Rad_Spec!AY21*s_GSF_s*s_Fam*s_Foffset*Fsurf!C21*s_EF_w*(1/365)*s_ET_w*(1/24)))*up_Rad_Spec!BF21,".")</f>
        <v>4.0495647356652711</v>
      </c>
      <c r="N21" s="30">
        <f>IFERROR((s_DL/(up_Rad_Spec!AV21*s_GSF_s*s_Fam*s_Foffset*acf!D21*s_ET_w*(1/24)*s_EF_w*(1/365)))*up_Rad_Spec!BF21,".")</f>
        <v>4.7379907407283666</v>
      </c>
      <c r="O21" s="30">
        <f>IFERROR((s_DL/(up_Rad_Spec!AZ21*s_GSF_s*s_Fam*s_Foffset*acf!E21*s_ET_w*(1/24)*s_EF_w*(1/365)))*up_Rad_Spec!BF21,".")</f>
        <v>4.5989835743681535</v>
      </c>
      <c r="P21" s="30">
        <f>IFERROR((s_DL/(up_Rad_Spec!BA21*s_GSF_s*s_Fam*s_Foffset*acf!F21*s_ET_w*(1/24)*s_EF_w*(1/365)))*up_Rad_Spec!BF21,".")</f>
        <v>4.5922064102444198</v>
      </c>
      <c r="Q21" s="30">
        <f>IFERROR((s_DL/(up_Rad_Spec!BB21*s_GSF_s*s_Fam*s_Foffset*acf!G21*s_ET_w*(1/24)*s_EF_w*(1/365)))*up_Rad_Spec!BF21,".")</f>
        <v>4.665333408492967</v>
      </c>
      <c r="R21" s="30">
        <f>IFERROR((s_DL/(up_Rad_Spec!AY21*s_GSF_s*s_Fam*s_Foffset*acf!C21*s_ET_w*(1/24)*s_EF_w*(1/365)))*up_Rad_Spec!BF21,".")</f>
        <v>4.6657523168786961</v>
      </c>
    </row>
    <row r="22" spans="1:18">
      <c r="A22" s="88" t="s">
        <v>29</v>
      </c>
      <c r="B22" s="28"/>
      <c r="C22" s="30">
        <f>IFERROR((s_DL/(k_decay*up_Rad_Spec!V22*s_IFD_w*s_EF_w))*up_Rad_Spec!BF22,".")</f>
        <v>3.266256203344386E-5</v>
      </c>
      <c r="D22" s="30">
        <f>IFERROR((s_DL/(k_decay*up_Rad_Spec!AN22*s_IRA_w*(1/s_PEFm_up)*s_SLF*s_ET_w*s_EF_w))*up_Rad_Spec!BF22,".")</f>
        <v>4.914819043980935E-7</v>
      </c>
      <c r="E22" s="30">
        <f>IFERROR((s_DL/(k_decay*up_Rad_Spec!AN22*s_IRA_w*(1/s_PEF)*s_SLF*s_ET_w*s_EF_w))*up_Rad_Spec!BF22,".")</f>
        <v>4.0946614908779038E-4</v>
      </c>
      <c r="F22" s="30">
        <f>IFERROR((s_DL/(k_decay*up_Rad_Spec!AY22*s_GSF_s*s_Fam*s_Foffset*acf!C22*s_ET_w*(1/24)*s_EF_w*(1/365)))*up_Rad_Spec!BF22,".")</f>
        <v>5.3548909513746485</v>
      </c>
      <c r="G22" s="30">
        <f t="shared" si="0"/>
        <v>3.0249421964066269E-5</v>
      </c>
      <c r="H22" s="30">
        <f t="shared" si="1"/>
        <v>4.8419603862734297E-7</v>
      </c>
      <c r="I22" s="89">
        <f>IFERROR((s_DL/(up_Rad_Spec!AV22*s_GSF_s*s_Fam*s_Foffset*Fsurf!C22*s_EF_w*(1/365)*s_ET_w*(1/24)))*up_Rad_Spec!BF22,".")</f>
        <v>3.977790733820457</v>
      </c>
      <c r="J22" s="30">
        <f>IFERROR((s_DL/(up_Rad_Spec!AZ22*s_GSF_s*s_Fam*s_Foffset*Fsurf!C22*s_EF_w*(1/365)*s_ET_w*(1/24)))*up_Rad_Spec!BF22,".")</f>
        <v>3.977790733820457</v>
      </c>
      <c r="K22" s="30">
        <f>IFERROR((s_DL/(up_Rad_Spec!BA22*s_GSF_s*s_Fam*s_Foffset*Fsurf!C22*s_EF_w*(1/365)*s_ET_w*(1/24)))*up_Rad_Spec!BF22,".")</f>
        <v>3.977790733820457</v>
      </c>
      <c r="L22" s="30">
        <f>IFERROR((s_DL/(up_Rad_Spec!BB22*s_GSF_s*s_Fam*s_Foffset*Fsurf!C22*s_EF_w*(1/365)*s_ET_w*(1/24)))*up_Rad_Spec!BF22,".")</f>
        <v>3.977790733820457</v>
      </c>
      <c r="M22" s="30">
        <f>IFERROR((s_DL/(up_Rad_Spec!AY22*s_GSF_s*s_Fam*s_Foffset*Fsurf!C22*s_EF_w*(1/365)*s_ET_w*(1/24)))*up_Rad_Spec!BF22,".")</f>
        <v>3.977790733820457</v>
      </c>
      <c r="N22" s="30">
        <f>IFERROR((s_DL/(up_Rad_Spec!AV22*s_GSF_s*s_Fam*s_Foffset*acf!D22*s_ET_w*(1/24)*s_EF_w*(1/365)))*up_Rad_Spec!BF22,".")</f>
        <v>4.7379907407283666</v>
      </c>
      <c r="O22" s="30">
        <f>IFERROR((s_DL/(up_Rad_Spec!AZ22*s_GSF_s*s_Fam*s_Foffset*acf!E22*s_ET_w*(1/24)*s_EF_w*(1/365)))*up_Rad_Spec!BF22,".")</f>
        <v>4.7379907407283666</v>
      </c>
      <c r="P22" s="30">
        <f>IFERROR((s_DL/(up_Rad_Spec!BA22*s_GSF_s*s_Fam*s_Foffset*acf!F22*s_ET_w*(1/24)*s_EF_w*(1/365)))*up_Rad_Spec!BF22,".")</f>
        <v>4.7379907407283666</v>
      </c>
      <c r="Q22" s="30">
        <f>IFERROR((s_DL/(up_Rad_Spec!BB22*s_GSF_s*s_Fam*s_Foffset*acf!G22*s_ET_w*(1/24)*s_EF_w*(1/365)))*up_Rad_Spec!BF22,".")</f>
        <v>4.7379907407283666</v>
      </c>
      <c r="R22" s="30">
        <f>IFERROR((s_DL/(up_Rad_Spec!AY22*s_GSF_s*s_Fam*s_Foffset*acf!C22*s_ET_w*(1/24)*s_EF_w*(1/365)))*up_Rad_Spec!BF22,".")</f>
        <v>4.7379907407283666</v>
      </c>
    </row>
    <row r="23" spans="1:18">
      <c r="A23" s="88" t="s">
        <v>30</v>
      </c>
      <c r="B23" s="28"/>
      <c r="C23" s="30">
        <f>IFERROR((s_DL/(k_decay*up_Rad_Spec!V23*s_IFD_w*s_EF_w))*up_Rad_Spec!BF23,".")</f>
        <v>3.266256203344386E-5</v>
      </c>
      <c r="D23" s="30">
        <f>IFERROR((s_DL/(k_decay*up_Rad_Spec!AN23*s_IRA_w*(1/s_PEFm_up)*s_SLF*s_ET_w*s_EF_w))*up_Rad_Spec!BF23,".")</f>
        <v>4.914819043980935E-7</v>
      </c>
      <c r="E23" s="30">
        <f>IFERROR((s_DL/(k_decay*up_Rad_Spec!AN23*s_IRA_w*(1/s_PEF)*s_SLF*s_ET_w*s_EF_w))*up_Rad_Spec!BF23,".")</f>
        <v>4.0946614908779038E-4</v>
      </c>
      <c r="F23" s="30">
        <f>IFERROR((s_DL/(k_decay*up_Rad_Spec!AY23*s_GSF_s*s_Fam*s_Foffset*acf!C23*s_ET_w*(1/24)*s_EF_w*(1/365)))*up_Rad_Spec!BF23,".")</f>
        <v>4.8194018562371834</v>
      </c>
      <c r="G23" s="30">
        <f t="shared" si="0"/>
        <v>3.0249402977748424E-5</v>
      </c>
      <c r="H23" s="30">
        <f t="shared" si="1"/>
        <v>4.8419603376271851E-7</v>
      </c>
      <c r="I23" s="89">
        <f>IFERROR((s_DL/(up_Rad_Spec!AV23*s_GSF_s*s_Fam*s_Foffset*Fsurf!C23*s_EF_w*(1/365)*s_ET_w*(1/24)))*up_Rad_Spec!BF23,".")</f>
        <v>3.5328845622663878</v>
      </c>
      <c r="J23" s="30">
        <f>IFERROR((s_DL/(up_Rad_Spec!AZ23*s_GSF_s*s_Fam*s_Foffset*Fsurf!C23*s_EF_w*(1/365)*s_ET_w*(1/24)))*up_Rad_Spec!BF23,".")</f>
        <v>3.5328845622663878</v>
      </c>
      <c r="K23" s="30">
        <f>IFERROR((s_DL/(up_Rad_Spec!BA23*s_GSF_s*s_Fam*s_Foffset*Fsurf!C23*s_EF_w*(1/365)*s_ET_w*(1/24)))*up_Rad_Spec!BF23,".")</f>
        <v>3.5328845622663878</v>
      </c>
      <c r="L23" s="30">
        <f>IFERROR((s_DL/(up_Rad_Spec!BB23*s_GSF_s*s_Fam*s_Foffset*Fsurf!C23*s_EF_w*(1/365)*s_ET_w*(1/24)))*up_Rad_Spec!BF23,".")</f>
        <v>3.5328845622663878</v>
      </c>
      <c r="M23" s="30">
        <f>IFERROR((s_DL/(up_Rad_Spec!AY23*s_GSF_s*s_Fam*s_Foffset*Fsurf!C23*s_EF_w*(1/365)*s_ET_w*(1/24)))*up_Rad_Spec!BF23,".")</f>
        <v>3.5328845622663878</v>
      </c>
      <c r="N23" s="30">
        <f>IFERROR((s_DL/(up_Rad_Spec!AV23*s_GSF_s*s_Fam*s_Foffset*acf!D23*s_ET_w*(1/24)*s_EF_w*(1/365)))*up_Rad_Spec!BF23,".")</f>
        <v>4.5800577160374196</v>
      </c>
      <c r="O23" s="30">
        <f>IFERROR((s_DL/(up_Rad_Spec!AZ23*s_GSF_s*s_Fam*s_Foffset*acf!E23*s_ET_w*(1/24)*s_EF_w*(1/365)))*up_Rad_Spec!BF23,".")</f>
        <v>4.2641916666555311</v>
      </c>
      <c r="P23" s="30">
        <f>IFERROR((s_DL/(up_Rad_Spec!BA23*s_GSF_s*s_Fam*s_Foffset*acf!F23*s_ET_w*(1/24)*s_EF_w*(1/365)))*up_Rad_Spec!BF23,".")</f>
        <v>4.3514385549758465</v>
      </c>
      <c r="Q23" s="30">
        <f>IFERROR((s_DL/(up_Rad_Spec!BB23*s_GSF_s*s_Fam*s_Foffset*acf!G23*s_ET_w*(1/24)*s_EF_w*(1/365)))*up_Rad_Spec!BF23,".")</f>
        <v>4.433405621681545</v>
      </c>
      <c r="R23" s="30">
        <f>IFERROR((s_DL/(up_Rad_Spec!AY23*s_GSF_s*s_Fam*s_Foffset*acf!C23*s_ET_w*(1/24)*s_EF_w*(1/365)))*up_Rad_Spec!BF23,".")</f>
        <v>4.2641916666555311</v>
      </c>
    </row>
    <row r="24" spans="1:18">
      <c r="A24" s="88" t="s">
        <v>31</v>
      </c>
      <c r="B24" s="28"/>
      <c r="C24" s="30">
        <f>IFERROR((s_DL/(k_decay*up_Rad_Spec!V24*s_IFD_w*s_EF_w))*up_Rad_Spec!BF24,".")</f>
        <v>3.266256203344386E-5</v>
      </c>
      <c r="D24" s="30">
        <f>IFERROR((s_DL/(k_decay*up_Rad_Spec!AN24*s_IRA_w*(1/s_PEFm_up)*s_SLF*s_ET_w*s_EF_w))*up_Rad_Spec!BF24,".")</f>
        <v>4.914819043980935E-7</v>
      </c>
      <c r="E24" s="30">
        <f>IFERROR((s_DL/(k_decay*up_Rad_Spec!AN24*s_IRA_w*(1/s_PEF)*s_SLF*s_ET_w*s_EF_w))*up_Rad_Spec!BF24,".")</f>
        <v>4.0946614908779038E-4</v>
      </c>
      <c r="F24" s="30">
        <f>IFERROR((s_DL/(k_decay*up_Rad_Spec!AY24*s_GSF_s*s_Fam*s_Foffset*acf!C24*s_ET_w*(1/24)*s_EF_w*(1/365)))*up_Rad_Spec!BF24,".")</f>
        <v>5.5212564954950265</v>
      </c>
      <c r="G24" s="30">
        <f t="shared" si="0"/>
        <v>3.0249427112902339E-5</v>
      </c>
      <c r="H24" s="30">
        <f t="shared" si="1"/>
        <v>4.8419603994656322E-7</v>
      </c>
      <c r="I24" s="89" t="str">
        <f>IFERROR((s_DL/(up_Rad_Spec!AV24*s_GSF_s*s_Fam*s_Foffset*Fsurf!C24*s_EF_w*(1/365)*s_ET_w*(1/24)))*up_Rad_Spec!BF24,".")</f>
        <v>.</v>
      </c>
      <c r="J24" s="30" t="str">
        <f>IFERROR((s_DL/(up_Rad_Spec!AZ24*s_GSF_s*s_Fam*s_Foffset*Fsurf!C24*s_EF_w*(1/365)*s_ET_w*(1/24)))*up_Rad_Spec!BF24,".")</f>
        <v>.</v>
      </c>
      <c r="K24" s="30" t="str">
        <f>IFERROR((s_DL/(up_Rad_Spec!BA24*s_GSF_s*s_Fam*s_Foffset*Fsurf!C24*s_EF_w*(1/365)*s_ET_w*(1/24)))*up_Rad_Spec!BF24,".")</f>
        <v>.</v>
      </c>
      <c r="L24" s="30" t="str">
        <f>IFERROR((s_DL/(up_Rad_Spec!BB24*s_GSF_s*s_Fam*s_Foffset*Fsurf!C24*s_EF_w*(1/365)*s_ET_w*(1/24)))*up_Rad_Spec!BF24,".")</f>
        <v>.</v>
      </c>
      <c r="M24" s="30" t="str">
        <f>IFERROR((s_DL/(up_Rad_Spec!AY24*s_GSF_s*s_Fam*s_Foffset*Fsurf!C24*s_EF_w*(1/365)*s_ET_w*(1/24)))*up_Rad_Spec!BF24,".")</f>
        <v>.</v>
      </c>
      <c r="N24" s="30">
        <f>IFERROR((s_DL/(up_Rad_Spec!AV24*s_GSF_s*s_Fam*s_Foffset*acf!D24*s_ET_w*(1/24)*s_EF_w*(1/365)))*up_Rad_Spec!BF24,".")</f>
        <v>4.5021487909108631</v>
      </c>
      <c r="O24" s="30">
        <f>IFERROR((s_DL/(up_Rad_Spec!AZ24*s_GSF_s*s_Fam*s_Foffset*acf!E24*s_ET_w*(1/24)*s_EF_w*(1/365)))*up_Rad_Spec!BF24,".")</f>
        <v>4.5207762655087302</v>
      </c>
      <c r="P24" s="30">
        <f>IFERROR((s_DL/(up_Rad_Spec!BA24*s_GSF_s*s_Fam*s_Foffset*acf!F24*s_ET_w*(1/24)*s_EF_w*(1/365)))*up_Rad_Spec!BF24,".")</f>
        <v>4.4891610111793234</v>
      </c>
      <c r="Q24" s="30">
        <f>IFERROR((s_DL/(up_Rad_Spec!BB24*s_GSF_s*s_Fam*s_Foffset*acf!G24*s_ET_w*(1/24)*s_EF_w*(1/365)))*up_Rad_Spec!BF24,".")</f>
        <v>4.5570116952670698</v>
      </c>
      <c r="R24" s="30">
        <f>IFERROR((s_DL/(up_Rad_Spec!AY24*s_GSF_s*s_Fam*s_Foffset*acf!C24*s_ET_w*(1/24)*s_EF_w*(1/365)))*up_Rad_Spec!BF24,".")</f>
        <v>4.8851904530616777</v>
      </c>
    </row>
    <row r="25" spans="1:18">
      <c r="A25" s="88" t="s">
        <v>32</v>
      </c>
      <c r="B25" s="28"/>
      <c r="C25" s="30">
        <f>IFERROR((s_DL/(k_decay*up_Rad_Spec!V25*s_IFD_w*s_EF_w))*up_Rad_Spec!BF25,".")</f>
        <v>3.266256203344386E-5</v>
      </c>
      <c r="D25" s="30">
        <f>IFERROR((s_DL/(k_decay*up_Rad_Spec!AN25*s_IRA_w*(1/s_PEFm_up)*s_SLF*s_ET_w*s_EF_w))*up_Rad_Spec!BF25,".")</f>
        <v>4.914819043980935E-7</v>
      </c>
      <c r="E25" s="30">
        <f>IFERROR((s_DL/(k_decay*up_Rad_Spec!AN25*s_IRA_w*(1/s_PEF)*s_SLF*s_ET_w*s_EF_w))*up_Rad_Spec!BF25,".")</f>
        <v>4.0946614908779038E-4</v>
      </c>
      <c r="F25" s="30">
        <f>IFERROR((s_DL/(k_decay*up_Rad_Spec!AY25*s_GSF_s*s_Fam*s_Foffset*acf!C25*s_ET_w*(1/24)*s_EF_w*(1/365)))*up_Rad_Spec!BF25,".")</f>
        <v>5.2973590651202143</v>
      </c>
      <c r="G25" s="30">
        <f t="shared" si="0"/>
        <v>3.0249420108259715E-5</v>
      </c>
      <c r="H25" s="30">
        <f t="shared" si="1"/>
        <v>4.841960381518534E-7</v>
      </c>
      <c r="I25" s="89" t="str">
        <f>IFERROR((s_DL/(up_Rad_Spec!AV25*s_GSF_s*s_Fam*s_Foffset*Fsurf!C25*s_EF_w*(1/365)*s_ET_w*(1/24)))*up_Rad_Spec!BF25,".")</f>
        <v>.</v>
      </c>
      <c r="J25" s="30" t="str">
        <f>IFERROR((s_DL/(up_Rad_Spec!AZ25*s_GSF_s*s_Fam*s_Foffset*Fsurf!C25*s_EF_w*(1/365)*s_ET_w*(1/24)))*up_Rad_Spec!BF25,".")</f>
        <v>.</v>
      </c>
      <c r="K25" s="30" t="str">
        <f>IFERROR((s_DL/(up_Rad_Spec!BA25*s_GSF_s*s_Fam*s_Foffset*Fsurf!C25*s_EF_w*(1/365)*s_ET_w*(1/24)))*up_Rad_Spec!BF25,".")</f>
        <v>.</v>
      </c>
      <c r="L25" s="30" t="str">
        <f>IFERROR((s_DL/(up_Rad_Spec!BB25*s_GSF_s*s_Fam*s_Foffset*Fsurf!C25*s_EF_w*(1/365)*s_ET_w*(1/24)))*up_Rad_Spec!BF25,".")</f>
        <v>.</v>
      </c>
      <c r="M25" s="30" t="str">
        <f>IFERROR((s_DL/(up_Rad_Spec!AY25*s_GSF_s*s_Fam*s_Foffset*Fsurf!C25*s_EF_w*(1/365)*s_ET_w*(1/24)))*up_Rad_Spec!BF25,".")</f>
        <v>.</v>
      </c>
      <c r="N25" s="30">
        <f>IFERROR((s_DL/(up_Rad_Spec!AV25*s_GSF_s*s_Fam*s_Foffset*acf!D25*s_ET_w*(1/24)*s_EF_w*(1/365)))*up_Rad_Spec!BF25,".")</f>
        <v>4.677557185361934</v>
      </c>
      <c r="O25" s="30">
        <f>IFERROR((s_DL/(up_Rad_Spec!AZ25*s_GSF_s*s_Fam*s_Foffset*acf!E25*s_ET_w*(1/24)*s_EF_w*(1/365)))*up_Rad_Spec!BF25,".")</f>
        <v>4.5792242963820611</v>
      </c>
      <c r="P25" s="30">
        <f>IFERROR((s_DL/(up_Rad_Spec!BA25*s_GSF_s*s_Fam*s_Foffset*acf!F25*s_ET_w*(1/24)*s_EF_w*(1/365)))*up_Rad_Spec!BF25,".")</f>
        <v>4.5997993441237908</v>
      </c>
      <c r="Q25" s="30">
        <f>IFERROR((s_DL/(up_Rad_Spec!BB25*s_GSF_s*s_Fam*s_Foffset*acf!G25*s_ET_w*(1/24)*s_EF_w*(1/365)))*up_Rad_Spec!BF25,".")</f>
        <v>4.641553761049825</v>
      </c>
      <c r="R25" s="30">
        <f>IFERROR((s_DL/(up_Rad_Spec!AY25*s_GSF_s*s_Fam*s_Foffset*acf!C25*s_ET_w*(1/24)*s_EF_w*(1/365)))*up_Rad_Spec!BF25,".")</f>
        <v>4.6870867079767429</v>
      </c>
    </row>
    <row r="26" spans="1:18">
      <c r="A26" s="88" t="s">
        <v>33</v>
      </c>
      <c r="B26" s="28"/>
      <c r="C26" s="30">
        <f>IFERROR((s_DL/(k_decay*up_Rad_Spec!V26*s_IFD_w*s_EF_w))*up_Rad_Spec!BF26,".")</f>
        <v>3.266256203344386E-5</v>
      </c>
      <c r="D26" s="30">
        <f>IFERROR((s_DL/(k_decay*up_Rad_Spec!AN26*s_IRA_w*(1/s_PEFm_up)*s_SLF*s_ET_w*s_EF_w))*up_Rad_Spec!BF26,".")</f>
        <v>4.914819043980935E-7</v>
      </c>
      <c r="E26" s="30">
        <f>IFERROR((s_DL/(k_decay*up_Rad_Spec!AN26*s_IRA_w*(1/s_PEF)*s_SLF*s_ET_w*s_EF_w))*up_Rad_Spec!BF26,".")</f>
        <v>4.0946614908779038E-4</v>
      </c>
      <c r="F26" s="30">
        <f>IFERROR((s_DL/(k_decay*up_Rad_Spec!AY26*s_GSF_s*s_Fam*s_Foffset*acf!C26*s_ET_w*(1/24)*s_EF_w*(1/365)))*up_Rad_Spec!BF26,".")</f>
        <v>5.067039105767158</v>
      </c>
      <c r="G26" s="30">
        <f t="shared" si="0"/>
        <v>3.0249412256772968E-5</v>
      </c>
      <c r="H26" s="30">
        <f t="shared" si="1"/>
        <v>4.8419603614016656E-7</v>
      </c>
      <c r="I26" s="89">
        <f>IFERROR((s_DL/(up_Rad_Spec!AV26*s_GSF_s*s_Fam*s_Foffset*Fsurf!C26*s_EF_w*(1/365)*s_ET_w*(1/24)))*up_Rad_Spec!BF26,".")</f>
        <v>3.541687430777019</v>
      </c>
      <c r="J26" s="30">
        <f>IFERROR((s_DL/(up_Rad_Spec!AZ26*s_GSF_s*s_Fam*s_Foffset*Fsurf!C26*s_EF_w*(1/365)*s_ET_w*(1/24)))*up_Rad_Spec!BF26,".")</f>
        <v>3.541687430777019</v>
      </c>
      <c r="K26" s="30">
        <f>IFERROR((s_DL/(up_Rad_Spec!BA26*s_GSF_s*s_Fam*s_Foffset*Fsurf!C26*s_EF_w*(1/365)*s_ET_w*(1/24)))*up_Rad_Spec!BF26,".")</f>
        <v>3.541687430777019</v>
      </c>
      <c r="L26" s="30">
        <f>IFERROR((s_DL/(up_Rad_Spec!BB26*s_GSF_s*s_Fam*s_Foffset*Fsurf!C26*s_EF_w*(1/365)*s_ET_w*(1/24)))*up_Rad_Spec!BF26,".")</f>
        <v>3.541687430777019</v>
      </c>
      <c r="M26" s="30">
        <f>IFERROR((s_DL/(up_Rad_Spec!AY26*s_GSF_s*s_Fam*s_Foffset*Fsurf!C26*s_EF_w*(1/365)*s_ET_w*(1/24)))*up_Rad_Spec!BF26,".")</f>
        <v>3.541687430777019</v>
      </c>
      <c r="N26" s="30">
        <f>IFERROR((s_DL/(up_Rad_Spec!AV26*s_GSF_s*s_Fam*s_Foffset*acf!D26*s_ET_w*(1/24)*s_EF_w*(1/365)))*up_Rad_Spec!BF26,".")</f>
        <v>4.4706683157777967</v>
      </c>
      <c r="O26" s="30">
        <f>IFERROR((s_DL/(up_Rad_Spec!AZ26*s_GSF_s*s_Fam*s_Foffset*acf!E26*s_ET_w*(1/24)*s_EF_w*(1/365)))*up_Rad_Spec!BF26,".")</f>
        <v>4.4774012499883087</v>
      </c>
      <c r="P26" s="30">
        <f>IFERROR((s_DL/(up_Rad_Spec!BA26*s_GSF_s*s_Fam*s_Foffset*acf!F26*s_ET_w*(1/24)*s_EF_w*(1/365)))*up_Rad_Spec!BF26,".")</f>
        <v>4.4752032130467301</v>
      </c>
      <c r="Q26" s="30">
        <f>IFERROR((s_DL/(up_Rad_Spec!BB26*s_GSF_s*s_Fam*s_Foffset*acf!G26*s_ET_w*(1/24)*s_EF_w*(1/365)))*up_Rad_Spec!BF26,".")</f>
        <v>4.5328021653424928</v>
      </c>
      <c r="R26" s="30">
        <f>IFERROR((s_DL/(up_Rad_Spec!AY26*s_GSF_s*s_Fam*s_Foffset*acf!C26*s_ET_w*(1/24)*s_EF_w*(1/365)))*up_Rad_Spec!BF26,".")</f>
        <v>4.4833003293690554</v>
      </c>
    </row>
    <row r="27" spans="1:18">
      <c r="A27" s="88" t="s">
        <v>34</v>
      </c>
      <c r="B27" s="28"/>
      <c r="C27" s="30">
        <f>IFERROR((s_DL/(k_decay*up_Rad_Spec!V27*s_IFD_w*s_EF_w))*up_Rad_Spec!BF27,".")</f>
        <v>3.266256203344386E-5</v>
      </c>
      <c r="D27" s="30">
        <f>IFERROR((s_DL/(k_decay*up_Rad_Spec!AN27*s_IRA_w*(1/s_PEFm_up)*s_SLF*s_ET_w*s_EF_w))*up_Rad_Spec!BF27,".")</f>
        <v>4.914819043980935E-7</v>
      </c>
      <c r="E27" s="30">
        <f>IFERROR((s_DL/(k_decay*up_Rad_Spec!AN27*s_IRA_w*(1/s_PEF)*s_SLF*s_ET_w*s_EF_w))*up_Rad_Spec!BF27,".")</f>
        <v>4.0946614908779038E-4</v>
      </c>
      <c r="F27" s="30">
        <f>IFERROR((s_DL/(k_decay*up_Rad_Spec!AY27*s_GSF_s*s_Fam*s_Foffset*acf!C27*s_ET_w*(1/24)*s_EF_w*(1/365)))*up_Rad_Spec!BF27,".")</f>
        <v>5.6413153510993421</v>
      </c>
      <c r="G27" s="30">
        <f t="shared" si="0"/>
        <v>3.02494306399413E-5</v>
      </c>
      <c r="H27" s="30">
        <f t="shared" si="1"/>
        <v>4.8419604085025092E-7</v>
      </c>
      <c r="I27" s="89" t="str">
        <f>IFERROR((s_DL/(up_Rad_Spec!AV27*s_GSF_s*s_Fam*s_Foffset*Fsurf!C27*s_EF_w*(1/365)*s_ET_w*(1/24)))*up_Rad_Spec!BF27,".")</f>
        <v>.</v>
      </c>
      <c r="J27" s="30" t="str">
        <f>IFERROR((s_DL/(up_Rad_Spec!AZ27*s_GSF_s*s_Fam*s_Foffset*Fsurf!C27*s_EF_w*(1/365)*s_ET_w*(1/24)))*up_Rad_Spec!BF27,".")</f>
        <v>.</v>
      </c>
      <c r="K27" s="30" t="str">
        <f>IFERROR((s_DL/(up_Rad_Spec!BA27*s_GSF_s*s_Fam*s_Foffset*Fsurf!C27*s_EF_w*(1/365)*s_ET_w*(1/24)))*up_Rad_Spec!BF27,".")</f>
        <v>.</v>
      </c>
      <c r="L27" s="30" t="str">
        <f>IFERROR((s_DL/(up_Rad_Spec!BB27*s_GSF_s*s_Fam*s_Foffset*Fsurf!C27*s_EF_w*(1/365)*s_ET_w*(1/24)))*up_Rad_Spec!BF27,".")</f>
        <v>.</v>
      </c>
      <c r="M27" s="30" t="str">
        <f>IFERROR((s_DL/(up_Rad_Spec!AY27*s_GSF_s*s_Fam*s_Foffset*Fsurf!C27*s_EF_w*(1/365)*s_ET_w*(1/24)))*up_Rad_Spec!BF27,".")</f>
        <v>.</v>
      </c>
      <c r="N27" s="30">
        <f>IFERROR((s_DL/(up_Rad_Spec!AV27*s_GSF_s*s_Fam*s_Foffset*acf!D27*s_ET_w*(1/24)*s_EF_w*(1/365)))*up_Rad_Spec!BF27,".")</f>
        <v>4.4543930215710992</v>
      </c>
      <c r="O27" s="30">
        <f>IFERROR((s_DL/(up_Rad_Spec!AZ27*s_GSF_s*s_Fam*s_Foffset*acf!E27*s_ET_w*(1/24)*s_EF_w*(1/365)))*up_Rad_Spec!BF27,".")</f>
        <v>4.4980924753750315</v>
      </c>
      <c r="P27" s="30">
        <f>IFERROR((s_DL/(up_Rad_Spec!BA27*s_GSF_s*s_Fam*s_Foffset*acf!F27*s_ET_w*(1/24)*s_EF_w*(1/365)))*up_Rad_Spec!BF27,".")</f>
        <v>4.4433593837418961</v>
      </c>
      <c r="Q27" s="30">
        <f>IFERROR((s_DL/(up_Rad_Spec!BB27*s_GSF_s*s_Fam*s_Foffset*acf!G27*s_ET_w*(1/24)*s_EF_w*(1/365)))*up_Rad_Spec!BF27,".")</f>
        <v>4.4879684888123776</v>
      </c>
      <c r="R27" s="30">
        <f>IFERROR((s_DL/(up_Rad_Spec!AY27*s_GSF_s*s_Fam*s_Foffset*acf!C27*s_ET_w*(1/24)*s_EF_w*(1/365)))*up_Rad_Spec!BF27,".")</f>
        <v>4.9914181524417467</v>
      </c>
    </row>
    <row r="28" spans="1:18">
      <c r="A28" s="88" t="s">
        <v>35</v>
      </c>
      <c r="B28" s="28"/>
      <c r="C28" s="30">
        <f>IFERROR((s_DL/(k_decay*up_Rad_Spec!V28*s_IFD_w*s_EF_w))*up_Rad_Spec!BF28,".")</f>
        <v>3.266256203344386E-5</v>
      </c>
      <c r="D28" s="30">
        <f>IFERROR((s_DL/(k_decay*up_Rad_Spec!AN28*s_IRA_w*(1/s_PEFm_up)*s_SLF*s_ET_w*s_EF_w))*up_Rad_Spec!BF28,".")</f>
        <v>4.914819043980935E-7</v>
      </c>
      <c r="E28" s="30">
        <f>IFERROR((s_DL/(k_decay*up_Rad_Spec!AN28*s_IRA_w*(1/s_PEF)*s_SLF*s_ET_w*s_EF_w))*up_Rad_Spec!BF28,".")</f>
        <v>4.0946614908779038E-4</v>
      </c>
      <c r="F28" s="30">
        <f>IFERROR((s_DL/(k_decay*up_Rad_Spec!AY28*s_GSF_s*s_Fam*s_Foffset*acf!C28*s_ET_w*(1/24)*s_EF_w*(1/365)))*up_Rad_Spec!BF28,".")</f>
        <v>5.5967247362754389</v>
      </c>
      <c r="G28" s="30">
        <f t="shared" si="0"/>
        <v>3.0249429347640765E-5</v>
      </c>
      <c r="H28" s="30">
        <f t="shared" si="1"/>
        <v>4.841960405191414E-7</v>
      </c>
      <c r="I28" s="89" t="str">
        <f>IFERROR((s_DL/(up_Rad_Spec!AV28*s_GSF_s*s_Fam*s_Foffset*Fsurf!C28*s_EF_w*(1/365)*s_ET_w*(1/24)))*up_Rad_Spec!BF28,".")</f>
        <v>.</v>
      </c>
      <c r="J28" s="30" t="str">
        <f>IFERROR((s_DL/(up_Rad_Spec!AZ28*s_GSF_s*s_Fam*s_Foffset*Fsurf!C28*s_EF_w*(1/365)*s_ET_w*(1/24)))*up_Rad_Spec!BF28,".")</f>
        <v>.</v>
      </c>
      <c r="K28" s="30" t="str">
        <f>IFERROR((s_DL/(up_Rad_Spec!BA28*s_GSF_s*s_Fam*s_Foffset*Fsurf!C28*s_EF_w*(1/365)*s_ET_w*(1/24)))*up_Rad_Spec!BF28,".")</f>
        <v>.</v>
      </c>
      <c r="L28" s="30" t="str">
        <f>IFERROR((s_DL/(up_Rad_Spec!BB28*s_GSF_s*s_Fam*s_Foffset*Fsurf!C28*s_EF_w*(1/365)*s_ET_w*(1/24)))*up_Rad_Spec!BF28,".")</f>
        <v>.</v>
      </c>
      <c r="M28" s="30" t="str">
        <f>IFERROR((s_DL/(up_Rad_Spec!AY28*s_GSF_s*s_Fam*s_Foffset*Fsurf!C28*s_EF_w*(1/365)*s_ET_w*(1/24)))*up_Rad_Spec!BF28,".")</f>
        <v>.</v>
      </c>
      <c r="N28" s="30">
        <f>IFERROR((s_DL/(up_Rad_Spec!AV28*s_GSF_s*s_Fam*s_Foffset*acf!D28*s_ET_w*(1/24)*s_EF_w*(1/365)))*up_Rad_Spec!BF28,".")</f>
        <v>4.5026973022481291</v>
      </c>
      <c r="O28" s="30">
        <f>IFERROR((s_DL/(up_Rad_Spec!AZ28*s_GSF_s*s_Fam*s_Foffset*acf!E28*s_ET_w*(1/24)*s_EF_w*(1/365)))*up_Rad_Spec!BF28,".")</f>
        <v>4.5403949905184424</v>
      </c>
      <c r="P28" s="30">
        <f>IFERROR((s_DL/(up_Rad_Spec!BA28*s_GSF_s*s_Fam*s_Foffset*acf!F28*s_ET_w*(1/24)*s_EF_w*(1/365)))*up_Rad_Spec!BF28,".")</f>
        <v>4.5002170356586069</v>
      </c>
      <c r="Q28" s="30">
        <f>IFERROR((s_DL/(up_Rad_Spec!BB28*s_GSF_s*s_Fam*s_Foffset*acf!G28*s_ET_w*(1/24)*s_EF_w*(1/365)))*up_Rad_Spec!BF28,".")</f>
        <v>4.541989169369244</v>
      </c>
      <c r="R28" s="30">
        <f>IFERROR((s_DL/(up_Rad_Spec!AY28*s_GSF_s*s_Fam*s_Foffset*acf!C28*s_ET_w*(1/24)*s_EF_w*(1/365)))*up_Rad_Spec!BF28,".")</f>
        <v>4.9519645161160994</v>
      </c>
    </row>
    <row r="29" spans="1:18">
      <c r="A29" s="88" t="s">
        <v>36</v>
      </c>
      <c r="B29" s="28"/>
      <c r="C29" s="30">
        <f>IFERROR((s_DL/(k_decay*up_Rad_Spec!V29*s_IFD_w*s_EF_w))*up_Rad_Spec!BF29,".")</f>
        <v>3.266256203344386E-5</v>
      </c>
      <c r="D29" s="30">
        <f>IFERROR((s_DL/(k_decay*up_Rad_Spec!AN29*s_IRA_w*(1/s_PEFm_up)*s_SLF*s_ET_w*s_EF_w))*up_Rad_Spec!BF29,".")</f>
        <v>4.914819043980935E-7</v>
      </c>
      <c r="E29" s="30">
        <f>IFERROR((s_DL/(k_decay*up_Rad_Spec!AN29*s_IRA_w*(1/s_PEF)*s_SLF*s_ET_w*s_EF_w))*up_Rad_Spec!BF29,".")</f>
        <v>4.0946614908779038E-4</v>
      </c>
      <c r="F29" s="30">
        <f>IFERROR((s_DL/(k_decay*up_Rad_Spec!AY29*s_GSF_s*s_Fam*s_Foffset*acf!C29*s_ET_w*(1/24)*s_EF_w*(1/365)))*up_Rad_Spec!BF29,".")</f>
        <v>5.5761674369686451</v>
      </c>
      <c r="G29" s="30">
        <f t="shared" si="0"/>
        <v>3.0249428744899851E-5</v>
      </c>
      <c r="H29" s="30">
        <f t="shared" si="1"/>
        <v>4.8419604036470898E-7</v>
      </c>
      <c r="I29" s="89">
        <f>IFERROR((s_DL/(up_Rad_Spec!AV29*s_GSF_s*s_Fam*s_Foffset*Fsurf!C29*s_EF_w*(1/365)*s_ET_w*(1/24)))*up_Rad_Spec!BF29,".")</f>
        <v>4.5123721340270162</v>
      </c>
      <c r="J29" s="30">
        <f>IFERROR((s_DL/(up_Rad_Spec!AZ29*s_GSF_s*s_Fam*s_Foffset*Fsurf!C29*s_EF_w*(1/365)*s_ET_w*(1/24)))*up_Rad_Spec!BF29,".")</f>
        <v>4.5123721340270162</v>
      </c>
      <c r="K29" s="30">
        <f>IFERROR((s_DL/(up_Rad_Spec!BA29*s_GSF_s*s_Fam*s_Foffset*Fsurf!C29*s_EF_w*(1/365)*s_ET_w*(1/24)))*up_Rad_Spec!BF29,".")</f>
        <v>4.5123721340270162</v>
      </c>
      <c r="L29" s="30">
        <f>IFERROR((s_DL/(up_Rad_Spec!BB29*s_GSF_s*s_Fam*s_Foffset*Fsurf!C29*s_EF_w*(1/365)*s_ET_w*(1/24)))*up_Rad_Spec!BF29,".")</f>
        <v>4.5123721340270162</v>
      </c>
      <c r="M29" s="30">
        <f>IFERROR((s_DL/(up_Rad_Spec!AY29*s_GSF_s*s_Fam*s_Foffset*Fsurf!C29*s_EF_w*(1/365)*s_ET_w*(1/24)))*up_Rad_Spec!BF29,".")</f>
        <v>4.5123721340270162</v>
      </c>
      <c r="N29" s="30">
        <f>IFERROR((s_DL/(up_Rad_Spec!AV29*s_GSF_s*s_Fam*s_Foffset*acf!D29*s_ET_w*(1/24)*s_EF_w*(1/365)))*up_Rad_Spec!BF29,".")</f>
        <v>4.4946885135017736</v>
      </c>
      <c r="O29" s="30">
        <f>IFERROR((s_DL/(up_Rad_Spec!AZ29*s_GSF_s*s_Fam*s_Foffset*acf!E29*s_ET_w*(1/24)*s_EF_w*(1/365)))*up_Rad_Spec!BF29,".")</f>
        <v>4.5634331871225831</v>
      </c>
      <c r="P29" s="30">
        <f>IFERROR((s_DL/(up_Rad_Spec!BA29*s_GSF_s*s_Fam*s_Foffset*acf!F29*s_ET_w*(1/24)*s_EF_w*(1/365)))*up_Rad_Spec!BF29,".")</f>
        <v>4.5102027243471978</v>
      </c>
      <c r="Q29" s="30">
        <f>IFERROR((s_DL/(up_Rad_Spec!BB29*s_GSF_s*s_Fam*s_Foffset*acf!G29*s_ET_w*(1/24)*s_EF_w*(1/365)))*up_Rad_Spec!BF29,".")</f>
        <v>4.6091434882266302</v>
      </c>
      <c r="R29" s="30">
        <f>IFERROR((s_DL/(up_Rad_Spec!AY29*s_GSF_s*s_Fam*s_Foffset*acf!C29*s_ET_w*(1/24)*s_EF_w*(1/365)))*up_Rad_Spec!BF29,".")</f>
        <v>4.9337754820807804</v>
      </c>
    </row>
    <row r="30" spans="1:18">
      <c r="A30" s="88" t="s">
        <v>37</v>
      </c>
      <c r="B30" s="28"/>
      <c r="C30" s="30">
        <f>IFERROR((s_DL/(k_decay*up_Rad_Spec!V30*s_IFD_w*s_EF_w))*up_Rad_Spec!BF30,".")</f>
        <v>3.266256203344386E-5</v>
      </c>
      <c r="D30" s="30">
        <f>IFERROR((s_DL/(k_decay*up_Rad_Spec!AN30*s_IRA_w*(1/s_PEFm_up)*s_SLF*s_ET_w*s_EF_w))*up_Rad_Spec!BF30,".")</f>
        <v>4.914819043980935E-7</v>
      </c>
      <c r="E30" s="30">
        <f>IFERROR((s_DL/(k_decay*up_Rad_Spec!AN30*s_IRA_w*(1/s_PEF)*s_SLF*s_ET_w*s_EF_w))*up_Rad_Spec!BF30,".")</f>
        <v>4.0946614908779038E-4</v>
      </c>
      <c r="F30" s="30">
        <f>IFERROR((s_DL/(k_decay*up_Rad_Spec!AY30*s_GSF_s*s_Fam*s_Foffset*acf!C30*s_ET_w*(1/24)*s_EF_w*(1/365)))*up_Rad_Spec!BF30,".")</f>
        <v>5.3409403336656558</v>
      </c>
      <c r="G30" s="30">
        <f t="shared" si="0"/>
        <v>3.0249421517733029E-5</v>
      </c>
      <c r="H30" s="30">
        <f t="shared" si="1"/>
        <v>4.8419603851298473E-7</v>
      </c>
      <c r="I30" s="89">
        <f>IFERROR((s_DL/(up_Rad_Spec!AV30*s_GSF_s*s_Fam*s_Foffset*Fsurf!C30*s_EF_w*(1/365)*s_ET_w*(1/24)))*up_Rad_Spec!BF30,".")</f>
        <v>4.1399919093743014</v>
      </c>
      <c r="J30" s="30">
        <f>IFERROR((s_DL/(up_Rad_Spec!AZ30*s_GSF_s*s_Fam*s_Foffset*Fsurf!C30*s_EF_w*(1/365)*s_ET_w*(1/24)))*up_Rad_Spec!BF30,".")</f>
        <v>4.1399919093743014</v>
      </c>
      <c r="K30" s="30">
        <f>IFERROR((s_DL/(up_Rad_Spec!BA30*s_GSF_s*s_Fam*s_Foffset*Fsurf!C30*s_EF_w*(1/365)*s_ET_w*(1/24)))*up_Rad_Spec!BF30,".")</f>
        <v>4.1399919093743014</v>
      </c>
      <c r="L30" s="30">
        <f>IFERROR((s_DL/(up_Rad_Spec!BB30*s_GSF_s*s_Fam*s_Foffset*Fsurf!C30*s_EF_w*(1/365)*s_ET_w*(1/24)))*up_Rad_Spec!BF30,".")</f>
        <v>4.1399919093743014</v>
      </c>
      <c r="M30" s="30">
        <f>IFERROR((s_DL/(up_Rad_Spec!AY30*s_GSF_s*s_Fam*s_Foffset*Fsurf!C30*s_EF_w*(1/365)*s_ET_w*(1/24)))*up_Rad_Spec!BF30,".")</f>
        <v>4.1399919093743014</v>
      </c>
      <c r="N30" s="30">
        <f>IFERROR((s_DL/(up_Rad_Spec!AV30*s_GSF_s*s_Fam*s_Foffset*acf!D30*s_ET_w*(1/24)*s_EF_w*(1/365)))*up_Rad_Spec!BF30,".")</f>
        <v>4.7093545329547357</v>
      </c>
      <c r="O30" s="30">
        <f>IFERROR((s_DL/(up_Rad_Spec!AZ30*s_GSF_s*s_Fam*s_Foffset*acf!E30*s_ET_w*(1/24)*s_EF_w*(1/365)))*up_Rad_Spec!BF30,".")</f>
        <v>4.6578093589621936</v>
      </c>
      <c r="P30" s="30">
        <f>IFERROR((s_DL/(up_Rad_Spec!BA30*s_GSF_s*s_Fam*s_Foffset*acf!F30*s_ET_w*(1/24)*s_EF_w*(1/365)))*up_Rad_Spec!BF30,".")</f>
        <v>4.6053269999879722</v>
      </c>
      <c r="Q30" s="30">
        <f>IFERROR((s_DL/(up_Rad_Spec!BB30*s_GSF_s*s_Fam*s_Foffset*acf!G30*s_ET_w*(1/24)*s_EF_w*(1/365)))*up_Rad_Spec!BF30,".")</f>
        <v>4.7871585691698906</v>
      </c>
      <c r="R30" s="30">
        <f>IFERROR((s_DL/(up_Rad_Spec!AY30*s_GSF_s*s_Fam*s_Foffset*acf!C30*s_ET_w*(1/24)*s_EF_w*(1/365)))*up_Rad_Spec!BF30,".")</f>
        <v>4.72564727787677</v>
      </c>
    </row>
    <row r="31" spans="1:18">
      <c r="A31" s="27" t="s">
        <v>38</v>
      </c>
      <c r="B31" s="28" t="s">
        <v>13</v>
      </c>
      <c r="C31" s="30">
        <f>IFERROR((s_DL/(k_decay*up_Rad_Spec!V31*s_IFD_w*s_EF_w))*up_Rad_Spec!BF31,".")</f>
        <v>3.266256203344386E-5</v>
      </c>
      <c r="D31" s="30">
        <f>IFERROR((s_DL/(k_decay*up_Rad_Spec!AN31*s_IRA_w*(1/s_PEFm_up)*s_SLF*s_ET_w*s_EF_w))*up_Rad_Spec!BF31,".")</f>
        <v>4.914819043980935E-7</v>
      </c>
      <c r="E31" s="30">
        <f>IFERROR((s_DL/(k_decay*up_Rad_Spec!AN31*s_IRA_w*(1/s_PEF)*s_SLF*s_ET_w*s_EF_w))*up_Rad_Spec!BF31,".")</f>
        <v>4.0946614908779038E-4</v>
      </c>
      <c r="F31" s="30">
        <f>IFERROR((s_DL/(k_decay*up_Rad_Spec!AY31*s_GSF_s*s_Fam*s_Foffset*acf!C31*s_ET_w*(1/24)*s_EF_w*(1/365)))*up_Rad_Spec!BF31,".")</f>
        <v>5.3240512652672551</v>
      </c>
      <c r="G31" s="30">
        <f t="shared" si="0"/>
        <v>3.0249420974257642E-5</v>
      </c>
      <c r="H31" s="30">
        <f t="shared" si="1"/>
        <v>4.8419603837373697E-7</v>
      </c>
      <c r="I31" s="89">
        <f>IFERROR((s_DL/(up_Rad_Spec!AV31*s_GSF_s*s_Fam*s_Foffset*Fsurf!C31*s_EF_w*(1/365)*s_ET_w*(1/24)))*up_Rad_Spec!BF31,".")</f>
        <v>3.977790733820457</v>
      </c>
      <c r="J31" s="30">
        <f>IFERROR((s_DL/(up_Rad_Spec!AZ31*s_GSF_s*s_Fam*s_Foffset*Fsurf!C31*s_EF_w*(1/365)*s_ET_w*(1/24)))*up_Rad_Spec!BF31,".")</f>
        <v>3.977790733820457</v>
      </c>
      <c r="K31" s="30">
        <f>IFERROR((s_DL/(up_Rad_Spec!BA31*s_GSF_s*s_Fam*s_Foffset*Fsurf!C31*s_EF_w*(1/365)*s_ET_w*(1/24)))*up_Rad_Spec!BF31,".")</f>
        <v>3.977790733820457</v>
      </c>
      <c r="L31" s="30">
        <f>IFERROR((s_DL/(up_Rad_Spec!BB31*s_GSF_s*s_Fam*s_Foffset*Fsurf!C31*s_EF_w*(1/365)*s_ET_w*(1/24)))*up_Rad_Spec!BF31,".")</f>
        <v>3.977790733820457</v>
      </c>
      <c r="M31" s="30">
        <f>IFERROR((s_DL/(up_Rad_Spec!AY31*s_GSF_s*s_Fam*s_Foffset*Fsurf!C31*s_EF_w*(1/365)*s_ET_w*(1/24)))*up_Rad_Spec!BF31,".")</f>
        <v>3.977790733820457</v>
      </c>
      <c r="N31" s="30">
        <f>IFERROR((s_DL/(up_Rad_Spec!AV31*s_GSF_s*s_Fam*s_Foffset*acf!D31*s_ET_w*(1/24)*s_EF_w*(1/365)))*up_Rad_Spec!BF31,".")</f>
        <v>4.9951959523679061</v>
      </c>
      <c r="O31" s="30">
        <f>IFERROR((s_DL/(up_Rad_Spec!AZ31*s_GSF_s*s_Fam*s_Foffset*acf!E31*s_ET_w*(1/24)*s_EF_w*(1/365)))*up_Rad_Spec!BF31,".")</f>
        <v>4.6703051587179596</v>
      </c>
      <c r="P31" s="30">
        <f>IFERROR((s_DL/(up_Rad_Spec!BA31*s_GSF_s*s_Fam*s_Foffset*acf!F31*s_ET_w*(1/24)*s_EF_w*(1/365)))*up_Rad_Spec!BF31,".")</f>
        <v>4.5951767895524673</v>
      </c>
      <c r="Q31" s="30">
        <f>IFERROR((s_DL/(up_Rad_Spec!BB31*s_GSF_s*s_Fam*s_Foffset*acf!G31*s_ET_w*(1/24)*s_EF_w*(1/365)))*up_Rad_Spec!BF31,".")</f>
        <v>4.8807013052081354</v>
      </c>
      <c r="R31" s="30">
        <f>IFERROR((s_DL/(up_Rad_Spec!AY31*s_GSF_s*s_Fam*s_Foffset*acf!C31*s_ET_w*(1/24)*s_EF_w*(1/365)))*up_Rad_Spec!BF31,".")</f>
        <v>4.7107038830592511</v>
      </c>
    </row>
    <row r="32" spans="1:18">
      <c r="A32" s="88" t="s">
        <v>39</v>
      </c>
      <c r="B32" s="28"/>
      <c r="C32" s="30">
        <f>IFERROR((s_DL/(k_decay*up_Rad_Spec!V32*s_IFD_w*s_EF_w))*up_Rad_Spec!BF32,".")</f>
        <v>3.266256203344386E-5</v>
      </c>
      <c r="D32" s="30">
        <f>IFERROR((s_DL/(k_decay*up_Rad_Spec!AN32*s_IRA_w*(1/s_PEFm_up)*s_SLF*s_ET_w*s_EF_w))*up_Rad_Spec!BF32,".")</f>
        <v>4.914819043980935E-7</v>
      </c>
      <c r="E32" s="30">
        <f>IFERROR((s_DL/(k_decay*up_Rad_Spec!AN32*s_IRA_w*(1/s_PEF)*s_SLF*s_ET_w*s_EF_w))*up_Rad_Spec!BF32,".")</f>
        <v>4.0946614908779038E-4</v>
      </c>
      <c r="F32" s="30">
        <f>IFERROR((s_DL/(k_decay*up_Rad_Spec!AY32*s_GSF_s*s_Fam*s_Foffset*acf!C32*s_ET_w*(1/24)*s_EF_w*(1/365)))*up_Rad_Spec!BF32,".")</f>
        <v>5.6077055055845246</v>
      </c>
      <c r="G32" s="30">
        <f t="shared" si="0"/>
        <v>3.0249429667786703E-5</v>
      </c>
      <c r="H32" s="30">
        <f t="shared" si="1"/>
        <v>4.8419604060116828E-7</v>
      </c>
      <c r="I32" s="89">
        <f>IFERROR((s_DL/(up_Rad_Spec!AV32*s_GSF_s*s_Fam*s_Foffset*Fsurf!C32*s_EF_w*(1/365)*s_ET_w*(1/24)))*up_Rad_Spec!BF32,".")</f>
        <v>4.5028423090343521</v>
      </c>
      <c r="J32" s="30">
        <f>IFERROR((s_DL/(up_Rad_Spec!AZ32*s_GSF_s*s_Fam*s_Foffset*Fsurf!C32*s_EF_w*(1/365)*s_ET_w*(1/24)))*up_Rad_Spec!BF32,".")</f>
        <v>4.5028423090343521</v>
      </c>
      <c r="K32" s="30">
        <f>IFERROR((s_DL/(up_Rad_Spec!BA32*s_GSF_s*s_Fam*s_Foffset*Fsurf!C32*s_EF_w*(1/365)*s_ET_w*(1/24)))*up_Rad_Spec!BF32,".")</f>
        <v>4.5028423090343521</v>
      </c>
      <c r="L32" s="30">
        <f>IFERROR((s_DL/(up_Rad_Spec!BB32*s_GSF_s*s_Fam*s_Foffset*Fsurf!C32*s_EF_w*(1/365)*s_ET_w*(1/24)))*up_Rad_Spec!BF32,".")</f>
        <v>4.5028423090343521</v>
      </c>
      <c r="M32" s="30">
        <f>IFERROR((s_DL/(up_Rad_Spec!AY32*s_GSF_s*s_Fam*s_Foffset*Fsurf!C32*s_EF_w*(1/365)*s_ET_w*(1/24)))*up_Rad_Spec!BF32,".")</f>
        <v>4.5028423090343521</v>
      </c>
      <c r="N32" s="30">
        <f>IFERROR((s_DL/(up_Rad_Spec!AV32*s_GSF_s*s_Fam*s_Foffset*acf!D32*s_ET_w*(1/24)*s_EF_w*(1/365)))*up_Rad_Spec!BF32,".")</f>
        <v>4.4903230429175665</v>
      </c>
      <c r="O32" s="30">
        <f>IFERROR((s_DL/(up_Rad_Spec!AZ32*s_GSF_s*s_Fam*s_Foffset*acf!E32*s_ET_w*(1/24)*s_EF_w*(1/365)))*up_Rad_Spec!BF32,".")</f>
        <v>4.5293227547377422</v>
      </c>
      <c r="P32" s="30">
        <f>IFERROR((s_DL/(up_Rad_Spec!BA32*s_GSF_s*s_Fam*s_Foffset*acf!F32*s_ET_w*(1/24)*s_EF_w*(1/365)))*up_Rad_Spec!BF32,".")</f>
        <v>4.4791929271591711</v>
      </c>
      <c r="Q32" s="30">
        <f>IFERROR((s_DL/(up_Rad_Spec!BB32*s_GSF_s*s_Fam*s_Foffset*acf!G32*s_ET_w*(1/24)*s_EF_w*(1/365)))*up_Rad_Spec!BF32,".")</f>
        <v>4.5619881129152784</v>
      </c>
      <c r="R32" s="30">
        <f>IFERROR((s_DL/(up_Rad_Spec!AY32*s_GSF_s*s_Fam*s_Foffset*acf!C32*s_ET_w*(1/24)*s_EF_w*(1/365)))*up_Rad_Spec!BF32,".")</f>
        <v>4.9616802664058746</v>
      </c>
    </row>
    <row r="33" spans="1:18">
      <c r="A33" s="88" t="s">
        <v>40</v>
      </c>
      <c r="B33" s="28"/>
      <c r="C33" s="30">
        <f>IFERROR((s_DL/(k_decay*up_Rad_Spec!V33*s_IFD_w*s_EF_w))*up_Rad_Spec!BF33,".")</f>
        <v>3.266256203344386E-5</v>
      </c>
      <c r="D33" s="30">
        <f>IFERROR((s_DL/(k_decay*up_Rad_Spec!AN33*s_IRA_w*(1/s_PEFm_up)*s_SLF*s_ET_w*s_EF_w))*up_Rad_Spec!BF33,".")</f>
        <v>4.914819043980935E-7</v>
      </c>
      <c r="E33" s="30">
        <f>IFERROR((s_DL/(k_decay*up_Rad_Spec!AN33*s_IRA_w*(1/s_PEF)*s_SLF*s_ET_w*s_EF_w))*up_Rad_Spec!BF33,".")</f>
        <v>4.0946614908779038E-4</v>
      </c>
      <c r="F33" s="30">
        <f>IFERROR((s_DL/(k_decay*up_Rad_Spec!AY33*s_GSF_s*s_Fam*s_Foffset*acf!C33*s_ET_w*(1/24)*s_EF_w*(1/365)))*up_Rad_Spec!BF33,".")</f>
        <v>5.4465842895831162</v>
      </c>
      <c r="G33" s="30">
        <f t="shared" si="0"/>
        <v>3.024942484078318E-5</v>
      </c>
      <c r="H33" s="30">
        <f t="shared" si="1"/>
        <v>4.8419603936440732E-7</v>
      </c>
      <c r="I33" s="89" t="str">
        <f>IFERROR((s_DL/(up_Rad_Spec!AV33*s_GSF_s*s_Fam*s_Foffset*Fsurf!C33*s_EF_w*(1/365)*s_ET_w*(1/24)))*up_Rad_Spec!BF33,".")</f>
        <v>.</v>
      </c>
      <c r="J33" s="30" t="str">
        <f>IFERROR((s_DL/(up_Rad_Spec!AZ33*s_GSF_s*s_Fam*s_Foffset*Fsurf!C33*s_EF_w*(1/365)*s_ET_w*(1/24)))*up_Rad_Spec!BF33,".")</f>
        <v>.</v>
      </c>
      <c r="K33" s="30" t="str">
        <f>IFERROR((s_DL/(up_Rad_Spec!BA33*s_GSF_s*s_Fam*s_Foffset*Fsurf!C33*s_EF_w*(1/365)*s_ET_w*(1/24)))*up_Rad_Spec!BF33,".")</f>
        <v>.</v>
      </c>
      <c r="L33" s="30" t="str">
        <f>IFERROR((s_DL/(up_Rad_Spec!BB33*s_GSF_s*s_Fam*s_Foffset*Fsurf!C33*s_EF_w*(1/365)*s_ET_w*(1/24)))*up_Rad_Spec!BF33,".")</f>
        <v>.</v>
      </c>
      <c r="M33" s="30" t="str">
        <f>IFERROR((s_DL/(up_Rad_Spec!AY33*s_GSF_s*s_Fam*s_Foffset*Fsurf!C33*s_EF_w*(1/365)*s_ET_w*(1/24)))*up_Rad_Spec!BF33,".")</f>
        <v>.</v>
      </c>
      <c r="N33" s="30">
        <f>IFERROR((s_DL/(up_Rad_Spec!AV33*s_GSF_s*s_Fam*s_Foffset*acf!D33*s_ET_w*(1/24)*s_EF_w*(1/365)))*up_Rad_Spec!BF33,".")</f>
        <v>4.5402381459279502</v>
      </c>
      <c r="O33" s="30">
        <f>IFERROR((s_DL/(up_Rad_Spec!AZ33*s_GSF_s*s_Fam*s_Foffset*acf!E33*s_ET_w*(1/24)*s_EF_w*(1/365)))*up_Rad_Spec!BF33,".")</f>
        <v>4.5687767857023553</v>
      </c>
      <c r="P33" s="30">
        <f>IFERROR((s_DL/(up_Rad_Spec!BA33*s_GSF_s*s_Fam*s_Foffset*acf!F33*s_ET_w*(1/24)*s_EF_w*(1/365)))*up_Rad_Spec!BF33,".")</f>
        <v>4.5475025269614351</v>
      </c>
      <c r="Q33" s="30">
        <f>IFERROR((s_DL/(up_Rad_Spec!BB33*s_GSF_s*s_Fam*s_Foffset*acf!G33*s_ET_w*(1/24)*s_EF_w*(1/365)))*up_Rad_Spec!BF33,".")</f>
        <v>4.6228619937573985</v>
      </c>
      <c r="R33" s="30">
        <f>IFERROR((s_DL/(up_Rad_Spec!AY33*s_GSF_s*s_Fam*s_Foffset*acf!C33*s_ET_w*(1/24)*s_EF_w*(1/365)))*up_Rad_Spec!BF33,".")</f>
        <v>4.8191207191654968</v>
      </c>
    </row>
    <row r="34" spans="1:18">
      <c r="A34" s="88" t="s">
        <v>41</v>
      </c>
      <c r="B34" s="28"/>
      <c r="C34" s="30">
        <f>IFERROR((s_DL/(k_decay*up_Rad_Spec!V34*s_IFD_w*s_EF_w))*up_Rad_Spec!BF34,".")</f>
        <v>3.266256203344386E-5</v>
      </c>
      <c r="D34" s="30">
        <f>IFERROR((s_DL/(k_decay*up_Rad_Spec!AN34*s_IRA_w*(1/s_PEFm_up)*s_SLF*s_ET_w*s_EF_w))*up_Rad_Spec!BF34,".")</f>
        <v>4.914819043980935E-7</v>
      </c>
      <c r="E34" s="30">
        <f>IFERROR((s_DL/(k_decay*up_Rad_Spec!AN34*s_IRA_w*(1/s_PEF)*s_SLF*s_ET_w*s_EF_w))*up_Rad_Spec!BF34,".")</f>
        <v>4.0946614908779038E-4</v>
      </c>
      <c r="F34" s="30">
        <f>IFERROR((s_DL/(k_decay*up_Rad_Spec!AY34*s_GSF_s*s_Fam*s_Foffset*acf!C34*s_ET_w*(1/24)*s_EF_w*(1/365)))*up_Rad_Spec!BF34,".")</f>
        <v>4.9314809691729335</v>
      </c>
      <c r="G34" s="30">
        <f t="shared" si="0"/>
        <v>3.0249407292818569E-5</v>
      </c>
      <c r="H34" s="30">
        <f t="shared" si="1"/>
        <v>4.8419603486831504E-7</v>
      </c>
      <c r="I34" s="89" t="str">
        <f>IFERROR((s_DL/(up_Rad_Spec!AV34*s_GSF_s*s_Fam*s_Foffset*Fsurf!C34*s_EF_w*(1/365)*s_ET_w*(1/24)))*up_Rad_Spec!BF34,".")</f>
        <v>.</v>
      </c>
      <c r="J34" s="30" t="str">
        <f>IFERROR((s_DL/(up_Rad_Spec!AZ34*s_GSF_s*s_Fam*s_Foffset*Fsurf!C34*s_EF_w*(1/365)*s_ET_w*(1/24)))*up_Rad_Spec!BF34,".")</f>
        <v>.</v>
      </c>
      <c r="K34" s="30" t="str">
        <f>IFERROR((s_DL/(up_Rad_Spec!BA34*s_GSF_s*s_Fam*s_Foffset*Fsurf!C34*s_EF_w*(1/365)*s_ET_w*(1/24)))*up_Rad_Spec!BF34,".")</f>
        <v>.</v>
      </c>
      <c r="L34" s="30" t="str">
        <f>IFERROR((s_DL/(up_Rad_Spec!BB34*s_GSF_s*s_Fam*s_Foffset*Fsurf!C34*s_EF_w*(1/365)*s_ET_w*(1/24)))*up_Rad_Spec!BF34,".")</f>
        <v>.</v>
      </c>
      <c r="M34" s="30" t="str">
        <f>IFERROR((s_DL/(up_Rad_Spec!AY34*s_GSF_s*s_Fam*s_Foffset*Fsurf!C34*s_EF_w*(1/365)*s_ET_w*(1/24)))*up_Rad_Spec!BF34,".")</f>
        <v>.</v>
      </c>
      <c r="N34" s="30">
        <f>IFERROR((s_DL/(up_Rad_Spec!AV34*s_GSF_s*s_Fam*s_Foffset*acf!D34*s_ET_w*(1/24)*s_EF_w*(1/365)))*up_Rad_Spec!BF34,".")</f>
        <v>4.7810633838258969</v>
      </c>
      <c r="O34" s="30">
        <f>IFERROR((s_DL/(up_Rad_Spec!AZ34*s_GSF_s*s_Fam*s_Foffset*acf!E34*s_ET_w*(1/24)*s_EF_w*(1/365)))*up_Rad_Spec!BF34,".")</f>
        <v>4.4643362559640059</v>
      </c>
      <c r="P34" s="30">
        <f>IFERROR((s_DL/(up_Rad_Spec!BA34*s_GSF_s*s_Fam*s_Foffset*acf!F34*s_ET_w*(1/24)*s_EF_w*(1/365)))*up_Rad_Spec!BF34,".")</f>
        <v>4.6227423173052449</v>
      </c>
      <c r="Q34" s="30">
        <f>IFERROR((s_DL/(up_Rad_Spec!BB34*s_GSF_s*s_Fam*s_Foffset*acf!G34*s_ET_w*(1/24)*s_EF_w*(1/365)))*up_Rad_Spec!BF34,".")</f>
        <v>4.6841499368564525</v>
      </c>
      <c r="R34" s="30">
        <f>IFERROR((s_DL/(up_Rad_Spec!AY34*s_GSF_s*s_Fam*s_Foffset*acf!C34*s_ET_w*(1/24)*s_EF_w*(1/365)))*up_Rad_Spec!BF34,".")</f>
        <v>4.3633589147172884</v>
      </c>
    </row>
    <row r="35" spans="1:18">
      <c r="A35" s="88" t="s">
        <v>42</v>
      </c>
      <c r="B35" s="28"/>
      <c r="C35" s="30">
        <f>IFERROR((s_DL/(k_decay*up_Rad_Spec!V35*s_IFD_w*s_EF_w))*up_Rad_Spec!BF35,".")</f>
        <v>3.266256203344386E-5</v>
      </c>
      <c r="D35" s="30">
        <f>IFERROR((s_DL/(k_decay*up_Rad_Spec!AN35*s_IRA_w*(1/s_PEFm_up)*s_SLF*s_ET_w*s_EF_w))*up_Rad_Spec!BF35,".")</f>
        <v>4.914819043980935E-7</v>
      </c>
      <c r="E35" s="30">
        <f>IFERROR((s_DL/(k_decay*up_Rad_Spec!AN35*s_IRA_w*(1/s_PEF)*s_SLF*s_ET_w*s_EF_w))*up_Rad_Spec!BF35,".")</f>
        <v>4.0946614908779038E-4</v>
      </c>
      <c r="F35" s="30">
        <f>IFERROR((s_DL/(k_decay*up_Rad_Spec!AY35*s_GSF_s*s_Fam*s_Foffset*acf!C35*s_ET_w*(1/24)*s_EF_w*(1/365)))*up_Rad_Spec!BF35,".")</f>
        <v>5.218937761417469</v>
      </c>
      <c r="G35" s="30">
        <f t="shared" si="0"/>
        <v>3.024941751272646E-5</v>
      </c>
      <c r="H35" s="30">
        <f t="shared" si="1"/>
        <v>4.8419603748683291E-7</v>
      </c>
      <c r="I35" s="89">
        <f>IFERROR((s_DL/(up_Rad_Spec!AV35*s_GSF_s*s_Fam*s_Foffset*Fsurf!C35*s_EF_w*(1/365)*s_ET_w*(1/24)))*up_Rad_Spec!BF35,".")</f>
        <v>4.1683202997610271</v>
      </c>
      <c r="J35" s="30">
        <f>IFERROR((s_DL/(up_Rad_Spec!AZ35*s_GSF_s*s_Fam*s_Foffset*Fsurf!C35*s_EF_w*(1/365)*s_ET_w*(1/24)))*up_Rad_Spec!BF35,".")</f>
        <v>4.1683202997610271</v>
      </c>
      <c r="K35" s="30">
        <f>IFERROR((s_DL/(up_Rad_Spec!BA35*s_GSF_s*s_Fam*s_Foffset*Fsurf!C35*s_EF_w*(1/365)*s_ET_w*(1/24)))*up_Rad_Spec!BF35,".")</f>
        <v>4.1683202997610271</v>
      </c>
      <c r="L35" s="30">
        <f>IFERROR((s_DL/(up_Rad_Spec!BB35*s_GSF_s*s_Fam*s_Foffset*Fsurf!C35*s_EF_w*(1/365)*s_ET_w*(1/24)))*up_Rad_Spec!BF35,".")</f>
        <v>4.1683202997610271</v>
      </c>
      <c r="M35" s="30">
        <f>IFERROR((s_DL/(up_Rad_Spec!AY35*s_GSF_s*s_Fam*s_Foffset*Fsurf!C35*s_EF_w*(1/365)*s_ET_w*(1/24)))*up_Rad_Spec!BF35,".")</f>
        <v>4.1683202997610271</v>
      </c>
      <c r="N35" s="30">
        <f>IFERROR((s_DL/(up_Rad_Spec!AV35*s_GSF_s*s_Fam*s_Foffset*acf!D35*s_ET_w*(1/24)*s_EF_w*(1/365)))*up_Rad_Spec!BF35,".")</f>
        <v>4.5414048916388703</v>
      </c>
      <c r="O35" s="30">
        <f>IFERROR((s_DL/(up_Rad_Spec!AZ35*s_GSF_s*s_Fam*s_Foffset*acf!E35*s_ET_w*(1/24)*s_EF_w*(1/365)))*up_Rad_Spec!BF35,".")</f>
        <v>4.5568322712299318</v>
      </c>
      <c r="P35" s="30">
        <f>IFERROR((s_DL/(up_Rad_Spec!BA35*s_GSF_s*s_Fam*s_Foffset*acf!F35*s_ET_w*(1/24)*s_EF_w*(1/365)))*up_Rad_Spec!BF35,".")</f>
        <v>4.5887230678346222</v>
      </c>
      <c r="Q35" s="30">
        <f>IFERROR((s_DL/(up_Rad_Spec!BB35*s_GSF_s*s_Fam*s_Foffset*acf!G35*s_ET_w*(1/24)*s_EF_w*(1/365)))*up_Rad_Spec!BF35,".")</f>
        <v>4.5900269102870181</v>
      </c>
      <c r="R35" s="30">
        <f>IFERROR((s_DL/(up_Rad_Spec!AY35*s_GSF_s*s_Fam*s_Foffset*acf!C35*s_ET_w*(1/24)*s_EF_w*(1/365)))*up_Rad_Spec!BF35,".")</f>
        <v>4.6176997840984768</v>
      </c>
    </row>
    <row r="36" spans="1:18">
      <c r="A36" s="88" t="s">
        <v>43</v>
      </c>
      <c r="B36" s="28"/>
      <c r="C36" s="30">
        <f>IFERROR((s_DL/(k_decay*up_Rad_Spec!V36*s_IFD_w*s_EF_w))*up_Rad_Spec!BF36,".")</f>
        <v>3.266256203344386E-5</v>
      </c>
      <c r="D36" s="30">
        <f>IFERROR((s_DL/(k_decay*up_Rad_Spec!AN36*s_IRA_w*(1/s_PEFm_up)*s_SLF*s_ET_w*s_EF_w))*up_Rad_Spec!BF36,".")</f>
        <v>4.914819043980935E-7</v>
      </c>
      <c r="E36" s="30">
        <f>IFERROR((s_DL/(k_decay*up_Rad_Spec!AN36*s_IRA_w*(1/s_PEF)*s_SLF*s_ET_w*s_EF_w))*up_Rad_Spec!BF36,".")</f>
        <v>4.0946614908779038E-4</v>
      </c>
      <c r="F36" s="30">
        <f>IFERROR((s_DL/(k_decay*up_Rad_Spec!AY36*s_GSF_s*s_Fam*s_Foffset*acf!C36*s_ET_w*(1/24)*s_EF_w*(1/365)))*up_Rad_Spec!BF36,".")</f>
        <v>5.5588867971413025</v>
      </c>
      <c r="G36" s="30">
        <f t="shared" si="0"/>
        <v>3.024942823478199E-5</v>
      </c>
      <c r="H36" s="30">
        <f t="shared" si="1"/>
        <v>4.8419604023400798E-7</v>
      </c>
      <c r="I36" s="89" t="str">
        <f>IFERROR((s_DL/(up_Rad_Spec!AV36*s_GSF_s*s_Fam*s_Foffset*Fsurf!C36*s_EF_w*(1/365)*s_ET_w*(1/24)))*up_Rad_Spec!BF36,".")</f>
        <v>.</v>
      </c>
      <c r="J36" s="30" t="str">
        <f>IFERROR((s_DL/(up_Rad_Spec!AZ36*s_GSF_s*s_Fam*s_Foffset*Fsurf!C36*s_EF_w*(1/365)*s_ET_w*(1/24)))*up_Rad_Spec!BF36,".")</f>
        <v>.</v>
      </c>
      <c r="K36" s="30" t="str">
        <f>IFERROR((s_DL/(up_Rad_Spec!BA36*s_GSF_s*s_Fam*s_Foffset*Fsurf!C36*s_EF_w*(1/365)*s_ET_w*(1/24)))*up_Rad_Spec!BF36,".")</f>
        <v>.</v>
      </c>
      <c r="L36" s="30" t="str">
        <f>IFERROR((s_DL/(up_Rad_Spec!BB36*s_GSF_s*s_Fam*s_Foffset*Fsurf!C36*s_EF_w*(1/365)*s_ET_w*(1/24)))*up_Rad_Spec!BF36,".")</f>
        <v>.</v>
      </c>
      <c r="M36" s="30" t="str">
        <f>IFERROR((s_DL/(up_Rad_Spec!AY36*s_GSF_s*s_Fam*s_Foffset*Fsurf!C36*s_EF_w*(1/365)*s_ET_w*(1/24)))*up_Rad_Spec!BF36,".")</f>
        <v>.</v>
      </c>
      <c r="N36" s="30">
        <f>IFERROR((s_DL/(up_Rad_Spec!AV36*s_GSF_s*s_Fam*s_Foffset*acf!D36*s_ET_w*(1/24)*s_EF_w*(1/365)))*up_Rad_Spec!BF36,".")</f>
        <v>4.5268238521718303</v>
      </c>
      <c r="O36" s="30">
        <f>IFERROR((s_DL/(up_Rad_Spec!AZ36*s_GSF_s*s_Fam*s_Foffset*acf!E36*s_ET_w*(1/24)*s_EF_w*(1/365)))*up_Rad_Spec!BF36,".")</f>
        <v>4.5187702736200395</v>
      </c>
      <c r="P36" s="30">
        <f>IFERROR((s_DL/(up_Rad_Spec!BA36*s_GSF_s*s_Fam*s_Foffset*acf!F36*s_ET_w*(1/24)*s_EF_w*(1/365)))*up_Rad_Spec!BF36,".")</f>
        <v>4.4784463950046449</v>
      </c>
      <c r="Q36" s="30">
        <f>IFERROR((s_DL/(up_Rad_Spec!BB36*s_GSF_s*s_Fam*s_Foffset*acf!G36*s_ET_w*(1/24)*s_EF_w*(1/365)))*up_Rad_Spec!BF36,".")</f>
        <v>4.5936545989578361</v>
      </c>
      <c r="R36" s="30">
        <f>IFERROR((s_DL/(up_Rad_Spec!AY36*s_GSF_s*s_Fam*s_Foffset*acf!C36*s_ET_w*(1/24)*s_EF_w*(1/365)))*up_Rad_Spec!BF36,".")</f>
        <v>4.9184856260894492</v>
      </c>
    </row>
    <row r="37" spans="1:18">
      <c r="A37" s="88" t="s">
        <v>44</v>
      </c>
      <c r="B37" s="28"/>
      <c r="C37" s="30">
        <f>IFERROR((s_DL/(k_decay*up_Rad_Spec!V37*s_IFD_w*s_EF_w))*up_Rad_Spec!BF37,".")</f>
        <v>3.266256203344386E-5</v>
      </c>
      <c r="D37" s="30">
        <f>IFERROR((s_DL/(k_decay*up_Rad_Spec!AN37*s_IRA_w*(1/s_PEFm_up)*s_SLF*s_ET_w*s_EF_w))*up_Rad_Spec!BF37,".")</f>
        <v>4.914819043980935E-7</v>
      </c>
      <c r="E37" s="30">
        <f>IFERROR((s_DL/(k_decay*up_Rad_Spec!AN37*s_IRA_w*(1/s_PEF)*s_SLF*s_ET_w*s_EF_w))*up_Rad_Spec!BF37,".")</f>
        <v>4.0946614908779038E-4</v>
      </c>
      <c r="F37" s="30">
        <f>IFERROR((s_DL/(k_decay*up_Rad_Spec!AY37*s_GSF_s*s_Fam*s_Foffset*acf!C37*s_ET_w*(1/24)*s_EF_w*(1/365)))*up_Rad_Spec!BF37,".")</f>
        <v>5.3548909513746485</v>
      </c>
      <c r="G37" s="30">
        <f t="shared" si="0"/>
        <v>3.0249421964066269E-5</v>
      </c>
      <c r="H37" s="30">
        <f t="shared" si="1"/>
        <v>4.8419603862734297E-7</v>
      </c>
      <c r="I37" s="89">
        <f>IFERROR((s_DL/(up_Rad_Spec!AV37*s_GSF_s*s_Fam*s_Foffset*Fsurf!C37*s_EF_w*(1/365)*s_ET_w*(1/24)))*up_Rad_Spec!BF37,".")</f>
        <v>4.2727371409374051</v>
      </c>
      <c r="J37" s="30">
        <f>IFERROR((s_DL/(up_Rad_Spec!AZ37*s_GSF_s*s_Fam*s_Foffset*Fsurf!C37*s_EF_w*(1/365)*s_ET_w*(1/24)))*up_Rad_Spec!BF37,".")</f>
        <v>4.2727371409374051</v>
      </c>
      <c r="K37" s="30">
        <f>IFERROR((s_DL/(up_Rad_Spec!BA37*s_GSF_s*s_Fam*s_Foffset*Fsurf!C37*s_EF_w*(1/365)*s_ET_w*(1/24)))*up_Rad_Spec!BF37,".")</f>
        <v>4.2727371409374051</v>
      </c>
      <c r="L37" s="30">
        <f>IFERROR((s_DL/(up_Rad_Spec!BB37*s_GSF_s*s_Fam*s_Foffset*Fsurf!C37*s_EF_w*(1/365)*s_ET_w*(1/24)))*up_Rad_Spec!BF37,".")</f>
        <v>4.2727371409374051</v>
      </c>
      <c r="M37" s="30">
        <f>IFERROR((s_DL/(up_Rad_Spec!AY37*s_GSF_s*s_Fam*s_Foffset*Fsurf!C37*s_EF_w*(1/365)*s_ET_w*(1/24)))*up_Rad_Spec!BF37,".")</f>
        <v>4.2727371409374051</v>
      </c>
      <c r="N37" s="30">
        <f>IFERROR((s_DL/(up_Rad_Spec!AV37*s_GSF_s*s_Fam*s_Foffset*acf!D37*s_ET_w*(1/24)*s_EF_w*(1/365)))*up_Rad_Spec!BF37,".")</f>
        <v>4.7379907407283666</v>
      </c>
      <c r="O37" s="30">
        <f>IFERROR((s_DL/(up_Rad_Spec!AZ37*s_GSF_s*s_Fam*s_Foffset*acf!E37*s_ET_w*(1/24)*s_EF_w*(1/365)))*up_Rad_Spec!BF37,".")</f>
        <v>4.7379907407283666</v>
      </c>
      <c r="P37" s="30">
        <f>IFERROR((s_DL/(up_Rad_Spec!BA37*s_GSF_s*s_Fam*s_Foffset*acf!F37*s_ET_w*(1/24)*s_EF_w*(1/365)))*up_Rad_Spec!BF37,".")</f>
        <v>4.7379907407283666</v>
      </c>
      <c r="Q37" s="30">
        <f>IFERROR((s_DL/(up_Rad_Spec!BB37*s_GSF_s*s_Fam*s_Foffset*acf!G37*s_ET_w*(1/24)*s_EF_w*(1/365)))*up_Rad_Spec!BF37,".")</f>
        <v>4.7379907407283666</v>
      </c>
      <c r="R37" s="30">
        <f>IFERROR((s_DL/(up_Rad_Spec!AY37*s_GSF_s*s_Fam*s_Foffset*acf!C37*s_ET_w*(1/24)*s_EF_w*(1/365)))*up_Rad_Spec!BF37,".")</f>
        <v>4.7379907407283666</v>
      </c>
    </row>
    <row r="38" spans="1:18">
      <c r="A38" s="88" t="s">
        <v>45</v>
      </c>
      <c r="B38" s="28"/>
      <c r="C38" s="30">
        <f>IFERROR((s_DL/(k_decay*up_Rad_Spec!V38*s_IFD_w*s_EF_w))*up_Rad_Spec!BF38,".")</f>
        <v>3.266256203344386E-5</v>
      </c>
      <c r="D38" s="30">
        <f>IFERROR((s_DL/(k_decay*up_Rad_Spec!AN38*s_IRA_w*(1/s_PEFm_up)*s_SLF*s_ET_w*s_EF_w))*up_Rad_Spec!BF38,".")</f>
        <v>4.914819043980935E-7</v>
      </c>
      <c r="E38" s="30">
        <f>IFERROR((s_DL/(k_decay*up_Rad_Spec!AN38*s_IRA_w*(1/s_PEF)*s_SLF*s_ET_w*s_EF_w))*up_Rad_Spec!BF38,".")</f>
        <v>4.0946614908779038E-4</v>
      </c>
      <c r="F38" s="30">
        <f>IFERROR((s_DL/(k_decay*up_Rad_Spec!AY38*s_GSF_s*s_Fam*s_Foffset*acf!C38*s_ET_w*(1/24)*s_EF_w*(1/365)))*up_Rad_Spec!BF38,".")</f>
        <v>4.8194018562371834</v>
      </c>
      <c r="G38" s="30">
        <f t="shared" si="0"/>
        <v>3.0249402977748424E-5</v>
      </c>
      <c r="H38" s="30">
        <f t="shared" si="1"/>
        <v>4.8419603376271851E-7</v>
      </c>
      <c r="I38" s="89" t="str">
        <f>IFERROR((s_DL/(up_Rad_Spec!AV38*s_GSF_s*s_Fam*s_Foffset*Fsurf!C38*s_EF_w*(1/365)*s_ET_w*(1/24)))*up_Rad_Spec!BF38,".")</f>
        <v>.</v>
      </c>
      <c r="J38" s="30" t="str">
        <f>IFERROR((s_DL/(up_Rad_Spec!AZ38*s_GSF_s*s_Fam*s_Foffset*Fsurf!C38*s_EF_w*(1/365)*s_ET_w*(1/24)))*up_Rad_Spec!BF38,".")</f>
        <v>.</v>
      </c>
      <c r="K38" s="30" t="str">
        <f>IFERROR((s_DL/(up_Rad_Spec!BA38*s_GSF_s*s_Fam*s_Foffset*Fsurf!C38*s_EF_w*(1/365)*s_ET_w*(1/24)))*up_Rad_Spec!BF38,".")</f>
        <v>.</v>
      </c>
      <c r="L38" s="30" t="str">
        <f>IFERROR((s_DL/(up_Rad_Spec!BB38*s_GSF_s*s_Fam*s_Foffset*Fsurf!C38*s_EF_w*(1/365)*s_ET_w*(1/24)))*up_Rad_Spec!BF38,".")</f>
        <v>.</v>
      </c>
      <c r="M38" s="30" t="str">
        <f>IFERROR((s_DL/(up_Rad_Spec!AY38*s_GSF_s*s_Fam*s_Foffset*Fsurf!C38*s_EF_w*(1/365)*s_ET_w*(1/24)))*up_Rad_Spec!BF38,".")</f>
        <v>.</v>
      </c>
      <c r="N38" s="30">
        <f>IFERROR((s_DL/(up_Rad_Spec!AV38*s_GSF_s*s_Fam*s_Foffset*acf!D38*s_ET_w*(1/24)*s_EF_w*(1/365)))*up_Rad_Spec!BF38,".")</f>
        <v>4.5986380718834168</v>
      </c>
      <c r="O38" s="30">
        <f>IFERROR((s_DL/(up_Rad_Spec!AZ38*s_GSF_s*s_Fam*s_Foffset*acf!E38*s_ET_w*(1/24)*s_EF_w*(1/365)))*up_Rad_Spec!BF38,".")</f>
        <v>4.2641916666555311</v>
      </c>
      <c r="P38" s="30">
        <f>IFERROR((s_DL/(up_Rad_Spec!BA38*s_GSF_s*s_Fam*s_Foffset*acf!F38*s_ET_w*(1/24)*s_EF_w*(1/365)))*up_Rad_Spec!BF38,".")</f>
        <v>4.3476215036118351</v>
      </c>
      <c r="Q38" s="30">
        <f>IFERROR((s_DL/(up_Rad_Spec!BB38*s_GSF_s*s_Fam*s_Foffset*acf!G38*s_ET_w*(1/24)*s_EF_w*(1/365)))*up_Rad_Spec!BF38,".")</f>
        <v>4.4672484126867431</v>
      </c>
      <c r="R38" s="30">
        <f>IFERROR((s_DL/(up_Rad_Spec!AY38*s_GSF_s*s_Fam*s_Foffset*acf!C38*s_ET_w*(1/24)*s_EF_w*(1/365)))*up_Rad_Spec!BF38,".")</f>
        <v>4.2641916666555311</v>
      </c>
    </row>
    <row r="39" spans="1:18">
      <c r="A39" s="88" t="s">
        <v>46</v>
      </c>
      <c r="B39" s="28"/>
      <c r="C39" s="30">
        <f>IFERROR((s_DL/(k_decay*up_Rad_Spec!V39*s_IFD_w*s_EF_w))*up_Rad_Spec!BF39,".")</f>
        <v>3.266256203344386E-5</v>
      </c>
      <c r="D39" s="30">
        <f>IFERROR((s_DL/(k_decay*up_Rad_Spec!AN39*s_IRA_w*(1/s_PEFm_up)*s_SLF*s_ET_w*s_EF_w))*up_Rad_Spec!BF39,".")</f>
        <v>4.914819043980935E-7</v>
      </c>
      <c r="E39" s="30">
        <f>IFERROR((s_DL/(k_decay*up_Rad_Spec!AN39*s_IRA_w*(1/s_PEF)*s_SLF*s_ET_w*s_EF_w))*up_Rad_Spec!BF39,".")</f>
        <v>4.0946614908779038E-4</v>
      </c>
      <c r="F39" s="30">
        <f>IFERROR((s_DL/(k_decay*up_Rad_Spec!AY39*s_GSF_s*s_Fam*s_Foffset*acf!C39*s_ET_w*(1/24)*s_EF_w*(1/365)))*up_Rad_Spec!BF39,".")</f>
        <v>4.8194018562371834</v>
      </c>
      <c r="G39" s="30">
        <f t="shared" si="0"/>
        <v>3.0249402977748424E-5</v>
      </c>
      <c r="H39" s="30">
        <f t="shared" si="1"/>
        <v>4.8419603376271851E-7</v>
      </c>
      <c r="I39" s="89">
        <f>IFERROR((s_DL/(up_Rad_Spec!AV39*s_GSF_s*s_Fam*s_Foffset*Fsurf!C39*s_EF_w*(1/365)*s_ET_w*(1/24)))*up_Rad_Spec!BF39,".")</f>
        <v>3.5328845622663878</v>
      </c>
      <c r="J39" s="30">
        <f>IFERROR((s_DL/(up_Rad_Spec!AZ39*s_GSF_s*s_Fam*s_Foffset*Fsurf!C39*s_EF_w*(1/365)*s_ET_w*(1/24)))*up_Rad_Spec!BF39,".")</f>
        <v>3.5328845622663878</v>
      </c>
      <c r="K39" s="30">
        <f>IFERROR((s_DL/(up_Rad_Spec!BA39*s_GSF_s*s_Fam*s_Foffset*Fsurf!C39*s_EF_w*(1/365)*s_ET_w*(1/24)))*up_Rad_Spec!BF39,".")</f>
        <v>3.5328845622663878</v>
      </c>
      <c r="L39" s="30">
        <f>IFERROR((s_DL/(up_Rad_Spec!BB39*s_GSF_s*s_Fam*s_Foffset*Fsurf!C39*s_EF_w*(1/365)*s_ET_w*(1/24)))*up_Rad_Spec!BF39,".")</f>
        <v>3.5328845622663878</v>
      </c>
      <c r="M39" s="30">
        <f>IFERROR((s_DL/(up_Rad_Spec!AY39*s_GSF_s*s_Fam*s_Foffset*Fsurf!C39*s_EF_w*(1/365)*s_ET_w*(1/24)))*up_Rad_Spec!BF39,".")</f>
        <v>3.5328845622663878</v>
      </c>
      <c r="N39" s="30">
        <f>IFERROR((s_DL/(up_Rad_Spec!AV39*s_GSF_s*s_Fam*s_Foffset*acf!D39*s_ET_w*(1/24)*s_EF_w*(1/365)))*up_Rad_Spec!BF39,".")</f>
        <v>4.2641916666555311</v>
      </c>
      <c r="O39" s="30">
        <f>IFERROR((s_DL/(up_Rad_Spec!AZ39*s_GSF_s*s_Fam*s_Foffset*acf!E39*s_ET_w*(1/24)*s_EF_w*(1/365)))*up_Rad_Spec!BF39,".")</f>
        <v>4.3633589147172884</v>
      </c>
      <c r="P39" s="30">
        <f>IFERROR((s_DL/(up_Rad_Spec!BA39*s_GSF_s*s_Fam*s_Foffset*acf!F39*s_ET_w*(1/24)*s_EF_w*(1/365)))*up_Rad_Spec!BF39,".")</f>
        <v>4.3826414351737393</v>
      </c>
      <c r="Q39" s="30">
        <f>IFERROR((s_DL/(up_Rad_Spec!BB39*s_GSF_s*s_Fam*s_Foffset*acf!G39*s_ET_w*(1/24)*s_EF_w*(1/365)))*up_Rad_Spec!BF39,".")</f>
        <v>4.4521450183538454</v>
      </c>
      <c r="R39" s="30">
        <f>IFERROR((s_DL/(up_Rad_Spec!AY39*s_GSF_s*s_Fam*s_Foffset*acf!C39*s_ET_w*(1/24)*s_EF_w*(1/365)))*up_Rad_Spec!BF39,".")</f>
        <v>4.2641916666555311</v>
      </c>
    </row>
    <row r="40" spans="1:18">
      <c r="A40" s="88" t="s">
        <v>47</v>
      </c>
      <c r="B40" s="28"/>
      <c r="C40" s="30">
        <f>IFERROR((s_DL/(k_decay*up_Rad_Spec!V40*s_IFD_w*s_EF_w))*up_Rad_Spec!BF40,".")</f>
        <v>3.266256203344386E-5</v>
      </c>
      <c r="D40" s="30">
        <f>IFERROR((s_DL/(k_decay*up_Rad_Spec!AN40*s_IRA_w*(1/s_PEFm_up)*s_SLF*s_ET_w*s_EF_w))*up_Rad_Spec!BF40,".")</f>
        <v>4.914819043980935E-7</v>
      </c>
      <c r="E40" s="30">
        <f>IFERROR((s_DL/(k_decay*up_Rad_Spec!AN40*s_IRA_w*(1/s_PEF)*s_SLF*s_ET_w*s_EF_w))*up_Rad_Spec!BF40,".")</f>
        <v>4.0946614908779038E-4</v>
      </c>
      <c r="F40" s="30">
        <f>IFERROR((s_DL/(k_decay*up_Rad_Spec!AY40*s_GSF_s*s_Fam*s_Foffset*acf!C40*s_ET_w*(1/24)*s_EF_w*(1/365)))*up_Rad_Spec!BF40,".")</f>
        <v>4.9444007516439079</v>
      </c>
      <c r="G40" s="30">
        <f t="shared" si="0"/>
        <v>3.0249407777657992E-5</v>
      </c>
      <c r="H40" s="30">
        <f t="shared" si="1"/>
        <v>4.8419603499253931E-7</v>
      </c>
      <c r="I40" s="89">
        <f>IFERROR((s_DL/(up_Rad_Spec!AV40*s_GSF_s*s_Fam*s_Foffset*Fsurf!C40*s_EF_w*(1/365)*s_ET_w*(1/24)))*up_Rad_Spec!BF40,".")</f>
        <v>3.6383887940746846</v>
      </c>
      <c r="J40" s="30">
        <f>IFERROR((s_DL/(up_Rad_Spec!AZ40*s_GSF_s*s_Fam*s_Foffset*Fsurf!C40*s_EF_w*(1/365)*s_ET_w*(1/24)))*up_Rad_Spec!BF40,".")</f>
        <v>3.6383887940746846</v>
      </c>
      <c r="K40" s="30">
        <f>IFERROR((s_DL/(up_Rad_Spec!BA40*s_GSF_s*s_Fam*s_Foffset*Fsurf!C40*s_EF_w*(1/365)*s_ET_w*(1/24)))*up_Rad_Spec!BF40,".")</f>
        <v>3.6383887940746846</v>
      </c>
      <c r="L40" s="30">
        <f>IFERROR((s_DL/(up_Rad_Spec!BB40*s_GSF_s*s_Fam*s_Foffset*Fsurf!C40*s_EF_w*(1/365)*s_ET_w*(1/24)))*up_Rad_Spec!BF40,".")</f>
        <v>3.6383887940746846</v>
      </c>
      <c r="M40" s="30">
        <f>IFERROR((s_DL/(up_Rad_Spec!AY40*s_GSF_s*s_Fam*s_Foffset*Fsurf!C40*s_EF_w*(1/365)*s_ET_w*(1/24)))*up_Rad_Spec!BF40,".")</f>
        <v>3.6383887940746846</v>
      </c>
      <c r="N40" s="30">
        <f>IFERROR((s_DL/(up_Rad_Spec!AV40*s_GSF_s*s_Fam*s_Foffset*acf!D40*s_ET_w*(1/24)*s_EF_w*(1/365)))*up_Rad_Spec!BF40,".")</f>
        <v>4.4589504206614308</v>
      </c>
      <c r="O40" s="30">
        <f>IFERROR((s_DL/(up_Rad_Spec!AZ40*s_GSF_s*s_Fam*s_Foffset*acf!E40*s_ET_w*(1/24)*s_EF_w*(1/365)))*up_Rad_Spec!BF40,".")</f>
        <v>4.609936936924897</v>
      </c>
      <c r="P40" s="30">
        <f>IFERROR((s_DL/(up_Rad_Spec!BA40*s_GSF_s*s_Fam*s_Foffset*acf!F40*s_ET_w*(1/24)*s_EF_w*(1/365)))*up_Rad_Spec!BF40,".")</f>
        <v>4.7109911611396607</v>
      </c>
      <c r="Q40" s="30">
        <f>IFERROR((s_DL/(up_Rad_Spec!BB40*s_GSF_s*s_Fam*s_Foffset*acf!G40*s_ET_w*(1/24)*s_EF_w*(1/365)))*up_Rad_Spec!BF40,".")</f>
        <v>4.6742100961416391</v>
      </c>
      <c r="R40" s="30">
        <f>IFERROR((s_DL/(up_Rad_Spec!AY40*s_GSF_s*s_Fam*s_Foffset*acf!C40*s_ET_w*(1/24)*s_EF_w*(1/365)))*up_Rad_Spec!BF40,".")</f>
        <v>4.3747902977791586</v>
      </c>
    </row>
    <row r="41" spans="1:18">
      <c r="A41" s="34" t="s">
        <v>48</v>
      </c>
      <c r="B41" s="28" t="s">
        <v>9</v>
      </c>
      <c r="C41" s="30">
        <f>IFERROR((s_DL/(k_decay*up_Rad_Spec!V41*s_IFD_w*s_EF_w))*up_Rad_Spec!BF41,".")</f>
        <v>3.266256203344386E-5</v>
      </c>
      <c r="D41" s="30">
        <f>IFERROR((s_DL/(k_decay*up_Rad_Spec!AN41*s_IRA_w*(1/s_PEFm_up)*s_SLF*s_ET_w*s_EF_w))*up_Rad_Spec!BF41,".")</f>
        <v>4.914819043980935E-7</v>
      </c>
      <c r="E41" s="30">
        <f>IFERROR((s_DL/(k_decay*up_Rad_Spec!AN41*s_IRA_w*(1/s_PEF)*s_SLF*s_ET_w*s_EF_w))*up_Rad_Spec!BF41,".")</f>
        <v>4.0946614908779038E-4</v>
      </c>
      <c r="F41" s="30">
        <f>IFERROR((s_DL/(k_decay*up_Rad_Spec!AY41*s_GSF_s*s_Fam*s_Foffset*acf!C41*s_ET_w*(1/24)*s_EF_w*(1/365)))*up_Rad_Spec!BF41,".")</f>
        <v>5.1959176262557127</v>
      </c>
      <c r="G41" s="30">
        <f t="shared" si="0"/>
        <v>3.0249416735947384E-5</v>
      </c>
      <c r="H41" s="30">
        <f t="shared" si="1"/>
        <v>4.8419603728780875E-7</v>
      </c>
      <c r="I41" s="89">
        <f>IFERROR((s_DL/(up_Rad_Spec!AV41*s_GSF_s*s_Fam*s_Foffset*Fsurf!C41*s_EF_w*(1/365)*s_ET_w*(1/24)))*up_Rad_Spec!BF41,".")</f>
        <v>4.0076989348266263</v>
      </c>
      <c r="J41" s="30">
        <f>IFERROR((s_DL/(up_Rad_Spec!AZ41*s_GSF_s*s_Fam*s_Foffset*Fsurf!C41*s_EF_w*(1/365)*s_ET_w*(1/24)))*up_Rad_Spec!BF41,".")</f>
        <v>4.0076989348266263</v>
      </c>
      <c r="K41" s="30">
        <f>IFERROR((s_DL/(up_Rad_Spec!BA41*s_GSF_s*s_Fam*s_Foffset*Fsurf!C41*s_EF_w*(1/365)*s_ET_w*(1/24)))*up_Rad_Spec!BF41,".")</f>
        <v>4.0076989348266263</v>
      </c>
      <c r="L41" s="30">
        <f>IFERROR((s_DL/(up_Rad_Spec!BB41*s_GSF_s*s_Fam*s_Foffset*Fsurf!C41*s_EF_w*(1/365)*s_ET_w*(1/24)))*up_Rad_Spec!BF41,".")</f>
        <v>4.0076989348266263</v>
      </c>
      <c r="M41" s="30">
        <f>IFERROR((s_DL/(up_Rad_Spec!AY41*s_GSF_s*s_Fam*s_Foffset*Fsurf!C41*s_EF_w*(1/365)*s_ET_w*(1/24)))*up_Rad_Spec!BF41,".")</f>
        <v>4.0076989348266263</v>
      </c>
      <c r="N41" s="30">
        <f>IFERROR((s_DL/(up_Rad_Spec!AV41*s_GSF_s*s_Fam*s_Foffset*acf!D41*s_ET_w*(1/24)*s_EF_w*(1/365)))*up_Rad_Spec!BF41,".")</f>
        <v>5.1779470237959995</v>
      </c>
      <c r="O41" s="30">
        <f>IFERROR((s_DL/(up_Rad_Spec!AZ41*s_GSF_s*s_Fam*s_Foffset*acf!E41*s_ET_w*(1/24)*s_EF_w*(1/365)))*up_Rad_Spec!BF41,".")</f>
        <v>4.7878643274728763</v>
      </c>
      <c r="P41" s="30">
        <f>IFERROR((s_DL/(up_Rad_Spec!BA41*s_GSF_s*s_Fam*s_Foffset*acf!F41*s_ET_w*(1/24)*s_EF_w*(1/365)))*up_Rad_Spec!BF41,".")</f>
        <v>4.6936785971100434</v>
      </c>
      <c r="Q41" s="30">
        <f>IFERROR((s_DL/(up_Rad_Spec!BB41*s_GSF_s*s_Fam*s_Foffset*acf!G41*s_ET_w*(1/24)*s_EF_w*(1/365)))*up_Rad_Spec!BF41,".")</f>
        <v>4.8435655344076425</v>
      </c>
      <c r="R41" s="30">
        <f>IFERROR((s_DL/(up_Rad_Spec!AY41*s_GSF_s*s_Fam*s_Foffset*acf!C41*s_ET_w*(1/24)*s_EF_w*(1/365)))*up_Rad_Spec!BF41,".")</f>
        <v>4.5973316406129943</v>
      </c>
    </row>
    <row r="42" spans="1:18">
      <c r="A42" s="88" t="s">
        <v>49</v>
      </c>
      <c r="B42" s="28"/>
      <c r="C42" s="30">
        <f>IFERROR((s_DL/(k_decay*up_Rad_Spec!V42*s_IFD_w*s_EF_w))*up_Rad_Spec!BF42,".")</f>
        <v>3.266256203344386E-5</v>
      </c>
      <c r="D42" s="30">
        <f>IFERROR((s_DL/(k_decay*up_Rad_Spec!AN42*s_IRA_w*(1/s_PEFm_up)*s_SLF*s_ET_w*s_EF_w))*up_Rad_Spec!BF42,".")</f>
        <v>4.914819043980935E-7</v>
      </c>
      <c r="E42" s="30">
        <f>IFERROR((s_DL/(k_decay*up_Rad_Spec!AN42*s_IRA_w*(1/s_PEF)*s_SLF*s_ET_w*s_EF_w))*up_Rad_Spec!BF42,".")</f>
        <v>4.0946614908779038E-4</v>
      </c>
      <c r="F42" s="30">
        <f>IFERROR((s_DL/(k_decay*up_Rad_Spec!AY42*s_GSF_s*s_Fam*s_Foffset*acf!C42*s_ET_w*(1/24)*s_EF_w*(1/365)))*up_Rad_Spec!BF42,".")</f>
        <v>5.610994431657784</v>
      </c>
      <c r="G42" s="30">
        <f t="shared" si="0"/>
        <v>3.0249429763431962E-5</v>
      </c>
      <c r="H42" s="30">
        <f t="shared" si="1"/>
        <v>4.8419604062567432E-7</v>
      </c>
      <c r="I42" s="89" t="str">
        <f>IFERROR((s_DL/(up_Rad_Spec!AV42*s_GSF_s*s_Fam*s_Foffset*Fsurf!C42*s_EF_w*(1/365)*s_ET_w*(1/24)))*up_Rad_Spec!BF42,".")</f>
        <v>.</v>
      </c>
      <c r="J42" s="30" t="str">
        <f>IFERROR((s_DL/(up_Rad_Spec!AZ42*s_GSF_s*s_Fam*s_Foffset*Fsurf!C42*s_EF_w*(1/365)*s_ET_w*(1/24)))*up_Rad_Spec!BF42,".")</f>
        <v>.</v>
      </c>
      <c r="K42" s="30" t="str">
        <f>IFERROR((s_DL/(up_Rad_Spec!BA42*s_GSF_s*s_Fam*s_Foffset*Fsurf!C42*s_EF_w*(1/365)*s_ET_w*(1/24)))*up_Rad_Spec!BF42,".")</f>
        <v>.</v>
      </c>
      <c r="L42" s="30" t="str">
        <f>IFERROR((s_DL/(up_Rad_Spec!BB42*s_GSF_s*s_Fam*s_Foffset*Fsurf!C42*s_EF_w*(1/365)*s_ET_w*(1/24)))*up_Rad_Spec!BF42,".")</f>
        <v>.</v>
      </c>
      <c r="M42" s="30" t="str">
        <f>IFERROR((s_DL/(up_Rad_Spec!AY42*s_GSF_s*s_Fam*s_Foffset*Fsurf!C42*s_EF_w*(1/365)*s_ET_w*(1/24)))*up_Rad_Spec!BF42,".")</f>
        <v>.</v>
      </c>
      <c r="N42" s="30">
        <f>IFERROR((s_DL/(up_Rad_Spec!AV42*s_GSF_s*s_Fam*s_Foffset*acf!D42*s_ET_w*(1/24)*s_EF_w*(1/365)))*up_Rad_Spec!BF42,".")</f>
        <v>4.4653327830072049</v>
      </c>
      <c r="O42" s="30">
        <f>IFERROR((s_DL/(up_Rad_Spec!AZ42*s_GSF_s*s_Fam*s_Foffset*acf!E42*s_ET_w*(1/24)*s_EF_w*(1/365)))*up_Rad_Spec!BF42,".")</f>
        <v>4.5217602908159327</v>
      </c>
      <c r="P42" s="30">
        <f>IFERROR((s_DL/(up_Rad_Spec!BA42*s_GSF_s*s_Fam*s_Foffset*acf!F42*s_ET_w*(1/24)*s_EF_w*(1/365)))*up_Rad_Spec!BF42,".")</f>
        <v>4.4578090180063752</v>
      </c>
      <c r="Q42" s="30">
        <f>IFERROR((s_DL/(up_Rad_Spec!BB42*s_GSF_s*s_Fam*s_Foffset*acf!G42*s_ET_w*(1/24)*s_EF_w*(1/365)))*up_Rad_Spec!BF42,".")</f>
        <v>4.48820173544794</v>
      </c>
      <c r="R42" s="30">
        <f>IFERROR((s_DL/(up_Rad_Spec!AY42*s_GSF_s*s_Fam*s_Foffset*acf!C42*s_ET_w*(1/24)*s_EF_w*(1/365)))*up_Rad_Spec!BF42,".")</f>
        <v>4.9645902978936389</v>
      </c>
    </row>
    <row r="43" spans="1:18">
      <c r="A43" s="88" t="s">
        <v>50</v>
      </c>
      <c r="B43" s="28"/>
      <c r="C43" s="30">
        <f>IFERROR((s_DL/(k_decay*up_Rad_Spec!V43*s_IFD_w*s_EF_w))*up_Rad_Spec!BF43,".")</f>
        <v>3.266256203344386E-5</v>
      </c>
      <c r="D43" s="30">
        <f>IFERROR((s_DL/(k_decay*up_Rad_Spec!AN43*s_IRA_w*(1/s_PEFm_up)*s_SLF*s_ET_w*s_EF_w))*up_Rad_Spec!BF43,".")</f>
        <v>4.914819043980935E-7</v>
      </c>
      <c r="E43" s="30">
        <f>IFERROR((s_DL/(k_decay*up_Rad_Spec!AN43*s_IRA_w*(1/s_PEF)*s_SLF*s_ET_w*s_EF_w))*up_Rad_Spec!BF43,".")</f>
        <v>4.0946614908779038E-4</v>
      </c>
      <c r="F43" s="30">
        <f>IFERROR((s_DL/(k_decay*up_Rad_Spec!AY43*s_GSF_s*s_Fam*s_Foffset*acf!C43*s_ET_w*(1/24)*s_EF_w*(1/365)))*up_Rad_Spec!BF43,".")</f>
        <v>5.4596176009771806</v>
      </c>
      <c r="G43" s="30">
        <f t="shared" si="0"/>
        <v>3.0249425241836916E-5</v>
      </c>
      <c r="H43" s="30">
        <f t="shared" si="1"/>
        <v>4.8419603946716417E-7</v>
      </c>
      <c r="I43" s="89" t="str">
        <f>IFERROR((s_DL/(up_Rad_Spec!AV43*s_GSF_s*s_Fam*s_Foffset*Fsurf!C43*s_EF_w*(1/365)*s_ET_w*(1/24)))*up_Rad_Spec!BF43,".")</f>
        <v>.</v>
      </c>
      <c r="J43" s="30" t="str">
        <f>IFERROR((s_DL/(up_Rad_Spec!AZ43*s_GSF_s*s_Fam*s_Foffset*Fsurf!C43*s_EF_w*(1/365)*s_ET_w*(1/24)))*up_Rad_Spec!BF43,".")</f>
        <v>.</v>
      </c>
      <c r="K43" s="30" t="str">
        <f>IFERROR((s_DL/(up_Rad_Spec!BA43*s_GSF_s*s_Fam*s_Foffset*Fsurf!C43*s_EF_w*(1/365)*s_ET_w*(1/24)))*up_Rad_Spec!BF43,".")</f>
        <v>.</v>
      </c>
      <c r="L43" s="30" t="str">
        <f>IFERROR((s_DL/(up_Rad_Spec!BB43*s_GSF_s*s_Fam*s_Foffset*Fsurf!C43*s_EF_w*(1/365)*s_ET_w*(1/24)))*up_Rad_Spec!BF43,".")</f>
        <v>.</v>
      </c>
      <c r="M43" s="30" t="str">
        <f>IFERROR((s_DL/(up_Rad_Spec!AY43*s_GSF_s*s_Fam*s_Foffset*Fsurf!C43*s_EF_w*(1/365)*s_ET_w*(1/24)))*up_Rad_Spec!BF43,".")</f>
        <v>.</v>
      </c>
      <c r="N43" s="30">
        <f>IFERROR((s_DL/(up_Rad_Spec!AV43*s_GSF_s*s_Fam*s_Foffset*acf!D43*s_ET_w*(1/24)*s_EF_w*(1/365)))*up_Rad_Spec!BF43,".")</f>
        <v>4.609936936924897</v>
      </c>
      <c r="O43" s="30">
        <f>IFERROR((s_DL/(up_Rad_Spec!AZ43*s_GSF_s*s_Fam*s_Foffset*acf!E43*s_ET_w*(1/24)*s_EF_w*(1/365)))*up_Rad_Spec!BF43,".")</f>
        <v>4.5654660778866285</v>
      </c>
      <c r="P43" s="30">
        <f>IFERROR((s_DL/(up_Rad_Spec!BA43*s_GSF_s*s_Fam*s_Foffset*acf!F43*s_ET_w*(1/24)*s_EF_w*(1/365)))*up_Rad_Spec!BF43,".")</f>
        <v>4.5536164404104298</v>
      </c>
      <c r="Q43" s="30">
        <f>IFERROR((s_DL/(up_Rad_Spec!BB43*s_GSF_s*s_Fam*s_Foffset*acf!G43*s_ET_w*(1/24)*s_EF_w*(1/365)))*up_Rad_Spec!BF43,".")</f>
        <v>4.5813629476464373</v>
      </c>
      <c r="R43" s="30">
        <f>IFERROR((s_DL/(up_Rad_Spec!AY43*s_GSF_s*s_Fam*s_Foffset*acf!C43*s_ET_w*(1/24)*s_EF_w*(1/365)))*up_Rad_Spec!BF43,".")</f>
        <v>4.8306525522629098</v>
      </c>
    </row>
    <row r="44" spans="1:18">
      <c r="A44" s="88" t="s">
        <v>51</v>
      </c>
      <c r="B44" s="28"/>
      <c r="C44" s="30">
        <f>IFERROR((s_DL/(k_decay*up_Rad_Spec!V44*s_IFD_w*s_EF_w))*up_Rad_Spec!BF44,".")</f>
        <v>3.266256203344386E-5</v>
      </c>
      <c r="D44" s="30">
        <f>IFERROR((s_DL/(k_decay*up_Rad_Spec!AN44*s_IRA_w*(1/s_PEFm_up)*s_SLF*s_ET_w*s_EF_w))*up_Rad_Spec!BF44,".")</f>
        <v>4.914819043980935E-7</v>
      </c>
      <c r="E44" s="30">
        <f>IFERROR((s_DL/(k_decay*up_Rad_Spec!AN44*s_IRA_w*(1/s_PEF)*s_SLF*s_ET_w*s_EF_w))*up_Rad_Spec!BF44,".")</f>
        <v>4.0946614908779038E-4</v>
      </c>
      <c r="F44" s="30">
        <f>IFERROR((s_DL/(k_decay*up_Rad_Spec!AY44*s_GSF_s*s_Fam*s_Foffset*acf!C44*s_ET_w*(1/24)*s_EF_w*(1/365)))*up_Rad_Spec!BF44,".")</f>
        <v>5.0190220514659414</v>
      </c>
      <c r="G44" s="30">
        <f t="shared" si="0"/>
        <v>3.024941052912199E-5</v>
      </c>
      <c r="H44" s="30">
        <f t="shared" si="1"/>
        <v>4.8419603569751233E-7</v>
      </c>
      <c r="I44" s="89">
        <f>IFERROR((s_DL/(up_Rad_Spec!AV44*s_GSF_s*s_Fam*s_Foffset*Fsurf!C44*s_EF_w*(1/365)*s_ET_w*(1/24)))*up_Rad_Spec!BF44,".")</f>
        <v>3.9156948270482372</v>
      </c>
      <c r="J44" s="30">
        <f>IFERROR((s_DL/(up_Rad_Spec!AZ44*s_GSF_s*s_Fam*s_Foffset*Fsurf!C44*s_EF_w*(1/365)*s_ET_w*(1/24)))*up_Rad_Spec!BF44,".")</f>
        <v>3.9156948270482372</v>
      </c>
      <c r="K44" s="30">
        <f>IFERROR((s_DL/(up_Rad_Spec!BA44*s_GSF_s*s_Fam*s_Foffset*Fsurf!C44*s_EF_w*(1/365)*s_ET_w*(1/24)))*up_Rad_Spec!BF44,".")</f>
        <v>3.9156948270482372</v>
      </c>
      <c r="L44" s="30">
        <f>IFERROR((s_DL/(up_Rad_Spec!BB44*s_GSF_s*s_Fam*s_Foffset*Fsurf!C44*s_EF_w*(1/365)*s_ET_w*(1/24)))*up_Rad_Spec!BF44,".")</f>
        <v>3.9156948270482372</v>
      </c>
      <c r="M44" s="30">
        <f>IFERROR((s_DL/(up_Rad_Spec!AY44*s_GSF_s*s_Fam*s_Foffset*Fsurf!C44*s_EF_w*(1/365)*s_ET_w*(1/24)))*up_Rad_Spec!BF44,".")</f>
        <v>3.9156948270482372</v>
      </c>
      <c r="N44" s="30">
        <f>IFERROR((s_DL/(up_Rad_Spec!AV44*s_GSF_s*s_Fam*s_Foffset*acf!D44*s_ET_w*(1/24)*s_EF_w*(1/365)))*up_Rad_Spec!BF44,".")</f>
        <v>5.0549027041810604</v>
      </c>
      <c r="O44" s="30">
        <f>IFERROR((s_DL/(up_Rad_Spec!AZ44*s_GSF_s*s_Fam*s_Foffset*acf!E44*s_ET_w*(1/24)*s_EF_w*(1/365)))*up_Rad_Spec!BF44,".")</f>
        <v>4.4991471277725399</v>
      </c>
      <c r="P44" s="30">
        <f>IFERROR((s_DL/(up_Rad_Spec!BA44*s_GSF_s*s_Fam*s_Foffset*acf!F44*s_ET_w*(1/24)*s_EF_w*(1/365)))*up_Rad_Spec!BF44,".")</f>
        <v>4.6137155737584434</v>
      </c>
      <c r="Q44" s="30">
        <f>IFERROR((s_DL/(up_Rad_Spec!BB44*s_GSF_s*s_Fam*s_Foffset*acf!G44*s_ET_w*(1/24)*s_EF_w*(1/365)))*up_Rad_Spec!BF44,".")</f>
        <v>4.7021356756633974</v>
      </c>
      <c r="R44" s="30">
        <f>IFERROR((s_DL/(up_Rad_Spec!AY44*s_GSF_s*s_Fam*s_Foffset*acf!C44*s_ET_w*(1/24)*s_EF_w*(1/365)))*up_Rad_Spec!BF44,".")</f>
        <v>4.4408149901264693</v>
      </c>
    </row>
    <row r="45" spans="1:18">
      <c r="A45" s="88" t="s">
        <v>52</v>
      </c>
      <c r="B45" s="28"/>
      <c r="C45" s="30">
        <f>IFERROR((s_DL/(k_decay*up_Rad_Spec!V45*s_IFD_w*s_EF_w))*up_Rad_Spec!BF45,".")</f>
        <v>3.266256203344386E-5</v>
      </c>
      <c r="D45" s="30">
        <f>IFERROR((s_DL/(k_decay*up_Rad_Spec!AN45*s_IRA_w*(1/s_PEFm_up)*s_SLF*s_ET_w*s_EF_w))*up_Rad_Spec!BF45,".")</f>
        <v>4.914819043980935E-7</v>
      </c>
      <c r="E45" s="30">
        <f>IFERROR((s_DL/(k_decay*up_Rad_Spec!AN45*s_IRA_w*(1/s_PEF)*s_SLF*s_ET_w*s_EF_w))*up_Rad_Spec!BF45,".")</f>
        <v>4.0946614908779038E-4</v>
      </c>
      <c r="F45" s="30">
        <f>IFERROR((s_DL/(k_decay*up_Rad_Spec!AY45*s_GSF_s*s_Fam*s_Foffset*acf!C45*s_ET_w*(1/24)*s_EF_w*(1/365)))*up_Rad_Spec!BF45,".")</f>
        <v>5.4426003721299212</v>
      </c>
      <c r="G45" s="30">
        <f t="shared" si="0"/>
        <v>3.0249424717809012E-5</v>
      </c>
      <c r="H45" s="30">
        <f t="shared" si="1"/>
        <v>4.8419603933289929E-7</v>
      </c>
      <c r="I45" s="89">
        <f>IFERROR((s_DL/(up_Rad_Spec!AV45*s_GSF_s*s_Fam*s_Foffset*Fsurf!C45*s_EF_w*(1/365)*s_ET_w*(1/24)))*up_Rad_Spec!BF45,".")</f>
        <v>4.3247379986364409</v>
      </c>
      <c r="J45" s="30">
        <f>IFERROR((s_DL/(up_Rad_Spec!AZ45*s_GSF_s*s_Fam*s_Foffset*Fsurf!C45*s_EF_w*(1/365)*s_ET_w*(1/24)))*up_Rad_Spec!BF45,".")</f>
        <v>4.3247379986364409</v>
      </c>
      <c r="K45" s="30">
        <f>IFERROR((s_DL/(up_Rad_Spec!BA45*s_GSF_s*s_Fam*s_Foffset*Fsurf!C45*s_EF_w*(1/365)*s_ET_w*(1/24)))*up_Rad_Spec!BF45,".")</f>
        <v>4.3247379986364409</v>
      </c>
      <c r="L45" s="30">
        <f>IFERROR((s_DL/(up_Rad_Spec!BB45*s_GSF_s*s_Fam*s_Foffset*Fsurf!C45*s_EF_w*(1/365)*s_ET_w*(1/24)))*up_Rad_Spec!BF45,".")</f>
        <v>4.3247379986364409</v>
      </c>
      <c r="M45" s="30">
        <f>IFERROR((s_DL/(up_Rad_Spec!AY45*s_GSF_s*s_Fam*s_Foffset*Fsurf!C45*s_EF_w*(1/365)*s_ET_w*(1/24)))*up_Rad_Spec!BF45,".")</f>
        <v>4.3247379986364409</v>
      </c>
      <c r="N45" s="30">
        <f>IFERROR((s_DL/(up_Rad_Spec!AV45*s_GSF_s*s_Fam*s_Foffset*acf!D45*s_ET_w*(1/24)*s_EF_w*(1/365)))*up_Rad_Spec!BF45,".")</f>
        <v>4.6897054847719009</v>
      </c>
      <c r="O45" s="30">
        <f>IFERROR((s_DL/(up_Rad_Spec!AZ45*s_GSF_s*s_Fam*s_Foffset*acf!E45*s_ET_w*(1/24)*s_EF_w*(1/365)))*up_Rad_Spec!BF45,".")</f>
        <v>4.6068499255832052</v>
      </c>
      <c r="P45" s="30">
        <f>IFERROR((s_DL/(up_Rad_Spec!BA45*s_GSF_s*s_Fam*s_Foffset*acf!F45*s_ET_w*(1/24)*s_EF_w*(1/365)))*up_Rad_Spec!BF45,".")</f>
        <v>4.5757714335301518</v>
      </c>
      <c r="Q45" s="30">
        <f>IFERROR((s_DL/(up_Rad_Spec!BB45*s_GSF_s*s_Fam*s_Foffset*acf!G45*s_ET_w*(1/24)*s_EF_w*(1/365)))*up_Rad_Spec!BF45,".")</f>
        <v>4.6695330798357153</v>
      </c>
      <c r="R45" s="30">
        <f>IFERROR((s_DL/(up_Rad_Spec!AY45*s_GSF_s*s_Fam*s_Foffset*acf!C45*s_ET_w*(1/24)*s_EF_w*(1/365)))*up_Rad_Spec!BF45,".")</f>
        <v>4.8155957614816751</v>
      </c>
    </row>
    <row r="46" spans="1:18">
      <c r="A46" s="88" t="s">
        <v>53</v>
      </c>
      <c r="B46" s="28"/>
      <c r="C46" s="30">
        <f>IFERROR((s_DL/(k_decay*up_Rad_Spec!V46*s_IFD_w*s_EF_w))*up_Rad_Spec!BF46,".")</f>
        <v>3.266256203344386E-5</v>
      </c>
      <c r="D46" s="30">
        <f>IFERROR((s_DL/(k_decay*up_Rad_Spec!AN46*s_IRA_w*(1/s_PEFm_up)*s_SLF*s_ET_w*s_EF_w))*up_Rad_Spec!BF46,".")</f>
        <v>4.914819043980935E-7</v>
      </c>
      <c r="E46" s="30">
        <f>IFERROR((s_DL/(k_decay*up_Rad_Spec!AN46*s_IRA_w*(1/s_PEF)*s_SLF*s_ET_w*s_EF_w))*up_Rad_Spec!BF46,".")</f>
        <v>4.0946614908779038E-4</v>
      </c>
      <c r="F46" s="30">
        <f>IFERROR((s_DL/(k_decay*up_Rad_Spec!AY46*s_GSF_s*s_Fam*s_Foffset*acf!C46*s_ET_w*(1/24)*s_EF_w*(1/365)))*up_Rad_Spec!BF46,".")</f>
        <v>5.3548909513746485</v>
      </c>
      <c r="G46" s="30">
        <f t="shared" si="0"/>
        <v>3.0249421964066269E-5</v>
      </c>
      <c r="H46" s="30">
        <f t="shared" si="1"/>
        <v>4.8419603862734297E-7</v>
      </c>
      <c r="I46" s="89" t="str">
        <f>IFERROR((s_DL/(up_Rad_Spec!AV46*s_GSF_s*s_Fam*s_Foffset*Fsurf!C46*s_EF_w*(1/365)*s_ET_w*(1/24)))*up_Rad_Spec!BF46,".")</f>
        <v>.</v>
      </c>
      <c r="J46" s="30" t="str">
        <f>IFERROR((s_DL/(up_Rad_Spec!AZ46*s_GSF_s*s_Fam*s_Foffset*Fsurf!C46*s_EF_w*(1/365)*s_ET_w*(1/24)))*up_Rad_Spec!BF46,".")</f>
        <v>.</v>
      </c>
      <c r="K46" s="30" t="str">
        <f>IFERROR((s_DL/(up_Rad_Spec!BA46*s_GSF_s*s_Fam*s_Foffset*Fsurf!C46*s_EF_w*(1/365)*s_ET_w*(1/24)))*up_Rad_Spec!BF46,".")</f>
        <v>.</v>
      </c>
      <c r="L46" s="30" t="str">
        <f>IFERROR((s_DL/(up_Rad_Spec!BB46*s_GSF_s*s_Fam*s_Foffset*Fsurf!C46*s_EF_w*(1/365)*s_ET_w*(1/24)))*up_Rad_Spec!BF46,".")</f>
        <v>.</v>
      </c>
      <c r="M46" s="30" t="str">
        <f>IFERROR((s_DL/(up_Rad_Spec!AY46*s_GSF_s*s_Fam*s_Foffset*Fsurf!C46*s_EF_w*(1/365)*s_ET_w*(1/24)))*up_Rad_Spec!BF46,".")</f>
        <v>.</v>
      </c>
      <c r="N46" s="30">
        <f>IFERROR((s_DL/(up_Rad_Spec!AV46*s_GSF_s*s_Fam*s_Foffset*acf!D46*s_ET_w*(1/24)*s_EF_w*(1/365)))*up_Rad_Spec!BF46,".")</f>
        <v>4.7379907407283666</v>
      </c>
      <c r="O46" s="30">
        <f>IFERROR((s_DL/(up_Rad_Spec!AZ46*s_GSF_s*s_Fam*s_Foffset*acf!E46*s_ET_w*(1/24)*s_EF_w*(1/365)))*up_Rad_Spec!BF46,".")</f>
        <v>4.7379907407283666</v>
      </c>
      <c r="P46" s="30">
        <f>IFERROR((s_DL/(up_Rad_Spec!BA46*s_GSF_s*s_Fam*s_Foffset*acf!F46*s_ET_w*(1/24)*s_EF_w*(1/365)))*up_Rad_Spec!BF46,".")</f>
        <v>4.7379907407283666</v>
      </c>
      <c r="Q46" s="30">
        <f>IFERROR((s_DL/(up_Rad_Spec!BB46*s_GSF_s*s_Fam*s_Foffset*acf!G46*s_ET_w*(1/24)*s_EF_w*(1/365)))*up_Rad_Spec!BF46,".")</f>
        <v>4.7379907407283666</v>
      </c>
      <c r="R46" s="30">
        <f>IFERROR((s_DL/(up_Rad_Spec!AY46*s_GSF_s*s_Fam*s_Foffset*acf!C46*s_ET_w*(1/24)*s_EF_w*(1/365)))*up_Rad_Spec!BF46,".")</f>
        <v>4.7379907407283666</v>
      </c>
    </row>
    <row r="47" spans="1:18">
      <c r="A47" s="88" t="s">
        <v>54</v>
      </c>
      <c r="B47" s="28"/>
      <c r="C47" s="30">
        <f>IFERROR((s_DL/(k_decay*up_Rad_Spec!V47*s_IFD_w*s_EF_w))*up_Rad_Spec!BF47,".")</f>
        <v>3.266256203344386E-5</v>
      </c>
      <c r="D47" s="30">
        <f>IFERROR((s_DL/(k_decay*up_Rad_Spec!AN47*s_IRA_w*(1/s_PEFm_up)*s_SLF*s_ET_w*s_EF_w))*up_Rad_Spec!BF47,".")</f>
        <v>4.914819043980935E-7</v>
      </c>
      <c r="E47" s="30">
        <f>IFERROR((s_DL/(k_decay*up_Rad_Spec!AN47*s_IRA_w*(1/s_PEF)*s_SLF*s_ET_w*s_EF_w))*up_Rad_Spec!BF47,".")</f>
        <v>4.0946614908779038E-4</v>
      </c>
      <c r="F47" s="30">
        <f>IFERROR((s_DL/(k_decay*up_Rad_Spec!AY47*s_GSF_s*s_Fam*s_Foffset*acf!C47*s_ET_w*(1/24)*s_EF_w*(1/365)))*up_Rad_Spec!BF47,".")</f>
        <v>5.2997409116761025</v>
      </c>
      <c r="G47" s="30">
        <f t="shared" si="0"/>
        <v>3.0249420185890478E-5</v>
      </c>
      <c r="H47" s="30">
        <f t="shared" si="1"/>
        <v>4.8419603817174375E-7</v>
      </c>
      <c r="I47" s="89" t="str">
        <f>IFERROR((s_DL/(up_Rad_Spec!AV47*s_GSF_s*s_Fam*s_Foffset*Fsurf!C47*s_EF_w*(1/365)*s_ET_w*(1/24)))*up_Rad_Spec!BF47,".")</f>
        <v>.</v>
      </c>
      <c r="J47" s="30" t="str">
        <f>IFERROR((s_DL/(up_Rad_Spec!AZ47*s_GSF_s*s_Fam*s_Foffset*Fsurf!C47*s_EF_w*(1/365)*s_ET_w*(1/24)))*up_Rad_Spec!BF47,".")</f>
        <v>.</v>
      </c>
      <c r="K47" s="30" t="str">
        <f>IFERROR((s_DL/(up_Rad_Spec!BA47*s_GSF_s*s_Fam*s_Foffset*Fsurf!C47*s_EF_w*(1/365)*s_ET_w*(1/24)))*up_Rad_Spec!BF47,".")</f>
        <v>.</v>
      </c>
      <c r="L47" s="30" t="str">
        <f>IFERROR((s_DL/(up_Rad_Spec!BB47*s_GSF_s*s_Fam*s_Foffset*Fsurf!C47*s_EF_w*(1/365)*s_ET_w*(1/24)))*up_Rad_Spec!BF47,".")</f>
        <v>.</v>
      </c>
      <c r="M47" s="30" t="str">
        <f>IFERROR((s_DL/(up_Rad_Spec!AY47*s_GSF_s*s_Fam*s_Foffset*Fsurf!C47*s_EF_w*(1/365)*s_ET_w*(1/24)))*up_Rad_Spec!BF47,".")</f>
        <v>.</v>
      </c>
      <c r="N47" s="30">
        <f>IFERROR((s_DL/(up_Rad_Spec!AV47*s_GSF_s*s_Fam*s_Foffset*acf!D47*s_ET_w*(1/24)*s_EF_w*(1/365)))*up_Rad_Spec!BF47,".")</f>
        <v>4.7572117985000855</v>
      </c>
      <c r="O47" s="30">
        <f>IFERROR((s_DL/(up_Rad_Spec!AZ47*s_GSF_s*s_Fam*s_Foffset*acf!E47*s_ET_w*(1/24)*s_EF_w*(1/365)))*up_Rad_Spec!BF47,".")</f>
        <v>4.6271015957325989</v>
      </c>
      <c r="P47" s="30">
        <f>IFERROR((s_DL/(up_Rad_Spec!BA47*s_GSF_s*s_Fam*s_Foffset*acf!F47*s_ET_w*(1/24)*s_EF_w*(1/365)))*up_Rad_Spec!BF47,".")</f>
        <v>4.6068499255832052</v>
      </c>
      <c r="Q47" s="30">
        <f>IFERROR((s_DL/(up_Rad_Spec!BB47*s_GSF_s*s_Fam*s_Foffset*acf!G47*s_ET_w*(1/24)*s_EF_w*(1/365)))*up_Rad_Spec!BF47,".")</f>
        <v>4.8912786764578122</v>
      </c>
      <c r="R47" s="30">
        <f>IFERROR((s_DL/(up_Rad_Spec!AY47*s_GSF_s*s_Fam*s_Foffset*acf!C47*s_ET_w*(1/24)*s_EF_w*(1/365)))*up_Rad_Spec!BF47,".")</f>
        <v>4.6891941583487711</v>
      </c>
    </row>
    <row r="48" spans="1:18">
      <c r="A48" s="88" t="s">
        <v>55</v>
      </c>
      <c r="B48" s="28"/>
      <c r="C48" s="30">
        <f>IFERROR((s_DL/(k_decay*up_Rad_Spec!V48*s_IFD_w*s_EF_w))*up_Rad_Spec!BF48,".")</f>
        <v>3.266256203344386E-5</v>
      </c>
      <c r="D48" s="30">
        <f>IFERROR((s_DL/(k_decay*up_Rad_Spec!AN48*s_IRA_w*(1/s_PEFm_up)*s_SLF*s_ET_w*s_EF_w))*up_Rad_Spec!BF48,".")</f>
        <v>4.914819043980935E-7</v>
      </c>
      <c r="E48" s="30">
        <f>IFERROR((s_DL/(k_decay*up_Rad_Spec!AN48*s_IRA_w*(1/s_PEF)*s_SLF*s_ET_w*s_EF_w))*up_Rad_Spec!BF48,".")</f>
        <v>4.0946614908779038E-4</v>
      </c>
      <c r="F48" s="30">
        <f>IFERROR((s_DL/(k_decay*up_Rad_Spec!AY48*s_GSF_s*s_Fam*s_Foffset*acf!C48*s_ET_w*(1/24)*s_EF_w*(1/365)))*up_Rad_Spec!BF48,".")</f>
        <v>5.2281904065430185</v>
      </c>
      <c r="G48" s="30">
        <f t="shared" si="0"/>
        <v>3.0249417823015493E-5</v>
      </c>
      <c r="H48" s="30">
        <f t="shared" si="1"/>
        <v>4.8419603756633436E-7</v>
      </c>
      <c r="I48" s="89" t="str">
        <f>IFERROR((s_DL/(up_Rad_Spec!AV48*s_GSF_s*s_Fam*s_Foffset*Fsurf!C48*s_EF_w*(1/365)*s_ET_w*(1/24)))*up_Rad_Spec!BF48,".")</f>
        <v>.</v>
      </c>
      <c r="J48" s="30" t="str">
        <f>IFERROR((s_DL/(up_Rad_Spec!AZ48*s_GSF_s*s_Fam*s_Foffset*Fsurf!C48*s_EF_w*(1/365)*s_ET_w*(1/24)))*up_Rad_Spec!BF48,".")</f>
        <v>.</v>
      </c>
      <c r="K48" s="30" t="str">
        <f>IFERROR((s_DL/(up_Rad_Spec!BA48*s_GSF_s*s_Fam*s_Foffset*Fsurf!C48*s_EF_w*(1/365)*s_ET_w*(1/24)))*up_Rad_Spec!BF48,".")</f>
        <v>.</v>
      </c>
      <c r="L48" s="30" t="str">
        <f>IFERROR((s_DL/(up_Rad_Spec!BB48*s_GSF_s*s_Fam*s_Foffset*Fsurf!C48*s_EF_w*(1/365)*s_ET_w*(1/24)))*up_Rad_Spec!BF48,".")</f>
        <v>.</v>
      </c>
      <c r="M48" s="30" t="str">
        <f>IFERROR((s_DL/(up_Rad_Spec!AY48*s_GSF_s*s_Fam*s_Foffset*Fsurf!C48*s_EF_w*(1/365)*s_ET_w*(1/24)))*up_Rad_Spec!BF48,".")</f>
        <v>.</v>
      </c>
      <c r="N48" s="30">
        <f>IFERROR((s_DL/(up_Rad_Spec!AV48*s_GSF_s*s_Fam*s_Foffset*acf!D48*s_ET_w*(1/24)*s_EF_w*(1/365)))*up_Rad_Spec!BF48,".")</f>
        <v>5.1398738839151452</v>
      </c>
      <c r="O48" s="30">
        <f>IFERROR((s_DL/(up_Rad_Spec!AZ48*s_GSF_s*s_Fam*s_Foffset*acf!E48*s_ET_w*(1/24)*s_EF_w*(1/365)))*up_Rad_Spec!BF48,".")</f>
        <v>4.8140752635721773</v>
      </c>
      <c r="P48" s="30">
        <f>IFERROR((s_DL/(up_Rad_Spec!BA48*s_GSF_s*s_Fam*s_Foffset*acf!F48*s_ET_w*(1/24)*s_EF_w*(1/365)))*up_Rad_Spec!BF48,".")</f>
        <v>4.7379907407283666</v>
      </c>
      <c r="Q48" s="30">
        <f>IFERROR((s_DL/(up_Rad_Spec!BB48*s_GSF_s*s_Fam*s_Foffset*acf!G48*s_ET_w*(1/24)*s_EF_w*(1/365)))*up_Rad_Spec!BF48,".")</f>
        <v>4.8413003132705636</v>
      </c>
      <c r="R48" s="30">
        <f>IFERROR((s_DL/(up_Rad_Spec!AY48*s_GSF_s*s_Fam*s_Foffset*acf!C48*s_ET_w*(1/24)*s_EF_w*(1/365)))*up_Rad_Spec!BF48,".")</f>
        <v>4.625886495523635</v>
      </c>
    </row>
    <row r="49" spans="1:18">
      <c r="A49" s="34" t="s">
        <v>56</v>
      </c>
      <c r="B49" s="90" t="s">
        <v>9</v>
      </c>
      <c r="C49" s="30">
        <f>IFERROR((s_DL/(k_decay*up_Rad_Spec!V49*s_IFD_w*s_EF_w))*up_Rad_Spec!BF49,".")</f>
        <v>3.266256203344386E-5</v>
      </c>
      <c r="D49" s="30">
        <f>IFERROR((s_DL/(k_decay*up_Rad_Spec!AN49*s_IRA_w*(1/s_PEFm_up)*s_SLF*s_ET_w*s_EF_w))*up_Rad_Spec!BF49,".")</f>
        <v>4.914819043980935E-7</v>
      </c>
      <c r="E49" s="30">
        <f>IFERROR((s_DL/(k_decay*up_Rad_Spec!AN49*s_IRA_w*(1/s_PEF)*s_SLF*s_ET_w*s_EF_w))*up_Rad_Spec!BF49,".")</f>
        <v>4.0946614908779038E-4</v>
      </c>
      <c r="F49" s="30">
        <f>IFERROR((s_DL/(k_decay*up_Rad_Spec!AY49*s_GSF_s*s_Fam*s_Foffset*acf!C49*s_ET_w*(1/24)*s_EF_w*(1/365)))*up_Rad_Spec!BF49,".")</f>
        <v>5.3439626024942912</v>
      </c>
      <c r="G49" s="30">
        <f t="shared" si="0"/>
        <v>3.0249421614624626E-5</v>
      </c>
      <c r="H49" s="30">
        <f t="shared" si="1"/>
        <v>4.8419603853781011E-7</v>
      </c>
      <c r="I49" s="89" t="str">
        <f>IFERROR((s_DL/(up_Rad_Spec!AV49*s_GSF_s*s_Fam*s_Foffset*Fsurf!C49*s_EF_w*(1/365)*s_ET_w*(1/24)))*up_Rad_Spec!BF49,".")</f>
        <v>.</v>
      </c>
      <c r="J49" s="30" t="str">
        <f>IFERROR((s_DL/(up_Rad_Spec!AZ49*s_GSF_s*s_Fam*s_Foffset*Fsurf!C49*s_EF_w*(1/365)*s_ET_w*(1/24)))*up_Rad_Spec!BF49,".")</f>
        <v>.</v>
      </c>
      <c r="K49" s="30" t="str">
        <f>IFERROR((s_DL/(up_Rad_Spec!BA49*s_GSF_s*s_Fam*s_Foffset*Fsurf!C49*s_EF_w*(1/365)*s_ET_w*(1/24)))*up_Rad_Spec!BF49,".")</f>
        <v>.</v>
      </c>
      <c r="L49" s="30" t="str">
        <f>IFERROR((s_DL/(up_Rad_Spec!BB49*s_GSF_s*s_Fam*s_Foffset*Fsurf!C49*s_EF_w*(1/365)*s_ET_w*(1/24)))*up_Rad_Spec!BF49,".")</f>
        <v>.</v>
      </c>
      <c r="M49" s="30" t="str">
        <f>IFERROR((s_DL/(up_Rad_Spec!AY49*s_GSF_s*s_Fam*s_Foffset*Fsurf!C49*s_EF_w*(1/365)*s_ET_w*(1/24)))*up_Rad_Spec!BF49,".")</f>
        <v>.</v>
      </c>
      <c r="N49" s="30">
        <f>IFERROR((s_DL/(up_Rad_Spec!AV49*s_GSF_s*s_Fam*s_Foffset*acf!D49*s_ET_w*(1/24)*s_EF_w*(1/365)))*up_Rad_Spec!BF49,".")</f>
        <v>4.7710672798617537</v>
      </c>
      <c r="O49" s="30">
        <f>IFERROR((s_DL/(up_Rad_Spec!AZ49*s_GSF_s*s_Fam*s_Foffset*acf!E49*s_ET_w*(1/24)*s_EF_w*(1/365)))*up_Rad_Spec!BF49,".")</f>
        <v>4.6221843783088659</v>
      </c>
      <c r="P49" s="30">
        <f>IFERROR((s_DL/(up_Rad_Spec!BA49*s_GSF_s*s_Fam*s_Foffset*acf!F49*s_ET_w*(1/24)*s_EF_w*(1/365)))*up_Rad_Spec!BF49,".")</f>
        <v>4.5927808668881784</v>
      </c>
      <c r="Q49" s="30">
        <f>IFERROR((s_DL/(up_Rad_Spec!BB49*s_GSF_s*s_Fam*s_Foffset*acf!G49*s_ET_w*(1/24)*s_EF_w*(1/365)))*up_Rad_Spec!BF49,".")</f>
        <v>4.8234299180201887</v>
      </c>
      <c r="R49" s="30">
        <f>IFERROR((s_DL/(up_Rad_Spec!AY49*s_GSF_s*s_Fam*s_Foffset*acf!C49*s_ET_w*(1/24)*s_EF_w*(1/365)))*up_Rad_Spec!BF49,".")</f>
        <v>4.7283213718697379</v>
      </c>
    </row>
    <row r="50" spans="1:18">
      <c r="A50" s="88" t="s">
        <v>57</v>
      </c>
      <c r="B50" s="28"/>
      <c r="C50" s="30">
        <f>IFERROR((s_DL/(k_decay*up_Rad_Spec!V50*s_IFD_w*s_EF_w))*up_Rad_Spec!BF50,".")</f>
        <v>3.266256203344386E-5</v>
      </c>
      <c r="D50" s="30">
        <f>IFERROR((s_DL/(k_decay*up_Rad_Spec!AN50*s_IRA_w*(1/s_PEFm_up)*s_SLF*s_ET_w*s_EF_w))*up_Rad_Spec!BF50,".")</f>
        <v>4.914819043980935E-7</v>
      </c>
      <c r="E50" s="30">
        <f>IFERROR((s_DL/(k_decay*up_Rad_Spec!AN50*s_IRA_w*(1/s_PEF)*s_SLF*s_ET_w*s_EF_w))*up_Rad_Spec!BF50,".")</f>
        <v>4.0946614908779038E-4</v>
      </c>
      <c r="F50" s="30">
        <f>IFERROR((s_DL/(k_decay*up_Rad_Spec!AY50*s_GSF_s*s_Fam*s_Foffset*acf!C50*s_ET_w*(1/24)*s_EF_w*(1/365)))*up_Rad_Spec!BF50,".")</f>
        <v>5.49580913430556</v>
      </c>
      <c r="G50" s="30">
        <f t="shared" si="0"/>
        <v>3.0249426345527623E-5</v>
      </c>
      <c r="H50" s="30">
        <f t="shared" si="1"/>
        <v>4.8419603974994866E-7</v>
      </c>
      <c r="I50" s="89" t="str">
        <f>IFERROR((s_DL/(up_Rad_Spec!AV50*s_GSF_s*s_Fam*s_Foffset*Fsurf!C50*s_EF_w*(1/365)*s_ET_w*(1/24)))*up_Rad_Spec!BF50,".")</f>
        <v>.</v>
      </c>
      <c r="J50" s="30" t="str">
        <f>IFERROR((s_DL/(up_Rad_Spec!AZ50*s_GSF_s*s_Fam*s_Foffset*Fsurf!C50*s_EF_w*(1/365)*s_ET_w*(1/24)))*up_Rad_Spec!BF50,".")</f>
        <v>.</v>
      </c>
      <c r="K50" s="30" t="str">
        <f>IFERROR((s_DL/(up_Rad_Spec!BA50*s_GSF_s*s_Fam*s_Foffset*Fsurf!C50*s_EF_w*(1/365)*s_ET_w*(1/24)))*up_Rad_Spec!BF50,".")</f>
        <v>.</v>
      </c>
      <c r="L50" s="30" t="str">
        <f>IFERROR((s_DL/(up_Rad_Spec!BB50*s_GSF_s*s_Fam*s_Foffset*Fsurf!C50*s_EF_w*(1/365)*s_ET_w*(1/24)))*up_Rad_Spec!BF50,".")</f>
        <v>.</v>
      </c>
      <c r="M50" s="30" t="str">
        <f>IFERROR((s_DL/(up_Rad_Spec!AY50*s_GSF_s*s_Fam*s_Foffset*Fsurf!C50*s_EF_w*(1/365)*s_ET_w*(1/24)))*up_Rad_Spec!BF50,".")</f>
        <v>.</v>
      </c>
      <c r="N50" s="30">
        <f>IFERROR((s_DL/(up_Rad_Spec!AV50*s_GSF_s*s_Fam*s_Foffset*acf!D50*s_ET_w*(1/24)*s_EF_w*(1/365)))*up_Rad_Spec!BF50,".")</f>
        <v>4.5707675381144242</v>
      </c>
      <c r="O50" s="30">
        <f>IFERROR((s_DL/(up_Rad_Spec!AZ50*s_GSF_s*s_Fam*s_Foffset*acf!E50*s_ET_w*(1/24)*s_EF_w*(1/365)))*up_Rad_Spec!BF50,".")</f>
        <v>4.5569405764129689</v>
      </c>
      <c r="P50" s="30">
        <f>IFERROR((s_DL/(up_Rad_Spec!BA50*s_GSF_s*s_Fam*s_Foffset*acf!F50*s_ET_w*(1/24)*s_EF_w*(1/365)))*up_Rad_Spec!BF50,".")</f>
        <v>4.5851523297371291</v>
      </c>
      <c r="Q50" s="30">
        <f>IFERROR((s_DL/(up_Rad_Spec!BB50*s_GSF_s*s_Fam*s_Foffset*acf!G50*s_ET_w*(1/24)*s_EF_w*(1/365)))*up_Rad_Spec!BF50,".")</f>
        <v>4.4938019871677515</v>
      </c>
      <c r="R50" s="30">
        <f>IFERROR((s_DL/(up_Rad_Spec!AY50*s_GSF_s*s_Fam*s_Foffset*acf!C50*s_ET_w*(1/24)*s_EF_w*(1/365)))*up_Rad_Spec!BF50,".")</f>
        <v>4.8626747075896386</v>
      </c>
    </row>
    <row r="51" spans="1:18">
      <c r="A51" s="88" t="s">
        <v>58</v>
      </c>
      <c r="B51" s="28"/>
      <c r="C51" s="30">
        <f>IFERROR((s_DL/(k_decay*up_Rad_Spec!V51*s_IFD_w*s_EF_w))*up_Rad_Spec!BF51,".")</f>
        <v>3.266256203344386E-5</v>
      </c>
      <c r="D51" s="30">
        <f>IFERROR((s_DL/(k_decay*up_Rad_Spec!AN51*s_IRA_w*(1/s_PEFm_up)*s_SLF*s_ET_w*s_EF_w))*up_Rad_Spec!BF51,".")</f>
        <v>4.914819043980935E-7</v>
      </c>
      <c r="E51" s="30">
        <f>IFERROR((s_DL/(k_decay*up_Rad_Spec!AN51*s_IRA_w*(1/s_PEF)*s_SLF*s_ET_w*s_EF_w))*up_Rad_Spec!BF51,".")</f>
        <v>4.0946614908779038E-4</v>
      </c>
      <c r="F51" s="30">
        <f>IFERROR((s_DL/(k_decay*up_Rad_Spec!AY51*s_GSF_s*s_Fam*s_Foffset*acf!C51*s_ET_w*(1/24)*s_EF_w*(1/365)))*up_Rad_Spec!BF51,".")</f>
        <v>4.8582680002390974</v>
      </c>
      <c r="G51" s="30">
        <f t="shared" si="0"/>
        <v>3.0249404496652974E-5</v>
      </c>
      <c r="H51" s="30">
        <f t="shared" si="1"/>
        <v>4.8419603415188854E-7</v>
      </c>
      <c r="I51" s="89">
        <f>IFERROR((s_DL/(up_Rad_Spec!AV51*s_GSF_s*s_Fam*s_Foffset*Fsurf!C51*s_EF_w*(1/365)*s_ET_w*(1/24)))*up_Rad_Spec!BF51,".")</f>
        <v>3.7503884491253561</v>
      </c>
      <c r="J51" s="30">
        <f>IFERROR((s_DL/(up_Rad_Spec!AZ51*s_GSF_s*s_Fam*s_Foffset*Fsurf!C51*s_EF_w*(1/365)*s_ET_w*(1/24)))*up_Rad_Spec!BF51,".")</f>
        <v>3.7503884491253561</v>
      </c>
      <c r="K51" s="30">
        <f>IFERROR((s_DL/(up_Rad_Spec!BA51*s_GSF_s*s_Fam*s_Foffset*Fsurf!C51*s_EF_w*(1/365)*s_ET_w*(1/24)))*up_Rad_Spec!BF51,".")</f>
        <v>3.7503884491253561</v>
      </c>
      <c r="L51" s="30">
        <f>IFERROR((s_DL/(up_Rad_Spec!BB51*s_GSF_s*s_Fam*s_Foffset*Fsurf!C51*s_EF_w*(1/365)*s_ET_w*(1/24)))*up_Rad_Spec!BF51,".")</f>
        <v>3.7503884491253561</v>
      </c>
      <c r="M51" s="30">
        <f>IFERROR((s_DL/(up_Rad_Spec!AY51*s_GSF_s*s_Fam*s_Foffset*Fsurf!C51*s_EF_w*(1/365)*s_ET_w*(1/24)))*up_Rad_Spec!BF51,".")</f>
        <v>3.7503884491253561</v>
      </c>
      <c r="N51" s="30">
        <f>IFERROR((s_DL/(up_Rad_Spec!AV51*s_GSF_s*s_Fam*s_Foffset*acf!D51*s_ET_w*(1/24)*s_EF_w*(1/365)))*up_Rad_Spec!BF51,".")</f>
        <v>4.8733619047491779</v>
      </c>
      <c r="O51" s="30">
        <f>IFERROR((s_DL/(up_Rad_Spec!AZ51*s_GSF_s*s_Fam*s_Foffset*acf!E51*s_ET_w*(1/24)*s_EF_w*(1/365)))*up_Rad_Spec!BF51,".")</f>
        <v>4.3482527927007144</v>
      </c>
      <c r="P51" s="30">
        <f>IFERROR((s_DL/(up_Rad_Spec!BA51*s_GSF_s*s_Fam*s_Foffset*acf!F51*s_ET_w*(1/24)*s_EF_w*(1/365)))*up_Rad_Spec!BF51,".")</f>
        <v>4.4330705445428782</v>
      </c>
      <c r="Q51" s="30">
        <f>IFERROR((s_DL/(up_Rad_Spec!BB51*s_GSF_s*s_Fam*s_Foffset*acf!G51*s_ET_w*(1/24)*s_EF_w*(1/365)))*up_Rad_Spec!BF51,".")</f>
        <v>4.5014291488232434</v>
      </c>
      <c r="R51" s="30">
        <f>IFERROR((s_DL/(up_Rad_Spec!AY51*s_GSF_s*s_Fam*s_Foffset*acf!C51*s_ET_w*(1/24)*s_EF_w*(1/365)))*up_Rad_Spec!BF51,".")</f>
        <v>4.2985803091285595</v>
      </c>
    </row>
    <row r="52" spans="1:18">
      <c r="A52" s="88" t="s">
        <v>59</v>
      </c>
      <c r="B52" s="28"/>
      <c r="C52" s="30">
        <f>IFERROR((s_DL/(k_decay*up_Rad_Spec!V52*s_IFD_w*s_EF_w))*up_Rad_Spec!BF52,".")</f>
        <v>3.266256203344386E-5</v>
      </c>
      <c r="D52" s="30">
        <f>IFERROR((s_DL/(k_decay*up_Rad_Spec!AN52*s_IRA_w*(1/s_PEFm_up)*s_SLF*s_ET_w*s_EF_w))*up_Rad_Spec!BF52,".")</f>
        <v>4.914819043980935E-7</v>
      </c>
      <c r="E52" s="30">
        <f>IFERROR((s_DL/(k_decay*up_Rad_Spec!AN52*s_IRA_w*(1/s_PEF)*s_SLF*s_ET_w*s_EF_w))*up_Rad_Spec!BF52,".")</f>
        <v>4.0946614908779038E-4</v>
      </c>
      <c r="F52" s="30">
        <f>IFERROR((s_DL/(k_decay*up_Rad_Spec!AY52*s_GSF_s*s_Fam*s_Foffset*acf!C52*s_ET_w*(1/24)*s_EF_w*(1/365)))*up_Rad_Spec!BF52,".")</f>
        <v>5.4532460912978573</v>
      </c>
      <c r="G52" s="30">
        <f t="shared" si="0"/>
        <v>3.0249425046015909E-5</v>
      </c>
      <c r="H52" s="30">
        <f t="shared" si="1"/>
        <v>4.8419603941699145E-7</v>
      </c>
      <c r="I52" s="89">
        <f>IFERROR((s_DL/(up_Rad_Spec!AV52*s_GSF_s*s_Fam*s_Foffset*Fsurf!C52*s_EF_w*(1/365)*s_ET_w*(1/24)))*up_Rad_Spec!BF52,".")</f>
        <v>4.2136281291062545</v>
      </c>
      <c r="J52" s="30">
        <f>IFERROR((s_DL/(up_Rad_Spec!AZ52*s_GSF_s*s_Fam*s_Foffset*Fsurf!C52*s_EF_w*(1/365)*s_ET_w*(1/24)))*up_Rad_Spec!BF52,".")</f>
        <v>4.2136281291062545</v>
      </c>
      <c r="K52" s="30">
        <f>IFERROR((s_DL/(up_Rad_Spec!BA52*s_GSF_s*s_Fam*s_Foffset*Fsurf!C52*s_EF_w*(1/365)*s_ET_w*(1/24)))*up_Rad_Spec!BF52,".")</f>
        <v>4.2136281291062545</v>
      </c>
      <c r="L52" s="30">
        <f>IFERROR((s_DL/(up_Rad_Spec!BB52*s_GSF_s*s_Fam*s_Foffset*Fsurf!C52*s_EF_w*(1/365)*s_ET_w*(1/24)))*up_Rad_Spec!BF52,".")</f>
        <v>4.2136281291062545</v>
      </c>
      <c r="M52" s="30">
        <f>IFERROR((s_DL/(up_Rad_Spec!AY52*s_GSF_s*s_Fam*s_Foffset*Fsurf!C52*s_EF_w*(1/365)*s_ET_w*(1/24)))*up_Rad_Spec!BF52,".")</f>
        <v>4.2136281291062545</v>
      </c>
      <c r="N52" s="30">
        <f>IFERROR((s_DL/(up_Rad_Spec!AV52*s_GSF_s*s_Fam*s_Foffset*acf!D52*s_ET_w*(1/24)*s_EF_w*(1/365)))*up_Rad_Spec!BF52,".")</f>
        <v>4.4982021849476013</v>
      </c>
      <c r="O52" s="30">
        <f>IFERROR((s_DL/(up_Rad_Spec!AZ52*s_GSF_s*s_Fam*s_Foffset*acf!E52*s_ET_w*(1/24)*s_EF_w*(1/365)))*up_Rad_Spec!BF52,".")</f>
        <v>4.5523127252133353</v>
      </c>
      <c r="P52" s="30">
        <f>IFERROR((s_DL/(up_Rad_Spec!BA52*s_GSF_s*s_Fam*s_Foffset*acf!F52*s_ET_w*(1/24)*s_EF_w*(1/365)))*up_Rad_Spec!BF52,".")</f>
        <v>4.5516652621603964</v>
      </c>
      <c r="Q52" s="30">
        <f>IFERROR((s_DL/(up_Rad_Spec!BB52*s_GSF_s*s_Fam*s_Foffset*acf!G52*s_ET_w*(1/24)*s_EF_w*(1/365)))*up_Rad_Spec!BF52,".")</f>
        <v>4.8375283613319002</v>
      </c>
      <c r="R52" s="30">
        <f>IFERROR((s_DL/(up_Rad_Spec!AY52*s_GSF_s*s_Fam*s_Foffset*acf!C52*s_ET_w*(1/24)*s_EF_w*(1/365)))*up_Rad_Spec!BF52,".")</f>
        <v>4.8250150604560309</v>
      </c>
    </row>
    <row r="53" spans="1:18">
      <c r="A53" s="88" t="s">
        <v>60</v>
      </c>
      <c r="B53" s="28"/>
      <c r="C53" s="30">
        <f>IFERROR((s_DL/(k_decay*up_Rad_Spec!V53*s_IFD_w*s_EF_w))*up_Rad_Spec!BF53,".")</f>
        <v>3.266256203344386E-5</v>
      </c>
      <c r="D53" s="30">
        <f>IFERROR((s_DL/(k_decay*up_Rad_Spec!AN53*s_IRA_w*(1/s_PEFm_up)*s_SLF*s_ET_w*s_EF_w))*up_Rad_Spec!BF53,".")</f>
        <v>4.914819043980935E-7</v>
      </c>
      <c r="E53" s="30">
        <f>IFERROR((s_DL/(k_decay*up_Rad_Spec!AN53*s_IRA_w*(1/s_PEF)*s_SLF*s_ET_w*s_EF_w))*up_Rad_Spec!BF53,".")</f>
        <v>4.0946614908779038E-4</v>
      </c>
      <c r="F53" s="30">
        <f>IFERROR((s_DL/(k_decay*up_Rad_Spec!AY53*s_GSF_s*s_Fam*s_Foffset*acf!C53*s_ET_w*(1/24)*s_EF_w*(1/365)))*up_Rad_Spec!BF53,".")</f>
        <v>5.5545648512564183</v>
      </c>
      <c r="G53" s="30">
        <f t="shared" si="0"/>
        <v>3.0249428106703622E-5</v>
      </c>
      <c r="H53" s="30">
        <f t="shared" si="1"/>
        <v>4.8419604020119213E-7</v>
      </c>
      <c r="I53" s="89" t="str">
        <f>IFERROR((s_DL/(up_Rad_Spec!AV53*s_GSF_s*s_Fam*s_Foffset*Fsurf!C53*s_EF_w*(1/365)*s_ET_w*(1/24)))*up_Rad_Spec!BF53,".")</f>
        <v>.</v>
      </c>
      <c r="J53" s="30" t="str">
        <f>IFERROR((s_DL/(up_Rad_Spec!AZ53*s_GSF_s*s_Fam*s_Foffset*Fsurf!C53*s_EF_w*(1/365)*s_ET_w*(1/24)))*up_Rad_Spec!BF53,".")</f>
        <v>.</v>
      </c>
      <c r="K53" s="30" t="str">
        <f>IFERROR((s_DL/(up_Rad_Spec!BA53*s_GSF_s*s_Fam*s_Foffset*Fsurf!C53*s_EF_w*(1/365)*s_ET_w*(1/24)))*up_Rad_Spec!BF53,".")</f>
        <v>.</v>
      </c>
      <c r="L53" s="30" t="str">
        <f>IFERROR((s_DL/(up_Rad_Spec!BB53*s_GSF_s*s_Fam*s_Foffset*Fsurf!C53*s_EF_w*(1/365)*s_ET_w*(1/24)))*up_Rad_Spec!BF53,".")</f>
        <v>.</v>
      </c>
      <c r="M53" s="30" t="str">
        <f>IFERROR((s_DL/(up_Rad_Spec!AY53*s_GSF_s*s_Fam*s_Foffset*Fsurf!C53*s_EF_w*(1/365)*s_ET_w*(1/24)))*up_Rad_Spec!BF53,".")</f>
        <v>.</v>
      </c>
      <c r="N53" s="30">
        <f>IFERROR((s_DL/(up_Rad_Spec!AV53*s_GSF_s*s_Fam*s_Foffset*acf!D53*s_ET_w*(1/24)*s_EF_w*(1/365)))*up_Rad_Spec!BF53,".")</f>
        <v>4.5411550959848705</v>
      </c>
      <c r="O53" s="30">
        <f>IFERROR((s_DL/(up_Rad_Spec!AZ53*s_GSF_s*s_Fam*s_Foffset*acf!E53*s_ET_w*(1/24)*s_EF_w*(1/365)))*up_Rad_Spec!BF53,".")</f>
        <v>4.5736894489127868</v>
      </c>
      <c r="P53" s="30">
        <f>IFERROR((s_DL/(up_Rad_Spec!BA53*s_GSF_s*s_Fam*s_Foffset*acf!F53*s_ET_w*(1/24)*s_EF_w*(1/365)))*up_Rad_Spec!BF53,".")</f>
        <v>4.516344918954478</v>
      </c>
      <c r="Q53" s="30">
        <f>IFERROR((s_DL/(up_Rad_Spec!BB53*s_GSF_s*s_Fam*s_Foffset*acf!G53*s_ET_w*(1/24)*s_EF_w*(1/365)))*up_Rad_Spec!BF53,".")</f>
        <v>4.531943236422272</v>
      </c>
      <c r="R53" s="30">
        <f>IFERROR((s_DL/(up_Rad_Spec!AY53*s_GSF_s*s_Fam*s_Foffset*acf!C53*s_ET_w*(1/24)*s_EF_w*(1/365)))*up_Rad_Spec!BF53,".")</f>
        <v>4.9146615819080717</v>
      </c>
    </row>
    <row r="54" spans="1:18">
      <c r="A54" s="88" t="s">
        <v>61</v>
      </c>
      <c r="B54" s="28"/>
      <c r="C54" s="30">
        <f>IFERROR((s_DL/(k_decay*up_Rad_Spec!V54*s_IFD_w*s_EF_w))*up_Rad_Spec!BF54,".")</f>
        <v>3.266256203344386E-5</v>
      </c>
      <c r="D54" s="30">
        <f>IFERROR((s_DL/(k_decay*up_Rad_Spec!AN54*s_IRA_w*(1/s_PEFm_up)*s_SLF*s_ET_w*s_EF_w))*up_Rad_Spec!BF54,".")</f>
        <v>4.914819043980935E-7</v>
      </c>
      <c r="E54" s="30">
        <f>IFERROR((s_DL/(k_decay*up_Rad_Spec!AN54*s_IRA_w*(1/s_PEF)*s_SLF*s_ET_w*s_EF_w))*up_Rad_Spec!BF54,".")</f>
        <v>4.0946614908779038E-4</v>
      </c>
      <c r="F54" s="30">
        <f>IFERROR((s_DL/(k_decay*up_Rad_Spec!AY54*s_GSF_s*s_Fam*s_Foffset*acf!C54*s_ET_w*(1/24)*s_EF_w*(1/365)))*up_Rad_Spec!BF54,".")</f>
        <v>4.9978982212830072</v>
      </c>
      <c r="G54" s="30">
        <f t="shared" si="0"/>
        <v>3.0249409758573492E-5</v>
      </c>
      <c r="H54" s="30">
        <f t="shared" si="1"/>
        <v>4.8419603550008441E-7</v>
      </c>
      <c r="I54" s="89">
        <f>IFERROR((s_DL/(up_Rad_Spec!AV54*s_GSF_s*s_Fam*s_Foffset*Fsurf!C54*s_EF_w*(1/365)*s_ET_w*(1/24)))*up_Rad_Spec!BF54,".")</f>
        <v>3.820960274780941</v>
      </c>
      <c r="J54" s="30">
        <f>IFERROR((s_DL/(up_Rad_Spec!AZ54*s_GSF_s*s_Fam*s_Foffset*Fsurf!C54*s_EF_w*(1/365)*s_ET_w*(1/24)))*up_Rad_Spec!BF54,".")</f>
        <v>3.820960274780941</v>
      </c>
      <c r="K54" s="30">
        <f>IFERROR((s_DL/(up_Rad_Spec!BA54*s_GSF_s*s_Fam*s_Foffset*Fsurf!C54*s_EF_w*(1/365)*s_ET_w*(1/24)))*up_Rad_Spec!BF54,".")</f>
        <v>3.820960274780941</v>
      </c>
      <c r="L54" s="30">
        <f>IFERROR((s_DL/(up_Rad_Spec!BB54*s_GSF_s*s_Fam*s_Foffset*Fsurf!C54*s_EF_w*(1/365)*s_ET_w*(1/24)))*up_Rad_Spec!BF54,".")</f>
        <v>3.820960274780941</v>
      </c>
      <c r="M54" s="30">
        <f>IFERROR((s_DL/(up_Rad_Spec!AY54*s_GSF_s*s_Fam*s_Foffset*Fsurf!C54*s_EF_w*(1/365)*s_ET_w*(1/24)))*up_Rad_Spec!BF54,".")</f>
        <v>3.820960274780941</v>
      </c>
      <c r="N54" s="30">
        <f>IFERROR((s_DL/(up_Rad_Spec!AV54*s_GSF_s*s_Fam*s_Foffset*acf!D54*s_ET_w*(1/24)*s_EF_w*(1/365)))*up_Rad_Spec!BF54,".")</f>
        <v>4.7276907608572163</v>
      </c>
      <c r="O54" s="30">
        <f>IFERROR((s_DL/(up_Rad_Spec!AZ54*s_GSF_s*s_Fam*s_Foffset*acf!E54*s_ET_w*(1/24)*s_EF_w*(1/365)))*up_Rad_Spec!BF54,".")</f>
        <v>4.7700205250725753</v>
      </c>
      <c r="P54" s="30">
        <f>IFERROR((s_DL/(up_Rad_Spec!BA54*s_GSF_s*s_Fam*s_Foffset*acf!F54*s_ET_w*(1/24)*s_EF_w*(1/365)))*up_Rad_Spec!BF54,".")</f>
        <v>4.836698881160209</v>
      </c>
      <c r="Q54" s="30">
        <f>IFERROR((s_DL/(up_Rad_Spec!BB54*s_GSF_s*s_Fam*s_Foffset*acf!G54*s_ET_w*(1/24)*s_EF_w*(1/365)))*up_Rad_Spec!BF54,".")</f>
        <v>4.9782907495882762</v>
      </c>
      <c r="R54" s="30">
        <f>IFERROR((s_DL/(up_Rad_Spec!AY54*s_GSF_s*s_Fam*s_Foffset*acf!C54*s_ET_w*(1/24)*s_EF_w*(1/365)))*up_Rad_Spec!BF54,".")</f>
        <v>4.4221246913464789</v>
      </c>
    </row>
    <row r="55" spans="1:18">
      <c r="A55" s="88" t="s">
        <v>62</v>
      </c>
      <c r="B55" s="28"/>
      <c r="C55" s="30">
        <f>IFERROR((s_DL/(k_decay*up_Rad_Spec!V55*s_IFD_w*s_EF_w))*up_Rad_Spec!BF55,".")</f>
        <v>3.266256203344386E-5</v>
      </c>
      <c r="D55" s="30">
        <f>IFERROR((s_DL/(k_decay*up_Rad_Spec!AN55*s_IRA_w*(1/s_PEFm_up)*s_SLF*s_ET_w*s_EF_w))*up_Rad_Spec!BF55,".")</f>
        <v>4.914819043980935E-7</v>
      </c>
      <c r="E55" s="30">
        <f>IFERROR((s_DL/(k_decay*up_Rad_Spec!AN55*s_IRA_w*(1/s_PEF)*s_SLF*s_ET_w*s_EF_w))*up_Rad_Spec!BF55,".")</f>
        <v>4.0946614908779038E-4</v>
      </c>
      <c r="F55" s="30">
        <f>IFERROR((s_DL/(k_decay*up_Rad_Spec!AY55*s_GSF_s*s_Fam*s_Foffset*acf!C55*s_ET_w*(1/24)*s_EF_w*(1/365)))*up_Rad_Spec!BF55,".")</f>
        <v>5.6170959565798908</v>
      </c>
      <c r="G55" s="30">
        <f t="shared" si="0"/>
        <v>3.0249429940573779E-5</v>
      </c>
      <c r="H55" s="30">
        <f t="shared" si="1"/>
        <v>4.84196040671061E-7</v>
      </c>
      <c r="I55" s="89">
        <f>IFERROR((s_DL/(up_Rad_Spec!AV55*s_GSF_s*s_Fam*s_Foffset*Fsurf!C55*s_EF_w*(1/365)*s_ET_w*(1/24)))*up_Rad_Spec!BF55,".")</f>
        <v>4.5655157030573124</v>
      </c>
      <c r="J55" s="30">
        <f>IFERROR((s_DL/(up_Rad_Spec!AZ55*s_GSF_s*s_Fam*s_Foffset*Fsurf!C55*s_EF_w*(1/365)*s_ET_w*(1/24)))*up_Rad_Spec!BF55,".")</f>
        <v>4.5655157030573124</v>
      </c>
      <c r="K55" s="30">
        <f>IFERROR((s_DL/(up_Rad_Spec!BA55*s_GSF_s*s_Fam*s_Foffset*Fsurf!C55*s_EF_w*(1/365)*s_ET_w*(1/24)))*up_Rad_Spec!BF55,".")</f>
        <v>4.5655157030573124</v>
      </c>
      <c r="L55" s="30">
        <f>IFERROR((s_DL/(up_Rad_Spec!BB55*s_GSF_s*s_Fam*s_Foffset*Fsurf!C55*s_EF_w*(1/365)*s_ET_w*(1/24)))*up_Rad_Spec!BF55,".")</f>
        <v>4.5655157030573124</v>
      </c>
      <c r="M55" s="30">
        <f>IFERROR((s_DL/(up_Rad_Spec!AY55*s_GSF_s*s_Fam*s_Foffset*Fsurf!C55*s_EF_w*(1/365)*s_ET_w*(1/24)))*up_Rad_Spec!BF55,".")</f>
        <v>4.5655157030573124</v>
      </c>
      <c r="N55" s="30">
        <f>IFERROR((s_DL/(up_Rad_Spec!AV55*s_GSF_s*s_Fam*s_Foffset*acf!D55*s_ET_w*(1/24)*s_EF_w*(1/365)))*up_Rad_Spec!BF55,".")</f>
        <v>4.5476494942077759</v>
      </c>
      <c r="O55" s="30">
        <f>IFERROR((s_DL/(up_Rad_Spec!AZ55*s_GSF_s*s_Fam*s_Foffset*acf!E55*s_ET_w*(1/24)*s_EF_w*(1/365)))*up_Rad_Spec!BF55,".")</f>
        <v>4.551204567295807</v>
      </c>
      <c r="P55" s="30">
        <f>IFERROR((s_DL/(up_Rad_Spec!BA55*s_GSF_s*s_Fam*s_Foffset*acf!F55*s_ET_w*(1/24)*s_EF_w*(1/365)))*up_Rad_Spec!BF55,".")</f>
        <v>4.4992258530066218</v>
      </c>
      <c r="Q55" s="30">
        <f>IFERROR((s_DL/(up_Rad_Spec!BB55*s_GSF_s*s_Fam*s_Foffset*acf!G55*s_ET_w*(1/24)*s_EF_w*(1/365)))*up_Rad_Spec!BF55,".")</f>
        <v>4.6376095809671751</v>
      </c>
      <c r="R55" s="30">
        <f>IFERROR((s_DL/(up_Rad_Spec!AY55*s_GSF_s*s_Fam*s_Foffset*acf!C55*s_ET_w*(1/24)*s_EF_w*(1/365)))*up_Rad_Spec!BF55,".")</f>
        <v>4.9699889080329998</v>
      </c>
    </row>
    <row r="56" spans="1:18">
      <c r="A56" s="88" t="s">
        <v>63</v>
      </c>
      <c r="B56" s="28"/>
      <c r="C56" s="30">
        <f>IFERROR((s_DL/(k_decay*up_Rad_Spec!V56*s_IFD_w*s_EF_w))*up_Rad_Spec!BF56,".")</f>
        <v>3.266256203344386E-5</v>
      </c>
      <c r="D56" s="30">
        <f>IFERROR((s_DL/(k_decay*up_Rad_Spec!AN56*s_IRA_w*(1/s_PEFm_up)*s_SLF*s_ET_w*s_EF_w))*up_Rad_Spec!BF56,".")</f>
        <v>4.914819043980935E-7</v>
      </c>
      <c r="E56" s="30">
        <f>IFERROR((s_DL/(k_decay*up_Rad_Spec!AN56*s_IRA_w*(1/s_PEF)*s_SLF*s_ET_w*s_EF_w))*up_Rad_Spec!BF56,".")</f>
        <v>4.0946614908779038E-4</v>
      </c>
      <c r="F56" s="30">
        <f>IFERROR((s_DL/(k_decay*up_Rad_Spec!AY56*s_GSF_s*s_Fam*s_Foffset*acf!C56*s_ET_w*(1/24)*s_EF_w*(1/365)))*up_Rad_Spec!BF56,".")</f>
        <v>5.2024006792494122</v>
      </c>
      <c r="G56" s="30">
        <f t="shared" si="0"/>
        <v>3.0249416955403423E-5</v>
      </c>
      <c r="H56" s="30">
        <f t="shared" si="1"/>
        <v>4.8419603734403723E-7</v>
      </c>
      <c r="I56" s="89">
        <f>IFERROR((s_DL/(up_Rad_Spec!AV56*s_GSF_s*s_Fam*s_Foffset*Fsurf!C56*s_EF_w*(1/365)*s_ET_w*(1/24)))*up_Rad_Spec!BF56,".")</f>
        <v>4.0152463904477687</v>
      </c>
      <c r="J56" s="30">
        <f>IFERROR((s_DL/(up_Rad_Spec!AZ56*s_GSF_s*s_Fam*s_Foffset*Fsurf!C56*s_EF_w*(1/365)*s_ET_w*(1/24)))*up_Rad_Spec!BF56,".")</f>
        <v>4.0152463904477687</v>
      </c>
      <c r="K56" s="30">
        <f>IFERROR((s_DL/(up_Rad_Spec!BA56*s_GSF_s*s_Fam*s_Foffset*Fsurf!C56*s_EF_w*(1/365)*s_ET_w*(1/24)))*up_Rad_Spec!BF56,".")</f>
        <v>4.0152463904477687</v>
      </c>
      <c r="L56" s="30">
        <f>IFERROR((s_DL/(up_Rad_Spec!BB56*s_GSF_s*s_Fam*s_Foffset*Fsurf!C56*s_EF_w*(1/365)*s_ET_w*(1/24)))*up_Rad_Spec!BF56,".")</f>
        <v>4.0152463904477687</v>
      </c>
      <c r="M56" s="30">
        <f>IFERROR((s_DL/(up_Rad_Spec!AY56*s_GSF_s*s_Fam*s_Foffset*Fsurf!C56*s_EF_w*(1/365)*s_ET_w*(1/24)))*up_Rad_Spec!BF56,".")</f>
        <v>4.0152463904477687</v>
      </c>
      <c r="N56" s="30">
        <f>IFERROR((s_DL/(up_Rad_Spec!AV56*s_GSF_s*s_Fam*s_Foffset*acf!D56*s_ET_w*(1/24)*s_EF_w*(1/365)))*up_Rad_Spec!BF56,".")</f>
        <v>4.674937632011452</v>
      </c>
      <c r="O56" s="30">
        <f>IFERROR((s_DL/(up_Rad_Spec!AZ56*s_GSF_s*s_Fam*s_Foffset*acf!E56*s_ET_w*(1/24)*s_EF_w*(1/365)))*up_Rad_Spec!BF56,".")</f>
        <v>4.5832808389902988</v>
      </c>
      <c r="P56" s="30">
        <f>IFERROR((s_DL/(up_Rad_Spec!BA56*s_GSF_s*s_Fam*s_Foffset*acf!F56*s_ET_w*(1/24)*s_EF_w*(1/365)))*up_Rad_Spec!BF56,".")</f>
        <v>4.5785553804874466</v>
      </c>
      <c r="Q56" s="30">
        <f>IFERROR((s_DL/(up_Rad_Spec!BB56*s_GSF_s*s_Fam*s_Foffset*acf!G56*s_ET_w*(1/24)*s_EF_w*(1/365)))*up_Rad_Spec!BF56,".")</f>
        <v>4.7066133186043375</v>
      </c>
      <c r="R56" s="30">
        <f>IFERROR((s_DL/(up_Rad_Spec!AY56*s_GSF_s*s_Fam*s_Foffset*acf!C56*s_ET_w*(1/24)*s_EF_w*(1/365)))*up_Rad_Spec!BF56,".")</f>
        <v>4.603067825595045</v>
      </c>
    </row>
    <row r="57" spans="1:18">
      <c r="A57" s="88" t="s">
        <v>64</v>
      </c>
      <c r="B57" s="28"/>
      <c r="C57" s="30">
        <f>IFERROR((s_DL/(k_decay*up_Rad_Spec!V57*s_IFD_w*s_EF_w))*up_Rad_Spec!BF57,".")</f>
        <v>3.266256203344386E-5</v>
      </c>
      <c r="D57" s="30">
        <f>IFERROR((s_DL/(k_decay*up_Rad_Spec!AN57*s_IRA_w*(1/s_PEFm_up)*s_SLF*s_ET_w*s_EF_w))*up_Rad_Spec!BF57,".")</f>
        <v>4.914819043980935E-7</v>
      </c>
      <c r="E57" s="30">
        <f>IFERROR((s_DL/(k_decay*up_Rad_Spec!AN57*s_IRA_w*(1/s_PEF)*s_SLF*s_ET_w*s_EF_w))*up_Rad_Spec!BF57,".")</f>
        <v>4.0946614908779038E-4</v>
      </c>
      <c r="F57" s="30">
        <f>IFERROR((s_DL/(k_decay*up_Rad_Spec!AY57*s_GSF_s*s_Fam*s_Foffset*acf!C57*s_ET_w*(1/24)*s_EF_w*(1/365)))*up_Rad_Spec!BF57,".")</f>
        <v>5.490457810903119</v>
      </c>
      <c r="G57" s="30">
        <f t="shared" si="0"/>
        <v>3.0249426183251255E-5</v>
      </c>
      <c r="H57" s="30">
        <f t="shared" si="1"/>
        <v>4.8419603970837068E-7</v>
      </c>
      <c r="I57" s="89" t="str">
        <f>IFERROR((s_DL/(up_Rad_Spec!AV57*s_GSF_s*s_Fam*s_Foffset*Fsurf!C57*s_EF_w*(1/365)*s_ET_w*(1/24)))*up_Rad_Spec!BF57,".")</f>
        <v>.</v>
      </c>
      <c r="J57" s="30" t="str">
        <f>IFERROR((s_DL/(up_Rad_Spec!AZ57*s_GSF_s*s_Fam*s_Foffset*Fsurf!C57*s_EF_w*(1/365)*s_ET_w*(1/24)))*up_Rad_Spec!BF57,".")</f>
        <v>.</v>
      </c>
      <c r="K57" s="30" t="str">
        <f>IFERROR((s_DL/(up_Rad_Spec!BA57*s_GSF_s*s_Fam*s_Foffset*Fsurf!C57*s_EF_w*(1/365)*s_ET_w*(1/24)))*up_Rad_Spec!BF57,".")</f>
        <v>.</v>
      </c>
      <c r="L57" s="30" t="str">
        <f>IFERROR((s_DL/(up_Rad_Spec!BB57*s_GSF_s*s_Fam*s_Foffset*Fsurf!C57*s_EF_w*(1/365)*s_ET_w*(1/24)))*up_Rad_Spec!BF57,".")</f>
        <v>.</v>
      </c>
      <c r="M57" s="30" t="str">
        <f>IFERROR((s_DL/(up_Rad_Spec!AY57*s_GSF_s*s_Fam*s_Foffset*Fsurf!C57*s_EF_w*(1/365)*s_ET_w*(1/24)))*up_Rad_Spec!BF57,".")</f>
        <v>.</v>
      </c>
      <c r="N57" s="30">
        <f>IFERROR((s_DL/(up_Rad_Spec!AV57*s_GSF_s*s_Fam*s_Foffset*acf!D57*s_ET_w*(1/24)*s_EF_w*(1/365)))*up_Rad_Spec!BF57,".")</f>
        <v>4.5100782877980352</v>
      </c>
      <c r="O57" s="30">
        <f>IFERROR((s_DL/(up_Rad_Spec!AZ57*s_GSF_s*s_Fam*s_Foffset*acf!E57*s_ET_w*(1/24)*s_EF_w*(1/365)))*up_Rad_Spec!BF57,".")</f>
        <v>4.5405744598646827</v>
      </c>
      <c r="P57" s="30">
        <f>IFERROR((s_DL/(up_Rad_Spec!BA57*s_GSF_s*s_Fam*s_Foffset*acf!F57*s_ET_w*(1/24)*s_EF_w*(1/365)))*up_Rad_Spec!BF57,".")</f>
        <v>4.5315186671645185</v>
      </c>
      <c r="Q57" s="30">
        <f>IFERROR((s_DL/(up_Rad_Spec!BB57*s_GSF_s*s_Fam*s_Foffset*acf!G57*s_ET_w*(1/24)*s_EF_w*(1/365)))*up_Rad_Spec!BF57,".")</f>
        <v>4.6303687903849511</v>
      </c>
      <c r="R57" s="30">
        <f>IFERROR((s_DL/(up_Rad_Spec!AY57*s_GSF_s*s_Fam*s_Foffset*acf!C57*s_ET_w*(1/24)*s_EF_w*(1/365)))*up_Rad_Spec!BF57,".")</f>
        <v>4.8579398734050336</v>
      </c>
    </row>
    <row r="58" spans="1:18">
      <c r="A58" s="88" t="s">
        <v>65</v>
      </c>
      <c r="B58" s="28"/>
      <c r="C58" s="30">
        <f>IFERROR((s_DL/(k_decay*up_Rad_Spec!V58*s_IFD_w*s_EF_w))*up_Rad_Spec!BF58,".")</f>
        <v>3.266256203344386E-5</v>
      </c>
      <c r="D58" s="30">
        <f>IFERROR((s_DL/(k_decay*up_Rad_Spec!AN58*s_IRA_w*(1/s_PEFm_up)*s_SLF*s_ET_w*s_EF_w))*up_Rad_Spec!BF58,".")</f>
        <v>4.914819043980935E-7</v>
      </c>
      <c r="E58" s="30">
        <f>IFERROR((s_DL/(k_decay*up_Rad_Spec!AN58*s_IRA_w*(1/s_PEF)*s_SLF*s_ET_w*s_EF_w))*up_Rad_Spec!BF58,".")</f>
        <v>4.0946614908779038E-4</v>
      </c>
      <c r="F58" s="30">
        <f>IFERROR((s_DL/(k_decay*up_Rad_Spec!AY58*s_GSF_s*s_Fam*s_Foffset*acf!C58*s_ET_w*(1/24)*s_EF_w*(1/365)))*up_Rad_Spec!BF58,".")</f>
        <v>5.3166417302933988</v>
      </c>
      <c r="G58" s="30">
        <f t="shared" si="0"/>
        <v>3.0249420734735616E-5</v>
      </c>
      <c r="H58" s="30">
        <f t="shared" si="1"/>
        <v>4.8419603831236731E-7</v>
      </c>
      <c r="I58" s="89">
        <f>IFERROR((s_DL/(up_Rad_Spec!AV58*s_GSF_s*s_Fam*s_Foffset*Fsurf!C58*s_EF_w*(1/365)*s_ET_w*(1/24)))*up_Rad_Spec!BF58,".")</f>
        <v>4.1279686995697302</v>
      </c>
      <c r="J58" s="30">
        <f>IFERROR((s_DL/(up_Rad_Spec!AZ58*s_GSF_s*s_Fam*s_Foffset*Fsurf!C58*s_EF_w*(1/365)*s_ET_w*(1/24)))*up_Rad_Spec!BF58,".")</f>
        <v>4.1279686995697302</v>
      </c>
      <c r="K58" s="30">
        <f>IFERROR((s_DL/(up_Rad_Spec!BA58*s_GSF_s*s_Fam*s_Foffset*Fsurf!C58*s_EF_w*(1/365)*s_ET_w*(1/24)))*up_Rad_Spec!BF58,".")</f>
        <v>4.1279686995697302</v>
      </c>
      <c r="L58" s="30">
        <f>IFERROR((s_DL/(up_Rad_Spec!BB58*s_GSF_s*s_Fam*s_Foffset*Fsurf!C58*s_EF_w*(1/365)*s_ET_w*(1/24)))*up_Rad_Spec!BF58,".")</f>
        <v>4.1279686995697302</v>
      </c>
      <c r="M58" s="30">
        <f>IFERROR((s_DL/(up_Rad_Spec!AY58*s_GSF_s*s_Fam*s_Foffset*Fsurf!C58*s_EF_w*(1/365)*s_ET_w*(1/24)))*up_Rad_Spec!BF58,".")</f>
        <v>4.1279686995697302</v>
      </c>
      <c r="N58" s="30">
        <f>IFERROR((s_DL/(up_Rad_Spec!AV58*s_GSF_s*s_Fam*s_Foffset*acf!D58*s_ET_w*(1/24)*s_EF_w*(1/365)))*up_Rad_Spec!BF58,".")</f>
        <v>4.7984757289078779</v>
      </c>
      <c r="O58" s="30">
        <f>IFERROR((s_DL/(up_Rad_Spec!AZ58*s_GSF_s*s_Fam*s_Foffset*acf!E58*s_ET_w*(1/24)*s_EF_w*(1/365)))*up_Rad_Spec!BF58,".")</f>
        <v>4.6820395937901162</v>
      </c>
      <c r="P58" s="30">
        <f>IFERROR((s_DL/(up_Rad_Spec!BA58*s_GSF_s*s_Fam*s_Foffset*acf!F58*s_ET_w*(1/24)*s_EF_w*(1/365)))*up_Rad_Spec!BF58,".")</f>
        <v>4.6550759027656214</v>
      </c>
      <c r="Q58" s="30">
        <f>IFERROR((s_DL/(up_Rad_Spec!BB58*s_GSF_s*s_Fam*s_Foffset*acf!G58*s_ET_w*(1/24)*s_EF_w*(1/365)))*up_Rad_Spec!BF58,".")</f>
        <v>4.8588000663883708</v>
      </c>
      <c r="R58" s="30">
        <f>IFERROR((s_DL/(up_Rad_Spec!AY58*s_GSF_s*s_Fam*s_Foffset*acf!C58*s_ET_w*(1/24)*s_EF_w*(1/365)))*up_Rad_Spec!BF58,".")</f>
        <v>4.7041479497231649</v>
      </c>
    </row>
    <row r="59" spans="1:18">
      <c r="A59" s="88" t="s">
        <v>66</v>
      </c>
      <c r="B59" s="28"/>
      <c r="C59" s="30">
        <f>IFERROR((s_DL/(k_decay*up_Rad_Spec!V59*s_IFD_w*s_EF_w))*up_Rad_Spec!BF59,".")</f>
        <v>3.266256203344386E-5</v>
      </c>
      <c r="D59" s="30">
        <f>IFERROR((s_DL/(k_decay*up_Rad_Spec!AN59*s_IRA_w*(1/s_PEFm_up)*s_SLF*s_ET_w*s_EF_w))*up_Rad_Spec!BF59,".")</f>
        <v>4.914819043980935E-7</v>
      </c>
      <c r="E59" s="30">
        <f>IFERROR((s_DL/(k_decay*up_Rad_Spec!AN59*s_IRA_w*(1/s_PEF)*s_SLF*s_ET_w*s_EF_w))*up_Rad_Spec!BF59,".")</f>
        <v>4.0946614908779038E-4</v>
      </c>
      <c r="F59" s="30">
        <f>IFERROR((s_DL/(k_decay*up_Rad_Spec!AY59*s_GSF_s*s_Fam*s_Foffset*acf!C59*s_ET_w*(1/24)*s_EF_w*(1/365)))*up_Rad_Spec!BF59,".")</f>
        <v>5.5222312936051035</v>
      </c>
      <c r="G59" s="30">
        <f t="shared" si="0"/>
        <v>3.0249427142157095E-5</v>
      </c>
      <c r="H59" s="30">
        <f t="shared" si="1"/>
        <v>4.8419603995405883E-7</v>
      </c>
      <c r="I59" s="89">
        <f>IFERROR((s_DL/(up_Rad_Spec!AV59*s_GSF_s*s_Fam*s_Foffset*Fsurf!C59*s_EF_w*(1/365)*s_ET_w*(1/24)))*up_Rad_Spec!BF59,".")</f>
        <v>4.4326316701200943</v>
      </c>
      <c r="J59" s="30">
        <f>IFERROR((s_DL/(up_Rad_Spec!AZ59*s_GSF_s*s_Fam*s_Foffset*Fsurf!C59*s_EF_w*(1/365)*s_ET_w*(1/24)))*up_Rad_Spec!BF59,".")</f>
        <v>4.4326316701200943</v>
      </c>
      <c r="K59" s="30">
        <f>IFERROR((s_DL/(up_Rad_Spec!BA59*s_GSF_s*s_Fam*s_Foffset*Fsurf!C59*s_EF_w*(1/365)*s_ET_w*(1/24)))*up_Rad_Spec!BF59,".")</f>
        <v>4.4326316701200943</v>
      </c>
      <c r="L59" s="30">
        <f>IFERROR((s_DL/(up_Rad_Spec!BB59*s_GSF_s*s_Fam*s_Foffset*Fsurf!C59*s_EF_w*(1/365)*s_ET_w*(1/24)))*up_Rad_Spec!BF59,".")</f>
        <v>4.4326316701200943</v>
      </c>
      <c r="M59" s="30">
        <f>IFERROR((s_DL/(up_Rad_Spec!AY59*s_GSF_s*s_Fam*s_Foffset*Fsurf!C59*s_EF_w*(1/365)*s_ET_w*(1/24)))*up_Rad_Spec!BF59,".")</f>
        <v>4.4326316701200943</v>
      </c>
      <c r="N59" s="30">
        <f>IFERROR((s_DL/(up_Rad_Spec!AV59*s_GSF_s*s_Fam*s_Foffset*acf!D59*s_ET_w*(1/24)*s_EF_w*(1/365)))*up_Rad_Spec!BF59,".")</f>
        <v>4.4979430370868139</v>
      </c>
      <c r="O59" s="30">
        <f>IFERROR((s_DL/(up_Rad_Spec!AZ59*s_GSF_s*s_Fam*s_Foffset*acf!E59*s_ET_w*(1/24)*s_EF_w*(1/365)))*up_Rad_Spec!BF59,".")</f>
        <v>4.5455850253688395</v>
      </c>
      <c r="P59" s="30">
        <f>IFERROR((s_DL/(up_Rad_Spec!BA59*s_GSF_s*s_Fam*s_Foffset*acf!F59*s_ET_w*(1/24)*s_EF_w*(1/365)))*up_Rad_Spec!BF59,".")</f>
        <v>4.5111806217940131</v>
      </c>
      <c r="Q59" s="30">
        <f>IFERROR((s_DL/(up_Rad_Spec!BB59*s_GSF_s*s_Fam*s_Foffset*acf!G59*s_ET_w*(1/24)*s_EF_w*(1/365)))*up_Rad_Spec!BF59,".")</f>
        <v>4.6349909420168789</v>
      </c>
      <c r="R59" s="30">
        <f>IFERROR((s_DL/(up_Rad_Spec!AY59*s_GSF_s*s_Fam*s_Foffset*acf!C59*s_ET_w*(1/24)*s_EF_w*(1/365)))*up_Rad_Spec!BF59,".")</f>
        <v>4.8860529513761266</v>
      </c>
    </row>
    <row r="60" spans="1:18">
      <c r="A60" s="88" t="s">
        <v>67</v>
      </c>
      <c r="B60" s="28"/>
      <c r="C60" s="30">
        <f>IFERROR((s_DL/(k_decay*up_Rad_Spec!V60*s_IFD_w*s_EF_w))*up_Rad_Spec!BF60,".")</f>
        <v>3.266256203344386E-5</v>
      </c>
      <c r="D60" s="30">
        <f>IFERROR((s_DL/(k_decay*up_Rad_Spec!AN60*s_IRA_w*(1/s_PEFm_up)*s_SLF*s_ET_w*s_EF_w))*up_Rad_Spec!BF60,".")</f>
        <v>4.914819043980935E-7</v>
      </c>
      <c r="E60" s="30">
        <f>IFERROR((s_DL/(k_decay*up_Rad_Spec!AN60*s_IRA_w*(1/s_PEF)*s_SLF*s_ET_w*s_EF_w))*up_Rad_Spec!BF60,".")</f>
        <v>4.0946614908779038E-4</v>
      </c>
      <c r="F60" s="30">
        <f>IFERROR((s_DL/(k_decay*up_Rad_Spec!AY60*s_GSF_s*s_Fam*s_Foffset*acf!C60*s_ET_w*(1/24)*s_EF_w*(1/365)))*up_Rad_Spec!BF60,".")</f>
        <v>5.4493890269871414</v>
      </c>
      <c r="G60" s="30">
        <f t="shared" si="0"/>
        <v>3.024942492725098E-5</v>
      </c>
      <c r="H60" s="30">
        <f t="shared" si="1"/>
        <v>4.8419603938656189E-7</v>
      </c>
      <c r="I60" s="89">
        <f>IFERROR((s_DL/(up_Rad_Spec!AV60*s_GSF_s*s_Fam*s_Foffset*Fsurf!C60*s_EF_w*(1/365)*s_ET_w*(1/24)))*up_Rad_Spec!BF60,".")</f>
        <v>4.2727371409374051</v>
      </c>
      <c r="J60" s="30">
        <f>IFERROR((s_DL/(up_Rad_Spec!AZ60*s_GSF_s*s_Fam*s_Foffset*Fsurf!C60*s_EF_w*(1/365)*s_ET_w*(1/24)))*up_Rad_Spec!BF60,".")</f>
        <v>4.2727371409374051</v>
      </c>
      <c r="K60" s="30">
        <f>IFERROR((s_DL/(up_Rad_Spec!BA60*s_GSF_s*s_Fam*s_Foffset*Fsurf!C60*s_EF_w*(1/365)*s_ET_w*(1/24)))*up_Rad_Spec!BF60,".")</f>
        <v>4.2727371409374051</v>
      </c>
      <c r="L60" s="30">
        <f>IFERROR((s_DL/(up_Rad_Spec!BB60*s_GSF_s*s_Fam*s_Foffset*Fsurf!C60*s_EF_w*(1/365)*s_ET_w*(1/24)))*up_Rad_Spec!BF60,".")</f>
        <v>4.2727371409374051</v>
      </c>
      <c r="M60" s="30">
        <f>IFERROR((s_DL/(up_Rad_Spec!AY60*s_GSF_s*s_Fam*s_Foffset*Fsurf!C60*s_EF_w*(1/365)*s_ET_w*(1/24)))*up_Rad_Spec!BF60,".")</f>
        <v>4.2727371409374051</v>
      </c>
      <c r="N60" s="30">
        <f>IFERROR((s_DL/(up_Rad_Spec!AV60*s_GSF_s*s_Fam*s_Foffset*acf!D60*s_ET_w*(1/24)*s_EF_w*(1/365)))*up_Rad_Spec!BF60,".")</f>
        <v>4.511904045631371</v>
      </c>
      <c r="O60" s="30">
        <f>IFERROR((s_DL/(up_Rad_Spec!AZ60*s_GSF_s*s_Fam*s_Foffset*acf!E60*s_ET_w*(1/24)*s_EF_w*(1/365)))*up_Rad_Spec!BF60,".")</f>
        <v>4.5439942694544486</v>
      </c>
      <c r="P60" s="30">
        <f>IFERROR((s_DL/(up_Rad_Spec!BA60*s_GSF_s*s_Fam*s_Foffset*acf!F60*s_ET_w*(1/24)*s_EF_w*(1/365)))*up_Rad_Spec!BF60,".")</f>
        <v>4.5237511594084765</v>
      </c>
      <c r="Q60" s="30">
        <f>IFERROR((s_DL/(up_Rad_Spec!BB60*s_GSF_s*s_Fam*s_Foffset*acf!G60*s_ET_w*(1/24)*s_EF_w*(1/365)))*up_Rad_Spec!BF60,".")</f>
        <v>4.5286376614868828</v>
      </c>
      <c r="R60" s="30">
        <f>IFERROR((s_DL/(up_Rad_Spec!AY60*s_GSF_s*s_Fam*s_Foffset*acf!C60*s_ET_w*(1/24)*s_EF_w*(1/365)))*up_Rad_Spec!BF60,".")</f>
        <v>4.8216023420353373</v>
      </c>
    </row>
    <row r="61" spans="1:18">
      <c r="A61" s="88" t="s">
        <v>68</v>
      </c>
      <c r="B61" s="28"/>
      <c r="C61" s="30">
        <f>IFERROR((s_DL/(k_decay*up_Rad_Spec!V61*s_IFD_w*s_EF_w))*up_Rad_Spec!BF61,".")</f>
        <v>3.266256203344386E-5</v>
      </c>
      <c r="D61" s="30">
        <f>IFERROR((s_DL/(k_decay*up_Rad_Spec!AN61*s_IRA_w*(1/s_PEFm_up)*s_SLF*s_ET_w*s_EF_w))*up_Rad_Spec!BF61,".")</f>
        <v>4.914819043980935E-7</v>
      </c>
      <c r="E61" s="30">
        <f>IFERROR((s_DL/(k_decay*up_Rad_Spec!AN61*s_IRA_w*(1/s_PEF)*s_SLF*s_ET_w*s_EF_w))*up_Rad_Spec!BF61,".")</f>
        <v>4.0946614908779038E-4</v>
      </c>
      <c r="F61" s="30">
        <f>IFERROR((s_DL/(k_decay*up_Rad_Spec!AY61*s_GSF_s*s_Fam*s_Foffset*acf!C61*s_ET_w*(1/24)*s_EF_w*(1/365)))*up_Rad_Spec!BF61,".")</f>
        <v>5.5406728823407114</v>
      </c>
      <c r="G61" s="30">
        <f t="shared" si="0"/>
        <v>3.0249427693669829E-5</v>
      </c>
      <c r="H61" s="30">
        <f t="shared" si="1"/>
        <v>4.8419604009536584E-7</v>
      </c>
      <c r="I61" s="89">
        <f>IFERROR((s_DL/(up_Rad_Spec!AV61*s_GSF_s*s_Fam*s_Foffset*Fsurf!C61*s_EF_w*(1/365)*s_ET_w*(1/24)))*up_Rad_Spec!BF61,".")</f>
        <v>4.4651221640372052</v>
      </c>
      <c r="J61" s="30">
        <f>IFERROR((s_DL/(up_Rad_Spec!AZ61*s_GSF_s*s_Fam*s_Foffset*Fsurf!C61*s_EF_w*(1/365)*s_ET_w*(1/24)))*up_Rad_Spec!BF61,".")</f>
        <v>4.4651221640372052</v>
      </c>
      <c r="K61" s="30">
        <f>IFERROR((s_DL/(up_Rad_Spec!BA61*s_GSF_s*s_Fam*s_Foffset*Fsurf!C61*s_EF_w*(1/365)*s_ET_w*(1/24)))*up_Rad_Spec!BF61,".")</f>
        <v>4.4651221640372052</v>
      </c>
      <c r="L61" s="30">
        <f>IFERROR((s_DL/(up_Rad_Spec!BB61*s_GSF_s*s_Fam*s_Foffset*Fsurf!C61*s_EF_w*(1/365)*s_ET_w*(1/24)))*up_Rad_Spec!BF61,".")</f>
        <v>4.4651221640372052</v>
      </c>
      <c r="M61" s="30">
        <f>IFERROR((s_DL/(up_Rad_Spec!AY61*s_GSF_s*s_Fam*s_Foffset*Fsurf!C61*s_EF_w*(1/365)*s_ET_w*(1/24)))*up_Rad_Spec!BF61,".")</f>
        <v>4.4651221640372052</v>
      </c>
      <c r="N61" s="30">
        <f>IFERROR((s_DL/(up_Rad_Spec!AV61*s_GSF_s*s_Fam*s_Foffset*acf!D61*s_ET_w*(1/24)*s_EF_w*(1/365)))*up_Rad_Spec!BF61,".")</f>
        <v>4.5414301341470669</v>
      </c>
      <c r="O61" s="30">
        <f>IFERROR((s_DL/(up_Rad_Spec!AZ61*s_GSF_s*s_Fam*s_Foffset*acf!E61*s_ET_w*(1/24)*s_EF_w*(1/365)))*up_Rad_Spec!BF61,".")</f>
        <v>4.5568322712299318</v>
      </c>
      <c r="P61" s="30">
        <f>IFERROR((s_DL/(up_Rad_Spec!BA61*s_GSF_s*s_Fam*s_Foffset*acf!F61*s_ET_w*(1/24)*s_EF_w*(1/365)))*up_Rad_Spec!BF61,".")</f>
        <v>4.5324230779451504</v>
      </c>
      <c r="Q61" s="30">
        <f>IFERROR((s_DL/(up_Rad_Spec!BB61*s_GSF_s*s_Fam*s_Foffset*acf!G61*s_ET_w*(1/24)*s_EF_w*(1/365)))*up_Rad_Spec!BF61,".")</f>
        <v>4.5714100864433931</v>
      </c>
      <c r="R61" s="30">
        <f>IFERROR((s_DL/(up_Rad_Spec!AY61*s_GSF_s*s_Fam*s_Foffset*acf!C61*s_ET_w*(1/24)*s_EF_w*(1/365)))*up_Rad_Spec!BF61,".")</f>
        <v>4.9023700113250692</v>
      </c>
    </row>
    <row r="62" spans="1:18">
      <c r="A62" s="88" t="s">
        <v>69</v>
      </c>
      <c r="B62" s="28"/>
      <c r="C62" s="30">
        <f>IFERROR((s_DL/(k_decay*up_Rad_Spec!V62*s_IFD_w*s_EF_w))*up_Rad_Spec!BF62,".")</f>
        <v>3.266256203344386E-5</v>
      </c>
      <c r="D62" s="30">
        <f>IFERROR((s_DL/(k_decay*up_Rad_Spec!AN62*s_IRA_w*(1/s_PEFm_up)*s_SLF*s_ET_w*s_EF_w))*up_Rad_Spec!BF62,".")</f>
        <v>4.914819043980935E-7</v>
      </c>
      <c r="E62" s="30">
        <f>IFERROR((s_DL/(k_decay*up_Rad_Spec!AN62*s_IRA_w*(1/s_PEF)*s_SLF*s_ET_w*s_EF_w))*up_Rad_Spec!BF62,".")</f>
        <v>4.0946614908779038E-4</v>
      </c>
      <c r="F62" s="30">
        <f>IFERROR((s_DL/(k_decay*up_Rad_Spec!AY62*s_GSF_s*s_Fam*s_Foffset*acf!C62*s_ET_w*(1/24)*s_EF_w*(1/365)))*up_Rad_Spec!BF62,".")</f>
        <v>5.3548909513746485</v>
      </c>
      <c r="G62" s="30">
        <f t="shared" si="0"/>
        <v>3.0249421964066269E-5</v>
      </c>
      <c r="H62" s="30">
        <f t="shared" si="1"/>
        <v>4.8419603862734297E-7</v>
      </c>
      <c r="I62" s="89">
        <f>IFERROR((s_DL/(up_Rad_Spec!AV62*s_GSF_s*s_Fam*s_Foffset*Fsurf!C62*s_EF_w*(1/365)*s_ET_w*(1/24)))*up_Rad_Spec!BF62,".")</f>
        <v>4.2727371409374051</v>
      </c>
      <c r="J62" s="30">
        <f>IFERROR((s_DL/(up_Rad_Spec!AZ62*s_GSF_s*s_Fam*s_Foffset*Fsurf!C62*s_EF_w*(1/365)*s_ET_w*(1/24)))*up_Rad_Spec!BF62,".")</f>
        <v>4.2727371409374051</v>
      </c>
      <c r="K62" s="30">
        <f>IFERROR((s_DL/(up_Rad_Spec!BA62*s_GSF_s*s_Fam*s_Foffset*Fsurf!C62*s_EF_w*(1/365)*s_ET_w*(1/24)))*up_Rad_Spec!BF62,".")</f>
        <v>4.2727371409374051</v>
      </c>
      <c r="L62" s="30">
        <f>IFERROR((s_DL/(up_Rad_Spec!BB62*s_GSF_s*s_Fam*s_Foffset*Fsurf!C62*s_EF_w*(1/365)*s_ET_w*(1/24)))*up_Rad_Spec!BF62,".")</f>
        <v>4.2727371409374051</v>
      </c>
      <c r="M62" s="30">
        <f>IFERROR((s_DL/(up_Rad_Spec!AY62*s_GSF_s*s_Fam*s_Foffset*Fsurf!C62*s_EF_w*(1/365)*s_ET_w*(1/24)))*up_Rad_Spec!BF62,".")</f>
        <v>4.2727371409374051</v>
      </c>
      <c r="N62" s="30">
        <f>IFERROR((s_DL/(up_Rad_Spec!AV62*s_GSF_s*s_Fam*s_Foffset*acf!D62*s_ET_w*(1/24)*s_EF_w*(1/365)))*up_Rad_Spec!BF62,".")</f>
        <v>4.7379907407283666</v>
      </c>
      <c r="O62" s="30">
        <f>IFERROR((s_DL/(up_Rad_Spec!AZ62*s_GSF_s*s_Fam*s_Foffset*acf!E62*s_ET_w*(1/24)*s_EF_w*(1/365)))*up_Rad_Spec!BF62,".")</f>
        <v>4.7379907407283666</v>
      </c>
      <c r="P62" s="30">
        <f>IFERROR((s_DL/(up_Rad_Spec!BA62*s_GSF_s*s_Fam*s_Foffset*acf!F62*s_ET_w*(1/24)*s_EF_w*(1/365)))*up_Rad_Spec!BF62,".")</f>
        <v>4.7379907407283666</v>
      </c>
      <c r="Q62" s="30">
        <f>IFERROR((s_DL/(up_Rad_Spec!BB62*s_GSF_s*s_Fam*s_Foffset*acf!G62*s_ET_w*(1/24)*s_EF_w*(1/365)))*up_Rad_Spec!BF62,".")</f>
        <v>4.7379907407283666</v>
      </c>
      <c r="R62" s="30">
        <f>IFERROR((s_DL/(up_Rad_Spec!AY62*s_GSF_s*s_Fam*s_Foffset*acf!C62*s_ET_w*(1/24)*s_EF_w*(1/365)))*up_Rad_Spec!BF62,".")</f>
        <v>4.7379907407283666</v>
      </c>
    </row>
    <row r="63" spans="1:18">
      <c r="A63" s="88" t="s">
        <v>70</v>
      </c>
      <c r="B63" s="28"/>
      <c r="C63" s="30">
        <f>IFERROR((s_DL/(k_decay*up_Rad_Spec!V63*s_IFD_w*s_EF_w))*up_Rad_Spec!BF63,".")</f>
        <v>3.266256203344386E-5</v>
      </c>
      <c r="D63" s="30">
        <f>IFERROR((s_DL/(k_decay*up_Rad_Spec!AN63*s_IRA_w*(1/s_PEFm_up)*s_SLF*s_ET_w*s_EF_w))*up_Rad_Spec!BF63,".")</f>
        <v>4.914819043980935E-7</v>
      </c>
      <c r="E63" s="30">
        <f>IFERROR((s_DL/(k_decay*up_Rad_Spec!AN63*s_IRA_w*(1/s_PEF)*s_SLF*s_ET_w*s_EF_w))*up_Rad_Spec!BF63,".")</f>
        <v>4.0946614908779038E-4</v>
      </c>
      <c r="F63" s="30">
        <f>IFERROR((s_DL/(k_decay*up_Rad_Spec!AY63*s_GSF_s*s_Fam*s_Foffset*acf!C63*s_ET_w*(1/24)*s_EF_w*(1/365)))*up_Rad_Spec!BF63,".")</f>
        <v>5.6367273172364714</v>
      </c>
      <c r="G63" s="30">
        <f t="shared" si="0"/>
        <v>3.024943050791708E-5</v>
      </c>
      <c r="H63" s="30">
        <f t="shared" si="1"/>
        <v>4.8419604081642402E-7</v>
      </c>
      <c r="I63" s="89">
        <f>IFERROR((s_DL/(up_Rad_Spec!AV63*s_GSF_s*s_Fam*s_Foffset*Fsurf!C63*s_EF_w*(1/365)*s_ET_w*(1/24)))*up_Rad_Spec!BF63,".")</f>
        <v>4.6910799413152144</v>
      </c>
      <c r="J63" s="30">
        <f>IFERROR((s_DL/(up_Rad_Spec!AZ63*s_GSF_s*s_Fam*s_Foffset*Fsurf!C63*s_EF_w*(1/365)*s_ET_w*(1/24)))*up_Rad_Spec!BF63,".")</f>
        <v>4.6910799413152144</v>
      </c>
      <c r="K63" s="30">
        <f>IFERROR((s_DL/(up_Rad_Spec!BA63*s_GSF_s*s_Fam*s_Foffset*Fsurf!C63*s_EF_w*(1/365)*s_ET_w*(1/24)))*up_Rad_Spec!BF63,".")</f>
        <v>4.6910799413152144</v>
      </c>
      <c r="L63" s="30">
        <f>IFERROR((s_DL/(up_Rad_Spec!BB63*s_GSF_s*s_Fam*s_Foffset*Fsurf!C63*s_EF_w*(1/365)*s_ET_w*(1/24)))*up_Rad_Spec!BF63,".")</f>
        <v>4.6910799413152144</v>
      </c>
      <c r="M63" s="30">
        <f>IFERROR((s_DL/(up_Rad_Spec!AY63*s_GSF_s*s_Fam*s_Foffset*Fsurf!C63*s_EF_w*(1/365)*s_ET_w*(1/24)))*up_Rad_Spec!BF63,".")</f>
        <v>4.6910799413152144</v>
      </c>
      <c r="N63" s="30">
        <f>IFERROR((s_DL/(up_Rad_Spec!AV63*s_GSF_s*s_Fam*s_Foffset*acf!D63*s_ET_w*(1/24)*s_EF_w*(1/365)))*up_Rad_Spec!BF63,".")</f>
        <v>4.4255394594478998</v>
      </c>
      <c r="O63" s="30">
        <f>IFERROR((s_DL/(up_Rad_Spec!AZ63*s_GSF_s*s_Fam*s_Foffset*acf!E63*s_ET_w*(1/24)*s_EF_w*(1/365)))*up_Rad_Spec!BF63,".")</f>
        <v>4.4850462151277286</v>
      </c>
      <c r="P63" s="30">
        <f>IFERROR((s_DL/(up_Rad_Spec!BA63*s_GSF_s*s_Fam*s_Foffset*acf!F63*s_ET_w*(1/24)*s_EF_w*(1/365)))*up_Rad_Spec!BF63,".")</f>
        <v>4.4271544055086078</v>
      </c>
      <c r="Q63" s="30">
        <f>IFERROR((s_DL/(up_Rad_Spec!BB63*s_GSF_s*s_Fam*s_Foffset*acf!G63*s_ET_w*(1/24)*s_EF_w*(1/365)))*up_Rad_Spec!BF63,".")</f>
        <v>4.4802189977856575</v>
      </c>
      <c r="R63" s="30">
        <f>IFERROR((s_DL/(up_Rad_Spec!AY63*s_GSF_s*s_Fam*s_Foffset*acf!C63*s_ET_w*(1/24)*s_EF_w*(1/365)))*up_Rad_Spec!BF63,".")</f>
        <v>4.9873586744509124</v>
      </c>
    </row>
    <row r="64" spans="1:18">
      <c r="A64" s="88" t="s">
        <v>71</v>
      </c>
      <c r="B64" s="28"/>
      <c r="C64" s="30">
        <f>IFERROR((s_DL/(k_decay*up_Rad_Spec!V64*s_IFD_w*s_EF_w))*up_Rad_Spec!BF64,".")</f>
        <v>3.266256203344386E-5</v>
      </c>
      <c r="D64" s="30">
        <f>IFERROR((s_DL/(k_decay*up_Rad_Spec!AN64*s_IRA_w*(1/s_PEFm_up)*s_SLF*s_ET_w*s_EF_w))*up_Rad_Spec!BF64,".")</f>
        <v>4.914819043980935E-7</v>
      </c>
      <c r="E64" s="30">
        <f>IFERROR((s_DL/(k_decay*up_Rad_Spec!AN64*s_IRA_w*(1/s_PEF)*s_SLF*s_ET_w*s_EF_w))*up_Rad_Spec!BF64,".")</f>
        <v>4.0946614908779038E-4</v>
      </c>
      <c r="F64" s="30">
        <f>IFERROR((s_DL/(k_decay*up_Rad_Spec!AY64*s_GSF_s*s_Fam*s_Foffset*acf!C64*s_ET_w*(1/24)*s_EF_w*(1/365)))*up_Rad_Spec!BF64,".")</f>
        <v>5.49411811611039</v>
      </c>
      <c r="G64" s="30">
        <f t="shared" si="0"/>
        <v>3.0249426294282454E-5</v>
      </c>
      <c r="H64" s="30">
        <f t="shared" si="1"/>
        <v>4.8419603973681881E-7</v>
      </c>
      <c r="I64" s="89">
        <f>IFERROR((s_DL/(up_Rad_Spec!AV64*s_GSF_s*s_Fam*s_Foffset*Fsurf!C64*s_EF_w*(1/365)*s_ET_w*(1/24)))*up_Rad_Spec!BF64,".")</f>
        <v>4.3467804960810703</v>
      </c>
      <c r="J64" s="30">
        <f>IFERROR((s_DL/(up_Rad_Spec!AZ64*s_GSF_s*s_Fam*s_Foffset*Fsurf!C64*s_EF_w*(1/365)*s_ET_w*(1/24)))*up_Rad_Spec!BF64,".")</f>
        <v>4.3467804960810703</v>
      </c>
      <c r="K64" s="30">
        <f>IFERROR((s_DL/(up_Rad_Spec!BA64*s_GSF_s*s_Fam*s_Foffset*Fsurf!C64*s_EF_w*(1/365)*s_ET_w*(1/24)))*up_Rad_Spec!BF64,".")</f>
        <v>4.3467804960810703</v>
      </c>
      <c r="L64" s="30">
        <f>IFERROR((s_DL/(up_Rad_Spec!BB64*s_GSF_s*s_Fam*s_Foffset*Fsurf!C64*s_EF_w*(1/365)*s_ET_w*(1/24)))*up_Rad_Spec!BF64,".")</f>
        <v>4.3467804960810703</v>
      </c>
      <c r="M64" s="30">
        <f>IFERROR((s_DL/(up_Rad_Spec!AY64*s_GSF_s*s_Fam*s_Foffset*Fsurf!C64*s_EF_w*(1/365)*s_ET_w*(1/24)))*up_Rad_Spec!BF64,".")</f>
        <v>4.3467804960810703</v>
      </c>
      <c r="N64" s="30">
        <f>IFERROR((s_DL/(up_Rad_Spec!AV64*s_GSF_s*s_Fam*s_Foffset*acf!D64*s_ET_w*(1/24)*s_EF_w*(1/365)))*up_Rad_Spec!BF64,".")</f>
        <v>4.5027478438110844</v>
      </c>
      <c r="O64" s="30">
        <f>IFERROR((s_DL/(up_Rad_Spec!AZ64*s_GSF_s*s_Fam*s_Foffset*acf!E64*s_ET_w*(1/24)*s_EF_w*(1/365)))*up_Rad_Spec!BF64,".")</f>
        <v>4.5532894067677683</v>
      </c>
      <c r="P64" s="30">
        <f>IFERROR((s_DL/(up_Rad_Spec!BA64*s_GSF_s*s_Fam*s_Foffset*acf!F64*s_ET_w*(1/24)*s_EF_w*(1/365)))*up_Rad_Spec!BF64,".")</f>
        <v>4.5344573356689111</v>
      </c>
      <c r="Q64" s="30">
        <f>IFERROR((s_DL/(up_Rad_Spec!BB64*s_GSF_s*s_Fam*s_Foffset*acf!G64*s_ET_w*(1/24)*s_EF_w*(1/365)))*up_Rad_Spec!BF64,".")</f>
        <v>4.5834649005802479</v>
      </c>
      <c r="R64" s="30">
        <f>IFERROR((s_DL/(up_Rad_Spec!AY64*s_GSF_s*s_Fam*s_Foffset*acf!C64*s_ET_w*(1/24)*s_EF_w*(1/365)))*up_Rad_Spec!BF64,".")</f>
        <v>4.8611784999873064</v>
      </c>
    </row>
    <row r="65" spans="1:18">
      <c r="A65" s="88" t="s">
        <v>72</v>
      </c>
      <c r="B65" s="28"/>
      <c r="C65" s="30">
        <f>IFERROR((s_DL/(k_decay*up_Rad_Spec!V65*s_IFD_w*s_EF_w))*up_Rad_Spec!BF65,".")</f>
        <v>3.266256203344386E-5</v>
      </c>
      <c r="D65" s="30">
        <f>IFERROR((s_DL/(k_decay*up_Rad_Spec!AN65*s_IRA_w*(1/s_PEFm_up)*s_SLF*s_ET_w*s_EF_w))*up_Rad_Spec!BF65,".")</f>
        <v>4.914819043980935E-7</v>
      </c>
      <c r="E65" s="30">
        <f>IFERROR((s_DL/(k_decay*up_Rad_Spec!AN65*s_IRA_w*(1/s_PEF)*s_SLF*s_ET_w*s_EF_w))*up_Rad_Spec!BF65,".")</f>
        <v>4.0946614908779038E-4</v>
      </c>
      <c r="F65" s="30">
        <f>IFERROR((s_DL/(k_decay*up_Rad_Spec!AY65*s_GSF_s*s_Fam*s_Foffset*acf!C65*s_ET_w*(1/24)*s_EF_w*(1/365)))*up_Rad_Spec!BF65,".")</f>
        <v>5.2614499012164329</v>
      </c>
      <c r="G65" s="30">
        <f t="shared" si="0"/>
        <v>3.024941892936633E-5</v>
      </c>
      <c r="H65" s="30">
        <f t="shared" si="1"/>
        <v>4.8419603784980061E-7</v>
      </c>
      <c r="I65" s="89" t="str">
        <f>IFERROR((s_DL/(up_Rad_Spec!AV65*s_GSF_s*s_Fam*s_Foffset*Fsurf!C65*s_EF_w*(1/365)*s_ET_w*(1/24)))*up_Rad_Spec!BF65,".")</f>
        <v>.</v>
      </c>
      <c r="J65" s="30" t="str">
        <f>IFERROR((s_DL/(up_Rad_Spec!AZ65*s_GSF_s*s_Fam*s_Foffset*Fsurf!C65*s_EF_w*(1/365)*s_ET_w*(1/24)))*up_Rad_Spec!BF65,".")</f>
        <v>.</v>
      </c>
      <c r="K65" s="30" t="str">
        <f>IFERROR((s_DL/(up_Rad_Spec!BA65*s_GSF_s*s_Fam*s_Foffset*Fsurf!C65*s_EF_w*(1/365)*s_ET_w*(1/24)))*up_Rad_Spec!BF65,".")</f>
        <v>.</v>
      </c>
      <c r="L65" s="30" t="str">
        <f>IFERROR((s_DL/(up_Rad_Spec!BB65*s_GSF_s*s_Fam*s_Foffset*Fsurf!C65*s_EF_w*(1/365)*s_ET_w*(1/24)))*up_Rad_Spec!BF65,".")</f>
        <v>.</v>
      </c>
      <c r="M65" s="30" t="str">
        <f>IFERROR((s_DL/(up_Rad_Spec!AY65*s_GSF_s*s_Fam*s_Foffset*Fsurf!C65*s_EF_w*(1/365)*s_ET_w*(1/24)))*up_Rad_Spec!BF65,".")</f>
        <v>.</v>
      </c>
      <c r="N65" s="30">
        <f>IFERROR((s_DL/(up_Rad_Spec!AV65*s_GSF_s*s_Fam*s_Foffset*acf!D65*s_ET_w*(1/24)*s_EF_w*(1/365)))*up_Rad_Spec!BF65,".")</f>
        <v>4.8777444244476955</v>
      </c>
      <c r="O65" s="30">
        <f>IFERROR((s_DL/(up_Rad_Spec!AZ65*s_GSF_s*s_Fam*s_Foffset*acf!E65*s_ET_w*(1/24)*s_EF_w*(1/365)))*up_Rad_Spec!BF65,".")</f>
        <v>4.6435681494540653</v>
      </c>
      <c r="P65" s="30">
        <f>IFERROR((s_DL/(up_Rad_Spec!BA65*s_GSF_s*s_Fam*s_Foffset*acf!F65*s_ET_w*(1/24)*s_EF_w*(1/365)))*up_Rad_Spec!BF65,".")</f>
        <v>4.6590242283828962</v>
      </c>
      <c r="Q65" s="30">
        <f>IFERROR((s_DL/(up_Rad_Spec!BB65*s_GSF_s*s_Fam*s_Foffset*acf!G65*s_ET_w*(1/24)*s_EF_w*(1/365)))*up_Rad_Spec!BF65,".")</f>
        <v>4.7328407507927936</v>
      </c>
      <c r="R65" s="30">
        <f>IFERROR((s_DL/(up_Rad_Spec!AY65*s_GSF_s*s_Fam*s_Foffset*acf!C65*s_ET_w*(1/24)*s_EF_w*(1/365)))*up_Rad_Spec!BF65,".")</f>
        <v>4.6553143922324356</v>
      </c>
    </row>
    <row r="66" spans="1:18">
      <c r="A66" s="88" t="s">
        <v>73</v>
      </c>
      <c r="B66" s="28"/>
      <c r="C66" s="30">
        <f>IFERROR((s_DL/(k_decay*up_Rad_Spec!V66*s_IFD_w*s_EF_w))*up_Rad_Spec!BF66,".")</f>
        <v>3.266256203344386E-5</v>
      </c>
      <c r="D66" s="30">
        <f>IFERROR((s_DL/(k_decay*up_Rad_Spec!AN66*s_IRA_w*(1/s_PEFm_up)*s_SLF*s_ET_w*s_EF_w))*up_Rad_Spec!BF66,".")</f>
        <v>4.914819043980935E-7</v>
      </c>
      <c r="E66" s="30">
        <f>IFERROR((s_DL/(k_decay*up_Rad_Spec!AN66*s_IRA_w*(1/s_PEF)*s_SLF*s_ET_w*s_EF_w))*up_Rad_Spec!BF66,".")</f>
        <v>4.0946614908779038E-4</v>
      </c>
      <c r="F66" s="30">
        <f>IFERROR((s_DL/(k_decay*up_Rad_Spec!AY66*s_GSF_s*s_Fam*s_Foffset*acf!C66*s_ET_w*(1/24)*s_EF_w*(1/365)))*up_Rad_Spec!BF66,".")</f>
        <v>5.4874377571017465</v>
      </c>
      <c r="G66" s="30">
        <f t="shared" si="0"/>
        <v>3.0249426091529828E-5</v>
      </c>
      <c r="H66" s="30">
        <f t="shared" si="1"/>
        <v>4.8419603968487006E-7</v>
      </c>
      <c r="I66" s="89" t="str">
        <f>IFERROR((s_DL/(up_Rad_Spec!AV66*s_GSF_s*s_Fam*s_Foffset*Fsurf!C66*s_EF_w*(1/365)*s_ET_w*(1/24)))*up_Rad_Spec!BF66,".")</f>
        <v>.</v>
      </c>
      <c r="J66" s="30" t="str">
        <f>IFERROR((s_DL/(up_Rad_Spec!AZ66*s_GSF_s*s_Fam*s_Foffset*Fsurf!C66*s_EF_w*(1/365)*s_ET_w*(1/24)))*up_Rad_Spec!BF66,".")</f>
        <v>.</v>
      </c>
      <c r="K66" s="30" t="str">
        <f>IFERROR((s_DL/(up_Rad_Spec!BA66*s_GSF_s*s_Fam*s_Foffset*Fsurf!C66*s_EF_w*(1/365)*s_ET_w*(1/24)))*up_Rad_Spec!BF66,".")</f>
        <v>.</v>
      </c>
      <c r="L66" s="30" t="str">
        <f>IFERROR((s_DL/(up_Rad_Spec!BB66*s_GSF_s*s_Fam*s_Foffset*Fsurf!C66*s_EF_w*(1/365)*s_ET_w*(1/24)))*up_Rad_Spec!BF66,".")</f>
        <v>.</v>
      </c>
      <c r="M66" s="30" t="str">
        <f>IFERROR((s_DL/(up_Rad_Spec!AY66*s_GSF_s*s_Fam*s_Foffset*Fsurf!C66*s_EF_w*(1/365)*s_ET_w*(1/24)))*up_Rad_Spec!BF66,".")</f>
        <v>.</v>
      </c>
      <c r="N66" s="30">
        <f>IFERROR((s_DL/(up_Rad_Spec!AV66*s_GSF_s*s_Fam*s_Foffset*acf!D66*s_ET_w*(1/24)*s_EF_w*(1/365)))*up_Rad_Spec!BF66,".")</f>
        <v>4.44799303159758</v>
      </c>
      <c r="O66" s="30">
        <f>IFERROR((s_DL/(up_Rad_Spec!AZ66*s_GSF_s*s_Fam*s_Foffset*acf!E66*s_ET_w*(1/24)*s_EF_w*(1/365)))*up_Rad_Spec!BF66,".")</f>
        <v>4.5235707218048917</v>
      </c>
      <c r="P66" s="30">
        <f>IFERROR((s_DL/(up_Rad_Spec!BA66*s_GSF_s*s_Fam*s_Foffset*acf!F66*s_ET_w*(1/24)*s_EF_w*(1/365)))*up_Rad_Spec!BF66,".")</f>
        <v>4.5576785424982171</v>
      </c>
      <c r="Q66" s="30">
        <f>IFERROR((s_DL/(up_Rad_Spec!BB66*s_GSF_s*s_Fam*s_Foffset*acf!G66*s_ET_w*(1/24)*s_EF_w*(1/365)))*up_Rad_Spec!BF66,".")</f>
        <v>4.6748175308519899</v>
      </c>
      <c r="R66" s="30">
        <f>IFERROR((s_DL/(up_Rad_Spec!AY66*s_GSF_s*s_Fam*s_Foffset*acf!C66*s_ET_w*(1/24)*s_EF_w*(1/365)))*up_Rad_Spec!BF66,".")</f>
        <v>4.8552677392612491</v>
      </c>
    </row>
    <row r="67" spans="1:18">
      <c r="A67" s="88" t="s">
        <v>74</v>
      </c>
      <c r="B67" s="28"/>
      <c r="C67" s="30">
        <f>IFERROR((s_DL/(k_decay*up_Rad_Spec!V67*s_IFD_w*s_EF_w))*up_Rad_Spec!BF67,".")</f>
        <v>3.266256203344386E-5</v>
      </c>
      <c r="D67" s="30">
        <f>IFERROR((s_DL/(k_decay*up_Rad_Spec!AN67*s_IRA_w*(1/s_PEFm_up)*s_SLF*s_ET_w*s_EF_w))*up_Rad_Spec!BF67,".")</f>
        <v>4.914819043980935E-7</v>
      </c>
      <c r="E67" s="30">
        <f>IFERROR((s_DL/(k_decay*up_Rad_Spec!AN67*s_IRA_w*(1/s_PEF)*s_SLF*s_ET_w*s_EF_w))*up_Rad_Spec!BF67,".")</f>
        <v>4.0946614908779038E-4</v>
      </c>
      <c r="F67" s="30">
        <f>IFERROR((s_DL/(k_decay*up_Rad_Spec!AY67*s_GSF_s*s_Fam*s_Foffset*acf!C67*s_ET_w*(1/24)*s_EF_w*(1/365)))*up_Rad_Spec!BF67,".")</f>
        <v>5.4637069172314598</v>
      </c>
      <c r="G67" s="30">
        <f t="shared" ref="G67:G130" si="2">(IF(AND(C67&lt;&gt;".",E67&lt;&gt;".",F67&lt;&gt;"."),1/((1/C67)+(1/E67)+(1/F67)),IF(AND(C67&lt;&gt;".",E67&lt;&gt;".",F67="."), 1/((1/C67)+(1/E67)),IF(AND(C67&lt;&gt;".",E67=".",F67&lt;&gt;"."),1/((1/C67)+(1/F67)),IF(AND(C67=".",E67&lt;&gt;".",F67&lt;&gt;"."),1/((1/E67)+(1/F67)),IF(AND(C67&lt;&gt;".",E67=".",F67="."),1/(1/C67),IF(AND(C67=".",E67&lt;&gt;".",F67="."),1/(1/E67),IF(AND(C67=".",E67=".",F67&lt;&gt;"."),1/(1/F67),IF(AND(C67=".",E67=".",F67="."),".")))))))))</f>
        <v>3.0249425367276709E-5</v>
      </c>
      <c r="H67" s="30">
        <f t="shared" ref="H67:H130" si="3">(IF(AND(C67&lt;&gt;".",D67&lt;&gt;".",F67&lt;&gt;"."),1/((1/C67)+(1/D67)+(1/F67)),IF(AND(C67&lt;&gt;".",D67&lt;&gt;".",F67="."), 1/((1/C67)+(1/D67)),IF(AND(C67&lt;&gt;".",D67=".",F67&lt;&gt;"."),1/((1/C67)+(1/F67)),IF(AND(C67=".",D67&lt;&gt;".",F67&lt;&gt;"."),1/((1/D67)+(1/F67)),IF(AND(C67&lt;&gt;".",D67=".",F67="."),1/(1/C67),IF(AND(C67=".",D67&lt;&gt;".",F67="."),1/(1/D67),IF(AND(C67=".",D67=".",F67&lt;&gt;"."),1/(1/F67),IF(AND(C67=".",D67=".",F67="."),".")))))))))</f>
        <v>4.8419603949930399E-7</v>
      </c>
      <c r="I67" s="89">
        <f>IFERROR((s_DL/(up_Rad_Spec!AV67*s_GSF_s*s_Fam*s_Foffset*Fsurf!C67*s_EF_w*(1/365)*s_ET_w*(1/24)))*up_Rad_Spec!BF67,".")</f>
        <v>4.3556605379525344</v>
      </c>
      <c r="J67" s="30">
        <f>IFERROR((s_DL/(up_Rad_Spec!AZ67*s_GSF_s*s_Fam*s_Foffset*Fsurf!C67*s_EF_w*(1/365)*s_ET_w*(1/24)))*up_Rad_Spec!BF67,".")</f>
        <v>4.3556605379525344</v>
      </c>
      <c r="K67" s="30">
        <f>IFERROR((s_DL/(up_Rad_Spec!BA67*s_GSF_s*s_Fam*s_Foffset*Fsurf!C67*s_EF_w*(1/365)*s_ET_w*(1/24)))*up_Rad_Spec!BF67,".")</f>
        <v>4.3556605379525344</v>
      </c>
      <c r="L67" s="30">
        <f>IFERROR((s_DL/(up_Rad_Spec!BB67*s_GSF_s*s_Fam*s_Foffset*Fsurf!C67*s_EF_w*(1/365)*s_ET_w*(1/24)))*up_Rad_Spec!BF67,".")</f>
        <v>4.3556605379525344</v>
      </c>
      <c r="M67" s="30">
        <f>IFERROR((s_DL/(up_Rad_Spec!AY67*s_GSF_s*s_Fam*s_Foffset*Fsurf!C67*s_EF_w*(1/365)*s_ET_w*(1/24)))*up_Rad_Spec!BF67,".")</f>
        <v>4.3556605379525344</v>
      </c>
      <c r="N67" s="30">
        <f>IFERROR((s_DL/(up_Rad_Spec!AV67*s_GSF_s*s_Fam*s_Foffset*acf!D67*s_ET_w*(1/24)*s_EF_w*(1/365)))*up_Rad_Spec!BF67,".")</f>
        <v>4.644511463951833</v>
      </c>
      <c r="O67" s="30">
        <f>IFERROR((s_DL/(up_Rad_Spec!AZ67*s_GSF_s*s_Fam*s_Foffset*acf!E67*s_ET_w*(1/24)*s_EF_w*(1/365)))*up_Rad_Spec!BF67,".")</f>
        <v>4.6053269999879722</v>
      </c>
      <c r="P67" s="30">
        <f>IFERROR((s_DL/(up_Rad_Spec!BA67*s_GSF_s*s_Fam*s_Foffset*acf!F67*s_ET_w*(1/24)*s_EF_w*(1/365)))*up_Rad_Spec!BF67,".")</f>
        <v>4.6078055261878763</v>
      </c>
      <c r="Q67" s="30">
        <f>IFERROR((s_DL/(up_Rad_Spec!BB67*s_GSF_s*s_Fam*s_Foffset*acf!G67*s_ET_w*(1/24)*s_EF_w*(1/365)))*up_Rad_Spec!BF67,".")</f>
        <v>4.5898578559943743</v>
      </c>
      <c r="R67" s="30">
        <f>IFERROR((s_DL/(up_Rad_Spec!AY67*s_GSF_s*s_Fam*s_Foffset*acf!C67*s_ET_w*(1/24)*s_EF_w*(1/365)))*up_Rad_Spec!BF67,".")</f>
        <v>4.8342707664757896</v>
      </c>
    </row>
    <row r="68" spans="1:18">
      <c r="A68" s="88" t="s">
        <v>75</v>
      </c>
      <c r="B68" s="28"/>
      <c r="C68" s="30">
        <f>IFERROR((s_DL/(k_decay*up_Rad_Spec!V68*s_IFD_w*s_EF_w))*up_Rad_Spec!BF68,".")</f>
        <v>3.266256203344386E-5</v>
      </c>
      <c r="D68" s="30">
        <f>IFERROR((s_DL/(k_decay*up_Rad_Spec!AN68*s_IRA_w*(1/s_PEFm_up)*s_SLF*s_ET_w*s_EF_w))*up_Rad_Spec!BF68,".")</f>
        <v>4.914819043980935E-7</v>
      </c>
      <c r="E68" s="30">
        <f>IFERROR((s_DL/(k_decay*up_Rad_Spec!AN68*s_IRA_w*(1/s_PEF)*s_SLF*s_ET_w*s_EF_w))*up_Rad_Spec!BF68,".")</f>
        <v>4.0946614908779038E-4</v>
      </c>
      <c r="F68" s="30">
        <f>IFERROR((s_DL/(k_decay*up_Rad_Spec!AY68*s_GSF_s*s_Fam*s_Foffset*acf!C68*s_ET_w*(1/24)*s_EF_w*(1/365)))*up_Rad_Spec!BF68,".")</f>
        <v>5.4619887704021393</v>
      </c>
      <c r="G68" s="30">
        <f t="shared" si="2"/>
        <v>3.024942531459543E-5</v>
      </c>
      <c r="H68" s="30">
        <f t="shared" si="3"/>
        <v>4.841960394858062E-7</v>
      </c>
      <c r="I68" s="89">
        <f>IFERROR((s_DL/(up_Rad_Spec!AV68*s_GSF_s*s_Fam*s_Foffset*Fsurf!C68*s_EF_w*(1/365)*s_ET_w*(1/24)))*up_Rad_Spec!BF68,".")</f>
        <v>4.4188514680368192</v>
      </c>
      <c r="J68" s="30">
        <f>IFERROR((s_DL/(up_Rad_Spec!AZ68*s_GSF_s*s_Fam*s_Foffset*Fsurf!C68*s_EF_w*(1/365)*s_ET_w*(1/24)))*up_Rad_Spec!BF68,".")</f>
        <v>4.4188514680368192</v>
      </c>
      <c r="K68" s="30">
        <f>IFERROR((s_DL/(up_Rad_Spec!BA68*s_GSF_s*s_Fam*s_Foffset*Fsurf!C68*s_EF_w*(1/365)*s_ET_w*(1/24)))*up_Rad_Spec!BF68,".")</f>
        <v>4.4188514680368192</v>
      </c>
      <c r="L68" s="30">
        <f>IFERROR((s_DL/(up_Rad_Spec!BB68*s_GSF_s*s_Fam*s_Foffset*Fsurf!C68*s_EF_w*(1/365)*s_ET_w*(1/24)))*up_Rad_Spec!BF68,".")</f>
        <v>4.4188514680368192</v>
      </c>
      <c r="M68" s="30">
        <f>IFERROR((s_DL/(up_Rad_Spec!AY68*s_GSF_s*s_Fam*s_Foffset*Fsurf!C68*s_EF_w*(1/365)*s_ET_w*(1/24)))*up_Rad_Spec!BF68,".")</f>
        <v>4.4188514680368192</v>
      </c>
      <c r="N68" s="30">
        <f>IFERROR((s_DL/(up_Rad_Spec!AV68*s_GSF_s*s_Fam*s_Foffset*acf!D68*s_ET_w*(1/24)*s_EF_w*(1/365)))*up_Rad_Spec!BF68,".")</f>
        <v>4.5252646258385241</v>
      </c>
      <c r="O68" s="30">
        <f>IFERROR((s_DL/(up_Rad_Spec!AZ68*s_GSF_s*s_Fam*s_Foffset*acf!E68*s_ET_w*(1/24)*s_EF_w*(1/365)))*up_Rad_Spec!BF68,".")</f>
        <v>4.5672027023997863</v>
      </c>
      <c r="P68" s="30">
        <f>IFERROR((s_DL/(up_Rad_Spec!BA68*s_GSF_s*s_Fam*s_Foffset*acf!F68*s_ET_w*(1/24)*s_EF_w*(1/365)))*up_Rad_Spec!BF68,".")</f>
        <v>4.5215135775743995</v>
      </c>
      <c r="Q68" s="30">
        <f>IFERROR((s_DL/(up_Rad_Spec!BB68*s_GSF_s*s_Fam*s_Foffset*acf!G68*s_ET_w*(1/24)*s_EF_w*(1/365)))*up_Rad_Spec!BF68,".")</f>
        <v>4.615360392144809</v>
      </c>
      <c r="R68" s="30">
        <f>IFERROR((s_DL/(up_Rad_Spec!AY68*s_GSF_s*s_Fam*s_Foffset*acf!C68*s_ET_w*(1/24)*s_EF_w*(1/365)))*up_Rad_Spec!BF68,".")</f>
        <v>4.8327505555429324</v>
      </c>
    </row>
    <row r="69" spans="1:18">
      <c r="A69" s="34" t="s">
        <v>76</v>
      </c>
      <c r="B69" s="28" t="s">
        <v>9</v>
      </c>
      <c r="C69" s="30">
        <f>IFERROR((s_DL/(k_decay*up_Rad_Spec!V69*s_IFD_w*s_EF_w))*up_Rad_Spec!BF69,".")</f>
        <v>3.266256203344386E-5</v>
      </c>
      <c r="D69" s="30">
        <f>IFERROR((s_DL/(k_decay*up_Rad_Spec!AN69*s_IRA_w*(1/s_PEFm_up)*s_SLF*s_ET_w*s_EF_w))*up_Rad_Spec!BF69,".")</f>
        <v>4.914819043980935E-7</v>
      </c>
      <c r="E69" s="30">
        <f>IFERROR((s_DL/(k_decay*up_Rad_Spec!AN69*s_IRA_w*(1/s_PEF)*s_SLF*s_ET_w*s_EF_w))*up_Rad_Spec!BF69,".")</f>
        <v>4.0946614908779038E-4</v>
      </c>
      <c r="F69" s="30">
        <f>IFERROR((s_DL/(k_decay*up_Rad_Spec!AY69*s_GSF_s*s_Fam*s_Foffset*acf!C69*s_ET_w*(1/24)*s_EF_w*(1/365)))*up_Rad_Spec!BF69,".")</f>
        <v>4.8696039589063176</v>
      </c>
      <c r="G69" s="30">
        <f t="shared" si="2"/>
        <v>3.0249404935099677E-5</v>
      </c>
      <c r="H69" s="30">
        <f t="shared" si="3"/>
        <v>4.8419603426422618E-7</v>
      </c>
      <c r="I69" s="89">
        <f>IFERROR((s_DL/(up_Rad_Spec!AV69*s_GSF_s*s_Fam*s_Foffset*Fsurf!C69*s_EF_w*(1/365)*s_ET_w*(1/24)))*up_Rad_Spec!BF69,".")</f>
        <v>3.5833543417273366</v>
      </c>
      <c r="J69" s="30">
        <f>IFERROR((s_DL/(up_Rad_Spec!AZ69*s_GSF_s*s_Fam*s_Foffset*Fsurf!C69*s_EF_w*(1/365)*s_ET_w*(1/24)))*up_Rad_Spec!BF69,".")</f>
        <v>3.5833543417273366</v>
      </c>
      <c r="K69" s="30">
        <f>IFERROR((s_DL/(up_Rad_Spec!BA69*s_GSF_s*s_Fam*s_Foffset*Fsurf!C69*s_EF_w*(1/365)*s_ET_w*(1/24)))*up_Rad_Spec!BF69,".")</f>
        <v>3.5833543417273366</v>
      </c>
      <c r="L69" s="30">
        <f>IFERROR((s_DL/(up_Rad_Spec!BB69*s_GSF_s*s_Fam*s_Foffset*Fsurf!C69*s_EF_w*(1/365)*s_ET_w*(1/24)))*up_Rad_Spec!BF69,".")</f>
        <v>3.5833543417273366</v>
      </c>
      <c r="M69" s="30">
        <f>IFERROR((s_DL/(up_Rad_Spec!AY69*s_GSF_s*s_Fam*s_Foffset*Fsurf!C69*s_EF_w*(1/365)*s_ET_w*(1/24)))*up_Rad_Spec!BF69,".")</f>
        <v>3.5833543417273366</v>
      </c>
      <c r="N69" s="30">
        <f>IFERROR((s_DL/(up_Rad_Spec!AV69*s_GSF_s*s_Fam*s_Foffset*acf!D69*s_ET_w*(1/24)*s_EF_w*(1/365)))*up_Rad_Spec!BF69,".")</f>
        <v>4.3273648765319122</v>
      </c>
      <c r="O69" s="30">
        <f>IFERROR((s_DL/(up_Rad_Spec!AZ69*s_GSF_s*s_Fam*s_Foffset*acf!E69*s_ET_w*(1/24)*s_EF_w*(1/365)))*up_Rad_Spec!BF69,".")</f>
        <v>4.4785923649789927</v>
      </c>
      <c r="P69" s="30">
        <f>IFERROR((s_DL/(up_Rad_Spec!BA69*s_GSF_s*s_Fam*s_Foffset*acf!F69*s_ET_w*(1/24)*s_EF_w*(1/365)))*up_Rad_Spec!BF69,".")</f>
        <v>4.5612000414474565</v>
      </c>
      <c r="Q69" s="30">
        <f>IFERROR((s_DL/(up_Rad_Spec!BB69*s_GSF_s*s_Fam*s_Foffset*acf!G69*s_ET_w*(1/24)*s_EF_w*(1/365)))*up_Rad_Spec!BF69,".")</f>
        <v>4.5498073247041386</v>
      </c>
      <c r="R69" s="30">
        <f>IFERROR((s_DL/(up_Rad_Spec!AY69*s_GSF_s*s_Fam*s_Foffset*acf!C69*s_ET_w*(1/24)*s_EF_w*(1/365)))*up_Rad_Spec!BF69,".")</f>
        <v>4.3086103298498566</v>
      </c>
    </row>
    <row r="70" spans="1:18">
      <c r="A70" s="88" t="s">
        <v>77</v>
      </c>
      <c r="B70" s="28"/>
      <c r="C70" s="30">
        <f>IFERROR((s_DL/(k_decay*up_Rad_Spec!V70*s_IFD_w*s_EF_w))*up_Rad_Spec!BF70,".")</f>
        <v>3.266256203344386E-5</v>
      </c>
      <c r="D70" s="30">
        <f>IFERROR((s_DL/(k_decay*up_Rad_Spec!AN70*s_IRA_w*(1/s_PEFm_up)*s_SLF*s_ET_w*s_EF_w))*up_Rad_Spec!BF70,".")</f>
        <v>4.914819043980935E-7</v>
      </c>
      <c r="E70" s="30">
        <f>IFERROR((s_DL/(k_decay*up_Rad_Spec!AN70*s_IRA_w*(1/s_PEF)*s_SLF*s_ET_w*s_EF_w))*up_Rad_Spec!BF70,".")</f>
        <v>4.0946614908779038E-4</v>
      </c>
      <c r="F70" s="30">
        <f>IFERROR((s_DL/(k_decay*up_Rad_Spec!AY70*s_GSF_s*s_Fam*s_Foffset*acf!C70*s_ET_w*(1/24)*s_EF_w*(1/365)))*up_Rad_Spec!BF70,".")</f>
        <v>5.3548909513746485</v>
      </c>
      <c r="G70" s="30">
        <f t="shared" si="2"/>
        <v>3.0249421964066269E-5</v>
      </c>
      <c r="H70" s="30">
        <f t="shared" si="3"/>
        <v>4.8419603862734297E-7</v>
      </c>
      <c r="I70" s="89">
        <f>IFERROR((s_DL/(up_Rad_Spec!AV70*s_GSF_s*s_Fam*s_Foffset*Fsurf!C70*s_EF_w*(1/365)*s_ET_w*(1/24)))*up_Rad_Spec!BF70,".")</f>
        <v>4.2727371409374051</v>
      </c>
      <c r="J70" s="30">
        <f>IFERROR((s_DL/(up_Rad_Spec!AZ70*s_GSF_s*s_Fam*s_Foffset*Fsurf!C70*s_EF_w*(1/365)*s_ET_w*(1/24)))*up_Rad_Spec!BF70,".")</f>
        <v>4.2727371409374051</v>
      </c>
      <c r="K70" s="30">
        <f>IFERROR((s_DL/(up_Rad_Spec!BA70*s_GSF_s*s_Fam*s_Foffset*Fsurf!C70*s_EF_w*(1/365)*s_ET_w*(1/24)))*up_Rad_Spec!BF70,".")</f>
        <v>4.2727371409374051</v>
      </c>
      <c r="L70" s="30">
        <f>IFERROR((s_DL/(up_Rad_Spec!BB70*s_GSF_s*s_Fam*s_Foffset*Fsurf!C70*s_EF_w*(1/365)*s_ET_w*(1/24)))*up_Rad_Spec!BF70,".")</f>
        <v>4.2727371409374051</v>
      </c>
      <c r="M70" s="30">
        <f>IFERROR((s_DL/(up_Rad_Spec!AY70*s_GSF_s*s_Fam*s_Foffset*Fsurf!C70*s_EF_w*(1/365)*s_ET_w*(1/24)))*up_Rad_Spec!BF70,".")</f>
        <v>4.2727371409374051</v>
      </c>
      <c r="N70" s="30">
        <f>IFERROR((s_DL/(up_Rad_Spec!AV70*s_GSF_s*s_Fam*s_Foffset*acf!D70*s_ET_w*(1/24)*s_EF_w*(1/365)))*up_Rad_Spec!BF70,".")</f>
        <v>4.7379907407283666</v>
      </c>
      <c r="O70" s="30">
        <f>IFERROR((s_DL/(up_Rad_Spec!AZ70*s_GSF_s*s_Fam*s_Foffset*acf!E70*s_ET_w*(1/24)*s_EF_w*(1/365)))*up_Rad_Spec!BF70,".")</f>
        <v>4.7379907407283666</v>
      </c>
      <c r="P70" s="30">
        <f>IFERROR((s_DL/(up_Rad_Spec!BA70*s_GSF_s*s_Fam*s_Foffset*acf!F70*s_ET_w*(1/24)*s_EF_w*(1/365)))*up_Rad_Spec!BF70,".")</f>
        <v>4.7379907407283666</v>
      </c>
      <c r="Q70" s="30">
        <f>IFERROR((s_DL/(up_Rad_Spec!BB70*s_GSF_s*s_Fam*s_Foffset*acf!G70*s_ET_w*(1/24)*s_EF_w*(1/365)))*up_Rad_Spec!BF70,".")</f>
        <v>4.7379907407283666</v>
      </c>
      <c r="R70" s="30">
        <f>IFERROR((s_DL/(up_Rad_Spec!AY70*s_GSF_s*s_Fam*s_Foffset*acf!C70*s_ET_w*(1/24)*s_EF_w*(1/365)))*up_Rad_Spec!BF70,".")</f>
        <v>4.7379907407283666</v>
      </c>
    </row>
    <row r="71" spans="1:18">
      <c r="A71" s="88" t="s">
        <v>78</v>
      </c>
      <c r="B71" s="28"/>
      <c r="C71" s="30">
        <f>IFERROR((s_DL/(k_decay*up_Rad_Spec!V71*s_IFD_w*s_EF_w))*up_Rad_Spec!BF71,".")</f>
        <v>3.266256203344386E-5</v>
      </c>
      <c r="D71" s="30">
        <f>IFERROR((s_DL/(k_decay*up_Rad_Spec!AN71*s_IRA_w*(1/s_PEFm_up)*s_SLF*s_ET_w*s_EF_w))*up_Rad_Spec!BF71,".")</f>
        <v>4.914819043980935E-7</v>
      </c>
      <c r="E71" s="30">
        <f>IFERROR((s_DL/(k_decay*up_Rad_Spec!AN71*s_IRA_w*(1/s_PEF)*s_SLF*s_ET_w*s_EF_w))*up_Rad_Spec!BF71,".")</f>
        <v>4.0946614908779038E-4</v>
      </c>
      <c r="F71" s="30">
        <f>IFERROR((s_DL/(k_decay*up_Rad_Spec!AY71*s_GSF_s*s_Fam*s_Foffset*acf!C71*s_ET_w*(1/24)*s_EF_w*(1/365)))*up_Rad_Spec!BF71,".")</f>
        <v>5.0921981877223104</v>
      </c>
      <c r="G71" s="30">
        <f t="shared" si="2"/>
        <v>3.0249413148987167E-5</v>
      </c>
      <c r="H71" s="30">
        <f t="shared" si="3"/>
        <v>4.8419603636876742E-7</v>
      </c>
      <c r="I71" s="89">
        <f>IFERROR((s_DL/(up_Rad_Spec!AV71*s_GSF_s*s_Fam*s_Foffset*Fsurf!C71*s_EF_w*(1/365)*s_ET_w*(1/24)))*up_Rad_Spec!BF71,".")</f>
        <v>3.7569970631326255</v>
      </c>
      <c r="J71" s="30">
        <f>IFERROR((s_DL/(up_Rad_Spec!AZ71*s_GSF_s*s_Fam*s_Foffset*Fsurf!C71*s_EF_w*(1/365)*s_ET_w*(1/24)))*up_Rad_Spec!BF71,".")</f>
        <v>3.7569970631326255</v>
      </c>
      <c r="K71" s="30">
        <f>IFERROR((s_DL/(up_Rad_Spec!BA71*s_GSF_s*s_Fam*s_Foffset*Fsurf!C71*s_EF_w*(1/365)*s_ET_w*(1/24)))*up_Rad_Spec!BF71,".")</f>
        <v>3.7569970631326255</v>
      </c>
      <c r="L71" s="30">
        <f>IFERROR((s_DL/(up_Rad_Spec!BB71*s_GSF_s*s_Fam*s_Foffset*Fsurf!C71*s_EF_w*(1/365)*s_ET_w*(1/24)))*up_Rad_Spec!BF71,".")</f>
        <v>3.7569970631326255</v>
      </c>
      <c r="M71" s="30">
        <f>IFERROR((s_DL/(up_Rad_Spec!AY71*s_GSF_s*s_Fam*s_Foffset*Fsurf!C71*s_EF_w*(1/365)*s_ET_w*(1/24)))*up_Rad_Spec!BF71,".")</f>
        <v>3.7569970631326255</v>
      </c>
      <c r="N71" s="30">
        <f>IFERROR((s_DL/(up_Rad_Spec!AV71*s_GSF_s*s_Fam*s_Foffset*acf!D71*s_ET_w*(1/24)*s_EF_w*(1/365)))*up_Rad_Spec!BF71,".")</f>
        <v>4.5764060854087276</v>
      </c>
      <c r="O71" s="30">
        <f>IFERROR((s_DL/(up_Rad_Spec!AZ71*s_GSF_s*s_Fam*s_Foffset*acf!E71*s_ET_w*(1/24)*s_EF_w*(1/365)))*up_Rad_Spec!BF71,".")</f>
        <v>4.6550759027656214</v>
      </c>
      <c r="P71" s="30">
        <f>IFERROR((s_DL/(up_Rad_Spec!BA71*s_GSF_s*s_Fam*s_Foffset*acf!F71*s_ET_w*(1/24)*s_EF_w*(1/365)))*up_Rad_Spec!BF71,".")</f>
        <v>4.7358073348570624</v>
      </c>
      <c r="Q71" s="30">
        <f>IFERROR((s_DL/(up_Rad_Spec!BB71*s_GSF_s*s_Fam*s_Foffset*acf!G71*s_ET_w*(1/24)*s_EF_w*(1/365)))*up_Rad_Spec!BF71,".")</f>
        <v>4.7890152563977519</v>
      </c>
      <c r="R71" s="30">
        <f>IFERROR((s_DL/(up_Rad_Spec!AY71*s_GSF_s*s_Fam*s_Foffset*acf!C71*s_ET_w*(1/24)*s_EF_w*(1/365)))*up_Rad_Spec!BF71,".")</f>
        <v>4.505561006277544</v>
      </c>
    </row>
    <row r="72" spans="1:18">
      <c r="A72" s="88" t="s">
        <v>79</v>
      </c>
      <c r="B72" s="28"/>
      <c r="C72" s="30">
        <f>IFERROR((s_DL/(k_decay*up_Rad_Spec!V72*s_IFD_w*s_EF_w))*up_Rad_Spec!BF72,".")</f>
        <v>3.266256203344386E-5</v>
      </c>
      <c r="D72" s="30">
        <f>IFERROR((s_DL/(k_decay*up_Rad_Spec!AN72*s_IRA_w*(1/s_PEFm_up)*s_SLF*s_ET_w*s_EF_w))*up_Rad_Spec!BF72,".")</f>
        <v>4.914819043980935E-7</v>
      </c>
      <c r="E72" s="30">
        <f>IFERROR((s_DL/(k_decay*up_Rad_Spec!AN72*s_IRA_w*(1/s_PEF)*s_SLF*s_ET_w*s_EF_w))*up_Rad_Spec!BF72,".")</f>
        <v>4.0946614908779038E-4</v>
      </c>
      <c r="F72" s="30">
        <f>IFERROR((s_DL/(k_decay*up_Rad_Spec!AY72*s_GSF_s*s_Fam*s_Foffset*acf!C72*s_ET_w*(1/24)*s_EF_w*(1/365)))*up_Rad_Spec!BF72,".")</f>
        <v>5.3548909513746485</v>
      </c>
      <c r="G72" s="30">
        <f t="shared" si="2"/>
        <v>3.0249421964066269E-5</v>
      </c>
      <c r="H72" s="30">
        <f t="shared" si="3"/>
        <v>4.8419603862734297E-7</v>
      </c>
      <c r="I72" s="89">
        <f>IFERROR((s_DL/(up_Rad_Spec!AV72*s_GSF_s*s_Fam*s_Foffset*Fsurf!C72*s_EF_w*(1/365)*s_ET_w*(1/24)))*up_Rad_Spec!BF72,".")</f>
        <v>3.977790733820457</v>
      </c>
      <c r="J72" s="30">
        <f>IFERROR((s_DL/(up_Rad_Spec!AZ72*s_GSF_s*s_Fam*s_Foffset*Fsurf!C72*s_EF_w*(1/365)*s_ET_w*(1/24)))*up_Rad_Spec!BF72,".")</f>
        <v>3.977790733820457</v>
      </c>
      <c r="K72" s="30">
        <f>IFERROR((s_DL/(up_Rad_Spec!BA72*s_GSF_s*s_Fam*s_Foffset*Fsurf!C72*s_EF_w*(1/365)*s_ET_w*(1/24)))*up_Rad_Spec!BF72,".")</f>
        <v>3.977790733820457</v>
      </c>
      <c r="L72" s="30">
        <f>IFERROR((s_DL/(up_Rad_Spec!BB72*s_GSF_s*s_Fam*s_Foffset*Fsurf!C72*s_EF_w*(1/365)*s_ET_w*(1/24)))*up_Rad_Spec!BF72,".")</f>
        <v>3.977790733820457</v>
      </c>
      <c r="M72" s="30">
        <f>IFERROR((s_DL/(up_Rad_Spec!AY72*s_GSF_s*s_Fam*s_Foffset*Fsurf!C72*s_EF_w*(1/365)*s_ET_w*(1/24)))*up_Rad_Spec!BF72,".")</f>
        <v>3.977790733820457</v>
      </c>
      <c r="N72" s="30">
        <f>IFERROR((s_DL/(up_Rad_Spec!AV72*s_GSF_s*s_Fam*s_Foffset*acf!D72*s_ET_w*(1/24)*s_EF_w*(1/365)))*up_Rad_Spec!BF72,".")</f>
        <v>4.7379907407283666</v>
      </c>
      <c r="O72" s="30">
        <f>IFERROR((s_DL/(up_Rad_Spec!AZ72*s_GSF_s*s_Fam*s_Foffset*acf!E72*s_ET_w*(1/24)*s_EF_w*(1/365)))*up_Rad_Spec!BF72,".")</f>
        <v>4.7379907407283666</v>
      </c>
      <c r="P72" s="30">
        <f>IFERROR((s_DL/(up_Rad_Spec!BA72*s_GSF_s*s_Fam*s_Foffset*acf!F72*s_ET_w*(1/24)*s_EF_w*(1/365)))*up_Rad_Spec!BF72,".")</f>
        <v>4.7379907407283666</v>
      </c>
      <c r="Q72" s="30">
        <f>IFERROR((s_DL/(up_Rad_Spec!BB72*s_GSF_s*s_Fam*s_Foffset*acf!G72*s_ET_w*(1/24)*s_EF_w*(1/365)))*up_Rad_Spec!BF72,".")</f>
        <v>4.7379907407283666</v>
      </c>
      <c r="R72" s="30">
        <f>IFERROR((s_DL/(up_Rad_Spec!AY72*s_GSF_s*s_Fam*s_Foffset*acf!C72*s_ET_w*(1/24)*s_EF_w*(1/365)))*up_Rad_Spec!BF72,".")</f>
        <v>4.7379907407283666</v>
      </c>
    </row>
    <row r="73" spans="1:18">
      <c r="A73" s="34" t="s">
        <v>80</v>
      </c>
      <c r="B73" s="28" t="s">
        <v>9</v>
      </c>
      <c r="C73" s="30">
        <f>IFERROR((s_DL/(k_decay*up_Rad_Spec!V73*s_IFD_w*s_EF_w))*up_Rad_Spec!BF73,".")</f>
        <v>3.266256203344386E-5</v>
      </c>
      <c r="D73" s="30">
        <f>IFERROR((s_DL/(k_decay*up_Rad_Spec!AN73*s_IRA_w*(1/s_PEFm_up)*s_SLF*s_ET_w*s_EF_w))*up_Rad_Spec!BF73,".")</f>
        <v>4.914819043980935E-7</v>
      </c>
      <c r="E73" s="30">
        <f>IFERROR((s_DL/(k_decay*up_Rad_Spec!AN73*s_IRA_w*(1/s_PEF)*s_SLF*s_ET_w*s_EF_w))*up_Rad_Spec!BF73,".")</f>
        <v>4.0946614908779038E-4</v>
      </c>
      <c r="F73" s="30">
        <f>IFERROR((s_DL/(k_decay*up_Rad_Spec!AY73*s_GSF_s*s_Fam*s_Foffset*acf!C73*s_ET_w*(1/24)*s_EF_w*(1/365)))*up_Rad_Spec!BF73,".")</f>
        <v>5.1708165749211465</v>
      </c>
      <c r="G73" s="30">
        <f t="shared" si="2"/>
        <v>3.0249415881068638E-5</v>
      </c>
      <c r="H73" s="30">
        <f t="shared" si="3"/>
        <v>4.8419603706877397E-7</v>
      </c>
      <c r="I73" s="89">
        <f>IFERROR((s_DL/(up_Rad_Spec!AV73*s_GSF_s*s_Fam*s_Foffset*Fsurf!C73*s_EF_w*(1/365)*s_ET_w*(1/24)))*up_Rad_Spec!BF73,".")</f>
        <v>3.9085166513799545</v>
      </c>
      <c r="J73" s="30">
        <f>IFERROR((s_DL/(up_Rad_Spec!AZ73*s_GSF_s*s_Fam*s_Foffset*Fsurf!C73*s_EF_w*(1/365)*s_ET_w*(1/24)))*up_Rad_Spec!BF73,".")</f>
        <v>3.9085166513799545</v>
      </c>
      <c r="K73" s="30">
        <f>IFERROR((s_DL/(up_Rad_Spec!BA73*s_GSF_s*s_Fam*s_Foffset*Fsurf!C73*s_EF_w*(1/365)*s_ET_w*(1/24)))*up_Rad_Spec!BF73,".")</f>
        <v>3.9085166513799545</v>
      </c>
      <c r="L73" s="30">
        <f>IFERROR((s_DL/(up_Rad_Spec!BB73*s_GSF_s*s_Fam*s_Foffset*Fsurf!C73*s_EF_w*(1/365)*s_ET_w*(1/24)))*up_Rad_Spec!BF73,".")</f>
        <v>3.9085166513799545</v>
      </c>
      <c r="M73" s="30">
        <f>IFERROR((s_DL/(up_Rad_Spec!AY73*s_GSF_s*s_Fam*s_Foffset*Fsurf!C73*s_EF_w*(1/365)*s_ET_w*(1/24)))*up_Rad_Spec!BF73,".")</f>
        <v>3.9085166513799545</v>
      </c>
      <c r="N73" s="30">
        <f>IFERROR((s_DL/(up_Rad_Spec!AV73*s_GSF_s*s_Fam*s_Foffset*acf!D73*s_ET_w*(1/24)*s_EF_w*(1/365)))*up_Rad_Spec!BF73,".")</f>
        <v>4.6243580118057857</v>
      </c>
      <c r="O73" s="30">
        <f>IFERROR((s_DL/(up_Rad_Spec!AZ73*s_GSF_s*s_Fam*s_Foffset*acf!E73*s_ET_w*(1/24)*s_EF_w*(1/365)))*up_Rad_Spec!BF73,".")</f>
        <v>4.5990758289583225</v>
      </c>
      <c r="P73" s="30">
        <f>IFERROR((s_DL/(up_Rad_Spec!BA73*s_GSF_s*s_Fam*s_Foffset*acf!F73*s_ET_w*(1/24)*s_EF_w*(1/365)))*up_Rad_Spec!BF73,".")</f>
        <v>4.5830097351905268</v>
      </c>
      <c r="Q73" s="30">
        <f>IFERROR((s_DL/(up_Rad_Spec!BB73*s_GSF_s*s_Fam*s_Foffset*acf!G73*s_ET_w*(1/24)*s_EF_w*(1/365)))*up_Rad_Spec!BF73,".")</f>
        <v>4.7933809202512707</v>
      </c>
      <c r="R73" s="30">
        <f>IFERROR((s_DL/(up_Rad_Spec!AY73*s_GSF_s*s_Fam*s_Foffset*acf!C73*s_ET_w*(1/24)*s_EF_w*(1/365)))*up_Rad_Spec!BF73,".")</f>
        <v>4.5751223090158302</v>
      </c>
    </row>
    <row r="74" spans="1:18">
      <c r="A74" s="88" t="s">
        <v>81</v>
      </c>
      <c r="B74" s="28"/>
      <c r="C74" s="30">
        <f>IFERROR((s_DL/(k_decay*up_Rad_Spec!V74*s_IFD_w*s_EF_w))*up_Rad_Spec!BF74,".")</f>
        <v>3.266256203344386E-5</v>
      </c>
      <c r="D74" s="30">
        <f>IFERROR((s_DL/(k_decay*up_Rad_Spec!AN74*s_IRA_w*(1/s_PEFm_up)*s_SLF*s_ET_w*s_EF_w))*up_Rad_Spec!BF74,".")</f>
        <v>4.914819043980935E-7</v>
      </c>
      <c r="E74" s="30">
        <f>IFERROR((s_DL/(k_decay*up_Rad_Spec!AN74*s_IRA_w*(1/s_PEF)*s_SLF*s_ET_w*s_EF_w))*up_Rad_Spec!BF74,".")</f>
        <v>4.0946614908779038E-4</v>
      </c>
      <c r="F74" s="30">
        <f>IFERROR((s_DL/(k_decay*up_Rad_Spec!AY74*s_GSF_s*s_Fam*s_Foffset*acf!C74*s_ET_w*(1/24)*s_EF_w*(1/365)))*up_Rad_Spec!BF74,".")</f>
        <v>5.4754719144557571</v>
      </c>
      <c r="G74" s="30">
        <f t="shared" si="2"/>
        <v>3.0249425727123091E-5</v>
      </c>
      <c r="H74" s="30">
        <f t="shared" si="3"/>
        <v>4.8419603959150289E-7</v>
      </c>
      <c r="I74" s="89" t="str">
        <f>IFERROR((s_DL/(up_Rad_Spec!AV74*s_GSF_s*s_Fam*s_Foffset*Fsurf!C74*s_EF_w*(1/365)*s_ET_w*(1/24)))*up_Rad_Spec!BF74,".")</f>
        <v>.</v>
      </c>
      <c r="J74" s="30" t="str">
        <f>IFERROR((s_DL/(up_Rad_Spec!AZ74*s_GSF_s*s_Fam*s_Foffset*Fsurf!C74*s_EF_w*(1/365)*s_ET_w*(1/24)))*up_Rad_Spec!BF74,".")</f>
        <v>.</v>
      </c>
      <c r="K74" s="30" t="str">
        <f>IFERROR((s_DL/(up_Rad_Spec!BA74*s_GSF_s*s_Fam*s_Foffset*Fsurf!C74*s_EF_w*(1/365)*s_ET_w*(1/24)))*up_Rad_Spec!BF74,".")</f>
        <v>.</v>
      </c>
      <c r="L74" s="30" t="str">
        <f>IFERROR((s_DL/(up_Rad_Spec!BB74*s_GSF_s*s_Fam*s_Foffset*Fsurf!C74*s_EF_w*(1/365)*s_ET_w*(1/24)))*up_Rad_Spec!BF74,".")</f>
        <v>.</v>
      </c>
      <c r="M74" s="30" t="str">
        <f>IFERROR((s_DL/(up_Rad_Spec!AY74*s_GSF_s*s_Fam*s_Foffset*Fsurf!C74*s_EF_w*(1/365)*s_ET_w*(1/24)))*up_Rad_Spec!BF74,".")</f>
        <v>.</v>
      </c>
      <c r="N74" s="30">
        <f>IFERROR((s_DL/(up_Rad_Spec!AV74*s_GSF_s*s_Fam*s_Foffset*acf!D74*s_ET_w*(1/24)*s_EF_w*(1/365)))*up_Rad_Spec!BF74,".")</f>
        <v>4.5505925994906029</v>
      </c>
      <c r="O74" s="30">
        <f>IFERROR((s_DL/(up_Rad_Spec!AZ74*s_GSF_s*s_Fam*s_Foffset*acf!E74*s_ET_w*(1/24)*s_EF_w*(1/365)))*up_Rad_Spec!BF74,".")</f>
        <v>4.5435926806953617</v>
      </c>
      <c r="P74" s="30">
        <f>IFERROR((s_DL/(up_Rad_Spec!BA74*s_GSF_s*s_Fam*s_Foffset*acf!F74*s_ET_w*(1/24)*s_EF_w*(1/365)))*up_Rad_Spec!BF74,".")</f>
        <v>4.5403698834078297</v>
      </c>
      <c r="Q74" s="30">
        <f>IFERROR((s_DL/(up_Rad_Spec!BB74*s_GSF_s*s_Fam*s_Foffset*acf!G74*s_ET_w*(1/24)*s_EF_w*(1/365)))*up_Rad_Spec!BF74,".")</f>
        <v>4.5405744598646827</v>
      </c>
      <c r="R74" s="30">
        <f>IFERROR((s_DL/(up_Rad_Spec!AY74*s_GSF_s*s_Fam*s_Foffset*acf!C74*s_ET_w*(1/24)*s_EF_w*(1/365)))*up_Rad_Spec!BF74,".")</f>
        <v>4.8446803991685146</v>
      </c>
    </row>
    <row r="75" spans="1:18">
      <c r="A75" s="34" t="s">
        <v>82</v>
      </c>
      <c r="B75" s="28" t="s">
        <v>9</v>
      </c>
      <c r="C75" s="30">
        <f>IFERROR((s_DL/(k_decay*up_Rad_Spec!V75*s_IFD_w*s_EF_w))*up_Rad_Spec!BF75,".")</f>
        <v>3.266256203344386E-5</v>
      </c>
      <c r="D75" s="30">
        <f>IFERROR((s_DL/(k_decay*up_Rad_Spec!AN75*s_IRA_w*(1/s_PEFm_up)*s_SLF*s_ET_w*s_EF_w))*up_Rad_Spec!BF75,".")</f>
        <v>4.914819043980935E-7</v>
      </c>
      <c r="E75" s="30">
        <f>IFERROR((s_DL/(k_decay*up_Rad_Spec!AN75*s_IRA_w*(1/s_PEF)*s_SLF*s_ET_w*s_EF_w))*up_Rad_Spec!BF75,".")</f>
        <v>4.0946614908779038E-4</v>
      </c>
      <c r="F75" s="30">
        <f>IFERROR((s_DL/(k_decay*up_Rad_Spec!AY75*s_GSF_s*s_Fam*s_Foffset*acf!C75*s_ET_w*(1/24)*s_EF_w*(1/365)))*up_Rad_Spec!BF75,".")</f>
        <v>5.3548909513746485</v>
      </c>
      <c r="G75" s="30">
        <f t="shared" si="2"/>
        <v>3.0249421964066269E-5</v>
      </c>
      <c r="H75" s="30">
        <f t="shared" si="3"/>
        <v>4.8419603862734297E-7</v>
      </c>
      <c r="I75" s="89">
        <f>IFERROR((s_DL/(up_Rad_Spec!AV75*s_GSF_s*s_Fam*s_Foffset*Fsurf!C75*s_EF_w*(1/365)*s_ET_w*(1/24)))*up_Rad_Spec!BF75,".")</f>
        <v>3.977790733820457</v>
      </c>
      <c r="J75" s="30">
        <f>IFERROR((s_DL/(up_Rad_Spec!AZ75*s_GSF_s*s_Fam*s_Foffset*Fsurf!C75*s_EF_w*(1/365)*s_ET_w*(1/24)))*up_Rad_Spec!BF75,".")</f>
        <v>3.977790733820457</v>
      </c>
      <c r="K75" s="30">
        <f>IFERROR((s_DL/(up_Rad_Spec!BA75*s_GSF_s*s_Fam*s_Foffset*Fsurf!C75*s_EF_w*(1/365)*s_ET_w*(1/24)))*up_Rad_Spec!BF75,".")</f>
        <v>3.977790733820457</v>
      </c>
      <c r="L75" s="30">
        <f>IFERROR((s_DL/(up_Rad_Spec!BB75*s_GSF_s*s_Fam*s_Foffset*Fsurf!C75*s_EF_w*(1/365)*s_ET_w*(1/24)))*up_Rad_Spec!BF75,".")</f>
        <v>3.977790733820457</v>
      </c>
      <c r="M75" s="30">
        <f>IFERROR((s_DL/(up_Rad_Spec!AY75*s_GSF_s*s_Fam*s_Foffset*Fsurf!C75*s_EF_w*(1/365)*s_ET_w*(1/24)))*up_Rad_Spec!BF75,".")</f>
        <v>3.977790733820457</v>
      </c>
      <c r="N75" s="30">
        <f>IFERROR((s_DL/(up_Rad_Spec!AV75*s_GSF_s*s_Fam*s_Foffset*acf!D75*s_ET_w*(1/24)*s_EF_w*(1/365)))*up_Rad_Spec!BF75,".")</f>
        <v>4.7379907407283666</v>
      </c>
      <c r="O75" s="30">
        <f>IFERROR((s_DL/(up_Rad_Spec!AZ75*s_GSF_s*s_Fam*s_Foffset*acf!E75*s_ET_w*(1/24)*s_EF_w*(1/365)))*up_Rad_Spec!BF75,".")</f>
        <v>4.7379907407283666</v>
      </c>
      <c r="P75" s="30">
        <f>IFERROR((s_DL/(up_Rad_Spec!BA75*s_GSF_s*s_Fam*s_Foffset*acf!F75*s_ET_w*(1/24)*s_EF_w*(1/365)))*up_Rad_Spec!BF75,".")</f>
        <v>4.7379907407283666</v>
      </c>
      <c r="Q75" s="30">
        <f>IFERROR((s_DL/(up_Rad_Spec!BB75*s_GSF_s*s_Fam*s_Foffset*acf!G75*s_ET_w*(1/24)*s_EF_w*(1/365)))*up_Rad_Spec!BF75,".")</f>
        <v>4.7379907407283666</v>
      </c>
      <c r="R75" s="30">
        <f>IFERROR((s_DL/(up_Rad_Spec!AY75*s_GSF_s*s_Fam*s_Foffset*acf!C75*s_ET_w*(1/24)*s_EF_w*(1/365)))*up_Rad_Spec!BF75,".")</f>
        <v>4.7379907407283666</v>
      </c>
    </row>
    <row r="76" spans="1:18">
      <c r="A76" s="27" t="s">
        <v>83</v>
      </c>
      <c r="B76" s="90" t="s">
        <v>9</v>
      </c>
      <c r="C76" s="30">
        <f>IFERROR((s_DL/(k_decay*up_Rad_Spec!V76*s_IFD_w*s_EF_w))*up_Rad_Spec!BF76,".")</f>
        <v>3.266256203344386E-5</v>
      </c>
      <c r="D76" s="30">
        <f>IFERROR((s_DL/(k_decay*up_Rad_Spec!AN76*s_IRA_w*(1/s_PEFm_up)*s_SLF*s_ET_w*s_EF_w))*up_Rad_Spec!BF76,".")</f>
        <v>4.914819043980935E-7</v>
      </c>
      <c r="E76" s="30">
        <f>IFERROR((s_DL/(k_decay*up_Rad_Spec!AN76*s_IRA_w*(1/s_PEF)*s_SLF*s_ET_w*s_EF_w))*up_Rad_Spec!BF76,".")</f>
        <v>4.0946614908779038E-4</v>
      </c>
      <c r="F76" s="30">
        <f>IFERROR((s_DL/(k_decay*up_Rad_Spec!AY76*s_GSF_s*s_Fam*s_Foffset*acf!C76*s_ET_w*(1/24)*s_EF_w*(1/365)))*up_Rad_Spec!BF76,".")</f>
        <v>4.8194018562371834</v>
      </c>
      <c r="G76" s="30">
        <f t="shared" si="2"/>
        <v>3.0249402977748424E-5</v>
      </c>
      <c r="H76" s="30">
        <f t="shared" si="3"/>
        <v>4.8419603376271851E-7</v>
      </c>
      <c r="I76" s="89">
        <f>IFERROR((s_DL/(up_Rad_Spec!AV76*s_GSF_s*s_Fam*s_Foffset*Fsurf!C76*s_EF_w*(1/365)*s_ET_w*(1/24)))*up_Rad_Spec!BF76,".")</f>
        <v>3.5564567695208762</v>
      </c>
      <c r="J76" s="30">
        <f>IFERROR((s_DL/(up_Rad_Spec!AZ76*s_GSF_s*s_Fam*s_Foffset*Fsurf!C76*s_EF_w*(1/365)*s_ET_w*(1/24)))*up_Rad_Spec!BF76,".")</f>
        <v>3.5564567695208762</v>
      </c>
      <c r="K76" s="30">
        <f>IFERROR((s_DL/(up_Rad_Spec!BA76*s_GSF_s*s_Fam*s_Foffset*Fsurf!C76*s_EF_w*(1/365)*s_ET_w*(1/24)))*up_Rad_Spec!BF76,".")</f>
        <v>3.5564567695208762</v>
      </c>
      <c r="L76" s="30">
        <f>IFERROR((s_DL/(up_Rad_Spec!BB76*s_GSF_s*s_Fam*s_Foffset*Fsurf!C76*s_EF_w*(1/365)*s_ET_w*(1/24)))*up_Rad_Spec!BF76,".")</f>
        <v>3.5564567695208762</v>
      </c>
      <c r="M76" s="30">
        <f>IFERROR((s_DL/(up_Rad_Spec!AY76*s_GSF_s*s_Fam*s_Foffset*Fsurf!C76*s_EF_w*(1/365)*s_ET_w*(1/24)))*up_Rad_Spec!BF76,".")</f>
        <v>3.5564567695208762</v>
      </c>
      <c r="N76" s="30">
        <f>IFERROR((s_DL/(up_Rad_Spec!AV76*s_GSF_s*s_Fam*s_Foffset*acf!D76*s_ET_w*(1/24)*s_EF_w*(1/365)))*up_Rad_Spec!BF76,".")</f>
        <v>4.505561006277544</v>
      </c>
      <c r="O76" s="30">
        <f>IFERROR((s_DL/(up_Rad_Spec!AZ76*s_GSF_s*s_Fam*s_Foffset*acf!E76*s_ET_w*(1/24)*s_EF_w*(1/365)))*up_Rad_Spec!BF76,".")</f>
        <v>4.3768633976850468</v>
      </c>
      <c r="P76" s="30">
        <f>IFERROR((s_DL/(up_Rad_Spec!BA76*s_GSF_s*s_Fam*s_Foffset*acf!F76*s_ET_w*(1/24)*s_EF_w*(1/365)))*up_Rad_Spec!BF76,".")</f>
        <v>4.4918175563346523</v>
      </c>
      <c r="Q76" s="30">
        <f>IFERROR((s_DL/(up_Rad_Spec!BB76*s_GSF_s*s_Fam*s_Foffset*acf!G76*s_ET_w*(1/24)*s_EF_w*(1/365)))*up_Rad_Spec!BF76,".")</f>
        <v>4.5150264705764451</v>
      </c>
      <c r="R76" s="30">
        <f>IFERROR((s_DL/(up_Rad_Spec!AY76*s_GSF_s*s_Fam*s_Foffset*acf!C76*s_ET_w*(1/24)*s_EF_w*(1/365)))*up_Rad_Spec!BF76,".")</f>
        <v>4.2641916666555311</v>
      </c>
    </row>
    <row r="77" spans="1:18">
      <c r="A77" s="34" t="s">
        <v>84</v>
      </c>
      <c r="B77" s="90" t="s">
        <v>9</v>
      </c>
      <c r="C77" s="30">
        <f>IFERROR((s_DL/(k_decay*up_Rad_Spec!V77*s_IFD_w*s_EF_w))*up_Rad_Spec!BF77,".")</f>
        <v>3.266256203344386E-5</v>
      </c>
      <c r="D77" s="30">
        <f>IFERROR((s_DL/(k_decay*up_Rad_Spec!AN77*s_IRA_w*(1/s_PEFm_up)*s_SLF*s_ET_w*s_EF_w))*up_Rad_Spec!BF77,".")</f>
        <v>4.914819043980935E-7</v>
      </c>
      <c r="E77" s="30">
        <f>IFERROR((s_DL/(k_decay*up_Rad_Spec!AN77*s_IRA_w*(1/s_PEF)*s_SLF*s_ET_w*s_EF_w))*up_Rad_Spec!BF77,".")</f>
        <v>4.0946614908779038E-4</v>
      </c>
      <c r="F77" s="30">
        <f>IFERROR((s_DL/(k_decay*up_Rad_Spec!AY77*s_GSF_s*s_Fam*s_Foffset*acf!C77*s_ET_w*(1/24)*s_EF_w*(1/365)))*up_Rad_Spec!BF77,".")</f>
        <v>5.3448818094094603</v>
      </c>
      <c r="G77" s="30">
        <f t="shared" si="2"/>
        <v>3.0249421644071954E-5</v>
      </c>
      <c r="H77" s="30">
        <f t="shared" si="3"/>
        <v>4.8419603854535495E-7</v>
      </c>
      <c r="I77" s="89">
        <f>IFERROR((s_DL/(up_Rad_Spec!AV77*s_GSF_s*s_Fam*s_Foffset*Fsurf!C77*s_EF_w*(1/365)*s_ET_w*(1/24)))*up_Rad_Spec!BF77,".")</f>
        <v>4.1080844572789301</v>
      </c>
      <c r="J77" s="30">
        <f>IFERROR((s_DL/(up_Rad_Spec!AZ77*s_GSF_s*s_Fam*s_Foffset*Fsurf!C77*s_EF_w*(1/365)*s_ET_w*(1/24)))*up_Rad_Spec!BF77,".")</f>
        <v>4.1080844572789301</v>
      </c>
      <c r="K77" s="30">
        <f>IFERROR((s_DL/(up_Rad_Spec!BA77*s_GSF_s*s_Fam*s_Foffset*Fsurf!C77*s_EF_w*(1/365)*s_ET_w*(1/24)))*up_Rad_Spec!BF77,".")</f>
        <v>4.1080844572789301</v>
      </c>
      <c r="L77" s="30">
        <f>IFERROR((s_DL/(up_Rad_Spec!BB77*s_GSF_s*s_Fam*s_Foffset*Fsurf!C77*s_EF_w*(1/365)*s_ET_w*(1/24)))*up_Rad_Spec!BF77,".")</f>
        <v>4.1080844572789301</v>
      </c>
      <c r="M77" s="30">
        <f>IFERROR((s_DL/(up_Rad_Spec!AY77*s_GSF_s*s_Fam*s_Foffset*Fsurf!C77*s_EF_w*(1/365)*s_ET_w*(1/24)))*up_Rad_Spec!BF77,".")</f>
        <v>4.1080844572789301</v>
      </c>
      <c r="N77" s="30">
        <f>IFERROR((s_DL/(up_Rad_Spec!AV77*s_GSF_s*s_Fam*s_Foffset*acf!D77*s_ET_w*(1/24)*s_EF_w*(1/365)))*up_Rad_Spec!BF77,".")</f>
        <v>4.6130800757455273</v>
      </c>
      <c r="O77" s="30">
        <f>IFERROR((s_DL/(up_Rad_Spec!AZ77*s_GSF_s*s_Fam*s_Foffset*acf!E77*s_ET_w*(1/24)*s_EF_w*(1/365)))*up_Rad_Spec!BF77,".")</f>
        <v>4.6070412478941662</v>
      </c>
      <c r="P77" s="30">
        <f>IFERROR((s_DL/(up_Rad_Spec!BA77*s_GSF_s*s_Fam*s_Foffset*acf!F77*s_ET_w*(1/24)*s_EF_w*(1/365)))*up_Rad_Spec!BF77,".")</f>
        <v>4.5866935574109906</v>
      </c>
      <c r="Q77" s="30">
        <f>IFERROR((s_DL/(up_Rad_Spec!BB77*s_GSF_s*s_Fam*s_Foffset*acf!G77*s_ET_w*(1/24)*s_EF_w*(1/365)))*up_Rad_Spec!BF77,".")</f>
        <v>4.8502654028309333</v>
      </c>
      <c r="R77" s="30">
        <f>IFERROR((s_DL/(up_Rad_Spec!AY77*s_GSF_s*s_Fam*s_Foffset*acf!C77*s_ET_w*(1/24)*s_EF_w*(1/365)))*up_Rad_Spec!BF77,".")</f>
        <v>4.7291346832690611</v>
      </c>
    </row>
    <row r="78" spans="1:18">
      <c r="A78" s="88" t="s">
        <v>85</v>
      </c>
      <c r="B78" s="28"/>
      <c r="C78" s="30">
        <f>IFERROR((s_DL/(k_decay*up_Rad_Spec!V78*s_IFD_w*s_EF_w))*up_Rad_Spec!BF78,".")</f>
        <v>3.266256203344386E-5</v>
      </c>
      <c r="D78" s="30">
        <f>IFERROR((s_DL/(k_decay*up_Rad_Spec!AN78*s_IRA_w*(1/s_PEFm_up)*s_SLF*s_ET_w*s_EF_w))*up_Rad_Spec!BF78,".")</f>
        <v>4.914819043980935E-7</v>
      </c>
      <c r="E78" s="30">
        <f>IFERROR((s_DL/(k_decay*up_Rad_Spec!AN78*s_IRA_w*(1/s_PEF)*s_SLF*s_ET_w*s_EF_w))*up_Rad_Spec!BF78,".")</f>
        <v>4.0946614908779038E-4</v>
      </c>
      <c r="F78" s="30">
        <f>IFERROR((s_DL/(k_decay*up_Rad_Spec!AY78*s_GSF_s*s_Fam*s_Foffset*acf!C78*s_ET_w*(1/24)*s_EF_w*(1/365)))*up_Rad_Spec!BF78,".")</f>
        <v>5.2857955842601347</v>
      </c>
      <c r="G78" s="30">
        <f t="shared" si="2"/>
        <v>3.0249419730380587E-5</v>
      </c>
      <c r="H78" s="30">
        <f t="shared" si="3"/>
        <v>4.8419603805503425E-7</v>
      </c>
      <c r="I78" s="89" t="str">
        <f>IFERROR((s_DL/(up_Rad_Spec!AV78*s_GSF_s*s_Fam*s_Foffset*Fsurf!C78*s_EF_w*(1/365)*s_ET_w*(1/24)))*up_Rad_Spec!BF78,".")</f>
        <v>.</v>
      </c>
      <c r="J78" s="30" t="str">
        <f>IFERROR((s_DL/(up_Rad_Spec!AZ78*s_GSF_s*s_Fam*s_Foffset*Fsurf!C78*s_EF_w*(1/365)*s_ET_w*(1/24)))*up_Rad_Spec!BF78,".")</f>
        <v>.</v>
      </c>
      <c r="K78" s="30" t="str">
        <f>IFERROR((s_DL/(up_Rad_Spec!BA78*s_GSF_s*s_Fam*s_Foffset*Fsurf!C78*s_EF_w*(1/365)*s_ET_w*(1/24)))*up_Rad_Spec!BF78,".")</f>
        <v>.</v>
      </c>
      <c r="L78" s="30" t="str">
        <f>IFERROR((s_DL/(up_Rad_Spec!BB78*s_GSF_s*s_Fam*s_Foffset*Fsurf!C78*s_EF_w*(1/365)*s_ET_w*(1/24)))*up_Rad_Spec!BF78,".")</f>
        <v>.</v>
      </c>
      <c r="M78" s="30" t="str">
        <f>IFERROR((s_DL/(up_Rad_Spec!AY78*s_GSF_s*s_Fam*s_Foffset*Fsurf!C78*s_EF_w*(1/365)*s_ET_w*(1/24)))*up_Rad_Spec!BF78,".")</f>
        <v>.</v>
      </c>
      <c r="N78" s="30">
        <f>IFERROR((s_DL/(up_Rad_Spec!AV78*s_GSF_s*s_Fam*s_Foffset*acf!D78*s_ET_w*(1/24)*s_EF_w*(1/365)))*up_Rad_Spec!BF78,".")</f>
        <v>4.961968484835527</v>
      </c>
      <c r="O78" s="30">
        <f>IFERROR((s_DL/(up_Rad_Spec!AZ78*s_GSF_s*s_Fam*s_Foffset*acf!E78*s_ET_w*(1/24)*s_EF_w*(1/365)))*up_Rad_Spec!BF78,".")</f>
        <v>4.7521339966708362</v>
      </c>
      <c r="P78" s="30">
        <f>IFERROR((s_DL/(up_Rad_Spec!BA78*s_GSF_s*s_Fam*s_Foffset*acf!F78*s_ET_w*(1/24)*s_EF_w*(1/365)))*up_Rad_Spec!BF78,".")</f>
        <v>4.6802103658414351</v>
      </c>
      <c r="Q78" s="30">
        <f>IFERROR((s_DL/(up_Rad_Spec!BB78*s_GSF_s*s_Fam*s_Foffset*acf!G78*s_ET_w*(1/24)*s_EF_w*(1/365)))*up_Rad_Spec!BF78,".")</f>
        <v>4.8169572530738414</v>
      </c>
      <c r="R78" s="30">
        <f>IFERROR((s_DL/(up_Rad_Spec!AY78*s_GSF_s*s_Fam*s_Foffset*acf!C78*s_ET_w*(1/24)*s_EF_w*(1/365)))*up_Rad_Spec!BF78,".")</f>
        <v>4.6768553763318712</v>
      </c>
    </row>
    <row r="79" spans="1:18">
      <c r="A79" s="88" t="s">
        <v>86</v>
      </c>
      <c r="B79" s="28"/>
      <c r="C79" s="30">
        <f>IFERROR((s_DL/(k_decay*up_Rad_Spec!V79*s_IFD_w*s_EF_w))*up_Rad_Spec!BF79,".")</f>
        <v>3.266256203344386E-5</v>
      </c>
      <c r="D79" s="30">
        <f>IFERROR((s_DL/(k_decay*up_Rad_Spec!AN79*s_IRA_w*(1/s_PEFm_up)*s_SLF*s_ET_w*s_EF_w))*up_Rad_Spec!BF79,".")</f>
        <v>4.914819043980935E-7</v>
      </c>
      <c r="E79" s="30">
        <f>IFERROR((s_DL/(k_decay*up_Rad_Spec!AN79*s_IRA_w*(1/s_PEF)*s_SLF*s_ET_w*s_EF_w))*up_Rad_Spec!BF79,".")</f>
        <v>4.0946614908779038E-4</v>
      </c>
      <c r="F79" s="30">
        <f>IFERROR((s_DL/(k_decay*up_Rad_Spec!AY79*s_GSF_s*s_Fam*s_Foffset*acf!C79*s_ET_w*(1/24)*s_EF_w*(1/365)))*up_Rad_Spec!BF79,".")</f>
        <v>5.4387627373600358</v>
      </c>
      <c r="G79" s="30">
        <f t="shared" si="2"/>
        <v>3.0249424599179886E-5</v>
      </c>
      <c r="H79" s="30">
        <f t="shared" si="3"/>
        <v>4.8419603930250446E-7</v>
      </c>
      <c r="I79" s="89">
        <f>IFERROR((s_DL/(up_Rad_Spec!AV79*s_GSF_s*s_Fam*s_Foffset*Fsurf!C79*s_EF_w*(1/365)*s_ET_w*(1/24)))*up_Rad_Spec!BF79,".")</f>
        <v>4.320356298536506</v>
      </c>
      <c r="J79" s="30">
        <f>IFERROR((s_DL/(up_Rad_Spec!AZ79*s_GSF_s*s_Fam*s_Foffset*Fsurf!C79*s_EF_w*(1/365)*s_ET_w*(1/24)))*up_Rad_Spec!BF79,".")</f>
        <v>4.320356298536506</v>
      </c>
      <c r="K79" s="30">
        <f>IFERROR((s_DL/(up_Rad_Spec!BA79*s_GSF_s*s_Fam*s_Foffset*Fsurf!C79*s_EF_w*(1/365)*s_ET_w*(1/24)))*up_Rad_Spec!BF79,".")</f>
        <v>4.320356298536506</v>
      </c>
      <c r="L79" s="30">
        <f>IFERROR((s_DL/(up_Rad_Spec!BB79*s_GSF_s*s_Fam*s_Foffset*Fsurf!C79*s_EF_w*(1/365)*s_ET_w*(1/24)))*up_Rad_Spec!BF79,".")</f>
        <v>4.320356298536506</v>
      </c>
      <c r="M79" s="30">
        <f>IFERROR((s_DL/(up_Rad_Spec!AY79*s_GSF_s*s_Fam*s_Foffset*Fsurf!C79*s_EF_w*(1/365)*s_ET_w*(1/24)))*up_Rad_Spec!BF79,".")</f>
        <v>4.320356298536506</v>
      </c>
      <c r="N79" s="30">
        <f>IFERROR((s_DL/(up_Rad_Spec!AV79*s_GSF_s*s_Fam*s_Foffset*acf!D79*s_ET_w*(1/24)*s_EF_w*(1/365)))*up_Rad_Spec!BF79,".")</f>
        <v>4.5734435648501632</v>
      </c>
      <c r="O79" s="30">
        <f>IFERROR((s_DL/(up_Rad_Spec!AZ79*s_GSF_s*s_Fam*s_Foffset*acf!E79*s_ET_w*(1/24)*s_EF_w*(1/365)))*up_Rad_Spec!BF79,".")</f>
        <v>4.495382781112756</v>
      </c>
      <c r="P79" s="30">
        <f>IFERROR((s_DL/(up_Rad_Spec!BA79*s_GSF_s*s_Fam*s_Foffset*acf!F79*s_ET_w*(1/24)*s_EF_w*(1/365)))*up_Rad_Spec!BF79,".")</f>
        <v>4.511904045631371</v>
      </c>
      <c r="Q79" s="30">
        <f>IFERROR((s_DL/(up_Rad_Spec!BB79*s_GSF_s*s_Fam*s_Foffset*acf!G79*s_ET_w*(1/24)*s_EF_w*(1/365)))*up_Rad_Spec!BF79,".")</f>
        <v>4.5770088159468623</v>
      </c>
      <c r="R79" s="30">
        <f>IFERROR((s_DL/(up_Rad_Spec!AY79*s_GSF_s*s_Fam*s_Foffset*acf!C79*s_ET_w*(1/24)*s_EF_w*(1/365)))*up_Rad_Spec!BF79,".")</f>
        <v>4.8122002342578485</v>
      </c>
    </row>
    <row r="80" spans="1:18">
      <c r="A80" s="88" t="s">
        <v>87</v>
      </c>
      <c r="B80" s="28"/>
      <c r="C80" s="30">
        <f>IFERROR((s_DL/(k_decay*up_Rad_Spec!V80*s_IFD_w*s_EF_w))*up_Rad_Spec!BF80,".")</f>
        <v>3.266256203344386E-5</v>
      </c>
      <c r="D80" s="30">
        <f>IFERROR((s_DL/(k_decay*up_Rad_Spec!AN80*s_IRA_w*(1/s_PEFm_up)*s_SLF*s_ET_w*s_EF_w))*up_Rad_Spec!BF80,".")</f>
        <v>4.914819043980935E-7</v>
      </c>
      <c r="E80" s="30">
        <f>IFERROR((s_DL/(k_decay*up_Rad_Spec!AN80*s_IRA_w*(1/s_PEF)*s_SLF*s_ET_w*s_EF_w))*up_Rad_Spec!BF80,".")</f>
        <v>4.0946614908779038E-4</v>
      </c>
      <c r="F80" s="30">
        <f>IFERROR((s_DL/(k_decay*up_Rad_Spec!AY80*s_GSF_s*s_Fam*s_Foffset*acf!C80*s_ET_w*(1/24)*s_EF_w*(1/365)))*up_Rad_Spec!BF80,".")</f>
        <v>5.4752967834173933</v>
      </c>
      <c r="G80" s="30">
        <f t="shared" si="2"/>
        <v>3.0249425721777839E-5</v>
      </c>
      <c r="H80" s="30">
        <f t="shared" si="3"/>
        <v>4.8419603959013335E-7</v>
      </c>
      <c r="I80" s="89">
        <f>IFERROR((s_DL/(up_Rad_Spec!AV80*s_GSF_s*s_Fam*s_Foffset*Fsurf!C80*s_EF_w*(1/365)*s_ET_w*(1/24)))*up_Rad_Spec!BF80,".")</f>
        <v>4.3780201916381207</v>
      </c>
      <c r="J80" s="30">
        <f>IFERROR((s_DL/(up_Rad_Spec!AZ80*s_GSF_s*s_Fam*s_Foffset*Fsurf!C80*s_EF_w*(1/365)*s_ET_w*(1/24)))*up_Rad_Spec!BF80,".")</f>
        <v>4.3780201916381207</v>
      </c>
      <c r="K80" s="30">
        <f>IFERROR((s_DL/(up_Rad_Spec!BA80*s_GSF_s*s_Fam*s_Foffset*Fsurf!C80*s_EF_w*(1/365)*s_ET_w*(1/24)))*up_Rad_Spec!BF80,".")</f>
        <v>4.3780201916381207</v>
      </c>
      <c r="L80" s="30">
        <f>IFERROR((s_DL/(up_Rad_Spec!BB80*s_GSF_s*s_Fam*s_Foffset*Fsurf!C80*s_EF_w*(1/365)*s_ET_w*(1/24)))*up_Rad_Spec!BF80,".")</f>
        <v>4.3780201916381207</v>
      </c>
      <c r="M80" s="30">
        <f>IFERROR((s_DL/(up_Rad_Spec!AY80*s_GSF_s*s_Fam*s_Foffset*Fsurf!C80*s_EF_w*(1/365)*s_ET_w*(1/24)))*up_Rad_Spec!BF80,".")</f>
        <v>4.3780201916381207</v>
      </c>
      <c r="N80" s="30">
        <f>IFERROR((s_DL/(up_Rad_Spec!AV80*s_GSF_s*s_Fam*s_Foffset*acf!D80*s_ET_w*(1/24)*s_EF_w*(1/365)))*up_Rad_Spec!BF80,".")</f>
        <v>4.5131955595989171</v>
      </c>
      <c r="O80" s="30">
        <f>IFERROR((s_DL/(up_Rad_Spec!AZ80*s_GSF_s*s_Fam*s_Foffset*acf!E80*s_ET_w*(1/24)*s_EF_w*(1/365)))*up_Rad_Spec!BF80,".")</f>
        <v>4.5687767857023553</v>
      </c>
      <c r="P80" s="30">
        <f>IFERROR((s_DL/(up_Rad_Spec!BA80*s_GSF_s*s_Fam*s_Foffset*acf!F80*s_ET_w*(1/24)*s_EF_w*(1/365)))*up_Rad_Spec!BF80,".")</f>
        <v>4.5493159237127356</v>
      </c>
      <c r="Q80" s="30">
        <f>IFERROR((s_DL/(up_Rad_Spec!BB80*s_GSF_s*s_Fam*s_Foffset*acf!G80*s_ET_w*(1/24)*s_EF_w*(1/365)))*up_Rad_Spec!BF80,".")</f>
        <v>4.5842918453857058</v>
      </c>
      <c r="R80" s="30">
        <f>IFERROR((s_DL/(up_Rad_Spec!AY80*s_GSF_s*s_Fam*s_Foffset*acf!C80*s_ET_w*(1/24)*s_EF_w*(1/365)))*up_Rad_Spec!BF80,".")</f>
        <v>4.8445254437743319</v>
      </c>
    </row>
    <row r="81" spans="1:18">
      <c r="A81" s="34" t="s">
        <v>88</v>
      </c>
      <c r="B81" s="90" t="s">
        <v>9</v>
      </c>
      <c r="C81" s="30">
        <f>IFERROR((s_DL/(k_decay*up_Rad_Spec!V81*s_IFD_w*s_EF_w))*up_Rad_Spec!BF81,".")</f>
        <v>3.266256203344386E-5</v>
      </c>
      <c r="D81" s="30">
        <f>IFERROR((s_DL/(k_decay*up_Rad_Spec!AN81*s_IRA_w*(1/s_PEFm_up)*s_SLF*s_ET_w*s_EF_w))*up_Rad_Spec!BF81,".")</f>
        <v>4.914819043980935E-7</v>
      </c>
      <c r="E81" s="30">
        <f>IFERROR((s_DL/(k_decay*up_Rad_Spec!AN81*s_IRA_w*(1/s_PEF)*s_SLF*s_ET_w*s_EF_w))*up_Rad_Spec!BF81,".")</f>
        <v>4.0946614908779038E-4</v>
      </c>
      <c r="F81" s="30">
        <f>IFERROR((s_DL/(k_decay*up_Rad_Spec!AY81*s_GSF_s*s_Fam*s_Foffset*acf!C81*s_ET_w*(1/24)*s_EF_w*(1/365)))*up_Rad_Spec!BF81,".")</f>
        <v>5.4681674907306483</v>
      </c>
      <c r="G81" s="30">
        <f t="shared" si="2"/>
        <v>3.0249425503890885E-5</v>
      </c>
      <c r="H81" s="30">
        <f t="shared" si="3"/>
        <v>4.8419603953430689E-7</v>
      </c>
      <c r="I81" s="89">
        <f>IFERROR((s_DL/(up_Rad_Spec!AV81*s_GSF_s*s_Fam*s_Foffset*Fsurf!C81*s_EF_w*(1/365)*s_ET_w*(1/24)))*up_Rad_Spec!BF81,".")</f>
        <v>4.3870284636373782</v>
      </c>
      <c r="J81" s="30">
        <f>IFERROR((s_DL/(up_Rad_Spec!AZ81*s_GSF_s*s_Fam*s_Foffset*Fsurf!C81*s_EF_w*(1/365)*s_ET_w*(1/24)))*up_Rad_Spec!BF81,".")</f>
        <v>4.3870284636373782</v>
      </c>
      <c r="K81" s="30">
        <f>IFERROR((s_DL/(up_Rad_Spec!BA81*s_GSF_s*s_Fam*s_Foffset*Fsurf!C81*s_EF_w*(1/365)*s_ET_w*(1/24)))*up_Rad_Spec!BF81,".")</f>
        <v>4.3870284636373782</v>
      </c>
      <c r="L81" s="30">
        <f>IFERROR((s_DL/(up_Rad_Spec!BB81*s_GSF_s*s_Fam*s_Foffset*Fsurf!C81*s_EF_w*(1/365)*s_ET_w*(1/24)))*up_Rad_Spec!BF81,".")</f>
        <v>4.3870284636373782</v>
      </c>
      <c r="M81" s="30">
        <f>IFERROR((s_DL/(up_Rad_Spec!AY81*s_GSF_s*s_Fam*s_Foffset*Fsurf!C81*s_EF_w*(1/365)*s_ET_w*(1/24)))*up_Rad_Spec!BF81,".")</f>
        <v>4.3870284636373782</v>
      </c>
      <c r="N81" s="30">
        <f>IFERROR((s_DL/(up_Rad_Spec!AV81*s_GSF_s*s_Fam*s_Foffset*acf!D81*s_ET_w*(1/24)*s_EF_w*(1/365)))*up_Rad_Spec!BF81,".")</f>
        <v>4.5551600392037912</v>
      </c>
      <c r="O81" s="30">
        <f>IFERROR((s_DL/(up_Rad_Spec!AZ81*s_GSF_s*s_Fam*s_Foffset*acf!E81*s_ET_w*(1/24)*s_EF_w*(1/365)))*up_Rad_Spec!BF81,".")</f>
        <v>4.5541083805357943</v>
      </c>
      <c r="P81" s="30">
        <f>IFERROR((s_DL/(up_Rad_Spec!BA81*s_GSF_s*s_Fam*s_Foffset*acf!F81*s_ET_w*(1/24)*s_EF_w*(1/365)))*up_Rad_Spec!BF81,".")</f>
        <v>4.584506533634352</v>
      </c>
      <c r="Q81" s="30">
        <f>IFERROR((s_DL/(up_Rad_Spec!BB81*s_GSF_s*s_Fam*s_Foffset*acf!G81*s_ET_w*(1/24)*s_EF_w*(1/365)))*up_Rad_Spec!BF81,".")</f>
        <v>4.5139769525684077</v>
      </c>
      <c r="R81" s="30">
        <f>IFERROR((s_DL/(up_Rad_Spec!AY81*s_GSF_s*s_Fam*s_Foffset*acf!C81*s_ET_w*(1/24)*s_EF_w*(1/365)))*up_Rad_Spec!BF81,".")</f>
        <v>4.8382174679360821</v>
      </c>
    </row>
    <row r="82" spans="1:18">
      <c r="A82" s="34" t="s">
        <v>89</v>
      </c>
      <c r="B82" s="28" t="s">
        <v>9</v>
      </c>
      <c r="C82" s="30">
        <f>IFERROR((s_DL/(k_decay*up_Rad_Spec!V82*s_IFD_w*s_EF_w))*up_Rad_Spec!BF82,".")</f>
        <v>3.266256203344386E-5</v>
      </c>
      <c r="D82" s="30">
        <f>IFERROR((s_DL/(k_decay*up_Rad_Spec!AN82*s_IRA_w*(1/s_PEFm_up)*s_SLF*s_ET_w*s_EF_w))*up_Rad_Spec!BF82,".")</f>
        <v>4.914819043980935E-7</v>
      </c>
      <c r="E82" s="30">
        <f>IFERROR((s_DL/(k_decay*up_Rad_Spec!AN82*s_IRA_w*(1/s_PEF)*s_SLF*s_ET_w*s_EF_w))*up_Rad_Spec!BF82,".")</f>
        <v>4.0946614908779038E-4</v>
      </c>
      <c r="F82" s="30">
        <f>IFERROR((s_DL/(k_decay*up_Rad_Spec!AY82*s_GSF_s*s_Fam*s_Foffset*acf!C82*s_ET_w*(1/24)*s_EF_w*(1/365)))*up_Rad_Spec!BF82,".")</f>
        <v>5.4771366008849407</v>
      </c>
      <c r="G82" s="30">
        <f t="shared" si="2"/>
        <v>3.0249425777914656E-5</v>
      </c>
      <c r="H82" s="30">
        <f t="shared" si="3"/>
        <v>4.8419603960451649E-7</v>
      </c>
      <c r="I82" s="89" t="str">
        <f>IFERROR((s_DL/(up_Rad_Spec!AV82*s_GSF_s*s_Fam*s_Foffset*Fsurf!C82*s_EF_w*(1/365)*s_ET_w*(1/24)))*up_Rad_Spec!BF82,".")</f>
        <v>.</v>
      </c>
      <c r="J82" s="30" t="str">
        <f>IFERROR((s_DL/(up_Rad_Spec!AZ82*s_GSF_s*s_Fam*s_Foffset*Fsurf!C82*s_EF_w*(1/365)*s_ET_w*(1/24)))*up_Rad_Spec!BF82,".")</f>
        <v>.</v>
      </c>
      <c r="K82" s="30" t="str">
        <f>IFERROR((s_DL/(up_Rad_Spec!BA82*s_GSF_s*s_Fam*s_Foffset*Fsurf!C82*s_EF_w*(1/365)*s_ET_w*(1/24)))*up_Rad_Spec!BF82,".")</f>
        <v>.</v>
      </c>
      <c r="L82" s="30" t="str">
        <f>IFERROR((s_DL/(up_Rad_Spec!BB82*s_GSF_s*s_Fam*s_Foffset*Fsurf!C82*s_EF_w*(1/365)*s_ET_w*(1/24)))*up_Rad_Spec!BF82,".")</f>
        <v>.</v>
      </c>
      <c r="M82" s="30" t="str">
        <f>IFERROR((s_DL/(up_Rad_Spec!AY82*s_GSF_s*s_Fam*s_Foffset*Fsurf!C82*s_EF_w*(1/365)*s_ET_w*(1/24)))*up_Rad_Spec!BF82,".")</f>
        <v>.</v>
      </c>
      <c r="N82" s="30">
        <f>IFERROR((s_DL/(up_Rad_Spec!AV82*s_GSF_s*s_Fam*s_Foffset*acf!D82*s_ET_w*(1/24)*s_EF_w*(1/365)))*up_Rad_Spec!BF82,".")</f>
        <v>4.5502045223458412</v>
      </c>
      <c r="O82" s="30">
        <f>IFERROR((s_DL/(up_Rad_Spec!AZ82*s_GSF_s*s_Fam*s_Foffset*acf!E82*s_ET_w*(1/24)*s_EF_w*(1/365)))*up_Rad_Spec!BF82,".")</f>
        <v>4.5609669108549999</v>
      </c>
      <c r="P82" s="30">
        <f>IFERROR((s_DL/(up_Rad_Spec!BA82*s_GSF_s*s_Fam*s_Foffset*acf!F82*s_ET_w*(1/24)*s_EF_w*(1/365)))*up_Rad_Spec!BF82,".")</f>
        <v>4.5743146969577531</v>
      </c>
      <c r="Q82" s="30">
        <f>IFERROR((s_DL/(up_Rad_Spec!BB82*s_GSF_s*s_Fam*s_Foffset*acf!G82*s_ET_w*(1/24)*s_EF_w*(1/365)))*up_Rad_Spec!BF82,".")</f>
        <v>4.4946885135017736</v>
      </c>
      <c r="R82" s="30">
        <f>IFERROR((s_DL/(up_Rad_Spec!AY82*s_GSF_s*s_Fam*s_Foffset*acf!C82*s_ET_w*(1/24)*s_EF_w*(1/365)))*up_Rad_Spec!BF82,".")</f>
        <v>4.8461533085067847</v>
      </c>
    </row>
    <row r="83" spans="1:18">
      <c r="A83" s="34" t="s">
        <v>90</v>
      </c>
      <c r="B83" s="90" t="s">
        <v>9</v>
      </c>
      <c r="C83" s="30">
        <f>IFERROR((s_DL/(k_decay*up_Rad_Spec!V83*s_IFD_w*s_EF_w))*up_Rad_Spec!BF83,".")</f>
        <v>3.266256203344386E-5</v>
      </c>
      <c r="D83" s="30">
        <f>IFERROR((s_DL/(k_decay*up_Rad_Spec!AN83*s_IRA_w*(1/s_PEFm_up)*s_SLF*s_ET_w*s_EF_w))*up_Rad_Spec!BF83,".")</f>
        <v>4.914819043980935E-7</v>
      </c>
      <c r="E83" s="30">
        <f>IFERROR((s_DL/(k_decay*up_Rad_Spec!AN83*s_IRA_w*(1/s_PEF)*s_SLF*s_ET_w*s_EF_w))*up_Rad_Spec!BF83,".")</f>
        <v>4.0946614908779038E-4</v>
      </c>
      <c r="F83" s="30">
        <f>IFERROR((s_DL/(k_decay*up_Rad_Spec!AY83*s_GSF_s*s_Fam*s_Foffset*acf!C83*s_ET_w*(1/24)*s_EF_w*(1/365)))*up_Rad_Spec!BF83,".")</f>
        <v>5.4815268860355362</v>
      </c>
      <c r="G83" s="30">
        <f t="shared" si="2"/>
        <v>3.0249425911719509E-5</v>
      </c>
      <c r="H83" s="30">
        <f t="shared" si="3"/>
        <v>4.8419603963879962E-7</v>
      </c>
      <c r="I83" s="89">
        <f>IFERROR((s_DL/(up_Rad_Spec!AV83*s_GSF_s*s_Fam*s_Foffset*Fsurf!C83*s_EF_w*(1/365)*s_ET_w*(1/24)))*up_Rad_Spec!BF83,".")</f>
        <v>4.3870284636373782</v>
      </c>
      <c r="J83" s="30">
        <f>IFERROR((s_DL/(up_Rad_Spec!AZ83*s_GSF_s*s_Fam*s_Foffset*Fsurf!C83*s_EF_w*(1/365)*s_ET_w*(1/24)))*up_Rad_Spec!BF83,".")</f>
        <v>4.3870284636373782</v>
      </c>
      <c r="K83" s="30">
        <f>IFERROR((s_DL/(up_Rad_Spec!BA83*s_GSF_s*s_Fam*s_Foffset*Fsurf!C83*s_EF_w*(1/365)*s_ET_w*(1/24)))*up_Rad_Spec!BF83,".")</f>
        <v>4.3870284636373782</v>
      </c>
      <c r="L83" s="30">
        <f>IFERROR((s_DL/(up_Rad_Spec!BB83*s_GSF_s*s_Fam*s_Foffset*Fsurf!C83*s_EF_w*(1/365)*s_ET_w*(1/24)))*up_Rad_Spec!BF83,".")</f>
        <v>4.3870284636373782</v>
      </c>
      <c r="M83" s="30">
        <f>IFERROR((s_DL/(up_Rad_Spec!AY83*s_GSF_s*s_Fam*s_Foffset*Fsurf!C83*s_EF_w*(1/365)*s_ET_w*(1/24)))*up_Rad_Spec!BF83,".")</f>
        <v>4.3870284636373782</v>
      </c>
      <c r="N83" s="30">
        <f>IFERROR((s_DL/(up_Rad_Spec!AV83*s_GSF_s*s_Fam*s_Foffset*acf!D83*s_ET_w*(1/24)*s_EF_w*(1/365)))*up_Rad_Spec!BF83,".")</f>
        <v>4.5704595764153186</v>
      </c>
      <c r="O83" s="30">
        <f>IFERROR((s_DL/(up_Rad_Spec!AZ83*s_GSF_s*s_Fam*s_Foffset*acf!E83*s_ET_w*(1/24)*s_EF_w*(1/365)))*up_Rad_Spec!BF83,".")</f>
        <v>4.5541284134762225</v>
      </c>
      <c r="P83" s="30">
        <f>IFERROR((s_DL/(up_Rad_Spec!BA83*s_GSF_s*s_Fam*s_Foffset*acf!F83*s_ET_w*(1/24)*s_EF_w*(1/365)))*up_Rad_Spec!BF83,".")</f>
        <v>4.5804915979733867</v>
      </c>
      <c r="Q83" s="30">
        <f>IFERROR((s_DL/(up_Rad_Spec!BB83*s_GSF_s*s_Fam*s_Foffset*acf!G83*s_ET_w*(1/24)*s_EF_w*(1/365)))*up_Rad_Spec!BF83,".")</f>
        <v>4.5150264705764451</v>
      </c>
      <c r="R83" s="30">
        <f>IFERROR((s_DL/(up_Rad_Spec!AY83*s_GSF_s*s_Fam*s_Foffset*acf!C83*s_ET_w*(1/24)*s_EF_w*(1/365)))*up_Rad_Spec!BF83,".")</f>
        <v>4.8500378190564035</v>
      </c>
    </row>
    <row r="84" spans="1:18">
      <c r="A84" s="34" t="s">
        <v>91</v>
      </c>
      <c r="B84" s="90" t="s">
        <v>9</v>
      </c>
      <c r="C84" s="30">
        <f>IFERROR((s_DL/(k_decay*up_Rad_Spec!V84*s_IFD_w*s_EF_w))*up_Rad_Spec!BF84,".")</f>
        <v>3.266256203344386E-5</v>
      </c>
      <c r="D84" s="30">
        <f>IFERROR((s_DL/(k_decay*up_Rad_Spec!AN84*s_IRA_w*(1/s_PEFm_up)*s_SLF*s_ET_w*s_EF_w))*up_Rad_Spec!BF84,".")</f>
        <v>4.914819043980935E-7</v>
      </c>
      <c r="E84" s="30">
        <f>IFERROR((s_DL/(k_decay*up_Rad_Spec!AN84*s_IRA_w*(1/s_PEF)*s_SLF*s_ET_w*s_EF_w))*up_Rad_Spec!BF84,".")</f>
        <v>4.0946614908779038E-4</v>
      </c>
      <c r="F84" s="30">
        <f>IFERROR((s_DL/(k_decay*up_Rad_Spec!AY84*s_GSF_s*s_Fam*s_Foffset*acf!C84*s_ET_w*(1/24)*s_EF_w*(1/365)))*up_Rad_Spec!BF84,".")</f>
        <v>5.3548909513746485</v>
      </c>
      <c r="G84" s="30">
        <f t="shared" si="2"/>
        <v>3.0249421964066269E-5</v>
      </c>
      <c r="H84" s="30">
        <f t="shared" si="3"/>
        <v>4.8419603862734297E-7</v>
      </c>
      <c r="I84" s="89">
        <f>IFERROR((s_DL/(up_Rad_Spec!AV84*s_GSF_s*s_Fam*s_Foffset*Fsurf!C84*s_EF_w*(1/365)*s_ET_w*(1/24)))*up_Rad_Spec!BF84,".")</f>
        <v>4.3960738831500317</v>
      </c>
      <c r="J84" s="30">
        <f>IFERROR((s_DL/(up_Rad_Spec!AZ84*s_GSF_s*s_Fam*s_Foffset*Fsurf!C84*s_EF_w*(1/365)*s_ET_w*(1/24)))*up_Rad_Spec!BF84,".")</f>
        <v>4.3960738831500317</v>
      </c>
      <c r="K84" s="30">
        <f>IFERROR((s_DL/(up_Rad_Spec!BA84*s_GSF_s*s_Fam*s_Foffset*Fsurf!C84*s_EF_w*(1/365)*s_ET_w*(1/24)))*up_Rad_Spec!BF84,".")</f>
        <v>4.3960738831500317</v>
      </c>
      <c r="L84" s="30">
        <f>IFERROR((s_DL/(up_Rad_Spec!BB84*s_GSF_s*s_Fam*s_Foffset*Fsurf!C84*s_EF_w*(1/365)*s_ET_w*(1/24)))*up_Rad_Spec!BF84,".")</f>
        <v>4.3960738831500317</v>
      </c>
      <c r="M84" s="30">
        <f>IFERROR((s_DL/(up_Rad_Spec!AY84*s_GSF_s*s_Fam*s_Foffset*Fsurf!C84*s_EF_w*(1/365)*s_ET_w*(1/24)))*up_Rad_Spec!BF84,".")</f>
        <v>4.3960738831500317</v>
      </c>
      <c r="N84" s="30">
        <f>IFERROR((s_DL/(up_Rad_Spec!AV84*s_GSF_s*s_Fam*s_Foffset*acf!D84*s_ET_w*(1/24)*s_EF_w*(1/365)))*up_Rad_Spec!BF84,".")</f>
        <v>4.7379907407283666</v>
      </c>
      <c r="O84" s="30">
        <f>IFERROR((s_DL/(up_Rad_Spec!AZ84*s_GSF_s*s_Fam*s_Foffset*acf!E84*s_ET_w*(1/24)*s_EF_w*(1/365)))*up_Rad_Spec!BF84,".")</f>
        <v>4.7379907407283666</v>
      </c>
      <c r="P84" s="30">
        <f>IFERROR((s_DL/(up_Rad_Spec!BA84*s_GSF_s*s_Fam*s_Foffset*acf!F84*s_ET_w*(1/24)*s_EF_w*(1/365)))*up_Rad_Spec!BF84,".")</f>
        <v>4.7379907407283666</v>
      </c>
      <c r="Q84" s="30">
        <f>IFERROR((s_DL/(up_Rad_Spec!BB84*s_GSF_s*s_Fam*s_Foffset*acf!G84*s_ET_w*(1/24)*s_EF_w*(1/365)))*up_Rad_Spec!BF84,".")</f>
        <v>4.7379907407283666</v>
      </c>
      <c r="R84" s="30">
        <f>IFERROR((s_DL/(up_Rad_Spec!AY84*s_GSF_s*s_Fam*s_Foffset*acf!C84*s_ET_w*(1/24)*s_EF_w*(1/365)))*up_Rad_Spec!BF84,".")</f>
        <v>4.7379907407283666</v>
      </c>
    </row>
    <row r="85" spans="1:18">
      <c r="A85" s="88" t="s">
        <v>92</v>
      </c>
      <c r="B85" s="28"/>
      <c r="C85" s="30">
        <f>IFERROR((s_DL/(k_decay*up_Rad_Spec!V85*s_IFD_w*s_EF_w))*up_Rad_Spec!BF85,".")</f>
        <v>3.266256203344386E-5</v>
      </c>
      <c r="D85" s="30">
        <f>IFERROR((s_DL/(k_decay*up_Rad_Spec!AN85*s_IRA_w*(1/s_PEFm_up)*s_SLF*s_ET_w*s_EF_w))*up_Rad_Spec!BF85,".")</f>
        <v>4.914819043980935E-7</v>
      </c>
      <c r="E85" s="30">
        <f>IFERROR((s_DL/(k_decay*up_Rad_Spec!AN85*s_IRA_w*(1/s_PEF)*s_SLF*s_ET_w*s_EF_w))*up_Rad_Spec!BF85,".")</f>
        <v>4.0946614908779038E-4</v>
      </c>
      <c r="F85" s="30">
        <f>IFERROR((s_DL/(k_decay*up_Rad_Spec!AY85*s_GSF_s*s_Fam*s_Foffset*acf!C85*s_ET_w*(1/24)*s_EF_w*(1/365)))*up_Rad_Spec!BF85,".")</f>
        <v>5.312645543016254</v>
      </c>
      <c r="G85" s="30">
        <f t="shared" si="2"/>
        <v>3.0249420605276774E-5</v>
      </c>
      <c r="H85" s="30">
        <f t="shared" si="3"/>
        <v>4.8419603827919771E-7</v>
      </c>
      <c r="I85" s="89" t="str">
        <f>IFERROR((s_DL/(up_Rad_Spec!AV85*s_GSF_s*s_Fam*s_Foffset*Fsurf!C85*s_EF_w*(1/365)*s_ET_w*(1/24)))*up_Rad_Spec!BF85,".")</f>
        <v>.</v>
      </c>
      <c r="J85" s="30" t="str">
        <f>IFERROR((s_DL/(up_Rad_Spec!AZ85*s_GSF_s*s_Fam*s_Foffset*Fsurf!C85*s_EF_w*(1/365)*s_ET_w*(1/24)))*up_Rad_Spec!BF85,".")</f>
        <v>.</v>
      </c>
      <c r="K85" s="30" t="str">
        <f>IFERROR((s_DL/(up_Rad_Spec!BA85*s_GSF_s*s_Fam*s_Foffset*Fsurf!C85*s_EF_w*(1/365)*s_ET_w*(1/24)))*up_Rad_Spec!BF85,".")</f>
        <v>.</v>
      </c>
      <c r="L85" s="30" t="str">
        <f>IFERROR((s_DL/(up_Rad_Spec!BB85*s_GSF_s*s_Fam*s_Foffset*Fsurf!C85*s_EF_w*(1/365)*s_ET_w*(1/24)))*up_Rad_Spec!BF85,".")</f>
        <v>.</v>
      </c>
      <c r="M85" s="30" t="str">
        <f>IFERROR((s_DL/(up_Rad_Spec!AY85*s_GSF_s*s_Fam*s_Foffset*Fsurf!C85*s_EF_w*(1/365)*s_ET_w*(1/24)))*up_Rad_Spec!BF85,".")</f>
        <v>.</v>
      </c>
      <c r="N85" s="30">
        <f>IFERROR((s_DL/(up_Rad_Spec!AV85*s_GSF_s*s_Fam*s_Foffset*acf!D85*s_ET_w*(1/24)*s_EF_w*(1/365)))*up_Rad_Spec!BF85,".")</f>
        <v>4.6906108333210836</v>
      </c>
      <c r="O85" s="30">
        <f>IFERROR((s_DL/(up_Rad_Spec!AZ85*s_GSF_s*s_Fam*s_Foffset*acf!E85*s_ET_w*(1/24)*s_EF_w*(1/365)))*up_Rad_Spec!BF85,".")</f>
        <v>4.5494218784719527</v>
      </c>
      <c r="P85" s="30">
        <f>IFERROR((s_DL/(up_Rad_Spec!BA85*s_GSF_s*s_Fam*s_Foffset*acf!F85*s_ET_w*(1/24)*s_EF_w*(1/365)))*up_Rad_Spec!BF85,".")</f>
        <v>4.5616934108408005</v>
      </c>
      <c r="Q85" s="30">
        <f>IFERROR((s_DL/(up_Rad_Spec!BB85*s_GSF_s*s_Fam*s_Foffset*acf!G85*s_ET_w*(1/24)*s_EF_w*(1/365)))*up_Rad_Spec!BF85,".")</f>
        <v>4.6518454545333041</v>
      </c>
      <c r="R85" s="30">
        <f>IFERROR((s_DL/(up_Rad_Spec!AY85*s_GSF_s*s_Fam*s_Foffset*acf!C85*s_ET_w*(1/24)*s_EF_w*(1/365)))*up_Rad_Spec!BF85,".")</f>
        <v>4.7006121357375452</v>
      </c>
    </row>
    <row r="86" spans="1:18">
      <c r="A86" s="88" t="s">
        <v>93</v>
      </c>
      <c r="B86" s="28"/>
      <c r="C86" s="30">
        <f>IFERROR((s_DL/(k_decay*up_Rad_Spec!V86*s_IFD_w*s_EF_w))*up_Rad_Spec!BF86,".")</f>
        <v>3.266256203344386E-5</v>
      </c>
      <c r="D86" s="30">
        <f>IFERROR((s_DL/(k_decay*up_Rad_Spec!AN86*s_IRA_w*(1/s_PEFm_up)*s_SLF*s_ET_w*s_EF_w))*up_Rad_Spec!BF86,".")</f>
        <v>4.914819043980935E-7</v>
      </c>
      <c r="E86" s="30">
        <f>IFERROR((s_DL/(k_decay*up_Rad_Spec!AN86*s_IRA_w*(1/s_PEF)*s_SLF*s_ET_w*s_EF_w))*up_Rad_Spec!BF86,".")</f>
        <v>4.0946614908779038E-4</v>
      </c>
      <c r="F86" s="30">
        <f>IFERROR((s_DL/(k_decay*up_Rad_Spec!AY86*s_GSF_s*s_Fam*s_Foffset*acf!C86*s_ET_w*(1/24)*s_EF_w*(1/365)))*up_Rad_Spec!BF86,".")</f>
        <v>5.2405146397918889</v>
      </c>
      <c r="G86" s="30">
        <f t="shared" si="2"/>
        <v>3.02494182346091E-5</v>
      </c>
      <c r="H86" s="30">
        <f t="shared" si="3"/>
        <v>4.8419603767179176E-7</v>
      </c>
      <c r="I86" s="89" t="str">
        <f>IFERROR((s_DL/(up_Rad_Spec!AV86*s_GSF_s*s_Fam*s_Foffset*Fsurf!C86*s_EF_w*(1/365)*s_ET_w*(1/24)))*up_Rad_Spec!BF86,".")</f>
        <v>.</v>
      </c>
      <c r="J86" s="30" t="str">
        <f>IFERROR((s_DL/(up_Rad_Spec!AZ86*s_GSF_s*s_Fam*s_Foffset*Fsurf!C86*s_EF_w*(1/365)*s_ET_w*(1/24)))*up_Rad_Spec!BF86,".")</f>
        <v>.</v>
      </c>
      <c r="K86" s="30" t="str">
        <f>IFERROR((s_DL/(up_Rad_Spec!BA86*s_GSF_s*s_Fam*s_Foffset*Fsurf!C86*s_EF_w*(1/365)*s_ET_w*(1/24)))*up_Rad_Spec!BF86,".")</f>
        <v>.</v>
      </c>
      <c r="L86" s="30" t="str">
        <f>IFERROR((s_DL/(up_Rad_Spec!BB86*s_GSF_s*s_Fam*s_Foffset*Fsurf!C86*s_EF_w*(1/365)*s_ET_w*(1/24)))*up_Rad_Spec!BF86,".")</f>
        <v>.</v>
      </c>
      <c r="M86" s="30" t="str">
        <f>IFERROR((s_DL/(up_Rad_Spec!AY86*s_GSF_s*s_Fam*s_Foffset*Fsurf!C86*s_EF_w*(1/365)*s_ET_w*(1/24)))*up_Rad_Spec!BF86,".")</f>
        <v>.</v>
      </c>
      <c r="N86" s="30">
        <f>IFERROR((s_DL/(up_Rad_Spec!AV86*s_GSF_s*s_Fam*s_Foffset*acf!D86*s_ET_w*(1/24)*s_EF_w*(1/365)))*up_Rad_Spec!BF86,".")</f>
        <v>4.6863888613738984</v>
      </c>
      <c r="O86" s="30">
        <f>IFERROR((s_DL/(up_Rad_Spec!AZ86*s_GSF_s*s_Fam*s_Foffset*acf!E86*s_ET_w*(1/24)*s_EF_w*(1/365)))*up_Rad_Spec!BF86,".")</f>
        <v>4.6782613855641575</v>
      </c>
      <c r="P86" s="30">
        <f>IFERROR((s_DL/(up_Rad_Spec!BA86*s_GSF_s*s_Fam*s_Foffset*acf!F86*s_ET_w*(1/24)*s_EF_w*(1/365)))*up_Rad_Spec!BF86,".")</f>
        <v>4.7053149425164467</v>
      </c>
      <c r="Q86" s="30">
        <f>IFERROR((s_DL/(up_Rad_Spec!BB86*s_GSF_s*s_Fam*s_Foffset*acf!G86*s_ET_w*(1/24)*s_EF_w*(1/365)))*up_Rad_Spec!BF86,".")</f>
        <v>4.7302235427927481</v>
      </c>
      <c r="R86" s="30">
        <f>IFERROR((s_DL/(up_Rad_Spec!AY86*s_GSF_s*s_Fam*s_Foffset*acf!C86*s_ET_w*(1/24)*s_EF_w*(1/365)))*up_Rad_Spec!BF86,".")</f>
        <v>4.6367909384992183</v>
      </c>
    </row>
    <row r="87" spans="1:18">
      <c r="A87" s="88" t="s">
        <v>94</v>
      </c>
      <c r="B87" s="28"/>
      <c r="C87" s="30">
        <f>IFERROR((s_DL/(k_decay*up_Rad_Spec!V87*s_IFD_w*s_EF_w))*up_Rad_Spec!BF87,".")</f>
        <v>3.266256203344386E-5</v>
      </c>
      <c r="D87" s="30">
        <f>IFERROR((s_DL/(k_decay*up_Rad_Spec!AN87*s_IRA_w*(1/s_PEFm_up)*s_SLF*s_ET_w*s_EF_w))*up_Rad_Spec!BF87,".")</f>
        <v>4.914819043980935E-7</v>
      </c>
      <c r="E87" s="30">
        <f>IFERROR((s_DL/(k_decay*up_Rad_Spec!AN87*s_IRA_w*(1/s_PEF)*s_SLF*s_ET_w*s_EF_w))*up_Rad_Spec!BF87,".")</f>
        <v>4.0946614908779038E-4</v>
      </c>
      <c r="F87" s="30">
        <f>IFERROR((s_DL/(k_decay*up_Rad_Spec!AY87*s_GSF_s*s_Fam*s_Foffset*acf!C87*s_ET_w*(1/24)*s_EF_w*(1/365)))*up_Rad_Spec!BF87,".")</f>
        <v>4.8194018562371834</v>
      </c>
      <c r="G87" s="30">
        <f t="shared" si="2"/>
        <v>3.0249402977748424E-5</v>
      </c>
      <c r="H87" s="30">
        <f t="shared" si="3"/>
        <v>4.8419603376271851E-7</v>
      </c>
      <c r="I87" s="89">
        <f>IFERROR((s_DL/(up_Rad_Spec!AV87*s_GSF_s*s_Fam*s_Foffset*Fsurf!C87*s_EF_w*(1/365)*s_ET_w*(1/24)))*up_Rad_Spec!BF87,".")</f>
        <v>3.5241253443434135</v>
      </c>
      <c r="J87" s="30">
        <f>IFERROR((s_DL/(up_Rad_Spec!AZ87*s_GSF_s*s_Fam*s_Foffset*Fsurf!C87*s_EF_w*(1/365)*s_ET_w*(1/24)))*up_Rad_Spec!BF87,".")</f>
        <v>3.5241253443434135</v>
      </c>
      <c r="K87" s="30">
        <f>IFERROR((s_DL/(up_Rad_Spec!BA87*s_GSF_s*s_Fam*s_Foffset*Fsurf!C87*s_EF_w*(1/365)*s_ET_w*(1/24)))*up_Rad_Spec!BF87,".")</f>
        <v>3.5241253443434135</v>
      </c>
      <c r="L87" s="30">
        <f>IFERROR((s_DL/(up_Rad_Spec!BB87*s_GSF_s*s_Fam*s_Foffset*Fsurf!C87*s_EF_w*(1/365)*s_ET_w*(1/24)))*up_Rad_Spec!BF87,".")</f>
        <v>3.5241253443434135</v>
      </c>
      <c r="M87" s="30">
        <f>IFERROR((s_DL/(up_Rad_Spec!AY87*s_GSF_s*s_Fam*s_Foffset*Fsurf!C87*s_EF_w*(1/365)*s_ET_w*(1/24)))*up_Rad_Spec!BF87,".")</f>
        <v>3.5241253443434135</v>
      </c>
      <c r="N87" s="30">
        <f>IFERROR((s_DL/(up_Rad_Spec!AV87*s_GSF_s*s_Fam*s_Foffset*acf!D87*s_ET_w*(1/24)*s_EF_w*(1/365)))*up_Rad_Spec!BF87,".")</f>
        <v>4.2641916666555311</v>
      </c>
      <c r="O87" s="30">
        <f>IFERROR((s_DL/(up_Rad_Spec!AZ87*s_GSF_s*s_Fam*s_Foffset*acf!E87*s_ET_w*(1/24)*s_EF_w*(1/365)))*up_Rad_Spec!BF87,".")</f>
        <v>4.3352615277664572</v>
      </c>
      <c r="P87" s="30">
        <f>IFERROR((s_DL/(up_Rad_Spec!BA87*s_GSF_s*s_Fam*s_Foffset*acf!F87*s_ET_w*(1/24)*s_EF_w*(1/365)))*up_Rad_Spec!BF87,".")</f>
        <v>4.3352615277664572</v>
      </c>
      <c r="Q87" s="30">
        <f>IFERROR((s_DL/(up_Rad_Spec!BB87*s_GSF_s*s_Fam*s_Foffset*acf!G87*s_ET_w*(1/24)*s_EF_w*(1/365)))*up_Rad_Spec!BF87,".")</f>
        <v>4.3521131443185306</v>
      </c>
      <c r="R87" s="30">
        <f>IFERROR((s_DL/(up_Rad_Spec!AY87*s_GSF_s*s_Fam*s_Foffset*acf!C87*s_ET_w*(1/24)*s_EF_w*(1/365)))*up_Rad_Spec!BF87,".")</f>
        <v>4.2641916666555311</v>
      </c>
    </row>
    <row r="88" spans="1:18">
      <c r="A88" s="88" t="s">
        <v>95</v>
      </c>
      <c r="B88" s="28"/>
      <c r="C88" s="30">
        <f>IFERROR((s_DL/(k_decay*up_Rad_Spec!V88*s_IFD_w*s_EF_w))*up_Rad_Spec!BF88,".")</f>
        <v>3.266256203344386E-5</v>
      </c>
      <c r="D88" s="30">
        <f>IFERROR((s_DL/(k_decay*up_Rad_Spec!AN88*s_IRA_w*(1/s_PEFm_up)*s_SLF*s_ET_w*s_EF_w))*up_Rad_Spec!BF88,".")</f>
        <v>4.914819043980935E-7</v>
      </c>
      <c r="E88" s="30">
        <f>IFERROR((s_DL/(k_decay*up_Rad_Spec!AN88*s_IRA_w*(1/s_PEF)*s_SLF*s_ET_w*s_EF_w))*up_Rad_Spec!BF88,".")</f>
        <v>4.0946614908779038E-4</v>
      </c>
      <c r="F88" s="30">
        <f>IFERROR((s_DL/(k_decay*up_Rad_Spec!AY88*s_GSF_s*s_Fam*s_Foffset*acf!C88*s_ET_w*(1/24)*s_EF_w*(1/365)))*up_Rad_Spec!BF88,".")</f>
        <v>4.8194018562371834</v>
      </c>
      <c r="G88" s="30">
        <f t="shared" si="2"/>
        <v>3.0249402977748424E-5</v>
      </c>
      <c r="H88" s="30">
        <f t="shared" si="3"/>
        <v>4.8419603376271851E-7</v>
      </c>
      <c r="I88" s="89">
        <f>IFERROR((s_DL/(up_Rad_Spec!AV88*s_GSF_s*s_Fam*s_Foffset*Fsurf!C88*s_EF_w*(1/365)*s_ET_w*(1/24)))*up_Rad_Spec!BF88,".")</f>
        <v>3.5270402536439454</v>
      </c>
      <c r="J88" s="30">
        <f>IFERROR((s_DL/(up_Rad_Spec!AZ88*s_GSF_s*s_Fam*s_Foffset*Fsurf!C88*s_EF_w*(1/365)*s_ET_w*(1/24)))*up_Rad_Spec!BF88,".")</f>
        <v>3.5270402536439454</v>
      </c>
      <c r="K88" s="30">
        <f>IFERROR((s_DL/(up_Rad_Spec!BA88*s_GSF_s*s_Fam*s_Foffset*Fsurf!C88*s_EF_w*(1/365)*s_ET_w*(1/24)))*up_Rad_Spec!BF88,".")</f>
        <v>3.5270402536439454</v>
      </c>
      <c r="L88" s="30">
        <f>IFERROR((s_DL/(up_Rad_Spec!BB88*s_GSF_s*s_Fam*s_Foffset*Fsurf!C88*s_EF_w*(1/365)*s_ET_w*(1/24)))*up_Rad_Spec!BF88,".")</f>
        <v>3.5270402536439454</v>
      </c>
      <c r="M88" s="30">
        <f>IFERROR((s_DL/(up_Rad_Spec!AY88*s_GSF_s*s_Fam*s_Foffset*Fsurf!C88*s_EF_w*(1/365)*s_ET_w*(1/24)))*up_Rad_Spec!BF88,".")</f>
        <v>3.5270402536439454</v>
      </c>
      <c r="N88" s="30">
        <f>IFERROR((s_DL/(up_Rad_Spec!AV88*s_GSF_s*s_Fam*s_Foffset*acf!D88*s_ET_w*(1/24)*s_EF_w*(1/365)))*up_Rad_Spec!BF88,".")</f>
        <v>4.2641916666555311</v>
      </c>
      <c r="O88" s="30">
        <f>IFERROR((s_DL/(up_Rad_Spec!AZ88*s_GSF_s*s_Fam*s_Foffset*acf!E88*s_ET_w*(1/24)*s_EF_w*(1/365)))*up_Rad_Spec!BF88,".")</f>
        <v>4.3313442913272704</v>
      </c>
      <c r="P88" s="30">
        <f>IFERROR((s_DL/(up_Rad_Spec!BA88*s_GSF_s*s_Fam*s_Foffset*acf!F88*s_ET_w*(1/24)*s_EF_w*(1/365)))*up_Rad_Spec!BF88,".")</f>
        <v>4.3600990916841145</v>
      </c>
      <c r="Q88" s="30">
        <f>IFERROR((s_DL/(up_Rad_Spec!BB88*s_GSF_s*s_Fam*s_Foffset*acf!G88*s_ET_w*(1/24)*s_EF_w*(1/365)))*up_Rad_Spec!BF88,".")</f>
        <v>4.3974476562385139</v>
      </c>
      <c r="R88" s="30">
        <f>IFERROR((s_DL/(up_Rad_Spec!AY88*s_GSF_s*s_Fam*s_Foffset*acf!C88*s_ET_w*(1/24)*s_EF_w*(1/365)))*up_Rad_Spec!BF88,".")</f>
        <v>4.2641916666555311</v>
      </c>
    </row>
    <row r="89" spans="1:18">
      <c r="A89" s="88" t="s">
        <v>96</v>
      </c>
      <c r="B89" s="28"/>
      <c r="C89" s="30">
        <f>IFERROR((s_DL/(k_decay*up_Rad_Spec!V89*s_IFD_w*s_EF_w))*up_Rad_Spec!BF89,".")</f>
        <v>3.266256203344386E-5</v>
      </c>
      <c r="D89" s="30">
        <f>IFERROR((s_DL/(k_decay*up_Rad_Spec!AN89*s_IRA_w*(1/s_PEFm_up)*s_SLF*s_ET_w*s_EF_w))*up_Rad_Spec!BF89,".")</f>
        <v>4.914819043980935E-7</v>
      </c>
      <c r="E89" s="30">
        <f>IFERROR((s_DL/(k_decay*up_Rad_Spec!AN89*s_IRA_w*(1/s_PEF)*s_SLF*s_ET_w*s_EF_w))*up_Rad_Spec!BF89,".")</f>
        <v>4.0946614908779038E-4</v>
      </c>
      <c r="F89" s="30">
        <f>IFERROR((s_DL/(k_decay*up_Rad_Spec!AY89*s_GSF_s*s_Fam*s_Foffset*acf!C89*s_ET_w*(1/24)*s_EF_w*(1/365)))*up_Rad_Spec!BF89,".")</f>
        <v>4.8194018562371834</v>
      </c>
      <c r="G89" s="30">
        <f t="shared" si="2"/>
        <v>3.0249402977748424E-5</v>
      </c>
      <c r="H89" s="30">
        <f t="shared" si="3"/>
        <v>4.8419603376271851E-7</v>
      </c>
      <c r="I89" s="89">
        <f>IFERROR((s_DL/(up_Rad_Spec!AV89*s_GSF_s*s_Fam*s_Foffset*Fsurf!C89*s_EF_w*(1/365)*s_ET_w*(1/24)))*up_Rad_Spec!BF89,".")</f>
        <v>3.5241253443434135</v>
      </c>
      <c r="J89" s="30">
        <f>IFERROR((s_DL/(up_Rad_Spec!AZ89*s_GSF_s*s_Fam*s_Foffset*Fsurf!C89*s_EF_w*(1/365)*s_ET_w*(1/24)))*up_Rad_Spec!BF89,".")</f>
        <v>3.5241253443434135</v>
      </c>
      <c r="K89" s="30">
        <f>IFERROR((s_DL/(up_Rad_Spec!BA89*s_GSF_s*s_Fam*s_Foffset*Fsurf!C89*s_EF_w*(1/365)*s_ET_w*(1/24)))*up_Rad_Spec!BF89,".")</f>
        <v>3.5241253443434135</v>
      </c>
      <c r="L89" s="30">
        <f>IFERROR((s_DL/(up_Rad_Spec!BB89*s_GSF_s*s_Fam*s_Foffset*Fsurf!C89*s_EF_w*(1/365)*s_ET_w*(1/24)))*up_Rad_Spec!BF89,".")</f>
        <v>3.5241253443434135</v>
      </c>
      <c r="M89" s="30">
        <f>IFERROR((s_DL/(up_Rad_Spec!AY89*s_GSF_s*s_Fam*s_Foffset*Fsurf!C89*s_EF_w*(1/365)*s_ET_w*(1/24)))*up_Rad_Spec!BF89,".")</f>
        <v>3.5241253443434135</v>
      </c>
      <c r="N89" s="30">
        <f>IFERROR((s_DL/(up_Rad_Spec!AV89*s_GSF_s*s_Fam*s_Foffset*acf!D89*s_ET_w*(1/24)*s_EF_w*(1/365)))*up_Rad_Spec!BF89,".")</f>
        <v>4.2641916666555311</v>
      </c>
      <c r="O89" s="30">
        <f>IFERROR((s_DL/(up_Rad_Spec!AZ89*s_GSF_s*s_Fam*s_Foffset*acf!E89*s_ET_w*(1/24)*s_EF_w*(1/365)))*up_Rad_Spec!BF89,".")</f>
        <v>4.3397383694112417</v>
      </c>
      <c r="P89" s="30">
        <f>IFERROR((s_DL/(up_Rad_Spec!BA89*s_GSF_s*s_Fam*s_Foffset*acf!F89*s_ET_w*(1/24)*s_EF_w*(1/365)))*up_Rad_Spec!BF89,".")</f>
        <v>4.3396640855343893</v>
      </c>
      <c r="Q89" s="30">
        <f>IFERROR((s_DL/(up_Rad_Spec!BB89*s_GSF_s*s_Fam*s_Foffset*acf!G89*s_ET_w*(1/24)*s_EF_w*(1/365)))*up_Rad_Spec!BF89,".")</f>
        <v>4.3573980418829752</v>
      </c>
      <c r="R89" s="30">
        <f>IFERROR((s_DL/(up_Rad_Spec!AY89*s_GSF_s*s_Fam*s_Foffset*acf!C89*s_ET_w*(1/24)*s_EF_w*(1/365)))*up_Rad_Spec!BF89,".")</f>
        <v>4.2641916666555311</v>
      </c>
    </row>
    <row r="90" spans="1:18">
      <c r="A90" s="34" t="s">
        <v>97</v>
      </c>
      <c r="B90" s="28" t="s">
        <v>9</v>
      </c>
      <c r="C90" s="30">
        <f>IFERROR((s_DL/(k_decay*up_Rad_Spec!V90*s_IFD_w*s_EF_w))*up_Rad_Spec!BF90,".")</f>
        <v>3.266256203344386E-5</v>
      </c>
      <c r="D90" s="30">
        <f>IFERROR((s_DL/(k_decay*up_Rad_Spec!AN90*s_IRA_w*(1/s_PEFm_up)*s_SLF*s_ET_w*s_EF_w))*up_Rad_Spec!BF90,".")</f>
        <v>4.914819043980935E-7</v>
      </c>
      <c r="E90" s="30">
        <f>IFERROR((s_DL/(k_decay*up_Rad_Spec!AN90*s_IRA_w*(1/s_PEF)*s_SLF*s_ET_w*s_EF_w))*up_Rad_Spec!BF90,".")</f>
        <v>4.0946614908779038E-4</v>
      </c>
      <c r="F90" s="30">
        <f>IFERROR((s_DL/(k_decay*up_Rad_Spec!AY90*s_GSF_s*s_Fam*s_Foffset*acf!C90*s_ET_w*(1/24)*s_EF_w*(1/365)))*up_Rad_Spec!BF90,".")</f>
        <v>4.8804928656824433</v>
      </c>
      <c r="G90" s="30">
        <f t="shared" si="2"/>
        <v>3.0249405354337669E-5</v>
      </c>
      <c r="H90" s="30">
        <f t="shared" si="3"/>
        <v>4.8419603437164234E-7</v>
      </c>
      <c r="I90" s="89">
        <f>IFERROR((s_DL/(up_Rad_Spec!AV90*s_GSF_s*s_Fam*s_Foffset*Fsurf!C90*s_EF_w*(1/365)*s_ET_w*(1/24)))*up_Rad_Spec!BF90,".")</f>
        <v>3.6446082620987439</v>
      </c>
      <c r="J90" s="30">
        <f>IFERROR((s_DL/(up_Rad_Spec!AZ90*s_GSF_s*s_Fam*s_Foffset*Fsurf!C90*s_EF_w*(1/365)*s_ET_w*(1/24)))*up_Rad_Spec!BF90,".")</f>
        <v>3.6446082620987439</v>
      </c>
      <c r="K90" s="30">
        <f>IFERROR((s_DL/(up_Rad_Spec!BA90*s_GSF_s*s_Fam*s_Foffset*Fsurf!C90*s_EF_w*(1/365)*s_ET_w*(1/24)))*up_Rad_Spec!BF90,".")</f>
        <v>3.6446082620987439</v>
      </c>
      <c r="L90" s="30">
        <f>IFERROR((s_DL/(up_Rad_Spec!BB90*s_GSF_s*s_Fam*s_Foffset*Fsurf!C90*s_EF_w*(1/365)*s_ET_w*(1/24)))*up_Rad_Spec!BF90,".")</f>
        <v>3.6446082620987439</v>
      </c>
      <c r="M90" s="30">
        <f>IFERROR((s_DL/(up_Rad_Spec!AY90*s_GSF_s*s_Fam*s_Foffset*Fsurf!C90*s_EF_w*(1/365)*s_ET_w*(1/24)))*up_Rad_Spec!BF90,".")</f>
        <v>3.6446082620987439</v>
      </c>
      <c r="N90" s="30">
        <f>IFERROR((s_DL/(up_Rad_Spec!AV90*s_GSF_s*s_Fam*s_Foffset*acf!D90*s_ET_w*(1/24)*s_EF_w*(1/365)))*up_Rad_Spec!BF90,".")</f>
        <v>4.9106981451484675</v>
      </c>
      <c r="O90" s="30">
        <f>IFERROR((s_DL/(up_Rad_Spec!AZ90*s_GSF_s*s_Fam*s_Foffset*acf!E90*s_ET_w*(1/24)*s_EF_w*(1/365)))*up_Rad_Spec!BF90,".")</f>
        <v>4.3122840538734541</v>
      </c>
      <c r="P90" s="30">
        <f>IFERROR((s_DL/(up_Rad_Spec!BA90*s_GSF_s*s_Fam*s_Foffset*acf!F90*s_ET_w*(1/24)*s_EF_w*(1/365)))*up_Rad_Spec!BF90,".")</f>
        <v>4.4653327830072049</v>
      </c>
      <c r="Q90" s="30">
        <f>IFERROR((s_DL/(up_Rad_Spec!BB90*s_GSF_s*s_Fam*s_Foffset*acf!G90*s_ET_w*(1/24)*s_EF_w*(1/365)))*up_Rad_Spec!BF90,".")</f>
        <v>4.4529709852314232</v>
      </c>
      <c r="R90" s="30">
        <f>IFERROR((s_DL/(up_Rad_Spec!AY90*s_GSF_s*s_Fam*s_Foffset*acf!C90*s_ET_w*(1/24)*s_EF_w*(1/365)))*up_Rad_Spec!BF90,".")</f>
        <v>4.3182448004582072</v>
      </c>
    </row>
    <row r="91" spans="1:18">
      <c r="A91" s="27" t="s">
        <v>98</v>
      </c>
      <c r="B91" s="90" t="s">
        <v>13</v>
      </c>
      <c r="C91" s="30">
        <f>IFERROR((s_DL/(k_decay*up_Rad_Spec!V91*s_IFD_w*s_EF_w))*up_Rad_Spec!BF91,".")</f>
        <v>3.266256203344386E-5</v>
      </c>
      <c r="D91" s="30">
        <f>IFERROR((s_DL/(k_decay*up_Rad_Spec!AN91*s_IRA_w*(1/s_PEFm_up)*s_SLF*s_ET_w*s_EF_w))*up_Rad_Spec!BF91,".")</f>
        <v>4.914819043980935E-7</v>
      </c>
      <c r="E91" s="30">
        <f>IFERROR((s_DL/(k_decay*up_Rad_Spec!AN91*s_IRA_w*(1/s_PEF)*s_SLF*s_ET_w*s_EF_w))*up_Rad_Spec!BF91,".")</f>
        <v>4.0946614908779038E-4</v>
      </c>
      <c r="F91" s="30">
        <f>IFERROR((s_DL/(k_decay*up_Rad_Spec!AY91*s_GSF_s*s_Fam*s_Foffset*acf!C91*s_ET_w*(1/24)*s_EF_w*(1/365)))*up_Rad_Spec!BF91,".")</f>
        <v>5.1937243305080312</v>
      </c>
      <c r="G91" s="30">
        <f t="shared" si="2"/>
        <v>3.0249416661578708E-5</v>
      </c>
      <c r="H91" s="30">
        <f t="shared" si="3"/>
        <v>4.8419603726875422E-7</v>
      </c>
      <c r="I91" s="89">
        <f>IFERROR((s_DL/(up_Rad_Spec!AV91*s_GSF_s*s_Fam*s_Foffset*Fsurf!C91*s_EF_w*(1/365)*s_ET_w*(1/24)))*up_Rad_Spec!BF91,".")</f>
        <v>3.9301305683461107</v>
      </c>
      <c r="J91" s="30">
        <f>IFERROR((s_DL/(up_Rad_Spec!AZ91*s_GSF_s*s_Fam*s_Foffset*Fsurf!C91*s_EF_w*(1/365)*s_ET_w*(1/24)))*up_Rad_Spec!BF91,".")</f>
        <v>3.9301305683461107</v>
      </c>
      <c r="K91" s="30">
        <f>IFERROR((s_DL/(up_Rad_Spec!BA91*s_GSF_s*s_Fam*s_Foffset*Fsurf!C91*s_EF_w*(1/365)*s_ET_w*(1/24)))*up_Rad_Spec!BF91,".")</f>
        <v>3.9301305683461107</v>
      </c>
      <c r="L91" s="30">
        <f>IFERROR((s_DL/(up_Rad_Spec!BB91*s_GSF_s*s_Fam*s_Foffset*Fsurf!C91*s_EF_w*(1/365)*s_ET_w*(1/24)))*up_Rad_Spec!BF91,".")</f>
        <v>3.9301305683461107</v>
      </c>
      <c r="M91" s="30">
        <f>IFERROR((s_DL/(up_Rad_Spec!AY91*s_GSF_s*s_Fam*s_Foffset*Fsurf!C91*s_EF_w*(1/365)*s_ET_w*(1/24)))*up_Rad_Spec!BF91,".")</f>
        <v>3.9301305683461107</v>
      </c>
      <c r="N91" s="30">
        <f>IFERROR((s_DL/(up_Rad_Spec!AV91*s_GSF_s*s_Fam*s_Foffset*acf!D91*s_ET_w*(1/24)*s_EF_w*(1/365)))*up_Rad_Spec!BF91,".")</f>
        <v>5.1543596240044938</v>
      </c>
      <c r="O91" s="30">
        <f>IFERROR((s_DL/(up_Rad_Spec!AZ91*s_GSF_s*s_Fam*s_Foffset*acf!E91*s_ET_w*(1/24)*s_EF_w*(1/365)))*up_Rad_Spec!BF91,".")</f>
        <v>4.8376519252747263</v>
      </c>
      <c r="P91" s="30">
        <f>IFERROR((s_DL/(up_Rad_Spec!BA91*s_GSF_s*s_Fam*s_Foffset*acf!F91*s_ET_w*(1/24)*s_EF_w*(1/365)))*up_Rad_Spec!BF91,".")</f>
        <v>4.7773608643619241</v>
      </c>
      <c r="Q91" s="30">
        <f>IFERROR((s_DL/(up_Rad_Spec!BB91*s_GSF_s*s_Fam*s_Foffset*acf!G91*s_ET_w*(1/24)*s_EF_w*(1/365)))*up_Rad_Spec!BF91,".")</f>
        <v>4.8265026556650517</v>
      </c>
      <c r="R91" s="30">
        <f>IFERROR((s_DL/(up_Rad_Spec!AY91*s_GSF_s*s_Fam*s_Foffset*acf!C91*s_ET_w*(1/24)*s_EF_w*(1/365)))*up_Rad_Spec!BF91,".")</f>
        <v>4.5953910194054739</v>
      </c>
    </row>
    <row r="92" spans="1:18">
      <c r="A92" s="88" t="s">
        <v>99</v>
      </c>
      <c r="B92" s="28"/>
      <c r="C92" s="30">
        <f>IFERROR((s_DL/(k_decay*up_Rad_Spec!V92*s_IFD_w*s_EF_w))*up_Rad_Spec!BF92,".")</f>
        <v>3.266256203344386E-5</v>
      </c>
      <c r="D92" s="30">
        <f>IFERROR((s_DL/(k_decay*up_Rad_Spec!AN92*s_IRA_w*(1/s_PEFm_up)*s_SLF*s_ET_w*s_EF_w))*up_Rad_Spec!BF92,".")</f>
        <v>4.914819043980935E-7</v>
      </c>
      <c r="E92" s="30">
        <f>IFERROR((s_DL/(k_decay*up_Rad_Spec!AN92*s_IRA_w*(1/s_PEF)*s_SLF*s_ET_w*s_EF_w))*up_Rad_Spec!BF92,".")</f>
        <v>4.0946614908779038E-4</v>
      </c>
      <c r="F92" s="30">
        <f>IFERROR((s_DL/(k_decay*up_Rad_Spec!AY92*s_GSF_s*s_Fam*s_Foffset*acf!C92*s_ET_w*(1/24)*s_EF_w*(1/365)))*up_Rad_Spec!BF92,".")</f>
        <v>4.8194018562371834</v>
      </c>
      <c r="G92" s="30">
        <f t="shared" si="2"/>
        <v>3.0249402977748424E-5</v>
      </c>
      <c r="H92" s="30">
        <f t="shared" si="3"/>
        <v>4.8419603376271851E-7</v>
      </c>
      <c r="I92" s="89" t="str">
        <f>IFERROR((s_DL/(up_Rad_Spec!AV92*s_GSF_s*s_Fam*s_Foffset*Fsurf!C92*s_EF_w*(1/365)*s_ET_w*(1/24)))*up_Rad_Spec!BF92,".")</f>
        <v>.</v>
      </c>
      <c r="J92" s="30" t="str">
        <f>IFERROR((s_DL/(up_Rad_Spec!AZ92*s_GSF_s*s_Fam*s_Foffset*Fsurf!C92*s_EF_w*(1/365)*s_ET_w*(1/24)))*up_Rad_Spec!BF92,".")</f>
        <v>.</v>
      </c>
      <c r="K92" s="30" t="str">
        <f>IFERROR((s_DL/(up_Rad_Spec!BA92*s_GSF_s*s_Fam*s_Foffset*Fsurf!C92*s_EF_w*(1/365)*s_ET_w*(1/24)))*up_Rad_Spec!BF92,".")</f>
        <v>.</v>
      </c>
      <c r="L92" s="30" t="str">
        <f>IFERROR((s_DL/(up_Rad_Spec!BB92*s_GSF_s*s_Fam*s_Foffset*Fsurf!C92*s_EF_w*(1/365)*s_ET_w*(1/24)))*up_Rad_Spec!BF92,".")</f>
        <v>.</v>
      </c>
      <c r="M92" s="30" t="str">
        <f>IFERROR((s_DL/(up_Rad_Spec!AY92*s_GSF_s*s_Fam*s_Foffset*Fsurf!C92*s_EF_w*(1/365)*s_ET_w*(1/24)))*up_Rad_Spec!BF92,".")</f>
        <v>.</v>
      </c>
      <c r="N92" s="30">
        <f>IFERROR((s_DL/(up_Rad_Spec!AV92*s_GSF_s*s_Fam*s_Foffset*acf!D92*s_ET_w*(1/24)*s_EF_w*(1/365)))*up_Rad_Spec!BF92,".")</f>
        <v>4.2641916666555311</v>
      </c>
      <c r="O92" s="30">
        <f>IFERROR((s_DL/(up_Rad_Spec!AZ92*s_GSF_s*s_Fam*s_Foffset*acf!E92*s_ET_w*(1/24)*s_EF_w*(1/365)))*up_Rad_Spec!BF92,".")</f>
        <v>4.3324607450625781</v>
      </c>
      <c r="P92" s="30">
        <f>IFERROR((s_DL/(up_Rad_Spec!BA92*s_GSF_s*s_Fam*s_Foffset*acf!F92*s_ET_w*(1/24)*s_EF_w*(1/365)))*up_Rad_Spec!BF92,".")</f>
        <v>4.3398873767145032</v>
      </c>
      <c r="Q92" s="30">
        <f>IFERROR((s_DL/(up_Rad_Spec!BB92*s_GSF_s*s_Fam*s_Foffset*acf!G92*s_ET_w*(1/24)*s_EF_w*(1/365)))*up_Rad_Spec!BF92,".")</f>
        <v>4.295661715855938</v>
      </c>
      <c r="R92" s="30">
        <f>IFERROR((s_DL/(up_Rad_Spec!AY92*s_GSF_s*s_Fam*s_Foffset*acf!C92*s_ET_w*(1/24)*s_EF_w*(1/365)))*up_Rad_Spec!BF92,".")</f>
        <v>4.2641916666555311</v>
      </c>
    </row>
    <row r="93" spans="1:18">
      <c r="A93" s="88" t="s">
        <v>100</v>
      </c>
      <c r="B93" s="28"/>
      <c r="C93" s="30">
        <f>IFERROR((s_DL/(k_decay*up_Rad_Spec!V93*s_IFD_w*s_EF_w))*up_Rad_Spec!BF93,".")</f>
        <v>3.266256203344386E-5</v>
      </c>
      <c r="D93" s="30">
        <f>IFERROR((s_DL/(k_decay*up_Rad_Spec!AN93*s_IRA_w*(1/s_PEFm_up)*s_SLF*s_ET_w*s_EF_w))*up_Rad_Spec!BF93,".")</f>
        <v>4.914819043980935E-7</v>
      </c>
      <c r="E93" s="30">
        <f>IFERROR((s_DL/(k_decay*up_Rad_Spec!AN93*s_IRA_w*(1/s_PEF)*s_SLF*s_ET_w*s_EF_w))*up_Rad_Spec!BF93,".")</f>
        <v>4.0946614908779038E-4</v>
      </c>
      <c r="F93" s="30">
        <f>IFERROR((s_DL/(k_decay*up_Rad_Spec!AY93*s_GSF_s*s_Fam*s_Foffset*acf!C93*s_ET_w*(1/24)*s_EF_w*(1/365)))*up_Rad_Spec!BF93,".")</f>
        <v>5.6753573982715899</v>
      </c>
      <c r="G93" s="30">
        <f t="shared" si="2"/>
        <v>3.0249431612859888E-5</v>
      </c>
      <c r="H93" s="30">
        <f t="shared" si="3"/>
        <v>4.8419604109952922E-7</v>
      </c>
      <c r="I93" s="89" t="str">
        <f>IFERROR((s_DL/(up_Rad_Spec!AV93*s_GSF_s*s_Fam*s_Foffset*Fsurf!C93*s_EF_w*(1/365)*s_ET_w*(1/24)))*up_Rad_Spec!BF93,".")</f>
        <v>.</v>
      </c>
      <c r="J93" s="30" t="str">
        <f>IFERROR((s_DL/(up_Rad_Spec!AZ93*s_GSF_s*s_Fam*s_Foffset*Fsurf!C93*s_EF_w*(1/365)*s_ET_w*(1/24)))*up_Rad_Spec!BF93,".")</f>
        <v>.</v>
      </c>
      <c r="K93" s="30" t="str">
        <f>IFERROR((s_DL/(up_Rad_Spec!BA93*s_GSF_s*s_Fam*s_Foffset*Fsurf!C93*s_EF_w*(1/365)*s_ET_w*(1/24)))*up_Rad_Spec!BF93,".")</f>
        <v>.</v>
      </c>
      <c r="L93" s="30" t="str">
        <f>IFERROR((s_DL/(up_Rad_Spec!BB93*s_GSF_s*s_Fam*s_Foffset*Fsurf!C93*s_EF_w*(1/365)*s_ET_w*(1/24)))*up_Rad_Spec!BF93,".")</f>
        <v>.</v>
      </c>
      <c r="M93" s="30" t="str">
        <f>IFERROR((s_DL/(up_Rad_Spec!AY93*s_GSF_s*s_Fam*s_Foffset*Fsurf!C93*s_EF_w*(1/365)*s_ET_w*(1/24)))*up_Rad_Spec!BF93,".")</f>
        <v>.</v>
      </c>
      <c r="N93" s="30">
        <f>IFERROR((s_DL/(up_Rad_Spec!AV93*s_GSF_s*s_Fam*s_Foffset*acf!D93*s_ET_w*(1/24)*s_EF_w*(1/365)))*up_Rad_Spec!BF93,".")</f>
        <v>4.4431087995221965</v>
      </c>
      <c r="O93" s="30">
        <f>IFERROR((s_DL/(up_Rad_Spec!AZ93*s_GSF_s*s_Fam*s_Foffset*acf!E93*s_ET_w*(1/24)*s_EF_w*(1/365)))*up_Rad_Spec!BF93,".")</f>
        <v>4.5110659210408501</v>
      </c>
      <c r="P93" s="30">
        <f>IFERROR((s_DL/(up_Rad_Spec!BA93*s_GSF_s*s_Fam*s_Foffset*acf!F93*s_ET_w*(1/24)*s_EF_w*(1/365)))*up_Rad_Spec!BF93,".")</f>
        <v>4.4433593837418961</v>
      </c>
      <c r="Q93" s="30">
        <f>IFERROR((s_DL/(up_Rad_Spec!BB93*s_GSF_s*s_Fam*s_Foffset*acf!G93*s_ET_w*(1/24)*s_EF_w*(1/365)))*up_Rad_Spec!BF93,".")</f>
        <v>4.4474663801220995</v>
      </c>
      <c r="R93" s="30">
        <f>IFERROR((s_DL/(up_Rad_Spec!AY93*s_GSF_s*s_Fam*s_Foffset*acf!C93*s_ET_w*(1/24)*s_EF_w*(1/365)))*up_Rad_Spec!BF93,".")</f>
        <v>5.0215384491503388</v>
      </c>
    </row>
    <row r="94" spans="1:18">
      <c r="A94" s="88" t="s">
        <v>101</v>
      </c>
      <c r="B94" s="28"/>
      <c r="C94" s="30">
        <f>IFERROR((s_DL/(k_decay*up_Rad_Spec!V94*s_IFD_w*s_EF_w))*up_Rad_Spec!BF94,".")</f>
        <v>3.266256203344386E-5</v>
      </c>
      <c r="D94" s="30">
        <f>IFERROR((s_DL/(k_decay*up_Rad_Spec!AN94*s_IRA_w*(1/s_PEFm_up)*s_SLF*s_ET_w*s_EF_w))*up_Rad_Spec!BF94,".")</f>
        <v>4.914819043980935E-7</v>
      </c>
      <c r="E94" s="30">
        <f>IFERROR((s_DL/(k_decay*up_Rad_Spec!AN94*s_IRA_w*(1/s_PEF)*s_SLF*s_ET_w*s_EF_w))*up_Rad_Spec!BF94,".")</f>
        <v>4.0946614908779038E-4</v>
      </c>
      <c r="F94" s="30">
        <f>IFERROR((s_DL/(k_decay*up_Rad_Spec!AY94*s_GSF_s*s_Fam*s_Foffset*acf!C94*s_ET_w*(1/24)*s_EF_w*(1/365)))*up_Rad_Spec!BF94,".")</f>
        <v>5.4218270882668307</v>
      </c>
      <c r="G94" s="30">
        <f t="shared" si="2"/>
        <v>3.0249424073658616E-5</v>
      </c>
      <c r="H94" s="30">
        <f t="shared" si="3"/>
        <v>4.8419603916785682E-7</v>
      </c>
      <c r="I94" s="89">
        <f>IFERROR((s_DL/(up_Rad_Spec!AV94*s_GSF_s*s_Fam*s_Foffset*Fsurf!C94*s_EF_w*(1/365)*s_ET_w*(1/24)))*up_Rad_Spec!BF94,".")</f>
        <v>4.3645769361878513</v>
      </c>
      <c r="J94" s="30">
        <f>IFERROR((s_DL/(up_Rad_Spec!AZ94*s_GSF_s*s_Fam*s_Foffset*Fsurf!C94*s_EF_w*(1/365)*s_ET_w*(1/24)))*up_Rad_Spec!BF94,".")</f>
        <v>4.3645769361878513</v>
      </c>
      <c r="K94" s="30">
        <f>IFERROR((s_DL/(up_Rad_Spec!BA94*s_GSF_s*s_Fam*s_Foffset*Fsurf!C94*s_EF_w*(1/365)*s_ET_w*(1/24)))*up_Rad_Spec!BF94,".")</f>
        <v>4.3645769361878513</v>
      </c>
      <c r="L94" s="30">
        <f>IFERROR((s_DL/(up_Rad_Spec!BB94*s_GSF_s*s_Fam*s_Foffset*Fsurf!C94*s_EF_w*(1/365)*s_ET_w*(1/24)))*up_Rad_Spec!BF94,".")</f>
        <v>4.3645769361878513</v>
      </c>
      <c r="M94" s="30">
        <f>IFERROR((s_DL/(up_Rad_Spec!AY94*s_GSF_s*s_Fam*s_Foffset*Fsurf!C94*s_EF_w*(1/365)*s_ET_w*(1/24)))*up_Rad_Spec!BF94,".")</f>
        <v>4.3645769361878513</v>
      </c>
      <c r="N94" s="30">
        <f>IFERROR((s_DL/(up_Rad_Spec!AV94*s_GSF_s*s_Fam*s_Foffset*acf!D94*s_ET_w*(1/24)*s_EF_w*(1/365)))*up_Rad_Spec!BF94,".")</f>
        <v>4.5389462843524084</v>
      </c>
      <c r="O94" s="30">
        <f>IFERROR((s_DL/(up_Rad_Spec!AZ94*s_GSF_s*s_Fam*s_Foffset*acf!E94*s_ET_w*(1/24)*s_EF_w*(1/365)))*up_Rad_Spec!BF94,".")</f>
        <v>4.5769841691497257</v>
      </c>
      <c r="P94" s="30">
        <f>IFERROR((s_DL/(up_Rad_Spec!BA94*s_GSF_s*s_Fam*s_Foffset*acf!F94*s_ET_w*(1/24)*s_EF_w*(1/365)))*up_Rad_Spec!BF94,".")</f>
        <v>4.595494778601199</v>
      </c>
      <c r="Q94" s="30">
        <f>IFERROR((s_DL/(up_Rad_Spec!BB94*s_GSF_s*s_Fam*s_Foffset*acf!G94*s_ET_w*(1/24)*s_EF_w*(1/365)))*up_Rad_Spec!BF94,".")</f>
        <v>4.5549320075638589</v>
      </c>
      <c r="R94" s="30">
        <f>IFERROR((s_DL/(up_Rad_Spec!AY94*s_GSF_s*s_Fam*s_Foffset*acf!C94*s_ET_w*(1/24)*s_EF_w*(1/365)))*up_Rad_Spec!BF94,".")</f>
        <v>4.797215624987472</v>
      </c>
    </row>
    <row r="95" spans="1:18">
      <c r="A95" s="88" t="s">
        <v>102</v>
      </c>
      <c r="B95" s="28"/>
      <c r="C95" s="30">
        <f>IFERROR((s_DL/(k_decay*up_Rad_Spec!V95*s_IFD_w*s_EF_w))*up_Rad_Spec!BF95,".")</f>
        <v>3.266256203344386E-5</v>
      </c>
      <c r="D95" s="30">
        <f>IFERROR((s_DL/(k_decay*up_Rad_Spec!AN95*s_IRA_w*(1/s_PEFm_up)*s_SLF*s_ET_w*s_EF_w))*up_Rad_Spec!BF95,".")</f>
        <v>4.914819043980935E-7</v>
      </c>
      <c r="E95" s="30">
        <f>IFERROR((s_DL/(k_decay*up_Rad_Spec!AN95*s_IRA_w*(1/s_PEF)*s_SLF*s_ET_w*s_EF_w))*up_Rad_Spec!BF95,".")</f>
        <v>4.0946614908779038E-4</v>
      </c>
      <c r="F95" s="30">
        <f>IFERROR((s_DL/(k_decay*up_Rad_Spec!AY95*s_GSF_s*s_Fam*s_Foffset*acf!C95*s_ET_w*(1/24)*s_EF_w*(1/365)))*up_Rad_Spec!BF95,".")</f>
        <v>5.5260058877907534</v>
      </c>
      <c r="G95" s="30">
        <f t="shared" si="2"/>
        <v>3.024942725533943E-5</v>
      </c>
      <c r="H95" s="30">
        <f t="shared" si="3"/>
        <v>4.8419603998305806E-7</v>
      </c>
      <c r="I95" s="89">
        <f>IFERROR((s_DL/(up_Rad_Spec!AV95*s_GSF_s*s_Fam*s_Foffset*Fsurf!C95*s_EF_w*(1/365)*s_ET_w*(1/24)))*up_Rad_Spec!BF95,".")</f>
        <v>4.4839029092066571</v>
      </c>
      <c r="J95" s="30">
        <f>IFERROR((s_DL/(up_Rad_Spec!AZ95*s_GSF_s*s_Fam*s_Foffset*Fsurf!C95*s_EF_w*(1/365)*s_ET_w*(1/24)))*up_Rad_Spec!BF95,".")</f>
        <v>4.4839029092066571</v>
      </c>
      <c r="K95" s="30">
        <f>IFERROR((s_DL/(up_Rad_Spec!BA95*s_GSF_s*s_Fam*s_Foffset*Fsurf!C95*s_EF_w*(1/365)*s_ET_w*(1/24)))*up_Rad_Spec!BF95,".")</f>
        <v>4.4839029092066571</v>
      </c>
      <c r="L95" s="30">
        <f>IFERROR((s_DL/(up_Rad_Spec!BB95*s_GSF_s*s_Fam*s_Foffset*Fsurf!C95*s_EF_w*(1/365)*s_ET_w*(1/24)))*up_Rad_Spec!BF95,".")</f>
        <v>4.4839029092066571</v>
      </c>
      <c r="M95" s="30">
        <f>IFERROR((s_DL/(up_Rad_Spec!AY95*s_GSF_s*s_Fam*s_Foffset*Fsurf!C95*s_EF_w*(1/365)*s_ET_w*(1/24)))*up_Rad_Spec!BF95,".")</f>
        <v>4.4839029092066571</v>
      </c>
      <c r="N95" s="30">
        <f>IFERROR((s_DL/(up_Rad_Spec!AV95*s_GSF_s*s_Fam*s_Foffset*acf!D95*s_ET_w*(1/24)*s_EF_w*(1/365)))*up_Rad_Spec!BF95,".")</f>
        <v>4.4791929271591711</v>
      </c>
      <c r="O95" s="30">
        <f>IFERROR((s_DL/(up_Rad_Spec!AZ95*s_GSF_s*s_Fam*s_Foffset*acf!E95*s_ET_w*(1/24)*s_EF_w*(1/365)))*up_Rad_Spec!BF95,".")</f>
        <v>4.4972076047241396</v>
      </c>
      <c r="P95" s="30">
        <f>IFERROR((s_DL/(up_Rad_Spec!BA95*s_GSF_s*s_Fam*s_Foffset*acf!F95*s_ET_w*(1/24)*s_EF_w*(1/365)))*up_Rad_Spec!BF95,".")</f>
        <v>4.4946885135017736</v>
      </c>
      <c r="Q95" s="30">
        <f>IFERROR((s_DL/(up_Rad_Spec!BB95*s_GSF_s*s_Fam*s_Foffset*acf!G95*s_ET_w*(1/24)*s_EF_w*(1/365)))*up_Rad_Spec!BF95,".")</f>
        <v>4.5443709268043717</v>
      </c>
      <c r="R95" s="30">
        <f>IFERROR((s_DL/(up_Rad_Spec!AY95*s_GSF_s*s_Fam*s_Foffset*acf!C95*s_ET_w*(1/24)*s_EF_w*(1/365)))*up_Rad_Spec!BF95,".")</f>
        <v>4.8893927004884814</v>
      </c>
    </row>
    <row r="96" spans="1:18">
      <c r="A96" s="34" t="s">
        <v>103</v>
      </c>
      <c r="B96" s="90" t="s">
        <v>9</v>
      </c>
      <c r="C96" s="30">
        <f>IFERROR((s_DL/(k_decay*up_Rad_Spec!V96*s_IFD_w*s_EF_w))*up_Rad_Spec!BF96,".")</f>
        <v>3.266256203344386E-5</v>
      </c>
      <c r="D96" s="30">
        <f>IFERROR((s_DL/(k_decay*up_Rad_Spec!AN96*s_IRA_w*(1/s_PEFm_up)*s_SLF*s_ET_w*s_EF_w))*up_Rad_Spec!BF96,".")</f>
        <v>4.914819043980935E-7</v>
      </c>
      <c r="E96" s="30">
        <f>IFERROR((s_DL/(k_decay*up_Rad_Spec!AN96*s_IRA_w*(1/s_PEF)*s_SLF*s_ET_w*s_EF_w))*up_Rad_Spec!BF96,".")</f>
        <v>4.0946614908779038E-4</v>
      </c>
      <c r="F96" s="30">
        <f>IFERROR((s_DL/(k_decay*up_Rad_Spec!AY96*s_GSF_s*s_Fam*s_Foffset*acf!C96*s_ET_w*(1/24)*s_EF_w*(1/365)))*up_Rad_Spec!BF96,".")</f>
        <v>5.4390392377533896</v>
      </c>
      <c r="G96" s="30">
        <f t="shared" si="2"/>
        <v>3.0249424607732673E-5</v>
      </c>
      <c r="H96" s="30">
        <f t="shared" si="3"/>
        <v>4.8419603930469574E-7</v>
      </c>
      <c r="I96" s="89">
        <f>IFERROR((s_DL/(up_Rad_Spec!AV96*s_GSF_s*s_Fam*s_Foffset*Fsurf!C96*s_EF_w*(1/365)*s_ET_w*(1/24)))*up_Rad_Spec!BF96,".")</f>
        <v>4.3116194809459358</v>
      </c>
      <c r="J96" s="30">
        <f>IFERROR((s_DL/(up_Rad_Spec!AZ96*s_GSF_s*s_Fam*s_Foffset*Fsurf!C96*s_EF_w*(1/365)*s_ET_w*(1/24)))*up_Rad_Spec!BF96,".")</f>
        <v>4.3116194809459358</v>
      </c>
      <c r="K96" s="30">
        <f>IFERROR((s_DL/(up_Rad_Spec!BA96*s_GSF_s*s_Fam*s_Foffset*Fsurf!C96*s_EF_w*(1/365)*s_ET_w*(1/24)))*up_Rad_Spec!BF96,".")</f>
        <v>4.3116194809459358</v>
      </c>
      <c r="L96" s="30">
        <f>IFERROR((s_DL/(up_Rad_Spec!BB96*s_GSF_s*s_Fam*s_Foffset*Fsurf!C96*s_EF_w*(1/365)*s_ET_w*(1/24)))*up_Rad_Spec!BF96,".")</f>
        <v>4.3116194809459358</v>
      </c>
      <c r="M96" s="30">
        <f>IFERROR((s_DL/(up_Rad_Spec!AY96*s_GSF_s*s_Fam*s_Foffset*Fsurf!C96*s_EF_w*(1/365)*s_ET_w*(1/24)))*up_Rad_Spec!BF96,".")</f>
        <v>4.3116194809459358</v>
      </c>
      <c r="N96" s="30">
        <f>IFERROR((s_DL/(up_Rad_Spec!AV96*s_GSF_s*s_Fam*s_Foffset*acf!D96*s_ET_w*(1/24)*s_EF_w*(1/365)))*up_Rad_Spec!BF96,".")</f>
        <v>4.6684422527910705</v>
      </c>
      <c r="O96" s="30">
        <f>IFERROR((s_DL/(up_Rad_Spec!AZ96*s_GSF_s*s_Fam*s_Foffset*acf!E96*s_ET_w*(1/24)*s_EF_w*(1/365)))*up_Rad_Spec!BF96,".")</f>
        <v>4.5660813421709676</v>
      </c>
      <c r="P96" s="30">
        <f>IFERROR((s_DL/(up_Rad_Spec!BA96*s_GSF_s*s_Fam*s_Foffset*acf!F96*s_ET_w*(1/24)*s_EF_w*(1/365)))*up_Rad_Spec!BF96,".")</f>
        <v>4.6393404936340206</v>
      </c>
      <c r="Q96" s="30">
        <f>IFERROR((s_DL/(up_Rad_Spec!BB96*s_GSF_s*s_Fam*s_Foffset*acf!G96*s_ET_w*(1/24)*s_EF_w*(1/365)))*up_Rad_Spec!BF96,".")</f>
        <v>4.4651221640372052</v>
      </c>
      <c r="R96" s="30">
        <f>IFERROR((s_DL/(up_Rad_Spec!AY96*s_GSF_s*s_Fam*s_Foffset*acf!C96*s_ET_w*(1/24)*s_EF_w*(1/365)))*up_Rad_Spec!BF96,".")</f>
        <v>4.8124448809398102</v>
      </c>
    </row>
    <row r="97" spans="1:18">
      <c r="A97" s="88" t="s">
        <v>104</v>
      </c>
      <c r="B97" s="28"/>
      <c r="C97" s="30">
        <f>IFERROR((s_DL/(k_decay*up_Rad_Spec!V97*s_IFD_w*s_EF_w))*up_Rad_Spec!BF97,".")</f>
        <v>3.266256203344386E-5</v>
      </c>
      <c r="D97" s="30">
        <f>IFERROR((s_DL/(k_decay*up_Rad_Spec!AN97*s_IRA_w*(1/s_PEFm_up)*s_SLF*s_ET_w*s_EF_w))*up_Rad_Spec!BF97,".")</f>
        <v>4.914819043980935E-7</v>
      </c>
      <c r="E97" s="30">
        <f>IFERROR((s_DL/(k_decay*up_Rad_Spec!AN97*s_IRA_w*(1/s_PEF)*s_SLF*s_ET_w*s_EF_w))*up_Rad_Spec!BF97,".")</f>
        <v>4.0946614908779038E-4</v>
      </c>
      <c r="F97" s="30">
        <f>IFERROR((s_DL/(k_decay*up_Rad_Spec!AY97*s_GSF_s*s_Fam*s_Foffset*acf!C97*s_ET_w*(1/24)*s_EF_w*(1/365)))*up_Rad_Spec!BF97,".")</f>
        <v>5.4501059398414826</v>
      </c>
      <c r="G97" s="30">
        <f t="shared" si="2"/>
        <v>3.024942494933854E-5</v>
      </c>
      <c r="H97" s="30">
        <f t="shared" si="3"/>
        <v>4.8419603939222113E-7</v>
      </c>
      <c r="I97" s="89">
        <f>IFERROR((s_DL/(up_Rad_Spec!AV97*s_GSF_s*s_Fam*s_Foffset*Fsurf!C97*s_EF_w*(1/365)*s_ET_w*(1/24)))*up_Rad_Spec!BF97,".")</f>
        <v>4.285619765482946</v>
      </c>
      <c r="J97" s="30">
        <f>IFERROR((s_DL/(up_Rad_Spec!AZ97*s_GSF_s*s_Fam*s_Foffset*Fsurf!C97*s_EF_w*(1/365)*s_ET_w*(1/24)))*up_Rad_Spec!BF97,".")</f>
        <v>4.285619765482946</v>
      </c>
      <c r="K97" s="30">
        <f>IFERROR((s_DL/(up_Rad_Spec!BA97*s_GSF_s*s_Fam*s_Foffset*Fsurf!C97*s_EF_w*(1/365)*s_ET_w*(1/24)))*up_Rad_Spec!BF97,".")</f>
        <v>4.285619765482946</v>
      </c>
      <c r="L97" s="30">
        <f>IFERROR((s_DL/(up_Rad_Spec!BB97*s_GSF_s*s_Fam*s_Foffset*Fsurf!C97*s_EF_w*(1/365)*s_ET_w*(1/24)))*up_Rad_Spec!BF97,".")</f>
        <v>4.285619765482946</v>
      </c>
      <c r="M97" s="30">
        <f>IFERROR((s_DL/(up_Rad_Spec!AY97*s_GSF_s*s_Fam*s_Foffset*Fsurf!C97*s_EF_w*(1/365)*s_ET_w*(1/24)))*up_Rad_Spec!BF97,".")</f>
        <v>4.285619765482946</v>
      </c>
      <c r="N97" s="30">
        <f>IFERROR((s_DL/(up_Rad_Spec!AV97*s_GSF_s*s_Fam*s_Foffset*acf!D97*s_ET_w*(1/24)*s_EF_w*(1/365)))*up_Rad_Spec!BF97,".")</f>
        <v>4.5800577160374196</v>
      </c>
      <c r="O97" s="30">
        <f>IFERROR((s_DL/(up_Rad_Spec!AZ97*s_GSF_s*s_Fam*s_Foffset*acf!E97*s_ET_w*(1/24)*s_EF_w*(1/365)))*up_Rad_Spec!BF97,".")</f>
        <v>4.5526782064715485</v>
      </c>
      <c r="P97" s="30">
        <f>IFERROR((s_DL/(up_Rad_Spec!BA97*s_GSF_s*s_Fam*s_Foffset*acf!F97*s_ET_w*(1/24)*s_EF_w*(1/365)))*up_Rad_Spec!BF97,".")</f>
        <v>4.6083194151926454</v>
      </c>
      <c r="Q97" s="30">
        <f>IFERROR((s_DL/(up_Rad_Spec!BB97*s_GSF_s*s_Fam*s_Foffset*acf!G97*s_ET_w*(1/24)*s_EF_w*(1/365)))*up_Rad_Spec!BF97,".")</f>
        <v>4.5610657700302832</v>
      </c>
      <c r="R97" s="30">
        <f>IFERROR((s_DL/(up_Rad_Spec!AY97*s_GSF_s*s_Fam*s_Foffset*acf!C97*s_ET_w*(1/24)*s_EF_w*(1/365)))*up_Rad_Spec!BF97,".")</f>
        <v>4.8222366642832828</v>
      </c>
    </row>
    <row r="98" spans="1:18">
      <c r="A98" s="27" t="s">
        <v>105</v>
      </c>
      <c r="B98" s="90" t="s">
        <v>13</v>
      </c>
      <c r="C98" s="30">
        <f>IFERROR((s_DL/(k_decay*up_Rad_Spec!V98*s_IFD_w*s_EF_w))*up_Rad_Spec!BF98,".")</f>
        <v>3.266256203344386E-5</v>
      </c>
      <c r="D98" s="30">
        <f>IFERROR((s_DL/(k_decay*up_Rad_Spec!AN98*s_IRA_w*(1/s_PEFm_up)*s_SLF*s_ET_w*s_EF_w))*up_Rad_Spec!BF98,".")</f>
        <v>4.914819043980935E-7</v>
      </c>
      <c r="E98" s="30">
        <f>IFERROR((s_DL/(k_decay*up_Rad_Spec!AN98*s_IRA_w*(1/s_PEF)*s_SLF*s_ET_w*s_EF_w))*up_Rad_Spec!BF98,".")</f>
        <v>4.0946614908779038E-4</v>
      </c>
      <c r="F98" s="30">
        <f>IFERROR((s_DL/(k_decay*up_Rad_Spec!AY98*s_GSF_s*s_Fam*s_Foffset*acf!C98*s_ET_w*(1/24)*s_EF_w*(1/365)))*up_Rad_Spec!BF98,".")</f>
        <v>5.4685906907531487</v>
      </c>
      <c r="G98" s="30">
        <f t="shared" si="2"/>
        <v>3.024942551684067E-5</v>
      </c>
      <c r="H98" s="30">
        <f t="shared" si="3"/>
        <v>4.8419603953762493E-7</v>
      </c>
      <c r="I98" s="89">
        <f>IFERROR((s_DL/(up_Rad_Spec!AV98*s_GSF_s*s_Fam*s_Foffset*Fsurf!C98*s_EF_w*(1/365)*s_ET_w*(1/24)))*up_Rad_Spec!BF98,".")</f>
        <v>4.2684601267823128</v>
      </c>
      <c r="J98" s="30">
        <f>IFERROR((s_DL/(up_Rad_Spec!AZ98*s_GSF_s*s_Fam*s_Foffset*Fsurf!C98*s_EF_w*(1/365)*s_ET_w*(1/24)))*up_Rad_Spec!BF98,".")</f>
        <v>4.2684601267823128</v>
      </c>
      <c r="K98" s="30">
        <f>IFERROR((s_DL/(up_Rad_Spec!BA98*s_GSF_s*s_Fam*s_Foffset*Fsurf!C98*s_EF_w*(1/365)*s_ET_w*(1/24)))*up_Rad_Spec!BF98,".")</f>
        <v>4.2684601267823128</v>
      </c>
      <c r="L98" s="30">
        <f>IFERROR((s_DL/(up_Rad_Spec!BB98*s_GSF_s*s_Fam*s_Foffset*Fsurf!C98*s_EF_w*(1/365)*s_ET_w*(1/24)))*up_Rad_Spec!BF98,".")</f>
        <v>4.2684601267823128</v>
      </c>
      <c r="M98" s="30">
        <f>IFERROR((s_DL/(up_Rad_Spec!AY98*s_GSF_s*s_Fam*s_Foffset*Fsurf!C98*s_EF_w*(1/365)*s_ET_w*(1/24)))*up_Rad_Spec!BF98,".")</f>
        <v>4.2684601267823128</v>
      </c>
      <c r="N98" s="30">
        <f>IFERROR((s_DL/(up_Rad_Spec!AV98*s_GSF_s*s_Fam*s_Foffset*acf!D98*s_ET_w*(1/24)*s_EF_w*(1/365)))*up_Rad_Spec!BF98,".")</f>
        <v>4.5210706827191167</v>
      </c>
      <c r="O98" s="30">
        <f>IFERROR((s_DL/(up_Rad_Spec!AZ98*s_GSF_s*s_Fam*s_Foffset*acf!E98*s_ET_w*(1/24)*s_EF_w*(1/365)))*up_Rad_Spec!BF98,".")</f>
        <v>4.5388345197621565</v>
      </c>
      <c r="P98" s="30">
        <f>IFERROR((s_DL/(up_Rad_Spec!BA98*s_GSF_s*s_Fam*s_Foffset*acf!F98*s_ET_w*(1/24)*s_EF_w*(1/365)))*up_Rad_Spec!BF98,".")</f>
        <v>4.5756213951191365</v>
      </c>
      <c r="Q98" s="30">
        <f>IFERROR((s_DL/(up_Rad_Spec!BB98*s_GSF_s*s_Fam*s_Foffset*acf!G98*s_ET_w*(1/24)*s_EF_w*(1/365)))*up_Rad_Spec!BF98,".")</f>
        <v>4.6359417093896029</v>
      </c>
      <c r="R98" s="30">
        <f>IFERROR((s_DL/(up_Rad_Spec!AY98*s_GSF_s*s_Fam*s_Foffset*acf!C98*s_ET_w*(1/24)*s_EF_w*(1/365)))*up_Rad_Spec!BF98,".")</f>
        <v>4.838591913990407</v>
      </c>
    </row>
    <row r="99" spans="1:18">
      <c r="A99" s="88" t="s">
        <v>106</v>
      </c>
      <c r="B99" s="28"/>
      <c r="C99" s="30">
        <f>IFERROR((s_DL/(k_decay*up_Rad_Spec!V99*s_IFD_w*s_EF_w))*up_Rad_Spec!BF99,".")</f>
        <v>3.266256203344386E-5</v>
      </c>
      <c r="D99" s="30">
        <f>IFERROR((s_DL/(k_decay*up_Rad_Spec!AN99*s_IRA_w*(1/s_PEFm_up)*s_SLF*s_ET_w*s_EF_w))*up_Rad_Spec!BF99,".")</f>
        <v>4.914819043980935E-7</v>
      </c>
      <c r="E99" s="30">
        <f>IFERROR((s_DL/(k_decay*up_Rad_Spec!AN99*s_IRA_w*(1/s_PEF)*s_SLF*s_ET_w*s_EF_w))*up_Rad_Spec!BF99,".")</f>
        <v>4.0946614908779038E-4</v>
      </c>
      <c r="F99" s="30">
        <f>IFERROR((s_DL/(k_decay*up_Rad_Spec!AY99*s_GSF_s*s_Fam*s_Foffset*acf!C99*s_ET_w*(1/24)*s_EF_w*(1/365)))*up_Rad_Spec!BF99,".")</f>
        <v>5.3548909513746485</v>
      </c>
      <c r="G99" s="30">
        <f t="shared" si="2"/>
        <v>3.0249421964066269E-5</v>
      </c>
      <c r="H99" s="30">
        <f t="shared" si="3"/>
        <v>4.8419603862734297E-7</v>
      </c>
      <c r="I99" s="89">
        <f>IFERROR((s_DL/(up_Rad_Spec!AV99*s_GSF_s*s_Fam*s_Foffset*Fsurf!C99*s_EF_w*(1/365)*s_ET_w*(1/24)))*up_Rad_Spec!BF99,".")</f>
        <v>3.977790733820457</v>
      </c>
      <c r="J99" s="30">
        <f>IFERROR((s_DL/(up_Rad_Spec!AZ99*s_GSF_s*s_Fam*s_Foffset*Fsurf!C99*s_EF_w*(1/365)*s_ET_w*(1/24)))*up_Rad_Spec!BF99,".")</f>
        <v>3.977790733820457</v>
      </c>
      <c r="K99" s="30">
        <f>IFERROR((s_DL/(up_Rad_Spec!BA99*s_GSF_s*s_Fam*s_Foffset*Fsurf!C99*s_EF_w*(1/365)*s_ET_w*(1/24)))*up_Rad_Spec!BF99,".")</f>
        <v>3.977790733820457</v>
      </c>
      <c r="L99" s="30">
        <f>IFERROR((s_DL/(up_Rad_Spec!BB99*s_GSF_s*s_Fam*s_Foffset*Fsurf!C99*s_EF_w*(1/365)*s_ET_w*(1/24)))*up_Rad_Spec!BF99,".")</f>
        <v>3.977790733820457</v>
      </c>
      <c r="M99" s="30">
        <f>IFERROR((s_DL/(up_Rad_Spec!AY99*s_GSF_s*s_Fam*s_Foffset*Fsurf!C99*s_EF_w*(1/365)*s_ET_w*(1/24)))*up_Rad_Spec!BF99,".")</f>
        <v>3.977790733820457</v>
      </c>
      <c r="N99" s="30">
        <f>IFERROR((s_DL/(up_Rad_Spec!AV99*s_GSF_s*s_Fam*s_Foffset*acf!D99*s_ET_w*(1/24)*s_EF_w*(1/365)))*up_Rad_Spec!BF99,".")</f>
        <v>4.7379907407283666</v>
      </c>
      <c r="O99" s="30">
        <f>IFERROR((s_DL/(up_Rad_Spec!AZ99*s_GSF_s*s_Fam*s_Foffset*acf!E99*s_ET_w*(1/24)*s_EF_w*(1/365)))*up_Rad_Spec!BF99,".")</f>
        <v>4.7379907407283666</v>
      </c>
      <c r="P99" s="30">
        <f>IFERROR((s_DL/(up_Rad_Spec!BA99*s_GSF_s*s_Fam*s_Foffset*acf!F99*s_ET_w*(1/24)*s_EF_w*(1/365)))*up_Rad_Spec!BF99,".")</f>
        <v>4.7379907407283666</v>
      </c>
      <c r="Q99" s="30">
        <f>IFERROR((s_DL/(up_Rad_Spec!BB99*s_GSF_s*s_Fam*s_Foffset*acf!G99*s_ET_w*(1/24)*s_EF_w*(1/365)))*up_Rad_Spec!BF99,".")</f>
        <v>4.7379907407283666</v>
      </c>
      <c r="R99" s="30">
        <f>IFERROR((s_DL/(up_Rad_Spec!AY99*s_GSF_s*s_Fam*s_Foffset*acf!C99*s_ET_w*(1/24)*s_EF_w*(1/365)))*up_Rad_Spec!BF99,".")</f>
        <v>4.7379907407283666</v>
      </c>
    </row>
    <row r="100" spans="1:18">
      <c r="A100" s="88" t="s">
        <v>107</v>
      </c>
      <c r="B100" s="28"/>
      <c r="C100" s="30">
        <f>IFERROR((s_DL/(k_decay*up_Rad_Spec!V100*s_IFD_w*s_EF_w))*up_Rad_Spec!BF100,".")</f>
        <v>3.266256203344386E-5</v>
      </c>
      <c r="D100" s="30">
        <f>IFERROR((s_DL/(k_decay*up_Rad_Spec!AN100*s_IRA_w*(1/s_PEFm_up)*s_SLF*s_ET_w*s_EF_w))*up_Rad_Spec!BF100,".")</f>
        <v>4.914819043980935E-7</v>
      </c>
      <c r="E100" s="30">
        <f>IFERROR((s_DL/(k_decay*up_Rad_Spec!AN100*s_IRA_w*(1/s_PEF)*s_SLF*s_ET_w*s_EF_w))*up_Rad_Spec!BF100,".")</f>
        <v>4.0946614908779038E-4</v>
      </c>
      <c r="F100" s="30">
        <f>IFERROR((s_DL/(k_decay*up_Rad_Spec!AY100*s_GSF_s*s_Fam*s_Foffset*acf!C100*s_ET_w*(1/24)*s_EF_w*(1/365)))*up_Rad_Spec!BF100,".")</f>
        <v>5.3934776655830845</v>
      </c>
      <c r="G100" s="30">
        <f t="shared" si="2"/>
        <v>3.0249423186576389E-5</v>
      </c>
      <c r="H100" s="30">
        <f t="shared" si="3"/>
        <v>4.841960389405712E-7</v>
      </c>
      <c r="I100" s="89">
        <f>IFERROR((s_DL/(up_Rad_Spec!AV100*s_GSF_s*s_Fam*s_Foffset*Fsurf!C100*s_EF_w*(1/365)*s_ET_w*(1/24)))*up_Rad_Spec!BF100,".")</f>
        <v>4.2303488756503276</v>
      </c>
      <c r="J100" s="30">
        <f>IFERROR((s_DL/(up_Rad_Spec!AZ100*s_GSF_s*s_Fam*s_Foffset*Fsurf!C100*s_EF_w*(1/365)*s_ET_w*(1/24)))*up_Rad_Spec!BF100,".")</f>
        <v>4.2303488756503276</v>
      </c>
      <c r="K100" s="30">
        <f>IFERROR((s_DL/(up_Rad_Spec!BA100*s_GSF_s*s_Fam*s_Foffset*Fsurf!C100*s_EF_w*(1/365)*s_ET_w*(1/24)))*up_Rad_Spec!BF100,".")</f>
        <v>4.2303488756503276</v>
      </c>
      <c r="L100" s="30">
        <f>IFERROR((s_DL/(up_Rad_Spec!BB100*s_GSF_s*s_Fam*s_Foffset*Fsurf!C100*s_EF_w*(1/365)*s_ET_w*(1/24)))*up_Rad_Spec!BF100,".")</f>
        <v>4.2303488756503276</v>
      </c>
      <c r="M100" s="30">
        <f>IFERROR((s_DL/(up_Rad_Spec!AY100*s_GSF_s*s_Fam*s_Foffset*Fsurf!C100*s_EF_w*(1/365)*s_ET_w*(1/24)))*up_Rad_Spec!BF100,".")</f>
        <v>4.2303488756503276</v>
      </c>
      <c r="N100" s="30">
        <f>IFERROR((s_DL/(up_Rad_Spec!AV100*s_GSF_s*s_Fam*s_Foffset*acf!D100*s_ET_w*(1/24)*s_EF_w*(1/365)))*up_Rad_Spec!BF100,".")</f>
        <v>4.4828681623814548</v>
      </c>
      <c r="O100" s="30">
        <f>IFERROR((s_DL/(up_Rad_Spec!AZ100*s_GSF_s*s_Fam*s_Foffset*acf!E100*s_ET_w*(1/24)*s_EF_w*(1/365)))*up_Rad_Spec!BF100,".")</f>
        <v>4.5276543096754391</v>
      </c>
      <c r="P100" s="30">
        <f>IFERROR((s_DL/(up_Rad_Spec!BA100*s_GSF_s*s_Fam*s_Foffset*acf!F100*s_ET_w*(1/24)*s_EF_w*(1/365)))*up_Rad_Spec!BF100,".")</f>
        <v>4.5675728919511798</v>
      </c>
      <c r="Q100" s="30">
        <f>IFERROR((s_DL/(up_Rad_Spec!BB100*s_GSF_s*s_Fam*s_Foffset*acf!G100*s_ET_w*(1/24)*s_EF_w*(1/365)))*up_Rad_Spec!BF100,".")</f>
        <v>4.6404438725368999</v>
      </c>
      <c r="R100" s="30">
        <f>IFERROR((s_DL/(up_Rad_Spec!AY100*s_GSF_s*s_Fam*s_Foffset*acf!C100*s_ET_w*(1/24)*s_EF_w*(1/365)))*up_Rad_Spec!BF100,".")</f>
        <v>4.772132144595381</v>
      </c>
    </row>
    <row r="101" spans="1:18">
      <c r="A101" s="88" t="s">
        <v>108</v>
      </c>
      <c r="B101" s="28"/>
      <c r="C101" s="30">
        <f>IFERROR((s_DL/(k_decay*up_Rad_Spec!V101*s_IFD_w*s_EF_w))*up_Rad_Spec!BF101,".")</f>
        <v>3.266256203344386E-5</v>
      </c>
      <c r="D101" s="30">
        <f>IFERROR((s_DL/(k_decay*up_Rad_Spec!AN101*s_IRA_w*(1/s_PEFm_up)*s_SLF*s_ET_w*s_EF_w))*up_Rad_Spec!BF101,".")</f>
        <v>4.914819043980935E-7</v>
      </c>
      <c r="E101" s="30">
        <f>IFERROR((s_DL/(k_decay*up_Rad_Spec!AN101*s_IRA_w*(1/s_PEF)*s_SLF*s_ET_w*s_EF_w))*up_Rad_Spec!BF101,".")</f>
        <v>4.0946614908779038E-4</v>
      </c>
      <c r="F101" s="30">
        <f>IFERROR((s_DL/(k_decay*up_Rad_Spec!AY101*s_GSF_s*s_Fam*s_Foffset*acf!C101*s_ET_w*(1/24)*s_EF_w*(1/365)))*up_Rad_Spec!BF101,".")</f>
        <v>5.5672400753084688</v>
      </c>
      <c r="G101" s="30">
        <f t="shared" si="2"/>
        <v>3.0249428481762971E-5</v>
      </c>
      <c r="H101" s="30">
        <f t="shared" si="3"/>
        <v>4.8419604029728875E-7</v>
      </c>
      <c r="I101" s="89">
        <f>IFERROR((s_DL/(up_Rad_Spec!AV101*s_GSF_s*s_Fam*s_Foffset*Fsurf!C101*s_EF_w*(1/365)*s_ET_w*(1/24)))*up_Rad_Spec!BF101,".")</f>
        <v>4.3915465156081677</v>
      </c>
      <c r="J101" s="30">
        <f>IFERROR((s_DL/(up_Rad_Spec!AZ101*s_GSF_s*s_Fam*s_Foffset*Fsurf!C101*s_EF_w*(1/365)*s_ET_w*(1/24)))*up_Rad_Spec!BF101,".")</f>
        <v>4.3915465156081677</v>
      </c>
      <c r="K101" s="30">
        <f>IFERROR((s_DL/(up_Rad_Spec!BA101*s_GSF_s*s_Fam*s_Foffset*Fsurf!C101*s_EF_w*(1/365)*s_ET_w*(1/24)))*up_Rad_Spec!BF101,".")</f>
        <v>4.3915465156081677</v>
      </c>
      <c r="L101" s="30">
        <f>IFERROR((s_DL/(up_Rad_Spec!BB101*s_GSF_s*s_Fam*s_Foffset*Fsurf!C101*s_EF_w*(1/365)*s_ET_w*(1/24)))*up_Rad_Spec!BF101,".")</f>
        <v>4.3915465156081677</v>
      </c>
      <c r="M101" s="30">
        <f>IFERROR((s_DL/(up_Rad_Spec!AY101*s_GSF_s*s_Fam*s_Foffset*Fsurf!C101*s_EF_w*(1/365)*s_ET_w*(1/24)))*up_Rad_Spec!BF101,".")</f>
        <v>4.3915465156081677</v>
      </c>
      <c r="N101" s="30">
        <f>IFERROR((s_DL/(up_Rad_Spec!AV101*s_GSF_s*s_Fam*s_Foffset*acf!D101*s_ET_w*(1/24)*s_EF_w*(1/365)))*up_Rad_Spec!BF101,".")</f>
        <v>4.5029205437462831</v>
      </c>
      <c r="O101" s="30">
        <f>IFERROR((s_DL/(up_Rad_Spec!AZ101*s_GSF_s*s_Fam*s_Foffset*acf!E101*s_ET_w*(1/24)*s_EF_w*(1/365)))*up_Rad_Spec!BF101,".")</f>
        <v>4.5533785244435148</v>
      </c>
      <c r="P101" s="30">
        <f>IFERROR((s_DL/(up_Rad_Spec!BA101*s_GSF_s*s_Fam*s_Foffset*acf!F101*s_ET_w*(1/24)*s_EF_w*(1/365)))*up_Rad_Spec!BF101,".")</f>
        <v>4.5150264705764451</v>
      </c>
      <c r="Q101" s="30">
        <f>IFERROR((s_DL/(up_Rad_Spec!BB101*s_GSF_s*s_Fam*s_Foffset*acf!G101*s_ET_w*(1/24)*s_EF_w*(1/365)))*up_Rad_Spec!BF101,".")</f>
        <v>4.5898208484728622</v>
      </c>
      <c r="R101" s="30">
        <f>IFERROR((s_DL/(up_Rad_Spec!AY101*s_GSF_s*s_Fam*s_Foffset*acf!C101*s_ET_w*(1/24)*s_EF_w*(1/365)))*up_Rad_Spec!BF101,".")</f>
        <v>4.9258765804469045</v>
      </c>
    </row>
    <row r="102" spans="1:18">
      <c r="A102" s="88" t="s">
        <v>109</v>
      </c>
      <c r="B102" s="28"/>
      <c r="C102" s="30">
        <f>IFERROR((s_DL/(k_decay*up_Rad_Spec!V102*s_IFD_w*s_EF_w))*up_Rad_Spec!BF102,".")</f>
        <v>3.266256203344386E-5</v>
      </c>
      <c r="D102" s="30">
        <f>IFERROR((s_DL/(k_decay*up_Rad_Spec!AN102*s_IRA_w*(1/s_PEFm_up)*s_SLF*s_ET_w*s_EF_w))*up_Rad_Spec!BF102,".")</f>
        <v>4.914819043980935E-7</v>
      </c>
      <c r="E102" s="30">
        <f>IFERROR((s_DL/(k_decay*up_Rad_Spec!AN102*s_IRA_w*(1/s_PEF)*s_SLF*s_ET_w*s_EF_w))*up_Rad_Spec!BF102,".")</f>
        <v>4.0946614908779038E-4</v>
      </c>
      <c r="F102" s="30">
        <f>IFERROR((s_DL/(k_decay*up_Rad_Spec!AY102*s_GSF_s*s_Fam*s_Foffset*acf!C102*s_ET_w*(1/24)*s_EF_w*(1/365)))*up_Rad_Spec!BF102,".")</f>
        <v>5.2009378365226242</v>
      </c>
      <c r="G102" s="30">
        <f t="shared" si="2"/>
        <v>3.0249416905932934E-5</v>
      </c>
      <c r="H102" s="30">
        <f t="shared" si="3"/>
        <v>4.8419603733136202E-7</v>
      </c>
      <c r="I102" s="89">
        <f>IFERROR((s_DL/(up_Rad_Spec!AV102*s_GSF_s*s_Fam*s_Foffset*Fsurf!C102*s_EF_w*(1/365)*s_ET_w*(1/24)))*up_Rad_Spec!BF102,".")</f>
        <v>4.1601869918590531</v>
      </c>
      <c r="J102" s="30">
        <f>IFERROR((s_DL/(up_Rad_Spec!AZ102*s_GSF_s*s_Fam*s_Foffset*Fsurf!C102*s_EF_w*(1/365)*s_ET_w*(1/24)))*up_Rad_Spec!BF102,".")</f>
        <v>4.1601869918590531</v>
      </c>
      <c r="K102" s="30">
        <f>IFERROR((s_DL/(up_Rad_Spec!BA102*s_GSF_s*s_Fam*s_Foffset*Fsurf!C102*s_EF_w*(1/365)*s_ET_w*(1/24)))*up_Rad_Spec!BF102,".")</f>
        <v>4.1601869918590531</v>
      </c>
      <c r="L102" s="30">
        <f>IFERROR((s_DL/(up_Rad_Spec!BB102*s_GSF_s*s_Fam*s_Foffset*Fsurf!C102*s_EF_w*(1/365)*s_ET_w*(1/24)))*up_Rad_Spec!BF102,".")</f>
        <v>4.1601869918590531</v>
      </c>
      <c r="M102" s="30">
        <f>IFERROR((s_DL/(up_Rad_Spec!AY102*s_GSF_s*s_Fam*s_Foffset*Fsurf!C102*s_EF_w*(1/365)*s_ET_w*(1/24)))*up_Rad_Spec!BF102,".")</f>
        <v>4.1601869918590531</v>
      </c>
      <c r="N102" s="30">
        <f>IFERROR((s_DL/(up_Rad_Spec!AV102*s_GSF_s*s_Fam*s_Foffset*acf!D102*s_ET_w*(1/24)*s_EF_w*(1/365)))*up_Rad_Spec!BF102,".")</f>
        <v>4.517152189253741</v>
      </c>
      <c r="O102" s="30">
        <f>IFERROR((s_DL/(up_Rad_Spec!AZ102*s_GSF_s*s_Fam*s_Foffset*acf!E102*s_ET_w*(1/24)*s_EF_w*(1/365)))*up_Rad_Spec!BF102,".")</f>
        <v>4.5570116952670698</v>
      </c>
      <c r="P102" s="30">
        <f>IFERROR((s_DL/(up_Rad_Spec!BA102*s_GSF_s*s_Fam*s_Foffset*acf!F102*s_ET_w*(1/24)*s_EF_w*(1/365)))*up_Rad_Spec!BF102,".")</f>
        <v>4.5527459899630474</v>
      </c>
      <c r="Q102" s="30">
        <f>IFERROR((s_DL/(up_Rad_Spec!BB102*s_GSF_s*s_Fam*s_Foffset*acf!G102*s_ET_w*(1/24)*s_EF_w*(1/365)))*up_Rad_Spec!BF102,".")</f>
        <v>4.808030603852175</v>
      </c>
      <c r="R102" s="30">
        <f>IFERROR((s_DL/(up_Rad_Spec!AY102*s_GSF_s*s_Fam*s_Foffset*acf!C102*s_ET_w*(1/24)*s_EF_w*(1/365)))*up_Rad_Spec!BF102,".")</f>
        <v>4.6017735069324246</v>
      </c>
    </row>
    <row r="103" spans="1:18">
      <c r="A103" s="88" t="s">
        <v>110</v>
      </c>
      <c r="B103" s="28"/>
      <c r="C103" s="30">
        <f>IFERROR((s_DL/(k_decay*up_Rad_Spec!V103*s_IFD_w*s_EF_w))*up_Rad_Spec!BF103,".")</f>
        <v>3.266256203344386E-5</v>
      </c>
      <c r="D103" s="30">
        <f>IFERROR((s_DL/(k_decay*up_Rad_Spec!AN103*s_IRA_w*(1/s_PEFm_up)*s_SLF*s_ET_w*s_EF_w))*up_Rad_Spec!BF103,".")</f>
        <v>4.914819043980935E-7</v>
      </c>
      <c r="E103" s="30">
        <f>IFERROR((s_DL/(k_decay*up_Rad_Spec!AN103*s_IRA_w*(1/s_PEF)*s_SLF*s_ET_w*s_EF_w))*up_Rad_Spec!BF103,".")</f>
        <v>4.0946614908779038E-4</v>
      </c>
      <c r="F103" s="30">
        <f>IFERROR((s_DL/(k_decay*up_Rad_Spec!AY103*s_GSF_s*s_Fam*s_Foffset*acf!C103*s_ET_w*(1/24)*s_EF_w*(1/365)))*up_Rad_Spec!BF103,".")</f>
        <v>5.3548909513746485</v>
      </c>
      <c r="G103" s="30">
        <f t="shared" si="2"/>
        <v>3.0249421964066269E-5</v>
      </c>
      <c r="H103" s="30">
        <f t="shared" si="3"/>
        <v>4.8419603862734297E-7</v>
      </c>
      <c r="I103" s="89">
        <f>IFERROR((s_DL/(up_Rad_Spec!AV103*s_GSF_s*s_Fam*s_Foffset*Fsurf!C103*s_EF_w*(1/365)*s_ET_w*(1/24)))*up_Rad_Spec!BF103,".")</f>
        <v>3.977790733820457</v>
      </c>
      <c r="J103" s="30">
        <f>IFERROR((s_DL/(up_Rad_Spec!AZ103*s_GSF_s*s_Fam*s_Foffset*Fsurf!C103*s_EF_w*(1/365)*s_ET_w*(1/24)))*up_Rad_Spec!BF103,".")</f>
        <v>3.977790733820457</v>
      </c>
      <c r="K103" s="30">
        <f>IFERROR((s_DL/(up_Rad_Spec!BA103*s_GSF_s*s_Fam*s_Foffset*Fsurf!C103*s_EF_w*(1/365)*s_ET_w*(1/24)))*up_Rad_Spec!BF103,".")</f>
        <v>3.977790733820457</v>
      </c>
      <c r="L103" s="30">
        <f>IFERROR((s_DL/(up_Rad_Spec!BB103*s_GSF_s*s_Fam*s_Foffset*Fsurf!C103*s_EF_w*(1/365)*s_ET_w*(1/24)))*up_Rad_Spec!BF103,".")</f>
        <v>3.977790733820457</v>
      </c>
      <c r="M103" s="30">
        <f>IFERROR((s_DL/(up_Rad_Spec!AY103*s_GSF_s*s_Fam*s_Foffset*Fsurf!C103*s_EF_w*(1/365)*s_ET_w*(1/24)))*up_Rad_Spec!BF103,".")</f>
        <v>3.977790733820457</v>
      </c>
      <c r="N103" s="30">
        <f>IFERROR((s_DL/(up_Rad_Spec!AV103*s_GSF_s*s_Fam*s_Foffset*acf!D103*s_ET_w*(1/24)*s_EF_w*(1/365)))*up_Rad_Spec!BF103,".")</f>
        <v>4.7379907407283666</v>
      </c>
      <c r="O103" s="30">
        <f>IFERROR((s_DL/(up_Rad_Spec!AZ103*s_GSF_s*s_Fam*s_Foffset*acf!E103*s_ET_w*(1/24)*s_EF_w*(1/365)))*up_Rad_Spec!BF103,".")</f>
        <v>4.7379907407283666</v>
      </c>
      <c r="P103" s="30">
        <f>IFERROR((s_DL/(up_Rad_Spec!BA103*s_GSF_s*s_Fam*s_Foffset*acf!F103*s_ET_w*(1/24)*s_EF_w*(1/365)))*up_Rad_Spec!BF103,".")</f>
        <v>4.7379907407283666</v>
      </c>
      <c r="Q103" s="30">
        <f>IFERROR((s_DL/(up_Rad_Spec!BB103*s_GSF_s*s_Fam*s_Foffset*acf!G103*s_ET_w*(1/24)*s_EF_w*(1/365)))*up_Rad_Spec!BF103,".")</f>
        <v>4.7379907407283666</v>
      </c>
      <c r="R103" s="30">
        <f>IFERROR((s_DL/(up_Rad_Spec!AY103*s_GSF_s*s_Fam*s_Foffset*acf!C103*s_ET_w*(1/24)*s_EF_w*(1/365)))*up_Rad_Spec!BF103,".")</f>
        <v>4.7379907407283666</v>
      </c>
    </row>
    <row r="104" spans="1:18">
      <c r="A104" s="88" t="s">
        <v>111</v>
      </c>
      <c r="B104" s="28"/>
      <c r="C104" s="30">
        <f>IFERROR((s_DL/(k_decay*up_Rad_Spec!V104*s_IFD_w*s_EF_w))*up_Rad_Spec!BF104,".")</f>
        <v>3.266256203344386E-5</v>
      </c>
      <c r="D104" s="30">
        <f>IFERROR((s_DL/(k_decay*up_Rad_Spec!AN104*s_IRA_w*(1/s_PEFm_up)*s_SLF*s_ET_w*s_EF_w))*up_Rad_Spec!BF104,".")</f>
        <v>4.914819043980935E-7</v>
      </c>
      <c r="E104" s="30">
        <f>IFERROR((s_DL/(k_decay*up_Rad_Spec!AN104*s_IRA_w*(1/s_PEF)*s_SLF*s_ET_w*s_EF_w))*up_Rad_Spec!BF104,".")</f>
        <v>4.0946614908779038E-4</v>
      </c>
      <c r="F104" s="30">
        <f>IFERROR((s_DL/(k_decay*up_Rad_Spec!AY104*s_GSF_s*s_Fam*s_Foffset*acf!C104*s_ET_w*(1/24)*s_EF_w*(1/365)))*up_Rad_Spec!BF104,".")</f>
        <v>5.1865943786171593</v>
      </c>
      <c r="G104" s="30">
        <f t="shared" si="2"/>
        <v>3.0249416419386913E-5</v>
      </c>
      <c r="H104" s="30">
        <f t="shared" si="3"/>
        <v>4.8419603720670048E-7</v>
      </c>
      <c r="I104" s="89" t="str">
        <f>IFERROR((s_DL/(up_Rad_Spec!AV104*s_GSF_s*s_Fam*s_Foffset*Fsurf!C104*s_EF_w*(1/365)*s_ET_w*(1/24)))*up_Rad_Spec!BF104,".")</f>
        <v>.</v>
      </c>
      <c r="J104" s="30" t="str">
        <f>IFERROR((s_DL/(up_Rad_Spec!AZ104*s_GSF_s*s_Fam*s_Foffset*Fsurf!C104*s_EF_w*(1/365)*s_ET_w*(1/24)))*up_Rad_Spec!BF104,".")</f>
        <v>.</v>
      </c>
      <c r="K104" s="30" t="str">
        <f>IFERROR((s_DL/(up_Rad_Spec!BA104*s_GSF_s*s_Fam*s_Foffset*Fsurf!C104*s_EF_w*(1/365)*s_ET_w*(1/24)))*up_Rad_Spec!BF104,".")</f>
        <v>.</v>
      </c>
      <c r="L104" s="30" t="str">
        <f>IFERROR((s_DL/(up_Rad_Spec!BB104*s_GSF_s*s_Fam*s_Foffset*Fsurf!C104*s_EF_w*(1/365)*s_ET_w*(1/24)))*up_Rad_Spec!BF104,".")</f>
        <v>.</v>
      </c>
      <c r="M104" s="30" t="str">
        <f>IFERROR((s_DL/(up_Rad_Spec!AY104*s_GSF_s*s_Fam*s_Foffset*Fsurf!C104*s_EF_w*(1/365)*s_ET_w*(1/24)))*up_Rad_Spec!BF104,".")</f>
        <v>.</v>
      </c>
      <c r="N104" s="30">
        <f>IFERROR((s_DL/(up_Rad_Spec!AV104*s_GSF_s*s_Fam*s_Foffset*acf!D104*s_ET_w*(1/24)*s_EF_w*(1/365)))*up_Rad_Spec!BF104,".")</f>
        <v>4.6438799657412968</v>
      </c>
      <c r="O104" s="30">
        <f>IFERROR((s_DL/(up_Rad_Spec!AZ104*s_GSF_s*s_Fam*s_Foffset*acf!E104*s_ET_w*(1/24)*s_EF_w*(1/365)))*up_Rad_Spec!BF104,".")</f>
        <v>4.4475247478652395</v>
      </c>
      <c r="P104" s="30">
        <f>IFERROR((s_DL/(up_Rad_Spec!BA104*s_GSF_s*s_Fam*s_Foffset*acf!F104*s_ET_w*(1/24)*s_EF_w*(1/365)))*up_Rad_Spec!BF104,".")</f>
        <v>4.5074938938821232</v>
      </c>
      <c r="Q104" s="30">
        <f>IFERROR((s_DL/(up_Rad_Spec!BB104*s_GSF_s*s_Fam*s_Foffset*acf!G104*s_ET_w*(1/24)*s_EF_w*(1/365)))*up_Rad_Spec!BF104,".")</f>
        <v>4.5820196169652592</v>
      </c>
      <c r="R104" s="30">
        <f>IFERROR((s_DL/(up_Rad_Spec!AY104*s_GSF_s*s_Fam*s_Foffset*acf!C104*s_ET_w*(1/24)*s_EF_w*(1/365)))*up_Rad_Spec!BF104,".")</f>
        <v>4.589082460305475</v>
      </c>
    </row>
    <row r="105" spans="1:18">
      <c r="A105" s="88" t="s">
        <v>112</v>
      </c>
      <c r="B105" s="28"/>
      <c r="C105" s="30">
        <f>IFERROR((s_DL/(k_decay*up_Rad_Spec!V105*s_IFD_w*s_EF_w))*up_Rad_Spec!BF105,".")</f>
        <v>3.266256203344386E-5</v>
      </c>
      <c r="D105" s="30">
        <f>IFERROR((s_DL/(k_decay*up_Rad_Spec!AN105*s_IRA_w*(1/s_PEFm_up)*s_SLF*s_ET_w*s_EF_w))*up_Rad_Spec!BF105,".")</f>
        <v>4.914819043980935E-7</v>
      </c>
      <c r="E105" s="30">
        <f>IFERROR((s_DL/(k_decay*up_Rad_Spec!AN105*s_IRA_w*(1/s_PEF)*s_SLF*s_ET_w*s_EF_w))*up_Rad_Spec!BF105,".")</f>
        <v>4.0946614908779038E-4</v>
      </c>
      <c r="F105" s="30">
        <f>IFERROR((s_DL/(k_decay*up_Rad_Spec!AY105*s_GSF_s*s_Fam*s_Foffset*acf!C105*s_ET_w*(1/24)*s_EF_w*(1/365)))*up_Rad_Spec!BF105,".")</f>
        <v>5.1767957017558972</v>
      </c>
      <c r="G105" s="30">
        <f t="shared" si="2"/>
        <v>3.0249416085454853E-5</v>
      </c>
      <c r="H105" s="30">
        <f t="shared" si="3"/>
        <v>4.8419603712114125E-7</v>
      </c>
      <c r="I105" s="89">
        <f>IFERROR((s_DL/(up_Rad_Spec!AV105*s_GSF_s*s_Fam*s_Foffset*Fsurf!C105*s_EF_w*(1/365)*s_ET_w*(1/24)))*up_Rad_Spec!BF105,".")</f>
        <v>3.9926888264564897</v>
      </c>
      <c r="J105" s="30">
        <f>IFERROR((s_DL/(up_Rad_Spec!AZ105*s_GSF_s*s_Fam*s_Foffset*Fsurf!C105*s_EF_w*(1/365)*s_ET_w*(1/24)))*up_Rad_Spec!BF105,".")</f>
        <v>3.9926888264564897</v>
      </c>
      <c r="K105" s="30">
        <f>IFERROR((s_DL/(up_Rad_Spec!BA105*s_GSF_s*s_Fam*s_Foffset*Fsurf!C105*s_EF_w*(1/365)*s_ET_w*(1/24)))*up_Rad_Spec!BF105,".")</f>
        <v>3.9926888264564897</v>
      </c>
      <c r="L105" s="30">
        <f>IFERROR((s_DL/(up_Rad_Spec!BB105*s_GSF_s*s_Fam*s_Foffset*Fsurf!C105*s_EF_w*(1/365)*s_ET_w*(1/24)))*up_Rad_Spec!BF105,".")</f>
        <v>3.9926888264564897</v>
      </c>
      <c r="M105" s="30">
        <f>IFERROR((s_DL/(up_Rad_Spec!AY105*s_GSF_s*s_Fam*s_Foffset*Fsurf!C105*s_EF_w*(1/365)*s_ET_w*(1/24)))*up_Rad_Spec!BF105,".")</f>
        <v>3.9926888264564897</v>
      </c>
      <c r="N105" s="30">
        <f>IFERROR((s_DL/(up_Rad_Spec!AV105*s_GSF_s*s_Fam*s_Foffset*acf!D105*s_ET_w*(1/24)*s_EF_w*(1/365)))*up_Rad_Spec!BF105,".")</f>
        <v>4.9970996093619515</v>
      </c>
      <c r="O105" s="30">
        <f>IFERROR((s_DL/(up_Rad_Spec!AZ105*s_GSF_s*s_Fam*s_Foffset*acf!E105*s_ET_w*(1/24)*s_EF_w*(1/365)))*up_Rad_Spec!BF105,".")</f>
        <v>4.6278049095486402</v>
      </c>
      <c r="P105" s="30">
        <f>IFERROR((s_DL/(up_Rad_Spec!BA105*s_GSF_s*s_Fam*s_Foffset*acf!F105*s_ET_w*(1/24)*s_EF_w*(1/365)))*up_Rad_Spec!BF105,".")</f>
        <v>4.5623868880999723</v>
      </c>
      <c r="Q105" s="30">
        <f>IFERROR((s_DL/(up_Rad_Spec!BB105*s_GSF_s*s_Fam*s_Foffset*acf!G105*s_ET_w*(1/24)*s_EF_w*(1/365)))*up_Rad_Spec!BF105,".")</f>
        <v>4.8551530117626855</v>
      </c>
      <c r="R105" s="30">
        <f>IFERROR((s_DL/(up_Rad_Spec!AY105*s_GSF_s*s_Fam*s_Foffset*acf!C105*s_ET_w*(1/24)*s_EF_w*(1/365)))*up_Rad_Spec!BF105,".")</f>
        <v>4.5804126217108854</v>
      </c>
    </row>
    <row r="106" spans="1:18">
      <c r="A106" s="88" t="s">
        <v>113</v>
      </c>
      <c r="B106" s="28"/>
      <c r="C106" s="30">
        <f>IFERROR((s_DL/(k_decay*up_Rad_Spec!V106*s_IFD_w*s_EF_w))*up_Rad_Spec!BF106,".")</f>
        <v>3.266256203344386E-5</v>
      </c>
      <c r="D106" s="30">
        <f>IFERROR((s_DL/(k_decay*up_Rad_Spec!AN106*s_IRA_w*(1/s_PEFm_up)*s_SLF*s_ET_w*s_EF_w))*up_Rad_Spec!BF106,".")</f>
        <v>4.914819043980935E-7</v>
      </c>
      <c r="E106" s="30">
        <f>IFERROR((s_DL/(k_decay*up_Rad_Spec!AN106*s_IRA_w*(1/s_PEF)*s_SLF*s_ET_w*s_EF_w))*up_Rad_Spec!BF106,".")</f>
        <v>4.0946614908779038E-4</v>
      </c>
      <c r="F106" s="30">
        <f>IFERROR((s_DL/(k_decay*up_Rad_Spec!AY106*s_GSF_s*s_Fam*s_Foffset*acf!C106*s_ET_w*(1/24)*s_EF_w*(1/365)))*up_Rad_Spec!BF106,".")</f>
        <v>5.2195687973687912</v>
      </c>
      <c r="G106" s="30">
        <f t="shared" si="2"/>
        <v>3.024941753392331E-5</v>
      </c>
      <c r="H106" s="30">
        <f t="shared" si="3"/>
        <v>4.8419603749226398E-7</v>
      </c>
      <c r="I106" s="89" t="str">
        <f>IFERROR((s_DL/(up_Rad_Spec!AV106*s_GSF_s*s_Fam*s_Foffset*Fsurf!C106*s_EF_w*(1/365)*s_ET_w*(1/24)))*up_Rad_Spec!BF106,".")</f>
        <v>.</v>
      </c>
      <c r="J106" s="30" t="str">
        <f>IFERROR((s_DL/(up_Rad_Spec!AZ106*s_GSF_s*s_Fam*s_Foffset*Fsurf!C106*s_EF_w*(1/365)*s_ET_w*(1/24)))*up_Rad_Spec!BF106,".")</f>
        <v>.</v>
      </c>
      <c r="K106" s="30" t="str">
        <f>IFERROR((s_DL/(up_Rad_Spec!BA106*s_GSF_s*s_Fam*s_Foffset*Fsurf!C106*s_EF_w*(1/365)*s_ET_w*(1/24)))*up_Rad_Spec!BF106,".")</f>
        <v>.</v>
      </c>
      <c r="L106" s="30" t="str">
        <f>IFERROR((s_DL/(up_Rad_Spec!BB106*s_GSF_s*s_Fam*s_Foffset*Fsurf!C106*s_EF_w*(1/365)*s_ET_w*(1/24)))*up_Rad_Spec!BF106,".")</f>
        <v>.</v>
      </c>
      <c r="M106" s="30" t="str">
        <f>IFERROR((s_DL/(up_Rad_Spec!AY106*s_GSF_s*s_Fam*s_Foffset*Fsurf!C106*s_EF_w*(1/365)*s_ET_w*(1/24)))*up_Rad_Spec!BF106,".")</f>
        <v>.</v>
      </c>
      <c r="N106" s="30">
        <f>IFERROR((s_DL/(up_Rad_Spec!AV106*s_GSF_s*s_Fam*s_Foffset*acf!D106*s_ET_w*(1/24)*s_EF_w*(1/365)))*up_Rad_Spec!BF106,".")</f>
        <v>4.6528549696059063</v>
      </c>
      <c r="O106" s="30">
        <f>IFERROR((s_DL/(up_Rad_Spec!AZ106*s_GSF_s*s_Fam*s_Foffset*acf!E106*s_ET_w*(1/24)*s_EF_w*(1/365)))*up_Rad_Spec!BF106,".")</f>
        <v>4.5943226343966055</v>
      </c>
      <c r="P106" s="30">
        <f>IFERROR((s_DL/(up_Rad_Spec!BA106*s_GSF_s*s_Fam*s_Foffset*acf!F106*s_ET_w*(1/24)*s_EF_w*(1/365)))*up_Rad_Spec!BF106,".")</f>
        <v>4.6022363061412443</v>
      </c>
      <c r="Q106" s="30">
        <f>IFERROR((s_DL/(up_Rad_Spec!BB106*s_GSF_s*s_Fam*s_Foffset*acf!G106*s_ET_w*(1/24)*s_EF_w*(1/365)))*up_Rad_Spec!BF106,".")</f>
        <v>4.7066133186043375</v>
      </c>
      <c r="R106" s="30">
        <f>IFERROR((s_DL/(up_Rad_Spec!AY106*s_GSF_s*s_Fam*s_Foffset*acf!C106*s_ET_w*(1/24)*s_EF_w*(1/365)))*up_Rad_Spec!BF106,".")</f>
        <v>4.6182581227316213</v>
      </c>
    </row>
    <row r="107" spans="1:18">
      <c r="A107" s="88" t="s">
        <v>114</v>
      </c>
      <c r="B107" s="28"/>
      <c r="C107" s="30">
        <f>IFERROR((s_DL/(k_decay*up_Rad_Spec!V107*s_IFD_w*s_EF_w))*up_Rad_Spec!BF107,".")</f>
        <v>3.266256203344386E-5</v>
      </c>
      <c r="D107" s="30">
        <f>IFERROR((s_DL/(k_decay*up_Rad_Spec!AN107*s_IRA_w*(1/s_PEFm_up)*s_SLF*s_ET_w*s_EF_w))*up_Rad_Spec!BF107,".")</f>
        <v>4.914819043980935E-7</v>
      </c>
      <c r="E107" s="30">
        <f>IFERROR((s_DL/(k_decay*up_Rad_Spec!AN107*s_IRA_w*(1/s_PEF)*s_SLF*s_ET_w*s_EF_w))*up_Rad_Spec!BF107,".")</f>
        <v>4.0946614908779038E-4</v>
      </c>
      <c r="F107" s="30">
        <f>IFERROR((s_DL/(k_decay*up_Rad_Spec!AY107*s_GSF_s*s_Fam*s_Foffset*acf!C107*s_ET_w*(1/24)*s_EF_w*(1/365)))*up_Rad_Spec!BF107,".")</f>
        <v>5.3548909513746485</v>
      </c>
      <c r="G107" s="30">
        <f t="shared" si="2"/>
        <v>3.0249421964066269E-5</v>
      </c>
      <c r="H107" s="30">
        <f t="shared" si="3"/>
        <v>4.8419603862734297E-7</v>
      </c>
      <c r="I107" s="89">
        <f>IFERROR((s_DL/(up_Rad_Spec!AV107*s_GSF_s*s_Fam*s_Foffset*Fsurf!C107*s_EF_w*(1/365)*s_ET_w*(1/24)))*up_Rad_Spec!BF107,".")</f>
        <v>3.977790733820457</v>
      </c>
      <c r="J107" s="30">
        <f>IFERROR((s_DL/(up_Rad_Spec!AZ107*s_GSF_s*s_Fam*s_Foffset*Fsurf!C107*s_EF_w*(1/365)*s_ET_w*(1/24)))*up_Rad_Spec!BF107,".")</f>
        <v>3.977790733820457</v>
      </c>
      <c r="K107" s="30">
        <f>IFERROR((s_DL/(up_Rad_Spec!BA107*s_GSF_s*s_Fam*s_Foffset*Fsurf!C107*s_EF_w*(1/365)*s_ET_w*(1/24)))*up_Rad_Spec!BF107,".")</f>
        <v>3.977790733820457</v>
      </c>
      <c r="L107" s="30">
        <f>IFERROR((s_DL/(up_Rad_Spec!BB107*s_GSF_s*s_Fam*s_Foffset*Fsurf!C107*s_EF_w*(1/365)*s_ET_w*(1/24)))*up_Rad_Spec!BF107,".")</f>
        <v>3.977790733820457</v>
      </c>
      <c r="M107" s="30">
        <f>IFERROR((s_DL/(up_Rad_Spec!AY107*s_GSF_s*s_Fam*s_Foffset*Fsurf!C107*s_EF_w*(1/365)*s_ET_w*(1/24)))*up_Rad_Spec!BF107,".")</f>
        <v>3.977790733820457</v>
      </c>
      <c r="N107" s="30">
        <f>IFERROR((s_DL/(up_Rad_Spec!AV107*s_GSF_s*s_Fam*s_Foffset*acf!D107*s_ET_w*(1/24)*s_EF_w*(1/365)))*up_Rad_Spec!BF107,".")</f>
        <v>4.7379907407283666</v>
      </c>
      <c r="O107" s="30">
        <f>IFERROR((s_DL/(up_Rad_Spec!AZ107*s_GSF_s*s_Fam*s_Foffset*acf!E107*s_ET_w*(1/24)*s_EF_w*(1/365)))*up_Rad_Spec!BF107,".")</f>
        <v>4.7379907407283666</v>
      </c>
      <c r="P107" s="30">
        <f>IFERROR((s_DL/(up_Rad_Spec!BA107*s_GSF_s*s_Fam*s_Foffset*acf!F107*s_ET_w*(1/24)*s_EF_w*(1/365)))*up_Rad_Spec!BF107,".")</f>
        <v>4.7379907407283666</v>
      </c>
      <c r="Q107" s="30">
        <f>IFERROR((s_DL/(up_Rad_Spec!BB107*s_GSF_s*s_Fam*s_Foffset*acf!G107*s_ET_w*(1/24)*s_EF_w*(1/365)))*up_Rad_Spec!BF107,".")</f>
        <v>4.7379907407283666</v>
      </c>
      <c r="R107" s="30">
        <f>IFERROR((s_DL/(up_Rad_Spec!AY107*s_GSF_s*s_Fam*s_Foffset*acf!C107*s_ET_w*(1/24)*s_EF_w*(1/365)))*up_Rad_Spec!BF107,".")</f>
        <v>4.7379907407283666</v>
      </c>
    </row>
    <row r="108" spans="1:18">
      <c r="A108" s="88" t="s">
        <v>115</v>
      </c>
      <c r="B108" s="28"/>
      <c r="C108" s="30">
        <f>IFERROR((s_DL/(k_decay*up_Rad_Spec!V108*s_IFD_w*s_EF_w))*up_Rad_Spec!BF108,".")</f>
        <v>3.266256203344386E-5</v>
      </c>
      <c r="D108" s="30">
        <f>IFERROR((s_DL/(k_decay*up_Rad_Spec!AN108*s_IRA_w*(1/s_PEFm_up)*s_SLF*s_ET_w*s_EF_w))*up_Rad_Spec!BF108,".")</f>
        <v>4.914819043980935E-7</v>
      </c>
      <c r="E108" s="30">
        <f>IFERROR((s_DL/(k_decay*up_Rad_Spec!AN108*s_IRA_w*(1/s_PEF)*s_SLF*s_ET_w*s_EF_w))*up_Rad_Spec!BF108,".")</f>
        <v>4.0946614908779038E-4</v>
      </c>
      <c r="F108" s="30">
        <f>IFERROR((s_DL/(k_decay*up_Rad_Spec!AY108*s_GSF_s*s_Fam*s_Foffset*acf!C108*s_ET_w*(1/24)*s_EF_w*(1/365)))*up_Rad_Spec!BF108,".")</f>
        <v>5.4566781347478841</v>
      </c>
      <c r="G108" s="30">
        <f t="shared" si="2"/>
        <v>3.0249425151552633E-5</v>
      </c>
      <c r="H108" s="30">
        <f t="shared" si="3"/>
        <v>4.8419603944403181E-7</v>
      </c>
      <c r="I108" s="89">
        <f>IFERROR((s_DL/(up_Rad_Spec!AV108*s_GSF_s*s_Fam*s_Foffset*Fsurf!C108*s_EF_w*(1/365)*s_ET_w*(1/24)))*up_Rad_Spec!BF108,".")</f>
        <v>4.4051566804292674</v>
      </c>
      <c r="J108" s="30">
        <f>IFERROR((s_DL/(up_Rad_Spec!AZ108*s_GSF_s*s_Fam*s_Foffset*Fsurf!C108*s_EF_w*(1/365)*s_ET_w*(1/24)))*up_Rad_Spec!BF108,".")</f>
        <v>4.4051566804292674</v>
      </c>
      <c r="K108" s="30">
        <f>IFERROR((s_DL/(up_Rad_Spec!BA108*s_GSF_s*s_Fam*s_Foffset*Fsurf!C108*s_EF_w*(1/365)*s_ET_w*(1/24)))*up_Rad_Spec!BF108,".")</f>
        <v>4.4051566804292674</v>
      </c>
      <c r="L108" s="30">
        <f>IFERROR((s_DL/(up_Rad_Spec!BB108*s_GSF_s*s_Fam*s_Foffset*Fsurf!C108*s_EF_w*(1/365)*s_ET_w*(1/24)))*up_Rad_Spec!BF108,".")</f>
        <v>4.4051566804292674</v>
      </c>
      <c r="M108" s="30">
        <f>IFERROR((s_DL/(up_Rad_Spec!AY108*s_GSF_s*s_Fam*s_Foffset*Fsurf!C108*s_EF_w*(1/365)*s_ET_w*(1/24)))*up_Rad_Spec!BF108,".")</f>
        <v>4.4051566804292674</v>
      </c>
      <c r="N108" s="30">
        <f>IFERROR((s_DL/(up_Rad_Spec!AV108*s_GSF_s*s_Fam*s_Foffset*acf!D108*s_ET_w*(1/24)*s_EF_w*(1/365)))*up_Rad_Spec!BF108,".")</f>
        <v>4.5719168384760307</v>
      </c>
      <c r="O108" s="30">
        <f>IFERROR((s_DL/(up_Rad_Spec!AZ108*s_GSF_s*s_Fam*s_Foffset*acf!E108*s_ET_w*(1/24)*s_EF_w*(1/365)))*up_Rad_Spec!BF108,".")</f>
        <v>4.5877186463395949</v>
      </c>
      <c r="P108" s="30">
        <f>IFERROR((s_DL/(up_Rad_Spec!BA108*s_GSF_s*s_Fam*s_Foffset*acf!F108*s_ET_w*(1/24)*s_EF_w*(1/365)))*up_Rad_Spec!BF108,".")</f>
        <v>4.5637423209247219</v>
      </c>
      <c r="Q108" s="30">
        <f>IFERROR((s_DL/(up_Rad_Spec!BB108*s_GSF_s*s_Fam*s_Foffset*acf!G108*s_ET_w*(1/24)*s_EF_w*(1/365)))*up_Rad_Spec!BF108,".")</f>
        <v>4.6695330798357153</v>
      </c>
      <c r="R108" s="30">
        <f>IFERROR((s_DL/(up_Rad_Spec!AY108*s_GSF_s*s_Fam*s_Foffset*acf!C108*s_ET_w*(1/24)*s_EF_w*(1/365)))*up_Rad_Spec!BF108,".")</f>
        <v>4.8280517217504748</v>
      </c>
    </row>
    <row r="109" spans="1:18">
      <c r="A109" s="88" t="s">
        <v>116</v>
      </c>
      <c r="B109" s="28"/>
      <c r="C109" s="30">
        <f>IFERROR((s_DL/(k_decay*up_Rad_Spec!V109*s_IFD_w*s_EF_w))*up_Rad_Spec!BF109,".")</f>
        <v>3.266256203344386E-5</v>
      </c>
      <c r="D109" s="30">
        <f>IFERROR((s_DL/(k_decay*up_Rad_Spec!AN109*s_IRA_w*(1/s_PEFm_up)*s_SLF*s_ET_w*s_EF_w))*up_Rad_Spec!BF109,".")</f>
        <v>4.914819043980935E-7</v>
      </c>
      <c r="E109" s="30">
        <f>IFERROR((s_DL/(k_decay*up_Rad_Spec!AN109*s_IRA_w*(1/s_PEF)*s_SLF*s_ET_w*s_EF_w))*up_Rad_Spec!BF109,".")</f>
        <v>4.0946614908779038E-4</v>
      </c>
      <c r="F109" s="30">
        <f>IFERROR((s_DL/(k_decay*up_Rad_Spec!AY109*s_GSF_s*s_Fam*s_Foffset*acf!C109*s_ET_w*(1/24)*s_EF_w*(1/365)))*up_Rad_Spec!BF109,".")</f>
        <v>5.557300705039049</v>
      </c>
      <c r="G109" s="30">
        <f t="shared" si="2"/>
        <v>3.0249428187802209E-5</v>
      </c>
      <c r="H109" s="30">
        <f t="shared" si="3"/>
        <v>4.8419604022197101E-7</v>
      </c>
      <c r="I109" s="89">
        <f>IFERROR((s_DL/(up_Rad_Spec!AV109*s_GSF_s*s_Fam*s_Foffset*Fsurf!C109*s_EF_w*(1/365)*s_ET_w*(1/24)))*up_Rad_Spec!BF109,".")</f>
        <v>4.3870284636373782</v>
      </c>
      <c r="J109" s="30">
        <f>IFERROR((s_DL/(up_Rad_Spec!AZ109*s_GSF_s*s_Fam*s_Foffset*Fsurf!C109*s_EF_w*(1/365)*s_ET_w*(1/24)))*up_Rad_Spec!BF109,".")</f>
        <v>4.3870284636373782</v>
      </c>
      <c r="K109" s="30">
        <f>IFERROR((s_DL/(up_Rad_Spec!BA109*s_GSF_s*s_Fam*s_Foffset*Fsurf!C109*s_EF_w*(1/365)*s_ET_w*(1/24)))*up_Rad_Spec!BF109,".")</f>
        <v>4.3870284636373782</v>
      </c>
      <c r="L109" s="30">
        <f>IFERROR((s_DL/(up_Rad_Spec!BB109*s_GSF_s*s_Fam*s_Foffset*Fsurf!C109*s_EF_w*(1/365)*s_ET_w*(1/24)))*up_Rad_Spec!BF109,".")</f>
        <v>4.3870284636373782</v>
      </c>
      <c r="M109" s="30">
        <f>IFERROR((s_DL/(up_Rad_Spec!AY109*s_GSF_s*s_Fam*s_Foffset*Fsurf!C109*s_EF_w*(1/365)*s_ET_w*(1/24)))*up_Rad_Spec!BF109,".")</f>
        <v>4.3870284636373782</v>
      </c>
      <c r="N109" s="30">
        <f>IFERROR((s_DL/(up_Rad_Spec!AV109*s_GSF_s*s_Fam*s_Foffset*acf!D109*s_ET_w*(1/24)*s_EF_w*(1/365)))*up_Rad_Spec!BF109,".")</f>
        <v>4.5114540522093085</v>
      </c>
      <c r="O109" s="30">
        <f>IFERROR((s_DL/(up_Rad_Spec!AZ109*s_GSF_s*s_Fam*s_Foffset*acf!E109*s_ET_w*(1/24)*s_EF_w*(1/365)))*up_Rad_Spec!BF109,".")</f>
        <v>4.5252646258385241</v>
      </c>
      <c r="P109" s="30">
        <f>IFERROR((s_DL/(up_Rad_Spec!BA109*s_GSF_s*s_Fam*s_Foffset*acf!F109*s_ET_w*(1/24)*s_EF_w*(1/365)))*up_Rad_Spec!BF109,".")</f>
        <v>4.5052934127746331</v>
      </c>
      <c r="Q109" s="30">
        <f>IFERROR((s_DL/(up_Rad_Spec!BB109*s_GSF_s*s_Fam*s_Foffset*acf!G109*s_ET_w*(1/24)*s_EF_w*(1/365)))*up_Rad_Spec!BF109,".")</f>
        <v>4.4890611490768206</v>
      </c>
      <c r="R109" s="30">
        <f>IFERROR((s_DL/(up_Rad_Spec!AY109*s_GSF_s*s_Fam*s_Foffset*acf!C109*s_ET_w*(1/24)*s_EF_w*(1/365)))*up_Rad_Spec!BF109,".")</f>
        <v>4.9170822567654682</v>
      </c>
    </row>
    <row r="110" spans="1:18">
      <c r="A110" s="88" t="s">
        <v>117</v>
      </c>
      <c r="B110" s="28"/>
      <c r="C110" s="30">
        <f>IFERROR((s_DL/(k_decay*up_Rad_Spec!V110*s_IFD_w*s_EF_w))*up_Rad_Spec!BF110,".")</f>
        <v>3.266256203344386E-5</v>
      </c>
      <c r="D110" s="30">
        <f>IFERROR((s_DL/(k_decay*up_Rad_Spec!AN110*s_IRA_w*(1/s_PEFm_up)*s_SLF*s_ET_w*s_EF_w))*up_Rad_Spec!BF110,".")</f>
        <v>4.914819043980935E-7</v>
      </c>
      <c r="E110" s="30">
        <f>IFERROR((s_DL/(k_decay*up_Rad_Spec!AN110*s_IRA_w*(1/s_PEF)*s_SLF*s_ET_w*s_EF_w))*up_Rad_Spec!BF110,".")</f>
        <v>4.0946614908779038E-4</v>
      </c>
      <c r="F110" s="30">
        <f>IFERROR((s_DL/(k_decay*up_Rad_Spec!AY110*s_GSF_s*s_Fam*s_Foffset*acf!C110*s_ET_w*(1/24)*s_EF_w*(1/365)))*up_Rad_Spec!BF110,".")</f>
        <v>5.6106469371119445</v>
      </c>
      <c r="G110" s="30">
        <f t="shared" si="2"/>
        <v>3.0249429753331772E-5</v>
      </c>
      <c r="H110" s="30">
        <f t="shared" si="3"/>
        <v>4.8419604062308643E-7</v>
      </c>
      <c r="I110" s="89" t="str">
        <f>IFERROR((s_DL/(up_Rad_Spec!AV110*s_GSF_s*s_Fam*s_Foffset*Fsurf!C110*s_EF_w*(1/365)*s_ET_w*(1/24)))*up_Rad_Spec!BF110,".")</f>
        <v>.</v>
      </c>
      <c r="J110" s="30" t="str">
        <f>IFERROR((s_DL/(up_Rad_Spec!AZ110*s_GSF_s*s_Fam*s_Foffset*Fsurf!C110*s_EF_w*(1/365)*s_ET_w*(1/24)))*up_Rad_Spec!BF110,".")</f>
        <v>.</v>
      </c>
      <c r="K110" s="30" t="str">
        <f>IFERROR((s_DL/(up_Rad_Spec!BA110*s_GSF_s*s_Fam*s_Foffset*Fsurf!C110*s_EF_w*(1/365)*s_ET_w*(1/24)))*up_Rad_Spec!BF110,".")</f>
        <v>.</v>
      </c>
      <c r="L110" s="30" t="str">
        <f>IFERROR((s_DL/(up_Rad_Spec!BB110*s_GSF_s*s_Fam*s_Foffset*Fsurf!C110*s_EF_w*(1/365)*s_ET_w*(1/24)))*up_Rad_Spec!BF110,".")</f>
        <v>.</v>
      </c>
      <c r="M110" s="30" t="str">
        <f>IFERROR((s_DL/(up_Rad_Spec!AY110*s_GSF_s*s_Fam*s_Foffset*Fsurf!C110*s_EF_w*(1/365)*s_ET_w*(1/24)))*up_Rad_Spec!BF110,".")</f>
        <v>.</v>
      </c>
      <c r="N110" s="30">
        <f>IFERROR((s_DL/(up_Rad_Spec!AV110*s_GSF_s*s_Fam*s_Foffset*acf!D110*s_ET_w*(1/24)*s_EF_w*(1/365)))*up_Rad_Spec!BF110,".")</f>
        <v>4.4568883746239276</v>
      </c>
      <c r="O110" s="30">
        <f>IFERROR((s_DL/(up_Rad_Spec!AZ110*s_GSF_s*s_Fam*s_Foffset*acf!E110*s_ET_w*(1/24)*s_EF_w*(1/365)))*up_Rad_Spec!BF110,".")</f>
        <v>4.5072284973975547</v>
      </c>
      <c r="P110" s="30">
        <f>IFERROR((s_DL/(up_Rad_Spec!BA110*s_GSF_s*s_Fam*s_Foffset*acf!F110*s_ET_w*(1/24)*s_EF_w*(1/365)))*up_Rad_Spec!BF110,".")</f>
        <v>4.4492817890813132</v>
      </c>
      <c r="Q110" s="30">
        <f>IFERROR((s_DL/(up_Rad_Spec!BB110*s_GSF_s*s_Fam*s_Foffset*acf!G110*s_ET_w*(1/24)*s_EF_w*(1/365)))*up_Rad_Spec!BF110,".")</f>
        <v>4.5128325801631402</v>
      </c>
      <c r="R110" s="30">
        <f>IFERROR((s_DL/(up_Rad_Spec!AY110*s_GSF_s*s_Fam*s_Foffset*acf!C110*s_ET_w*(1/24)*s_EF_w*(1/365)))*up_Rad_Spec!BF110,".")</f>
        <v>4.9642828358079285</v>
      </c>
    </row>
    <row r="111" spans="1:18">
      <c r="A111" s="88" t="s">
        <v>118</v>
      </c>
      <c r="B111" s="28"/>
      <c r="C111" s="30">
        <f>IFERROR((s_DL/(k_decay*up_Rad_Spec!V111*s_IFD_w*s_EF_w))*up_Rad_Spec!BF111,".")</f>
        <v>3.266256203344386E-5</v>
      </c>
      <c r="D111" s="30">
        <f>IFERROR((s_DL/(k_decay*up_Rad_Spec!AN111*s_IRA_w*(1/s_PEFm_up)*s_SLF*s_ET_w*s_EF_w))*up_Rad_Spec!BF111,".")</f>
        <v>4.914819043980935E-7</v>
      </c>
      <c r="E111" s="30">
        <f>IFERROR((s_DL/(k_decay*up_Rad_Spec!AN111*s_IRA_w*(1/s_PEF)*s_SLF*s_ET_w*s_EF_w))*up_Rad_Spec!BF111,".")</f>
        <v>4.0946614908779038E-4</v>
      </c>
      <c r="F111" s="30">
        <f>IFERROR((s_DL/(k_decay*up_Rad_Spec!AY111*s_GSF_s*s_Fam*s_Foffset*acf!C111*s_ET_w*(1/24)*s_EF_w*(1/365)))*up_Rad_Spec!BF111,".")</f>
        <v>4.9654443367292167</v>
      </c>
      <c r="G111" s="30">
        <f t="shared" si="2"/>
        <v>3.0249408561957084E-5</v>
      </c>
      <c r="H111" s="30">
        <f t="shared" si="3"/>
        <v>4.8419603519349046E-7</v>
      </c>
      <c r="I111" s="89">
        <f>IFERROR((s_DL/(up_Rad_Spec!AV111*s_GSF_s*s_Fam*s_Foffset*Fsurf!C111*s_EF_w*(1/365)*s_ET_w*(1/24)))*up_Rad_Spec!BF111,".")</f>
        <v>3.977790733820457</v>
      </c>
      <c r="J111" s="30">
        <f>IFERROR((s_DL/(up_Rad_Spec!AZ111*s_GSF_s*s_Fam*s_Foffset*Fsurf!C111*s_EF_w*(1/365)*s_ET_w*(1/24)))*up_Rad_Spec!BF111,".")</f>
        <v>3.977790733820457</v>
      </c>
      <c r="K111" s="30">
        <f>IFERROR((s_DL/(up_Rad_Spec!BA111*s_GSF_s*s_Fam*s_Foffset*Fsurf!C111*s_EF_w*(1/365)*s_ET_w*(1/24)))*up_Rad_Spec!BF111,".")</f>
        <v>3.977790733820457</v>
      </c>
      <c r="L111" s="30">
        <f>IFERROR((s_DL/(up_Rad_Spec!BB111*s_GSF_s*s_Fam*s_Foffset*Fsurf!C111*s_EF_w*(1/365)*s_ET_w*(1/24)))*up_Rad_Spec!BF111,".")</f>
        <v>3.977790733820457</v>
      </c>
      <c r="M111" s="30">
        <f>IFERROR((s_DL/(up_Rad_Spec!AY111*s_GSF_s*s_Fam*s_Foffset*Fsurf!C111*s_EF_w*(1/365)*s_ET_w*(1/24)))*up_Rad_Spec!BF111,".")</f>
        <v>3.977790733820457</v>
      </c>
      <c r="N111" s="30">
        <f>IFERROR((s_DL/(up_Rad_Spec!AV111*s_GSF_s*s_Fam*s_Foffset*acf!D111*s_ET_w*(1/24)*s_EF_w*(1/365)))*up_Rad_Spec!BF111,".")</f>
        <v>4.2641916666555311</v>
      </c>
      <c r="O111" s="30">
        <f>IFERROR((s_DL/(up_Rad_Spec!AZ111*s_GSF_s*s_Fam*s_Foffset*acf!E111*s_ET_w*(1/24)*s_EF_w*(1/365)))*up_Rad_Spec!BF111,".")</f>
        <v>4.5826377187744951</v>
      </c>
      <c r="P111" s="30">
        <f>IFERROR((s_DL/(up_Rad_Spec!BA111*s_GSF_s*s_Fam*s_Foffset*acf!F111*s_ET_w*(1/24)*s_EF_w*(1/365)))*up_Rad_Spec!BF111,".")</f>
        <v>4.6451120140490749</v>
      </c>
      <c r="Q111" s="30">
        <f>IFERROR((s_DL/(up_Rad_Spec!BB111*s_GSF_s*s_Fam*s_Foffset*acf!G111*s_ET_w*(1/24)*s_EF_w*(1/365)))*up_Rad_Spec!BF111,".")</f>
        <v>4.5622265680884428</v>
      </c>
      <c r="R111" s="30">
        <f>IFERROR((s_DL/(up_Rad_Spec!AY111*s_GSF_s*s_Fam*s_Foffset*acf!C111*s_ET_w*(1/24)*s_EF_w*(1/365)))*up_Rad_Spec!BF111,".")</f>
        <v>4.3934095959481212</v>
      </c>
    </row>
    <row r="112" spans="1:18">
      <c r="A112" s="88" t="s">
        <v>119</v>
      </c>
      <c r="B112" s="28"/>
      <c r="C112" s="30">
        <f>IFERROR((s_DL/(k_decay*up_Rad_Spec!V112*s_IFD_w*s_EF_w))*up_Rad_Spec!BF112,".")</f>
        <v>3.266256203344386E-5</v>
      </c>
      <c r="D112" s="30">
        <f>IFERROR((s_DL/(k_decay*up_Rad_Spec!AN112*s_IRA_w*(1/s_PEFm_up)*s_SLF*s_ET_w*s_EF_w))*up_Rad_Spec!BF112,".")</f>
        <v>4.914819043980935E-7</v>
      </c>
      <c r="E112" s="30">
        <f>IFERROR((s_DL/(k_decay*up_Rad_Spec!AN112*s_IRA_w*(1/s_PEF)*s_SLF*s_ET_w*s_EF_w))*up_Rad_Spec!BF112,".")</f>
        <v>4.0946614908779038E-4</v>
      </c>
      <c r="F112" s="30">
        <f>IFERROR((s_DL/(k_decay*up_Rad_Spec!AY112*s_GSF_s*s_Fam*s_Foffset*acf!C112*s_ET_w*(1/24)*s_EF_w*(1/365)))*up_Rad_Spec!BF112,".")</f>
        <v>5.4412601602677872</v>
      </c>
      <c r="G112" s="30">
        <f t="shared" si="2"/>
        <v>3.024942467639934E-5</v>
      </c>
      <c r="H112" s="30">
        <f t="shared" si="3"/>
        <v>4.8419603932228935E-7</v>
      </c>
      <c r="I112" s="89" t="str">
        <f>IFERROR((s_DL/(up_Rad_Spec!AV112*s_GSF_s*s_Fam*s_Foffset*Fsurf!C112*s_EF_w*(1/365)*s_ET_w*(1/24)))*up_Rad_Spec!BF112,".")</f>
        <v>.</v>
      </c>
      <c r="J112" s="30" t="str">
        <f>IFERROR((s_DL/(up_Rad_Spec!AZ112*s_GSF_s*s_Fam*s_Foffset*Fsurf!C112*s_EF_w*(1/365)*s_ET_w*(1/24)))*up_Rad_Spec!BF112,".")</f>
        <v>.</v>
      </c>
      <c r="K112" s="30" t="str">
        <f>IFERROR((s_DL/(up_Rad_Spec!BA112*s_GSF_s*s_Fam*s_Foffset*Fsurf!C112*s_EF_w*(1/365)*s_ET_w*(1/24)))*up_Rad_Spec!BF112,".")</f>
        <v>.</v>
      </c>
      <c r="L112" s="30" t="str">
        <f>IFERROR((s_DL/(up_Rad_Spec!BB112*s_GSF_s*s_Fam*s_Foffset*Fsurf!C112*s_EF_w*(1/365)*s_ET_w*(1/24)))*up_Rad_Spec!BF112,".")</f>
        <v>.</v>
      </c>
      <c r="M112" s="30" t="str">
        <f>IFERROR((s_DL/(up_Rad_Spec!AY112*s_GSF_s*s_Fam*s_Foffset*Fsurf!C112*s_EF_w*(1/365)*s_ET_w*(1/24)))*up_Rad_Spec!BF112,".")</f>
        <v>.</v>
      </c>
      <c r="N112" s="30">
        <f>IFERROR((s_DL/(up_Rad_Spec!AV112*s_GSF_s*s_Fam*s_Foffset*acf!D112*s_ET_w*(1/24)*s_EF_w*(1/365)))*up_Rad_Spec!BF112,".")</f>
        <v>4.5409748985682628</v>
      </c>
      <c r="O112" s="30">
        <f>IFERROR((s_DL/(up_Rad_Spec!AZ112*s_GSF_s*s_Fam*s_Foffset*acf!E112*s_ET_w*(1/24)*s_EF_w*(1/365)))*up_Rad_Spec!BF112,".")</f>
        <v>4.5394683515918794</v>
      </c>
      <c r="P112" s="30">
        <f>IFERROR((s_DL/(up_Rad_Spec!BA112*s_GSF_s*s_Fam*s_Foffset*acf!F112*s_ET_w*(1/24)*s_EF_w*(1/365)))*up_Rad_Spec!BF112,".")</f>
        <v>4.511904045631371</v>
      </c>
      <c r="Q112" s="30">
        <f>IFERROR((s_DL/(up_Rad_Spec!BB112*s_GSF_s*s_Fam*s_Foffset*acf!G112*s_ET_w*(1/24)*s_EF_w*(1/365)))*up_Rad_Spec!BF112,".")</f>
        <v>4.5872364898870108</v>
      </c>
      <c r="R112" s="30">
        <f>IFERROR((s_DL/(up_Rad_Spec!AY112*s_GSF_s*s_Fam*s_Foffset*acf!C112*s_ET_w*(1/24)*s_EF_w*(1/365)))*up_Rad_Spec!BF112,".")</f>
        <v>4.814409946223984</v>
      </c>
    </row>
    <row r="113" spans="1:18">
      <c r="A113" s="88" t="s">
        <v>120</v>
      </c>
      <c r="B113" s="28"/>
      <c r="C113" s="30">
        <f>IFERROR((s_DL/(k_decay*up_Rad_Spec!V113*s_IFD_w*s_EF_w))*up_Rad_Spec!BF113,".")</f>
        <v>3.266256203344386E-5</v>
      </c>
      <c r="D113" s="30">
        <f>IFERROR((s_DL/(k_decay*up_Rad_Spec!AN113*s_IRA_w*(1/s_PEFm_up)*s_SLF*s_ET_w*s_EF_w))*up_Rad_Spec!BF113,".")</f>
        <v>4.914819043980935E-7</v>
      </c>
      <c r="E113" s="30">
        <f>IFERROR((s_DL/(k_decay*up_Rad_Spec!AN113*s_IRA_w*(1/s_PEF)*s_SLF*s_ET_w*s_EF_w))*up_Rad_Spec!BF113,".")</f>
        <v>4.0946614908779038E-4</v>
      </c>
      <c r="F113" s="30">
        <f>IFERROR((s_DL/(k_decay*up_Rad_Spec!AY113*s_GSF_s*s_Fam*s_Foffset*acf!C113*s_ET_w*(1/24)*s_EF_w*(1/365)))*up_Rad_Spec!BF113,".")</f>
        <v>4.8194018562371834</v>
      </c>
      <c r="G113" s="30">
        <f t="shared" si="2"/>
        <v>3.0249402977748424E-5</v>
      </c>
      <c r="H113" s="30">
        <f t="shared" si="3"/>
        <v>4.8419603376271851E-7</v>
      </c>
      <c r="I113" s="89">
        <f>IFERROR((s_DL/(up_Rad_Spec!AV113*s_GSF_s*s_Fam*s_Foffset*Fsurf!C113*s_EF_w*(1/365)*s_ET_w*(1/24)))*up_Rad_Spec!BF113,".")</f>
        <v>3.5505342769821229</v>
      </c>
      <c r="J113" s="30">
        <f>IFERROR((s_DL/(up_Rad_Spec!AZ113*s_GSF_s*s_Fam*s_Foffset*Fsurf!C113*s_EF_w*(1/365)*s_ET_w*(1/24)))*up_Rad_Spec!BF113,".")</f>
        <v>3.5505342769821229</v>
      </c>
      <c r="K113" s="30">
        <f>IFERROR((s_DL/(up_Rad_Spec!BA113*s_GSF_s*s_Fam*s_Foffset*Fsurf!C113*s_EF_w*(1/365)*s_ET_w*(1/24)))*up_Rad_Spec!BF113,".")</f>
        <v>3.5505342769821229</v>
      </c>
      <c r="L113" s="30">
        <f>IFERROR((s_DL/(up_Rad_Spec!BB113*s_GSF_s*s_Fam*s_Foffset*Fsurf!C113*s_EF_w*(1/365)*s_ET_w*(1/24)))*up_Rad_Spec!BF113,".")</f>
        <v>3.5505342769821229</v>
      </c>
      <c r="M113" s="30">
        <f>IFERROR((s_DL/(up_Rad_Spec!AY113*s_GSF_s*s_Fam*s_Foffset*Fsurf!C113*s_EF_w*(1/365)*s_ET_w*(1/24)))*up_Rad_Spec!BF113,".")</f>
        <v>3.5505342769821229</v>
      </c>
      <c r="N113" s="30">
        <f>IFERROR((s_DL/(up_Rad_Spec!AV113*s_GSF_s*s_Fam*s_Foffset*acf!D113*s_ET_w*(1/24)*s_EF_w*(1/365)))*up_Rad_Spec!BF113,".")</f>
        <v>4.4320732283348816</v>
      </c>
      <c r="O113" s="30">
        <f>IFERROR((s_DL/(up_Rad_Spec!AZ113*s_GSF_s*s_Fam*s_Foffset*acf!E113*s_ET_w*(1/24)*s_EF_w*(1/365)))*up_Rad_Spec!BF113,".")</f>
        <v>4.4668909184155625</v>
      </c>
      <c r="P113" s="30">
        <f>IFERROR((s_DL/(up_Rad_Spec!BA113*s_GSF_s*s_Fam*s_Foffset*acf!F113*s_ET_w*(1/24)*s_EF_w*(1/365)))*up_Rad_Spec!BF113,".")</f>
        <v>4.5606327985620627</v>
      </c>
      <c r="Q113" s="30">
        <f>IFERROR((s_DL/(up_Rad_Spec!BB113*s_GSF_s*s_Fam*s_Foffset*acf!G113*s_ET_w*(1/24)*s_EF_w*(1/365)))*up_Rad_Spec!BF113,".")</f>
        <v>4.5860174528182114</v>
      </c>
      <c r="R113" s="30">
        <f>IFERROR((s_DL/(up_Rad_Spec!AY113*s_GSF_s*s_Fam*s_Foffset*acf!C113*s_ET_w*(1/24)*s_EF_w*(1/365)))*up_Rad_Spec!BF113,".")</f>
        <v>4.2641916666555311</v>
      </c>
    </row>
    <row r="114" spans="1:18">
      <c r="A114" s="34" t="s">
        <v>121</v>
      </c>
      <c r="B114" s="28" t="s">
        <v>9</v>
      </c>
      <c r="C114" s="30">
        <f>IFERROR((s_DL/(k_decay*up_Rad_Spec!V114*s_IFD_w*s_EF_w))*up_Rad_Spec!BF114,".")</f>
        <v>3.266256203344386E-5</v>
      </c>
      <c r="D114" s="30">
        <f>IFERROR((s_DL/(k_decay*up_Rad_Spec!AN114*s_IRA_w*(1/s_PEFm_up)*s_SLF*s_ET_w*s_EF_w))*up_Rad_Spec!BF114,".")</f>
        <v>4.914819043980935E-7</v>
      </c>
      <c r="E114" s="30">
        <f>IFERROR((s_DL/(k_decay*up_Rad_Spec!AN114*s_IRA_w*(1/s_PEF)*s_SLF*s_ET_w*s_EF_w))*up_Rad_Spec!BF114,".")</f>
        <v>4.0946614908779038E-4</v>
      </c>
      <c r="F114" s="30">
        <f>IFERROR((s_DL/(k_decay*up_Rad_Spec!AY114*s_GSF_s*s_Fam*s_Foffset*acf!C114*s_ET_w*(1/24)*s_EF_w*(1/365)))*up_Rad_Spec!BF114,".")</f>
        <v>4.9410271396753478</v>
      </c>
      <c r="G114" s="30">
        <f t="shared" si="2"/>
        <v>3.0249407651301375E-5</v>
      </c>
      <c r="H114" s="30">
        <f t="shared" si="3"/>
        <v>4.8419603496016454E-7</v>
      </c>
      <c r="I114" s="89">
        <f>IFERROR((s_DL/(up_Rad_Spec!AV114*s_GSF_s*s_Fam*s_Foffset*Fsurf!C114*s_EF_w*(1/365)*s_ET_w*(1/24)))*up_Rad_Spec!BF114,".")</f>
        <v>3.6446082620987439</v>
      </c>
      <c r="J114" s="30">
        <f>IFERROR((s_DL/(up_Rad_Spec!AZ114*s_GSF_s*s_Fam*s_Foffset*Fsurf!C114*s_EF_w*(1/365)*s_ET_w*(1/24)))*up_Rad_Spec!BF114,".")</f>
        <v>3.6446082620987439</v>
      </c>
      <c r="K114" s="30">
        <f>IFERROR((s_DL/(up_Rad_Spec!BA114*s_GSF_s*s_Fam*s_Foffset*Fsurf!C114*s_EF_w*(1/365)*s_ET_w*(1/24)))*up_Rad_Spec!BF114,".")</f>
        <v>3.6446082620987439</v>
      </c>
      <c r="L114" s="30">
        <f>IFERROR((s_DL/(up_Rad_Spec!BB114*s_GSF_s*s_Fam*s_Foffset*Fsurf!C114*s_EF_w*(1/365)*s_ET_w*(1/24)))*up_Rad_Spec!BF114,".")</f>
        <v>3.6446082620987439</v>
      </c>
      <c r="M114" s="30">
        <f>IFERROR((s_DL/(up_Rad_Spec!AY114*s_GSF_s*s_Fam*s_Foffset*Fsurf!C114*s_EF_w*(1/365)*s_ET_w*(1/24)))*up_Rad_Spec!BF114,".")</f>
        <v>3.6446082620987439</v>
      </c>
      <c r="N114" s="30">
        <f>IFERROR((s_DL/(up_Rad_Spec!AV114*s_GSF_s*s_Fam*s_Foffset*acf!D114*s_ET_w*(1/24)*s_EF_w*(1/365)))*up_Rad_Spec!BF114,".")</f>
        <v>4.4817524659746883</v>
      </c>
      <c r="O114" s="30">
        <f>IFERROR((s_DL/(up_Rad_Spec!AZ114*s_GSF_s*s_Fam*s_Foffset*acf!E114*s_ET_w*(1/24)*s_EF_w*(1/365)))*up_Rad_Spec!BF114,".")</f>
        <v>4.6367909384992183</v>
      </c>
      <c r="P114" s="30">
        <f>IFERROR((s_DL/(up_Rad_Spec!BA114*s_GSF_s*s_Fam*s_Foffset*acf!F114*s_ET_w*(1/24)*s_EF_w*(1/365)))*up_Rad_Spec!BF114,".")</f>
        <v>4.6820824499877718</v>
      </c>
      <c r="Q114" s="30">
        <f>IFERROR((s_DL/(up_Rad_Spec!BB114*s_GSF_s*s_Fam*s_Foffset*acf!G114*s_ET_w*(1/24)*s_EF_w*(1/365)))*up_Rad_Spec!BF114,".")</f>
        <v>4.6373084374878859</v>
      </c>
      <c r="R114" s="30">
        <f>IFERROR((s_DL/(up_Rad_Spec!AY114*s_GSF_s*s_Fam*s_Foffset*acf!C114*s_ET_w*(1/24)*s_EF_w*(1/365)))*up_Rad_Spec!BF114,".")</f>
        <v>4.3718053364764922</v>
      </c>
    </row>
    <row r="115" spans="1:18">
      <c r="A115" s="88" t="s">
        <v>122</v>
      </c>
      <c r="B115" s="28"/>
      <c r="C115" s="30">
        <f>IFERROR((s_DL/(k_decay*up_Rad_Spec!V115*s_IFD_w*s_EF_w))*up_Rad_Spec!BF115,".")</f>
        <v>3.266256203344386E-5</v>
      </c>
      <c r="D115" s="30">
        <f>IFERROR((s_DL/(k_decay*up_Rad_Spec!AN115*s_IRA_w*(1/s_PEFm_up)*s_SLF*s_ET_w*s_EF_w))*up_Rad_Spec!BF115,".")</f>
        <v>4.914819043980935E-7</v>
      </c>
      <c r="E115" s="30">
        <f>IFERROR((s_DL/(k_decay*up_Rad_Spec!AN115*s_IRA_w*(1/s_PEF)*s_SLF*s_ET_w*s_EF_w))*up_Rad_Spec!BF115,".")</f>
        <v>4.0946614908779038E-4</v>
      </c>
      <c r="F115" s="30">
        <f>IFERROR((s_DL/(k_decay*up_Rad_Spec!AY115*s_GSF_s*s_Fam*s_Foffset*acf!C115*s_ET_w*(1/24)*s_EF_w*(1/365)))*up_Rad_Spec!BF115,".")</f>
        <v>4.8194018562371834</v>
      </c>
      <c r="G115" s="30">
        <f t="shared" si="2"/>
        <v>3.0249402977748424E-5</v>
      </c>
      <c r="H115" s="30">
        <f t="shared" si="3"/>
        <v>4.8419603376271851E-7</v>
      </c>
      <c r="I115" s="89">
        <f>IFERROR((s_DL/(up_Rad_Spec!AV115*s_GSF_s*s_Fam*s_Foffset*Fsurf!C115*s_EF_w*(1/365)*s_ET_w*(1/24)))*up_Rad_Spec!BF115,".")</f>
        <v>3.5270402536439454</v>
      </c>
      <c r="J115" s="30">
        <f>IFERROR((s_DL/(up_Rad_Spec!AZ115*s_GSF_s*s_Fam*s_Foffset*Fsurf!C115*s_EF_w*(1/365)*s_ET_w*(1/24)))*up_Rad_Spec!BF115,".")</f>
        <v>3.5270402536439454</v>
      </c>
      <c r="K115" s="30">
        <f>IFERROR((s_DL/(up_Rad_Spec!BA115*s_GSF_s*s_Fam*s_Foffset*Fsurf!C115*s_EF_w*(1/365)*s_ET_w*(1/24)))*up_Rad_Spec!BF115,".")</f>
        <v>3.5270402536439454</v>
      </c>
      <c r="L115" s="30">
        <f>IFERROR((s_DL/(up_Rad_Spec!BB115*s_GSF_s*s_Fam*s_Foffset*Fsurf!C115*s_EF_w*(1/365)*s_ET_w*(1/24)))*up_Rad_Spec!BF115,".")</f>
        <v>3.5270402536439454</v>
      </c>
      <c r="M115" s="30">
        <f>IFERROR((s_DL/(up_Rad_Spec!AY115*s_GSF_s*s_Fam*s_Foffset*Fsurf!C115*s_EF_w*(1/365)*s_ET_w*(1/24)))*up_Rad_Spec!BF115,".")</f>
        <v>3.5270402536439454</v>
      </c>
      <c r="N115" s="30">
        <f>IFERROR((s_DL/(up_Rad_Spec!AV115*s_GSF_s*s_Fam*s_Foffset*acf!D115*s_ET_w*(1/24)*s_EF_w*(1/365)))*up_Rad_Spec!BF115,".")</f>
        <v>4.2641916666555311</v>
      </c>
      <c r="O115" s="30">
        <f>IFERROR((s_DL/(up_Rad_Spec!AZ115*s_GSF_s*s_Fam*s_Foffset*acf!E115*s_ET_w*(1/24)*s_EF_w*(1/365)))*up_Rad_Spec!BF115,".")</f>
        <v>4.3746629533564478</v>
      </c>
      <c r="P115" s="30">
        <f>IFERROR((s_DL/(up_Rad_Spec!BA115*s_GSF_s*s_Fam*s_Foffset*acf!F115*s_ET_w*(1/24)*s_EF_w*(1/365)))*up_Rad_Spec!BF115,".")</f>
        <v>4.445261376492283</v>
      </c>
      <c r="Q115" s="30">
        <f>IFERROR((s_DL/(up_Rad_Spec!BB115*s_GSF_s*s_Fam*s_Foffset*acf!G115*s_ET_w*(1/24)*s_EF_w*(1/365)))*up_Rad_Spec!BF115,".")</f>
        <v>4.4912787968324519</v>
      </c>
      <c r="R115" s="30">
        <f>IFERROR((s_DL/(up_Rad_Spec!AY115*s_GSF_s*s_Fam*s_Foffset*acf!C115*s_ET_w*(1/24)*s_EF_w*(1/365)))*up_Rad_Spec!BF115,".")</f>
        <v>4.2641916666555311</v>
      </c>
    </row>
    <row r="116" spans="1:18">
      <c r="A116" s="88" t="s">
        <v>123</v>
      </c>
      <c r="B116" s="28"/>
      <c r="C116" s="30">
        <f>IFERROR((s_DL/(k_decay*up_Rad_Spec!V116*s_IFD_w*s_EF_w))*up_Rad_Spec!BF116,".")</f>
        <v>3.266256203344386E-5</v>
      </c>
      <c r="D116" s="30">
        <f>IFERROR((s_DL/(k_decay*up_Rad_Spec!AN116*s_IRA_w*(1/s_PEFm_up)*s_SLF*s_ET_w*s_EF_w))*up_Rad_Spec!BF116,".")</f>
        <v>4.914819043980935E-7</v>
      </c>
      <c r="E116" s="30">
        <f>IFERROR((s_DL/(k_decay*up_Rad_Spec!AN116*s_IRA_w*(1/s_PEF)*s_SLF*s_ET_w*s_EF_w))*up_Rad_Spec!BF116,".")</f>
        <v>4.0946614908779038E-4</v>
      </c>
      <c r="F116" s="30">
        <f>IFERROR((s_DL/(k_decay*up_Rad_Spec!AY116*s_GSF_s*s_Fam*s_Foffset*acf!C116*s_ET_w*(1/24)*s_EF_w*(1/365)))*up_Rad_Spec!BF116,".")</f>
        <v>4.8194018562371834</v>
      </c>
      <c r="G116" s="30">
        <f t="shared" si="2"/>
        <v>3.0249402977748424E-5</v>
      </c>
      <c r="H116" s="30">
        <f t="shared" si="3"/>
        <v>4.8419603376271851E-7</v>
      </c>
      <c r="I116" s="89">
        <f>IFERROR((s_DL/(up_Rad_Spec!AV116*s_GSF_s*s_Fam*s_Foffset*Fsurf!C116*s_EF_w*(1/365)*s_ET_w*(1/24)))*up_Rad_Spec!BF116,".")</f>
        <v>3.5241253443434135</v>
      </c>
      <c r="J116" s="30">
        <f>IFERROR((s_DL/(up_Rad_Spec!AZ116*s_GSF_s*s_Fam*s_Foffset*Fsurf!C116*s_EF_w*(1/365)*s_ET_w*(1/24)))*up_Rad_Spec!BF116,".")</f>
        <v>3.5241253443434135</v>
      </c>
      <c r="K116" s="30">
        <f>IFERROR((s_DL/(up_Rad_Spec!BA116*s_GSF_s*s_Fam*s_Foffset*Fsurf!C116*s_EF_w*(1/365)*s_ET_w*(1/24)))*up_Rad_Spec!BF116,".")</f>
        <v>3.5241253443434135</v>
      </c>
      <c r="L116" s="30">
        <f>IFERROR((s_DL/(up_Rad_Spec!BB116*s_GSF_s*s_Fam*s_Foffset*Fsurf!C116*s_EF_w*(1/365)*s_ET_w*(1/24)))*up_Rad_Spec!BF116,".")</f>
        <v>3.5241253443434135</v>
      </c>
      <c r="M116" s="30">
        <f>IFERROR((s_DL/(up_Rad_Spec!AY116*s_GSF_s*s_Fam*s_Foffset*Fsurf!C116*s_EF_w*(1/365)*s_ET_w*(1/24)))*up_Rad_Spec!BF116,".")</f>
        <v>3.5241253443434135</v>
      </c>
      <c r="N116" s="30">
        <f>IFERROR((s_DL/(up_Rad_Spec!AV116*s_GSF_s*s_Fam*s_Foffset*acf!D116*s_ET_w*(1/24)*s_EF_w*(1/365)))*up_Rad_Spec!BF116,".")</f>
        <v>4.2641916666555311</v>
      </c>
      <c r="O116" s="30">
        <f>IFERROR((s_DL/(up_Rad_Spec!AZ116*s_GSF_s*s_Fam*s_Foffset*acf!E116*s_ET_w*(1/24)*s_EF_w*(1/365)))*up_Rad_Spec!BF116,".")</f>
        <v>4.3636480320585749</v>
      </c>
      <c r="P116" s="30">
        <f>IFERROR((s_DL/(up_Rad_Spec!BA116*s_GSF_s*s_Fam*s_Foffset*acf!F116*s_ET_w*(1/24)*s_EF_w*(1/365)))*up_Rad_Spec!BF116,".")</f>
        <v>4.4153275738281339</v>
      </c>
      <c r="Q116" s="30">
        <f>IFERROR((s_DL/(up_Rad_Spec!BB116*s_GSF_s*s_Fam*s_Foffset*acf!G116*s_ET_w*(1/24)*s_EF_w*(1/365)))*up_Rad_Spec!BF116,".")</f>
        <v>4.4523177695962124</v>
      </c>
      <c r="R116" s="30">
        <f>IFERROR((s_DL/(up_Rad_Spec!AY116*s_GSF_s*s_Fam*s_Foffset*acf!C116*s_ET_w*(1/24)*s_EF_w*(1/365)))*up_Rad_Spec!BF116,".")</f>
        <v>4.2641916666555311</v>
      </c>
    </row>
    <row r="117" spans="1:18">
      <c r="A117" s="88" t="s">
        <v>124</v>
      </c>
      <c r="B117" s="28"/>
      <c r="C117" s="30">
        <f>IFERROR((s_DL/(k_decay*up_Rad_Spec!V117*s_IFD_w*s_EF_w))*up_Rad_Spec!BF117,".")</f>
        <v>3.266256203344386E-5</v>
      </c>
      <c r="D117" s="30">
        <f>IFERROR((s_DL/(k_decay*up_Rad_Spec!AN117*s_IRA_w*(1/s_PEFm_up)*s_SLF*s_ET_w*s_EF_w))*up_Rad_Spec!BF117,".")</f>
        <v>4.914819043980935E-7</v>
      </c>
      <c r="E117" s="30">
        <f>IFERROR((s_DL/(k_decay*up_Rad_Spec!AN117*s_IRA_w*(1/s_PEF)*s_SLF*s_ET_w*s_EF_w))*up_Rad_Spec!BF117,".")</f>
        <v>4.0946614908779038E-4</v>
      </c>
      <c r="F117" s="30">
        <f>IFERROR((s_DL/(k_decay*up_Rad_Spec!AY117*s_GSF_s*s_Fam*s_Foffset*acf!C117*s_ET_w*(1/24)*s_EF_w*(1/365)))*up_Rad_Spec!BF117,".")</f>
        <v>5.1703291758661054</v>
      </c>
      <c r="G117" s="30">
        <f t="shared" si="2"/>
        <v>3.02494158643869E-5</v>
      </c>
      <c r="H117" s="30">
        <f t="shared" si="3"/>
        <v>4.8419603706449984E-7</v>
      </c>
      <c r="I117" s="89">
        <f>IFERROR((s_DL/(up_Rad_Spec!AV117*s_GSF_s*s_Fam*s_Foffset*Fsurf!C117*s_EF_w*(1/365)*s_ET_w*(1/24)))*up_Rad_Spec!BF117,".")</f>
        <v>3.9666899224702612</v>
      </c>
      <c r="J117" s="30">
        <f>IFERROR((s_DL/(up_Rad_Spec!AZ117*s_GSF_s*s_Fam*s_Foffset*Fsurf!C117*s_EF_w*(1/365)*s_ET_w*(1/24)))*up_Rad_Spec!BF117,".")</f>
        <v>3.9666899224702612</v>
      </c>
      <c r="K117" s="30">
        <f>IFERROR((s_DL/(up_Rad_Spec!BA117*s_GSF_s*s_Fam*s_Foffset*Fsurf!C117*s_EF_w*(1/365)*s_ET_w*(1/24)))*up_Rad_Spec!BF117,".")</f>
        <v>3.9666899224702612</v>
      </c>
      <c r="L117" s="30">
        <f>IFERROR((s_DL/(up_Rad_Spec!BB117*s_GSF_s*s_Fam*s_Foffset*Fsurf!C117*s_EF_w*(1/365)*s_ET_w*(1/24)))*up_Rad_Spec!BF117,".")</f>
        <v>3.9666899224702612</v>
      </c>
      <c r="M117" s="30">
        <f>IFERROR((s_DL/(up_Rad_Spec!AY117*s_GSF_s*s_Fam*s_Foffset*Fsurf!C117*s_EF_w*(1/365)*s_ET_w*(1/24)))*up_Rad_Spec!BF117,".")</f>
        <v>3.9666899224702612</v>
      </c>
      <c r="N117" s="30">
        <f>IFERROR((s_DL/(up_Rad_Spec!AV117*s_GSF_s*s_Fam*s_Foffset*acf!D117*s_ET_w*(1/24)*s_EF_w*(1/365)))*up_Rad_Spec!BF117,".")</f>
        <v>4.3653758756948156</v>
      </c>
      <c r="O117" s="30">
        <f>IFERROR((s_DL/(up_Rad_Spec!AZ117*s_GSF_s*s_Fam*s_Foffset*acf!E117*s_ET_w*(1/24)*s_EF_w*(1/365)))*up_Rad_Spec!BF117,".")</f>
        <v>4.8369935323256756</v>
      </c>
      <c r="P117" s="30">
        <f>IFERROR((s_DL/(up_Rad_Spec!BA117*s_GSF_s*s_Fam*s_Foffset*acf!F117*s_ET_w*(1/24)*s_EF_w*(1/365)))*up_Rad_Spec!BF117,".")</f>
        <v>4.8481073597025803</v>
      </c>
      <c r="Q117" s="30">
        <f>IFERROR((s_DL/(up_Rad_Spec!BB117*s_GSF_s*s_Fam*s_Foffset*acf!G117*s_ET_w*(1/24)*s_EF_w*(1/365)))*up_Rad_Spec!BF117,".")</f>
        <v>4.8481765719080938</v>
      </c>
      <c r="R117" s="30">
        <f>IFERROR((s_DL/(up_Rad_Spec!AY117*s_GSF_s*s_Fam*s_Foffset*acf!C117*s_ET_w*(1/24)*s_EF_w*(1/365)))*up_Rad_Spec!BF117,".")</f>
        <v>4.5746910598586039</v>
      </c>
    </row>
    <row r="118" spans="1:18">
      <c r="A118" s="88" t="s">
        <v>125</v>
      </c>
      <c r="B118" s="28"/>
      <c r="C118" s="30">
        <f>IFERROR((s_DL/(k_decay*up_Rad_Spec!V118*s_IFD_w*s_EF_w))*up_Rad_Spec!BF118,".")</f>
        <v>3.266256203344386E-5</v>
      </c>
      <c r="D118" s="30">
        <f>IFERROR((s_DL/(k_decay*up_Rad_Spec!AN118*s_IRA_w*(1/s_PEFm_up)*s_SLF*s_ET_w*s_EF_w))*up_Rad_Spec!BF118,".")</f>
        <v>4.914819043980935E-7</v>
      </c>
      <c r="E118" s="30">
        <f>IFERROR((s_DL/(k_decay*up_Rad_Spec!AN118*s_IRA_w*(1/s_PEF)*s_SLF*s_ET_w*s_EF_w))*up_Rad_Spec!BF118,".")</f>
        <v>4.0946614908779038E-4</v>
      </c>
      <c r="F118" s="30">
        <f>IFERROR((s_DL/(k_decay*up_Rad_Spec!AY118*s_GSF_s*s_Fam*s_Foffset*acf!C118*s_ET_w*(1/24)*s_EF_w*(1/365)))*up_Rad_Spec!BF118,".")</f>
        <v>5.4934440738927313</v>
      </c>
      <c r="G118" s="30">
        <f t="shared" si="2"/>
        <v>3.0249426273847266E-5</v>
      </c>
      <c r="H118" s="30">
        <f t="shared" si="3"/>
        <v>4.8419603973158287E-7</v>
      </c>
      <c r="I118" s="89">
        <f>IFERROR((s_DL/(up_Rad_Spec!AV118*s_GSF_s*s_Fam*s_Foffset*Fsurf!C118*s_EF_w*(1/365)*s_ET_w*(1/24)))*up_Rad_Spec!BF118,".")</f>
        <v>4.3601141785843867</v>
      </c>
      <c r="J118" s="30">
        <f>IFERROR((s_DL/(up_Rad_Spec!AZ118*s_GSF_s*s_Fam*s_Foffset*Fsurf!C118*s_EF_w*(1/365)*s_ET_w*(1/24)))*up_Rad_Spec!BF118,".")</f>
        <v>4.3601141785843867</v>
      </c>
      <c r="K118" s="30">
        <f>IFERROR((s_DL/(up_Rad_Spec!BA118*s_GSF_s*s_Fam*s_Foffset*Fsurf!C118*s_EF_w*(1/365)*s_ET_w*(1/24)))*up_Rad_Spec!BF118,".")</f>
        <v>4.3601141785843867</v>
      </c>
      <c r="L118" s="30">
        <f>IFERROR((s_DL/(up_Rad_Spec!BB118*s_GSF_s*s_Fam*s_Foffset*Fsurf!C118*s_EF_w*(1/365)*s_ET_w*(1/24)))*up_Rad_Spec!BF118,".")</f>
        <v>4.3601141785843867</v>
      </c>
      <c r="M118" s="30">
        <f>IFERROR((s_DL/(up_Rad_Spec!AY118*s_GSF_s*s_Fam*s_Foffset*Fsurf!C118*s_EF_w*(1/365)*s_ET_w*(1/24)))*up_Rad_Spec!BF118,".")</f>
        <v>4.3601141785843867</v>
      </c>
      <c r="N118" s="30">
        <f>IFERROR((s_DL/(up_Rad_Spec!AV118*s_GSF_s*s_Fam*s_Foffset*acf!D118*s_ET_w*(1/24)*s_EF_w*(1/365)))*up_Rad_Spec!BF118,".")</f>
        <v>4.504005609244242</v>
      </c>
      <c r="O118" s="30">
        <f>IFERROR((s_DL/(up_Rad_Spec!AZ118*s_GSF_s*s_Fam*s_Foffset*acf!E118*s_ET_w*(1/24)*s_EF_w*(1/365)))*up_Rad_Spec!BF118,".")</f>
        <v>4.5639826862420163</v>
      </c>
      <c r="P118" s="30">
        <f>IFERROR((s_DL/(up_Rad_Spec!BA118*s_GSF_s*s_Fam*s_Foffset*acf!F118*s_ET_w*(1/24)*s_EF_w*(1/365)))*up_Rad_Spec!BF118,".")</f>
        <v>4.5459991159301563</v>
      </c>
      <c r="Q118" s="30">
        <f>IFERROR((s_DL/(up_Rad_Spec!BB118*s_GSF_s*s_Fam*s_Foffset*acf!G118*s_ET_w*(1/24)*s_EF_w*(1/365)))*up_Rad_Spec!BF118,".")</f>
        <v>4.6715985137882221</v>
      </c>
      <c r="R118" s="30">
        <f>IFERROR((s_DL/(up_Rad_Spec!AY118*s_GSF_s*s_Fam*s_Foffset*acf!C118*s_ET_w*(1/24)*s_EF_w*(1/365)))*up_Rad_Spec!BF118,".")</f>
        <v>4.8605821095444135</v>
      </c>
    </row>
    <row r="119" spans="1:18">
      <c r="A119" s="34" t="s">
        <v>126</v>
      </c>
      <c r="B119" s="90" t="s">
        <v>9</v>
      </c>
      <c r="C119" s="30">
        <f>IFERROR((s_DL/(k_decay*up_Rad_Spec!V119*s_IFD_w*s_EF_w))*up_Rad_Spec!BF119,".")</f>
        <v>3.266256203344386E-5</v>
      </c>
      <c r="D119" s="30">
        <f>IFERROR((s_DL/(k_decay*up_Rad_Spec!AN119*s_IRA_w*(1/s_PEFm_up)*s_SLF*s_ET_w*s_EF_w))*up_Rad_Spec!BF119,".")</f>
        <v>4.914819043980935E-7</v>
      </c>
      <c r="E119" s="30">
        <f>IFERROR((s_DL/(k_decay*up_Rad_Spec!AN119*s_IRA_w*(1/s_PEF)*s_SLF*s_ET_w*s_EF_w))*up_Rad_Spec!BF119,".")</f>
        <v>4.0946614908779038E-4</v>
      </c>
      <c r="F119" s="30">
        <f>IFERROR((s_DL/(k_decay*up_Rad_Spec!AY119*s_GSF_s*s_Fam*s_Foffset*acf!C119*s_ET_w*(1/24)*s_EF_w*(1/365)))*up_Rad_Spec!BF119,".")</f>
        <v>5.1159804320056264</v>
      </c>
      <c r="G119" s="30">
        <f t="shared" si="2"/>
        <v>3.0249413984306594E-5</v>
      </c>
      <c r="H119" s="30">
        <f t="shared" si="3"/>
        <v>4.8419603658279072E-7</v>
      </c>
      <c r="I119" s="89">
        <f>IFERROR((s_DL/(up_Rad_Spec!AV119*s_GSF_s*s_Fam*s_Foffset*Fsurf!C119*s_EF_w*(1/365)*s_ET_w*(1/24)))*up_Rad_Spec!BF119,".")</f>
        <v>3.9192938112642737</v>
      </c>
      <c r="J119" s="30">
        <f>IFERROR((s_DL/(up_Rad_Spec!AZ119*s_GSF_s*s_Fam*s_Foffset*Fsurf!C119*s_EF_w*(1/365)*s_ET_w*(1/24)))*up_Rad_Spec!BF119,".")</f>
        <v>3.9192938112642737</v>
      </c>
      <c r="K119" s="30">
        <f>IFERROR((s_DL/(up_Rad_Spec!BA119*s_GSF_s*s_Fam*s_Foffset*Fsurf!C119*s_EF_w*(1/365)*s_ET_w*(1/24)))*up_Rad_Spec!BF119,".")</f>
        <v>3.9192938112642737</v>
      </c>
      <c r="L119" s="30">
        <f>IFERROR((s_DL/(up_Rad_Spec!BB119*s_GSF_s*s_Fam*s_Foffset*Fsurf!C119*s_EF_w*(1/365)*s_ET_w*(1/24)))*up_Rad_Spec!BF119,".")</f>
        <v>3.9192938112642737</v>
      </c>
      <c r="M119" s="30">
        <f>IFERROR((s_DL/(up_Rad_Spec!AY119*s_GSF_s*s_Fam*s_Foffset*Fsurf!C119*s_EF_w*(1/365)*s_ET_w*(1/24)))*up_Rad_Spec!BF119,".")</f>
        <v>3.9192938112642737</v>
      </c>
      <c r="N119" s="30">
        <f>IFERROR((s_DL/(up_Rad_Spec!AV119*s_GSF_s*s_Fam*s_Foffset*acf!D119*s_ET_w*(1/24)*s_EF_w*(1/365)))*up_Rad_Spec!BF119,".")</f>
        <v>4.4066479584146254</v>
      </c>
      <c r="O119" s="30">
        <f>IFERROR((s_DL/(up_Rad_Spec!AZ119*s_GSF_s*s_Fam*s_Foffset*acf!E119*s_ET_w*(1/24)*s_EF_w*(1/365)))*up_Rad_Spec!BF119,".")</f>
        <v>4.6681677192860569</v>
      </c>
      <c r="P119" s="30">
        <f>IFERROR((s_DL/(up_Rad_Spec!BA119*s_GSF_s*s_Fam*s_Foffset*acf!F119*s_ET_w*(1/24)*s_EF_w*(1/365)))*up_Rad_Spec!BF119,".")</f>
        <v>4.722197438259272</v>
      </c>
      <c r="Q119" s="30">
        <f>IFERROR((s_DL/(up_Rad_Spec!BB119*s_GSF_s*s_Fam*s_Foffset*acf!G119*s_ET_w*(1/24)*s_EF_w*(1/365)))*up_Rad_Spec!BF119,".")</f>
        <v>4.6843857359974992</v>
      </c>
      <c r="R119" s="30">
        <f>IFERROR((s_DL/(up_Rad_Spec!AY119*s_GSF_s*s_Fam*s_Foffset*acf!C119*s_ET_w*(1/24)*s_EF_w*(1/365)))*up_Rad_Spec!BF119,".")</f>
        <v>4.5266034615266415</v>
      </c>
    </row>
    <row r="120" spans="1:18">
      <c r="A120" s="34" t="s">
        <v>127</v>
      </c>
      <c r="B120" s="28" t="s">
        <v>9</v>
      </c>
      <c r="C120" s="30">
        <f>IFERROR((s_DL/(k_decay*up_Rad_Spec!V120*s_IFD_w*s_EF_w))*up_Rad_Spec!BF120,".")</f>
        <v>3.266256203344386E-5</v>
      </c>
      <c r="D120" s="30">
        <f>IFERROR((s_DL/(k_decay*up_Rad_Spec!AN120*s_IRA_w*(1/s_PEFm_up)*s_SLF*s_ET_w*s_EF_w))*up_Rad_Spec!BF120,".")</f>
        <v>4.914819043980935E-7</v>
      </c>
      <c r="E120" s="30">
        <f>IFERROR((s_DL/(k_decay*up_Rad_Spec!AN120*s_IRA_w*(1/s_PEF)*s_SLF*s_ET_w*s_EF_w))*up_Rad_Spec!BF120,".")</f>
        <v>4.0946614908779038E-4</v>
      </c>
      <c r="F120" s="30">
        <f>IFERROR((s_DL/(k_decay*up_Rad_Spec!AY120*s_GSF_s*s_Fam*s_Foffset*acf!C120*s_ET_w*(1/24)*s_EF_w*(1/365)))*up_Rad_Spec!BF120,".")</f>
        <v>5.553786900997137</v>
      </c>
      <c r="G120" s="30">
        <f t="shared" si="2"/>
        <v>3.0249428083628344E-5</v>
      </c>
      <c r="H120" s="30">
        <f t="shared" si="3"/>
        <v>4.8419604019527984E-7</v>
      </c>
      <c r="I120" s="89">
        <f>IFERROR((s_DL/(up_Rad_Spec!AV120*s_GSF_s*s_Fam*s_Foffset*Fsurf!C120*s_EF_w*(1/365)*s_ET_w*(1/24)))*up_Rad_Spec!BF120,".")</f>
        <v>4.4839029092066571</v>
      </c>
      <c r="J120" s="30">
        <f>IFERROR((s_DL/(up_Rad_Spec!AZ120*s_GSF_s*s_Fam*s_Foffset*Fsurf!C120*s_EF_w*(1/365)*s_ET_w*(1/24)))*up_Rad_Spec!BF120,".")</f>
        <v>4.4839029092066571</v>
      </c>
      <c r="K120" s="30">
        <f>IFERROR((s_DL/(up_Rad_Spec!BA120*s_GSF_s*s_Fam*s_Foffset*Fsurf!C120*s_EF_w*(1/365)*s_ET_w*(1/24)))*up_Rad_Spec!BF120,".")</f>
        <v>4.4839029092066571</v>
      </c>
      <c r="L120" s="30">
        <f>IFERROR((s_DL/(up_Rad_Spec!BB120*s_GSF_s*s_Fam*s_Foffset*Fsurf!C120*s_EF_w*(1/365)*s_ET_w*(1/24)))*up_Rad_Spec!BF120,".")</f>
        <v>4.4839029092066571</v>
      </c>
      <c r="M120" s="30">
        <f>IFERROR((s_DL/(up_Rad_Spec!AY120*s_GSF_s*s_Fam*s_Foffset*Fsurf!C120*s_EF_w*(1/365)*s_ET_w*(1/24)))*up_Rad_Spec!BF120,".")</f>
        <v>4.4839029092066571</v>
      </c>
      <c r="N120" s="30">
        <f>IFERROR((s_DL/(up_Rad_Spec!AV120*s_GSF_s*s_Fam*s_Foffset*acf!D120*s_ET_w*(1/24)*s_EF_w*(1/365)))*up_Rad_Spec!BF120,".")</f>
        <v>4.5267427459188223</v>
      </c>
      <c r="O120" s="30">
        <f>IFERROR((s_DL/(up_Rad_Spec!AZ120*s_GSF_s*s_Fam*s_Foffset*acf!E120*s_ET_w*(1/24)*s_EF_w*(1/365)))*up_Rad_Spec!BF120,".")</f>
        <v>4.5811248310691175</v>
      </c>
      <c r="P120" s="30">
        <f>IFERROR((s_DL/(up_Rad_Spec!BA120*s_GSF_s*s_Fam*s_Foffset*acf!F120*s_ET_w*(1/24)*s_EF_w*(1/365)))*up_Rad_Spec!BF120,".")</f>
        <v>4.5283451327315341</v>
      </c>
      <c r="Q120" s="30">
        <f>IFERROR((s_DL/(up_Rad_Spec!BB120*s_GSF_s*s_Fam*s_Foffset*acf!G120*s_ET_w*(1/24)*s_EF_w*(1/365)))*up_Rad_Spec!BF120,".")</f>
        <v>4.667445204548506</v>
      </c>
      <c r="R120" s="30">
        <f>IFERROR((s_DL/(up_Rad_Spec!AY120*s_GSF_s*s_Fam*s_Foffset*acf!C120*s_ET_w*(1/24)*s_EF_w*(1/365)))*up_Rad_Spec!BF120,".")</f>
        <v>4.9139732539554215</v>
      </c>
    </row>
    <row r="121" spans="1:18">
      <c r="A121" s="34" t="s">
        <v>128</v>
      </c>
      <c r="B121" s="90" t="s">
        <v>9</v>
      </c>
      <c r="C121" s="30">
        <f>IFERROR((s_DL/(k_decay*up_Rad_Spec!V121*s_IFD_w*s_EF_w))*up_Rad_Spec!BF121,".")</f>
        <v>3.266256203344386E-5</v>
      </c>
      <c r="D121" s="30">
        <f>IFERROR((s_DL/(k_decay*up_Rad_Spec!AN121*s_IRA_w*(1/s_PEFm_up)*s_SLF*s_ET_w*s_EF_w))*up_Rad_Spec!BF121,".")</f>
        <v>4.914819043980935E-7</v>
      </c>
      <c r="E121" s="30">
        <f>IFERROR((s_DL/(k_decay*up_Rad_Spec!AN121*s_IRA_w*(1/s_PEF)*s_SLF*s_ET_w*s_EF_w))*up_Rad_Spec!BF121,".")</f>
        <v>4.0946614908779038E-4</v>
      </c>
      <c r="F121" s="30">
        <f>IFERROR((s_DL/(k_decay*up_Rad_Spec!AY121*s_GSF_s*s_Fam*s_Foffset*acf!C121*s_ET_w*(1/24)*s_EF_w*(1/365)))*up_Rad_Spec!BF121,".")</f>
        <v>5.5204057625989558</v>
      </c>
      <c r="G121" s="30">
        <f t="shared" si="2"/>
        <v>3.0249427087362476E-5</v>
      </c>
      <c r="H121" s="30">
        <f t="shared" si="3"/>
        <v>4.8419603994001947E-7</v>
      </c>
      <c r="I121" s="89" t="str">
        <f>IFERROR((s_DL/(up_Rad_Spec!AV121*s_GSF_s*s_Fam*s_Foffset*Fsurf!C121*s_EF_w*(1/365)*s_ET_w*(1/24)))*up_Rad_Spec!BF121,".")</f>
        <v>.</v>
      </c>
      <c r="J121" s="30" t="str">
        <f>IFERROR((s_DL/(up_Rad_Spec!AZ121*s_GSF_s*s_Fam*s_Foffset*Fsurf!C121*s_EF_w*(1/365)*s_ET_w*(1/24)))*up_Rad_Spec!BF121,".")</f>
        <v>.</v>
      </c>
      <c r="K121" s="30" t="str">
        <f>IFERROR((s_DL/(up_Rad_Spec!BA121*s_GSF_s*s_Fam*s_Foffset*Fsurf!C121*s_EF_w*(1/365)*s_ET_w*(1/24)))*up_Rad_Spec!BF121,".")</f>
        <v>.</v>
      </c>
      <c r="L121" s="30" t="str">
        <f>IFERROR((s_DL/(up_Rad_Spec!BB121*s_GSF_s*s_Fam*s_Foffset*Fsurf!C121*s_EF_w*(1/365)*s_ET_w*(1/24)))*up_Rad_Spec!BF121,".")</f>
        <v>.</v>
      </c>
      <c r="M121" s="30" t="str">
        <f>IFERROR((s_DL/(up_Rad_Spec!AY121*s_GSF_s*s_Fam*s_Foffset*Fsurf!C121*s_EF_w*(1/365)*s_ET_w*(1/24)))*up_Rad_Spec!BF121,".")</f>
        <v>.</v>
      </c>
      <c r="N121" s="30">
        <f>IFERROR((s_DL/(up_Rad_Spec!AV121*s_GSF_s*s_Fam*s_Foffset*acf!D121*s_ET_w*(1/24)*s_EF_w*(1/365)))*up_Rad_Spec!BF121,".")</f>
        <v>4.5438107923378634</v>
      </c>
      <c r="O121" s="30">
        <f>IFERROR((s_DL/(up_Rad_Spec!AZ121*s_GSF_s*s_Fam*s_Foffset*acf!E121*s_ET_w*(1/24)*s_EF_w*(1/365)))*up_Rad_Spec!BF121,".")</f>
        <v>4.5335090350758795</v>
      </c>
      <c r="P121" s="30">
        <f>IFERROR((s_DL/(up_Rad_Spec!BA121*s_GSF_s*s_Fam*s_Foffset*acf!F121*s_ET_w*(1/24)*s_EF_w*(1/365)))*up_Rad_Spec!BF121,".")</f>
        <v>4.5215135775743995</v>
      </c>
      <c r="Q121" s="30">
        <f>IFERROR((s_DL/(up_Rad_Spec!BB121*s_GSF_s*s_Fam*s_Foffset*acf!G121*s_ET_w*(1/24)*s_EF_w*(1/365)))*up_Rad_Spec!BF121,".")</f>
        <v>4.5659652307573042</v>
      </c>
      <c r="R121" s="30">
        <f>IFERROR((s_DL/(up_Rad_Spec!AY121*s_GSF_s*s_Fam*s_Foffset*acf!C121*s_ET_w*(1/24)*s_EF_w*(1/365)))*up_Rad_Spec!BF121,".")</f>
        <v>4.8844377272599697</v>
      </c>
    </row>
    <row r="122" spans="1:18">
      <c r="A122" s="88" t="s">
        <v>129</v>
      </c>
      <c r="B122" s="28"/>
      <c r="C122" s="30">
        <f>IFERROR((s_DL/(k_decay*up_Rad_Spec!V122*s_IFD_w*s_EF_w))*up_Rad_Spec!BF122,".")</f>
        <v>3.266256203344386E-5</v>
      </c>
      <c r="D122" s="30">
        <f>IFERROR((s_DL/(k_decay*up_Rad_Spec!AN122*s_IRA_w*(1/s_PEFm_up)*s_SLF*s_ET_w*s_EF_w))*up_Rad_Spec!BF122,".")</f>
        <v>4.914819043980935E-7</v>
      </c>
      <c r="E122" s="30">
        <f>IFERROR((s_DL/(k_decay*up_Rad_Spec!AN122*s_IRA_w*(1/s_PEF)*s_SLF*s_ET_w*s_EF_w))*up_Rad_Spec!BF122,".")</f>
        <v>4.0946614908779038E-4</v>
      </c>
      <c r="F122" s="30">
        <f>IFERROR((s_DL/(k_decay*up_Rad_Spec!AY122*s_GSF_s*s_Fam*s_Foffset*acf!C122*s_ET_w*(1/24)*s_EF_w*(1/365)))*up_Rad_Spec!BF122,".")</f>
        <v>5.3221211041061549</v>
      </c>
      <c r="G122" s="30">
        <f t="shared" si="2"/>
        <v>3.0249420911927126E-5</v>
      </c>
      <c r="H122" s="30">
        <f t="shared" si="3"/>
        <v>4.8419603835776679E-7</v>
      </c>
      <c r="I122" s="89" t="str">
        <f>IFERROR((s_DL/(up_Rad_Spec!AV122*s_GSF_s*s_Fam*s_Foffset*Fsurf!C122*s_EF_w*(1/365)*s_ET_w*(1/24)))*up_Rad_Spec!BF122,".")</f>
        <v>.</v>
      </c>
      <c r="J122" s="30" t="str">
        <f>IFERROR((s_DL/(up_Rad_Spec!AZ122*s_GSF_s*s_Fam*s_Foffset*Fsurf!C122*s_EF_w*(1/365)*s_ET_w*(1/24)))*up_Rad_Spec!BF122,".")</f>
        <v>.</v>
      </c>
      <c r="K122" s="30" t="str">
        <f>IFERROR((s_DL/(up_Rad_Spec!BA122*s_GSF_s*s_Fam*s_Foffset*Fsurf!C122*s_EF_w*(1/365)*s_ET_w*(1/24)))*up_Rad_Spec!BF122,".")</f>
        <v>.</v>
      </c>
      <c r="L122" s="30" t="str">
        <f>IFERROR((s_DL/(up_Rad_Spec!BB122*s_GSF_s*s_Fam*s_Foffset*Fsurf!C122*s_EF_w*(1/365)*s_ET_w*(1/24)))*up_Rad_Spec!BF122,".")</f>
        <v>.</v>
      </c>
      <c r="M122" s="30" t="str">
        <f>IFERROR((s_DL/(up_Rad_Spec!AY122*s_GSF_s*s_Fam*s_Foffset*Fsurf!C122*s_EF_w*(1/365)*s_ET_w*(1/24)))*up_Rad_Spec!BF122,".")</f>
        <v>.</v>
      </c>
      <c r="N122" s="30">
        <f>IFERROR((s_DL/(up_Rad_Spec!AV122*s_GSF_s*s_Fam*s_Foffset*acf!D122*s_ET_w*(1/24)*s_EF_w*(1/365)))*up_Rad_Spec!BF122,".")</f>
        <v>4.7341229931849167</v>
      </c>
      <c r="O122" s="30">
        <f>IFERROR((s_DL/(up_Rad_Spec!AZ122*s_GSF_s*s_Fam*s_Foffset*acf!E122*s_ET_w*(1/24)*s_EF_w*(1/365)))*up_Rad_Spec!BF122,".")</f>
        <v>4.6015782600612445</v>
      </c>
      <c r="P122" s="30">
        <f>IFERROR((s_DL/(up_Rad_Spec!BA122*s_GSF_s*s_Fam*s_Foffset*acf!F122*s_ET_w*(1/24)*s_EF_w*(1/365)))*up_Rad_Spec!BF122,".")</f>
        <v>4.6155482833837</v>
      </c>
      <c r="Q122" s="30">
        <f>IFERROR((s_DL/(up_Rad_Spec!BB122*s_GSF_s*s_Fam*s_Foffset*acf!G122*s_ET_w*(1/24)*s_EF_w*(1/365)))*up_Rad_Spec!BF122,".")</f>
        <v>4.7178290780018628</v>
      </c>
      <c r="R122" s="30">
        <f>IFERROR((s_DL/(up_Rad_Spec!AY122*s_GSF_s*s_Fam*s_Foffset*acf!C122*s_ET_w*(1/24)*s_EF_w*(1/365)))*up_Rad_Spec!BF122,".")</f>
        <v>4.7089960825097252</v>
      </c>
    </row>
    <row r="123" spans="1:18">
      <c r="A123" s="34" t="s">
        <v>130</v>
      </c>
      <c r="B123" s="28" t="s">
        <v>9</v>
      </c>
      <c r="C123" s="30">
        <f>IFERROR((s_DL/(k_decay*up_Rad_Spec!V123*s_IFD_w*s_EF_w))*up_Rad_Spec!BF123,".")</f>
        <v>3.266256203344386E-5</v>
      </c>
      <c r="D123" s="30">
        <f>IFERROR((s_DL/(k_decay*up_Rad_Spec!AN123*s_IRA_w*(1/s_PEFm_up)*s_SLF*s_ET_w*s_EF_w))*up_Rad_Spec!BF123,".")</f>
        <v>4.914819043980935E-7</v>
      </c>
      <c r="E123" s="30">
        <f>IFERROR((s_DL/(k_decay*up_Rad_Spec!AN123*s_IRA_w*(1/s_PEF)*s_SLF*s_ET_w*s_EF_w))*up_Rad_Spec!BF123,".")</f>
        <v>4.0946614908779038E-4</v>
      </c>
      <c r="F123" s="30">
        <f>IFERROR((s_DL/(k_decay*up_Rad_Spec!AY123*s_GSF_s*s_Fam*s_Foffset*acf!C123*s_ET_w*(1/24)*s_EF_w*(1/365)))*up_Rad_Spec!BF123,".")</f>
        <v>4.8194018562371834</v>
      </c>
      <c r="G123" s="30">
        <f t="shared" si="2"/>
        <v>3.0249402977748424E-5</v>
      </c>
      <c r="H123" s="30">
        <f t="shared" si="3"/>
        <v>4.8419603376271851E-7</v>
      </c>
      <c r="I123" s="89">
        <f>IFERROR((s_DL/(up_Rad_Spec!AV123*s_GSF_s*s_Fam*s_Foffset*Fsurf!C123*s_EF_w*(1/365)*s_ET_w*(1/24)))*up_Rad_Spec!BF123,".")</f>
        <v>3.5299599889532542</v>
      </c>
      <c r="J123" s="30">
        <f>IFERROR((s_DL/(up_Rad_Spec!AZ123*s_GSF_s*s_Fam*s_Foffset*Fsurf!C123*s_EF_w*(1/365)*s_ET_w*(1/24)))*up_Rad_Spec!BF123,".")</f>
        <v>3.5299599889532542</v>
      </c>
      <c r="K123" s="30">
        <f>IFERROR((s_DL/(up_Rad_Spec!BA123*s_GSF_s*s_Fam*s_Foffset*Fsurf!C123*s_EF_w*(1/365)*s_ET_w*(1/24)))*up_Rad_Spec!BF123,".")</f>
        <v>3.5299599889532542</v>
      </c>
      <c r="L123" s="30">
        <f>IFERROR((s_DL/(up_Rad_Spec!BB123*s_GSF_s*s_Fam*s_Foffset*Fsurf!C123*s_EF_w*(1/365)*s_ET_w*(1/24)))*up_Rad_Spec!BF123,".")</f>
        <v>3.5299599889532542</v>
      </c>
      <c r="M123" s="30">
        <f>IFERROR((s_DL/(up_Rad_Spec!AY123*s_GSF_s*s_Fam*s_Foffset*Fsurf!C123*s_EF_w*(1/365)*s_ET_w*(1/24)))*up_Rad_Spec!BF123,".")</f>
        <v>3.5299599889532542</v>
      </c>
      <c r="N123" s="30">
        <f>IFERROR((s_DL/(up_Rad_Spec!AV123*s_GSF_s*s_Fam*s_Foffset*acf!D123*s_ET_w*(1/24)*s_EF_w*(1/365)))*up_Rad_Spec!BF123,".")</f>
        <v>4.2641916666555311</v>
      </c>
      <c r="O123" s="30">
        <f>IFERROR((s_DL/(up_Rad_Spec!AZ123*s_GSF_s*s_Fam*s_Foffset*acf!E123*s_ET_w*(1/24)*s_EF_w*(1/365)))*up_Rad_Spec!BF123,".")</f>
        <v>4.3521131443185306</v>
      </c>
      <c r="P123" s="30">
        <f>IFERROR((s_DL/(up_Rad_Spec!BA123*s_GSF_s*s_Fam*s_Foffset*acf!F123*s_ET_w*(1/24)*s_EF_w*(1/365)))*up_Rad_Spec!BF123,".")</f>
        <v>4.391390565802924</v>
      </c>
      <c r="Q123" s="30">
        <f>IFERROR((s_DL/(up_Rad_Spec!BB123*s_GSF_s*s_Fam*s_Foffset*acf!G123*s_ET_w*(1/24)*s_EF_w*(1/365)))*up_Rad_Spec!BF123,".")</f>
        <v>4.4361348790206758</v>
      </c>
      <c r="R123" s="30">
        <f>IFERROR((s_DL/(up_Rad_Spec!AY123*s_GSF_s*s_Fam*s_Foffset*acf!C123*s_ET_w*(1/24)*s_EF_w*(1/365)))*up_Rad_Spec!BF123,".")</f>
        <v>4.2641916666555311</v>
      </c>
    </row>
    <row r="124" spans="1:18">
      <c r="A124" s="88" t="s">
        <v>131</v>
      </c>
      <c r="B124" s="28"/>
      <c r="C124" s="30">
        <f>IFERROR((s_DL/(k_decay*up_Rad_Spec!V124*s_IFD_w*s_EF_w))*up_Rad_Spec!BF124,".")</f>
        <v>3.266256203344386E-5</v>
      </c>
      <c r="D124" s="30">
        <f>IFERROR((s_DL/(k_decay*up_Rad_Spec!AN124*s_IRA_w*(1/s_PEFm_up)*s_SLF*s_ET_w*s_EF_w))*up_Rad_Spec!BF124,".")</f>
        <v>4.914819043980935E-7</v>
      </c>
      <c r="E124" s="30">
        <f>IFERROR((s_DL/(k_decay*up_Rad_Spec!AN124*s_IRA_w*(1/s_PEF)*s_SLF*s_ET_w*s_EF_w))*up_Rad_Spec!BF124,".")</f>
        <v>4.0946614908779038E-4</v>
      </c>
      <c r="F124" s="30">
        <f>IFERROR((s_DL/(k_decay*up_Rad_Spec!AY124*s_GSF_s*s_Fam*s_Foffset*acf!C124*s_ET_w*(1/24)*s_EF_w*(1/365)))*up_Rad_Spec!BF124,".")</f>
        <v>4.8194018562371834</v>
      </c>
      <c r="G124" s="30">
        <f t="shared" si="2"/>
        <v>3.0249402977748424E-5</v>
      </c>
      <c r="H124" s="30">
        <f t="shared" si="3"/>
        <v>4.8419603376271851E-7</v>
      </c>
      <c r="I124" s="89">
        <f>IFERROR((s_DL/(up_Rad_Spec!AV124*s_GSF_s*s_Fam*s_Foffset*Fsurf!C124*s_EF_w*(1/365)*s_ET_w*(1/24)))*up_Rad_Spec!BF124,".")</f>
        <v>3.5212152490962265</v>
      </c>
      <c r="J124" s="30">
        <f>IFERROR((s_DL/(up_Rad_Spec!AZ124*s_GSF_s*s_Fam*s_Foffset*Fsurf!C124*s_EF_w*(1/365)*s_ET_w*(1/24)))*up_Rad_Spec!BF124,".")</f>
        <v>3.5212152490962265</v>
      </c>
      <c r="K124" s="30">
        <f>IFERROR((s_DL/(up_Rad_Spec!BA124*s_GSF_s*s_Fam*s_Foffset*Fsurf!C124*s_EF_w*(1/365)*s_ET_w*(1/24)))*up_Rad_Spec!BF124,".")</f>
        <v>3.5212152490962265</v>
      </c>
      <c r="L124" s="30">
        <f>IFERROR((s_DL/(up_Rad_Spec!BB124*s_GSF_s*s_Fam*s_Foffset*Fsurf!C124*s_EF_w*(1/365)*s_ET_w*(1/24)))*up_Rad_Spec!BF124,".")</f>
        <v>3.5212152490962265</v>
      </c>
      <c r="M124" s="30">
        <f>IFERROR((s_DL/(up_Rad_Spec!AY124*s_GSF_s*s_Fam*s_Foffset*Fsurf!C124*s_EF_w*(1/365)*s_ET_w*(1/24)))*up_Rad_Spec!BF124,".")</f>
        <v>3.5212152490962265</v>
      </c>
      <c r="N124" s="30">
        <f>IFERROR((s_DL/(up_Rad_Spec!AV124*s_GSF_s*s_Fam*s_Foffset*acf!D124*s_ET_w*(1/24)*s_EF_w*(1/365)))*up_Rad_Spec!BF124,".")</f>
        <v>4.2641916666555311</v>
      </c>
      <c r="O124" s="30">
        <f>IFERROR((s_DL/(up_Rad_Spec!AZ124*s_GSF_s*s_Fam*s_Foffset*acf!E124*s_ET_w*(1/24)*s_EF_w*(1/365)))*up_Rad_Spec!BF124,".")</f>
        <v>4.3400369729794432</v>
      </c>
      <c r="P124" s="30">
        <f>IFERROR((s_DL/(up_Rad_Spec!BA124*s_GSF_s*s_Fam*s_Foffset*acf!F124*s_ET_w*(1/24)*s_EF_w*(1/365)))*up_Rad_Spec!BF124,".")</f>
        <v>4.3784110862980885</v>
      </c>
      <c r="Q124" s="30">
        <f>IFERROR((s_DL/(up_Rad_Spec!BB124*s_GSF_s*s_Fam*s_Foffset*acf!G124*s_ET_w*(1/24)*s_EF_w*(1/365)))*up_Rad_Spec!BF124,".")</f>
        <v>4.3561418912734391</v>
      </c>
      <c r="R124" s="30">
        <f>IFERROR((s_DL/(up_Rad_Spec!AY124*s_GSF_s*s_Fam*s_Foffset*acf!C124*s_ET_w*(1/24)*s_EF_w*(1/365)))*up_Rad_Spec!BF124,".")</f>
        <v>4.2641916666555311</v>
      </c>
    </row>
    <row r="125" spans="1:18">
      <c r="A125" s="88" t="s">
        <v>132</v>
      </c>
      <c r="B125" s="28"/>
      <c r="C125" s="30">
        <f>IFERROR((s_DL/(k_decay*up_Rad_Spec!V125*s_IFD_w*s_EF_w))*up_Rad_Spec!BF125,".")</f>
        <v>3.266256203344386E-5</v>
      </c>
      <c r="D125" s="30">
        <f>IFERROR((s_DL/(k_decay*up_Rad_Spec!AN125*s_IRA_w*(1/s_PEFm_up)*s_SLF*s_ET_w*s_EF_w))*up_Rad_Spec!BF125,".")</f>
        <v>4.914819043980935E-7</v>
      </c>
      <c r="E125" s="30">
        <f>IFERROR((s_DL/(k_decay*up_Rad_Spec!AN125*s_IRA_w*(1/s_PEF)*s_SLF*s_ET_w*s_EF_w))*up_Rad_Spec!BF125,".")</f>
        <v>4.0946614908779038E-4</v>
      </c>
      <c r="F125" s="30">
        <f>IFERROR((s_DL/(k_decay*up_Rad_Spec!AY125*s_GSF_s*s_Fam*s_Foffset*acf!C125*s_ET_w*(1/24)*s_EF_w*(1/365)))*up_Rad_Spec!BF125,".")</f>
        <v>5.1039421872327368</v>
      </c>
      <c r="G125" s="30">
        <f t="shared" si="2"/>
        <v>3.0249413562452297E-5</v>
      </c>
      <c r="H125" s="30">
        <f t="shared" si="3"/>
        <v>4.8419603647470434E-7</v>
      </c>
      <c r="I125" s="89">
        <f>IFERROR((s_DL/(up_Rad_Spec!AV125*s_GSF_s*s_Fam*s_Foffset*Fsurf!C125*s_EF_w*(1/365)*s_ET_w*(1/24)))*up_Rad_Spec!BF125,".")</f>
        <v>3.8765378787777558</v>
      </c>
      <c r="J125" s="30">
        <f>IFERROR((s_DL/(up_Rad_Spec!AZ125*s_GSF_s*s_Fam*s_Foffset*Fsurf!C125*s_EF_w*(1/365)*s_ET_w*(1/24)))*up_Rad_Spec!BF125,".")</f>
        <v>3.8765378787777558</v>
      </c>
      <c r="K125" s="30">
        <f>IFERROR((s_DL/(up_Rad_Spec!BA125*s_GSF_s*s_Fam*s_Foffset*Fsurf!C125*s_EF_w*(1/365)*s_ET_w*(1/24)))*up_Rad_Spec!BF125,".")</f>
        <v>3.8765378787777558</v>
      </c>
      <c r="L125" s="30">
        <f>IFERROR((s_DL/(up_Rad_Spec!BB125*s_GSF_s*s_Fam*s_Foffset*Fsurf!C125*s_EF_w*(1/365)*s_ET_w*(1/24)))*up_Rad_Spec!BF125,".")</f>
        <v>3.8765378787777558</v>
      </c>
      <c r="M125" s="30">
        <f>IFERROR((s_DL/(up_Rad_Spec!AY125*s_GSF_s*s_Fam*s_Foffset*Fsurf!C125*s_EF_w*(1/365)*s_ET_w*(1/24)))*up_Rad_Spec!BF125,".")</f>
        <v>3.8765378787777558</v>
      </c>
      <c r="N125" s="30">
        <f>IFERROR((s_DL/(up_Rad_Spec!AV125*s_GSF_s*s_Fam*s_Foffset*acf!D125*s_ET_w*(1/24)*s_EF_w*(1/365)))*up_Rad_Spec!BF125,".")</f>
        <v>5.1131710030032407</v>
      </c>
      <c r="O125" s="30">
        <f>IFERROR((s_DL/(up_Rad_Spec!AZ125*s_GSF_s*s_Fam*s_Foffset*acf!E125*s_ET_w*(1/24)*s_EF_w*(1/365)))*up_Rad_Spec!BF125,".")</f>
        <v>4.797215624987472</v>
      </c>
      <c r="P125" s="30">
        <f>IFERROR((s_DL/(up_Rad_Spec!BA125*s_GSF_s*s_Fam*s_Foffset*acf!F125*s_ET_w*(1/24)*s_EF_w*(1/365)))*up_Rad_Spec!BF125,".")</f>
        <v>4.7661787869073837</v>
      </c>
      <c r="Q125" s="30">
        <f>IFERROR((s_DL/(up_Rad_Spec!BB125*s_GSF_s*s_Fam*s_Foffset*acf!G125*s_ET_w*(1/24)*s_EF_w*(1/365)))*up_Rad_Spec!BF125,".")</f>
        <v>4.8090023955648364</v>
      </c>
      <c r="R125" s="30">
        <f>IFERROR((s_DL/(up_Rad_Spec!AY125*s_GSF_s*s_Fam*s_Foffset*acf!C125*s_ET_w*(1/24)*s_EF_w*(1/365)))*up_Rad_Spec!BF125,".")</f>
        <v>4.5159520602588099</v>
      </c>
    </row>
    <row r="126" spans="1:18">
      <c r="A126" s="88" t="s">
        <v>133</v>
      </c>
      <c r="B126" s="28"/>
      <c r="C126" s="30">
        <f>IFERROR((s_DL/(k_decay*up_Rad_Spec!V126*s_IFD_w*s_EF_w))*up_Rad_Spec!BF126,".")</f>
        <v>3.266256203344386E-5</v>
      </c>
      <c r="D126" s="30">
        <f>IFERROR((s_DL/(k_decay*up_Rad_Spec!AN126*s_IRA_w*(1/s_PEFm_up)*s_SLF*s_ET_w*s_EF_w))*up_Rad_Spec!BF126,".")</f>
        <v>4.914819043980935E-7</v>
      </c>
      <c r="E126" s="30">
        <f>IFERROR((s_DL/(k_decay*up_Rad_Spec!AN126*s_IRA_w*(1/s_PEF)*s_SLF*s_ET_w*s_EF_w))*up_Rad_Spec!BF126,".")</f>
        <v>4.0946614908779038E-4</v>
      </c>
      <c r="F126" s="30">
        <f>IFERROR((s_DL/(k_decay*up_Rad_Spec!AY126*s_GSF_s*s_Fam*s_Foffset*acf!C126*s_ET_w*(1/24)*s_EF_w*(1/365)))*up_Rad_Spec!BF126,".")</f>
        <v>4.8194018562371834</v>
      </c>
      <c r="G126" s="30">
        <f t="shared" si="2"/>
        <v>3.0249402977748424E-5</v>
      </c>
      <c r="H126" s="30">
        <f t="shared" si="3"/>
        <v>4.8419603376271851E-7</v>
      </c>
      <c r="I126" s="89">
        <f>IFERROR((s_DL/(up_Rad_Spec!AV126*s_GSF_s*s_Fam*s_Foffset*Fsurf!C126*s_EF_w*(1/365)*s_ET_w*(1/24)))*up_Rad_Spec!BF126,".")</f>
        <v>3.5212152490962265</v>
      </c>
      <c r="J126" s="30">
        <f>IFERROR((s_DL/(up_Rad_Spec!AZ126*s_GSF_s*s_Fam*s_Foffset*Fsurf!C126*s_EF_w*(1/365)*s_ET_w*(1/24)))*up_Rad_Spec!BF126,".")</f>
        <v>3.5212152490962265</v>
      </c>
      <c r="K126" s="30">
        <f>IFERROR((s_DL/(up_Rad_Spec!BA126*s_GSF_s*s_Fam*s_Foffset*Fsurf!C126*s_EF_w*(1/365)*s_ET_w*(1/24)))*up_Rad_Spec!BF126,".")</f>
        <v>3.5212152490962265</v>
      </c>
      <c r="L126" s="30">
        <f>IFERROR((s_DL/(up_Rad_Spec!BB126*s_GSF_s*s_Fam*s_Foffset*Fsurf!C126*s_EF_w*(1/365)*s_ET_w*(1/24)))*up_Rad_Spec!BF126,".")</f>
        <v>3.5212152490962265</v>
      </c>
      <c r="M126" s="30">
        <f>IFERROR((s_DL/(up_Rad_Spec!AY126*s_GSF_s*s_Fam*s_Foffset*Fsurf!C126*s_EF_w*(1/365)*s_ET_w*(1/24)))*up_Rad_Spec!BF126,".")</f>
        <v>3.5212152490962265</v>
      </c>
      <c r="N126" s="30">
        <f>IFERROR((s_DL/(up_Rad_Spec!AV126*s_GSF_s*s_Fam*s_Foffset*acf!D126*s_ET_w*(1/24)*s_EF_w*(1/365)))*up_Rad_Spec!BF126,".")</f>
        <v>4.2641916666555311</v>
      </c>
      <c r="O126" s="30">
        <f>IFERROR((s_DL/(up_Rad_Spec!AZ126*s_GSF_s*s_Fam*s_Foffset*acf!E126*s_ET_w*(1/24)*s_EF_w*(1/365)))*up_Rad_Spec!BF126,".")</f>
        <v>4.3340964480761102</v>
      </c>
      <c r="P126" s="30">
        <f>IFERROR((s_DL/(up_Rad_Spec!BA126*s_GSF_s*s_Fam*s_Foffset*acf!F126*s_ET_w*(1/24)*s_EF_w*(1/365)))*up_Rad_Spec!BF126,".")</f>
        <v>4.3441452604053215</v>
      </c>
      <c r="Q126" s="30">
        <f>IFERROR((s_DL/(up_Rad_Spec!BB126*s_GSF_s*s_Fam*s_Foffset*acf!G126*s_ET_w*(1/24)*s_EF_w*(1/365)))*up_Rad_Spec!BF126,".")</f>
        <v>4.3295432630793735</v>
      </c>
      <c r="R126" s="30">
        <f>IFERROR((s_DL/(up_Rad_Spec!AY126*s_GSF_s*s_Fam*s_Foffset*acf!C126*s_ET_w*(1/24)*s_EF_w*(1/365)))*up_Rad_Spec!BF126,".")</f>
        <v>4.2641916666555311</v>
      </c>
    </row>
    <row r="127" spans="1:18">
      <c r="A127" s="88" t="s">
        <v>134</v>
      </c>
      <c r="B127" s="28"/>
      <c r="C127" s="30">
        <f>IFERROR((s_DL/(k_decay*up_Rad_Spec!V127*s_IFD_w*s_EF_w))*up_Rad_Spec!BF127,".")</f>
        <v>3.266256203344386E-5</v>
      </c>
      <c r="D127" s="30">
        <f>IFERROR((s_DL/(k_decay*up_Rad_Spec!AN127*s_IRA_w*(1/s_PEFm_up)*s_SLF*s_ET_w*s_EF_w))*up_Rad_Spec!BF127,".")</f>
        <v>4.914819043980935E-7</v>
      </c>
      <c r="E127" s="30">
        <f>IFERROR((s_DL/(k_decay*up_Rad_Spec!AN127*s_IRA_w*(1/s_PEF)*s_SLF*s_ET_w*s_EF_w))*up_Rad_Spec!BF127,".")</f>
        <v>4.0946614908779038E-4</v>
      </c>
      <c r="F127" s="30">
        <f>IFERROR((s_DL/(k_decay*up_Rad_Spec!AY127*s_GSF_s*s_Fam*s_Foffset*acf!C127*s_ET_w*(1/24)*s_EF_w*(1/365)))*up_Rad_Spec!BF127,".")</f>
        <v>5.6165961482463427</v>
      </c>
      <c r="G127" s="30">
        <f t="shared" si="2"/>
        <v>3.0249429926077626E-5</v>
      </c>
      <c r="H127" s="30">
        <f t="shared" si="3"/>
        <v>4.8419604066734686E-7</v>
      </c>
      <c r="I127" s="89" t="str">
        <f>IFERROR((s_DL/(up_Rad_Spec!AV127*s_GSF_s*s_Fam*s_Foffset*Fsurf!C127*s_EF_w*(1/365)*s_ET_w*(1/24)))*up_Rad_Spec!BF127,".")</f>
        <v>.</v>
      </c>
      <c r="J127" s="30" t="str">
        <f>IFERROR((s_DL/(up_Rad_Spec!AZ127*s_GSF_s*s_Fam*s_Foffset*Fsurf!C127*s_EF_w*(1/365)*s_ET_w*(1/24)))*up_Rad_Spec!BF127,".")</f>
        <v>.</v>
      </c>
      <c r="K127" s="30" t="str">
        <f>IFERROR((s_DL/(up_Rad_Spec!BA127*s_GSF_s*s_Fam*s_Foffset*Fsurf!C127*s_EF_w*(1/365)*s_ET_w*(1/24)))*up_Rad_Spec!BF127,".")</f>
        <v>.</v>
      </c>
      <c r="L127" s="30" t="str">
        <f>IFERROR((s_DL/(up_Rad_Spec!BB127*s_GSF_s*s_Fam*s_Foffset*Fsurf!C127*s_EF_w*(1/365)*s_ET_w*(1/24)))*up_Rad_Spec!BF127,".")</f>
        <v>.</v>
      </c>
      <c r="M127" s="30" t="str">
        <f>IFERROR((s_DL/(up_Rad_Spec!AY127*s_GSF_s*s_Fam*s_Foffset*Fsurf!C127*s_EF_w*(1/365)*s_ET_w*(1/24)))*up_Rad_Spec!BF127,".")</f>
        <v>.</v>
      </c>
      <c r="N127" s="30">
        <f>IFERROR((s_DL/(up_Rad_Spec!AV127*s_GSF_s*s_Fam*s_Foffset*acf!D127*s_ET_w*(1/24)*s_EF_w*(1/365)))*up_Rad_Spec!BF127,".")</f>
        <v>4.5610657700302832</v>
      </c>
      <c r="O127" s="30">
        <f>IFERROR((s_DL/(up_Rad_Spec!AZ127*s_GSF_s*s_Fam*s_Foffset*acf!E127*s_ET_w*(1/24)*s_EF_w*(1/365)))*up_Rad_Spec!BF127,".")</f>
        <v>4.5928991552150409</v>
      </c>
      <c r="P127" s="30">
        <f>IFERROR((s_DL/(up_Rad_Spec!BA127*s_GSF_s*s_Fam*s_Foffset*acf!F127*s_ET_w*(1/24)*s_EF_w*(1/365)))*up_Rad_Spec!BF127,".")</f>
        <v>4.5063918818011963</v>
      </c>
      <c r="Q127" s="30">
        <f>IFERROR((s_DL/(up_Rad_Spec!BB127*s_GSF_s*s_Fam*s_Foffset*acf!G127*s_ET_w*(1/24)*s_EF_w*(1/365)))*up_Rad_Spec!BF127,".")</f>
        <v>4.6327020576010725</v>
      </c>
      <c r="R127" s="30">
        <f>IFERROR((s_DL/(up_Rad_Spec!AY127*s_GSF_s*s_Fam*s_Foffset*acf!C127*s_ET_w*(1/24)*s_EF_w*(1/365)))*up_Rad_Spec!BF127,".")</f>
        <v>4.9695466791850169</v>
      </c>
    </row>
    <row r="128" spans="1:18">
      <c r="A128" s="88" t="s">
        <v>135</v>
      </c>
      <c r="B128" s="28"/>
      <c r="C128" s="30">
        <f>IFERROR((s_DL/(k_decay*up_Rad_Spec!V128*s_IFD_w*s_EF_w))*up_Rad_Spec!BF128,".")</f>
        <v>3.266256203344386E-5</v>
      </c>
      <c r="D128" s="30">
        <f>IFERROR((s_DL/(k_decay*up_Rad_Spec!AN128*s_IRA_w*(1/s_PEFm_up)*s_SLF*s_ET_w*s_EF_w))*up_Rad_Spec!BF128,".")</f>
        <v>4.914819043980935E-7</v>
      </c>
      <c r="E128" s="30">
        <f>IFERROR((s_DL/(k_decay*up_Rad_Spec!AN128*s_IRA_w*(1/s_PEF)*s_SLF*s_ET_w*s_EF_w))*up_Rad_Spec!BF128,".")</f>
        <v>4.0946614908779038E-4</v>
      </c>
      <c r="F128" s="30">
        <f>IFERROR((s_DL/(k_decay*up_Rad_Spec!AY128*s_GSF_s*s_Fam*s_Foffset*acf!C128*s_ET_w*(1/24)*s_EF_w*(1/365)))*up_Rad_Spec!BF128,".")</f>
        <v>5.085158904513257</v>
      </c>
      <c r="G128" s="30">
        <f t="shared" si="2"/>
        <v>3.024941290024322E-5</v>
      </c>
      <c r="H128" s="30">
        <f t="shared" si="3"/>
        <v>4.8419603630503486E-7</v>
      </c>
      <c r="I128" s="89">
        <f>IFERROR((s_DL/(up_Rad_Spec!AV128*s_GSF_s*s_Fam*s_Foffset*Fsurf!C128*s_EF_w*(1/365)*s_ET_w*(1/24)))*up_Rad_Spec!BF128,".")</f>
        <v>3.8871391674161631</v>
      </c>
      <c r="J128" s="30">
        <f>IFERROR((s_DL/(up_Rad_Spec!AZ128*s_GSF_s*s_Fam*s_Foffset*Fsurf!C128*s_EF_w*(1/365)*s_ET_w*(1/24)))*up_Rad_Spec!BF128,".")</f>
        <v>3.8871391674161631</v>
      </c>
      <c r="K128" s="30">
        <f>IFERROR((s_DL/(up_Rad_Spec!BA128*s_GSF_s*s_Fam*s_Foffset*Fsurf!C128*s_EF_w*(1/365)*s_ET_w*(1/24)))*up_Rad_Spec!BF128,".")</f>
        <v>3.8871391674161631</v>
      </c>
      <c r="L128" s="30">
        <f>IFERROR((s_DL/(up_Rad_Spec!BB128*s_GSF_s*s_Fam*s_Foffset*Fsurf!C128*s_EF_w*(1/365)*s_ET_w*(1/24)))*up_Rad_Spec!BF128,".")</f>
        <v>3.8871391674161631</v>
      </c>
      <c r="M128" s="30">
        <f>IFERROR((s_DL/(up_Rad_Spec!AY128*s_GSF_s*s_Fam*s_Foffset*Fsurf!C128*s_EF_w*(1/365)*s_ET_w*(1/24)))*up_Rad_Spec!BF128,".")</f>
        <v>3.8871391674161631</v>
      </c>
      <c r="N128" s="30">
        <f>IFERROR((s_DL/(up_Rad_Spec!AV128*s_GSF_s*s_Fam*s_Foffset*acf!D128*s_ET_w*(1/24)*s_EF_w*(1/365)))*up_Rad_Spec!BF128,".")</f>
        <v>4.5922064102444153</v>
      </c>
      <c r="O128" s="30">
        <f>IFERROR((s_DL/(up_Rad_Spec!AZ128*s_GSF_s*s_Fam*s_Foffset*acf!E128*s_ET_w*(1/24)*s_EF_w*(1/365)))*up_Rad_Spec!BF128,".")</f>
        <v>4.7884775273099027</v>
      </c>
      <c r="P128" s="30">
        <f>IFERROR((s_DL/(up_Rad_Spec!BA128*s_GSF_s*s_Fam*s_Foffset*acf!F128*s_ET_w*(1/24)*s_EF_w*(1/365)))*up_Rad_Spec!BF128,".")</f>
        <v>4.8408439205093057</v>
      </c>
      <c r="Q128" s="30">
        <f>IFERROR((s_DL/(up_Rad_Spec!BB128*s_GSF_s*s_Fam*s_Foffset*acf!G128*s_ET_w*(1/24)*s_EF_w*(1/365)))*up_Rad_Spec!BF128,".")</f>
        <v>4.8244504257781529</v>
      </c>
      <c r="R128" s="30">
        <f>IFERROR((s_DL/(up_Rad_Spec!AY128*s_GSF_s*s_Fam*s_Foffset*acf!C128*s_ET_w*(1/24)*s_EF_w*(1/365)))*up_Rad_Spec!BF128,".")</f>
        <v>4.4993326705432191</v>
      </c>
    </row>
    <row r="129" spans="1:18">
      <c r="A129" s="88" t="s">
        <v>136</v>
      </c>
      <c r="B129" s="28"/>
      <c r="C129" s="30">
        <f>IFERROR((s_DL/(k_decay*up_Rad_Spec!V129*s_IFD_w*s_EF_w))*up_Rad_Spec!BF129,".")</f>
        <v>3.266256203344386E-5</v>
      </c>
      <c r="D129" s="30">
        <f>IFERROR((s_DL/(k_decay*up_Rad_Spec!AN129*s_IRA_w*(1/s_PEFm_up)*s_SLF*s_ET_w*s_EF_w))*up_Rad_Spec!BF129,".")</f>
        <v>4.914819043980935E-7</v>
      </c>
      <c r="E129" s="30">
        <f>IFERROR((s_DL/(k_decay*up_Rad_Spec!AN129*s_IRA_w*(1/s_PEF)*s_SLF*s_ET_w*s_EF_w))*up_Rad_Spec!BF129,".")</f>
        <v>4.0946614908779038E-4</v>
      </c>
      <c r="F129" s="30">
        <f>IFERROR((s_DL/(k_decay*up_Rad_Spec!AY129*s_GSF_s*s_Fam*s_Foffset*acf!C129*s_ET_w*(1/24)*s_EF_w*(1/365)))*up_Rad_Spec!BF129,".")</f>
        <v>5.222310050006211</v>
      </c>
      <c r="G129" s="30">
        <f t="shared" si="2"/>
        <v>3.0249417625944069E-5</v>
      </c>
      <c r="H129" s="30">
        <f t="shared" si="3"/>
        <v>4.8419603751584135E-7</v>
      </c>
      <c r="I129" s="89">
        <f>IFERROR((s_DL/(up_Rad_Spec!AV129*s_GSF_s*s_Fam*s_Foffset*Fsurf!C129*s_EF_w*(1/365)*s_ET_w*(1/24)))*up_Rad_Spec!BF129,".")</f>
        <v>4.1001842948610872</v>
      </c>
      <c r="J129" s="30">
        <f>IFERROR((s_DL/(up_Rad_Spec!AZ129*s_GSF_s*s_Fam*s_Foffset*Fsurf!C129*s_EF_w*(1/365)*s_ET_w*(1/24)))*up_Rad_Spec!BF129,".")</f>
        <v>4.1001842948610872</v>
      </c>
      <c r="K129" s="30">
        <f>IFERROR((s_DL/(up_Rad_Spec!BA129*s_GSF_s*s_Fam*s_Foffset*Fsurf!C129*s_EF_w*(1/365)*s_ET_w*(1/24)))*up_Rad_Spec!BF129,".")</f>
        <v>4.1001842948610872</v>
      </c>
      <c r="L129" s="30">
        <f>IFERROR((s_DL/(up_Rad_Spec!BB129*s_GSF_s*s_Fam*s_Foffset*Fsurf!C129*s_EF_w*(1/365)*s_ET_w*(1/24)))*up_Rad_Spec!BF129,".")</f>
        <v>4.1001842948610872</v>
      </c>
      <c r="M129" s="30">
        <f>IFERROR((s_DL/(up_Rad_Spec!AY129*s_GSF_s*s_Fam*s_Foffset*Fsurf!C129*s_EF_w*(1/365)*s_ET_w*(1/24)))*up_Rad_Spec!BF129,".")</f>
        <v>4.1001842948610872</v>
      </c>
      <c r="N129" s="30">
        <f>IFERROR((s_DL/(up_Rad_Spec!AV129*s_GSF_s*s_Fam*s_Foffset*acf!D129*s_ET_w*(1/24)*s_EF_w*(1/365)))*up_Rad_Spec!BF129,".")</f>
        <v>4.6174383135974084</v>
      </c>
      <c r="O129" s="30">
        <f>IFERROR((s_DL/(up_Rad_Spec!AZ129*s_GSF_s*s_Fam*s_Foffset*acf!E129*s_ET_w*(1/24)*s_EF_w*(1/365)))*up_Rad_Spec!BF129,".")</f>
        <v>4.5343746097218585</v>
      </c>
      <c r="P129" s="30">
        <f>IFERROR((s_DL/(up_Rad_Spec!BA129*s_GSF_s*s_Fam*s_Foffset*acf!F129*s_ET_w*(1/24)*s_EF_w*(1/365)))*up_Rad_Spec!BF129,".")</f>
        <v>4.5719168384760307</v>
      </c>
      <c r="Q129" s="30">
        <f>IFERROR((s_DL/(up_Rad_Spec!BB129*s_GSF_s*s_Fam*s_Foffset*acf!G129*s_ET_w*(1/24)*s_EF_w*(1/365)))*up_Rad_Spec!BF129,".")</f>
        <v>4.5902264419732584</v>
      </c>
      <c r="R129" s="30">
        <f>IFERROR((s_DL/(up_Rad_Spec!AY129*s_GSF_s*s_Fam*s_Foffset*acf!C129*s_ET_w*(1/24)*s_EF_w*(1/365)))*up_Rad_Spec!BF129,".")</f>
        <v>4.6206835744788242</v>
      </c>
    </row>
    <row r="130" spans="1:18">
      <c r="A130" s="88" t="s">
        <v>137</v>
      </c>
      <c r="B130" s="28"/>
      <c r="C130" s="30">
        <f>IFERROR((s_DL/(k_decay*up_Rad_Spec!V130*s_IFD_w*s_EF_w))*up_Rad_Spec!BF130,".")</f>
        <v>3.266256203344386E-5</v>
      </c>
      <c r="D130" s="30">
        <f>IFERROR((s_DL/(k_decay*up_Rad_Spec!AN130*s_IRA_w*(1/s_PEFm_up)*s_SLF*s_ET_w*s_EF_w))*up_Rad_Spec!BF130,".")</f>
        <v>4.914819043980935E-7</v>
      </c>
      <c r="E130" s="30">
        <f>IFERROR((s_DL/(k_decay*up_Rad_Spec!AN130*s_IRA_w*(1/s_PEF)*s_SLF*s_ET_w*s_EF_w))*up_Rad_Spec!BF130,".")</f>
        <v>4.0946614908779038E-4</v>
      </c>
      <c r="F130" s="30">
        <f>IFERROR((s_DL/(k_decay*up_Rad_Spec!AY130*s_GSF_s*s_Fam*s_Foffset*acf!C130*s_ET_w*(1/24)*s_EF_w*(1/365)))*up_Rad_Spec!BF130,".")</f>
        <v>5.4056796078206748</v>
      </c>
      <c r="G130" s="30">
        <f t="shared" si="2"/>
        <v>3.0249423569528069E-5</v>
      </c>
      <c r="H130" s="30">
        <f t="shared" si="3"/>
        <v>4.8419603903869002E-7</v>
      </c>
      <c r="I130" s="89" t="str">
        <f>IFERROR((s_DL/(up_Rad_Spec!AV130*s_GSF_s*s_Fam*s_Foffset*Fsurf!C130*s_EF_w*(1/365)*s_ET_w*(1/24)))*up_Rad_Spec!BF130,".")</f>
        <v>.</v>
      </c>
      <c r="J130" s="30" t="str">
        <f>IFERROR((s_DL/(up_Rad_Spec!AZ130*s_GSF_s*s_Fam*s_Foffset*Fsurf!C130*s_EF_w*(1/365)*s_ET_w*(1/24)))*up_Rad_Spec!BF130,".")</f>
        <v>.</v>
      </c>
      <c r="K130" s="30" t="str">
        <f>IFERROR((s_DL/(up_Rad_Spec!BA130*s_GSF_s*s_Fam*s_Foffset*Fsurf!C130*s_EF_w*(1/365)*s_ET_w*(1/24)))*up_Rad_Spec!BF130,".")</f>
        <v>.</v>
      </c>
      <c r="L130" s="30" t="str">
        <f>IFERROR((s_DL/(up_Rad_Spec!BB130*s_GSF_s*s_Fam*s_Foffset*Fsurf!C130*s_EF_w*(1/365)*s_ET_w*(1/24)))*up_Rad_Spec!BF130,".")</f>
        <v>.</v>
      </c>
      <c r="M130" s="30" t="str">
        <f>IFERROR((s_DL/(up_Rad_Spec!AY130*s_GSF_s*s_Fam*s_Foffset*Fsurf!C130*s_EF_w*(1/365)*s_ET_w*(1/24)))*up_Rad_Spec!BF130,".")</f>
        <v>.</v>
      </c>
      <c r="N130" s="30">
        <f>IFERROR((s_DL/(up_Rad_Spec!AV130*s_GSF_s*s_Fam*s_Foffset*acf!D130*s_ET_w*(1/24)*s_EF_w*(1/365)))*up_Rad_Spec!BF130,".")</f>
        <v>4.5121097868099209</v>
      </c>
      <c r="O130" s="30">
        <f>IFERROR((s_DL/(up_Rad_Spec!AZ130*s_GSF_s*s_Fam*s_Foffset*acf!E130*s_ET_w*(1/24)*s_EF_w*(1/365)))*up_Rad_Spec!BF130,".")</f>
        <v>4.5289617374609374</v>
      </c>
      <c r="P130" s="30">
        <f>IFERROR((s_DL/(up_Rad_Spec!BA130*s_GSF_s*s_Fam*s_Foffset*acf!F130*s_ET_w*(1/24)*s_EF_w*(1/365)))*up_Rad_Spec!BF130,".")</f>
        <v>4.5704595764153186</v>
      </c>
      <c r="Q130" s="30">
        <f>IFERROR((s_DL/(up_Rad_Spec!BB130*s_GSF_s*s_Fam*s_Foffset*acf!G130*s_ET_w*(1/24)*s_EF_w*(1/365)))*up_Rad_Spec!BF130,".")</f>
        <v>4.5902264419732584</v>
      </c>
      <c r="R130" s="30">
        <f>IFERROR((s_DL/(up_Rad_Spec!AY130*s_GSF_s*s_Fam*s_Foffset*acf!C130*s_ET_w*(1/24)*s_EF_w*(1/365)))*up_Rad_Spec!BF130,".")</f>
        <v>4.7829283848672324</v>
      </c>
    </row>
    <row r="131" spans="1:18">
      <c r="A131" s="88" t="s">
        <v>138</v>
      </c>
      <c r="B131" s="28"/>
      <c r="C131" s="30">
        <f>IFERROR((s_DL/(k_decay*up_Rad_Spec!V131*s_IFD_w*s_EF_w))*up_Rad_Spec!BF131,".")</f>
        <v>3.266256203344386E-5</v>
      </c>
      <c r="D131" s="30">
        <f>IFERROR((s_DL/(k_decay*up_Rad_Spec!AN131*s_IRA_w*(1/s_PEFm_up)*s_SLF*s_ET_w*s_EF_w))*up_Rad_Spec!BF131,".")</f>
        <v>4.914819043980935E-7</v>
      </c>
      <c r="E131" s="30">
        <f>IFERROR((s_DL/(k_decay*up_Rad_Spec!AN131*s_IRA_w*(1/s_PEF)*s_SLF*s_ET_w*s_EF_w))*up_Rad_Spec!BF131,".")</f>
        <v>4.0946614908779038E-4</v>
      </c>
      <c r="F131" s="30">
        <f>IFERROR((s_DL/(k_decay*up_Rad_Spec!AY131*s_GSF_s*s_Fam*s_Foffset*acf!C131*s_ET_w*(1/24)*s_EF_w*(1/365)))*up_Rad_Spec!BF131,".")</f>
        <v>5.0525987202486604</v>
      </c>
      <c r="G131" s="30">
        <f t="shared" ref="G131:G134" si="4">(IF(AND(C131&lt;&gt;".",E131&lt;&gt;".",F131&lt;&gt;"."),1/((1/C131)+(1/E131)+(1/F131)),IF(AND(C131&lt;&gt;".",E131&lt;&gt;".",F131="."), 1/((1/C131)+(1/E131)),IF(AND(C131&lt;&gt;".",E131=".",F131&lt;&gt;"."),1/((1/C131)+(1/F131)),IF(AND(C131=".",E131&lt;&gt;".",F131&lt;&gt;"."),1/((1/E131)+(1/F131)),IF(AND(C131&lt;&gt;".",E131=".",F131="."),1/(1/C131),IF(AND(C131=".",E131&lt;&gt;".",F131="."),1/(1/E131),IF(AND(C131=".",E131=".",F131&lt;&gt;"."),1/(1/F131),IF(AND(C131=".",E131=".",F131="."),".")))))))))</f>
        <v>3.0249411740661397E-5</v>
      </c>
      <c r="H131" s="30">
        <f t="shared" ref="H131:H134" si="5">(IF(AND(C131&lt;&gt;".",D131&lt;&gt;".",F131&lt;&gt;"."),1/((1/C131)+(1/D131)+(1/F131)),IF(AND(C131&lt;&gt;".",D131&lt;&gt;".",F131="."), 1/((1/C131)+(1/D131)),IF(AND(C131&lt;&gt;".",D131=".",F131&lt;&gt;"."),1/((1/C131)+(1/F131)),IF(AND(C131=".",D131&lt;&gt;".",F131&lt;&gt;"."),1/((1/D131)+(1/F131)),IF(AND(C131&lt;&gt;".",D131=".",F131="."),1/(1/C131),IF(AND(C131=".",D131&lt;&gt;".",F131="."),1/(1/D131),IF(AND(C131=".",D131=".",F131&lt;&gt;"."),1/(1/F131),IF(AND(C131=".",D131=".",F131="."),".")))))))))</f>
        <v>4.8419603600792979E-7</v>
      </c>
      <c r="I131" s="89" t="str">
        <f>IFERROR((s_DL/(up_Rad_Spec!AV131*s_GSF_s*s_Fam*s_Foffset*Fsurf!C131*s_EF_w*(1/365)*s_ET_w*(1/24)))*up_Rad_Spec!BF131,".")</f>
        <v>.</v>
      </c>
      <c r="J131" s="30" t="str">
        <f>IFERROR((s_DL/(up_Rad_Spec!AZ131*s_GSF_s*s_Fam*s_Foffset*Fsurf!C131*s_EF_w*(1/365)*s_ET_w*(1/24)))*up_Rad_Spec!BF131,".")</f>
        <v>.</v>
      </c>
      <c r="K131" s="30" t="str">
        <f>IFERROR((s_DL/(up_Rad_Spec!BA131*s_GSF_s*s_Fam*s_Foffset*Fsurf!C131*s_EF_w*(1/365)*s_ET_w*(1/24)))*up_Rad_Spec!BF131,".")</f>
        <v>.</v>
      </c>
      <c r="L131" s="30" t="str">
        <f>IFERROR((s_DL/(up_Rad_Spec!BB131*s_GSF_s*s_Fam*s_Foffset*Fsurf!C131*s_EF_w*(1/365)*s_ET_w*(1/24)))*up_Rad_Spec!BF131,".")</f>
        <v>.</v>
      </c>
      <c r="M131" s="30" t="str">
        <f>IFERROR((s_DL/(up_Rad_Spec!AY131*s_GSF_s*s_Fam*s_Foffset*Fsurf!C131*s_EF_w*(1/365)*s_ET_w*(1/24)))*up_Rad_Spec!BF131,".")</f>
        <v>.</v>
      </c>
      <c r="N131" s="30">
        <f>IFERROR((s_DL/(up_Rad_Spec!AV131*s_GSF_s*s_Fam*s_Foffset*acf!D131*s_ET_w*(1/24)*s_EF_w*(1/365)))*up_Rad_Spec!BF131,".")</f>
        <v>4.6943513523269207</v>
      </c>
      <c r="O131" s="30">
        <f>IFERROR((s_DL/(up_Rad_Spec!AZ131*s_GSF_s*s_Fam*s_Foffset*acf!E131*s_ET_w*(1/24)*s_EF_w*(1/365)))*up_Rad_Spec!BF131,".")</f>
        <v>4.5711600808435655</v>
      </c>
      <c r="P131" s="30">
        <f>IFERROR((s_DL/(up_Rad_Spec!BA131*s_GSF_s*s_Fam*s_Foffset*acf!F131*s_ET_w*(1/24)*s_EF_w*(1/365)))*up_Rad_Spec!BF131,".")</f>
        <v>4.7164544191796018</v>
      </c>
      <c r="Q131" s="30">
        <f>IFERROR((s_DL/(up_Rad_Spec!BB131*s_GSF_s*s_Fam*s_Foffset*acf!G131*s_ET_w*(1/24)*s_EF_w*(1/365)))*up_Rad_Spec!BF131,".")</f>
        <v>4.8153456915974004</v>
      </c>
      <c r="R131" s="30">
        <f>IFERROR((s_DL/(up_Rad_Spec!AY131*s_GSF_s*s_Fam*s_Foffset*acf!C131*s_ET_w*(1/24)*s_EF_w*(1/365)))*up_Rad_Spec!BF131,".")</f>
        <v>4.4705235214937007</v>
      </c>
    </row>
    <row r="132" spans="1:18">
      <c r="A132" s="88" t="s">
        <v>139</v>
      </c>
      <c r="B132" s="28"/>
      <c r="C132" s="30">
        <f>IFERROR((s_DL/(k_decay*up_Rad_Spec!V132*s_IFD_w*s_EF_w))*up_Rad_Spec!BF132,".")</f>
        <v>3.266256203344386E-5</v>
      </c>
      <c r="D132" s="30">
        <f>IFERROR((s_DL/(k_decay*up_Rad_Spec!AN132*s_IRA_w*(1/s_PEFm_up)*s_SLF*s_ET_w*s_EF_w))*up_Rad_Spec!BF132,".")</f>
        <v>4.914819043980935E-7</v>
      </c>
      <c r="E132" s="30">
        <f>IFERROR((s_DL/(k_decay*up_Rad_Spec!AN132*s_IRA_w*(1/s_PEF)*s_SLF*s_ET_w*s_EF_w))*up_Rad_Spec!BF132,".")</f>
        <v>4.0946614908779038E-4</v>
      </c>
      <c r="F132" s="30">
        <f>IFERROR((s_DL/(k_decay*up_Rad_Spec!AY132*s_GSF_s*s_Fam*s_Foffset*acf!C132*s_ET_w*(1/24)*s_EF_w*(1/365)))*up_Rad_Spec!BF132,".")</f>
        <v>5.4758908911412902</v>
      </c>
      <c r="G132" s="30">
        <f t="shared" si="4"/>
        <v>3.0249425739909477E-5</v>
      </c>
      <c r="H132" s="30">
        <f t="shared" si="5"/>
        <v>4.841960395947789E-7</v>
      </c>
      <c r="I132" s="89">
        <f>IFERROR((s_DL/(up_Rad_Spec!AV132*s_GSF_s*s_Fam*s_Foffset*Fsurf!C132*s_EF_w*(1/365)*s_ET_w*(1/24)))*up_Rad_Spec!BF132,".")</f>
        <v>4.4744928296490354</v>
      </c>
      <c r="J132" s="30">
        <f>IFERROR((s_DL/(up_Rad_Spec!AZ132*s_GSF_s*s_Fam*s_Foffset*Fsurf!C132*s_EF_w*(1/365)*s_ET_w*(1/24)))*up_Rad_Spec!BF132,".")</f>
        <v>4.4744928296490354</v>
      </c>
      <c r="K132" s="30">
        <f>IFERROR((s_DL/(up_Rad_Spec!BA132*s_GSF_s*s_Fam*s_Foffset*Fsurf!C132*s_EF_w*(1/365)*s_ET_w*(1/24)))*up_Rad_Spec!BF132,".")</f>
        <v>4.4744928296490354</v>
      </c>
      <c r="L132" s="30">
        <f>IFERROR((s_DL/(up_Rad_Spec!BB132*s_GSF_s*s_Fam*s_Foffset*Fsurf!C132*s_EF_w*(1/365)*s_ET_w*(1/24)))*up_Rad_Spec!BF132,".")</f>
        <v>4.4744928296490354</v>
      </c>
      <c r="M132" s="30">
        <f>IFERROR((s_DL/(up_Rad_Spec!AY132*s_GSF_s*s_Fam*s_Foffset*Fsurf!C132*s_EF_w*(1/365)*s_ET_w*(1/24)))*up_Rad_Spec!BF132,".")</f>
        <v>4.4744928296490354</v>
      </c>
      <c r="N132" s="30">
        <f>IFERROR((s_DL/(up_Rad_Spec!AV132*s_GSF_s*s_Fam*s_Foffset*acf!D132*s_ET_w*(1/24)*s_EF_w*(1/365)))*up_Rad_Spec!BF132,".")</f>
        <v>4.5039454149815432</v>
      </c>
      <c r="O132" s="30">
        <f>IFERROR((s_DL/(up_Rad_Spec!AZ132*s_GSF_s*s_Fam*s_Foffset*acf!E132*s_ET_w*(1/24)*s_EF_w*(1/365)))*up_Rad_Spec!BF132,".")</f>
        <v>4.5427569514119206</v>
      </c>
      <c r="P132" s="30">
        <f>IFERROR((s_DL/(up_Rad_Spec!BA132*s_GSF_s*s_Fam*s_Foffset*acf!F132*s_ET_w*(1/24)*s_EF_w*(1/365)))*up_Rad_Spec!BF132,".")</f>
        <v>4.5318187587050387</v>
      </c>
      <c r="Q132" s="30">
        <f>IFERROR((s_DL/(up_Rad_Spec!BB132*s_GSF_s*s_Fam*s_Foffset*acf!G132*s_ET_w*(1/24)*s_EF_w*(1/365)))*up_Rad_Spec!BF132,".")</f>
        <v>4.5824149253611646</v>
      </c>
      <c r="R132" s="30">
        <f>IFERROR((s_DL/(up_Rad_Spec!AY132*s_GSF_s*s_Fam*s_Foffset*acf!C132*s_ET_w*(1/24)*s_EF_w*(1/365)))*up_Rad_Spec!BF132,".")</f>
        <v>4.8450511084275201</v>
      </c>
    </row>
    <row r="133" spans="1:18">
      <c r="A133" s="88" t="s">
        <v>140</v>
      </c>
      <c r="B133" s="28"/>
      <c r="C133" s="30">
        <f>IFERROR((s_DL/(k_decay*up_Rad_Spec!V133*s_IFD_w*s_EF_w))*up_Rad_Spec!BF133,".")</f>
        <v>3.266256203344386E-5</v>
      </c>
      <c r="D133" s="30">
        <f>IFERROR((s_DL/(k_decay*up_Rad_Spec!AN133*s_IRA_w*(1/s_PEFm_up)*s_SLF*s_ET_w*s_EF_w))*up_Rad_Spec!BF133,".")</f>
        <v>4.914819043980935E-7</v>
      </c>
      <c r="E133" s="30">
        <f>IFERROR((s_DL/(k_decay*up_Rad_Spec!AN133*s_IRA_w*(1/s_PEF)*s_SLF*s_ET_w*s_EF_w))*up_Rad_Spec!BF133,".")</f>
        <v>4.0946614908779038E-4</v>
      </c>
      <c r="F133" s="30">
        <f>IFERROR((s_DL/(k_decay*up_Rad_Spec!AY133*s_GSF_s*s_Fam*s_Foffset*acf!C133*s_ET_w*(1/24)*s_EF_w*(1/365)))*up_Rad_Spec!BF133,".")</f>
        <v>5.3548909513746485</v>
      </c>
      <c r="G133" s="30">
        <f t="shared" si="4"/>
        <v>3.0249421964066269E-5</v>
      </c>
      <c r="H133" s="30">
        <f t="shared" si="5"/>
        <v>4.8419603862734297E-7</v>
      </c>
      <c r="I133" s="89" t="str">
        <f>IFERROR((s_DL/(up_Rad_Spec!AV133*s_GSF_s*s_Fam*s_Foffset*Fsurf!C133*s_EF_w*(1/365)*s_ET_w*(1/24)))*up_Rad_Spec!BF133,".")</f>
        <v>.</v>
      </c>
      <c r="J133" s="30" t="str">
        <f>IFERROR((s_DL/(up_Rad_Spec!AZ133*s_GSF_s*s_Fam*s_Foffset*Fsurf!C133*s_EF_w*(1/365)*s_ET_w*(1/24)))*up_Rad_Spec!BF133,".")</f>
        <v>.</v>
      </c>
      <c r="K133" s="30" t="str">
        <f>IFERROR((s_DL/(up_Rad_Spec!BA133*s_GSF_s*s_Fam*s_Foffset*Fsurf!C133*s_EF_w*(1/365)*s_ET_w*(1/24)))*up_Rad_Spec!BF133,".")</f>
        <v>.</v>
      </c>
      <c r="L133" s="30" t="str">
        <f>IFERROR((s_DL/(up_Rad_Spec!BB133*s_GSF_s*s_Fam*s_Foffset*Fsurf!C133*s_EF_w*(1/365)*s_ET_w*(1/24)))*up_Rad_Spec!BF133,".")</f>
        <v>.</v>
      </c>
      <c r="M133" s="30" t="str">
        <f>IFERROR((s_DL/(up_Rad_Spec!AY133*s_GSF_s*s_Fam*s_Foffset*Fsurf!C133*s_EF_w*(1/365)*s_ET_w*(1/24)))*up_Rad_Spec!BF133,".")</f>
        <v>.</v>
      </c>
      <c r="N133" s="30">
        <f>IFERROR((s_DL/(up_Rad_Spec!AV133*s_GSF_s*s_Fam*s_Foffset*acf!D133*s_ET_w*(1/24)*s_EF_w*(1/365)))*up_Rad_Spec!BF133,".")</f>
        <v>4.7379907407283666</v>
      </c>
      <c r="O133" s="30">
        <f>IFERROR((s_DL/(up_Rad_Spec!AZ133*s_GSF_s*s_Fam*s_Foffset*acf!E133*s_ET_w*(1/24)*s_EF_w*(1/365)))*up_Rad_Spec!BF133,".")</f>
        <v>4.7379907407283666</v>
      </c>
      <c r="P133" s="30">
        <f>IFERROR((s_DL/(up_Rad_Spec!BA133*s_GSF_s*s_Fam*s_Foffset*acf!F133*s_ET_w*(1/24)*s_EF_w*(1/365)))*up_Rad_Spec!BF133,".")</f>
        <v>4.7379907407283666</v>
      </c>
      <c r="Q133" s="30">
        <f>IFERROR((s_DL/(up_Rad_Spec!BB133*s_GSF_s*s_Fam*s_Foffset*acf!G133*s_ET_w*(1/24)*s_EF_w*(1/365)))*up_Rad_Spec!BF133,".")</f>
        <v>4.7379907407283666</v>
      </c>
      <c r="R133" s="30">
        <f>IFERROR((s_DL/(up_Rad_Spec!AY133*s_GSF_s*s_Fam*s_Foffset*acf!C133*s_ET_w*(1/24)*s_EF_w*(1/365)))*up_Rad_Spec!BF133,".")</f>
        <v>4.7379907407283666</v>
      </c>
    </row>
    <row r="134" spans="1:18">
      <c r="A134" s="88" t="s">
        <v>141</v>
      </c>
      <c r="B134" s="28"/>
      <c r="C134" s="30">
        <f>IFERROR((s_DL/(k_decay*up_Rad_Spec!V134*s_IFD_w*s_EF_w))*up_Rad_Spec!BF134,".")</f>
        <v>3.266256203344386E-5</v>
      </c>
      <c r="D134" s="30">
        <f>IFERROR((s_DL/(k_decay*up_Rad_Spec!AN134*s_IRA_w*(1/s_PEFm_up)*s_SLF*s_ET_w*s_EF_w))*up_Rad_Spec!BF134,".")</f>
        <v>4.914819043980935E-7</v>
      </c>
      <c r="E134" s="30">
        <f>IFERROR((s_DL/(k_decay*up_Rad_Spec!AN134*s_IRA_w*(1/s_PEF)*s_SLF*s_ET_w*s_EF_w))*up_Rad_Spec!BF134,".")</f>
        <v>4.0946614908779038E-4</v>
      </c>
      <c r="F134" s="30">
        <f>IFERROR((s_DL/(k_decay*up_Rad_Spec!AY134*s_GSF_s*s_Fam*s_Foffset*acf!C134*s_ET_w*(1/24)*s_EF_w*(1/365)))*up_Rad_Spec!BF134,".")</f>
        <v>5.5365343771371043</v>
      </c>
      <c r="G134" s="30">
        <f t="shared" si="4"/>
        <v>3.0249427570223748E-5</v>
      </c>
      <c r="H134" s="30">
        <f t="shared" si="5"/>
        <v>4.8419604006373678E-7</v>
      </c>
      <c r="I134" s="89">
        <f>IFERROR((s_DL/(up_Rad_Spec!AV134*s_GSF_s*s_Fam*s_Foffset*Fsurf!C134*s_EF_w*(1/365)*s_ET_w*(1/24)))*up_Rad_Spec!BF134,".")</f>
        <v>4.4280287296526808</v>
      </c>
      <c r="J134" s="30">
        <f>IFERROR((s_DL/(up_Rad_Spec!AZ134*s_GSF_s*s_Fam*s_Foffset*Fsurf!C134*s_EF_w*(1/365)*s_ET_w*(1/24)))*up_Rad_Spec!BF134,".")</f>
        <v>4.4280287296526808</v>
      </c>
      <c r="K134" s="30">
        <f>IFERROR((s_DL/(up_Rad_Spec!BA134*s_GSF_s*s_Fam*s_Foffset*Fsurf!C134*s_EF_w*(1/365)*s_ET_w*(1/24)))*up_Rad_Spec!BF134,".")</f>
        <v>4.4280287296526808</v>
      </c>
      <c r="L134" s="30">
        <f>IFERROR((s_DL/(up_Rad_Spec!BB134*s_GSF_s*s_Fam*s_Foffset*Fsurf!C134*s_EF_w*(1/365)*s_ET_w*(1/24)))*up_Rad_Spec!BF134,".")</f>
        <v>4.4280287296526808</v>
      </c>
      <c r="M134" s="30">
        <f>IFERROR((s_DL/(up_Rad_Spec!AY134*s_GSF_s*s_Fam*s_Foffset*Fsurf!C134*s_EF_w*(1/365)*s_ET_w*(1/24)))*up_Rad_Spec!BF134,".")</f>
        <v>4.4280287296526808</v>
      </c>
      <c r="N134" s="30">
        <f>IFERROR((s_DL/(up_Rad_Spec!AV134*s_GSF_s*s_Fam*s_Foffset*acf!D134*s_ET_w*(1/24)*s_EF_w*(1/365)))*up_Rad_Spec!BF134,".")</f>
        <v>4.8064343661016551</v>
      </c>
      <c r="O134" s="30">
        <f>IFERROR((s_DL/(up_Rad_Spec!AZ134*s_GSF_s*s_Fam*s_Foffset*acf!E134*s_ET_w*(1/24)*s_EF_w*(1/365)))*up_Rad_Spec!BF134,".")</f>
        <v>4.6183149740260889</v>
      </c>
      <c r="P134" s="30">
        <f>IFERROR((s_DL/(up_Rad_Spec!BA134*s_GSF_s*s_Fam*s_Foffset*acf!F134*s_ET_w*(1/24)*s_EF_w*(1/365)))*up_Rad_Spec!BF134,".")</f>
        <v>4.797090900624057</v>
      </c>
      <c r="Q134" s="30">
        <f>IFERROR((s_DL/(up_Rad_Spec!BB134*s_GSF_s*s_Fam*s_Foffset*acf!G134*s_ET_w*(1/24)*s_EF_w*(1/365)))*up_Rad_Spec!BF134,".")</f>
        <v>4.7443006606069744</v>
      </c>
      <c r="R134" s="30">
        <f>IFERROR((s_DL/(up_Rad_Spec!AY134*s_GSF_s*s_Fam*s_Foffset*acf!C134*s_ET_w*(1/24)*s_EF_w*(1/365)))*up_Rad_Spec!BF134,".")</f>
        <v>4.8987082748838979</v>
      </c>
    </row>
  </sheetData>
  <sheetProtection algorithmName="SHA-512" hashValue="vrYNg/B9V6PGKY36IvVocEWMJj+RW/VyISFfDp5tliGYnEJB2PVtC06ad8Uo3t66akDdM1JO7Y6zaazPsS0hkg==" saltValue="Cnzz27/eucCg9V2xWCN92A==" spinCount="100000" sheet="1" objects="1" scenarios="1"/>
  <autoFilter ref="A1:R134" xr:uid="{00000000-0009-0000-0000-00001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134"/>
  <sheetViews>
    <sheetView workbookViewId="0">
      <pane xSplit="2" ySplit="1" topLeftCell="C2" activePane="bottomRight" state="frozen"/>
      <selection pane="topRight" activeCell="F1" sqref="F1"/>
      <selection pane="bottomLeft" activeCell="A2" sqref="A2"/>
      <selection pane="bottomRight" activeCell="C2" sqref="C2"/>
    </sheetView>
  </sheetViews>
  <sheetFormatPr defaultColWidth="9.1328125" defaultRowHeight="14.25"/>
  <cols>
    <col min="1" max="1" width="12.59765625" style="1" bestFit="1" customWidth="1"/>
    <col min="2" max="2" width="8" style="1" bestFit="1" customWidth="1"/>
    <col min="3" max="3" width="10.265625" style="1" bestFit="1" customWidth="1"/>
    <col min="4" max="4" width="14.1328125" style="1" bestFit="1" customWidth="1"/>
    <col min="5" max="5" width="17.265625" style="1" bestFit="1" customWidth="1"/>
    <col min="6" max="6" width="12.86328125" style="1" bestFit="1" customWidth="1"/>
    <col min="7" max="7" width="15.73046875" style="2" bestFit="1" customWidth="1"/>
    <col min="8" max="8" width="19" style="2" bestFit="1" customWidth="1"/>
    <col min="9" max="9" width="18.3984375" style="2" bestFit="1" customWidth="1"/>
    <col min="10" max="11" width="19.265625" style="2" bestFit="1" customWidth="1"/>
    <col min="12" max="13" width="20.3984375" style="2" bestFit="1" customWidth="1"/>
    <col min="14" max="15" width="18.3984375" style="2" bestFit="1" customWidth="1"/>
    <col min="16" max="16" width="14.73046875" style="2" bestFit="1" customWidth="1"/>
    <col min="17" max="17" width="15" style="2" bestFit="1" customWidth="1"/>
    <col min="18" max="19" width="16" style="2" bestFit="1" customWidth="1"/>
    <col min="20" max="21" width="17" style="2" bestFit="1" customWidth="1"/>
    <col min="22" max="23" width="15" style="2" bestFit="1" customWidth="1"/>
    <col min="24" max="24" width="12" style="2" bestFit="1" customWidth="1"/>
    <col min="25" max="25" width="18.265625" style="2" bestFit="1" customWidth="1"/>
    <col min="26" max="27" width="19.1328125" style="2" bestFit="1" customWidth="1"/>
    <col min="28" max="29" width="20.265625" style="2" bestFit="1" customWidth="1"/>
    <col min="30" max="31" width="18.265625" style="2" bestFit="1" customWidth="1"/>
    <col min="32" max="32" width="14.59765625" style="2" bestFit="1" customWidth="1"/>
    <col min="33" max="33" width="14.1328125" style="2" bestFit="1" customWidth="1"/>
    <col min="34" max="35" width="15" style="2" bestFit="1" customWidth="1"/>
    <col min="36" max="37" width="16.1328125" style="2" bestFit="1" customWidth="1"/>
    <col min="38" max="39" width="14.1328125" style="2" bestFit="1" customWidth="1"/>
    <col min="40" max="40" width="12" style="2" bestFit="1" customWidth="1"/>
    <col min="41" max="41" width="15" style="2" bestFit="1" customWidth="1"/>
    <col min="42" max="42" width="19" style="2" bestFit="1" customWidth="1"/>
    <col min="43" max="43" width="18.86328125" style="2" bestFit="1" customWidth="1"/>
    <col min="44" max="44" width="17.86328125" style="2" bestFit="1" customWidth="1"/>
    <col min="45" max="46" width="18.73046875" style="2" bestFit="1" customWidth="1"/>
    <col min="47" max="47" width="19.86328125" style="2" bestFit="1" customWidth="1"/>
    <col min="48" max="48" width="12" style="2" bestFit="1" customWidth="1"/>
    <col min="49" max="49" width="15.1328125" style="2" bestFit="1" customWidth="1"/>
    <col min="50" max="50" width="15" style="2" bestFit="1" customWidth="1"/>
    <col min="51" max="51" width="14" style="2" bestFit="1" customWidth="1"/>
    <col min="52" max="53" width="14.86328125" style="2" bestFit="1" customWidth="1"/>
    <col min="54" max="54" width="16" style="2" bestFit="1" customWidth="1"/>
    <col min="55" max="55" width="8.73046875" style="1" bestFit="1" customWidth="1"/>
    <col min="56" max="56" width="13.265625" style="2" bestFit="1" customWidth="1"/>
    <col min="57" max="57" width="11.1328125" style="2" bestFit="1" customWidth="1"/>
    <col min="58" max="58" width="8.73046875" style="1" bestFit="1" customWidth="1"/>
    <col min="59" max="59" width="12.3984375" style="1" bestFit="1" customWidth="1"/>
    <col min="60" max="16384" width="9.1328125" style="1"/>
  </cols>
  <sheetData>
    <row r="1" spans="1:61">
      <c r="A1" s="93" t="s">
        <v>321</v>
      </c>
      <c r="B1" s="94" t="s">
        <v>322</v>
      </c>
      <c r="C1" s="22" t="s">
        <v>0</v>
      </c>
      <c r="D1" s="21" t="s">
        <v>323</v>
      </c>
      <c r="E1" s="21" t="s">
        <v>324</v>
      </c>
      <c r="F1" s="21" t="s">
        <v>325</v>
      </c>
      <c r="G1" s="23" t="s">
        <v>326</v>
      </c>
      <c r="H1" s="23" t="s">
        <v>327</v>
      </c>
      <c r="I1" s="23" t="s">
        <v>328</v>
      </c>
      <c r="J1" s="23" t="s">
        <v>329</v>
      </c>
      <c r="K1" s="23" t="s">
        <v>330</v>
      </c>
      <c r="L1" s="23" t="s">
        <v>331</v>
      </c>
      <c r="M1" s="23" t="s">
        <v>332</v>
      </c>
      <c r="N1" s="23" t="s">
        <v>333</v>
      </c>
      <c r="O1" s="23" t="s">
        <v>334</v>
      </c>
      <c r="P1" s="23" t="s">
        <v>335</v>
      </c>
      <c r="Q1" s="23" t="s">
        <v>336</v>
      </c>
      <c r="R1" s="23" t="s">
        <v>337</v>
      </c>
      <c r="S1" s="23" t="s">
        <v>338</v>
      </c>
      <c r="T1" s="23" t="s">
        <v>339</v>
      </c>
      <c r="U1" s="23" t="s">
        <v>340</v>
      </c>
      <c r="V1" s="23" t="s">
        <v>341</v>
      </c>
      <c r="W1" s="23" t="s">
        <v>342</v>
      </c>
      <c r="X1" s="23" t="s">
        <v>343</v>
      </c>
      <c r="Y1" s="23" t="s">
        <v>344</v>
      </c>
      <c r="Z1" s="23" t="s">
        <v>345</v>
      </c>
      <c r="AA1" s="23" t="s">
        <v>346</v>
      </c>
      <c r="AB1" s="23" t="s">
        <v>347</v>
      </c>
      <c r="AC1" s="23" t="s">
        <v>348</v>
      </c>
      <c r="AD1" s="23" t="s">
        <v>349</v>
      </c>
      <c r="AE1" s="23" t="s">
        <v>350</v>
      </c>
      <c r="AF1" s="23" t="s">
        <v>351</v>
      </c>
      <c r="AG1" s="23" t="s">
        <v>352</v>
      </c>
      <c r="AH1" s="23" t="s">
        <v>353</v>
      </c>
      <c r="AI1" s="23" t="s">
        <v>354</v>
      </c>
      <c r="AJ1" s="23" t="s">
        <v>355</v>
      </c>
      <c r="AK1" s="23" t="s">
        <v>356</v>
      </c>
      <c r="AL1" s="23" t="s">
        <v>357</v>
      </c>
      <c r="AM1" s="23" t="s">
        <v>358</v>
      </c>
      <c r="AN1" s="23" t="s">
        <v>359</v>
      </c>
      <c r="AO1" s="23" t="s">
        <v>360</v>
      </c>
      <c r="AP1" s="23" t="s">
        <v>361</v>
      </c>
      <c r="AQ1" s="23" t="s">
        <v>362</v>
      </c>
      <c r="AR1" s="23" t="s">
        <v>363</v>
      </c>
      <c r="AS1" s="23" t="s">
        <v>364</v>
      </c>
      <c r="AT1" s="23" t="s">
        <v>365</v>
      </c>
      <c r="AU1" s="23" t="s">
        <v>366</v>
      </c>
      <c r="AV1" s="23" t="s">
        <v>367</v>
      </c>
      <c r="AW1" s="23" t="s">
        <v>368</v>
      </c>
      <c r="AX1" s="23" t="s">
        <v>369</v>
      </c>
      <c r="AY1" s="23" t="s">
        <v>370</v>
      </c>
      <c r="AZ1" s="23" t="s">
        <v>371</v>
      </c>
      <c r="BA1" s="23" t="s">
        <v>372</v>
      </c>
      <c r="BB1" s="23" t="s">
        <v>373</v>
      </c>
      <c r="BC1" s="21" t="s">
        <v>5</v>
      </c>
      <c r="BD1" s="23" t="s">
        <v>1</v>
      </c>
      <c r="BE1" s="23" t="s">
        <v>3</v>
      </c>
      <c r="BF1" s="23" t="s">
        <v>374</v>
      </c>
      <c r="BG1" s="24" t="s">
        <v>6</v>
      </c>
      <c r="BH1" s="25" t="s">
        <v>4</v>
      </c>
      <c r="BI1" s="26" t="s">
        <v>2</v>
      </c>
    </row>
    <row r="2" spans="1:61">
      <c r="A2" t="s">
        <v>7</v>
      </c>
      <c r="B2"/>
      <c r="C2" s="28"/>
      <c r="D2" s="28" t="s">
        <v>375</v>
      </c>
      <c r="E2" s="28"/>
      <c r="F2" s="28"/>
      <c r="G2" s="29">
        <v>5.0000000000000001E-3</v>
      </c>
      <c r="H2" s="29">
        <v>5.0000000000000001E-3</v>
      </c>
      <c r="I2" s="29">
        <v>5.2299999999999998E-8</v>
      </c>
      <c r="J2" s="29">
        <v>1.4500000000000001E-8</v>
      </c>
      <c r="K2" s="29">
        <v>7.54E-9</v>
      </c>
      <c r="L2" s="29">
        <v>5.3700000000000003E-9</v>
      </c>
      <c r="M2" s="29">
        <v>3.9199999999999997E-9</v>
      </c>
      <c r="N2" s="29">
        <v>1.56E-9</v>
      </c>
      <c r="O2" s="29">
        <v>2.7799999999999999E-9</v>
      </c>
      <c r="P2" s="29">
        <v>2.7799999999999999E-9</v>
      </c>
      <c r="Q2" s="29">
        <v>1.9351000000000001E-4</v>
      </c>
      <c r="R2" s="29">
        <v>5.3650000000000003E-5</v>
      </c>
      <c r="S2" s="29">
        <v>2.7898E-5</v>
      </c>
      <c r="T2" s="29">
        <v>1.9868999999999999E-5</v>
      </c>
      <c r="U2" s="29">
        <v>1.4504E-5</v>
      </c>
      <c r="V2" s="29">
        <v>5.772E-6</v>
      </c>
      <c r="W2" s="29">
        <v>1.0285999999999999E-5</v>
      </c>
      <c r="X2" s="29">
        <v>1.0285999999999999E-5</v>
      </c>
      <c r="Y2" s="29">
        <v>4.1600000000000002E-7</v>
      </c>
      <c r="Z2" s="29">
        <v>3.1199999999999999E-7</v>
      </c>
      <c r="AA2" s="29">
        <v>2.03E-7</v>
      </c>
      <c r="AB2" s="29">
        <v>1.5099999999999999E-7</v>
      </c>
      <c r="AC2" s="29">
        <v>1.4399999999999999E-7</v>
      </c>
      <c r="AD2" s="29">
        <v>1.14E-7</v>
      </c>
      <c r="AE2" s="29">
        <v>1.24E-7</v>
      </c>
      <c r="AF2" s="29">
        <v>1.24E-7</v>
      </c>
      <c r="AG2" s="29">
        <v>1.5391999999999999E-3</v>
      </c>
      <c r="AH2" s="29">
        <v>1.1544000000000001E-3</v>
      </c>
      <c r="AI2" s="29">
        <v>7.5109999999999999E-4</v>
      </c>
      <c r="AJ2" s="29">
        <v>5.5869999999999997E-4</v>
      </c>
      <c r="AK2" s="29">
        <v>5.3280000000000005E-4</v>
      </c>
      <c r="AL2" s="29">
        <v>4.2180000000000001E-4</v>
      </c>
      <c r="AM2" s="29">
        <v>4.5879999999999998E-4</v>
      </c>
      <c r="AN2" s="29">
        <v>4.5879999999999998E-4</v>
      </c>
      <c r="AO2" s="29">
        <v>4.8399999999999997E-18</v>
      </c>
      <c r="AP2" s="29">
        <v>9.3299999999999998E-15</v>
      </c>
      <c r="AQ2" s="29">
        <v>2.0600000000000001E-17</v>
      </c>
      <c r="AR2" s="29">
        <v>2.05E-16</v>
      </c>
      <c r="AS2" s="29">
        <v>1.2799999999999999E-18</v>
      </c>
      <c r="AT2" s="29">
        <v>3.4400000000000002E-18</v>
      </c>
      <c r="AU2" s="29">
        <v>4.7200000000000003E-18</v>
      </c>
      <c r="AV2" s="29">
        <v>0.90411200000000003</v>
      </c>
      <c r="AW2" s="29">
        <v>1742.8440000000001</v>
      </c>
      <c r="AX2" s="29">
        <v>3.8480799999999999</v>
      </c>
      <c r="AY2" s="29">
        <v>0.239645</v>
      </c>
      <c r="AZ2" s="30">
        <v>0.23910400000000001</v>
      </c>
      <c r="BA2" s="30">
        <v>0.64259200000000005</v>
      </c>
      <c r="BB2" s="30">
        <v>0.88169600000000004</v>
      </c>
      <c r="BC2" s="28">
        <v>224</v>
      </c>
      <c r="BD2" s="29">
        <v>3.1735159817351599E-4</v>
      </c>
      <c r="BE2" s="29">
        <v>2183.69784172662</v>
      </c>
      <c r="BF2" s="31">
        <f t="shared" ref="BF2:BF33" si="0">IFERROR((t_com*BE2)/(1-EXP(-BE2*t_com)),".")</f>
        <v>2183.69784172662</v>
      </c>
      <c r="BG2" s="32">
        <v>0.115833333333333</v>
      </c>
      <c r="BH2" s="33"/>
      <c r="BI2" s="32">
        <v>1700</v>
      </c>
    </row>
    <row r="3" spans="1:61">
      <c r="A3" s="95" t="s">
        <v>8</v>
      </c>
      <c r="B3" t="s">
        <v>9</v>
      </c>
      <c r="C3" s="28"/>
      <c r="D3" s="28" t="s">
        <v>375</v>
      </c>
      <c r="E3" s="28"/>
      <c r="F3" s="28"/>
      <c r="G3" s="29">
        <v>5.0000000000000001E-3</v>
      </c>
      <c r="H3" s="29">
        <v>5.0000000000000001E-3</v>
      </c>
      <c r="I3" s="29">
        <v>5.51E-7</v>
      </c>
      <c r="J3" s="29">
        <v>2.4299999999999999E-7</v>
      </c>
      <c r="K3" s="29">
        <v>1.1999999999999999E-7</v>
      </c>
      <c r="L3" s="29">
        <v>8.1699999999999997E-8</v>
      </c>
      <c r="M3" s="29">
        <v>4.8200000000000001E-8</v>
      </c>
      <c r="N3" s="29">
        <v>3.8600000000000002E-8</v>
      </c>
      <c r="O3" s="29">
        <v>5.2299999999999998E-8</v>
      </c>
      <c r="P3" s="29">
        <v>5.2299999999999998E-8</v>
      </c>
      <c r="Q3" s="29">
        <v>2.0387000000000001E-3</v>
      </c>
      <c r="R3" s="29">
        <v>8.9910000000000001E-4</v>
      </c>
      <c r="S3" s="29">
        <v>4.44E-4</v>
      </c>
      <c r="T3" s="29">
        <v>3.0228999999999998E-4</v>
      </c>
      <c r="U3" s="29">
        <v>1.7834E-4</v>
      </c>
      <c r="V3" s="29">
        <v>1.4281999999999999E-4</v>
      </c>
      <c r="W3" s="29">
        <v>1.9351000000000001E-4</v>
      </c>
      <c r="X3" s="29">
        <v>1.9351000000000001E-4</v>
      </c>
      <c r="Y3" s="29">
        <v>3.0599999999999998E-5</v>
      </c>
      <c r="Z3" s="29">
        <v>2.3200000000000001E-5</v>
      </c>
      <c r="AA3" s="29">
        <v>1.5E-5</v>
      </c>
      <c r="AB3" s="29">
        <v>1.1199999999999999E-5</v>
      </c>
      <c r="AC3" s="29">
        <v>1.0699999999999999E-5</v>
      </c>
      <c r="AD3" s="29">
        <v>8.4800000000000001E-6</v>
      </c>
      <c r="AE3" s="29">
        <v>9.1800000000000002E-6</v>
      </c>
      <c r="AF3" s="29">
        <v>9.1800000000000002E-6</v>
      </c>
      <c r="AG3" s="29">
        <v>0.11322</v>
      </c>
      <c r="AH3" s="29">
        <v>8.584E-2</v>
      </c>
      <c r="AI3" s="29">
        <v>5.5500000000000001E-2</v>
      </c>
      <c r="AJ3" s="29">
        <v>4.1439999999999998E-2</v>
      </c>
      <c r="AK3" s="29">
        <v>3.959E-2</v>
      </c>
      <c r="AL3" s="29">
        <v>3.1376000000000001E-2</v>
      </c>
      <c r="AM3" s="29">
        <v>3.3966000000000003E-2</v>
      </c>
      <c r="AN3" s="29">
        <v>3.3966000000000003E-2</v>
      </c>
      <c r="AO3" s="29">
        <v>2.8300000000000001E-19</v>
      </c>
      <c r="AP3" s="29">
        <v>5.6600000000000003E-16</v>
      </c>
      <c r="AQ3" s="29">
        <v>1.26E-18</v>
      </c>
      <c r="AR3" s="29">
        <v>1.3200000000000001E-17</v>
      </c>
      <c r="AS3" s="29">
        <v>7.8100000000000005E-20</v>
      </c>
      <c r="AT3" s="29">
        <v>2.0400000000000001E-19</v>
      </c>
      <c r="AU3" s="29">
        <v>2.7499999999999998E-19</v>
      </c>
      <c r="AV3" s="29">
        <v>5.2864399999999999E-2</v>
      </c>
      <c r="AW3" s="29">
        <v>105.72880000000001</v>
      </c>
      <c r="AX3" s="29">
        <v>0.23536799999999999</v>
      </c>
      <c r="AY3" s="29">
        <v>1.54308E-2</v>
      </c>
      <c r="AZ3" s="30">
        <v>1.4589080000000001E-2</v>
      </c>
      <c r="BA3" s="30">
        <v>3.8107200000000001E-2</v>
      </c>
      <c r="BB3" s="30">
        <v>5.1369999999999999E-2</v>
      </c>
      <c r="BC3" s="28">
        <v>225</v>
      </c>
      <c r="BD3" s="29">
        <v>2.7397260273972601E-2</v>
      </c>
      <c r="BE3" s="29">
        <v>25.294499999999999</v>
      </c>
      <c r="BF3" s="31">
        <f t="shared" si="0"/>
        <v>25.294500000261674</v>
      </c>
      <c r="BG3" s="32">
        <v>10</v>
      </c>
      <c r="BH3" s="33">
        <v>15</v>
      </c>
      <c r="BI3" s="32">
        <v>1700</v>
      </c>
    </row>
    <row r="4" spans="1:61">
      <c r="A4" t="s">
        <v>10</v>
      </c>
      <c r="B4"/>
      <c r="C4" s="28"/>
      <c r="D4" s="28" t="s">
        <v>376</v>
      </c>
      <c r="E4" s="28"/>
      <c r="F4" s="28"/>
      <c r="G4" s="29"/>
      <c r="H4" s="29">
        <v>0</v>
      </c>
      <c r="I4" s="29">
        <v>0</v>
      </c>
      <c r="J4" s="29">
        <v>0</v>
      </c>
      <c r="K4" s="29">
        <v>0</v>
      </c>
      <c r="L4" s="29">
        <v>0</v>
      </c>
      <c r="M4" s="29">
        <v>0</v>
      </c>
      <c r="N4" s="29">
        <v>0</v>
      </c>
      <c r="O4" s="29">
        <v>0</v>
      </c>
      <c r="P4" s="29">
        <v>0</v>
      </c>
      <c r="Q4" s="29">
        <v>0</v>
      </c>
      <c r="R4" s="29">
        <v>0</v>
      </c>
      <c r="S4" s="29">
        <v>0</v>
      </c>
      <c r="T4" s="29">
        <v>0</v>
      </c>
      <c r="U4" s="29">
        <v>0</v>
      </c>
      <c r="V4" s="29">
        <v>0</v>
      </c>
      <c r="W4" s="29">
        <v>0</v>
      </c>
      <c r="X4" s="29">
        <v>0</v>
      </c>
      <c r="Y4" s="29">
        <v>0</v>
      </c>
      <c r="Z4" s="29">
        <v>0</v>
      </c>
      <c r="AA4" s="29">
        <v>0</v>
      </c>
      <c r="AB4" s="29">
        <v>0</v>
      </c>
      <c r="AC4" s="29">
        <v>0</v>
      </c>
      <c r="AD4" s="29">
        <v>0</v>
      </c>
      <c r="AE4" s="29">
        <v>0</v>
      </c>
      <c r="AF4" s="29">
        <v>0</v>
      </c>
      <c r="AG4" s="29">
        <v>0</v>
      </c>
      <c r="AH4" s="29">
        <v>0</v>
      </c>
      <c r="AI4" s="29">
        <v>0</v>
      </c>
      <c r="AJ4" s="29">
        <v>0</v>
      </c>
      <c r="AK4" s="29">
        <v>0</v>
      </c>
      <c r="AL4" s="29">
        <v>0</v>
      </c>
      <c r="AM4" s="29">
        <v>0</v>
      </c>
      <c r="AN4" s="29">
        <v>0</v>
      </c>
      <c r="AO4" s="29">
        <v>8.98E-17</v>
      </c>
      <c r="AP4" s="29">
        <v>1.3299999999999999E-13</v>
      </c>
      <c r="AQ4" s="29">
        <v>2.8699999999999998E-16</v>
      </c>
      <c r="AR4" s="29">
        <v>2.8099999999999999E-15</v>
      </c>
      <c r="AS4" s="29">
        <v>1.7200000000000001E-17</v>
      </c>
      <c r="AT4" s="29">
        <v>4.9000000000000001E-17</v>
      </c>
      <c r="AU4" s="29">
        <v>7.7599999999999994E-17</v>
      </c>
      <c r="AV4" s="29">
        <v>16.774640000000002</v>
      </c>
      <c r="AW4" s="29">
        <v>24844.400000000001</v>
      </c>
      <c r="AX4" s="29">
        <v>53.611600000000003</v>
      </c>
      <c r="AY4" s="29">
        <v>3.2848899999999999</v>
      </c>
      <c r="AZ4" s="30">
        <v>3.2129599999999998</v>
      </c>
      <c r="BA4" s="30">
        <v>9.1532</v>
      </c>
      <c r="BB4" s="30">
        <v>14.49568</v>
      </c>
      <c r="BC4" s="28">
        <v>100</v>
      </c>
      <c r="BD4" s="29">
        <v>4.2617960426179599E-6</v>
      </c>
      <c r="BE4" s="29">
        <v>162607.5</v>
      </c>
      <c r="BF4" s="31">
        <f t="shared" si="0"/>
        <v>162607.5</v>
      </c>
      <c r="BG4" s="32">
        <v>1.55555555555556E-3</v>
      </c>
      <c r="BH4" s="33"/>
      <c r="BI4" s="32">
        <v>380</v>
      </c>
    </row>
    <row r="5" spans="1:61">
      <c r="A5" t="s">
        <v>11</v>
      </c>
      <c r="B5"/>
      <c r="C5" s="28"/>
      <c r="D5" s="28" t="s">
        <v>375</v>
      </c>
      <c r="E5" s="28"/>
      <c r="F5" s="28"/>
      <c r="G5" s="29">
        <v>0.02</v>
      </c>
      <c r="H5" s="29">
        <v>0.02</v>
      </c>
      <c r="I5" s="29">
        <v>3.3899999999999999E-8</v>
      </c>
      <c r="J5" s="29">
        <v>2.1200000000000001E-8</v>
      </c>
      <c r="K5" s="29">
        <v>1.13E-8</v>
      </c>
      <c r="L5" s="29">
        <v>7.0900000000000001E-9</v>
      </c>
      <c r="M5" s="29">
        <v>4.3400000000000003E-9</v>
      </c>
      <c r="N5" s="29">
        <v>3.4900000000000001E-9</v>
      </c>
      <c r="O5" s="29">
        <v>4.5900000000000001E-9</v>
      </c>
      <c r="P5" s="29">
        <v>4.5900000000000001E-9</v>
      </c>
      <c r="Q5" s="29">
        <v>1.2543E-4</v>
      </c>
      <c r="R5" s="29">
        <v>7.8440000000000001E-5</v>
      </c>
      <c r="S5" s="29">
        <v>4.1810000000000001E-5</v>
      </c>
      <c r="T5" s="29">
        <v>2.6233000000000001E-5</v>
      </c>
      <c r="U5" s="29">
        <v>1.6058000000000001E-5</v>
      </c>
      <c r="V5" s="29">
        <v>1.2913E-5</v>
      </c>
      <c r="W5" s="29">
        <v>1.6983E-5</v>
      </c>
      <c r="X5" s="29">
        <v>1.6983E-5</v>
      </c>
      <c r="Y5" s="29">
        <v>2.6600000000000003E-7</v>
      </c>
      <c r="Z5" s="29">
        <v>2.5600000000000002E-7</v>
      </c>
      <c r="AA5" s="29">
        <v>1.8E-7</v>
      </c>
      <c r="AB5" s="29">
        <v>1.2599999999999999E-7</v>
      </c>
      <c r="AC5" s="29">
        <v>1.12E-7</v>
      </c>
      <c r="AD5" s="29">
        <v>1.09E-7</v>
      </c>
      <c r="AE5" s="29">
        <v>1.14E-7</v>
      </c>
      <c r="AF5" s="29">
        <v>1.14E-7</v>
      </c>
      <c r="AG5" s="29">
        <v>9.8419999999999996E-4</v>
      </c>
      <c r="AH5" s="29">
        <v>9.4720000000000004E-4</v>
      </c>
      <c r="AI5" s="29">
        <v>6.6600000000000003E-4</v>
      </c>
      <c r="AJ5" s="29">
        <v>4.662E-4</v>
      </c>
      <c r="AK5" s="29">
        <v>4.1439999999999999E-4</v>
      </c>
      <c r="AL5" s="29">
        <v>4.0329999999999999E-4</v>
      </c>
      <c r="AM5" s="29">
        <v>4.2180000000000001E-4</v>
      </c>
      <c r="AN5" s="29">
        <v>4.2180000000000001E-4</v>
      </c>
      <c r="AO5" s="29">
        <v>8.8400000000000004E-17</v>
      </c>
      <c r="AP5" s="29">
        <v>1.2800000000000001E-13</v>
      </c>
      <c r="AQ5" s="29">
        <v>2.7799999999999998E-16</v>
      </c>
      <c r="AR5" s="29">
        <v>2.4699999999999999E-15</v>
      </c>
      <c r="AS5" s="29">
        <v>1.56E-17</v>
      </c>
      <c r="AT5" s="29">
        <v>4.5299999999999998E-17</v>
      </c>
      <c r="AU5" s="29">
        <v>7.3499999999999999E-17</v>
      </c>
      <c r="AV5" s="29">
        <v>16.513120000000001</v>
      </c>
      <c r="AW5" s="29">
        <v>23910.400000000001</v>
      </c>
      <c r="AX5" s="29">
        <v>51.930399999999999</v>
      </c>
      <c r="AY5" s="29">
        <v>2.8874300000000002</v>
      </c>
      <c r="AZ5" s="30">
        <v>2.9140799999999998</v>
      </c>
      <c r="BA5" s="30">
        <v>8.46204</v>
      </c>
      <c r="BB5" s="30">
        <v>13.729799999999999</v>
      </c>
      <c r="BC5" s="28">
        <v>26</v>
      </c>
      <c r="BD5" s="29">
        <v>717000</v>
      </c>
      <c r="BE5" s="29">
        <v>9.665271966527191E-7</v>
      </c>
      <c r="BF5" s="31">
        <f t="shared" si="0"/>
        <v>1.0000004832900091</v>
      </c>
      <c r="BG5" s="32">
        <v>261705000</v>
      </c>
      <c r="BH5" s="33"/>
      <c r="BI5" s="32">
        <v>1500</v>
      </c>
    </row>
    <row r="6" spans="1:61">
      <c r="A6" s="96" t="s">
        <v>12</v>
      </c>
      <c r="B6" t="s">
        <v>13</v>
      </c>
      <c r="C6" s="28"/>
      <c r="D6" s="28" t="s">
        <v>377</v>
      </c>
      <c r="E6" s="28"/>
      <c r="F6" s="28"/>
      <c r="G6" s="29">
        <v>5.0000000000000001E-3</v>
      </c>
      <c r="H6" s="29">
        <v>5.0000000000000001E-3</v>
      </c>
      <c r="I6" s="35">
        <v>3.72E-6</v>
      </c>
      <c r="J6" s="35">
        <v>3.7500000000000001E-7</v>
      </c>
      <c r="K6" s="35">
        <v>2.7399999999999999E-7</v>
      </c>
      <c r="L6" s="35">
        <v>2.22E-7</v>
      </c>
      <c r="M6" s="35">
        <v>2.04E-7</v>
      </c>
      <c r="N6" s="35">
        <v>2.04E-7</v>
      </c>
      <c r="O6" s="35">
        <v>2.3799999999999999E-7</v>
      </c>
      <c r="P6" s="35">
        <v>2.3799999999999999E-7</v>
      </c>
      <c r="Q6" s="35">
        <v>1.3764E-2</v>
      </c>
      <c r="R6" s="35">
        <v>1.3875000000000001E-3</v>
      </c>
      <c r="S6" s="35">
        <v>1.0138E-3</v>
      </c>
      <c r="T6" s="35">
        <v>8.2140000000000002E-4</v>
      </c>
      <c r="U6" s="35">
        <v>7.5480000000000002E-4</v>
      </c>
      <c r="V6" s="35">
        <v>7.5480000000000002E-4</v>
      </c>
      <c r="W6" s="35">
        <v>8.8060000000000005E-4</v>
      </c>
      <c r="X6" s="35">
        <v>8.8060000000000005E-4</v>
      </c>
      <c r="Y6" s="35">
        <v>1.8599999999999999E-4</v>
      </c>
      <c r="Z6" s="35">
        <v>1.7799999999999999E-4</v>
      </c>
      <c r="AA6" s="35">
        <v>1.2300000000000001E-4</v>
      </c>
      <c r="AB6" s="35">
        <v>1.01E-4</v>
      </c>
      <c r="AC6" s="35">
        <v>9.2800000000000006E-5</v>
      </c>
      <c r="AD6" s="35">
        <v>9.6399999999999999E-5</v>
      </c>
      <c r="AE6" s="35">
        <v>9.8099999999999999E-5</v>
      </c>
      <c r="AF6" s="35">
        <v>9.8099999999999999E-5</v>
      </c>
      <c r="AG6" s="35">
        <v>0.68820000000000003</v>
      </c>
      <c r="AH6" s="35">
        <v>0.65859999999999996</v>
      </c>
      <c r="AI6" s="35">
        <v>0.4551</v>
      </c>
      <c r="AJ6" s="35">
        <v>0.37369999999999998</v>
      </c>
      <c r="AK6" s="35">
        <v>0.34336</v>
      </c>
      <c r="AL6" s="35">
        <v>0.35668</v>
      </c>
      <c r="AM6" s="35">
        <v>0.36297000000000001</v>
      </c>
      <c r="AN6" s="35">
        <v>0.36297000000000001</v>
      </c>
      <c r="AO6" s="35">
        <v>1.9900000000000001E-19</v>
      </c>
      <c r="AP6" s="35">
        <v>6.7199999999999997E-16</v>
      </c>
      <c r="AQ6" s="35">
        <v>1.5400000000000001E-18</v>
      </c>
      <c r="AR6" s="35">
        <v>2.1800000000000001E-17</v>
      </c>
      <c r="AS6" s="35">
        <v>9.8000000000000003E-20</v>
      </c>
      <c r="AT6" s="35">
        <v>1.85E-19</v>
      </c>
      <c r="AU6" s="35">
        <v>1.9900000000000001E-19</v>
      </c>
      <c r="AV6" s="35">
        <v>3.7173200000000003E-2</v>
      </c>
      <c r="AW6" s="35">
        <v>125.5296</v>
      </c>
      <c r="AX6" s="35">
        <v>0.28767199999999998</v>
      </c>
      <c r="AY6" s="35">
        <v>2.5484199999999999E-2</v>
      </c>
      <c r="AZ6" s="30">
        <v>1.83064E-2</v>
      </c>
      <c r="BA6" s="30">
        <v>3.4557999999999998E-2</v>
      </c>
      <c r="BB6" s="30">
        <v>3.7173200000000003E-2</v>
      </c>
      <c r="BC6" s="36">
        <v>241</v>
      </c>
      <c r="BD6" s="35">
        <v>432.2</v>
      </c>
      <c r="BE6" s="35">
        <v>1.60342434058306E-3</v>
      </c>
      <c r="BF6" s="31">
        <f t="shared" si="0"/>
        <v>1.0008019264177597</v>
      </c>
      <c r="BG6" s="32">
        <v>157753</v>
      </c>
      <c r="BH6" s="33">
        <v>15</v>
      </c>
      <c r="BI6" s="32">
        <v>4</v>
      </c>
    </row>
    <row r="7" spans="1:61">
      <c r="A7" t="s">
        <v>14</v>
      </c>
      <c r="B7"/>
      <c r="C7" s="28"/>
      <c r="D7" s="28" t="s">
        <v>376</v>
      </c>
      <c r="E7" s="28"/>
      <c r="F7" s="28"/>
      <c r="G7" s="29"/>
      <c r="H7" s="29">
        <v>0</v>
      </c>
      <c r="I7" s="29">
        <v>0</v>
      </c>
      <c r="J7" s="29">
        <v>0</v>
      </c>
      <c r="K7" s="29">
        <v>0</v>
      </c>
      <c r="L7" s="29">
        <v>0</v>
      </c>
      <c r="M7" s="29">
        <v>0</v>
      </c>
      <c r="N7" s="29">
        <v>0</v>
      </c>
      <c r="O7" s="29">
        <v>0</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6.5299999999999996E-17</v>
      </c>
      <c r="AP7" s="29">
        <v>9.4599999999999996E-14</v>
      </c>
      <c r="AQ7" s="29">
        <v>2.0400000000000001E-16</v>
      </c>
      <c r="AR7" s="29">
        <v>1.7800000000000001E-15</v>
      </c>
      <c r="AS7" s="29">
        <v>1.12E-17</v>
      </c>
      <c r="AT7" s="29">
        <v>3.2600000000000002E-17</v>
      </c>
      <c r="AU7" s="29">
        <v>5.3299999999999998E-17</v>
      </c>
      <c r="AV7" s="29">
        <v>12.198040000000001</v>
      </c>
      <c r="AW7" s="29">
        <v>17671.28</v>
      </c>
      <c r="AX7" s="29">
        <v>38.107199999999999</v>
      </c>
      <c r="AY7" s="29">
        <v>2.0808200000000001</v>
      </c>
      <c r="AZ7" s="30">
        <v>2.0921599999999998</v>
      </c>
      <c r="BA7" s="30">
        <v>6.0896800000000004</v>
      </c>
      <c r="BB7" s="30">
        <v>9.9564400000000006</v>
      </c>
      <c r="BC7" s="28">
        <v>44</v>
      </c>
      <c r="BD7" s="29">
        <v>2.2583713850837098E-5</v>
      </c>
      <c r="BE7" s="29">
        <v>30685.829823083401</v>
      </c>
      <c r="BF7" s="31">
        <f t="shared" si="0"/>
        <v>30685.829823083401</v>
      </c>
      <c r="BG7" s="32">
        <v>8.2430555555555608E-3</v>
      </c>
      <c r="BH7" s="33"/>
      <c r="BI7" s="32"/>
    </row>
    <row r="8" spans="1:61">
      <c r="A8" t="s">
        <v>15</v>
      </c>
      <c r="B8"/>
      <c r="C8" s="28"/>
      <c r="D8" s="28" t="s">
        <v>375</v>
      </c>
      <c r="E8" s="28"/>
      <c r="F8" s="28"/>
      <c r="G8" s="29">
        <v>1</v>
      </c>
      <c r="H8" s="29">
        <v>1</v>
      </c>
      <c r="I8" s="29">
        <v>6.3E-10</v>
      </c>
      <c r="J8" s="29">
        <v>3.6E-10</v>
      </c>
      <c r="K8" s="29">
        <v>1.7700000000000001E-10</v>
      </c>
      <c r="L8" s="29">
        <v>1.02E-10</v>
      </c>
      <c r="M8" s="29">
        <v>6.9599999999999997E-11</v>
      </c>
      <c r="N8" s="29">
        <v>5.4599999999999998E-11</v>
      </c>
      <c r="O8" s="29">
        <v>7.26E-11</v>
      </c>
      <c r="P8" s="29">
        <v>7.26E-11</v>
      </c>
      <c r="Q8" s="29">
        <v>2.3309999999999998E-6</v>
      </c>
      <c r="R8" s="29">
        <v>1.3319999999999999E-6</v>
      </c>
      <c r="S8" s="29">
        <v>6.5489999999999997E-7</v>
      </c>
      <c r="T8" s="29">
        <v>3.7739999999999998E-7</v>
      </c>
      <c r="U8" s="29">
        <v>2.5751999999999999E-7</v>
      </c>
      <c r="V8" s="29">
        <v>2.0202000000000001E-7</v>
      </c>
      <c r="W8" s="29">
        <v>2.6861999999999998E-7</v>
      </c>
      <c r="X8" s="29">
        <v>2.6861999999999998E-7</v>
      </c>
      <c r="Y8" s="29">
        <v>2.0700000000000001E-10</v>
      </c>
      <c r="Z8" s="29">
        <v>1.3799999999999999E-10</v>
      </c>
      <c r="AA8" s="29">
        <v>6.3399999999999996E-11</v>
      </c>
      <c r="AB8" s="29">
        <v>4.0200000000000001E-11</v>
      </c>
      <c r="AC8" s="29">
        <v>2.5499999999999999E-11</v>
      </c>
      <c r="AD8" s="29">
        <v>2.15E-11</v>
      </c>
      <c r="AE8" s="29">
        <v>2.5699999999999999E-11</v>
      </c>
      <c r="AF8" s="29">
        <v>2.5699999999999999E-11</v>
      </c>
      <c r="AG8" s="29">
        <v>7.6590000000000005E-7</v>
      </c>
      <c r="AH8" s="29">
        <v>5.1060000000000003E-7</v>
      </c>
      <c r="AI8" s="29">
        <v>2.3458E-7</v>
      </c>
      <c r="AJ8" s="29">
        <v>1.4873999999999999E-7</v>
      </c>
      <c r="AK8" s="29">
        <v>9.4349999999999995E-8</v>
      </c>
      <c r="AL8" s="29">
        <v>7.9549999999999994E-8</v>
      </c>
      <c r="AM8" s="29">
        <v>9.509E-8</v>
      </c>
      <c r="AN8" s="29">
        <v>9.509E-8</v>
      </c>
      <c r="AO8" s="29">
        <v>3.4299999999999998E-17</v>
      </c>
      <c r="AP8" s="29">
        <v>5.2499999999999997E-14</v>
      </c>
      <c r="AQ8" s="29">
        <v>1.1300000000000001E-16</v>
      </c>
      <c r="AR8" s="29">
        <v>1.2199999999999999E-15</v>
      </c>
      <c r="AS8" s="29">
        <v>7.1000000000000007E-18</v>
      </c>
      <c r="AT8" s="29">
        <v>2.0000000000000001E-17</v>
      </c>
      <c r="AU8" s="29">
        <v>3.0800000000000003E-17</v>
      </c>
      <c r="AV8" s="29">
        <v>6.4072399999999998</v>
      </c>
      <c r="AW8" s="29">
        <v>9807</v>
      </c>
      <c r="AX8" s="29">
        <v>21.1084</v>
      </c>
      <c r="AY8" s="29">
        <v>1.42618</v>
      </c>
      <c r="AZ8" s="30">
        <v>1.3262799999999999</v>
      </c>
      <c r="BA8" s="30">
        <v>3.7360000000000002</v>
      </c>
      <c r="BB8" s="30">
        <v>5.7534400000000003</v>
      </c>
      <c r="BC8" s="28">
        <v>69</v>
      </c>
      <c r="BD8" s="29">
        <v>2.8976407914764099E-5</v>
      </c>
      <c r="BE8" s="29">
        <v>23916.0078791858</v>
      </c>
      <c r="BF8" s="31">
        <f t="shared" si="0"/>
        <v>23916.0078791858</v>
      </c>
      <c r="BG8" s="32">
        <v>1.0576388888888901E-2</v>
      </c>
      <c r="BH8" s="33"/>
      <c r="BI8" s="32">
        <v>0</v>
      </c>
    </row>
    <row r="9" spans="1:61">
      <c r="A9" t="s">
        <v>16</v>
      </c>
      <c r="B9"/>
      <c r="C9" s="28"/>
      <c r="D9" s="28" t="s">
        <v>376</v>
      </c>
      <c r="E9" s="28"/>
      <c r="F9" s="28"/>
      <c r="G9" s="29"/>
      <c r="H9" s="29">
        <v>0</v>
      </c>
      <c r="I9" s="29">
        <v>0</v>
      </c>
      <c r="J9" s="29">
        <v>0</v>
      </c>
      <c r="K9" s="29">
        <v>0</v>
      </c>
      <c r="L9" s="29">
        <v>0</v>
      </c>
      <c r="M9" s="29">
        <v>0</v>
      </c>
      <c r="N9" s="29">
        <v>0</v>
      </c>
      <c r="O9" s="29">
        <v>0</v>
      </c>
      <c r="P9" s="29">
        <v>0</v>
      </c>
      <c r="Q9" s="29">
        <v>0</v>
      </c>
      <c r="R9" s="29">
        <v>0</v>
      </c>
      <c r="S9" s="29">
        <v>0</v>
      </c>
      <c r="T9" s="29">
        <v>0</v>
      </c>
      <c r="U9" s="29">
        <v>0</v>
      </c>
      <c r="V9" s="29">
        <v>0</v>
      </c>
      <c r="W9" s="29">
        <v>0</v>
      </c>
      <c r="X9" s="29">
        <v>0</v>
      </c>
      <c r="Y9" s="29">
        <v>0</v>
      </c>
      <c r="Z9" s="29">
        <v>0</v>
      </c>
      <c r="AA9" s="29">
        <v>0</v>
      </c>
      <c r="AB9" s="29">
        <v>0</v>
      </c>
      <c r="AC9" s="29">
        <v>0</v>
      </c>
      <c r="AD9" s="29">
        <v>0</v>
      </c>
      <c r="AE9" s="29">
        <v>0</v>
      </c>
      <c r="AF9" s="29">
        <v>0</v>
      </c>
      <c r="AG9" s="29">
        <v>0</v>
      </c>
      <c r="AH9" s="29">
        <v>0</v>
      </c>
      <c r="AI9" s="29">
        <v>0</v>
      </c>
      <c r="AJ9" s="29">
        <v>0</v>
      </c>
      <c r="AK9" s="29">
        <v>0</v>
      </c>
      <c r="AL9" s="29">
        <v>0</v>
      </c>
      <c r="AM9" s="29">
        <v>0</v>
      </c>
      <c r="AN9" s="29">
        <v>0</v>
      </c>
      <c r="AO9" s="29">
        <v>6.87E-17</v>
      </c>
      <c r="AP9" s="29">
        <v>1.04E-13</v>
      </c>
      <c r="AQ9" s="29">
        <v>2.2600000000000002E-16</v>
      </c>
      <c r="AR9" s="29">
        <v>2.2499999999999999E-15</v>
      </c>
      <c r="AS9" s="29">
        <v>1.41E-17</v>
      </c>
      <c r="AT9" s="29">
        <v>4.0000000000000003E-17</v>
      </c>
      <c r="AU9" s="29">
        <v>6.1699999999999997E-17</v>
      </c>
      <c r="AV9" s="29">
        <v>12.833159999999999</v>
      </c>
      <c r="AW9" s="29">
        <v>19427.2</v>
      </c>
      <c r="AX9" s="29">
        <v>42.216799999999999</v>
      </c>
      <c r="AY9" s="29">
        <v>2.6302500000000002</v>
      </c>
      <c r="AZ9" s="30">
        <v>2.63388</v>
      </c>
      <c r="BA9" s="30">
        <v>7.4720000000000004</v>
      </c>
      <c r="BB9" s="30">
        <v>11.52556</v>
      </c>
      <c r="BC9" s="28">
        <v>204</v>
      </c>
      <c r="BD9" s="29">
        <v>1.7503805175038E-5</v>
      </c>
      <c r="BE9" s="29">
        <v>39591.391304347802</v>
      </c>
      <c r="BF9" s="31">
        <f t="shared" si="0"/>
        <v>39591.391304347802</v>
      </c>
      <c r="BG9" s="32">
        <v>6.3888888888888901E-3</v>
      </c>
      <c r="BH9" s="33"/>
      <c r="BI9" s="32">
        <v>10</v>
      </c>
    </row>
    <row r="10" spans="1:61">
      <c r="A10" s="95" t="s">
        <v>17</v>
      </c>
      <c r="B10" t="s">
        <v>9</v>
      </c>
      <c r="C10" s="28"/>
      <c r="D10" s="28" t="s">
        <v>376</v>
      </c>
      <c r="E10" s="28"/>
      <c r="F10" s="28"/>
      <c r="G10" s="29"/>
      <c r="H10" s="29">
        <v>0</v>
      </c>
      <c r="I10" s="29">
        <v>0</v>
      </c>
      <c r="J10" s="29">
        <v>0</v>
      </c>
      <c r="K10" s="29">
        <v>0</v>
      </c>
      <c r="L10" s="29">
        <v>0</v>
      </c>
      <c r="M10" s="29">
        <v>0</v>
      </c>
      <c r="N10" s="29">
        <v>0</v>
      </c>
      <c r="O10" s="29">
        <v>0</v>
      </c>
      <c r="P10" s="29">
        <v>0</v>
      </c>
      <c r="Q10" s="29">
        <v>0</v>
      </c>
      <c r="R10" s="29">
        <v>0</v>
      </c>
      <c r="S10" s="29">
        <v>0</v>
      </c>
      <c r="T10" s="29">
        <v>0</v>
      </c>
      <c r="U10" s="29">
        <v>0</v>
      </c>
      <c r="V10" s="29">
        <v>0</v>
      </c>
      <c r="W10" s="29">
        <v>0</v>
      </c>
      <c r="X10" s="29">
        <v>0</v>
      </c>
      <c r="Y10" s="29">
        <v>0</v>
      </c>
      <c r="Z10" s="29">
        <v>0</v>
      </c>
      <c r="AA10" s="29">
        <v>0</v>
      </c>
      <c r="AB10" s="29">
        <v>0</v>
      </c>
      <c r="AC10" s="29">
        <v>0</v>
      </c>
      <c r="AD10" s="29">
        <v>0</v>
      </c>
      <c r="AE10" s="29">
        <v>0</v>
      </c>
      <c r="AF10" s="29">
        <v>0</v>
      </c>
      <c r="AG10" s="29">
        <v>0</v>
      </c>
      <c r="AH10" s="29">
        <v>0</v>
      </c>
      <c r="AI10" s="29">
        <v>0</v>
      </c>
      <c r="AJ10" s="29">
        <v>0</v>
      </c>
      <c r="AK10" s="29">
        <v>0</v>
      </c>
      <c r="AL10" s="29">
        <v>0</v>
      </c>
      <c r="AM10" s="29">
        <v>0</v>
      </c>
      <c r="AN10" s="29">
        <v>0</v>
      </c>
      <c r="AO10" s="29">
        <v>6.3500000000000002E-21</v>
      </c>
      <c r="AP10" s="29">
        <v>1.0600000000000001E-17</v>
      </c>
      <c r="AQ10" s="29">
        <v>2.31E-20</v>
      </c>
      <c r="AR10" s="29">
        <v>2.2699999999999998E-19</v>
      </c>
      <c r="AS10" s="29">
        <v>1.4399999999999999E-21</v>
      </c>
      <c r="AT10" s="29">
        <v>4.0200000000000001E-21</v>
      </c>
      <c r="AU10" s="29">
        <v>5.9399999999999998E-21</v>
      </c>
      <c r="AV10" s="29">
        <v>1.18618E-3</v>
      </c>
      <c r="AW10" s="29">
        <v>1.9800800000000001</v>
      </c>
      <c r="AX10" s="29">
        <v>4.3150799999999998E-3</v>
      </c>
      <c r="AY10" s="29">
        <v>2.6536300000000001E-4</v>
      </c>
      <c r="AZ10" s="30">
        <v>2.6899200000000002E-4</v>
      </c>
      <c r="BA10" s="30">
        <v>7.5093600000000001E-4</v>
      </c>
      <c r="BB10" s="30">
        <v>1.109592E-3</v>
      </c>
      <c r="BC10" s="28">
        <v>217</v>
      </c>
      <c r="BD10" s="29">
        <v>1.0242262810756E-9</v>
      </c>
      <c r="BE10" s="29">
        <v>676608297.21362197</v>
      </c>
      <c r="BF10" s="31">
        <f t="shared" si="0"/>
        <v>676608297.21362197</v>
      </c>
      <c r="BG10" s="32">
        <v>3.7384259259259298E-7</v>
      </c>
      <c r="BH10" s="33">
        <v>15</v>
      </c>
      <c r="BI10" s="32">
        <v>10</v>
      </c>
    </row>
    <row r="11" spans="1:61">
      <c r="A11" s="95" t="s">
        <v>18</v>
      </c>
      <c r="B11" s="97" t="s">
        <v>9</v>
      </c>
      <c r="C11" s="28"/>
      <c r="D11" s="28" t="s">
        <v>376</v>
      </c>
      <c r="E11" s="28"/>
      <c r="F11" s="28"/>
      <c r="G11" s="29"/>
      <c r="H11" s="29">
        <v>0</v>
      </c>
      <c r="I11" s="29">
        <v>0</v>
      </c>
      <c r="J11" s="29">
        <v>0</v>
      </c>
      <c r="K11" s="29">
        <v>0</v>
      </c>
      <c r="L11" s="29">
        <v>0</v>
      </c>
      <c r="M11" s="29">
        <v>0</v>
      </c>
      <c r="N11" s="29">
        <v>0</v>
      </c>
      <c r="O11" s="29">
        <v>0</v>
      </c>
      <c r="P11" s="29">
        <v>0</v>
      </c>
      <c r="Q11" s="29">
        <v>0</v>
      </c>
      <c r="R11" s="29">
        <v>0</v>
      </c>
      <c r="S11" s="29">
        <v>0</v>
      </c>
      <c r="T11" s="29">
        <v>0</v>
      </c>
      <c r="U11" s="29">
        <v>0</v>
      </c>
      <c r="V11" s="29">
        <v>0</v>
      </c>
      <c r="W11" s="29">
        <v>0</v>
      </c>
      <c r="X11" s="29">
        <v>0</v>
      </c>
      <c r="Y11" s="29">
        <v>0</v>
      </c>
      <c r="Z11" s="29">
        <v>0</v>
      </c>
      <c r="AA11" s="29">
        <v>0</v>
      </c>
      <c r="AB11" s="29">
        <v>0</v>
      </c>
      <c r="AC11" s="29">
        <v>0</v>
      </c>
      <c r="AD11" s="29">
        <v>0</v>
      </c>
      <c r="AE11" s="29">
        <v>0</v>
      </c>
      <c r="AF11" s="29">
        <v>0</v>
      </c>
      <c r="AG11" s="29">
        <v>0</v>
      </c>
      <c r="AH11" s="29">
        <v>0</v>
      </c>
      <c r="AI11" s="29">
        <v>0</v>
      </c>
      <c r="AJ11" s="29">
        <v>0</v>
      </c>
      <c r="AK11" s="29">
        <v>0</v>
      </c>
      <c r="AL11" s="29">
        <v>0</v>
      </c>
      <c r="AM11" s="29">
        <v>0</v>
      </c>
      <c r="AN11" s="29">
        <v>0</v>
      </c>
      <c r="AO11" s="29">
        <v>2.9800000000000001E-22</v>
      </c>
      <c r="AP11" s="29">
        <v>9.7999999999999999E-19</v>
      </c>
      <c r="AQ11" s="29">
        <v>1.2499999999999999E-21</v>
      </c>
      <c r="AR11" s="29">
        <v>1.2500000000000001E-19</v>
      </c>
      <c r="AS11" s="29">
        <v>1.69E-22</v>
      </c>
      <c r="AT11" s="29">
        <v>2.37E-22</v>
      </c>
      <c r="AU11" s="29">
        <v>2.86E-22</v>
      </c>
      <c r="AV11" s="29">
        <v>5.56664E-5</v>
      </c>
      <c r="AW11" s="29">
        <v>0.183064</v>
      </c>
      <c r="AX11" s="29">
        <v>2.3350000000000001E-4</v>
      </c>
      <c r="AY11" s="29">
        <v>1.4612499999999999E-4</v>
      </c>
      <c r="AZ11" s="30">
        <v>3.1569200000000003E-5</v>
      </c>
      <c r="BA11" s="30">
        <v>4.4271599999999998E-5</v>
      </c>
      <c r="BB11" s="30">
        <v>5.3424799999999997E-5</v>
      </c>
      <c r="BC11" s="28">
        <v>218</v>
      </c>
      <c r="BD11" s="29">
        <v>4.7564687975646899E-8</v>
      </c>
      <c r="BE11" s="29">
        <v>14569632</v>
      </c>
      <c r="BF11" s="31">
        <f t="shared" si="0"/>
        <v>14569632</v>
      </c>
      <c r="BG11" s="32">
        <v>1.7361111111111101E-5</v>
      </c>
      <c r="BH11" s="33">
        <v>15</v>
      </c>
      <c r="BI11" s="32">
        <v>10</v>
      </c>
    </row>
    <row r="12" spans="1:61">
      <c r="A12" t="s">
        <v>19</v>
      </c>
      <c r="B12"/>
      <c r="C12" s="28"/>
      <c r="D12" s="28" t="s">
        <v>375</v>
      </c>
      <c r="E12" s="28"/>
      <c r="F12" s="28"/>
      <c r="G12" s="29">
        <v>0.2</v>
      </c>
      <c r="H12" s="29">
        <v>0.2</v>
      </c>
      <c r="I12" s="29">
        <v>4.8799999999999997E-10</v>
      </c>
      <c r="J12" s="29">
        <v>2.8300000000000001E-10</v>
      </c>
      <c r="K12" s="29">
        <v>1.42E-10</v>
      </c>
      <c r="L12" s="29">
        <v>8.3999999999999994E-11</v>
      </c>
      <c r="M12" s="29">
        <v>5.6899999999999999E-11</v>
      </c>
      <c r="N12" s="29">
        <v>4.4900000000000001E-11</v>
      </c>
      <c r="O12" s="29">
        <v>5.9099999999999995E-11</v>
      </c>
      <c r="P12" s="29">
        <v>5.9099999999999995E-11</v>
      </c>
      <c r="Q12" s="29">
        <v>1.8055999999999999E-6</v>
      </c>
      <c r="R12" s="29">
        <v>1.0471000000000001E-6</v>
      </c>
      <c r="S12" s="29">
        <v>5.2539999999999998E-7</v>
      </c>
      <c r="T12" s="29">
        <v>3.108E-7</v>
      </c>
      <c r="U12" s="29">
        <v>2.1052999999999999E-7</v>
      </c>
      <c r="V12" s="29">
        <v>1.6612999999999999E-7</v>
      </c>
      <c r="W12" s="29">
        <v>2.1867000000000001E-7</v>
      </c>
      <c r="X12" s="29">
        <v>2.1867000000000001E-7</v>
      </c>
      <c r="Y12" s="29">
        <v>1.8199999999999999E-10</v>
      </c>
      <c r="Z12" s="29">
        <v>1.27E-10</v>
      </c>
      <c r="AA12" s="29">
        <v>6.0400000000000006E-11</v>
      </c>
      <c r="AB12" s="29">
        <v>3.8399999999999998E-11</v>
      </c>
      <c r="AC12" s="29">
        <v>2.4499999999999999E-11</v>
      </c>
      <c r="AD12" s="29">
        <v>2.0399999999999999E-11</v>
      </c>
      <c r="AE12" s="29">
        <v>2.4299999999999999E-11</v>
      </c>
      <c r="AF12" s="29">
        <v>2.4299999999999999E-11</v>
      </c>
      <c r="AG12" s="29">
        <v>6.7339999999999998E-7</v>
      </c>
      <c r="AH12" s="29">
        <v>4.6989999999999999E-7</v>
      </c>
      <c r="AI12" s="29">
        <v>2.2347999999999999E-7</v>
      </c>
      <c r="AJ12" s="29">
        <v>1.4208000000000001E-7</v>
      </c>
      <c r="AK12" s="29">
        <v>9.0649999999999994E-8</v>
      </c>
      <c r="AL12" s="29">
        <v>7.5479999999999998E-8</v>
      </c>
      <c r="AM12" s="29">
        <v>8.9910000000000002E-8</v>
      </c>
      <c r="AN12" s="29">
        <v>8.9910000000000002E-8</v>
      </c>
      <c r="AO12" s="29">
        <v>4.4800000000000002E-17</v>
      </c>
      <c r="AP12" s="29">
        <v>6.87E-14</v>
      </c>
      <c r="AQ12" s="29">
        <v>1.4900000000000001E-16</v>
      </c>
      <c r="AR12" s="29">
        <v>1.4999999999999999E-15</v>
      </c>
      <c r="AS12" s="29">
        <v>9.1199999999999992E-18</v>
      </c>
      <c r="AT12" s="29">
        <v>2.57E-17</v>
      </c>
      <c r="AU12" s="29">
        <v>3.9700000000000003E-17</v>
      </c>
      <c r="AV12" s="29">
        <v>8.3686399999999992</v>
      </c>
      <c r="AW12" s="29">
        <v>12833.16</v>
      </c>
      <c r="AX12" s="29">
        <v>27.833200000000001</v>
      </c>
      <c r="AY12" s="29">
        <v>1.7535000000000001</v>
      </c>
      <c r="AZ12" s="30">
        <v>1.703616</v>
      </c>
      <c r="BA12" s="30">
        <v>4.8007600000000004</v>
      </c>
      <c r="BB12" s="30">
        <v>7.4159600000000001</v>
      </c>
      <c r="BC12" s="28">
        <v>186</v>
      </c>
      <c r="BD12" s="29">
        <v>2.0357686453576899E-5</v>
      </c>
      <c r="BE12" s="29">
        <v>34041.196261682198</v>
      </c>
      <c r="BF12" s="31">
        <f t="shared" si="0"/>
        <v>34041.196261682198</v>
      </c>
      <c r="BG12" s="32">
        <v>7.4305555555555496E-3</v>
      </c>
      <c r="BH12" s="33"/>
      <c r="BI12" s="32">
        <v>25</v>
      </c>
    </row>
    <row r="13" spans="1:61">
      <c r="A13" t="s">
        <v>20</v>
      </c>
      <c r="B13"/>
      <c r="C13" s="28"/>
      <c r="D13" s="28" t="s">
        <v>375</v>
      </c>
      <c r="E13" s="28"/>
      <c r="F13" s="28"/>
      <c r="G13" s="29">
        <v>0.6</v>
      </c>
      <c r="H13" s="29">
        <v>0.02</v>
      </c>
      <c r="I13" s="29">
        <v>2.6000000000000001E-9</v>
      </c>
      <c r="J13" s="29">
        <v>1.6600000000000001E-9</v>
      </c>
      <c r="K13" s="29">
        <v>8.38E-10</v>
      </c>
      <c r="L13" s="29">
        <v>4.9099999999999996E-10</v>
      </c>
      <c r="M13" s="29">
        <v>3.1200000000000001E-10</v>
      </c>
      <c r="N13" s="29">
        <v>2.54E-10</v>
      </c>
      <c r="O13" s="29">
        <v>3.3599999999999998E-10</v>
      </c>
      <c r="P13" s="29">
        <v>3.3599999999999998E-10</v>
      </c>
      <c r="Q13" s="29">
        <v>9.6199999999999994E-6</v>
      </c>
      <c r="R13" s="29">
        <v>6.1419999999999998E-6</v>
      </c>
      <c r="S13" s="29">
        <v>3.1006E-6</v>
      </c>
      <c r="T13" s="29">
        <v>1.8166999999999999E-6</v>
      </c>
      <c r="U13" s="29">
        <v>1.1543999999999999E-6</v>
      </c>
      <c r="V13" s="29">
        <v>9.3979999999999998E-7</v>
      </c>
      <c r="W13" s="29">
        <v>1.2432E-6</v>
      </c>
      <c r="X13" s="29">
        <v>1.2432E-6</v>
      </c>
      <c r="Y13" s="29">
        <v>1.0999999999999999E-9</v>
      </c>
      <c r="Z13" s="29">
        <v>7.3800000000000004E-10</v>
      </c>
      <c r="AA13" s="29">
        <v>3.44E-10</v>
      </c>
      <c r="AB13" s="29">
        <v>2.1500000000000001E-10</v>
      </c>
      <c r="AC13" s="29">
        <v>1.3300000000000001E-10</v>
      </c>
      <c r="AD13" s="29">
        <v>1.0999999999999999E-10</v>
      </c>
      <c r="AE13" s="29">
        <v>1.3300000000000001E-10</v>
      </c>
      <c r="AF13" s="29">
        <v>1.3300000000000001E-10</v>
      </c>
      <c r="AG13" s="29">
        <v>4.07E-6</v>
      </c>
      <c r="AH13" s="29">
        <v>2.7306000000000002E-6</v>
      </c>
      <c r="AI13" s="29">
        <v>1.2727999999999999E-6</v>
      </c>
      <c r="AJ13" s="29">
        <v>7.9550000000000005E-7</v>
      </c>
      <c r="AK13" s="29">
        <v>4.9210000000000002E-7</v>
      </c>
      <c r="AL13" s="29">
        <v>4.0699999999999998E-7</v>
      </c>
      <c r="AM13" s="29">
        <v>4.9210000000000002E-7</v>
      </c>
      <c r="AN13" s="29">
        <v>4.9210000000000002E-7</v>
      </c>
      <c r="AO13" s="29">
        <v>1.68E-17</v>
      </c>
      <c r="AP13" s="29">
        <v>2.5599999999999999E-14</v>
      </c>
      <c r="AQ13" s="29">
        <v>5.5699999999999998E-17</v>
      </c>
      <c r="AR13" s="29">
        <v>5.4E-16</v>
      </c>
      <c r="AS13" s="29">
        <v>3.3599999999999998E-18</v>
      </c>
      <c r="AT13" s="29">
        <v>9.56E-18</v>
      </c>
      <c r="AU13" s="29">
        <v>1.4899999999999999E-17</v>
      </c>
      <c r="AV13" s="29">
        <v>3.1382400000000001</v>
      </c>
      <c r="AW13" s="29">
        <v>4782.08</v>
      </c>
      <c r="AX13" s="29">
        <v>10.40476</v>
      </c>
      <c r="AY13" s="29">
        <v>0.63126000000000004</v>
      </c>
      <c r="AZ13" s="30">
        <v>0.62764799999999998</v>
      </c>
      <c r="BA13" s="30">
        <v>1.7858080000000001</v>
      </c>
      <c r="BB13" s="30">
        <v>2.7833199999999998</v>
      </c>
      <c r="BC13" s="28">
        <v>126</v>
      </c>
      <c r="BD13" s="29">
        <v>1.90258751902588E-4</v>
      </c>
      <c r="BE13" s="29">
        <v>3642.4079999999999</v>
      </c>
      <c r="BF13" s="31">
        <f t="shared" si="0"/>
        <v>3642.4079999999999</v>
      </c>
      <c r="BG13" s="32">
        <v>6.9444444444444406E-2</v>
      </c>
      <c r="BH13" s="33"/>
      <c r="BI13" s="32">
        <v>0.4</v>
      </c>
    </row>
    <row r="14" spans="1:61">
      <c r="A14" s="95" t="s">
        <v>21</v>
      </c>
      <c r="B14" t="s">
        <v>9</v>
      </c>
      <c r="C14" s="28"/>
      <c r="D14" s="28" t="s">
        <v>376</v>
      </c>
      <c r="E14" s="28"/>
      <c r="F14" s="28"/>
      <c r="G14" s="29"/>
      <c r="H14" s="29">
        <v>0</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0</v>
      </c>
      <c r="AC14" s="29">
        <v>0</v>
      </c>
      <c r="AD14" s="29">
        <v>0</v>
      </c>
      <c r="AE14" s="29">
        <v>0</v>
      </c>
      <c r="AF14" s="29">
        <v>0</v>
      </c>
      <c r="AG14" s="29">
        <v>0</v>
      </c>
      <c r="AH14" s="29">
        <v>0</v>
      </c>
      <c r="AI14" s="29">
        <v>0</v>
      </c>
      <c r="AJ14" s="29">
        <v>0</v>
      </c>
      <c r="AK14" s="29">
        <v>0</v>
      </c>
      <c r="AL14" s="29">
        <v>0</v>
      </c>
      <c r="AM14" s="29">
        <v>0</v>
      </c>
      <c r="AN14" s="29">
        <v>0</v>
      </c>
      <c r="AO14" s="29">
        <v>1.8100000000000001E-17</v>
      </c>
      <c r="AP14" s="29">
        <v>2.6900000000000001E-14</v>
      </c>
      <c r="AQ14" s="29">
        <v>5.8300000000000006E-17</v>
      </c>
      <c r="AR14" s="29">
        <v>5.7700000000000001E-16</v>
      </c>
      <c r="AS14" s="29">
        <v>3.6000000000000001E-18</v>
      </c>
      <c r="AT14" s="29">
        <v>1.0300000000000001E-17</v>
      </c>
      <c r="AU14" s="29">
        <v>1.6099999999999999E-17</v>
      </c>
      <c r="AV14" s="29">
        <v>3.3810799999999999</v>
      </c>
      <c r="AW14" s="29">
        <v>5024.92</v>
      </c>
      <c r="AX14" s="29">
        <v>10.89044</v>
      </c>
      <c r="AY14" s="29">
        <v>0.67451300000000003</v>
      </c>
      <c r="AZ14" s="30">
        <v>0.67247999999999997</v>
      </c>
      <c r="BA14" s="30">
        <v>1.92404</v>
      </c>
      <c r="BB14" s="30">
        <v>3.0074800000000002</v>
      </c>
      <c r="BC14" s="28">
        <v>137</v>
      </c>
      <c r="BD14" s="29">
        <v>4.8554033485540298E-6</v>
      </c>
      <c r="BE14" s="29">
        <v>142727.58620689699</v>
      </c>
      <c r="BF14" s="31">
        <f t="shared" si="0"/>
        <v>142727.58620689699</v>
      </c>
      <c r="BG14" s="32">
        <v>1.77222222222222E-3</v>
      </c>
      <c r="BH14" s="33"/>
      <c r="BI14" s="32">
        <v>0.4</v>
      </c>
    </row>
    <row r="15" spans="1:61">
      <c r="A15" t="s">
        <v>22</v>
      </c>
      <c r="B15"/>
      <c r="C15" s="28"/>
      <c r="D15" s="28" t="s">
        <v>375</v>
      </c>
      <c r="E15" s="28"/>
      <c r="F15" s="28"/>
      <c r="G15" s="29">
        <v>0.02</v>
      </c>
      <c r="H15" s="29">
        <v>0.02</v>
      </c>
      <c r="I15" s="29">
        <v>1.42E-8</v>
      </c>
      <c r="J15" s="29">
        <v>8.0499999999999993E-9</v>
      </c>
      <c r="K15" s="29">
        <v>4.0700000000000002E-9</v>
      </c>
      <c r="L15" s="29">
        <v>2.4100000000000002E-9</v>
      </c>
      <c r="M15" s="29">
        <v>1.39E-9</v>
      </c>
      <c r="N15" s="29">
        <v>1.14E-9</v>
      </c>
      <c r="O15" s="29">
        <v>1.56E-9</v>
      </c>
      <c r="P15" s="29">
        <v>1.56E-9</v>
      </c>
      <c r="Q15" s="29">
        <v>5.2540000000000002E-5</v>
      </c>
      <c r="R15" s="29">
        <v>2.9785E-5</v>
      </c>
      <c r="S15" s="29">
        <v>1.5058999999999999E-5</v>
      </c>
      <c r="T15" s="29">
        <v>8.9169999999999995E-6</v>
      </c>
      <c r="U15" s="29">
        <v>5.1429999999999997E-6</v>
      </c>
      <c r="V15" s="29">
        <v>4.2180000000000001E-6</v>
      </c>
      <c r="W15" s="29">
        <v>5.772E-6</v>
      </c>
      <c r="X15" s="29">
        <v>5.772E-6</v>
      </c>
      <c r="Y15" s="29">
        <v>9.76E-8</v>
      </c>
      <c r="Z15" s="29">
        <v>9.0400000000000002E-8</v>
      </c>
      <c r="AA15" s="29">
        <v>6.0500000000000006E-8</v>
      </c>
      <c r="AB15" s="29">
        <v>4.1199999999999998E-8</v>
      </c>
      <c r="AC15" s="29">
        <v>3.62E-8</v>
      </c>
      <c r="AD15" s="29">
        <v>3.47E-8</v>
      </c>
      <c r="AE15" s="29">
        <v>3.6599999999999997E-8</v>
      </c>
      <c r="AF15" s="29">
        <v>3.6599999999999997E-8</v>
      </c>
      <c r="AG15" s="29">
        <v>3.6111999999999998E-4</v>
      </c>
      <c r="AH15" s="29">
        <v>3.3448000000000001E-4</v>
      </c>
      <c r="AI15" s="29">
        <v>2.2384999999999999E-4</v>
      </c>
      <c r="AJ15" s="29">
        <v>1.5244E-4</v>
      </c>
      <c r="AK15" s="29">
        <v>1.3394000000000001E-4</v>
      </c>
      <c r="AL15" s="29">
        <v>1.2839000000000001E-4</v>
      </c>
      <c r="AM15" s="29">
        <v>1.3542E-4</v>
      </c>
      <c r="AN15" s="29">
        <v>1.3542E-4</v>
      </c>
      <c r="AO15" s="29">
        <v>5.4299999999999999E-21</v>
      </c>
      <c r="AP15" s="29">
        <v>1.3899999999999999E-16</v>
      </c>
      <c r="AQ15" s="29">
        <v>1.5499999999999999E-19</v>
      </c>
      <c r="AR15" s="29">
        <v>3.4400000000000002E-18</v>
      </c>
      <c r="AS15" s="29">
        <v>1.9800000000000001E-21</v>
      </c>
      <c r="AT15" s="29">
        <v>4.2499999999999997E-21</v>
      </c>
      <c r="AU15" s="29">
        <v>5.3500000000000001E-21</v>
      </c>
      <c r="AV15" s="29">
        <v>1.014324E-3</v>
      </c>
      <c r="AW15" s="29">
        <v>25.965199999999999</v>
      </c>
      <c r="AX15" s="29">
        <v>2.8954000000000001E-2</v>
      </c>
      <c r="AY15" s="29">
        <v>4.0213599999999999E-3</v>
      </c>
      <c r="AZ15" s="30">
        <v>3.6986400000000002E-4</v>
      </c>
      <c r="BA15" s="30">
        <v>7.9390000000000005E-4</v>
      </c>
      <c r="BB15" s="30">
        <v>9.9938000000000002E-4</v>
      </c>
      <c r="BC15" s="28">
        <v>10</v>
      </c>
      <c r="BD15" s="29">
        <v>1510000</v>
      </c>
      <c r="BE15" s="29">
        <v>4.58940397350993E-7</v>
      </c>
      <c r="BF15" s="31">
        <f t="shared" si="0"/>
        <v>1.000000229570384</v>
      </c>
      <c r="BG15" s="32">
        <v>551150000</v>
      </c>
      <c r="BH15" s="33"/>
      <c r="BI15" s="32">
        <v>990</v>
      </c>
    </row>
    <row r="16" spans="1:61">
      <c r="A16" t="s">
        <v>23</v>
      </c>
      <c r="B16"/>
      <c r="C16" s="28"/>
      <c r="D16" s="28" t="s">
        <v>375</v>
      </c>
      <c r="E16" s="28"/>
      <c r="F16" s="28"/>
      <c r="G16" s="29">
        <v>0.1</v>
      </c>
      <c r="H16" s="29">
        <v>0.1</v>
      </c>
      <c r="I16" s="29">
        <v>4.8299999999999999E-10</v>
      </c>
      <c r="J16" s="29">
        <v>3.0800000000000002E-10</v>
      </c>
      <c r="K16" s="29">
        <v>1.66E-10</v>
      </c>
      <c r="L16" s="29">
        <v>1.04E-10</v>
      </c>
      <c r="M16" s="29">
        <v>7.0200000000000001E-11</v>
      </c>
      <c r="N16" s="29">
        <v>5.6099999999999999E-11</v>
      </c>
      <c r="O16" s="29">
        <v>7.1600000000000003E-11</v>
      </c>
      <c r="P16" s="29">
        <v>7.1600000000000003E-11</v>
      </c>
      <c r="Q16" s="29">
        <v>1.7871E-6</v>
      </c>
      <c r="R16" s="29">
        <v>1.1396000000000001E-6</v>
      </c>
      <c r="S16" s="29">
        <v>6.1419999999999998E-7</v>
      </c>
      <c r="T16" s="29">
        <v>3.848E-7</v>
      </c>
      <c r="U16" s="29">
        <v>2.5974000000000002E-7</v>
      </c>
      <c r="V16" s="29">
        <v>2.0757E-7</v>
      </c>
      <c r="W16" s="29">
        <v>2.6492000000000002E-7</v>
      </c>
      <c r="X16" s="29">
        <v>2.6492000000000002E-7</v>
      </c>
      <c r="Y16" s="29">
        <v>2.8899999999999998E-10</v>
      </c>
      <c r="Z16" s="29">
        <v>2.1899999999999999E-10</v>
      </c>
      <c r="AA16" s="29">
        <v>1.11E-10</v>
      </c>
      <c r="AB16" s="29">
        <v>7.0099999999999996E-11</v>
      </c>
      <c r="AC16" s="29">
        <v>4.58E-11</v>
      </c>
      <c r="AD16" s="29">
        <v>3.67E-11</v>
      </c>
      <c r="AE16" s="29">
        <v>4.3899999999999998E-11</v>
      </c>
      <c r="AF16" s="29">
        <v>4.3899999999999998E-11</v>
      </c>
      <c r="AG16" s="29">
        <v>1.0693000000000001E-6</v>
      </c>
      <c r="AH16" s="29">
        <v>8.103E-7</v>
      </c>
      <c r="AI16" s="29">
        <v>4.1069999999999999E-7</v>
      </c>
      <c r="AJ16" s="29">
        <v>2.5937000000000003E-7</v>
      </c>
      <c r="AK16" s="29">
        <v>1.6946000000000001E-7</v>
      </c>
      <c r="AL16" s="29">
        <v>1.3579E-7</v>
      </c>
      <c r="AM16" s="29">
        <v>1.6243000000000001E-7</v>
      </c>
      <c r="AN16" s="29">
        <v>1.6243000000000001E-7</v>
      </c>
      <c r="AO16" s="29">
        <v>7.2299999999999999E-17</v>
      </c>
      <c r="AP16" s="29">
        <v>1.1E-13</v>
      </c>
      <c r="AQ16" s="29">
        <v>2.3899999999999999E-16</v>
      </c>
      <c r="AR16" s="29">
        <v>2.3100000000000001E-15</v>
      </c>
      <c r="AS16" s="29">
        <v>1.4599999999999999E-17</v>
      </c>
      <c r="AT16" s="29">
        <v>4.1399999999999998E-17</v>
      </c>
      <c r="AU16" s="29">
        <v>6.42E-17</v>
      </c>
      <c r="AV16" s="29">
        <v>13.50564</v>
      </c>
      <c r="AW16" s="29">
        <v>20548</v>
      </c>
      <c r="AX16" s="29">
        <v>44.645200000000003</v>
      </c>
      <c r="AY16" s="29">
        <v>2.7003900000000001</v>
      </c>
      <c r="AZ16" s="30">
        <v>2.7272799999999999</v>
      </c>
      <c r="BA16" s="30">
        <v>7.7335200000000004</v>
      </c>
      <c r="BB16" s="30">
        <v>11.992559999999999</v>
      </c>
      <c r="BC16" s="28">
        <v>200</v>
      </c>
      <c r="BD16" s="29">
        <v>6.9254185692541894E-5</v>
      </c>
      <c r="BE16" s="29">
        <v>10006.615384615399</v>
      </c>
      <c r="BF16" s="31">
        <f t="shared" si="0"/>
        <v>10006.615384615399</v>
      </c>
      <c r="BG16" s="32">
        <v>2.5277777777777798E-2</v>
      </c>
      <c r="BH16" s="33"/>
      <c r="BI16" s="32">
        <v>480</v>
      </c>
    </row>
    <row r="17" spans="1:61">
      <c r="A17" s="95" t="s">
        <v>24</v>
      </c>
      <c r="B17" s="97" t="s">
        <v>9</v>
      </c>
      <c r="C17" s="28"/>
      <c r="D17" s="28" t="s">
        <v>375</v>
      </c>
      <c r="E17" s="28"/>
      <c r="F17" s="28"/>
      <c r="G17" s="29">
        <v>0.1</v>
      </c>
      <c r="H17" s="29">
        <v>0.1</v>
      </c>
      <c r="I17" s="29">
        <v>1.4999999999999999E-8</v>
      </c>
      <c r="J17" s="29">
        <v>9.7200000000000003E-9</v>
      </c>
      <c r="K17" s="29">
        <v>4.8399999999999998E-9</v>
      </c>
      <c r="L17" s="29">
        <v>2.8699999999999998E-9</v>
      </c>
      <c r="M17" s="29">
        <v>1.63E-9</v>
      </c>
      <c r="N17" s="29">
        <v>1.31E-9</v>
      </c>
      <c r="O17" s="29">
        <v>1.8E-9</v>
      </c>
      <c r="P17" s="29">
        <v>1.8E-9</v>
      </c>
      <c r="Q17" s="29">
        <v>5.5500000000000001E-5</v>
      </c>
      <c r="R17" s="29">
        <v>3.5964000000000003E-5</v>
      </c>
      <c r="S17" s="29">
        <v>1.7907999999999999E-5</v>
      </c>
      <c r="T17" s="29">
        <v>1.0618999999999999E-5</v>
      </c>
      <c r="U17" s="29">
        <v>6.0310000000000004E-6</v>
      </c>
      <c r="V17" s="29">
        <v>4.8470000000000003E-6</v>
      </c>
      <c r="W17" s="29">
        <v>6.6599999999999998E-6</v>
      </c>
      <c r="X17" s="29">
        <v>6.6599999999999998E-6</v>
      </c>
      <c r="Y17" s="29">
        <v>5.6100000000000001E-7</v>
      </c>
      <c r="Z17" s="29">
        <v>4.3799999999999998E-7</v>
      </c>
      <c r="AA17" s="29">
        <v>2.7300000000000002E-7</v>
      </c>
      <c r="AB17" s="29">
        <v>1.86E-7</v>
      </c>
      <c r="AC17" s="29">
        <v>1.5900000000000001E-7</v>
      </c>
      <c r="AD17" s="29">
        <v>1.3300000000000001E-7</v>
      </c>
      <c r="AE17" s="29">
        <v>1.4600000000000001E-7</v>
      </c>
      <c r="AF17" s="29">
        <v>1.4600000000000001E-7</v>
      </c>
      <c r="AG17" s="29">
        <v>2.0757000000000002E-3</v>
      </c>
      <c r="AH17" s="29">
        <v>1.6206E-3</v>
      </c>
      <c r="AI17" s="29">
        <v>1.0101000000000001E-3</v>
      </c>
      <c r="AJ17" s="29">
        <v>6.8820000000000003E-4</v>
      </c>
      <c r="AK17" s="29">
        <v>5.8830000000000004E-4</v>
      </c>
      <c r="AL17" s="29">
        <v>4.9209999999999998E-4</v>
      </c>
      <c r="AM17" s="29">
        <v>5.4020000000000001E-4</v>
      </c>
      <c r="AN17" s="29">
        <v>5.4020000000000001E-4</v>
      </c>
      <c r="AO17" s="29">
        <v>2.9299999999999998E-20</v>
      </c>
      <c r="AP17" s="29">
        <v>2.58E-16</v>
      </c>
      <c r="AQ17" s="29">
        <v>2.9800000000000002E-19</v>
      </c>
      <c r="AR17" s="29">
        <v>3.51E-17</v>
      </c>
      <c r="AS17" s="29">
        <v>1.6800000000000001E-20</v>
      </c>
      <c r="AT17" s="29">
        <v>2.43E-20</v>
      </c>
      <c r="AU17" s="29">
        <v>2.8700000000000002E-20</v>
      </c>
      <c r="AV17" s="29">
        <v>5.4732399999999999E-3</v>
      </c>
      <c r="AW17" s="29">
        <v>48.194400000000002</v>
      </c>
      <c r="AX17" s="29">
        <v>5.5666399999999998E-2</v>
      </c>
      <c r="AY17" s="29">
        <v>4.1031900000000003E-2</v>
      </c>
      <c r="AZ17" s="30">
        <v>3.13824E-3</v>
      </c>
      <c r="BA17" s="30">
        <v>4.5392399999999999E-3</v>
      </c>
      <c r="BB17" s="30">
        <v>5.3611600000000002E-3</v>
      </c>
      <c r="BC17" s="28">
        <v>210</v>
      </c>
      <c r="BD17" s="29">
        <v>1.37342465753425E-2</v>
      </c>
      <c r="BE17" s="29">
        <v>50.457809694793497</v>
      </c>
      <c r="BF17" s="31">
        <f t="shared" si="0"/>
        <v>50.457809694793497</v>
      </c>
      <c r="BG17" s="32">
        <v>5.0129999999999999</v>
      </c>
      <c r="BH17" s="33">
        <v>15</v>
      </c>
      <c r="BI17" s="32">
        <v>480</v>
      </c>
    </row>
    <row r="18" spans="1:61">
      <c r="A18" s="95" t="s">
        <v>25</v>
      </c>
      <c r="B18" t="s">
        <v>9</v>
      </c>
      <c r="C18" s="28"/>
      <c r="D18" s="28" t="s">
        <v>375</v>
      </c>
      <c r="E18" s="28"/>
      <c r="F18" s="28"/>
      <c r="G18" s="29">
        <v>0.1</v>
      </c>
      <c r="H18" s="29">
        <v>0.1</v>
      </c>
      <c r="I18" s="29">
        <v>2.5099999999999998E-9</v>
      </c>
      <c r="J18" s="29">
        <v>1.39E-9</v>
      </c>
      <c r="K18" s="29">
        <v>6.7500000000000005E-10</v>
      </c>
      <c r="L18" s="29">
        <v>3.8600000000000001E-10</v>
      </c>
      <c r="M18" s="29">
        <v>2.5200000000000001E-10</v>
      </c>
      <c r="N18" s="29">
        <v>1.9799999999999999E-10</v>
      </c>
      <c r="O18" s="29">
        <v>2.6800000000000001E-10</v>
      </c>
      <c r="P18" s="29">
        <v>2.6800000000000001E-10</v>
      </c>
      <c r="Q18" s="29">
        <v>9.2869999999999993E-6</v>
      </c>
      <c r="R18" s="29">
        <v>5.1429999999999997E-6</v>
      </c>
      <c r="S18" s="29">
        <v>2.4974999999999998E-6</v>
      </c>
      <c r="T18" s="29">
        <v>1.4281999999999999E-6</v>
      </c>
      <c r="U18" s="29">
        <v>9.3239999999999996E-7</v>
      </c>
      <c r="V18" s="29">
        <v>7.3259999999999998E-7</v>
      </c>
      <c r="W18" s="29">
        <v>9.9159999999999996E-7</v>
      </c>
      <c r="X18" s="29">
        <v>9.9159999999999996E-7</v>
      </c>
      <c r="Y18" s="29">
        <v>1.7100000000000001E-7</v>
      </c>
      <c r="Z18" s="29">
        <v>1.2200000000000001E-7</v>
      </c>
      <c r="AA18" s="29">
        <v>6.43E-8</v>
      </c>
      <c r="AB18" s="29">
        <v>4.6999999999999997E-8</v>
      </c>
      <c r="AC18" s="29">
        <v>3.8899999999999998E-8</v>
      </c>
      <c r="AD18" s="29">
        <v>3.2000000000000002E-8</v>
      </c>
      <c r="AE18" s="29">
        <v>3.55E-8</v>
      </c>
      <c r="AF18" s="29">
        <v>3.55E-8</v>
      </c>
      <c r="AG18" s="29">
        <v>6.3270000000000004E-4</v>
      </c>
      <c r="AH18" s="29">
        <v>4.5140000000000002E-4</v>
      </c>
      <c r="AI18" s="29">
        <v>2.3791E-4</v>
      </c>
      <c r="AJ18" s="29">
        <v>1.739E-4</v>
      </c>
      <c r="AK18" s="29">
        <v>1.4393000000000001E-4</v>
      </c>
      <c r="AL18" s="29">
        <v>1.184E-4</v>
      </c>
      <c r="AM18" s="29">
        <v>1.3134999999999999E-4</v>
      </c>
      <c r="AN18" s="29">
        <v>1.3134999999999999E-4</v>
      </c>
      <c r="AO18" s="29">
        <v>3.6799999999999997E-18</v>
      </c>
      <c r="AP18" s="29">
        <v>5.9400000000000003E-15</v>
      </c>
      <c r="AQ18" s="29">
        <v>1.2600000000000001E-17</v>
      </c>
      <c r="AR18" s="29">
        <v>1.64E-16</v>
      </c>
      <c r="AS18" s="29">
        <v>7.9500000000000001E-19</v>
      </c>
      <c r="AT18" s="29">
        <v>2.2200000000000001E-18</v>
      </c>
      <c r="AU18" s="29">
        <v>3.3700000000000002E-18</v>
      </c>
      <c r="AV18" s="29">
        <v>0.68742400000000004</v>
      </c>
      <c r="AW18" s="29">
        <v>1109.5920000000001</v>
      </c>
      <c r="AX18" s="29">
        <v>2.3536800000000002</v>
      </c>
      <c r="AY18" s="29">
        <v>0.191716</v>
      </c>
      <c r="AZ18" s="30">
        <v>0.148506</v>
      </c>
      <c r="BA18" s="30">
        <v>0.41469600000000001</v>
      </c>
      <c r="BB18" s="30">
        <v>0.62951599999999996</v>
      </c>
      <c r="BC18" s="28">
        <v>213</v>
      </c>
      <c r="BD18" s="29">
        <v>8.6738964992389594E-5</v>
      </c>
      <c r="BE18" s="29">
        <v>7989.4889230094304</v>
      </c>
      <c r="BF18" s="31">
        <f t="shared" si="0"/>
        <v>7989.4889230094304</v>
      </c>
      <c r="BG18" s="32">
        <v>3.16597222222222E-2</v>
      </c>
      <c r="BH18" s="33">
        <v>15</v>
      </c>
      <c r="BI18" s="32">
        <v>480</v>
      </c>
    </row>
    <row r="19" spans="1:61">
      <c r="A19" s="95" t="s">
        <v>26</v>
      </c>
      <c r="B19" s="97" t="s">
        <v>9</v>
      </c>
      <c r="C19" s="28"/>
      <c r="D19" s="28" t="s">
        <v>375</v>
      </c>
      <c r="E19" s="28"/>
      <c r="F19" s="28"/>
      <c r="G19" s="29">
        <v>0.1</v>
      </c>
      <c r="H19" s="29">
        <v>0.1</v>
      </c>
      <c r="I19" s="29">
        <v>1.37E-9</v>
      </c>
      <c r="J19" s="29">
        <v>7.5199999999999999E-10</v>
      </c>
      <c r="K19" s="29">
        <v>3.6700000000000003E-10</v>
      </c>
      <c r="L19" s="29">
        <v>2.1E-10</v>
      </c>
      <c r="M19" s="29">
        <v>1.42E-10</v>
      </c>
      <c r="N19" s="29">
        <v>1.12E-10</v>
      </c>
      <c r="O19" s="29">
        <v>1.49E-10</v>
      </c>
      <c r="P19" s="29">
        <v>1.49E-10</v>
      </c>
      <c r="Q19" s="29">
        <v>5.0690000000000001E-6</v>
      </c>
      <c r="R19" s="29">
        <v>2.7823999999999998E-6</v>
      </c>
      <c r="S19" s="29">
        <v>1.3579E-6</v>
      </c>
      <c r="T19" s="29">
        <v>7.7700000000000004E-7</v>
      </c>
      <c r="U19" s="29">
        <v>5.2539999999999998E-7</v>
      </c>
      <c r="V19" s="29">
        <v>4.144E-7</v>
      </c>
      <c r="W19" s="29">
        <v>5.5130000000000002E-7</v>
      </c>
      <c r="X19" s="29">
        <v>5.5130000000000002E-7</v>
      </c>
      <c r="Y19" s="29">
        <v>9.2399999999999994E-8</v>
      </c>
      <c r="Z19" s="29">
        <v>6.5299999999999996E-8</v>
      </c>
      <c r="AA19" s="29">
        <v>3.2600000000000001E-8</v>
      </c>
      <c r="AB19" s="29">
        <v>2.3499999999999999E-8</v>
      </c>
      <c r="AC19" s="29">
        <v>1.8399999999999999E-8</v>
      </c>
      <c r="AD19" s="29">
        <v>1.5399999999999999E-8</v>
      </c>
      <c r="AE19" s="29">
        <v>1.7199999999999999E-8</v>
      </c>
      <c r="AF19" s="29">
        <v>1.7199999999999999E-8</v>
      </c>
      <c r="AG19" s="29">
        <v>3.4188000000000003E-4</v>
      </c>
      <c r="AH19" s="29">
        <v>2.4161000000000001E-4</v>
      </c>
      <c r="AI19" s="29">
        <v>1.2061999999999999E-4</v>
      </c>
      <c r="AJ19" s="29">
        <v>8.6949999999999999E-5</v>
      </c>
      <c r="AK19" s="29">
        <v>6.8079999999999999E-5</v>
      </c>
      <c r="AL19" s="29">
        <v>5.698E-5</v>
      </c>
      <c r="AM19" s="29">
        <v>6.3639999999999994E-5</v>
      </c>
      <c r="AN19" s="29">
        <v>3.6600000000000002E-5</v>
      </c>
      <c r="AO19" s="29">
        <v>4.8899999999999997E-17</v>
      </c>
      <c r="AP19" s="29">
        <v>7.1099999999999995E-14</v>
      </c>
      <c r="AQ19" s="29">
        <v>1.5399999999999999E-16</v>
      </c>
      <c r="AR19" s="29">
        <v>1.42E-15</v>
      </c>
      <c r="AS19" s="29">
        <v>8.7199999999999998E-18</v>
      </c>
      <c r="AT19" s="29">
        <v>2.5200000000000001E-17</v>
      </c>
      <c r="AU19" s="29">
        <v>4.0799999999999999E-17</v>
      </c>
      <c r="AV19" s="29">
        <v>9.1345200000000002</v>
      </c>
      <c r="AW19" s="29">
        <v>13281.48</v>
      </c>
      <c r="AX19" s="29">
        <v>28.767199999999999</v>
      </c>
      <c r="AY19" s="29">
        <v>1.65998</v>
      </c>
      <c r="AZ19" s="30">
        <v>1.6288959999999999</v>
      </c>
      <c r="BA19" s="30">
        <v>4.7073600000000004</v>
      </c>
      <c r="BB19" s="30">
        <v>7.6214399999999998</v>
      </c>
      <c r="BC19" s="28">
        <v>214</v>
      </c>
      <c r="BD19" s="29">
        <v>3.7861491628614902E-5</v>
      </c>
      <c r="BE19" s="29">
        <v>18303.557788944701</v>
      </c>
      <c r="BF19" s="31">
        <f t="shared" si="0"/>
        <v>18303.557788944701</v>
      </c>
      <c r="BG19" s="32">
        <v>1.38194444444444E-2</v>
      </c>
      <c r="BH19" s="33">
        <v>15</v>
      </c>
      <c r="BI19" s="32">
        <v>480</v>
      </c>
    </row>
    <row r="20" spans="1:61">
      <c r="A20" t="s">
        <v>27</v>
      </c>
      <c r="B20"/>
      <c r="C20" s="28"/>
      <c r="D20" s="28" t="s">
        <v>375</v>
      </c>
      <c r="E20" s="28"/>
      <c r="F20" s="28"/>
      <c r="G20" s="29">
        <v>5.0000000000000001E-3</v>
      </c>
      <c r="H20" s="29">
        <v>5.0000000000000001E-3</v>
      </c>
      <c r="I20" s="29">
        <v>6.1399999999999999E-9</v>
      </c>
      <c r="J20" s="29">
        <v>3.9899999999999997E-9</v>
      </c>
      <c r="K20" s="29">
        <v>2.04E-9</v>
      </c>
      <c r="L20" s="29">
        <v>1.2400000000000001E-9</v>
      </c>
      <c r="M20" s="29">
        <v>7.2399999999999998E-10</v>
      </c>
      <c r="N20" s="29">
        <v>5.7899999999999997E-10</v>
      </c>
      <c r="O20" s="29">
        <v>7.8299999999999998E-10</v>
      </c>
      <c r="P20" s="29">
        <v>7.8299999999999998E-10</v>
      </c>
      <c r="Q20" s="29">
        <v>2.2717999999999998E-5</v>
      </c>
      <c r="R20" s="29">
        <v>1.4763000000000001E-5</v>
      </c>
      <c r="S20" s="29">
        <v>7.5480000000000004E-6</v>
      </c>
      <c r="T20" s="29">
        <v>4.5879999999999999E-6</v>
      </c>
      <c r="U20" s="29">
        <v>2.6788000000000001E-6</v>
      </c>
      <c r="V20" s="29">
        <v>2.1422999999999998E-6</v>
      </c>
      <c r="W20" s="29">
        <v>2.8971000000000002E-6</v>
      </c>
      <c r="X20" s="29">
        <v>2.8971000000000002E-6</v>
      </c>
      <c r="Y20" s="29">
        <v>9.5399999999999997E-9</v>
      </c>
      <c r="Z20" s="29">
        <v>7.06E-9</v>
      </c>
      <c r="AA20" s="29">
        <v>4.2899999999999999E-9</v>
      </c>
      <c r="AB20" s="29">
        <v>3.1399999999999999E-9</v>
      </c>
      <c r="AC20" s="29">
        <v>2.8400000000000001E-9</v>
      </c>
      <c r="AD20" s="29">
        <v>2.2600000000000001E-9</v>
      </c>
      <c r="AE20" s="29">
        <v>2.4800000000000001E-9</v>
      </c>
      <c r="AF20" s="29">
        <v>2.4800000000000001E-9</v>
      </c>
      <c r="AG20" s="29">
        <v>3.5298E-5</v>
      </c>
      <c r="AH20" s="29">
        <v>2.6122000000000002E-5</v>
      </c>
      <c r="AI20" s="29">
        <v>1.5872999999999999E-5</v>
      </c>
      <c r="AJ20" s="29">
        <v>1.1618E-5</v>
      </c>
      <c r="AK20" s="29">
        <v>1.0508E-5</v>
      </c>
      <c r="AL20" s="29">
        <v>8.3620000000000006E-6</v>
      </c>
      <c r="AM20" s="29">
        <v>9.1759999999999999E-6</v>
      </c>
      <c r="AN20" s="29">
        <v>9.1759999999999999E-6</v>
      </c>
      <c r="AO20" s="29">
        <v>4.8399999999999997E-18</v>
      </c>
      <c r="AP20" s="29">
        <v>9.2900000000000007E-15</v>
      </c>
      <c r="AQ20" s="29">
        <v>2.05E-17</v>
      </c>
      <c r="AR20" s="29">
        <v>2.0599999999999999E-16</v>
      </c>
      <c r="AS20" s="29">
        <v>1.27E-18</v>
      </c>
      <c r="AT20" s="29">
        <v>3.4299999999999999E-18</v>
      </c>
      <c r="AU20" s="29">
        <v>4.7100000000000004E-18</v>
      </c>
      <c r="AV20" s="29">
        <v>0.90411200000000003</v>
      </c>
      <c r="AW20" s="29">
        <v>1735.3720000000001</v>
      </c>
      <c r="AX20" s="29">
        <v>3.8294000000000001</v>
      </c>
      <c r="AY20" s="29">
        <v>0.240814</v>
      </c>
      <c r="AZ20" s="30">
        <v>0.237236</v>
      </c>
      <c r="BA20" s="30">
        <v>0.64072399999999996</v>
      </c>
      <c r="BB20" s="30">
        <v>0.87982800000000005</v>
      </c>
      <c r="BC20" s="28">
        <v>245</v>
      </c>
      <c r="BD20" s="29">
        <v>1.3534246575342501E-2</v>
      </c>
      <c r="BE20" s="29">
        <v>51.203441295546597</v>
      </c>
      <c r="BF20" s="31">
        <f t="shared" si="0"/>
        <v>51.203441295546597</v>
      </c>
      <c r="BG20" s="32">
        <v>4.9400000000000004</v>
      </c>
      <c r="BH20" s="33"/>
      <c r="BI20" s="32"/>
    </row>
    <row r="21" spans="1:61">
      <c r="A21" t="s">
        <v>28</v>
      </c>
      <c r="B21"/>
      <c r="C21" s="28"/>
      <c r="D21" s="28" t="s">
        <v>375</v>
      </c>
      <c r="E21" s="28"/>
      <c r="F21" s="28"/>
      <c r="G21" s="29">
        <v>1</v>
      </c>
      <c r="H21" s="29">
        <v>1</v>
      </c>
      <c r="I21" s="29">
        <v>6.3699999999999997E-10</v>
      </c>
      <c r="J21" s="29">
        <v>4.5E-10</v>
      </c>
      <c r="K21" s="29">
        <v>2.5999999999999998E-10</v>
      </c>
      <c r="L21" s="29">
        <v>1.71E-10</v>
      </c>
      <c r="M21" s="29">
        <v>1.16E-10</v>
      </c>
      <c r="N21" s="29">
        <v>9.7800000000000001E-11</v>
      </c>
      <c r="O21" s="29">
        <v>1.2E-10</v>
      </c>
      <c r="P21" s="29">
        <v>1.2E-10</v>
      </c>
      <c r="Q21" s="29">
        <v>2.3568999999999998E-6</v>
      </c>
      <c r="R21" s="29">
        <v>1.6649999999999999E-6</v>
      </c>
      <c r="S21" s="29">
        <v>9.6200000000000006E-7</v>
      </c>
      <c r="T21" s="29">
        <v>6.3269999999999999E-7</v>
      </c>
      <c r="U21" s="29">
        <v>4.2920000000000001E-7</v>
      </c>
      <c r="V21" s="29">
        <v>3.6185999999999999E-7</v>
      </c>
      <c r="W21" s="29">
        <v>4.4400000000000001E-7</v>
      </c>
      <c r="X21" s="29">
        <v>4.4400000000000001E-7</v>
      </c>
      <c r="Y21" s="29">
        <v>6.5700000000000001E-10</v>
      </c>
      <c r="Z21" s="29">
        <v>5.38E-10</v>
      </c>
      <c r="AA21" s="29">
        <v>2.8200000000000001E-10</v>
      </c>
      <c r="AB21" s="29">
        <v>1.73E-10</v>
      </c>
      <c r="AC21" s="29">
        <v>1.13E-10</v>
      </c>
      <c r="AD21" s="29">
        <v>8.9300000000000004E-11</v>
      </c>
      <c r="AE21" s="29">
        <v>1.0700000000000001E-10</v>
      </c>
      <c r="AF21" s="29">
        <v>1.0700000000000001E-10</v>
      </c>
      <c r="AG21" s="29">
        <v>2.4308999999999999E-6</v>
      </c>
      <c r="AH21" s="29">
        <v>1.9906000000000001E-6</v>
      </c>
      <c r="AI21" s="29">
        <v>1.0434E-6</v>
      </c>
      <c r="AJ21" s="29">
        <v>6.4010000000000002E-7</v>
      </c>
      <c r="AK21" s="29">
        <v>4.1810000000000002E-7</v>
      </c>
      <c r="AL21" s="29">
        <v>3.3041000000000001E-7</v>
      </c>
      <c r="AM21" s="29">
        <v>3.9589999999999999E-7</v>
      </c>
      <c r="AN21" s="29">
        <v>3.9589999999999999E-7</v>
      </c>
      <c r="AO21" s="29">
        <v>9.0399999999999997E-18</v>
      </c>
      <c r="AP21" s="29">
        <v>1.4E-14</v>
      </c>
      <c r="AQ21" s="29">
        <v>3.0500000000000003E-17</v>
      </c>
      <c r="AR21" s="29">
        <v>2.9899999999999998E-16</v>
      </c>
      <c r="AS21" s="29">
        <v>1.8999999999999999E-18</v>
      </c>
      <c r="AT21" s="29">
        <v>5.4199999999999997E-18</v>
      </c>
      <c r="AU21" s="29">
        <v>8.2600000000000007E-18</v>
      </c>
      <c r="AV21" s="29">
        <v>1.688672</v>
      </c>
      <c r="AW21" s="29">
        <v>2615.1999999999998</v>
      </c>
      <c r="AX21" s="29">
        <v>5.6974</v>
      </c>
      <c r="AY21" s="29">
        <v>0.34953099999999998</v>
      </c>
      <c r="AZ21" s="30">
        <v>0.35492000000000001</v>
      </c>
      <c r="BA21" s="30">
        <v>1.012456</v>
      </c>
      <c r="BB21" s="30">
        <v>1.5429679999999999</v>
      </c>
      <c r="BC21" s="28">
        <v>77</v>
      </c>
      <c r="BD21" s="29">
        <v>6.51095890410959E-3</v>
      </c>
      <c r="BE21" s="29">
        <v>106.43593519882199</v>
      </c>
      <c r="BF21" s="31">
        <f t="shared" si="0"/>
        <v>106.43593519882199</v>
      </c>
      <c r="BG21" s="32">
        <v>2.3765000000000001</v>
      </c>
      <c r="BH21" s="33"/>
      <c r="BI21" s="32">
        <v>55</v>
      </c>
    </row>
    <row r="22" spans="1:61">
      <c r="A22" t="s">
        <v>29</v>
      </c>
      <c r="B22"/>
      <c r="C22" s="28">
        <v>1</v>
      </c>
      <c r="D22" s="28" t="s">
        <v>375</v>
      </c>
      <c r="E22" s="28"/>
      <c r="F22" s="28"/>
      <c r="G22" s="29">
        <v>1</v>
      </c>
      <c r="H22" s="29">
        <v>0.02</v>
      </c>
      <c r="I22" s="29">
        <v>1.43E-9</v>
      </c>
      <c r="J22" s="29">
        <v>1.61E-9</v>
      </c>
      <c r="K22" s="29">
        <v>9.9499999999999998E-10</v>
      </c>
      <c r="L22" s="29">
        <v>8.0000000000000003E-10</v>
      </c>
      <c r="M22" s="29">
        <v>5.7599999999999998E-10</v>
      </c>
      <c r="N22" s="29">
        <v>5.8099999999999996E-10</v>
      </c>
      <c r="O22" s="29">
        <v>6.3299999999999999E-10</v>
      </c>
      <c r="P22" s="29">
        <v>6.3299999999999999E-10</v>
      </c>
      <c r="Q22" s="29">
        <v>5.2909999999999998E-6</v>
      </c>
      <c r="R22" s="29">
        <v>5.9569999999999999E-6</v>
      </c>
      <c r="S22" s="29">
        <v>3.6814999999999998E-6</v>
      </c>
      <c r="T22" s="29">
        <v>2.96E-6</v>
      </c>
      <c r="U22" s="29">
        <v>2.1312E-6</v>
      </c>
      <c r="V22" s="29">
        <v>2.1496999999999999E-6</v>
      </c>
      <c r="W22" s="29">
        <v>2.3421E-6</v>
      </c>
      <c r="X22" s="29">
        <v>2.3421E-6</v>
      </c>
      <c r="Y22" s="29">
        <v>1.9000000000000001E-8</v>
      </c>
      <c r="Z22" s="29">
        <v>1.6700000000000001E-8</v>
      </c>
      <c r="AA22" s="29">
        <v>1.0800000000000001E-8</v>
      </c>
      <c r="AB22" s="29">
        <v>7.2900000000000003E-9</v>
      </c>
      <c r="AC22" s="29">
        <v>6.3300000000000003E-9</v>
      </c>
      <c r="AD22" s="29">
        <v>5.7299999999999999E-9</v>
      </c>
      <c r="AE22" s="29">
        <v>6.1499999999999996E-9</v>
      </c>
      <c r="AF22" s="29">
        <v>6.1499999999999996E-9</v>
      </c>
      <c r="AG22" s="29">
        <v>7.0300000000000001E-5</v>
      </c>
      <c r="AH22" s="29">
        <v>6.1790000000000003E-5</v>
      </c>
      <c r="AI22" s="29">
        <v>3.9959999999999997E-5</v>
      </c>
      <c r="AJ22" s="29">
        <v>2.6973000000000001E-5</v>
      </c>
      <c r="AK22" s="29">
        <v>2.3421000000000002E-5</v>
      </c>
      <c r="AL22" s="29">
        <v>2.1200999999999999E-5</v>
      </c>
      <c r="AM22" s="29">
        <v>2.2755000000000002E-5</v>
      </c>
      <c r="AN22" s="29">
        <v>2.2755000000000002E-5</v>
      </c>
      <c r="AO22" s="29">
        <v>5.9199999999999997E-23</v>
      </c>
      <c r="AP22" s="29">
        <v>2.6E-18</v>
      </c>
      <c r="AQ22" s="29">
        <v>2.8900000000000001E-21</v>
      </c>
      <c r="AR22" s="29">
        <v>1.2800000000000001E-20</v>
      </c>
      <c r="AS22" s="29">
        <v>3.4699999999999998E-23</v>
      </c>
      <c r="AT22" s="29">
        <v>5.5400000000000003E-23</v>
      </c>
      <c r="AU22" s="29">
        <v>5.9199999999999997E-23</v>
      </c>
      <c r="AV22" s="29">
        <v>1.105856E-5</v>
      </c>
      <c r="AW22" s="29">
        <v>0.48568</v>
      </c>
      <c r="AX22" s="29">
        <v>5.3985199999999995E-4</v>
      </c>
      <c r="AY22" s="29">
        <v>1.4963199999999999E-5</v>
      </c>
      <c r="AZ22" s="30">
        <v>6.4819599999999997E-6</v>
      </c>
      <c r="BA22" s="30">
        <v>1.0348719999999999E-5</v>
      </c>
      <c r="BB22" s="30">
        <v>1.105856E-5</v>
      </c>
      <c r="BC22" s="28">
        <v>14</v>
      </c>
      <c r="BD22" s="29">
        <v>5700</v>
      </c>
      <c r="BE22" s="29">
        <v>1.21578947368421E-4</v>
      </c>
      <c r="BF22" s="31">
        <f t="shared" si="0"/>
        <v>1.0000607907055679</v>
      </c>
      <c r="BG22" s="32">
        <v>2080500</v>
      </c>
      <c r="BH22" s="33"/>
      <c r="BI22" s="32">
        <v>0.8</v>
      </c>
    </row>
    <row r="23" spans="1:61">
      <c r="A23" t="s">
        <v>30</v>
      </c>
      <c r="B23"/>
      <c r="C23" s="28"/>
      <c r="D23" s="28" t="s">
        <v>375</v>
      </c>
      <c r="E23" s="28"/>
      <c r="F23" s="28"/>
      <c r="G23" s="29">
        <v>0.6</v>
      </c>
      <c r="H23" s="29">
        <v>0.02</v>
      </c>
      <c r="I23" s="29">
        <v>1.1199999999999999E-8</v>
      </c>
      <c r="J23" s="29">
        <v>4.8900000000000003E-9</v>
      </c>
      <c r="K23" s="29">
        <v>2.57E-9</v>
      </c>
      <c r="L23" s="29">
        <v>1.8199999999999999E-9</v>
      </c>
      <c r="M23" s="29">
        <v>1.31E-9</v>
      </c>
      <c r="N23" s="29">
        <v>7.0900000000000003E-10</v>
      </c>
      <c r="O23" s="29">
        <v>1.0399999999999999E-9</v>
      </c>
      <c r="P23" s="29">
        <v>1.0399999999999999E-9</v>
      </c>
      <c r="Q23" s="29">
        <v>4.1440000000000003E-5</v>
      </c>
      <c r="R23" s="29">
        <v>1.8093000000000001E-5</v>
      </c>
      <c r="S23" s="29">
        <v>9.5089999999999999E-6</v>
      </c>
      <c r="T23" s="29">
        <v>6.7340000000000002E-6</v>
      </c>
      <c r="U23" s="29">
        <v>4.8470000000000003E-6</v>
      </c>
      <c r="V23" s="29">
        <v>2.6232999999999999E-6</v>
      </c>
      <c r="W23" s="29">
        <v>3.8480000000000003E-6</v>
      </c>
      <c r="X23" s="29">
        <v>3.8480000000000003E-6</v>
      </c>
      <c r="Y23" s="29">
        <v>1.46E-8</v>
      </c>
      <c r="Z23" s="29">
        <v>1.16E-8</v>
      </c>
      <c r="AA23" s="29">
        <v>7.0999999999999999E-9</v>
      </c>
      <c r="AB23" s="29">
        <v>5.0600000000000003E-9</v>
      </c>
      <c r="AC23" s="29">
        <v>4.5100000000000003E-9</v>
      </c>
      <c r="AD23" s="29">
        <v>3.6399999999999998E-9</v>
      </c>
      <c r="AE23" s="29">
        <v>3.9899999999999997E-9</v>
      </c>
      <c r="AF23" s="29">
        <v>3.9899999999999997E-9</v>
      </c>
      <c r="AG23" s="29">
        <v>5.4020000000000001E-5</v>
      </c>
      <c r="AH23" s="29">
        <v>4.2920000000000002E-5</v>
      </c>
      <c r="AI23" s="29">
        <v>2.6270000000000001E-5</v>
      </c>
      <c r="AJ23" s="29">
        <v>1.8722000000000001E-5</v>
      </c>
      <c r="AK23" s="29">
        <v>1.6687000000000001E-5</v>
      </c>
      <c r="AL23" s="29">
        <v>1.3468E-5</v>
      </c>
      <c r="AM23" s="29">
        <v>1.4763000000000001E-5</v>
      </c>
      <c r="AN23" s="29">
        <v>1.4763000000000001E-5</v>
      </c>
      <c r="AO23" s="29">
        <v>2.86E-22</v>
      </c>
      <c r="AP23" s="29">
        <v>1.5199999999999999E-17</v>
      </c>
      <c r="AQ23" s="29">
        <v>1.66E-20</v>
      </c>
      <c r="AR23" s="29">
        <v>3.7799999999999997E-20</v>
      </c>
      <c r="AS23" s="29">
        <v>1.33E-22</v>
      </c>
      <c r="AT23" s="29">
        <v>2.5099999999999999E-22</v>
      </c>
      <c r="AU23" s="29">
        <v>2.86E-22</v>
      </c>
      <c r="AV23" s="29">
        <v>5.3424799999999997E-5</v>
      </c>
      <c r="AW23" s="29">
        <v>2.8393600000000001</v>
      </c>
      <c r="AX23" s="29">
        <v>3.1008799999999999E-3</v>
      </c>
      <c r="AY23" s="29">
        <v>4.4188199999999998E-5</v>
      </c>
      <c r="AZ23" s="30">
        <v>2.4844399999999999E-5</v>
      </c>
      <c r="BA23" s="30">
        <v>4.68868E-5</v>
      </c>
      <c r="BB23" s="30">
        <v>5.3424799999999997E-5</v>
      </c>
      <c r="BC23" s="28">
        <v>45</v>
      </c>
      <c r="BD23" s="29">
        <v>0.44567123287671201</v>
      </c>
      <c r="BE23" s="29">
        <v>1.5549578902071699</v>
      </c>
      <c r="BF23" s="31">
        <f t="shared" si="0"/>
        <v>1.971291191228161</v>
      </c>
      <c r="BG23" s="32">
        <v>162.66999999999999</v>
      </c>
      <c r="BH23" s="33">
        <v>10</v>
      </c>
      <c r="BI23" s="32">
        <v>8</v>
      </c>
    </row>
    <row r="24" spans="1:61">
      <c r="A24" t="s">
        <v>31</v>
      </c>
      <c r="B24"/>
      <c r="C24" s="28"/>
      <c r="D24" s="28" t="s">
        <v>375</v>
      </c>
      <c r="E24" s="28"/>
      <c r="F24" s="28"/>
      <c r="G24" s="29">
        <v>0.1</v>
      </c>
      <c r="H24" s="29">
        <v>0.1</v>
      </c>
      <c r="I24" s="29">
        <v>4.0699999999999999E-10</v>
      </c>
      <c r="J24" s="29">
        <v>2.4699999999999997E-10</v>
      </c>
      <c r="K24" s="29">
        <v>1.2899999999999999E-10</v>
      </c>
      <c r="L24" s="29">
        <v>7.8999999999999999E-11</v>
      </c>
      <c r="M24" s="29">
        <v>5.3100000000000003E-11</v>
      </c>
      <c r="N24" s="29">
        <v>4.2299999999999999E-11</v>
      </c>
      <c r="O24" s="29">
        <v>5.4700000000000002E-11</v>
      </c>
      <c r="P24" s="29">
        <v>5.4700000000000002E-11</v>
      </c>
      <c r="Q24" s="29">
        <v>1.5059000000000001E-6</v>
      </c>
      <c r="R24" s="29">
        <v>9.1390000000000005E-7</v>
      </c>
      <c r="S24" s="29">
        <v>4.7729999999999997E-7</v>
      </c>
      <c r="T24" s="29">
        <v>2.9229999999999999E-7</v>
      </c>
      <c r="U24" s="29">
        <v>1.9647000000000001E-7</v>
      </c>
      <c r="V24" s="29">
        <v>1.5650999999999999E-7</v>
      </c>
      <c r="W24" s="29">
        <v>2.0239E-7</v>
      </c>
      <c r="X24" s="29">
        <v>2.0239E-7</v>
      </c>
      <c r="Y24" s="29">
        <v>2.0700000000000001E-10</v>
      </c>
      <c r="Z24" s="29">
        <v>1.51E-10</v>
      </c>
      <c r="AA24" s="29">
        <v>7.4500000000000001E-11</v>
      </c>
      <c r="AB24" s="29">
        <v>4.6500000000000001E-11</v>
      </c>
      <c r="AC24" s="29">
        <v>2.9299999999999998E-11</v>
      </c>
      <c r="AD24" s="29">
        <v>2.37E-11</v>
      </c>
      <c r="AE24" s="29">
        <v>2.86E-11</v>
      </c>
      <c r="AF24" s="29">
        <v>2.86E-11</v>
      </c>
      <c r="AG24" s="29">
        <v>7.6590000000000005E-7</v>
      </c>
      <c r="AH24" s="29">
        <v>5.5870000000000005E-7</v>
      </c>
      <c r="AI24" s="29">
        <v>2.7565000000000001E-7</v>
      </c>
      <c r="AJ24" s="29">
        <v>1.7205000000000001E-7</v>
      </c>
      <c r="AK24" s="29">
        <v>1.0841E-7</v>
      </c>
      <c r="AL24" s="29">
        <v>8.769E-8</v>
      </c>
      <c r="AM24" s="29">
        <v>1.0582E-7</v>
      </c>
      <c r="AN24" s="29">
        <v>1.0582E-7</v>
      </c>
      <c r="AO24" s="29">
        <v>4.1999999999999998E-17</v>
      </c>
      <c r="AP24" s="29">
        <v>6.1300000000000001E-14</v>
      </c>
      <c r="AQ24" s="29">
        <v>1.3299999999999999E-16</v>
      </c>
      <c r="AR24" s="29">
        <v>1.2E-15</v>
      </c>
      <c r="AS24" s="29">
        <v>7.5700000000000005E-18</v>
      </c>
      <c r="AT24" s="29">
        <v>2.1899999999999999E-17</v>
      </c>
      <c r="AU24" s="29">
        <v>3.5300000000000002E-17</v>
      </c>
      <c r="AV24" s="29">
        <v>7.8456000000000001</v>
      </c>
      <c r="AW24" s="29">
        <v>11450.84</v>
      </c>
      <c r="AX24" s="29">
        <v>24.8444</v>
      </c>
      <c r="AY24" s="29">
        <v>1.4028</v>
      </c>
      <c r="AZ24" s="30">
        <v>1.4140760000000001</v>
      </c>
      <c r="BA24" s="30">
        <v>4.0909199999999997</v>
      </c>
      <c r="BB24" s="30">
        <v>6.5940399999999997</v>
      </c>
      <c r="BC24" s="28">
        <v>105</v>
      </c>
      <c r="BD24" s="29">
        <v>1.05593607305936E-4</v>
      </c>
      <c r="BE24" s="29">
        <v>6562.8972972972997</v>
      </c>
      <c r="BF24" s="31">
        <f t="shared" si="0"/>
        <v>6562.8972972972997</v>
      </c>
      <c r="BG24" s="32">
        <v>3.8541666666666703E-2</v>
      </c>
      <c r="BH24" s="33"/>
      <c r="BI24" s="32">
        <v>1</v>
      </c>
    </row>
    <row r="25" spans="1:61">
      <c r="A25" t="s">
        <v>32</v>
      </c>
      <c r="B25"/>
      <c r="C25" s="28"/>
      <c r="D25" s="28" t="s">
        <v>375</v>
      </c>
      <c r="E25" s="28"/>
      <c r="F25" s="28"/>
      <c r="G25" s="29">
        <v>5.0000000000000001E-3</v>
      </c>
      <c r="H25" s="29">
        <v>5.0000000000000001E-3</v>
      </c>
      <c r="I25" s="29">
        <v>7.78E-10</v>
      </c>
      <c r="J25" s="29">
        <v>4.4700000000000001E-10</v>
      </c>
      <c r="K25" s="29">
        <v>2.25E-10</v>
      </c>
      <c r="L25" s="29">
        <v>1.3300000000000001E-10</v>
      </c>
      <c r="M25" s="29">
        <v>9.0300000000000001E-11</v>
      </c>
      <c r="N25" s="29">
        <v>7.1300000000000002E-11</v>
      </c>
      <c r="O25" s="29">
        <v>9.3699999999999997E-11</v>
      </c>
      <c r="P25" s="29">
        <v>9.3699999999999997E-11</v>
      </c>
      <c r="Q25" s="29">
        <v>2.8785999999999998E-6</v>
      </c>
      <c r="R25" s="29">
        <v>1.6539E-6</v>
      </c>
      <c r="S25" s="29">
        <v>8.3249999999999997E-7</v>
      </c>
      <c r="T25" s="29">
        <v>4.9210000000000002E-7</v>
      </c>
      <c r="U25" s="29">
        <v>3.3411000000000002E-7</v>
      </c>
      <c r="V25" s="29">
        <v>2.6380999999999998E-7</v>
      </c>
      <c r="W25" s="29">
        <v>3.4668999999999999E-7</v>
      </c>
      <c r="X25" s="29">
        <v>3.4668999999999999E-7</v>
      </c>
      <c r="Y25" s="29">
        <v>3.3900000000000002E-10</v>
      </c>
      <c r="Z25" s="29">
        <v>2.2799999999999999E-10</v>
      </c>
      <c r="AA25" s="29">
        <v>1.0700000000000001E-10</v>
      </c>
      <c r="AB25" s="29">
        <v>6.75E-11</v>
      </c>
      <c r="AC25" s="29">
        <v>4.3099999999999999E-11</v>
      </c>
      <c r="AD25" s="29">
        <v>3.55E-11</v>
      </c>
      <c r="AE25" s="29">
        <v>4.2699999999999999E-11</v>
      </c>
      <c r="AF25" s="29">
        <v>4.2699999999999999E-11</v>
      </c>
      <c r="AG25" s="29">
        <v>1.2543E-6</v>
      </c>
      <c r="AH25" s="29">
        <v>8.4359999999999996E-7</v>
      </c>
      <c r="AI25" s="29">
        <v>3.9589999999999999E-7</v>
      </c>
      <c r="AJ25" s="29">
        <v>2.4975000000000002E-7</v>
      </c>
      <c r="AK25" s="29">
        <v>1.5947000000000001E-7</v>
      </c>
      <c r="AL25" s="29">
        <v>1.3134999999999999E-7</v>
      </c>
      <c r="AM25" s="29">
        <v>1.5799E-7</v>
      </c>
      <c r="AN25" s="29">
        <v>1.5799E-7</v>
      </c>
      <c r="AO25" s="29">
        <v>1.3500000000000001E-17</v>
      </c>
      <c r="AP25" s="29">
        <v>2.1399999999999999E-14</v>
      </c>
      <c r="AQ25" s="29">
        <v>4.6600000000000002E-17</v>
      </c>
      <c r="AR25" s="29">
        <v>4.6499999999999996E-16</v>
      </c>
      <c r="AS25" s="29">
        <v>2.8399999999999999E-18</v>
      </c>
      <c r="AT25" s="29">
        <v>7.9500000000000001E-18</v>
      </c>
      <c r="AU25" s="29">
        <v>1.21E-17</v>
      </c>
      <c r="AV25" s="29">
        <v>2.5217999999999998</v>
      </c>
      <c r="AW25" s="29">
        <v>3997.52</v>
      </c>
      <c r="AX25" s="29">
        <v>8.7048799999999993</v>
      </c>
      <c r="AY25" s="29">
        <v>0.54358499999999998</v>
      </c>
      <c r="AZ25" s="30">
        <v>0.53051199999999998</v>
      </c>
      <c r="BA25" s="30">
        <v>1.48506</v>
      </c>
      <c r="BB25" s="30">
        <v>2.2602799999999998</v>
      </c>
      <c r="BC25" s="28">
        <v>130</v>
      </c>
      <c r="BD25" s="29">
        <v>4.3569254185692503E-5</v>
      </c>
      <c r="BE25" s="29">
        <v>15905.711790392999</v>
      </c>
      <c r="BF25" s="31">
        <f t="shared" si="0"/>
        <v>15905.711790392999</v>
      </c>
      <c r="BG25" s="32">
        <v>1.59027777777778E-2</v>
      </c>
      <c r="BH25" s="33"/>
      <c r="BI25" s="32">
        <v>1200</v>
      </c>
    </row>
    <row r="26" spans="1:61">
      <c r="A26" t="s">
        <v>33</v>
      </c>
      <c r="B26"/>
      <c r="C26" s="28"/>
      <c r="D26" s="28" t="s">
        <v>375</v>
      </c>
      <c r="E26" s="28"/>
      <c r="F26" s="28"/>
      <c r="G26" s="29">
        <v>5.0000000000000001E-3</v>
      </c>
      <c r="H26" s="29">
        <v>5.0000000000000001E-3</v>
      </c>
      <c r="I26" s="29">
        <v>5.66E-6</v>
      </c>
      <c r="J26" s="29">
        <v>5.4300000000000003E-7</v>
      </c>
      <c r="K26" s="29">
        <v>3.6399999999999998E-7</v>
      </c>
      <c r="L26" s="29">
        <v>2.3200000000000001E-7</v>
      </c>
      <c r="M26" s="29">
        <v>1.7100000000000001E-7</v>
      </c>
      <c r="N26" s="29">
        <v>1.61E-7</v>
      </c>
      <c r="O26" s="29">
        <v>2.22E-7</v>
      </c>
      <c r="P26" s="29">
        <v>2.22E-7</v>
      </c>
      <c r="Q26" s="29">
        <v>2.0941999999999999E-2</v>
      </c>
      <c r="R26" s="29">
        <v>2.0091000000000002E-3</v>
      </c>
      <c r="S26" s="29">
        <v>1.3468E-3</v>
      </c>
      <c r="T26" s="29">
        <v>8.5840000000000005E-4</v>
      </c>
      <c r="U26" s="29">
        <v>6.3270000000000004E-4</v>
      </c>
      <c r="V26" s="29">
        <v>5.9570000000000001E-4</v>
      </c>
      <c r="W26" s="29">
        <v>8.2140000000000002E-4</v>
      </c>
      <c r="X26" s="29">
        <v>8.2140000000000002E-4</v>
      </c>
      <c r="Y26" s="29">
        <v>4.99E-5</v>
      </c>
      <c r="Z26" s="29">
        <v>4.2599999999999999E-5</v>
      </c>
      <c r="AA26" s="29">
        <v>2.7800000000000001E-5</v>
      </c>
      <c r="AB26" s="29">
        <v>1.84E-5</v>
      </c>
      <c r="AC26" s="29">
        <v>1.5999999999999999E-5</v>
      </c>
      <c r="AD26" s="29">
        <v>1.45E-5</v>
      </c>
      <c r="AE26" s="29">
        <v>1.56E-5</v>
      </c>
      <c r="AF26" s="29">
        <v>1.56E-5</v>
      </c>
      <c r="AG26" s="29">
        <v>0.18462999999999999</v>
      </c>
      <c r="AH26" s="29">
        <v>0.15762000000000001</v>
      </c>
      <c r="AI26" s="29">
        <v>0.10285999999999999</v>
      </c>
      <c r="AJ26" s="29">
        <v>6.8080000000000002E-2</v>
      </c>
      <c r="AK26" s="29">
        <v>5.9200000000000003E-2</v>
      </c>
      <c r="AL26" s="29">
        <v>5.3650000000000003E-2</v>
      </c>
      <c r="AM26" s="29">
        <v>5.772E-2</v>
      </c>
      <c r="AN26" s="29">
        <v>5.772E-2</v>
      </c>
      <c r="AO26" s="29">
        <v>3.2700000000000002E-19</v>
      </c>
      <c r="AP26" s="29">
        <v>4.8200000000000004E-16</v>
      </c>
      <c r="AQ26" s="29">
        <v>1.0400000000000001E-18</v>
      </c>
      <c r="AR26" s="29">
        <v>9.7499999999999997E-18</v>
      </c>
      <c r="AS26" s="29">
        <v>5.7899999999999996E-20</v>
      </c>
      <c r="AT26" s="29">
        <v>1.66E-19</v>
      </c>
      <c r="AU26" s="29">
        <v>2.6900000000000002E-19</v>
      </c>
      <c r="AV26" s="29">
        <v>6.1083600000000002E-2</v>
      </c>
      <c r="AW26" s="29">
        <v>90.037599999999998</v>
      </c>
      <c r="AX26" s="29">
        <v>0.194272</v>
      </c>
      <c r="AY26" s="29">
        <v>1.139775E-2</v>
      </c>
      <c r="AZ26" s="30">
        <v>1.0815719999999999E-2</v>
      </c>
      <c r="BA26" s="30">
        <v>3.10088E-2</v>
      </c>
      <c r="BB26" s="30">
        <v>5.0249200000000001E-2</v>
      </c>
      <c r="BC26" s="28">
        <v>250</v>
      </c>
      <c r="BD26" s="29">
        <v>13.08</v>
      </c>
      <c r="BE26" s="29">
        <v>5.2981651376146799E-2</v>
      </c>
      <c r="BF26" s="31">
        <f t="shared" si="0"/>
        <v>1.0267247360268508</v>
      </c>
      <c r="BG26" s="32">
        <v>4774.2</v>
      </c>
      <c r="BH26" s="33">
        <v>15</v>
      </c>
      <c r="BI26" s="32"/>
    </row>
    <row r="27" spans="1:61">
      <c r="A27" t="s">
        <v>34</v>
      </c>
      <c r="B27"/>
      <c r="C27" s="28"/>
      <c r="D27" s="28" t="s">
        <v>375</v>
      </c>
      <c r="E27" s="28"/>
      <c r="F27" s="28"/>
      <c r="G27" s="29">
        <v>1</v>
      </c>
      <c r="H27" s="29">
        <v>1</v>
      </c>
      <c r="I27" s="29">
        <v>1.19E-9</v>
      </c>
      <c r="J27" s="29">
        <v>6.6999999999999996E-10</v>
      </c>
      <c r="K27" s="29">
        <v>3.3099999999999999E-10</v>
      </c>
      <c r="L27" s="29">
        <v>1.9200000000000001E-10</v>
      </c>
      <c r="M27" s="29">
        <v>1.3200000000000001E-10</v>
      </c>
      <c r="N27" s="29">
        <v>1.04E-10</v>
      </c>
      <c r="O27" s="29">
        <v>1.3699999999999999E-10</v>
      </c>
      <c r="P27" s="29">
        <v>1.3699999999999999E-10</v>
      </c>
      <c r="Q27" s="29">
        <v>4.403E-6</v>
      </c>
      <c r="R27" s="29">
        <v>2.4789999999999999E-6</v>
      </c>
      <c r="S27" s="29">
        <v>1.2246999999999999E-6</v>
      </c>
      <c r="T27" s="29">
        <v>7.1040000000000001E-7</v>
      </c>
      <c r="U27" s="29">
        <v>4.8839999999999995E-7</v>
      </c>
      <c r="V27" s="29">
        <v>3.848E-7</v>
      </c>
      <c r="W27" s="29">
        <v>5.0689999999999997E-7</v>
      </c>
      <c r="X27" s="29">
        <v>5.0689999999999997E-7</v>
      </c>
      <c r="Y27" s="29">
        <v>4.5E-10</v>
      </c>
      <c r="Z27" s="29">
        <v>2.99E-10</v>
      </c>
      <c r="AA27" s="29">
        <v>1.3900000000000001E-10</v>
      </c>
      <c r="AB27" s="29">
        <v>8.68E-11</v>
      </c>
      <c r="AC27" s="29">
        <v>5.4999999999999997E-11</v>
      </c>
      <c r="AD27" s="29">
        <v>4.58E-11</v>
      </c>
      <c r="AE27" s="29">
        <v>5.4999999999999997E-11</v>
      </c>
      <c r="AF27" s="29">
        <v>5.4999999999999997E-11</v>
      </c>
      <c r="AG27" s="29">
        <v>1.6649999999999999E-6</v>
      </c>
      <c r="AH27" s="29">
        <v>1.1062999999999999E-6</v>
      </c>
      <c r="AI27" s="29">
        <v>5.1429999999999999E-7</v>
      </c>
      <c r="AJ27" s="29">
        <v>3.2116E-7</v>
      </c>
      <c r="AK27" s="29">
        <v>2.0349999999999999E-7</v>
      </c>
      <c r="AL27" s="29">
        <v>1.6946000000000001E-7</v>
      </c>
      <c r="AM27" s="29">
        <v>2.0349999999999999E-7</v>
      </c>
      <c r="AN27" s="29">
        <v>2.0349999999999999E-7</v>
      </c>
      <c r="AO27" s="29">
        <v>7.0799999999999999E-17</v>
      </c>
      <c r="AP27" s="29">
        <v>1.03E-13</v>
      </c>
      <c r="AQ27" s="29">
        <v>2.2399999999999999E-16</v>
      </c>
      <c r="AR27" s="29">
        <v>1.9099999999999999E-15</v>
      </c>
      <c r="AS27" s="29">
        <v>1.21E-17</v>
      </c>
      <c r="AT27" s="29">
        <v>3.5300000000000002E-17</v>
      </c>
      <c r="AU27" s="29">
        <v>5.7600000000000002E-17</v>
      </c>
      <c r="AV27" s="29">
        <v>13.225440000000001</v>
      </c>
      <c r="AW27" s="29">
        <v>19240.400000000001</v>
      </c>
      <c r="AX27" s="29">
        <v>41.843200000000003</v>
      </c>
      <c r="AY27" s="29">
        <v>2.2327900000000001</v>
      </c>
      <c r="AZ27" s="30">
        <v>2.2602799999999998</v>
      </c>
      <c r="BA27" s="30">
        <v>6.5940399999999997</v>
      </c>
      <c r="BB27" s="30">
        <v>10.759679999999999</v>
      </c>
      <c r="BC27" s="28">
        <v>34</v>
      </c>
      <c r="BD27" s="29">
        <v>6.0882800608828003E-5</v>
      </c>
      <c r="BE27" s="29">
        <v>11382.525</v>
      </c>
      <c r="BF27" s="31">
        <f t="shared" si="0"/>
        <v>11382.525</v>
      </c>
      <c r="BG27" s="32">
        <v>2.2222222222222199E-2</v>
      </c>
      <c r="BH27" s="33"/>
      <c r="BI27" s="32">
        <v>0.3</v>
      </c>
    </row>
    <row r="28" spans="1:61">
      <c r="A28" t="s">
        <v>35</v>
      </c>
      <c r="B28"/>
      <c r="C28" s="28"/>
      <c r="D28" s="28" t="s">
        <v>377</v>
      </c>
      <c r="E28" s="28"/>
      <c r="F28" s="28"/>
      <c r="G28" s="29">
        <v>5.0000000000000001E-3</v>
      </c>
      <c r="H28" s="29">
        <v>5.0000000000000001E-3</v>
      </c>
      <c r="I28" s="29">
        <v>9.4599999999999996E-5</v>
      </c>
      <c r="J28" s="29">
        <v>1.0000000000000001E-5</v>
      </c>
      <c r="K28" s="29">
        <v>7.2599999999999999E-6</v>
      </c>
      <c r="L28" s="29">
        <v>5.8699999999999997E-6</v>
      </c>
      <c r="M28" s="29">
        <v>5.3499999999999996E-6</v>
      </c>
      <c r="N28" s="29">
        <v>5.3000000000000001E-6</v>
      </c>
      <c r="O28" s="29">
        <v>6.1800000000000001E-6</v>
      </c>
      <c r="P28" s="29">
        <v>6.1800000000000001E-6</v>
      </c>
      <c r="Q28" s="29">
        <v>0.35002</v>
      </c>
      <c r="R28" s="29">
        <v>3.6999999999999998E-2</v>
      </c>
      <c r="S28" s="29">
        <v>2.6862E-2</v>
      </c>
      <c r="T28" s="29">
        <v>2.1718999999999999E-2</v>
      </c>
      <c r="U28" s="29">
        <v>1.9795E-2</v>
      </c>
      <c r="V28" s="29">
        <v>1.9609999999999999E-2</v>
      </c>
      <c r="W28" s="29">
        <v>2.2866000000000001E-2</v>
      </c>
      <c r="X28" s="29">
        <v>2.2866000000000001E-2</v>
      </c>
      <c r="Y28" s="29">
        <v>4.6899999999999997E-3</v>
      </c>
      <c r="Z28" s="29">
        <v>4.4799999999999996E-3</v>
      </c>
      <c r="AA28" s="29">
        <v>3.1199999999999999E-3</v>
      </c>
      <c r="AB28" s="29">
        <v>2.5799999999999998E-3</v>
      </c>
      <c r="AC28" s="29">
        <v>2.3700000000000001E-3</v>
      </c>
      <c r="AD28" s="29">
        <v>2.4599999999999999E-3</v>
      </c>
      <c r="AE28" s="29">
        <v>2.5100000000000001E-3</v>
      </c>
      <c r="AF28" s="29">
        <v>2.5100000000000001E-3</v>
      </c>
      <c r="AG28" s="29">
        <v>17.353000000000002</v>
      </c>
      <c r="AH28" s="29">
        <v>16.576000000000001</v>
      </c>
      <c r="AI28" s="29">
        <v>11.544</v>
      </c>
      <c r="AJ28" s="29">
        <v>9.5459999999999994</v>
      </c>
      <c r="AK28" s="29">
        <v>8.7690000000000001</v>
      </c>
      <c r="AL28" s="29">
        <v>9.1020000000000003</v>
      </c>
      <c r="AM28" s="29">
        <v>9.2870000000000008</v>
      </c>
      <c r="AN28" s="29">
        <v>9.2870000000000008</v>
      </c>
      <c r="AO28" s="29">
        <v>4.4400000000000002E-16</v>
      </c>
      <c r="AP28" s="29">
        <v>6.5200000000000005E-13</v>
      </c>
      <c r="AQ28" s="29">
        <v>1.41E-15</v>
      </c>
      <c r="AR28" s="29">
        <v>1.27E-14</v>
      </c>
      <c r="AS28" s="29">
        <v>7.8299999999999998E-17</v>
      </c>
      <c r="AT28" s="29">
        <v>2.2500000000000001E-16</v>
      </c>
      <c r="AU28" s="29">
        <v>3.6500000000000001E-16</v>
      </c>
      <c r="AV28" s="29">
        <v>82.9392</v>
      </c>
      <c r="AW28" s="29">
        <v>121793.60000000001</v>
      </c>
      <c r="AX28" s="29">
        <v>263.38799999999998</v>
      </c>
      <c r="AY28" s="29">
        <v>14.846299999999999</v>
      </c>
      <c r="AZ28" s="30">
        <v>14.626440000000001</v>
      </c>
      <c r="BA28" s="30">
        <v>42.03</v>
      </c>
      <c r="BB28" s="30">
        <v>68.182000000000002</v>
      </c>
      <c r="BC28" s="28">
        <v>250</v>
      </c>
      <c r="BD28" s="29">
        <v>8300</v>
      </c>
      <c r="BE28" s="29">
        <v>8.3493975903614506E-5</v>
      </c>
      <c r="BF28" s="31">
        <f t="shared" si="0"/>
        <v>1.000041747569193</v>
      </c>
      <c r="BG28" s="32">
        <v>3029500</v>
      </c>
      <c r="BH28" s="33"/>
      <c r="BI28" s="32">
        <v>4</v>
      </c>
    </row>
    <row r="29" spans="1:61">
      <c r="A29" t="s">
        <v>36</v>
      </c>
      <c r="B29"/>
      <c r="C29" s="28"/>
      <c r="D29" s="28" t="s">
        <v>375</v>
      </c>
      <c r="E29" s="28"/>
      <c r="F29" s="28"/>
      <c r="G29" s="29">
        <v>0.6</v>
      </c>
      <c r="H29" s="29">
        <v>0.02</v>
      </c>
      <c r="I29" s="29">
        <v>5.4300000000000003E-8</v>
      </c>
      <c r="J29" s="29">
        <v>2.6799999999999998E-8</v>
      </c>
      <c r="K29" s="29">
        <v>1.6899999999999999E-8</v>
      </c>
      <c r="L29" s="29">
        <v>1.1199999999999999E-8</v>
      </c>
      <c r="M29" s="29">
        <v>7.9400000000000003E-9</v>
      </c>
      <c r="N29" s="29">
        <v>3.4200000000000002E-9</v>
      </c>
      <c r="O29" s="29">
        <v>5.4899999999999999E-9</v>
      </c>
      <c r="P29" s="29">
        <v>5.4899999999999999E-9</v>
      </c>
      <c r="Q29" s="29">
        <v>2.0091E-4</v>
      </c>
      <c r="R29" s="29">
        <v>9.9160000000000006E-5</v>
      </c>
      <c r="S29" s="29">
        <v>6.2529999999999999E-5</v>
      </c>
      <c r="T29" s="29">
        <v>4.1440000000000003E-5</v>
      </c>
      <c r="U29" s="29">
        <v>2.9377999999999999E-5</v>
      </c>
      <c r="V29" s="29">
        <v>1.2653999999999999E-5</v>
      </c>
      <c r="W29" s="29">
        <v>2.0313E-5</v>
      </c>
      <c r="X29" s="29">
        <v>2.0313E-5</v>
      </c>
      <c r="Y29" s="29">
        <v>9.16E-8</v>
      </c>
      <c r="Z29" s="29">
        <v>8.5800000000000001E-8</v>
      </c>
      <c r="AA29" s="29">
        <v>5.8899999999999998E-8</v>
      </c>
      <c r="AB29" s="29">
        <v>4.0299999999999997E-8</v>
      </c>
      <c r="AC29" s="29">
        <v>3.4200000000000002E-8</v>
      </c>
      <c r="AD29" s="29">
        <v>3.0799999999999998E-8</v>
      </c>
      <c r="AE29" s="29">
        <v>3.2999999999999998E-8</v>
      </c>
      <c r="AF29" s="29">
        <v>3.2999999999999998E-8</v>
      </c>
      <c r="AG29" s="29">
        <v>3.3891999999999999E-4</v>
      </c>
      <c r="AH29" s="29">
        <v>3.1745999999999999E-4</v>
      </c>
      <c r="AI29" s="29">
        <v>2.1793E-4</v>
      </c>
      <c r="AJ29" s="29">
        <v>1.4910999999999999E-4</v>
      </c>
      <c r="AK29" s="29">
        <v>1.2653999999999999E-4</v>
      </c>
      <c r="AL29" s="29">
        <v>1.1396E-4</v>
      </c>
      <c r="AM29" s="29">
        <v>1.2210000000000001E-4</v>
      </c>
      <c r="AN29" s="29">
        <v>1.2210000000000001E-4</v>
      </c>
      <c r="AO29" s="29">
        <v>8.2400000000000005E-17</v>
      </c>
      <c r="AP29" s="29">
        <v>1.19E-13</v>
      </c>
      <c r="AQ29" s="29">
        <v>2.58E-16</v>
      </c>
      <c r="AR29" s="29">
        <v>2.2999999999999999E-15</v>
      </c>
      <c r="AS29" s="29">
        <v>1.47E-17</v>
      </c>
      <c r="AT29" s="29">
        <v>4.2700000000000002E-17</v>
      </c>
      <c r="AU29" s="29">
        <v>6.9100000000000004E-17</v>
      </c>
      <c r="AV29" s="29">
        <v>15.39232</v>
      </c>
      <c r="AW29" s="29">
        <v>22229.200000000001</v>
      </c>
      <c r="AX29" s="29">
        <v>48.194400000000002</v>
      </c>
      <c r="AY29" s="29">
        <v>2.6886999999999999</v>
      </c>
      <c r="AZ29" s="30">
        <v>2.7459600000000002</v>
      </c>
      <c r="BA29" s="30">
        <v>7.9763599999999997</v>
      </c>
      <c r="BB29" s="30">
        <v>12.90788</v>
      </c>
      <c r="BC29" s="28">
        <v>60</v>
      </c>
      <c r="BD29" s="29">
        <v>5.2713000000000001</v>
      </c>
      <c r="BE29" s="29">
        <v>0.131466621137101</v>
      </c>
      <c r="BF29" s="31">
        <f t="shared" si="0"/>
        <v>1.0671731852252788</v>
      </c>
      <c r="BG29" s="32">
        <v>1924.0245</v>
      </c>
      <c r="BH29" s="33">
        <v>100</v>
      </c>
      <c r="BI29" s="32">
        <v>480</v>
      </c>
    </row>
    <row r="30" spans="1:61">
      <c r="A30" t="s">
        <v>37</v>
      </c>
      <c r="B30"/>
      <c r="C30" s="28"/>
      <c r="D30" s="28" t="s">
        <v>375</v>
      </c>
      <c r="E30" s="28"/>
      <c r="F30" s="28"/>
      <c r="G30" s="29">
        <v>0.2</v>
      </c>
      <c r="H30" s="29">
        <v>0.2</v>
      </c>
      <c r="I30" s="29">
        <v>1.3500000000000001E-9</v>
      </c>
      <c r="J30" s="29">
        <v>9.7199999999999995E-10</v>
      </c>
      <c r="K30" s="29">
        <v>5.6300000000000002E-10</v>
      </c>
      <c r="L30" s="29">
        <v>3.75E-10</v>
      </c>
      <c r="M30" s="29">
        <v>2.4699999999999997E-10</v>
      </c>
      <c r="N30" s="29">
        <v>1.9699999999999999E-10</v>
      </c>
      <c r="O30" s="29">
        <v>2.4699999999999997E-10</v>
      </c>
      <c r="P30" s="29">
        <v>2.4699999999999997E-10</v>
      </c>
      <c r="Q30" s="29">
        <v>4.9949999999999996E-6</v>
      </c>
      <c r="R30" s="29">
        <v>3.5964E-6</v>
      </c>
      <c r="S30" s="29">
        <v>2.0831E-6</v>
      </c>
      <c r="T30" s="29">
        <v>1.3875000000000001E-6</v>
      </c>
      <c r="U30" s="29">
        <v>9.1390000000000005E-7</v>
      </c>
      <c r="V30" s="29">
        <v>7.2890000000000002E-7</v>
      </c>
      <c r="W30" s="29">
        <v>9.1390000000000005E-7</v>
      </c>
      <c r="X30" s="29">
        <v>9.1390000000000005E-7</v>
      </c>
      <c r="Y30" s="29">
        <v>1.1800000000000001E-9</v>
      </c>
      <c r="Z30" s="29">
        <v>9.4000000000000006E-10</v>
      </c>
      <c r="AA30" s="29">
        <v>5.2800000000000004E-10</v>
      </c>
      <c r="AB30" s="29">
        <v>3.5600000000000001E-10</v>
      </c>
      <c r="AC30" s="29">
        <v>2.6400000000000002E-10</v>
      </c>
      <c r="AD30" s="29">
        <v>2.1199999999999999E-10</v>
      </c>
      <c r="AE30" s="29">
        <v>2.4299999999999999E-10</v>
      </c>
      <c r="AF30" s="29">
        <v>2.4299999999999999E-10</v>
      </c>
      <c r="AG30" s="29">
        <v>4.3660000000000002E-6</v>
      </c>
      <c r="AH30" s="29">
        <v>3.478E-6</v>
      </c>
      <c r="AI30" s="29">
        <v>1.9535999999999998E-6</v>
      </c>
      <c r="AJ30" s="29">
        <v>1.3172000000000001E-6</v>
      </c>
      <c r="AK30" s="29">
        <v>9.7679999999999991E-7</v>
      </c>
      <c r="AL30" s="29">
        <v>7.8439999999999996E-7</v>
      </c>
      <c r="AM30" s="29">
        <v>8.991E-7</v>
      </c>
      <c r="AN30" s="29">
        <v>8.991E-7</v>
      </c>
      <c r="AO30" s="29">
        <v>1.1E-17</v>
      </c>
      <c r="AP30" s="29">
        <v>1.8799999999999999E-14</v>
      </c>
      <c r="AQ30" s="29">
        <v>4.1200000000000003E-17</v>
      </c>
      <c r="AR30" s="29">
        <v>4.0500000000000002E-16</v>
      </c>
      <c r="AS30" s="29">
        <v>2.5800000000000001E-18</v>
      </c>
      <c r="AT30" s="29">
        <v>7.2000000000000002E-18</v>
      </c>
      <c r="AU30" s="29">
        <v>1.05E-17</v>
      </c>
      <c r="AV30" s="29">
        <v>2.0548000000000002</v>
      </c>
      <c r="AW30" s="29">
        <v>3511.84</v>
      </c>
      <c r="AX30" s="29">
        <v>7.6961599999999999</v>
      </c>
      <c r="AY30" s="29">
        <v>0.473445</v>
      </c>
      <c r="AZ30" s="30">
        <v>0.48194399999999998</v>
      </c>
      <c r="BA30" s="30">
        <v>1.3449599999999999</v>
      </c>
      <c r="BB30" s="30">
        <v>1.9614</v>
      </c>
      <c r="BC30" s="28">
        <v>48</v>
      </c>
      <c r="BD30" s="29">
        <v>2.46118721461187E-3</v>
      </c>
      <c r="BE30" s="29">
        <v>281.57142857142901</v>
      </c>
      <c r="BF30" s="31">
        <f t="shared" si="0"/>
        <v>281.57142857142901</v>
      </c>
      <c r="BG30" s="32">
        <v>0.89833333333333298</v>
      </c>
      <c r="BH30" s="33"/>
      <c r="BI30" s="32">
        <v>0</v>
      </c>
    </row>
    <row r="31" spans="1:61">
      <c r="A31" s="96" t="s">
        <v>38</v>
      </c>
      <c r="B31" t="s">
        <v>13</v>
      </c>
      <c r="C31" s="28"/>
      <c r="D31" s="28" t="s">
        <v>375</v>
      </c>
      <c r="E31" s="28"/>
      <c r="F31" s="28"/>
      <c r="G31" s="29">
        <v>1</v>
      </c>
      <c r="H31" s="29">
        <v>0.02</v>
      </c>
      <c r="I31" s="29">
        <v>2.11E-8</v>
      </c>
      <c r="J31" s="29">
        <v>1.24E-8</v>
      </c>
      <c r="K31" s="29">
        <v>9.7100000000000006E-9</v>
      </c>
      <c r="L31" s="29">
        <v>1.02E-8</v>
      </c>
      <c r="M31" s="29">
        <v>1.3399999999999999E-8</v>
      </c>
      <c r="N31" s="29">
        <v>1.3599999999999999E-8</v>
      </c>
      <c r="O31" s="29">
        <v>1.33E-8</v>
      </c>
      <c r="P31" s="29">
        <v>1.33E-8</v>
      </c>
      <c r="Q31" s="29">
        <v>7.8070000000000003E-5</v>
      </c>
      <c r="R31" s="29">
        <v>4.5880000000000001E-5</v>
      </c>
      <c r="S31" s="29">
        <v>3.5926999999999997E-5</v>
      </c>
      <c r="T31" s="29">
        <v>3.7740000000000001E-5</v>
      </c>
      <c r="U31" s="29">
        <v>4.9580000000000003E-5</v>
      </c>
      <c r="V31" s="29">
        <v>5.0319999999999999E-5</v>
      </c>
      <c r="W31" s="29">
        <v>4.9209999999999998E-5</v>
      </c>
      <c r="X31" s="29">
        <v>4.9209999999999998E-5</v>
      </c>
      <c r="Y31" s="29">
        <v>1.1000000000000001E-7</v>
      </c>
      <c r="Z31" s="29">
        <v>1.03E-7</v>
      </c>
      <c r="AA31" s="29">
        <v>6.9800000000000003E-8</v>
      </c>
      <c r="AB31" s="29">
        <v>4.7600000000000003E-8</v>
      </c>
      <c r="AC31" s="29">
        <v>4.14E-8</v>
      </c>
      <c r="AD31" s="29">
        <v>3.9400000000000002E-8</v>
      </c>
      <c r="AE31" s="29">
        <v>4.1700000000000003E-8</v>
      </c>
      <c r="AF31" s="29">
        <v>4.1700000000000003E-8</v>
      </c>
      <c r="AG31" s="29">
        <v>4.0700000000000003E-4</v>
      </c>
      <c r="AH31" s="29">
        <v>3.8109999999999999E-4</v>
      </c>
      <c r="AI31" s="29">
        <v>2.5826000000000001E-4</v>
      </c>
      <c r="AJ31" s="29">
        <v>1.7611999999999999E-4</v>
      </c>
      <c r="AK31" s="29">
        <v>1.5317999999999999E-4</v>
      </c>
      <c r="AL31" s="29">
        <v>1.4578E-4</v>
      </c>
      <c r="AM31" s="29">
        <v>1.5428999999999999E-4</v>
      </c>
      <c r="AN31" s="29">
        <v>1.5428999999999999E-4</v>
      </c>
      <c r="AO31" s="29">
        <v>4.6500000000000001E-21</v>
      </c>
      <c r="AP31" s="29">
        <v>9.3999999999999999E-17</v>
      </c>
      <c r="AQ31" s="29">
        <v>1.0499999999999999E-19</v>
      </c>
      <c r="AR31" s="29">
        <v>3.1299999999999999E-18</v>
      </c>
      <c r="AS31" s="29">
        <v>2.1499999999999999E-21</v>
      </c>
      <c r="AT31" s="29">
        <v>3.7500000000000004E-21</v>
      </c>
      <c r="AU31" s="29">
        <v>4.5700000000000003E-21</v>
      </c>
      <c r="AV31" s="29">
        <v>8.6861999999999996E-4</v>
      </c>
      <c r="AW31" s="29">
        <v>17.559200000000001</v>
      </c>
      <c r="AX31" s="29">
        <v>1.9613999999999999E-2</v>
      </c>
      <c r="AY31" s="29">
        <v>3.6589700000000001E-3</v>
      </c>
      <c r="AZ31" s="30">
        <v>4.0161999999999999E-4</v>
      </c>
      <c r="BA31" s="30">
        <v>7.0049999999999995E-4</v>
      </c>
      <c r="BB31" s="30">
        <v>8.5367600000000004E-4</v>
      </c>
      <c r="BC31" s="28">
        <v>137</v>
      </c>
      <c r="BD31" s="29">
        <v>30.167100000000001</v>
      </c>
      <c r="BE31" s="29">
        <v>2.2972045705420802E-2</v>
      </c>
      <c r="BF31" s="31">
        <f t="shared" si="0"/>
        <v>1.0115299987062556</v>
      </c>
      <c r="BG31" s="32">
        <v>11010.9915</v>
      </c>
      <c r="BH31" s="33">
        <v>200</v>
      </c>
      <c r="BI31" s="32">
        <v>10</v>
      </c>
    </row>
    <row r="32" spans="1:61">
      <c r="A32" t="s">
        <v>39</v>
      </c>
      <c r="B32"/>
      <c r="C32" s="28"/>
      <c r="D32" s="28" t="s">
        <v>375</v>
      </c>
      <c r="E32" s="28"/>
      <c r="F32" s="28"/>
      <c r="G32" s="29">
        <v>1</v>
      </c>
      <c r="H32" s="29">
        <v>1</v>
      </c>
      <c r="I32" s="29">
        <v>7.1400000000000002E-10</v>
      </c>
      <c r="J32" s="29">
        <v>4.3200000000000001E-10</v>
      </c>
      <c r="K32" s="29">
        <v>2.1999999999999999E-10</v>
      </c>
      <c r="L32" s="29">
        <v>1.3200000000000001E-10</v>
      </c>
      <c r="M32" s="29">
        <v>9.0900000000000004E-11</v>
      </c>
      <c r="N32" s="29">
        <v>7.1900000000000005E-11</v>
      </c>
      <c r="O32" s="29">
        <v>9.3300000000000004E-11</v>
      </c>
      <c r="P32" s="29">
        <v>9.3300000000000004E-11</v>
      </c>
      <c r="Q32" s="29">
        <v>2.6417999999999998E-6</v>
      </c>
      <c r="R32" s="29">
        <v>1.5984E-6</v>
      </c>
      <c r="S32" s="29">
        <v>8.1399999999999996E-7</v>
      </c>
      <c r="T32" s="29">
        <v>4.8839999999999995E-7</v>
      </c>
      <c r="U32" s="29">
        <v>3.3632999999999999E-7</v>
      </c>
      <c r="V32" s="29">
        <v>2.6603000000000001E-7</v>
      </c>
      <c r="W32" s="29">
        <v>3.4521000000000001E-7</v>
      </c>
      <c r="X32" s="29">
        <v>3.4521000000000001E-7</v>
      </c>
      <c r="Y32" s="29">
        <v>3.14E-10</v>
      </c>
      <c r="Z32" s="29">
        <v>2.2699999999999999E-10</v>
      </c>
      <c r="AA32" s="29">
        <v>1.09E-10</v>
      </c>
      <c r="AB32" s="29">
        <v>6.8199999999999995E-11</v>
      </c>
      <c r="AC32" s="29">
        <v>4.2699999999999999E-11</v>
      </c>
      <c r="AD32" s="29">
        <v>3.5000000000000002E-11</v>
      </c>
      <c r="AE32" s="29">
        <v>4.22E-11</v>
      </c>
      <c r="AF32" s="29">
        <v>4.22E-11</v>
      </c>
      <c r="AG32" s="29">
        <v>1.1618E-6</v>
      </c>
      <c r="AH32" s="29">
        <v>8.399E-7</v>
      </c>
      <c r="AI32" s="29">
        <v>4.0330000000000002E-7</v>
      </c>
      <c r="AJ32" s="29">
        <v>2.5234E-7</v>
      </c>
      <c r="AK32" s="29">
        <v>1.5799E-7</v>
      </c>
      <c r="AL32" s="29">
        <v>1.2949999999999999E-7</v>
      </c>
      <c r="AM32" s="29">
        <v>1.5613999999999999E-7</v>
      </c>
      <c r="AN32" s="29">
        <v>1.5613999999999999E-7</v>
      </c>
      <c r="AO32" s="29">
        <v>1.29E-16</v>
      </c>
      <c r="AP32" s="29">
        <v>1.8800000000000001E-13</v>
      </c>
      <c r="AQ32" s="29">
        <v>4.0599999999999999E-16</v>
      </c>
      <c r="AR32" s="29">
        <v>3.6499999999999998E-15</v>
      </c>
      <c r="AS32" s="29">
        <v>2.3000000000000001E-17</v>
      </c>
      <c r="AT32" s="29">
        <v>6.6400000000000004E-17</v>
      </c>
      <c r="AU32" s="29">
        <v>1.07E-16</v>
      </c>
      <c r="AV32" s="29">
        <v>24.097200000000001</v>
      </c>
      <c r="AW32" s="29">
        <v>35118.400000000001</v>
      </c>
      <c r="AX32" s="29">
        <v>75.840800000000002</v>
      </c>
      <c r="AY32" s="29">
        <v>4.2668499999999998</v>
      </c>
      <c r="AZ32" s="30">
        <v>4.2964000000000002</v>
      </c>
      <c r="BA32" s="30">
        <v>12.40352</v>
      </c>
      <c r="BB32" s="30">
        <v>19.9876</v>
      </c>
      <c r="BC32" s="28">
        <v>60</v>
      </c>
      <c r="BD32" s="29">
        <v>4.5091324200913198E-5</v>
      </c>
      <c r="BE32" s="29">
        <v>15368.810126582301</v>
      </c>
      <c r="BF32" s="31">
        <f t="shared" si="0"/>
        <v>15368.810126582301</v>
      </c>
      <c r="BG32" s="32">
        <v>1.6458333333333301E-2</v>
      </c>
      <c r="BH32" s="33"/>
      <c r="BI32" s="32">
        <v>530</v>
      </c>
    </row>
    <row r="33" spans="1:61">
      <c r="A33" t="s">
        <v>40</v>
      </c>
      <c r="B33"/>
      <c r="C33" s="28"/>
      <c r="D33" s="28" t="s">
        <v>375</v>
      </c>
      <c r="E33" s="28"/>
      <c r="F33" s="28"/>
      <c r="G33" s="29">
        <v>5.0000000000000001E-3</v>
      </c>
      <c r="H33" s="29">
        <v>5.0000000000000001E-3</v>
      </c>
      <c r="I33" s="29">
        <v>1.72E-10</v>
      </c>
      <c r="J33" s="29">
        <v>1.08E-10</v>
      </c>
      <c r="K33" s="29">
        <v>5.8099999999999998E-11</v>
      </c>
      <c r="L33" s="29">
        <v>3.6500000000000003E-11</v>
      </c>
      <c r="M33" s="29">
        <v>2.4800000000000001E-11</v>
      </c>
      <c r="N33" s="29">
        <v>1.97E-11</v>
      </c>
      <c r="O33" s="29">
        <v>2.5200000000000001E-11</v>
      </c>
      <c r="P33" s="29">
        <v>2.5200000000000001E-11</v>
      </c>
      <c r="Q33" s="29">
        <v>6.3639999999999995E-7</v>
      </c>
      <c r="R33" s="29">
        <v>3.996E-7</v>
      </c>
      <c r="S33" s="29">
        <v>2.1497E-7</v>
      </c>
      <c r="T33" s="29">
        <v>1.3505000000000001E-7</v>
      </c>
      <c r="U33" s="29">
        <v>9.1759999999999996E-8</v>
      </c>
      <c r="V33" s="29">
        <v>7.289E-8</v>
      </c>
      <c r="W33" s="29">
        <v>9.3240000000000006E-8</v>
      </c>
      <c r="X33" s="29">
        <v>9.3240000000000006E-8</v>
      </c>
      <c r="Y33" s="29">
        <v>5.8700000000000004E-10</v>
      </c>
      <c r="Z33" s="29">
        <v>4.1700000000000001E-10</v>
      </c>
      <c r="AA33" s="29">
        <v>2.7099999999999999E-10</v>
      </c>
      <c r="AB33" s="29">
        <v>1.86E-10</v>
      </c>
      <c r="AC33" s="29">
        <v>1.6300000000000001E-10</v>
      </c>
      <c r="AD33" s="29">
        <v>1.3900000000000001E-10</v>
      </c>
      <c r="AE33" s="29">
        <v>1.51E-10</v>
      </c>
      <c r="AF33" s="29">
        <v>1.51E-10</v>
      </c>
      <c r="AG33" s="29">
        <v>2.1718999999999999E-6</v>
      </c>
      <c r="AH33" s="29">
        <v>1.5429000000000001E-6</v>
      </c>
      <c r="AI33" s="29">
        <v>1.0026999999999999E-6</v>
      </c>
      <c r="AJ33" s="29">
        <v>6.8820000000000003E-7</v>
      </c>
      <c r="AK33" s="29">
        <v>6.0309999999999999E-7</v>
      </c>
      <c r="AL33" s="29">
        <v>5.1429999999999999E-7</v>
      </c>
      <c r="AM33" s="29">
        <v>5.5870000000000005E-7</v>
      </c>
      <c r="AN33" s="29">
        <v>5.5870000000000005E-7</v>
      </c>
      <c r="AO33" s="29">
        <v>4.2299999999999998E-17</v>
      </c>
      <c r="AP33" s="29">
        <v>6.2799999999999995E-14</v>
      </c>
      <c r="AQ33" s="29">
        <v>1.3599999999999999E-16</v>
      </c>
      <c r="AR33" s="29">
        <v>1.2699999999999999E-15</v>
      </c>
      <c r="AS33" s="29">
        <v>8.0400000000000004E-18</v>
      </c>
      <c r="AT33" s="29">
        <v>2.3000000000000001E-17</v>
      </c>
      <c r="AU33" s="29">
        <v>3.6399999999999997E-17</v>
      </c>
      <c r="AV33" s="29">
        <v>7.9016400000000004</v>
      </c>
      <c r="AW33" s="29">
        <v>11731.04</v>
      </c>
      <c r="AX33" s="29">
        <v>25.404800000000002</v>
      </c>
      <c r="AY33" s="29">
        <v>1.4846299999999999</v>
      </c>
      <c r="AZ33" s="30">
        <v>1.5018720000000001</v>
      </c>
      <c r="BA33" s="30">
        <v>4.2964000000000002</v>
      </c>
      <c r="BB33" s="30">
        <v>6.7995200000000002</v>
      </c>
      <c r="BC33" s="28">
        <v>151</v>
      </c>
      <c r="BD33" s="29">
        <v>3.40563165905632E-5</v>
      </c>
      <c r="BE33" s="29">
        <v>20348.648044692702</v>
      </c>
      <c r="BF33" s="31">
        <f t="shared" si="0"/>
        <v>20348.648044692702</v>
      </c>
      <c r="BG33" s="32">
        <v>1.2430555555555599E-2</v>
      </c>
      <c r="BH33" s="33"/>
      <c r="BI33" s="32">
        <v>1500</v>
      </c>
    </row>
    <row r="34" spans="1:61">
      <c r="A34" t="s">
        <v>41</v>
      </c>
      <c r="B34"/>
      <c r="C34" s="28"/>
      <c r="D34" s="28" t="s">
        <v>376</v>
      </c>
      <c r="E34" s="28"/>
      <c r="F34" s="28"/>
      <c r="G34" s="29"/>
      <c r="H34" s="29">
        <v>0</v>
      </c>
      <c r="I34" s="29">
        <v>0</v>
      </c>
      <c r="J34" s="29">
        <v>0</v>
      </c>
      <c r="K34" s="29">
        <v>0</v>
      </c>
      <c r="L34" s="29">
        <v>0</v>
      </c>
      <c r="M34" s="29">
        <v>0</v>
      </c>
      <c r="N34" s="29">
        <v>0</v>
      </c>
      <c r="O34" s="29">
        <v>0</v>
      </c>
      <c r="P34" s="29">
        <v>0</v>
      </c>
      <c r="Q34" s="29">
        <v>0</v>
      </c>
      <c r="R34" s="29">
        <v>0</v>
      </c>
      <c r="S34" s="29">
        <v>0</v>
      </c>
      <c r="T34" s="29">
        <v>0</v>
      </c>
      <c r="U34" s="29">
        <v>0</v>
      </c>
      <c r="V34" s="29">
        <v>0</v>
      </c>
      <c r="W34" s="29">
        <v>0</v>
      </c>
      <c r="X34" s="29">
        <v>0</v>
      </c>
      <c r="Y34" s="29">
        <v>0</v>
      </c>
      <c r="Z34" s="29">
        <v>0</v>
      </c>
      <c r="AA34" s="29">
        <v>0</v>
      </c>
      <c r="AB34" s="29">
        <v>0</v>
      </c>
      <c r="AC34" s="29">
        <v>0</v>
      </c>
      <c r="AD34" s="29">
        <v>0</v>
      </c>
      <c r="AE34" s="29">
        <v>0</v>
      </c>
      <c r="AF34" s="29">
        <v>0</v>
      </c>
      <c r="AG34" s="29">
        <v>0</v>
      </c>
      <c r="AH34" s="29">
        <v>0</v>
      </c>
      <c r="AI34" s="29">
        <v>0</v>
      </c>
      <c r="AJ34" s="29">
        <v>0</v>
      </c>
      <c r="AK34" s="29">
        <v>0</v>
      </c>
      <c r="AL34" s="29">
        <v>0</v>
      </c>
      <c r="AM34" s="29">
        <v>0</v>
      </c>
      <c r="AN34" s="29">
        <v>0</v>
      </c>
      <c r="AO34" s="29">
        <v>1.0700000000000001E-18</v>
      </c>
      <c r="AP34" s="29">
        <v>2.2400000000000001E-15</v>
      </c>
      <c r="AQ34" s="29">
        <v>5.0000000000000004E-18</v>
      </c>
      <c r="AR34" s="29">
        <v>6.72E-17</v>
      </c>
      <c r="AS34" s="29">
        <v>3.1999999999999998E-19</v>
      </c>
      <c r="AT34" s="29">
        <v>7.2399999999999996E-19</v>
      </c>
      <c r="AU34" s="29">
        <v>9.9300000000000003E-19</v>
      </c>
      <c r="AV34" s="29">
        <v>0.199876</v>
      </c>
      <c r="AW34" s="29">
        <v>418.43200000000002</v>
      </c>
      <c r="AX34" s="29">
        <v>0.93400000000000005</v>
      </c>
      <c r="AY34" s="29">
        <v>7.8556799999999996E-2</v>
      </c>
      <c r="AZ34" s="30">
        <v>5.9776000000000003E-2</v>
      </c>
      <c r="BA34" s="30">
        <v>0.13524320000000001</v>
      </c>
      <c r="BB34" s="30">
        <v>0.1854924</v>
      </c>
      <c r="BC34" s="28">
        <v>154</v>
      </c>
      <c r="BD34" s="29">
        <v>7.0966514459665096E-6</v>
      </c>
      <c r="BE34" s="29">
        <v>97651.6890080429</v>
      </c>
      <c r="BF34" s="31">
        <f t="shared" ref="BF34:BF65" si="1">IFERROR((t_com*BE34)/(1-EXP(-BE34*t_com)),".")</f>
        <v>97651.6890080429</v>
      </c>
      <c r="BG34" s="32">
        <v>2.5902777777777799E-3</v>
      </c>
      <c r="BH34" s="33"/>
      <c r="BI34" s="32">
        <v>650</v>
      </c>
    </row>
    <row r="35" spans="1:61">
      <c r="A35" t="s">
        <v>42</v>
      </c>
      <c r="B35"/>
      <c r="C35" s="28"/>
      <c r="D35" s="28" t="s">
        <v>375</v>
      </c>
      <c r="E35" s="28"/>
      <c r="F35" s="28"/>
      <c r="G35" s="29">
        <v>5.0000000000000001E-3</v>
      </c>
      <c r="H35" s="29">
        <v>5.0000000000000001E-3</v>
      </c>
      <c r="I35" s="29">
        <v>4.8799999999999997E-9</v>
      </c>
      <c r="J35" s="29">
        <v>2.9699999999999999E-9</v>
      </c>
      <c r="K35" s="29">
        <v>1.55E-9</v>
      </c>
      <c r="L35" s="29">
        <v>9.569999999999999E-10</v>
      </c>
      <c r="M35" s="29">
        <v>5.8199999999999995E-10</v>
      </c>
      <c r="N35" s="29">
        <v>4.6600000000000005E-10</v>
      </c>
      <c r="O35" s="29">
        <v>6.2000000000000003E-10</v>
      </c>
      <c r="P35" s="29">
        <v>6.2000000000000003E-10</v>
      </c>
      <c r="Q35" s="29">
        <v>1.8056000000000001E-5</v>
      </c>
      <c r="R35" s="29">
        <v>1.0988999999999999E-5</v>
      </c>
      <c r="S35" s="29">
        <v>5.7350000000000001E-6</v>
      </c>
      <c r="T35" s="29">
        <v>3.5408999999999998E-6</v>
      </c>
      <c r="U35" s="29">
        <v>2.1534E-6</v>
      </c>
      <c r="V35" s="29">
        <v>1.7241999999999999E-6</v>
      </c>
      <c r="W35" s="29">
        <v>2.294E-6</v>
      </c>
      <c r="X35" s="29">
        <v>2.294E-6</v>
      </c>
      <c r="Y35" s="29">
        <v>6.65E-9</v>
      </c>
      <c r="Z35" s="29">
        <v>5.3499999999999999E-9</v>
      </c>
      <c r="AA35" s="29">
        <v>2.7400000000000001E-9</v>
      </c>
      <c r="AB35" s="29">
        <v>1.8199999999999999E-9</v>
      </c>
      <c r="AC35" s="29">
        <v>1.5199999999999999E-9</v>
      </c>
      <c r="AD35" s="29">
        <v>1.3500000000000001E-9</v>
      </c>
      <c r="AE35" s="29">
        <v>1.4800000000000001E-9</v>
      </c>
      <c r="AF35" s="29">
        <v>1.4800000000000001E-9</v>
      </c>
      <c r="AG35" s="29">
        <v>2.4604999999999999E-5</v>
      </c>
      <c r="AH35" s="29">
        <v>1.9794999999999999E-5</v>
      </c>
      <c r="AI35" s="29">
        <v>1.0138E-5</v>
      </c>
      <c r="AJ35" s="29">
        <v>6.7340000000000002E-6</v>
      </c>
      <c r="AK35" s="29">
        <v>5.6239999999999999E-6</v>
      </c>
      <c r="AL35" s="29">
        <v>4.9949999999999996E-6</v>
      </c>
      <c r="AM35" s="29">
        <v>5.4759999999999997E-6</v>
      </c>
      <c r="AN35" s="29">
        <v>5.4759999999999997E-6</v>
      </c>
      <c r="AO35" s="29">
        <v>3.3500000000000002E-17</v>
      </c>
      <c r="AP35" s="29">
        <v>5.2499999999999997E-14</v>
      </c>
      <c r="AQ35" s="29">
        <v>1.14E-16</v>
      </c>
      <c r="AR35" s="29">
        <v>1.1200000000000001E-15</v>
      </c>
      <c r="AS35" s="29">
        <v>6.9900000000000006E-18</v>
      </c>
      <c r="AT35" s="29">
        <v>1.9700000000000001E-17</v>
      </c>
      <c r="AU35" s="29">
        <v>3.0099999999999999E-17</v>
      </c>
      <c r="AV35" s="29">
        <v>6.2577999999999996</v>
      </c>
      <c r="AW35" s="29">
        <v>9807</v>
      </c>
      <c r="AX35" s="29">
        <v>21.295200000000001</v>
      </c>
      <c r="AY35" s="29">
        <v>1.30928</v>
      </c>
      <c r="AZ35" s="30">
        <v>1.3057319999999999</v>
      </c>
      <c r="BA35" s="30">
        <v>3.6799599999999999</v>
      </c>
      <c r="BB35" s="30">
        <v>5.6226799999999999</v>
      </c>
      <c r="BC35" s="28">
        <v>250</v>
      </c>
      <c r="BD35" s="29">
        <v>9.8173515981735192E-4</v>
      </c>
      <c r="BE35" s="29">
        <v>705.893023255814</v>
      </c>
      <c r="BF35" s="31">
        <f t="shared" si="1"/>
        <v>705.893023255814</v>
      </c>
      <c r="BG35" s="32">
        <v>0.358333333333333</v>
      </c>
      <c r="BH35" s="33"/>
      <c r="BI35" s="32"/>
    </row>
    <row r="36" spans="1:61">
      <c r="A36" t="s">
        <v>43</v>
      </c>
      <c r="B36"/>
      <c r="C36" s="28"/>
      <c r="D36" s="28" t="s">
        <v>376</v>
      </c>
      <c r="E36" s="28"/>
      <c r="F36" s="28"/>
      <c r="G36" s="29"/>
      <c r="H36" s="29">
        <v>0</v>
      </c>
      <c r="I36" s="29">
        <v>0</v>
      </c>
      <c r="J36" s="29">
        <v>0</v>
      </c>
      <c r="K36" s="29">
        <v>0</v>
      </c>
      <c r="L36" s="29">
        <v>0</v>
      </c>
      <c r="M36" s="29">
        <v>0</v>
      </c>
      <c r="N36" s="29">
        <v>0</v>
      </c>
      <c r="O36" s="29">
        <v>0</v>
      </c>
      <c r="P36" s="29">
        <v>0</v>
      </c>
      <c r="Q36" s="29">
        <v>0</v>
      </c>
      <c r="R36" s="29">
        <v>0</v>
      </c>
      <c r="S36" s="29">
        <v>0</v>
      </c>
      <c r="T36" s="29">
        <v>0</v>
      </c>
      <c r="U36" s="29">
        <v>0</v>
      </c>
      <c r="V36" s="29">
        <v>0</v>
      </c>
      <c r="W36" s="29">
        <v>0</v>
      </c>
      <c r="X36" s="29">
        <v>0</v>
      </c>
      <c r="Y36" s="29">
        <v>0</v>
      </c>
      <c r="Z36" s="29">
        <v>0</v>
      </c>
      <c r="AA36" s="29">
        <v>0</v>
      </c>
      <c r="AB36" s="29">
        <v>0</v>
      </c>
      <c r="AC36" s="29">
        <v>0</v>
      </c>
      <c r="AD36" s="29">
        <v>0</v>
      </c>
      <c r="AE36" s="29">
        <v>0</v>
      </c>
      <c r="AF36" s="29">
        <v>0</v>
      </c>
      <c r="AG36" s="29">
        <v>0</v>
      </c>
      <c r="AH36" s="29">
        <v>0</v>
      </c>
      <c r="AI36" s="29">
        <v>0</v>
      </c>
      <c r="AJ36" s="29">
        <v>0</v>
      </c>
      <c r="AK36" s="29">
        <v>0</v>
      </c>
      <c r="AL36" s="29">
        <v>0</v>
      </c>
      <c r="AM36" s="29">
        <v>0</v>
      </c>
      <c r="AN36" s="29">
        <v>0</v>
      </c>
      <c r="AO36" s="29">
        <v>3.3999999999999998E-17</v>
      </c>
      <c r="AP36" s="29">
        <v>5.1799999999999998E-14</v>
      </c>
      <c r="AQ36" s="29">
        <v>1.11E-16</v>
      </c>
      <c r="AR36" s="29">
        <v>1.2099999999999999E-15</v>
      </c>
      <c r="AS36" s="29">
        <v>7.0399999999999995E-18</v>
      </c>
      <c r="AT36" s="29">
        <v>1.9499999999999999E-17</v>
      </c>
      <c r="AU36" s="29">
        <v>3.0200000000000003E-17</v>
      </c>
      <c r="AV36" s="29">
        <v>6.3512000000000004</v>
      </c>
      <c r="AW36" s="29">
        <v>9676.24</v>
      </c>
      <c r="AX36" s="29">
        <v>20.7348</v>
      </c>
      <c r="AY36" s="29">
        <v>1.41449</v>
      </c>
      <c r="AZ36" s="30">
        <v>1.315072</v>
      </c>
      <c r="BA36" s="30">
        <v>3.6425999999999998</v>
      </c>
      <c r="BB36" s="30">
        <v>5.6413599999999997</v>
      </c>
      <c r="BC36" s="28">
        <v>144</v>
      </c>
      <c r="BD36" s="29">
        <v>3.2343987823439897E-7</v>
      </c>
      <c r="BE36" s="29">
        <v>2142592.9411764699</v>
      </c>
      <c r="BF36" s="31">
        <f t="shared" si="1"/>
        <v>2142592.9411764699</v>
      </c>
      <c r="BG36" s="32">
        <v>1.1805555555555601E-4</v>
      </c>
      <c r="BH36" s="33"/>
      <c r="BI36" s="32">
        <v>650</v>
      </c>
    </row>
    <row r="37" spans="1:61">
      <c r="A37" t="s">
        <v>44</v>
      </c>
      <c r="B37"/>
      <c r="C37" s="28"/>
      <c r="D37" s="28" t="s">
        <v>375</v>
      </c>
      <c r="E37" s="28"/>
      <c r="F37" s="28"/>
      <c r="G37" s="29">
        <v>1</v>
      </c>
      <c r="H37" s="29">
        <v>1</v>
      </c>
      <c r="I37" s="29">
        <v>4.9900000000000003E-10</v>
      </c>
      <c r="J37" s="29">
        <v>2.9099999999999998E-10</v>
      </c>
      <c r="K37" s="29">
        <v>1.4800000000000001E-10</v>
      </c>
      <c r="L37" s="29">
        <v>8.8299999999999995E-11</v>
      </c>
      <c r="M37" s="29">
        <v>6.0499999999999998E-11</v>
      </c>
      <c r="N37" s="29">
        <v>4.7799999999999999E-11</v>
      </c>
      <c r="O37" s="29">
        <v>6.2399999999999999E-11</v>
      </c>
      <c r="P37" s="29">
        <v>6.2399999999999999E-11</v>
      </c>
      <c r="Q37" s="29">
        <v>1.8463E-6</v>
      </c>
      <c r="R37" s="29">
        <v>1.0767E-6</v>
      </c>
      <c r="S37" s="29">
        <v>5.4759999999999995E-7</v>
      </c>
      <c r="T37" s="29">
        <v>3.2670999999999999E-7</v>
      </c>
      <c r="U37" s="29">
        <v>2.2385000000000001E-7</v>
      </c>
      <c r="V37" s="29">
        <v>1.7686000000000001E-7</v>
      </c>
      <c r="W37" s="29">
        <v>2.3087999999999999E-7</v>
      </c>
      <c r="X37" s="29">
        <v>2.3087999999999999E-7</v>
      </c>
      <c r="Y37" s="29">
        <v>4.1099999999999998E-10</v>
      </c>
      <c r="Z37" s="29">
        <v>2.9600000000000001E-10</v>
      </c>
      <c r="AA37" s="29">
        <v>1.49E-10</v>
      </c>
      <c r="AB37" s="29">
        <v>9.8499999999999996E-11</v>
      </c>
      <c r="AC37" s="29">
        <v>7.0599999999999994E-11</v>
      </c>
      <c r="AD37" s="29">
        <v>5.7100000000000002E-11</v>
      </c>
      <c r="AE37" s="29">
        <v>6.6399999999999998E-11</v>
      </c>
      <c r="AF37" s="29">
        <v>6.6399999999999998E-11</v>
      </c>
      <c r="AG37" s="29">
        <v>1.5206999999999999E-6</v>
      </c>
      <c r="AH37" s="29">
        <v>1.0951999999999999E-6</v>
      </c>
      <c r="AI37" s="29">
        <v>5.5130000000000002E-7</v>
      </c>
      <c r="AJ37" s="29">
        <v>3.6445000000000001E-7</v>
      </c>
      <c r="AK37" s="29">
        <v>2.6122000000000001E-7</v>
      </c>
      <c r="AL37" s="29">
        <v>2.1127000000000001E-7</v>
      </c>
      <c r="AM37" s="29">
        <v>2.4568000000000001E-7</v>
      </c>
      <c r="AN37" s="29">
        <v>2.4568000000000001E-7</v>
      </c>
      <c r="AO37" s="29">
        <v>2.9100000000000001E-17</v>
      </c>
      <c r="AP37" s="29">
        <v>4.4100000000000003E-14</v>
      </c>
      <c r="AQ37" s="29">
        <v>9.5799999999999999E-17</v>
      </c>
      <c r="AR37" s="29">
        <v>9.4900000000000004E-16</v>
      </c>
      <c r="AS37" s="29">
        <v>6.0100000000000004E-18</v>
      </c>
      <c r="AT37" s="29">
        <v>1.71E-17</v>
      </c>
      <c r="AU37" s="29">
        <v>2.6400000000000001E-17</v>
      </c>
      <c r="AV37" s="29">
        <v>5.43588</v>
      </c>
      <c r="AW37" s="29">
        <v>8237.8799999999992</v>
      </c>
      <c r="AX37" s="29">
        <v>17.895440000000001</v>
      </c>
      <c r="AY37" s="29">
        <v>1.109381</v>
      </c>
      <c r="AZ37" s="30">
        <v>1.122668</v>
      </c>
      <c r="BA37" s="30">
        <v>3.19428</v>
      </c>
      <c r="BB37" s="30">
        <v>4.9315199999999999</v>
      </c>
      <c r="BC37" s="28">
        <v>18</v>
      </c>
      <c r="BD37" s="29">
        <v>2.0884703196347E-4</v>
      </c>
      <c r="BE37" s="29">
        <v>3318.2180923749702</v>
      </c>
      <c r="BF37" s="31">
        <f t="shared" si="1"/>
        <v>3318.2180923749702</v>
      </c>
      <c r="BG37" s="32">
        <v>7.6229166666666695E-2</v>
      </c>
      <c r="BH37" s="33">
        <v>2000</v>
      </c>
      <c r="BI37" s="32">
        <v>150</v>
      </c>
    </row>
    <row r="38" spans="1:61">
      <c r="A38" t="s">
        <v>45</v>
      </c>
      <c r="B38"/>
      <c r="C38" s="28"/>
      <c r="D38" s="28" t="s">
        <v>377</v>
      </c>
      <c r="E38" s="28"/>
      <c r="F38" s="28"/>
      <c r="G38" s="29">
        <v>0.6</v>
      </c>
      <c r="H38" s="29">
        <v>0.6</v>
      </c>
      <c r="I38" s="29">
        <v>7.4600000000000003E-9</v>
      </c>
      <c r="J38" s="29">
        <v>2.3499999999999999E-9</v>
      </c>
      <c r="K38" s="29">
        <v>1.74E-9</v>
      </c>
      <c r="L38" s="29">
        <v>1.1200000000000001E-9</v>
      </c>
      <c r="M38" s="29">
        <v>7.7100000000000003E-10</v>
      </c>
      <c r="N38" s="29">
        <v>3.3099999999999999E-10</v>
      </c>
      <c r="O38" s="29">
        <v>5.5099999999999996E-10</v>
      </c>
      <c r="P38" s="29">
        <v>5.5099999999999996E-10</v>
      </c>
      <c r="Q38" s="29">
        <v>2.7602000000000001E-5</v>
      </c>
      <c r="R38" s="29">
        <v>8.6950000000000006E-6</v>
      </c>
      <c r="S38" s="29">
        <v>6.438E-6</v>
      </c>
      <c r="T38" s="29">
        <v>4.1439999999999996E-6</v>
      </c>
      <c r="U38" s="29">
        <v>2.8526999999999998E-6</v>
      </c>
      <c r="V38" s="29">
        <v>1.2246999999999999E-6</v>
      </c>
      <c r="W38" s="29">
        <v>2.0387000000000001E-6</v>
      </c>
      <c r="X38" s="29">
        <v>2.0387000000000001E-6</v>
      </c>
      <c r="Y38" s="29">
        <v>4.1100000000000001E-9</v>
      </c>
      <c r="Z38" s="29">
        <v>3.1899999999999999E-9</v>
      </c>
      <c r="AA38" s="29">
        <v>2.1900000000000001E-9</v>
      </c>
      <c r="AB38" s="29">
        <v>1.4100000000000001E-9</v>
      </c>
      <c r="AC38" s="29">
        <v>9.4299999999999995E-10</v>
      </c>
      <c r="AD38" s="29">
        <v>7.8199999999999999E-10</v>
      </c>
      <c r="AE38" s="29">
        <v>9.0299999999999998E-10</v>
      </c>
      <c r="AF38" s="29">
        <v>9.0299999999999998E-10</v>
      </c>
      <c r="AG38" s="29">
        <v>1.5207E-5</v>
      </c>
      <c r="AH38" s="29">
        <v>1.1803E-5</v>
      </c>
      <c r="AI38" s="29">
        <v>8.1030000000000002E-6</v>
      </c>
      <c r="AJ38" s="29">
        <v>5.2170000000000002E-6</v>
      </c>
      <c r="AK38" s="29">
        <v>3.4891000000000002E-6</v>
      </c>
      <c r="AL38" s="29">
        <v>2.8934000000000001E-6</v>
      </c>
      <c r="AM38" s="29">
        <v>3.3411000000000001E-6</v>
      </c>
      <c r="AN38" s="29">
        <v>3.3411000000000001E-6</v>
      </c>
      <c r="AO38" s="29">
        <v>3.2899999999999997E-27</v>
      </c>
      <c r="AP38" s="29">
        <v>6.6900000000000005E-24</v>
      </c>
      <c r="AQ38" s="29">
        <v>1.4900000000000001E-26</v>
      </c>
      <c r="AR38" s="29">
        <v>1.45E-25</v>
      </c>
      <c r="AS38" s="29">
        <v>9.2200000000000007E-28</v>
      </c>
      <c r="AT38" s="29">
        <v>2.4499999999999999E-27</v>
      </c>
      <c r="AU38" s="29">
        <v>3.2599999999999997E-27</v>
      </c>
      <c r="AV38" s="29">
        <v>6.1457199999999999E-10</v>
      </c>
      <c r="AW38" s="29">
        <v>1.2496920000000001E-6</v>
      </c>
      <c r="AX38" s="29">
        <v>2.7833199999999999E-9</v>
      </c>
      <c r="AY38" s="29">
        <v>1.69505E-10</v>
      </c>
      <c r="AZ38" s="30">
        <v>1.7222960000000001E-10</v>
      </c>
      <c r="BA38" s="30">
        <v>4.5766E-10</v>
      </c>
      <c r="BB38" s="30">
        <v>6.08968E-10</v>
      </c>
      <c r="BC38" s="28">
        <v>55</v>
      </c>
      <c r="BD38" s="29">
        <v>2.7370000000000001</v>
      </c>
      <c r="BE38" s="29">
        <v>0.25319693094629198</v>
      </c>
      <c r="BF38" s="31">
        <f t="shared" si="1"/>
        <v>1.1319351564317224</v>
      </c>
      <c r="BG38" s="32">
        <v>999.005</v>
      </c>
      <c r="BH38" s="33">
        <v>2000</v>
      </c>
      <c r="BI38" s="32">
        <v>880</v>
      </c>
    </row>
    <row r="39" spans="1:61">
      <c r="A39" t="s">
        <v>46</v>
      </c>
      <c r="B39"/>
      <c r="C39" s="28"/>
      <c r="D39" s="28" t="s">
        <v>375</v>
      </c>
      <c r="E39" s="28"/>
      <c r="F39" s="28"/>
      <c r="G39" s="29">
        <v>5.0000000000000001E-3</v>
      </c>
      <c r="H39" s="29">
        <v>5.0000000000000001E-3</v>
      </c>
      <c r="I39" s="29">
        <v>3.32E-8</v>
      </c>
      <c r="J39" s="29">
        <v>1.9099999999999999E-8</v>
      </c>
      <c r="K39" s="29">
        <v>9.4899999999999993E-9</v>
      </c>
      <c r="L39" s="29">
        <v>5.62E-9</v>
      </c>
      <c r="M39" s="29">
        <v>3.1800000000000002E-9</v>
      </c>
      <c r="N39" s="29">
        <v>2.5500000000000001E-9</v>
      </c>
      <c r="O39" s="29">
        <v>3.5499999999999999E-9</v>
      </c>
      <c r="P39" s="29">
        <v>3.5499999999999999E-9</v>
      </c>
      <c r="Q39" s="29">
        <v>1.2284000000000001E-4</v>
      </c>
      <c r="R39" s="29">
        <v>7.0669999999999999E-5</v>
      </c>
      <c r="S39" s="29">
        <v>3.5113000000000001E-5</v>
      </c>
      <c r="T39" s="29">
        <v>2.0794000000000001E-5</v>
      </c>
      <c r="U39" s="29">
        <v>1.1766000000000001E-5</v>
      </c>
      <c r="V39" s="29">
        <v>9.4350000000000003E-6</v>
      </c>
      <c r="W39" s="29">
        <v>1.3135E-5</v>
      </c>
      <c r="X39" s="29">
        <v>1.3135E-5</v>
      </c>
      <c r="Y39" s="29">
        <v>1.06E-6</v>
      </c>
      <c r="Z39" s="29">
        <v>7.9299999999999997E-7</v>
      </c>
      <c r="AA39" s="29">
        <v>5.1699999999999998E-7</v>
      </c>
      <c r="AB39" s="29">
        <v>3.8700000000000001E-7</v>
      </c>
      <c r="AC39" s="29">
        <v>3.7099999999999997E-7</v>
      </c>
      <c r="AD39" s="29">
        <v>2.9499999999999998E-7</v>
      </c>
      <c r="AE39" s="29">
        <v>3.1899999999999998E-7</v>
      </c>
      <c r="AF39" s="29">
        <v>3.1899999999999998E-7</v>
      </c>
      <c r="AG39" s="29">
        <v>3.9220000000000001E-3</v>
      </c>
      <c r="AH39" s="29">
        <v>2.9340999999999998E-3</v>
      </c>
      <c r="AI39" s="29">
        <v>1.9128999999999999E-3</v>
      </c>
      <c r="AJ39" s="29">
        <v>1.4319000000000001E-3</v>
      </c>
      <c r="AK39" s="29">
        <v>1.3726999999999999E-3</v>
      </c>
      <c r="AL39" s="29">
        <v>1.0915E-3</v>
      </c>
      <c r="AM39" s="29">
        <v>1.1803E-3</v>
      </c>
      <c r="AN39" s="29">
        <v>1.1803E-3</v>
      </c>
      <c r="AO39" s="29">
        <v>2.8799999999999999E-20</v>
      </c>
      <c r="AP39" s="29">
        <v>9.4700000000000003E-17</v>
      </c>
      <c r="AQ39" s="29">
        <v>2.16E-19</v>
      </c>
      <c r="AR39" s="29">
        <v>7.1600000000000004E-18</v>
      </c>
      <c r="AS39" s="29">
        <v>1.3399999999999999E-20</v>
      </c>
      <c r="AT39" s="29">
        <v>2.4400000000000001E-20</v>
      </c>
      <c r="AU39" s="29">
        <v>2.8599999999999999E-20</v>
      </c>
      <c r="AV39" s="29">
        <v>5.3798400000000003E-3</v>
      </c>
      <c r="AW39" s="29">
        <v>17.689959999999999</v>
      </c>
      <c r="AX39" s="29">
        <v>4.0348799999999997E-2</v>
      </c>
      <c r="AY39" s="29">
        <v>8.3700400000000005E-3</v>
      </c>
      <c r="AZ39" s="30">
        <v>2.5031200000000002E-3</v>
      </c>
      <c r="BA39" s="30">
        <v>4.55792E-3</v>
      </c>
      <c r="BB39" s="30">
        <v>5.3424800000000001E-3</v>
      </c>
      <c r="BC39" s="28">
        <v>255</v>
      </c>
      <c r="BD39" s="29">
        <v>2.2910958904109602E-3</v>
      </c>
      <c r="BE39" s="29">
        <v>302.47533632287002</v>
      </c>
      <c r="BF39" s="31">
        <f t="shared" si="1"/>
        <v>302.47533632287002</v>
      </c>
      <c r="BG39" s="32">
        <v>0.83625000000000005</v>
      </c>
      <c r="BH39" s="33"/>
      <c r="BI39" s="32"/>
    </row>
    <row r="40" spans="1:61">
      <c r="A40" t="s">
        <v>47</v>
      </c>
      <c r="B40"/>
      <c r="C40" s="28"/>
      <c r="D40" s="28" t="s">
        <v>376</v>
      </c>
      <c r="E40" s="28"/>
      <c r="F40" s="28"/>
      <c r="G40" s="29"/>
      <c r="H40" s="29">
        <v>0</v>
      </c>
      <c r="I40" s="29">
        <v>0</v>
      </c>
      <c r="J40" s="29">
        <v>0</v>
      </c>
      <c r="K40" s="29">
        <v>0</v>
      </c>
      <c r="L40" s="29">
        <v>0</v>
      </c>
      <c r="M40" s="29">
        <v>0</v>
      </c>
      <c r="N40" s="29">
        <v>0</v>
      </c>
      <c r="O40" s="29">
        <v>0</v>
      </c>
      <c r="P40" s="29">
        <v>0</v>
      </c>
      <c r="Q40" s="29">
        <v>0</v>
      </c>
      <c r="R40" s="29">
        <v>0</v>
      </c>
      <c r="S40" s="29">
        <v>0</v>
      </c>
      <c r="T40" s="29">
        <v>0</v>
      </c>
      <c r="U40" s="29">
        <v>0</v>
      </c>
      <c r="V40" s="29">
        <v>0</v>
      </c>
      <c r="W40" s="29">
        <v>0</v>
      </c>
      <c r="X40" s="29">
        <v>0</v>
      </c>
      <c r="Y40" s="29">
        <v>0</v>
      </c>
      <c r="Z40" s="29">
        <v>0</v>
      </c>
      <c r="AA40" s="29">
        <v>0</v>
      </c>
      <c r="AB40" s="29">
        <v>0</v>
      </c>
      <c r="AC40" s="29">
        <v>0</v>
      </c>
      <c r="AD40" s="29">
        <v>0</v>
      </c>
      <c r="AE40" s="29">
        <v>0</v>
      </c>
      <c r="AF40" s="29">
        <v>0</v>
      </c>
      <c r="AG40" s="29">
        <v>0</v>
      </c>
      <c r="AH40" s="29">
        <v>0</v>
      </c>
      <c r="AI40" s="29">
        <v>0</v>
      </c>
      <c r="AJ40" s="29">
        <v>0</v>
      </c>
      <c r="AK40" s="29">
        <v>0</v>
      </c>
      <c r="AL40" s="29">
        <v>0</v>
      </c>
      <c r="AM40" s="29">
        <v>0</v>
      </c>
      <c r="AN40" s="29">
        <v>0</v>
      </c>
      <c r="AO40" s="29">
        <v>1.5700000000000001E-19</v>
      </c>
      <c r="AP40" s="29">
        <v>3.52E-16</v>
      </c>
      <c r="AQ40" s="29">
        <v>7.8499999999999996E-19</v>
      </c>
      <c r="AR40" s="29">
        <v>8.4500000000000005E-18</v>
      </c>
      <c r="AS40" s="29">
        <v>4.8899999999999998E-20</v>
      </c>
      <c r="AT40" s="29">
        <v>1.21E-19</v>
      </c>
      <c r="AU40" s="29">
        <v>1.5499999999999999E-19</v>
      </c>
      <c r="AV40" s="29">
        <v>2.9327599999999999E-2</v>
      </c>
      <c r="AW40" s="29">
        <v>65.753600000000006</v>
      </c>
      <c r="AX40" s="29">
        <v>0.14663799999999999</v>
      </c>
      <c r="AY40" s="29">
        <v>9.8780499999999993E-3</v>
      </c>
      <c r="AZ40" s="30">
        <v>9.1345200000000001E-3</v>
      </c>
      <c r="BA40" s="30">
        <v>2.2602799999999999E-2</v>
      </c>
      <c r="BB40" s="30">
        <v>2.8954000000000001E-2</v>
      </c>
      <c r="BC40" s="28">
        <v>220</v>
      </c>
      <c r="BD40" s="29">
        <v>8.6884830035515004E-7</v>
      </c>
      <c r="BE40" s="29">
        <v>797607.59124087601</v>
      </c>
      <c r="BF40" s="31">
        <f t="shared" si="1"/>
        <v>797607.59124087601</v>
      </c>
      <c r="BG40" s="32">
        <v>3.1712962962962999E-4</v>
      </c>
      <c r="BH40" s="33"/>
      <c r="BI40" s="32">
        <v>250</v>
      </c>
    </row>
    <row r="41" spans="1:61">
      <c r="A41" s="95" t="s">
        <v>48</v>
      </c>
      <c r="B41" t="s">
        <v>9</v>
      </c>
      <c r="C41" s="28"/>
      <c r="D41" s="28" t="s">
        <v>376</v>
      </c>
      <c r="E41" s="28"/>
      <c r="F41" s="28"/>
      <c r="G41" s="29"/>
      <c r="H41" s="29">
        <v>0</v>
      </c>
      <c r="I41" s="29">
        <v>0</v>
      </c>
      <c r="J41" s="29">
        <v>0</v>
      </c>
      <c r="K41" s="29">
        <v>0</v>
      </c>
      <c r="L41" s="29">
        <v>0</v>
      </c>
      <c r="M41" s="29">
        <v>0</v>
      </c>
      <c r="N41" s="29">
        <v>0</v>
      </c>
      <c r="O41" s="29">
        <v>0</v>
      </c>
      <c r="P41" s="29">
        <v>0</v>
      </c>
      <c r="Q41" s="29">
        <v>0</v>
      </c>
      <c r="R41" s="29">
        <v>0</v>
      </c>
      <c r="S41" s="29">
        <v>0</v>
      </c>
      <c r="T41" s="29">
        <v>0</v>
      </c>
      <c r="U41" s="29">
        <v>0</v>
      </c>
      <c r="V41" s="29">
        <v>0</v>
      </c>
      <c r="W41" s="29">
        <v>0</v>
      </c>
      <c r="X41" s="29">
        <v>0</v>
      </c>
      <c r="Y41" s="29">
        <v>0</v>
      </c>
      <c r="Z41" s="29">
        <v>0</v>
      </c>
      <c r="AA41" s="29">
        <v>0</v>
      </c>
      <c r="AB41" s="29">
        <v>0</v>
      </c>
      <c r="AC41" s="29">
        <v>0</v>
      </c>
      <c r="AD41" s="29">
        <v>0</v>
      </c>
      <c r="AE41" s="29">
        <v>0</v>
      </c>
      <c r="AF41" s="29">
        <v>0</v>
      </c>
      <c r="AG41" s="29">
        <v>0</v>
      </c>
      <c r="AH41" s="29">
        <v>0</v>
      </c>
      <c r="AI41" s="29">
        <v>0</v>
      </c>
      <c r="AJ41" s="29">
        <v>0</v>
      </c>
      <c r="AK41" s="29">
        <v>0</v>
      </c>
      <c r="AL41" s="29">
        <v>0</v>
      </c>
      <c r="AM41" s="29">
        <v>0</v>
      </c>
      <c r="AN41" s="29">
        <v>0</v>
      </c>
      <c r="AO41" s="29">
        <v>7.1299999999999998E-19</v>
      </c>
      <c r="AP41" s="29">
        <v>1.25E-15</v>
      </c>
      <c r="AQ41" s="29">
        <v>2.75E-18</v>
      </c>
      <c r="AR41" s="29">
        <v>2.69E-17</v>
      </c>
      <c r="AS41" s="29">
        <v>1.71E-19</v>
      </c>
      <c r="AT41" s="29">
        <v>4.7799999999999998E-19</v>
      </c>
      <c r="AU41" s="29">
        <v>6.8600000000000005E-19</v>
      </c>
      <c r="AV41" s="29">
        <v>0.13318840000000001</v>
      </c>
      <c r="AW41" s="29">
        <v>233.5</v>
      </c>
      <c r="AX41" s="29">
        <v>0.51370000000000005</v>
      </c>
      <c r="AY41" s="29">
        <v>3.1446099999999998E-2</v>
      </c>
      <c r="AZ41" s="30">
        <v>3.19428E-2</v>
      </c>
      <c r="BA41" s="30">
        <v>8.9290400000000006E-2</v>
      </c>
      <c r="BB41" s="30">
        <v>0.1281448</v>
      </c>
      <c r="BC41" s="28">
        <v>221</v>
      </c>
      <c r="BD41" s="29">
        <v>9.3226788432267907E-6</v>
      </c>
      <c r="BE41" s="29">
        <v>74334.857142857101</v>
      </c>
      <c r="BF41" s="31">
        <f t="shared" si="1"/>
        <v>74334.857142857101</v>
      </c>
      <c r="BG41" s="32">
        <v>3.4027777777777802E-3</v>
      </c>
      <c r="BH41" s="33">
        <v>15</v>
      </c>
      <c r="BI41" s="32">
        <v>250</v>
      </c>
    </row>
    <row r="42" spans="1:61">
      <c r="A42" t="s">
        <v>49</v>
      </c>
      <c r="B42"/>
      <c r="C42" s="28"/>
      <c r="D42" s="28" t="s">
        <v>376</v>
      </c>
      <c r="E42" s="28"/>
      <c r="F42" s="28"/>
      <c r="G42" s="29"/>
      <c r="H42" s="29">
        <v>0</v>
      </c>
      <c r="I42" s="29">
        <v>0</v>
      </c>
      <c r="J42" s="29">
        <v>0</v>
      </c>
      <c r="K42" s="29">
        <v>0</v>
      </c>
      <c r="L42" s="29">
        <v>0</v>
      </c>
      <c r="M42" s="29">
        <v>0</v>
      </c>
      <c r="N42" s="29">
        <v>0</v>
      </c>
      <c r="O42" s="29">
        <v>0</v>
      </c>
      <c r="P42" s="29">
        <v>0</v>
      </c>
      <c r="Q42" s="29">
        <v>0</v>
      </c>
      <c r="R42" s="29">
        <v>0</v>
      </c>
      <c r="S42" s="29">
        <v>0</v>
      </c>
      <c r="T42" s="29">
        <v>0</v>
      </c>
      <c r="U42" s="29">
        <v>0</v>
      </c>
      <c r="V42" s="29">
        <v>0</v>
      </c>
      <c r="W42" s="29">
        <v>0</v>
      </c>
      <c r="X42" s="29">
        <v>0</v>
      </c>
      <c r="Y42" s="29">
        <v>0</v>
      </c>
      <c r="Z42" s="29">
        <v>0</v>
      </c>
      <c r="AA42" s="29">
        <v>0</v>
      </c>
      <c r="AB42" s="29">
        <v>0</v>
      </c>
      <c r="AC42" s="29">
        <v>0</v>
      </c>
      <c r="AD42" s="29">
        <v>0</v>
      </c>
      <c r="AE42" s="29">
        <v>0</v>
      </c>
      <c r="AF42" s="29">
        <v>0</v>
      </c>
      <c r="AG42" s="29">
        <v>0</v>
      </c>
      <c r="AH42" s="29">
        <v>0</v>
      </c>
      <c r="AI42" s="29">
        <v>0</v>
      </c>
      <c r="AJ42" s="29">
        <v>0</v>
      </c>
      <c r="AK42" s="29">
        <v>0</v>
      </c>
      <c r="AL42" s="29">
        <v>0</v>
      </c>
      <c r="AM42" s="29">
        <v>0</v>
      </c>
      <c r="AN42" s="29">
        <v>0</v>
      </c>
      <c r="AO42" s="29">
        <v>1.12E-16</v>
      </c>
      <c r="AP42" s="29">
        <v>1.6400000000000001E-13</v>
      </c>
      <c r="AQ42" s="29">
        <v>3.55E-16</v>
      </c>
      <c r="AR42" s="29">
        <v>3.18E-15</v>
      </c>
      <c r="AS42" s="29">
        <v>1.99E-17</v>
      </c>
      <c r="AT42" s="29">
        <v>5.7199999999999998E-17</v>
      </c>
      <c r="AU42" s="29">
        <v>9.2600000000000003E-17</v>
      </c>
      <c r="AV42" s="29">
        <v>20.921600000000002</v>
      </c>
      <c r="AW42" s="29">
        <v>30635.200000000001</v>
      </c>
      <c r="AX42" s="29">
        <v>66.313999999999993</v>
      </c>
      <c r="AY42" s="29">
        <v>3.7174200000000002</v>
      </c>
      <c r="AZ42" s="30">
        <v>3.71732</v>
      </c>
      <c r="BA42" s="30">
        <v>10.68496</v>
      </c>
      <c r="BB42" s="30">
        <v>17.29768</v>
      </c>
      <c r="BC42" s="28">
        <v>64</v>
      </c>
      <c r="BD42" s="29">
        <v>4.9980974124809699E-6</v>
      </c>
      <c r="BE42" s="29">
        <v>138652.75980205601</v>
      </c>
      <c r="BF42" s="31">
        <f t="shared" si="1"/>
        <v>138652.75980205601</v>
      </c>
      <c r="BG42" s="32">
        <v>1.8243055555555599E-3</v>
      </c>
      <c r="BH42" s="33"/>
      <c r="BI42" s="32">
        <v>300</v>
      </c>
    </row>
    <row r="43" spans="1:61">
      <c r="A43" t="s">
        <v>50</v>
      </c>
      <c r="B43"/>
      <c r="C43" s="28"/>
      <c r="D43" s="28" t="s">
        <v>376</v>
      </c>
      <c r="E43" s="28"/>
      <c r="F43" s="28"/>
      <c r="G43" s="29"/>
      <c r="H43" s="29">
        <v>0</v>
      </c>
      <c r="I43" s="29">
        <v>0</v>
      </c>
      <c r="J43" s="29">
        <v>0</v>
      </c>
      <c r="K43" s="29">
        <v>0</v>
      </c>
      <c r="L43" s="29">
        <v>0</v>
      </c>
      <c r="M43" s="29">
        <v>0</v>
      </c>
      <c r="N43" s="29">
        <v>0</v>
      </c>
      <c r="O43" s="29">
        <v>0</v>
      </c>
      <c r="P43" s="29">
        <v>0</v>
      </c>
      <c r="Q43" s="29">
        <v>0</v>
      </c>
      <c r="R43" s="29">
        <v>0</v>
      </c>
      <c r="S43" s="29">
        <v>0</v>
      </c>
      <c r="T43" s="29">
        <v>0</v>
      </c>
      <c r="U43" s="29">
        <v>0</v>
      </c>
      <c r="V43" s="29">
        <v>0</v>
      </c>
      <c r="W43" s="29">
        <v>0</v>
      </c>
      <c r="X43" s="29">
        <v>0</v>
      </c>
      <c r="Y43" s="29">
        <v>0</v>
      </c>
      <c r="Z43" s="29">
        <v>0</v>
      </c>
      <c r="AA43" s="29">
        <v>0</v>
      </c>
      <c r="AB43" s="29">
        <v>0</v>
      </c>
      <c r="AC43" s="29">
        <v>0</v>
      </c>
      <c r="AD43" s="29">
        <v>0</v>
      </c>
      <c r="AE43" s="29">
        <v>0</v>
      </c>
      <c r="AF43" s="29">
        <v>0</v>
      </c>
      <c r="AG43" s="29">
        <v>0</v>
      </c>
      <c r="AH43" s="29">
        <v>0</v>
      </c>
      <c r="AI43" s="29">
        <v>0</v>
      </c>
      <c r="AJ43" s="29">
        <v>0</v>
      </c>
      <c r="AK43" s="29">
        <v>0</v>
      </c>
      <c r="AL43" s="29">
        <v>0</v>
      </c>
      <c r="AM43" s="29">
        <v>0</v>
      </c>
      <c r="AN43" s="29">
        <v>0</v>
      </c>
      <c r="AO43" s="29">
        <v>3.1599999999999998E-17</v>
      </c>
      <c r="AP43" s="29">
        <v>4.7800000000000002E-14</v>
      </c>
      <c r="AQ43" s="29">
        <v>1.03E-16</v>
      </c>
      <c r="AR43" s="29">
        <v>1.0600000000000001E-15</v>
      </c>
      <c r="AS43" s="29">
        <v>6.3300000000000002E-18</v>
      </c>
      <c r="AT43" s="29">
        <v>1.7899999999999999E-17</v>
      </c>
      <c r="AU43" s="29">
        <v>2.7900000000000001E-17</v>
      </c>
      <c r="AV43" s="29">
        <v>5.9028799999999997</v>
      </c>
      <c r="AW43" s="29">
        <v>8929.0400000000009</v>
      </c>
      <c r="AX43" s="29">
        <v>19.240400000000001</v>
      </c>
      <c r="AY43" s="29">
        <v>1.2391399999999999</v>
      </c>
      <c r="AZ43" s="30">
        <v>1.1824440000000001</v>
      </c>
      <c r="BA43" s="30">
        <v>3.3437199999999998</v>
      </c>
      <c r="BB43" s="30">
        <v>5.2117199999999997</v>
      </c>
      <c r="BC43" s="28">
        <v>142</v>
      </c>
      <c r="BD43" s="29">
        <v>2.2260273972602701E-6</v>
      </c>
      <c r="BE43" s="29">
        <v>311316.92307692301</v>
      </c>
      <c r="BF43" s="31">
        <f t="shared" si="1"/>
        <v>311316.92307692301</v>
      </c>
      <c r="BG43" s="32">
        <v>8.1249999999999996E-4</v>
      </c>
      <c r="BH43" s="33"/>
      <c r="BI43" s="32">
        <v>650</v>
      </c>
    </row>
    <row r="44" spans="1:61">
      <c r="A44" t="s">
        <v>51</v>
      </c>
      <c r="B44"/>
      <c r="C44" s="28"/>
      <c r="D44" s="28" t="s">
        <v>375</v>
      </c>
      <c r="E44" s="28"/>
      <c r="F44" s="28"/>
      <c r="G44" s="29">
        <v>5.0000000000000001E-3</v>
      </c>
      <c r="H44" s="29">
        <v>5.0000000000000001E-3</v>
      </c>
      <c r="I44" s="29">
        <v>2.45E-9</v>
      </c>
      <c r="J44" s="29">
        <v>1.5400000000000001E-9</v>
      </c>
      <c r="K44" s="29">
        <v>7.9400000000000005E-10</v>
      </c>
      <c r="L44" s="29">
        <v>4.8399999999999998E-10</v>
      </c>
      <c r="M44" s="29">
        <v>2.84E-10</v>
      </c>
      <c r="N44" s="29">
        <v>2.2699999999999999E-10</v>
      </c>
      <c r="O44" s="29">
        <v>3.0700000000000003E-10</v>
      </c>
      <c r="P44" s="29">
        <v>3.0700000000000003E-10</v>
      </c>
      <c r="Q44" s="29">
        <v>9.0650000000000005E-6</v>
      </c>
      <c r="R44" s="29">
        <v>5.6980000000000003E-6</v>
      </c>
      <c r="S44" s="29">
        <v>2.9378000000000001E-6</v>
      </c>
      <c r="T44" s="29">
        <v>1.7908000000000001E-6</v>
      </c>
      <c r="U44" s="29">
        <v>1.0508E-6</v>
      </c>
      <c r="V44" s="29">
        <v>8.399E-7</v>
      </c>
      <c r="W44" s="29">
        <v>1.1359E-6</v>
      </c>
      <c r="X44" s="29">
        <v>1.1359E-6</v>
      </c>
      <c r="Y44" s="29">
        <v>5.4899999999999999E-9</v>
      </c>
      <c r="Z44" s="29">
        <v>4.3599999999999998E-9</v>
      </c>
      <c r="AA44" s="29">
        <v>2.57E-9</v>
      </c>
      <c r="AB44" s="29">
        <v>1.75E-9</v>
      </c>
      <c r="AC44" s="29">
        <v>1.44E-9</v>
      </c>
      <c r="AD44" s="29">
        <v>1.1700000000000001E-9</v>
      </c>
      <c r="AE44" s="29">
        <v>1.31E-9</v>
      </c>
      <c r="AF44" s="29">
        <v>1.31E-9</v>
      </c>
      <c r="AG44" s="29">
        <v>2.0313E-5</v>
      </c>
      <c r="AH44" s="29">
        <v>1.6132000000000001E-5</v>
      </c>
      <c r="AI44" s="29">
        <v>9.5089999999999999E-6</v>
      </c>
      <c r="AJ44" s="29">
        <v>6.4749999999999998E-6</v>
      </c>
      <c r="AK44" s="29">
        <v>5.3279999999999996E-6</v>
      </c>
      <c r="AL44" s="29">
        <v>4.3290000000000004E-6</v>
      </c>
      <c r="AM44" s="29">
        <v>4.8470000000000003E-6</v>
      </c>
      <c r="AN44" s="29">
        <v>4.8470000000000003E-6</v>
      </c>
      <c r="AO44" s="29">
        <v>9.8200000000000005E-19</v>
      </c>
      <c r="AP44" s="29">
        <v>2.1499999999999998E-15</v>
      </c>
      <c r="AQ44" s="29">
        <v>4.8099999999999998E-18</v>
      </c>
      <c r="AR44" s="29">
        <v>6.1699999999999997E-17</v>
      </c>
      <c r="AS44" s="29">
        <v>3.06E-19</v>
      </c>
      <c r="AT44" s="29">
        <v>7.0900000000000004E-19</v>
      </c>
      <c r="AU44" s="29">
        <v>9.5099999999999999E-19</v>
      </c>
      <c r="AV44" s="29">
        <v>0.18343760000000001</v>
      </c>
      <c r="AW44" s="29">
        <v>401.62</v>
      </c>
      <c r="AX44" s="29">
        <v>0.89850799999999997</v>
      </c>
      <c r="AY44" s="29">
        <v>7.2127300000000005E-2</v>
      </c>
      <c r="AZ44" s="30">
        <v>5.7160799999999998E-2</v>
      </c>
      <c r="BA44" s="30">
        <v>0.13244120000000001</v>
      </c>
      <c r="BB44" s="30">
        <v>0.17764679999999999</v>
      </c>
      <c r="BC44" s="28">
        <v>151</v>
      </c>
      <c r="BD44" s="29">
        <v>0.33972602739725999</v>
      </c>
      <c r="BE44" s="29">
        <v>2.0398790322580602</v>
      </c>
      <c r="BF44" s="31">
        <f t="shared" si="1"/>
        <v>2.3448083197023655</v>
      </c>
      <c r="BG44" s="32">
        <v>124</v>
      </c>
      <c r="BH44" s="33"/>
      <c r="BI44" s="32">
        <v>650</v>
      </c>
    </row>
    <row r="45" spans="1:61">
      <c r="A45" t="s">
        <v>52</v>
      </c>
      <c r="B45"/>
      <c r="C45" s="28"/>
      <c r="D45" s="28" t="s">
        <v>375</v>
      </c>
      <c r="E45" s="28"/>
      <c r="F45" s="28"/>
      <c r="G45" s="29">
        <v>1</v>
      </c>
      <c r="H45" s="29">
        <v>1</v>
      </c>
      <c r="I45" s="29">
        <v>2.98E-9</v>
      </c>
      <c r="J45" s="29">
        <v>1.85E-9</v>
      </c>
      <c r="K45" s="29">
        <v>9.900000000000001E-10</v>
      </c>
      <c r="L45" s="29">
        <v>6.2000000000000003E-10</v>
      </c>
      <c r="M45" s="29">
        <v>4.1200000000000002E-10</v>
      </c>
      <c r="N45" s="29">
        <v>3.2700000000000001E-10</v>
      </c>
      <c r="O45" s="29">
        <v>4.2099999999999999E-10</v>
      </c>
      <c r="P45" s="29">
        <v>4.2099999999999999E-10</v>
      </c>
      <c r="Q45" s="29">
        <v>1.1026000000000001E-5</v>
      </c>
      <c r="R45" s="29">
        <v>6.8449999999999997E-6</v>
      </c>
      <c r="S45" s="29">
        <v>3.6629999999999999E-6</v>
      </c>
      <c r="T45" s="29">
        <v>2.294E-6</v>
      </c>
      <c r="U45" s="29">
        <v>1.5244E-6</v>
      </c>
      <c r="V45" s="29">
        <v>1.2099000000000001E-6</v>
      </c>
      <c r="W45" s="29">
        <v>1.5576999999999999E-6</v>
      </c>
      <c r="X45" s="29">
        <v>1.5576999999999999E-6</v>
      </c>
      <c r="Y45" s="29">
        <v>2.4E-9</v>
      </c>
      <c r="Z45" s="29">
        <v>1.75E-9</v>
      </c>
      <c r="AA45" s="29">
        <v>9.3899999999999996E-10</v>
      </c>
      <c r="AB45" s="29">
        <v>6.3799999999999997E-10</v>
      </c>
      <c r="AC45" s="29">
        <v>4.8599999999999998E-10</v>
      </c>
      <c r="AD45" s="29">
        <v>3.9499999999999998E-10</v>
      </c>
      <c r="AE45" s="29">
        <v>4.5E-10</v>
      </c>
      <c r="AF45" s="29">
        <v>4.5E-10</v>
      </c>
      <c r="AG45" s="29">
        <v>8.8799999999999997E-6</v>
      </c>
      <c r="AH45" s="29">
        <v>6.4749999999999998E-6</v>
      </c>
      <c r="AI45" s="29">
        <v>3.4742999999999999E-6</v>
      </c>
      <c r="AJ45" s="29">
        <v>2.3605999999999999E-6</v>
      </c>
      <c r="AK45" s="29">
        <v>1.7982E-6</v>
      </c>
      <c r="AL45" s="29">
        <v>1.4614999999999999E-6</v>
      </c>
      <c r="AM45" s="29">
        <v>1.6649999999999999E-6</v>
      </c>
      <c r="AN45" s="29">
        <v>1.6649999999999999E-6</v>
      </c>
      <c r="AO45" s="29">
        <v>3.2199999999999998E-17</v>
      </c>
      <c r="AP45" s="29">
        <v>4.9499999999999997E-14</v>
      </c>
      <c r="AQ45" s="29">
        <v>1.07E-16</v>
      </c>
      <c r="AR45" s="29">
        <v>1.08E-15</v>
      </c>
      <c r="AS45" s="29">
        <v>6.51E-18</v>
      </c>
      <c r="AT45" s="29">
        <v>1.8499999999999999E-17</v>
      </c>
      <c r="AU45" s="29">
        <v>2.8700000000000003E-17</v>
      </c>
      <c r="AV45" s="29">
        <v>6.0149600000000003</v>
      </c>
      <c r="AW45" s="29">
        <v>9246.6</v>
      </c>
      <c r="AX45" s="29">
        <v>19.9876</v>
      </c>
      <c r="AY45" s="29">
        <v>1.2625200000000001</v>
      </c>
      <c r="AZ45" s="30">
        <v>1.2160679999999999</v>
      </c>
      <c r="BA45" s="30">
        <v>3.4558</v>
      </c>
      <c r="BB45" s="30">
        <v>5.3611599999999999</v>
      </c>
      <c r="BC45" s="28">
        <v>77</v>
      </c>
      <c r="BD45" s="29">
        <v>1.28995433789954E-3</v>
      </c>
      <c r="BE45" s="29">
        <v>537.22831858407096</v>
      </c>
      <c r="BF45" s="31">
        <f t="shared" si="1"/>
        <v>537.22831858407096</v>
      </c>
      <c r="BG45" s="32">
        <v>0.47083333333333299</v>
      </c>
      <c r="BH45" s="33"/>
      <c r="BI45" s="32">
        <v>25</v>
      </c>
    </row>
    <row r="46" spans="1:61">
      <c r="A46" t="s">
        <v>53</v>
      </c>
      <c r="B46"/>
      <c r="C46" s="28">
        <v>1</v>
      </c>
      <c r="D46" s="28" t="s">
        <v>375</v>
      </c>
      <c r="E46" s="28" t="s">
        <v>378</v>
      </c>
      <c r="F46" s="28"/>
      <c r="G46" s="29">
        <v>1</v>
      </c>
      <c r="H46" s="29">
        <v>0.02</v>
      </c>
      <c r="I46" s="29">
        <v>1.19E-10</v>
      </c>
      <c r="J46" s="29">
        <v>1.1800000000000001E-10</v>
      </c>
      <c r="K46" s="29">
        <v>7.26E-11</v>
      </c>
      <c r="L46" s="29">
        <v>5.6899999999999999E-11</v>
      </c>
      <c r="M46" s="29">
        <v>4.1700000000000002E-11</v>
      </c>
      <c r="N46" s="29">
        <v>4.1899999999999999E-11</v>
      </c>
      <c r="O46" s="29">
        <v>4.58E-11</v>
      </c>
      <c r="P46" s="29">
        <v>4.58E-11</v>
      </c>
      <c r="Q46" s="29">
        <v>4.4029999999999999E-7</v>
      </c>
      <c r="R46" s="29">
        <v>4.3659999999999998E-7</v>
      </c>
      <c r="S46" s="29">
        <v>2.6861999999999998E-7</v>
      </c>
      <c r="T46" s="29">
        <v>2.1052999999999999E-7</v>
      </c>
      <c r="U46" s="29">
        <v>1.5428999999999999E-7</v>
      </c>
      <c r="V46" s="29">
        <v>1.5503000000000001E-7</v>
      </c>
      <c r="W46" s="29">
        <v>1.6946000000000001E-7</v>
      </c>
      <c r="X46" s="29">
        <v>1.6946000000000001E-7</v>
      </c>
      <c r="Y46" s="29">
        <v>1.14E-9</v>
      </c>
      <c r="Z46" s="29">
        <v>1.03E-9</v>
      </c>
      <c r="AA46" s="29">
        <v>6.2700000000000001E-10</v>
      </c>
      <c r="AB46" s="29">
        <v>3.73E-10</v>
      </c>
      <c r="AC46" s="29">
        <v>2.7800000000000002E-10</v>
      </c>
      <c r="AD46" s="29">
        <v>2.6200000000000003E-10</v>
      </c>
      <c r="AE46" s="29">
        <v>2.8899999999999998E-10</v>
      </c>
      <c r="AF46" s="29">
        <v>2.8899999999999998E-10</v>
      </c>
      <c r="AG46" s="29">
        <v>4.2180000000000001E-6</v>
      </c>
      <c r="AH46" s="29">
        <v>3.811E-6</v>
      </c>
      <c r="AI46" s="29">
        <v>2.3199E-6</v>
      </c>
      <c r="AJ46" s="29">
        <v>1.3800999999999999E-6</v>
      </c>
      <c r="AK46" s="29">
        <v>1.0286E-6</v>
      </c>
      <c r="AL46" s="29">
        <v>9.6939999999999999E-7</v>
      </c>
      <c r="AM46" s="29">
        <v>1.0693000000000001E-6</v>
      </c>
      <c r="AN46" s="29">
        <v>1.0693000000000001E-6</v>
      </c>
      <c r="AO46" s="29">
        <v>0</v>
      </c>
      <c r="AP46" s="29">
        <v>0</v>
      </c>
      <c r="AQ46" s="29">
        <v>0</v>
      </c>
      <c r="AR46" s="29">
        <v>0</v>
      </c>
      <c r="AS46" s="29">
        <v>0</v>
      </c>
      <c r="AT46" s="29">
        <v>0</v>
      </c>
      <c r="AU46" s="29">
        <v>0</v>
      </c>
      <c r="AV46" s="29">
        <v>0</v>
      </c>
      <c r="AW46" s="29">
        <v>0</v>
      </c>
      <c r="AX46" s="29">
        <v>0</v>
      </c>
      <c r="AY46" s="29">
        <v>0</v>
      </c>
      <c r="AZ46" s="30">
        <v>0</v>
      </c>
      <c r="BA46" s="30">
        <v>0</v>
      </c>
      <c r="BB46" s="30">
        <v>0</v>
      </c>
      <c r="BC46" s="28">
        <v>3</v>
      </c>
      <c r="BD46" s="29">
        <v>12.32</v>
      </c>
      <c r="BE46" s="29">
        <v>5.6250000000000001E-2</v>
      </c>
      <c r="BF46" s="31">
        <f t="shared" si="1"/>
        <v>1.0283886579714769</v>
      </c>
      <c r="BG46" s="32">
        <v>4496.8</v>
      </c>
      <c r="BH46" s="33">
        <v>20000</v>
      </c>
      <c r="BI46" s="32">
        <v>0</v>
      </c>
    </row>
    <row r="47" spans="1:61">
      <c r="A47" t="s">
        <v>54</v>
      </c>
      <c r="B47"/>
      <c r="C47" s="28"/>
      <c r="D47" s="28" t="s">
        <v>376</v>
      </c>
      <c r="E47" s="28"/>
      <c r="F47" s="28"/>
      <c r="G47" s="29"/>
      <c r="H47" s="29">
        <v>0</v>
      </c>
      <c r="I47" s="29">
        <v>0</v>
      </c>
      <c r="J47" s="29">
        <v>0</v>
      </c>
      <c r="K47" s="29">
        <v>0</v>
      </c>
      <c r="L47" s="29">
        <v>0</v>
      </c>
      <c r="M47" s="29">
        <v>0</v>
      </c>
      <c r="N47" s="29">
        <v>0</v>
      </c>
      <c r="O47" s="29">
        <v>0</v>
      </c>
      <c r="P47" s="29">
        <v>0</v>
      </c>
      <c r="Q47" s="29">
        <v>0</v>
      </c>
      <c r="R47" s="29">
        <v>0</v>
      </c>
      <c r="S47" s="29">
        <v>0</v>
      </c>
      <c r="T47" s="29">
        <v>0</v>
      </c>
      <c r="U47" s="29">
        <v>0</v>
      </c>
      <c r="V47" s="29">
        <v>0</v>
      </c>
      <c r="W47" s="29">
        <v>0</v>
      </c>
      <c r="X47" s="29">
        <v>0</v>
      </c>
      <c r="Y47" s="29">
        <v>0</v>
      </c>
      <c r="Z47" s="29">
        <v>0</v>
      </c>
      <c r="AA47" s="29">
        <v>0</v>
      </c>
      <c r="AB47" s="29">
        <v>0</v>
      </c>
      <c r="AC47" s="29">
        <v>0</v>
      </c>
      <c r="AD47" s="29">
        <v>0</v>
      </c>
      <c r="AE47" s="29">
        <v>0</v>
      </c>
      <c r="AF47" s="29">
        <v>0</v>
      </c>
      <c r="AG47" s="29">
        <v>0</v>
      </c>
      <c r="AH47" s="29">
        <v>0</v>
      </c>
      <c r="AI47" s="29">
        <v>0</v>
      </c>
      <c r="AJ47" s="29">
        <v>0</v>
      </c>
      <c r="AK47" s="29">
        <v>0</v>
      </c>
      <c r="AL47" s="29">
        <v>0</v>
      </c>
      <c r="AM47" s="29">
        <v>0</v>
      </c>
      <c r="AN47" s="29">
        <v>0</v>
      </c>
      <c r="AO47" s="29">
        <v>1.7200000000000001E-17</v>
      </c>
      <c r="AP47" s="29">
        <v>2.7300000000000001E-14</v>
      </c>
      <c r="AQ47" s="29">
        <v>5.9100000000000001E-17</v>
      </c>
      <c r="AR47" s="29">
        <v>6.3900000000000003E-16</v>
      </c>
      <c r="AS47" s="29">
        <v>3.76E-18</v>
      </c>
      <c r="AT47" s="29">
        <v>1.05E-17</v>
      </c>
      <c r="AU47" s="29">
        <v>1.5799999999999999E-17</v>
      </c>
      <c r="AV47" s="29">
        <v>3.2129599999999998</v>
      </c>
      <c r="AW47" s="29">
        <v>5099.6400000000003</v>
      </c>
      <c r="AX47" s="29">
        <v>11.03988</v>
      </c>
      <c r="AY47" s="29">
        <v>0.74699099999999996</v>
      </c>
      <c r="AZ47" s="30">
        <v>0.70236799999999999</v>
      </c>
      <c r="BA47" s="30">
        <v>1.9614</v>
      </c>
      <c r="BB47" s="30">
        <v>2.9514399999999998</v>
      </c>
      <c r="BC47" s="28">
        <v>167</v>
      </c>
      <c r="BD47" s="29">
        <v>3.9003044140030399E-6</v>
      </c>
      <c r="BE47" s="29">
        <v>177678.43902439001</v>
      </c>
      <c r="BF47" s="31">
        <f t="shared" si="1"/>
        <v>177678.43902439001</v>
      </c>
      <c r="BG47" s="32">
        <v>1.4236111111111101E-3</v>
      </c>
      <c r="BH47" s="33"/>
      <c r="BI47" s="32">
        <v>2500</v>
      </c>
    </row>
    <row r="48" spans="1:61">
      <c r="A48" t="s">
        <v>55</v>
      </c>
      <c r="B48"/>
      <c r="C48" s="28"/>
      <c r="D48" s="28" t="s">
        <v>376</v>
      </c>
      <c r="E48" s="28"/>
      <c r="F48" s="28"/>
      <c r="G48" s="29"/>
      <c r="H48" s="29">
        <v>0</v>
      </c>
      <c r="I48" s="29">
        <v>0</v>
      </c>
      <c r="J48" s="29">
        <v>0</v>
      </c>
      <c r="K48" s="29">
        <v>0</v>
      </c>
      <c r="L48" s="29">
        <v>0</v>
      </c>
      <c r="M48" s="29">
        <v>0</v>
      </c>
      <c r="N48" s="29">
        <v>0</v>
      </c>
      <c r="O48" s="29">
        <v>0</v>
      </c>
      <c r="P48" s="29">
        <v>0</v>
      </c>
      <c r="Q48" s="29">
        <v>0</v>
      </c>
      <c r="R48" s="29">
        <v>0</v>
      </c>
      <c r="S48" s="29">
        <v>0</v>
      </c>
      <c r="T48" s="29">
        <v>0</v>
      </c>
      <c r="U48" s="29">
        <v>0</v>
      </c>
      <c r="V48" s="29">
        <v>0</v>
      </c>
      <c r="W48" s="29">
        <v>0</v>
      </c>
      <c r="X48" s="29">
        <v>0</v>
      </c>
      <c r="Y48" s="29">
        <v>0</v>
      </c>
      <c r="Z48" s="29">
        <v>0</v>
      </c>
      <c r="AA48" s="29">
        <v>0</v>
      </c>
      <c r="AB48" s="29">
        <v>0</v>
      </c>
      <c r="AC48" s="29">
        <v>0</v>
      </c>
      <c r="AD48" s="29">
        <v>0</v>
      </c>
      <c r="AE48" s="29">
        <v>0</v>
      </c>
      <c r="AF48" s="29">
        <v>0</v>
      </c>
      <c r="AG48" s="29">
        <v>0</v>
      </c>
      <c r="AH48" s="29">
        <v>0</v>
      </c>
      <c r="AI48" s="29">
        <v>0</v>
      </c>
      <c r="AJ48" s="29">
        <v>0</v>
      </c>
      <c r="AK48" s="29">
        <v>0</v>
      </c>
      <c r="AL48" s="29">
        <v>0</v>
      </c>
      <c r="AM48" s="29">
        <v>0</v>
      </c>
      <c r="AN48" s="29">
        <v>0</v>
      </c>
      <c r="AO48" s="29">
        <v>1.9399999999999999E-19</v>
      </c>
      <c r="AP48" s="29">
        <v>6.19E-16</v>
      </c>
      <c r="AQ48" s="29">
        <v>9.63E-19</v>
      </c>
      <c r="AR48" s="29">
        <v>6.5599999999999996E-17</v>
      </c>
      <c r="AS48" s="29">
        <v>7.07E-20</v>
      </c>
      <c r="AT48" s="29">
        <v>1.4E-19</v>
      </c>
      <c r="AU48" s="29">
        <v>1.87E-19</v>
      </c>
      <c r="AV48" s="29">
        <v>3.6239199999999999E-2</v>
      </c>
      <c r="AW48" s="29">
        <v>115.6292</v>
      </c>
      <c r="AX48" s="29">
        <v>0.1798884</v>
      </c>
      <c r="AY48" s="29">
        <v>7.6686400000000002E-2</v>
      </c>
      <c r="AZ48" s="30">
        <v>1.320676E-2</v>
      </c>
      <c r="BA48" s="30">
        <v>2.6152000000000002E-2</v>
      </c>
      <c r="BB48" s="30">
        <v>3.49316E-2</v>
      </c>
      <c r="BC48" s="28">
        <v>205</v>
      </c>
      <c r="BD48" s="29">
        <v>9.8934550989345507E-6</v>
      </c>
      <c r="BE48" s="29">
        <v>70046.307692307702</v>
      </c>
      <c r="BF48" s="31">
        <f t="shared" si="1"/>
        <v>70046.307692307702</v>
      </c>
      <c r="BG48" s="32">
        <v>3.6111111111111101E-3</v>
      </c>
      <c r="BH48" s="33"/>
      <c r="BI48" s="32">
        <v>6300</v>
      </c>
    </row>
    <row r="49" spans="1:61">
      <c r="A49" s="95" t="s">
        <v>56</v>
      </c>
      <c r="B49" s="97" t="s">
        <v>9</v>
      </c>
      <c r="C49" s="28"/>
      <c r="D49" s="28" t="s">
        <v>376</v>
      </c>
      <c r="E49" s="28"/>
      <c r="F49" s="28"/>
      <c r="G49" s="29"/>
      <c r="H49" s="29">
        <v>0</v>
      </c>
      <c r="I49" s="29">
        <v>0</v>
      </c>
      <c r="J49" s="29">
        <v>0</v>
      </c>
      <c r="K49" s="29">
        <v>0</v>
      </c>
      <c r="L49" s="29">
        <v>0</v>
      </c>
      <c r="M49" s="29">
        <v>0</v>
      </c>
      <c r="N49" s="29">
        <v>0</v>
      </c>
      <c r="O49" s="29">
        <v>0</v>
      </c>
      <c r="P49" s="29">
        <v>0</v>
      </c>
      <c r="Q49" s="29">
        <v>0</v>
      </c>
      <c r="R49" s="29">
        <v>0</v>
      </c>
      <c r="S49" s="29">
        <v>0</v>
      </c>
      <c r="T49" s="29">
        <v>0</v>
      </c>
      <c r="U49" s="29">
        <v>0</v>
      </c>
      <c r="V49" s="29">
        <v>0</v>
      </c>
      <c r="W49" s="29">
        <v>0</v>
      </c>
      <c r="X49" s="29">
        <v>0</v>
      </c>
      <c r="Y49" s="29">
        <v>0</v>
      </c>
      <c r="Z49" s="29">
        <v>0</v>
      </c>
      <c r="AA49" s="29">
        <v>0</v>
      </c>
      <c r="AB49" s="29">
        <v>0</v>
      </c>
      <c r="AC49" s="29">
        <v>0</v>
      </c>
      <c r="AD49" s="29">
        <v>0</v>
      </c>
      <c r="AE49" s="29">
        <v>0</v>
      </c>
      <c r="AF49" s="29">
        <v>0</v>
      </c>
      <c r="AG49" s="29">
        <v>0</v>
      </c>
      <c r="AH49" s="29">
        <v>0</v>
      </c>
      <c r="AI49" s="29">
        <v>0</v>
      </c>
      <c r="AJ49" s="29">
        <v>0</v>
      </c>
      <c r="AK49" s="29">
        <v>0</v>
      </c>
      <c r="AL49" s="29">
        <v>0</v>
      </c>
      <c r="AM49" s="29">
        <v>0</v>
      </c>
      <c r="AN49" s="29">
        <v>0</v>
      </c>
      <c r="AO49" s="29">
        <v>3.2799999999999999E-18</v>
      </c>
      <c r="AP49" s="29">
        <v>5.5599999999999996E-15</v>
      </c>
      <c r="AQ49" s="29">
        <v>1.19E-17</v>
      </c>
      <c r="AR49" s="29">
        <v>1.4900000000000001E-16</v>
      </c>
      <c r="AS49" s="29">
        <v>7.4199999999999998E-19</v>
      </c>
      <c r="AT49" s="29">
        <v>2.0700000000000002E-18</v>
      </c>
      <c r="AU49" s="29">
        <v>3.0699999999999998E-18</v>
      </c>
      <c r="AV49" s="29">
        <v>0.61270400000000003</v>
      </c>
      <c r="AW49" s="29">
        <v>1038.6079999999999</v>
      </c>
      <c r="AX49" s="29">
        <v>2.2229199999999998</v>
      </c>
      <c r="AY49" s="29">
        <v>0.174181</v>
      </c>
      <c r="AZ49" s="30">
        <v>0.1386056</v>
      </c>
      <c r="BA49" s="30">
        <v>0.38667600000000002</v>
      </c>
      <c r="BB49" s="30">
        <v>0.57347599999999999</v>
      </c>
      <c r="BC49" s="28">
        <v>206</v>
      </c>
      <c r="BD49" s="29">
        <v>1.5506088280060901E-5</v>
      </c>
      <c r="BE49" s="29">
        <v>44692.122699386498</v>
      </c>
      <c r="BF49" s="31">
        <f t="shared" si="1"/>
        <v>44692.122699386498</v>
      </c>
      <c r="BG49" s="32">
        <v>5.6597222222222196E-3</v>
      </c>
      <c r="BH49" s="33"/>
      <c r="BI49" s="32">
        <v>6300</v>
      </c>
    </row>
    <row r="50" spans="1:61">
      <c r="A50" t="s">
        <v>57</v>
      </c>
      <c r="B50"/>
      <c r="C50" s="28"/>
      <c r="D50" s="28" t="s">
        <v>376</v>
      </c>
      <c r="E50" s="28"/>
      <c r="F50" s="28"/>
      <c r="G50" s="29"/>
      <c r="H50" s="29">
        <v>0</v>
      </c>
      <c r="I50" s="29">
        <v>0</v>
      </c>
      <c r="J50" s="29">
        <v>0</v>
      </c>
      <c r="K50" s="29">
        <v>0</v>
      </c>
      <c r="L50" s="29">
        <v>0</v>
      </c>
      <c r="M50" s="29">
        <v>0</v>
      </c>
      <c r="N50" s="29">
        <v>0</v>
      </c>
      <c r="O50" s="29">
        <v>0</v>
      </c>
      <c r="P50" s="29">
        <v>0</v>
      </c>
      <c r="Q50" s="29">
        <v>0</v>
      </c>
      <c r="R50" s="29">
        <v>0</v>
      </c>
      <c r="S50" s="29">
        <v>0</v>
      </c>
      <c r="T50" s="29">
        <v>0</v>
      </c>
      <c r="U50" s="29">
        <v>0</v>
      </c>
      <c r="V50" s="29">
        <v>0</v>
      </c>
      <c r="W50" s="29">
        <v>0</v>
      </c>
      <c r="X50" s="29">
        <v>0</v>
      </c>
      <c r="Y50" s="29">
        <v>0</v>
      </c>
      <c r="Z50" s="29">
        <v>0</v>
      </c>
      <c r="AA50" s="29">
        <v>0</v>
      </c>
      <c r="AB50" s="29">
        <v>0</v>
      </c>
      <c r="AC50" s="29">
        <v>0</v>
      </c>
      <c r="AD50" s="29">
        <v>0</v>
      </c>
      <c r="AE50" s="29">
        <v>0</v>
      </c>
      <c r="AF50" s="29">
        <v>0</v>
      </c>
      <c r="AG50" s="29">
        <v>0</v>
      </c>
      <c r="AH50" s="29">
        <v>0</v>
      </c>
      <c r="AI50" s="29">
        <v>0</v>
      </c>
      <c r="AJ50" s="29">
        <v>0</v>
      </c>
      <c r="AK50" s="29">
        <v>0</v>
      </c>
      <c r="AL50" s="29">
        <v>0</v>
      </c>
      <c r="AM50" s="29">
        <v>0</v>
      </c>
      <c r="AN50" s="29">
        <v>0</v>
      </c>
      <c r="AO50" s="29">
        <v>5.7900000000000002E-17</v>
      </c>
      <c r="AP50" s="29">
        <v>8.7300000000000004E-14</v>
      </c>
      <c r="AQ50" s="29">
        <v>1.88E-16</v>
      </c>
      <c r="AR50" s="29">
        <v>1.9700000000000001E-15</v>
      </c>
      <c r="AS50" s="29">
        <v>1.18E-17</v>
      </c>
      <c r="AT50" s="29">
        <v>3.33E-17</v>
      </c>
      <c r="AU50" s="29">
        <v>5.1600000000000003E-17</v>
      </c>
      <c r="AV50" s="29">
        <v>10.815720000000001</v>
      </c>
      <c r="AW50" s="29">
        <v>16307.64</v>
      </c>
      <c r="AX50" s="29">
        <v>35.118400000000001</v>
      </c>
      <c r="AY50" s="29">
        <v>2.3029299999999999</v>
      </c>
      <c r="AZ50" s="30">
        <v>2.20424</v>
      </c>
      <c r="BA50" s="30">
        <v>6.22044</v>
      </c>
      <c r="BB50" s="30">
        <v>9.6388800000000003</v>
      </c>
      <c r="BC50" s="28">
        <v>150</v>
      </c>
      <c r="BD50" s="29">
        <v>2.4353120243531202E-6</v>
      </c>
      <c r="BE50" s="29">
        <v>284563.125</v>
      </c>
      <c r="BF50" s="31">
        <f t="shared" si="1"/>
        <v>284563.125</v>
      </c>
      <c r="BG50" s="32">
        <v>8.8888888888888904E-4</v>
      </c>
      <c r="BH50" s="33"/>
      <c r="BI50" s="32">
        <v>930</v>
      </c>
    </row>
    <row r="51" spans="1:61">
      <c r="A51" t="s">
        <v>58</v>
      </c>
      <c r="B51"/>
      <c r="C51" s="28"/>
      <c r="D51" s="28" t="s">
        <v>379</v>
      </c>
      <c r="E51" s="28"/>
      <c r="F51" s="28" t="s">
        <v>380</v>
      </c>
      <c r="G51" s="29">
        <v>1</v>
      </c>
      <c r="H51" s="29">
        <v>1</v>
      </c>
      <c r="I51" s="29">
        <v>1.8799999999999999E-7</v>
      </c>
      <c r="J51" s="29">
        <v>2.2000000000000001E-7</v>
      </c>
      <c r="K51" s="29">
        <v>1.7599999999999999E-7</v>
      </c>
      <c r="L51" s="29">
        <v>1.92E-7</v>
      </c>
      <c r="M51" s="29">
        <v>1.43E-7</v>
      </c>
      <c r="N51" s="29">
        <v>1.08E-7</v>
      </c>
      <c r="O51" s="29">
        <v>1.2100000000000001E-7</v>
      </c>
      <c r="P51" s="29">
        <v>1.2100000000000001E-7</v>
      </c>
      <c r="Q51" s="29">
        <v>6.9559999999999999E-4</v>
      </c>
      <c r="R51" s="29">
        <v>8.1400000000000005E-4</v>
      </c>
      <c r="S51" s="29">
        <v>6.512E-4</v>
      </c>
      <c r="T51" s="29">
        <v>7.1040000000000003E-4</v>
      </c>
      <c r="U51" s="29">
        <v>5.2910000000000001E-4</v>
      </c>
      <c r="V51" s="29">
        <v>3.9960000000000001E-4</v>
      </c>
      <c r="W51" s="29">
        <v>4.4769999999999999E-4</v>
      </c>
      <c r="X51" s="29">
        <v>4.4769999999999999E-4</v>
      </c>
      <c r="Y51" s="29">
        <v>1.7100000000000001E-7</v>
      </c>
      <c r="Z51" s="29">
        <v>1.9999999999999999E-7</v>
      </c>
      <c r="AA51" s="29">
        <v>1.6E-7</v>
      </c>
      <c r="AB51" s="29">
        <v>1.74E-7</v>
      </c>
      <c r="AC51" s="29">
        <v>1.29E-7</v>
      </c>
      <c r="AD51" s="29">
        <v>9.8099999999999998E-8</v>
      </c>
      <c r="AE51" s="29">
        <v>1.08E-7</v>
      </c>
      <c r="AF51" s="29">
        <v>1.08E-7</v>
      </c>
      <c r="AG51" s="29">
        <v>6.3270000000000004E-4</v>
      </c>
      <c r="AH51" s="29">
        <v>7.3999999999999999E-4</v>
      </c>
      <c r="AI51" s="29">
        <v>5.9199999999999997E-4</v>
      </c>
      <c r="AJ51" s="29">
        <v>6.4380000000000004E-4</v>
      </c>
      <c r="AK51" s="29">
        <v>4.773E-4</v>
      </c>
      <c r="AL51" s="29">
        <v>3.6297E-4</v>
      </c>
      <c r="AM51" s="29">
        <v>3.9960000000000001E-4</v>
      </c>
      <c r="AN51" s="29">
        <v>3.9960000000000001E-4</v>
      </c>
      <c r="AO51" s="29">
        <v>5.1900000000000002E-20</v>
      </c>
      <c r="AP51" s="29">
        <v>2.8600000000000001E-16</v>
      </c>
      <c r="AQ51" s="29">
        <v>6.6800000000000003E-19</v>
      </c>
      <c r="AR51" s="29">
        <v>1.99E-17</v>
      </c>
      <c r="AS51" s="29">
        <v>4.4699999999999997E-20</v>
      </c>
      <c r="AT51" s="29">
        <v>5.1900000000000002E-20</v>
      </c>
      <c r="AU51" s="29">
        <v>5.1900000000000002E-20</v>
      </c>
      <c r="AV51" s="29">
        <v>9.6949199999999992E-3</v>
      </c>
      <c r="AW51" s="29">
        <v>53.424799999999998</v>
      </c>
      <c r="AX51" s="29">
        <v>0.1247824</v>
      </c>
      <c r="AY51" s="29">
        <v>2.3263099999999998E-2</v>
      </c>
      <c r="AZ51" s="30">
        <v>8.34996E-3</v>
      </c>
      <c r="BA51" s="30">
        <v>9.6949199999999992E-3</v>
      </c>
      <c r="BB51" s="30">
        <v>9.6949199999999992E-3</v>
      </c>
      <c r="BC51" s="28">
        <v>129</v>
      </c>
      <c r="BD51" s="29">
        <v>15700000</v>
      </c>
      <c r="BE51" s="29">
        <v>4.4140127388535E-8</v>
      </c>
      <c r="BF51" s="31">
        <f t="shared" si="1"/>
        <v>1.0000000214251425</v>
      </c>
      <c r="BG51" s="32">
        <v>5730500000</v>
      </c>
      <c r="BH51" s="33">
        <v>1</v>
      </c>
      <c r="BI51" s="32">
        <v>0</v>
      </c>
    </row>
    <row r="52" spans="1:61">
      <c r="A52" t="s">
        <v>59</v>
      </c>
      <c r="B52"/>
      <c r="C52" s="28"/>
      <c r="D52" s="28" t="s">
        <v>379</v>
      </c>
      <c r="E52" s="28"/>
      <c r="F52" s="28" t="s">
        <v>380</v>
      </c>
      <c r="G52" s="29">
        <v>1</v>
      </c>
      <c r="H52" s="29">
        <v>1</v>
      </c>
      <c r="I52" s="29">
        <v>1.8400000000000001E-7</v>
      </c>
      <c r="J52" s="29">
        <v>1.79E-7</v>
      </c>
      <c r="K52" s="29">
        <v>1.03E-7</v>
      </c>
      <c r="L52" s="29">
        <v>5.2299999999999998E-8</v>
      </c>
      <c r="M52" s="29">
        <v>3.4200000000000002E-8</v>
      </c>
      <c r="N52" s="29">
        <v>2.1699999999999999E-8</v>
      </c>
      <c r="O52" s="29">
        <v>3.1300000000000002E-8</v>
      </c>
      <c r="P52" s="29">
        <v>3.1300000000000002E-8</v>
      </c>
      <c r="Q52" s="29">
        <v>6.8079999999999996E-4</v>
      </c>
      <c r="R52" s="29">
        <v>6.623E-4</v>
      </c>
      <c r="S52" s="29">
        <v>3.8109999999999999E-4</v>
      </c>
      <c r="T52" s="29">
        <v>1.9351000000000001E-4</v>
      </c>
      <c r="U52" s="29">
        <v>1.2653999999999999E-4</v>
      </c>
      <c r="V52" s="29">
        <v>8.0290000000000005E-5</v>
      </c>
      <c r="W52" s="29">
        <v>1.1581E-4</v>
      </c>
      <c r="X52" s="29">
        <v>1.1581E-4</v>
      </c>
      <c r="Y52" s="29">
        <v>1.67E-7</v>
      </c>
      <c r="Z52" s="29">
        <v>1.6299999999999999E-7</v>
      </c>
      <c r="AA52" s="29">
        <v>9.4100000000000002E-8</v>
      </c>
      <c r="AB52" s="29">
        <v>4.7600000000000003E-8</v>
      </c>
      <c r="AC52" s="29">
        <v>3.1100000000000001E-8</v>
      </c>
      <c r="AD52" s="29">
        <v>1.9799999999999999E-8</v>
      </c>
      <c r="AE52" s="29">
        <v>2.6099999999999999E-8</v>
      </c>
      <c r="AF52" s="29">
        <v>2.6099999999999999E-8</v>
      </c>
      <c r="AG52" s="29">
        <v>6.179E-4</v>
      </c>
      <c r="AH52" s="29">
        <v>6.0309999999999997E-4</v>
      </c>
      <c r="AI52" s="29">
        <v>3.4817000000000002E-4</v>
      </c>
      <c r="AJ52" s="29">
        <v>1.7611999999999999E-4</v>
      </c>
      <c r="AK52" s="29">
        <v>1.1506999999999999E-4</v>
      </c>
      <c r="AL52" s="29">
        <v>7.326E-5</v>
      </c>
      <c r="AM52" s="29">
        <v>9.6570000000000005E-5</v>
      </c>
      <c r="AN52" s="29">
        <v>9.6570000000000005E-5</v>
      </c>
      <c r="AO52" s="29">
        <v>1.08E-17</v>
      </c>
      <c r="AP52" s="29">
        <v>1.7E-14</v>
      </c>
      <c r="AQ52" s="29">
        <v>3.6899999999999999E-17</v>
      </c>
      <c r="AR52" s="29">
        <v>3.6500000000000001E-16</v>
      </c>
      <c r="AS52" s="29">
        <v>2.31E-18</v>
      </c>
      <c r="AT52" s="29">
        <v>6.5799999999999997E-18</v>
      </c>
      <c r="AU52" s="29">
        <v>9.9700000000000001E-18</v>
      </c>
      <c r="AV52" s="29">
        <v>2.0174400000000001</v>
      </c>
      <c r="AW52" s="29">
        <v>3175.6</v>
      </c>
      <c r="AX52" s="29">
        <v>6.8929200000000002</v>
      </c>
      <c r="AY52" s="29">
        <v>0.42668499999999998</v>
      </c>
      <c r="AZ52" s="30">
        <v>0.431508</v>
      </c>
      <c r="BA52" s="30">
        <v>1.229144</v>
      </c>
      <c r="BB52" s="30">
        <v>1.8623959999999999</v>
      </c>
      <c r="BC52" s="28">
        <v>131</v>
      </c>
      <c r="BD52" s="29">
        <v>2.19745205479452E-2</v>
      </c>
      <c r="BE52" s="29">
        <v>31.536524243519899</v>
      </c>
      <c r="BF52" s="31">
        <f t="shared" si="1"/>
        <v>31.536524243520532</v>
      </c>
      <c r="BG52" s="32">
        <v>8.0206999999999997</v>
      </c>
      <c r="BH52" s="33">
        <v>3</v>
      </c>
      <c r="BI52" s="32">
        <v>0</v>
      </c>
    </row>
    <row r="53" spans="1:61">
      <c r="A53" t="s">
        <v>60</v>
      </c>
      <c r="B53"/>
      <c r="C53" s="28"/>
      <c r="D53" s="28" t="s">
        <v>376</v>
      </c>
      <c r="E53" s="28"/>
      <c r="F53" s="28"/>
      <c r="G53" s="29"/>
      <c r="H53" s="29">
        <v>0</v>
      </c>
      <c r="I53" s="29">
        <v>0</v>
      </c>
      <c r="J53" s="29">
        <v>0</v>
      </c>
      <c r="K53" s="29">
        <v>0</v>
      </c>
      <c r="L53" s="29">
        <v>0</v>
      </c>
      <c r="M53" s="29">
        <v>0</v>
      </c>
      <c r="N53" s="29">
        <v>0</v>
      </c>
      <c r="O53" s="29">
        <v>0</v>
      </c>
      <c r="P53" s="29">
        <v>0</v>
      </c>
      <c r="Q53" s="29">
        <v>0</v>
      </c>
      <c r="R53" s="29">
        <v>0</v>
      </c>
      <c r="S53" s="29">
        <v>0</v>
      </c>
      <c r="T53" s="29">
        <v>0</v>
      </c>
      <c r="U53" s="29">
        <v>0</v>
      </c>
      <c r="V53" s="29">
        <v>0</v>
      </c>
      <c r="W53" s="29">
        <v>0</v>
      </c>
      <c r="X53" s="29">
        <v>0</v>
      </c>
      <c r="Y53" s="29">
        <v>0</v>
      </c>
      <c r="Z53" s="29">
        <v>0</v>
      </c>
      <c r="AA53" s="29">
        <v>0</v>
      </c>
      <c r="AB53" s="29">
        <v>0</v>
      </c>
      <c r="AC53" s="29">
        <v>0</v>
      </c>
      <c r="AD53" s="29">
        <v>0</v>
      </c>
      <c r="AE53" s="29">
        <v>0</v>
      </c>
      <c r="AF53" s="29">
        <v>0</v>
      </c>
      <c r="AG53" s="29">
        <v>0</v>
      </c>
      <c r="AH53" s="29">
        <v>0</v>
      </c>
      <c r="AI53" s="29">
        <v>0</v>
      </c>
      <c r="AJ53" s="29">
        <v>0</v>
      </c>
      <c r="AK53" s="29">
        <v>0</v>
      </c>
      <c r="AL53" s="29">
        <v>0</v>
      </c>
      <c r="AM53" s="29">
        <v>0</v>
      </c>
      <c r="AN53" s="29">
        <v>0</v>
      </c>
      <c r="AO53" s="29">
        <v>8.7800000000000004E-17</v>
      </c>
      <c r="AP53" s="29">
        <v>1.3E-13</v>
      </c>
      <c r="AQ53" s="29">
        <v>2.82E-16</v>
      </c>
      <c r="AR53" s="29">
        <v>2.67E-15</v>
      </c>
      <c r="AS53" s="29">
        <v>1.65E-17</v>
      </c>
      <c r="AT53" s="29">
        <v>4.7099999999999997E-17</v>
      </c>
      <c r="AU53" s="29">
        <v>7.4899999999999994E-17</v>
      </c>
      <c r="AV53" s="29">
        <v>16.401039999999998</v>
      </c>
      <c r="AW53" s="29">
        <v>24284</v>
      </c>
      <c r="AX53" s="29">
        <v>52.677599999999998</v>
      </c>
      <c r="AY53" s="29">
        <v>3.1212300000000002</v>
      </c>
      <c r="AZ53" s="30">
        <v>3.0821999999999998</v>
      </c>
      <c r="BA53" s="30">
        <v>8.7982800000000001</v>
      </c>
      <c r="BB53" s="30">
        <v>13.99132</v>
      </c>
      <c r="BC53" s="28">
        <v>103</v>
      </c>
      <c r="BD53" s="29">
        <v>1.90258751902588E-6</v>
      </c>
      <c r="BE53" s="29">
        <v>364240.8</v>
      </c>
      <c r="BF53" s="31">
        <f t="shared" si="1"/>
        <v>364240.8</v>
      </c>
      <c r="BG53" s="32">
        <v>6.9444444444444404E-4</v>
      </c>
      <c r="BH53" s="33"/>
      <c r="BI53" s="32">
        <v>480</v>
      </c>
    </row>
    <row r="54" spans="1:61">
      <c r="A54" t="s">
        <v>61</v>
      </c>
      <c r="B54"/>
      <c r="C54" s="28"/>
      <c r="D54" s="28" t="s">
        <v>375</v>
      </c>
      <c r="E54" s="28"/>
      <c r="F54" s="28"/>
      <c r="G54" s="29">
        <v>0.02</v>
      </c>
      <c r="H54" s="29">
        <v>0.02</v>
      </c>
      <c r="I54" s="29">
        <v>2.52E-9</v>
      </c>
      <c r="J54" s="29">
        <v>1.6500000000000001E-9</v>
      </c>
      <c r="K54" s="29">
        <v>8.4899999999999996E-10</v>
      </c>
      <c r="L54" s="29">
        <v>5.1599999999999998E-10</v>
      </c>
      <c r="M54" s="29">
        <v>3.0199999999999999E-10</v>
      </c>
      <c r="N54" s="29">
        <v>2.4299999999999999E-10</v>
      </c>
      <c r="O54" s="29">
        <v>3.2700000000000001E-10</v>
      </c>
      <c r="P54" s="29">
        <v>3.2700000000000001E-10</v>
      </c>
      <c r="Q54" s="29">
        <v>9.3239999999999992E-6</v>
      </c>
      <c r="R54" s="29">
        <v>6.105E-6</v>
      </c>
      <c r="S54" s="29">
        <v>3.1412999999999999E-6</v>
      </c>
      <c r="T54" s="29">
        <v>1.9091999999999999E-6</v>
      </c>
      <c r="U54" s="29">
        <v>1.1174000000000001E-6</v>
      </c>
      <c r="V54" s="29">
        <v>8.991E-7</v>
      </c>
      <c r="W54" s="29">
        <v>1.2099000000000001E-6</v>
      </c>
      <c r="X54" s="29">
        <v>1.2099000000000001E-6</v>
      </c>
      <c r="Y54" s="29">
        <v>2.8299999999999999E-9</v>
      </c>
      <c r="Z54" s="29">
        <v>2.0500000000000002E-9</v>
      </c>
      <c r="AA54" s="29">
        <v>1.2E-9</v>
      </c>
      <c r="AB54" s="29">
        <v>8.2800000000000004E-10</v>
      </c>
      <c r="AC54" s="29">
        <v>6.89E-10</v>
      </c>
      <c r="AD54" s="29">
        <v>5.6300000000000002E-10</v>
      </c>
      <c r="AE54" s="29">
        <v>6.2600000000000001E-10</v>
      </c>
      <c r="AF54" s="29">
        <v>6.2600000000000001E-10</v>
      </c>
      <c r="AG54" s="29">
        <v>1.0471E-5</v>
      </c>
      <c r="AH54" s="29">
        <v>7.5850000000000002E-6</v>
      </c>
      <c r="AI54" s="29">
        <v>4.4399999999999998E-6</v>
      </c>
      <c r="AJ54" s="29">
        <v>3.0636000000000002E-6</v>
      </c>
      <c r="AK54" s="29">
        <v>2.5492999999999999E-6</v>
      </c>
      <c r="AL54" s="29">
        <v>2.0831E-6</v>
      </c>
      <c r="AM54" s="29">
        <v>2.3161999999999999E-6</v>
      </c>
      <c r="AN54" s="29">
        <v>2.3161999999999999E-6</v>
      </c>
      <c r="AO54" s="29">
        <v>1.1100000000000001E-18</v>
      </c>
      <c r="AP54" s="29">
        <v>2.67E-15</v>
      </c>
      <c r="AQ54" s="29">
        <v>5.9899999999999997E-18</v>
      </c>
      <c r="AR54" s="29">
        <v>6.7399999999999996E-17</v>
      </c>
      <c r="AS54" s="29">
        <v>3.77E-19</v>
      </c>
      <c r="AT54" s="29">
        <v>8.6699999999999999E-19</v>
      </c>
      <c r="AU54" s="29">
        <v>1.09E-18</v>
      </c>
      <c r="AV54" s="29">
        <v>0.207348</v>
      </c>
      <c r="AW54" s="29">
        <v>498.75599999999997</v>
      </c>
      <c r="AX54" s="29">
        <v>1.118932</v>
      </c>
      <c r="AY54" s="29">
        <v>7.8790600000000002E-2</v>
      </c>
      <c r="AZ54" s="30">
        <v>7.0423600000000003E-2</v>
      </c>
      <c r="BA54" s="30">
        <v>0.16195560000000001</v>
      </c>
      <c r="BB54" s="30">
        <v>0.20361199999999999</v>
      </c>
      <c r="BC54" s="28">
        <v>189</v>
      </c>
      <c r="BD54" s="29">
        <v>3.6164383561643802E-2</v>
      </c>
      <c r="BE54" s="29">
        <v>19.162500000000001</v>
      </c>
      <c r="BF54" s="31">
        <f t="shared" si="1"/>
        <v>19.162500091260778</v>
      </c>
      <c r="BG54" s="32">
        <v>13.2</v>
      </c>
      <c r="BH54" s="33"/>
      <c r="BI54" s="32">
        <v>3</v>
      </c>
    </row>
    <row r="55" spans="1:61">
      <c r="A55" t="s">
        <v>62</v>
      </c>
      <c r="B55"/>
      <c r="C55" s="28"/>
      <c r="D55" s="28" t="s">
        <v>375</v>
      </c>
      <c r="E55" s="28"/>
      <c r="F55" s="28"/>
      <c r="G55" s="29">
        <v>1</v>
      </c>
      <c r="H55" s="29">
        <v>1</v>
      </c>
      <c r="I55" s="29">
        <v>6.1200000000000005E-8</v>
      </c>
      <c r="J55" s="29">
        <v>4.1899999999999998E-8</v>
      </c>
      <c r="K55" s="29">
        <v>2.11E-8</v>
      </c>
      <c r="L55" s="29">
        <v>1.27E-8</v>
      </c>
      <c r="M55" s="29">
        <v>7.54E-9</v>
      </c>
      <c r="N55" s="29">
        <v>6.1499999999999996E-9</v>
      </c>
      <c r="O55" s="29">
        <v>8.2200000000000002E-9</v>
      </c>
      <c r="P55" s="29">
        <v>8.2200000000000002E-9</v>
      </c>
      <c r="Q55" s="29">
        <v>2.2644000000000001E-4</v>
      </c>
      <c r="R55" s="29">
        <v>1.5503000000000001E-4</v>
      </c>
      <c r="S55" s="29">
        <v>7.8070000000000003E-5</v>
      </c>
      <c r="T55" s="29">
        <v>4.6990000000000002E-5</v>
      </c>
      <c r="U55" s="29">
        <v>2.7898E-5</v>
      </c>
      <c r="V55" s="29">
        <v>2.2755000000000002E-5</v>
      </c>
      <c r="W55" s="29">
        <v>3.0414000000000001E-5</v>
      </c>
      <c r="X55" s="29">
        <v>3.0414000000000001E-5</v>
      </c>
      <c r="Y55" s="29">
        <v>2.2499999999999999E-7</v>
      </c>
      <c r="Z55" s="29">
        <v>2.1199999999999999E-7</v>
      </c>
      <c r="AA55" s="29">
        <v>1.43E-7</v>
      </c>
      <c r="AB55" s="29">
        <v>9.8000000000000004E-8</v>
      </c>
      <c r="AC55" s="29">
        <v>8.5599999999999999E-8</v>
      </c>
      <c r="AD55" s="29">
        <v>8.4600000000000003E-8</v>
      </c>
      <c r="AE55" s="29">
        <v>8.8699999999999994E-8</v>
      </c>
      <c r="AF55" s="29">
        <v>8.8699999999999994E-8</v>
      </c>
      <c r="AG55" s="29">
        <v>8.3250000000000002E-4</v>
      </c>
      <c r="AH55" s="29">
        <v>7.8439999999999998E-4</v>
      </c>
      <c r="AI55" s="29">
        <v>5.2910000000000001E-4</v>
      </c>
      <c r="AJ55" s="29">
        <v>3.6259999999999998E-4</v>
      </c>
      <c r="AK55" s="29">
        <v>3.1671999999999999E-4</v>
      </c>
      <c r="AL55" s="29">
        <v>3.1302000000000001E-4</v>
      </c>
      <c r="AM55" s="29">
        <v>3.2819000000000001E-4</v>
      </c>
      <c r="AN55" s="29">
        <v>3.2819000000000001E-4</v>
      </c>
      <c r="AO55" s="29">
        <v>5.3400000000000001E-18</v>
      </c>
      <c r="AP55" s="29">
        <v>7.9400000000000004E-15</v>
      </c>
      <c r="AQ55" s="29">
        <v>1.68E-17</v>
      </c>
      <c r="AR55" s="29">
        <v>2.0400000000000001E-16</v>
      </c>
      <c r="AS55" s="29">
        <v>9.5200000000000002E-19</v>
      </c>
      <c r="AT55" s="29">
        <v>2.7099999999999998E-18</v>
      </c>
      <c r="AU55" s="29">
        <v>4.3999999999999997E-18</v>
      </c>
      <c r="AV55" s="29">
        <v>0.99751199999999995</v>
      </c>
      <c r="AW55" s="29">
        <v>1483.192</v>
      </c>
      <c r="AX55" s="29">
        <v>3.1382400000000001</v>
      </c>
      <c r="AY55" s="29">
        <v>0.23847599999999999</v>
      </c>
      <c r="AZ55" s="30">
        <v>0.17783360000000001</v>
      </c>
      <c r="BA55" s="30">
        <v>0.50622800000000001</v>
      </c>
      <c r="BB55" s="30">
        <v>0.82191999999999998</v>
      </c>
      <c r="BC55" s="28">
        <v>40</v>
      </c>
      <c r="BD55" s="29">
        <v>1251000000</v>
      </c>
      <c r="BE55" s="29">
        <v>5.53956834532374E-10</v>
      </c>
      <c r="BF55" s="31">
        <f t="shared" si="1"/>
        <v>0.99999991725963566</v>
      </c>
      <c r="BG55" s="32">
        <v>456615000000</v>
      </c>
      <c r="BH55" s="33"/>
      <c r="BI55" s="32">
        <v>13</v>
      </c>
    </row>
    <row r="56" spans="1:61">
      <c r="A56" t="s">
        <v>63</v>
      </c>
      <c r="B56"/>
      <c r="C56" s="28"/>
      <c r="D56" s="28" t="s">
        <v>376</v>
      </c>
      <c r="E56" s="28"/>
      <c r="F56" s="28"/>
      <c r="G56" s="29"/>
      <c r="H56" s="29">
        <v>0</v>
      </c>
      <c r="I56" s="29">
        <v>0</v>
      </c>
      <c r="J56" s="29">
        <v>0</v>
      </c>
      <c r="K56" s="29">
        <v>0</v>
      </c>
      <c r="L56" s="29">
        <v>0</v>
      </c>
      <c r="M56" s="29">
        <v>0</v>
      </c>
      <c r="N56" s="29">
        <v>0</v>
      </c>
      <c r="O56" s="29">
        <v>0</v>
      </c>
      <c r="P56" s="29">
        <v>0</v>
      </c>
      <c r="Q56" s="29">
        <v>0</v>
      </c>
      <c r="R56" s="29">
        <v>0</v>
      </c>
      <c r="S56" s="29">
        <v>0</v>
      </c>
      <c r="T56" s="29">
        <v>0</v>
      </c>
      <c r="U56" s="29">
        <v>0</v>
      </c>
      <c r="V56" s="29">
        <v>0</v>
      </c>
      <c r="W56" s="29">
        <v>0</v>
      </c>
      <c r="X56" s="29">
        <v>0</v>
      </c>
      <c r="Y56" s="29">
        <v>0</v>
      </c>
      <c r="Z56" s="29">
        <v>0</v>
      </c>
      <c r="AA56" s="29">
        <v>0</v>
      </c>
      <c r="AB56" s="29">
        <v>0</v>
      </c>
      <c r="AC56" s="29">
        <v>0</v>
      </c>
      <c r="AD56" s="29">
        <v>0</v>
      </c>
      <c r="AE56" s="29">
        <v>0</v>
      </c>
      <c r="AF56" s="29">
        <v>0</v>
      </c>
      <c r="AG56" s="29">
        <v>0</v>
      </c>
      <c r="AH56" s="29">
        <v>0</v>
      </c>
      <c r="AI56" s="29">
        <v>0</v>
      </c>
      <c r="AJ56" s="29">
        <v>0</v>
      </c>
      <c r="AK56" s="29">
        <v>0</v>
      </c>
      <c r="AL56" s="29">
        <v>0</v>
      </c>
      <c r="AM56" s="29">
        <v>0</v>
      </c>
      <c r="AN56" s="29">
        <v>0</v>
      </c>
      <c r="AO56" s="29">
        <v>7.2099999999999994E-18</v>
      </c>
      <c r="AP56" s="29">
        <v>1.11E-14</v>
      </c>
      <c r="AQ56" s="29">
        <v>2.4200000000000001E-17</v>
      </c>
      <c r="AR56" s="29">
        <v>2.3700000000000001E-16</v>
      </c>
      <c r="AS56" s="29">
        <v>1.4999999999999999E-18</v>
      </c>
      <c r="AT56" s="29">
        <v>4.2900000000000003E-18</v>
      </c>
      <c r="AU56" s="29">
        <v>6.5599999999999998E-18</v>
      </c>
      <c r="AV56" s="29">
        <v>1.3468279999999999</v>
      </c>
      <c r="AW56" s="29">
        <v>2073.48</v>
      </c>
      <c r="AX56" s="29">
        <v>4.5205599999999997</v>
      </c>
      <c r="AY56" s="29">
        <v>0.27705299999999999</v>
      </c>
      <c r="AZ56" s="30">
        <v>0.2802</v>
      </c>
      <c r="BA56" s="30">
        <v>0.80137199999999997</v>
      </c>
      <c r="BB56" s="30">
        <v>1.2254080000000001</v>
      </c>
      <c r="BC56" s="28">
        <v>79</v>
      </c>
      <c r="BD56" s="29">
        <v>4.0000000000000001E-3</v>
      </c>
      <c r="BE56" s="29">
        <v>173.25</v>
      </c>
      <c r="BF56" s="31">
        <f t="shared" si="1"/>
        <v>173.25</v>
      </c>
      <c r="BG56" s="32">
        <v>1.46</v>
      </c>
      <c r="BH56" s="33"/>
      <c r="BI56" s="32"/>
    </row>
    <row r="57" spans="1:61">
      <c r="A57" t="s">
        <v>64</v>
      </c>
      <c r="B57"/>
      <c r="C57" s="28"/>
      <c r="D57" s="28" t="s">
        <v>376</v>
      </c>
      <c r="E57" s="28"/>
      <c r="F57" s="28"/>
      <c r="G57" s="29"/>
      <c r="H57" s="29">
        <v>0</v>
      </c>
      <c r="I57" s="29">
        <v>0</v>
      </c>
      <c r="J57" s="29">
        <v>0</v>
      </c>
      <c r="K57" s="29">
        <v>0</v>
      </c>
      <c r="L57" s="29">
        <v>0</v>
      </c>
      <c r="M57" s="29">
        <v>0</v>
      </c>
      <c r="N57" s="29">
        <v>0</v>
      </c>
      <c r="O57" s="29">
        <v>0</v>
      </c>
      <c r="P57" s="29">
        <v>0</v>
      </c>
      <c r="Q57" s="29">
        <v>0</v>
      </c>
      <c r="R57" s="29">
        <v>0</v>
      </c>
      <c r="S57" s="29">
        <v>0</v>
      </c>
      <c r="T57" s="29">
        <v>0</v>
      </c>
      <c r="U57" s="29">
        <v>0</v>
      </c>
      <c r="V57" s="29">
        <v>0</v>
      </c>
      <c r="W57" s="29">
        <v>0</v>
      </c>
      <c r="X57" s="29">
        <v>0</v>
      </c>
      <c r="Y57" s="29">
        <v>0</v>
      </c>
      <c r="Z57" s="29">
        <v>0</v>
      </c>
      <c r="AA57" s="29">
        <v>0</v>
      </c>
      <c r="AB57" s="29">
        <v>0</v>
      </c>
      <c r="AC57" s="29">
        <v>0</v>
      </c>
      <c r="AD57" s="29">
        <v>0</v>
      </c>
      <c r="AE57" s="29">
        <v>0</v>
      </c>
      <c r="AF57" s="29">
        <v>0</v>
      </c>
      <c r="AG57" s="29">
        <v>0</v>
      </c>
      <c r="AH57" s="29">
        <v>0</v>
      </c>
      <c r="AI57" s="29">
        <v>0</v>
      </c>
      <c r="AJ57" s="29">
        <v>0</v>
      </c>
      <c r="AK57" s="29">
        <v>0</v>
      </c>
      <c r="AL57" s="29">
        <v>0</v>
      </c>
      <c r="AM57" s="29">
        <v>0</v>
      </c>
      <c r="AN57" s="29">
        <v>0</v>
      </c>
      <c r="AO57" s="29">
        <v>6.8800000000000004E-17</v>
      </c>
      <c r="AP57" s="29">
        <v>1.03E-13</v>
      </c>
      <c r="AQ57" s="29">
        <v>2.2300000000000002E-16</v>
      </c>
      <c r="AR57" s="29">
        <v>2.1999999999999999E-15</v>
      </c>
      <c r="AS57" s="29">
        <v>1.3500000000000001E-17</v>
      </c>
      <c r="AT57" s="29">
        <v>3.8499999999999997E-17</v>
      </c>
      <c r="AU57" s="29">
        <v>6.0300000000000001E-17</v>
      </c>
      <c r="AV57" s="29">
        <v>12.851839999999999</v>
      </c>
      <c r="AW57" s="29">
        <v>19240.400000000001</v>
      </c>
      <c r="AX57" s="29">
        <v>41.656399999999998</v>
      </c>
      <c r="AY57" s="29">
        <v>2.5718000000000001</v>
      </c>
      <c r="AZ57" s="30">
        <v>2.5217999999999998</v>
      </c>
      <c r="BA57" s="30">
        <v>7.1917999999999997</v>
      </c>
      <c r="BB57" s="30">
        <v>11.26404</v>
      </c>
      <c r="BC57" s="28">
        <v>130</v>
      </c>
      <c r="BD57" s="29">
        <v>1.6552511415525099E-5</v>
      </c>
      <c r="BE57" s="29">
        <v>41866.758620689703</v>
      </c>
      <c r="BF57" s="31">
        <f t="shared" si="1"/>
        <v>41866.758620689703</v>
      </c>
      <c r="BG57" s="32">
        <v>6.04166666666667E-3</v>
      </c>
      <c r="BH57" s="33"/>
      <c r="BI57" s="32">
        <v>5300</v>
      </c>
    </row>
    <row r="58" spans="1:61">
      <c r="A58" t="s">
        <v>65</v>
      </c>
      <c r="B58"/>
      <c r="C58" s="28"/>
      <c r="D58" s="28" t="s">
        <v>375</v>
      </c>
      <c r="E58" s="28"/>
      <c r="F58" s="28"/>
      <c r="G58" s="29">
        <v>5.0000000000000001E-3</v>
      </c>
      <c r="H58" s="29">
        <v>5.0000000000000001E-3</v>
      </c>
      <c r="I58" s="29">
        <v>1.7299999999999999E-8</v>
      </c>
      <c r="J58" s="29">
        <v>1.09E-8</v>
      </c>
      <c r="K58" s="29">
        <v>5.7399999999999996E-9</v>
      </c>
      <c r="L58" s="29">
        <v>3.5600000000000001E-9</v>
      </c>
      <c r="M58" s="29">
        <v>2.1400000000000001E-9</v>
      </c>
      <c r="N58" s="29">
        <v>1.7100000000000001E-9</v>
      </c>
      <c r="O58" s="29">
        <v>2.2699999999999998E-9</v>
      </c>
      <c r="P58" s="29">
        <v>2.2699999999999998E-9</v>
      </c>
      <c r="Q58" s="29">
        <v>6.4010000000000005E-5</v>
      </c>
      <c r="R58" s="29">
        <v>4.0330000000000002E-5</v>
      </c>
      <c r="S58" s="29">
        <v>2.1237999999999999E-5</v>
      </c>
      <c r="T58" s="29">
        <v>1.3172E-5</v>
      </c>
      <c r="U58" s="29">
        <v>7.9179999999999994E-6</v>
      </c>
      <c r="V58" s="29">
        <v>6.3269999999999997E-6</v>
      </c>
      <c r="W58" s="29">
        <v>8.3990000000000004E-6</v>
      </c>
      <c r="X58" s="29">
        <v>8.3990000000000004E-6</v>
      </c>
      <c r="Y58" s="29">
        <v>6.4200000000000006E-8</v>
      </c>
      <c r="Z58" s="29">
        <v>5.2000000000000002E-8</v>
      </c>
      <c r="AA58" s="29">
        <v>3.2100000000000003E-8</v>
      </c>
      <c r="AB58" s="29">
        <v>2.2600000000000001E-8</v>
      </c>
      <c r="AC58" s="29">
        <v>1.9700000000000001E-8</v>
      </c>
      <c r="AD58" s="29">
        <v>1.6000000000000001E-8</v>
      </c>
      <c r="AE58" s="29">
        <v>1.7599999999999999E-8</v>
      </c>
      <c r="AF58" s="29">
        <v>1.7599999999999999E-8</v>
      </c>
      <c r="AG58" s="29">
        <v>2.3754000000000001E-4</v>
      </c>
      <c r="AH58" s="29">
        <v>1.9239999999999999E-4</v>
      </c>
      <c r="AI58" s="29">
        <v>1.1877E-4</v>
      </c>
      <c r="AJ58" s="29">
        <v>8.3620000000000002E-5</v>
      </c>
      <c r="AK58" s="29">
        <v>7.2890000000000002E-5</v>
      </c>
      <c r="AL58" s="29">
        <v>5.9200000000000002E-5</v>
      </c>
      <c r="AM58" s="29">
        <v>6.512E-5</v>
      </c>
      <c r="AN58" s="29">
        <v>6.512E-5</v>
      </c>
      <c r="AO58" s="29">
        <v>2.47E-17</v>
      </c>
      <c r="AP58" s="29">
        <v>4.23E-14</v>
      </c>
      <c r="AQ58" s="29">
        <v>9.2900000000000003E-17</v>
      </c>
      <c r="AR58" s="29">
        <v>9.2700000000000007E-16</v>
      </c>
      <c r="AS58" s="29">
        <v>5.8199999999999998E-18</v>
      </c>
      <c r="AT58" s="29">
        <v>1.6099999999999999E-17</v>
      </c>
      <c r="AU58" s="29">
        <v>2.3399999999999999E-17</v>
      </c>
      <c r="AV58" s="29">
        <v>4.6139599999999996</v>
      </c>
      <c r="AW58" s="29">
        <v>7901.64</v>
      </c>
      <c r="AX58" s="29">
        <v>17.353719999999999</v>
      </c>
      <c r="AY58" s="29">
        <v>1.083663</v>
      </c>
      <c r="AZ58" s="30">
        <v>1.0871759999999999</v>
      </c>
      <c r="BA58" s="30">
        <v>3.0074800000000002</v>
      </c>
      <c r="BB58" s="30">
        <v>4.3711200000000003</v>
      </c>
      <c r="BC58" s="28">
        <v>177</v>
      </c>
      <c r="BD58" s="29">
        <v>0.43945205479452099</v>
      </c>
      <c r="BE58" s="29">
        <v>1.5769638403990001</v>
      </c>
      <c r="BF58" s="31">
        <f t="shared" si="1"/>
        <v>1.9876060831700786</v>
      </c>
      <c r="BG58" s="32">
        <v>160.4</v>
      </c>
      <c r="BH58" s="33"/>
      <c r="BI58" s="32">
        <v>5100</v>
      </c>
    </row>
    <row r="59" spans="1:61">
      <c r="A59" t="s">
        <v>66</v>
      </c>
      <c r="B59"/>
      <c r="C59" s="28"/>
      <c r="D59" s="28" t="s">
        <v>375</v>
      </c>
      <c r="E59" s="28"/>
      <c r="F59" s="28"/>
      <c r="G59" s="29">
        <v>1</v>
      </c>
      <c r="H59" s="29">
        <v>1</v>
      </c>
      <c r="I59" s="29">
        <v>1.16E-8</v>
      </c>
      <c r="J59" s="29">
        <v>1.4500000000000001E-8</v>
      </c>
      <c r="K59" s="29">
        <v>7.44E-9</v>
      </c>
      <c r="L59" s="29">
        <v>4.5100000000000003E-9</v>
      </c>
      <c r="M59" s="29">
        <v>2.7000000000000002E-9</v>
      </c>
      <c r="N59" s="29">
        <v>2.16E-9</v>
      </c>
      <c r="O59" s="29">
        <v>2.8200000000000002E-9</v>
      </c>
      <c r="P59" s="29">
        <v>2.8200000000000002E-9</v>
      </c>
      <c r="Q59" s="29">
        <v>4.2920000000000002E-5</v>
      </c>
      <c r="R59" s="29">
        <v>5.3650000000000003E-5</v>
      </c>
      <c r="S59" s="29">
        <v>2.7528000000000001E-5</v>
      </c>
      <c r="T59" s="29">
        <v>1.6687000000000001E-5</v>
      </c>
      <c r="U59" s="29">
        <v>9.9899999999999992E-6</v>
      </c>
      <c r="V59" s="29">
        <v>7.9920000000000007E-6</v>
      </c>
      <c r="W59" s="29">
        <v>1.0434E-5</v>
      </c>
      <c r="X59" s="29">
        <v>1.0434E-5</v>
      </c>
      <c r="Y59" s="29">
        <v>7.4899999999999996E-9</v>
      </c>
      <c r="Z59" s="29">
        <v>7.4700000000000001E-9</v>
      </c>
      <c r="AA59" s="29">
        <v>3.6699999999999999E-9</v>
      </c>
      <c r="AB59" s="29">
        <v>2.3600000000000001E-9</v>
      </c>
      <c r="AC59" s="29">
        <v>1.5400000000000001E-9</v>
      </c>
      <c r="AD59" s="29">
        <v>1.27E-9</v>
      </c>
      <c r="AE59" s="29">
        <v>1.5E-9</v>
      </c>
      <c r="AF59" s="29">
        <v>1.5E-9</v>
      </c>
      <c r="AG59" s="29">
        <v>2.7713E-5</v>
      </c>
      <c r="AH59" s="29">
        <v>2.7639000000000001E-5</v>
      </c>
      <c r="AI59" s="29">
        <v>1.3579E-5</v>
      </c>
      <c r="AJ59" s="29">
        <v>8.7320000000000004E-6</v>
      </c>
      <c r="AK59" s="29">
        <v>5.6980000000000003E-6</v>
      </c>
      <c r="AL59" s="29">
        <v>4.6990000000000002E-6</v>
      </c>
      <c r="AM59" s="29">
        <v>5.5500000000000002E-6</v>
      </c>
      <c r="AN59" s="29">
        <v>5.5500000000000002E-6</v>
      </c>
      <c r="AO59" s="29">
        <v>4.37E-17</v>
      </c>
      <c r="AP59" s="29">
        <v>6.3800000000000003E-14</v>
      </c>
      <c r="AQ59" s="29">
        <v>1.38E-16</v>
      </c>
      <c r="AR59" s="29">
        <v>1.26E-15</v>
      </c>
      <c r="AS59" s="29">
        <v>8.0099999999999997E-18</v>
      </c>
      <c r="AT59" s="29">
        <v>2.3099999999999999E-17</v>
      </c>
      <c r="AU59" s="29">
        <v>3.6999999999999997E-17</v>
      </c>
      <c r="AV59" s="29">
        <v>8.1631599999999995</v>
      </c>
      <c r="AW59" s="29">
        <v>11917.84</v>
      </c>
      <c r="AX59" s="29">
        <v>25.778400000000001</v>
      </c>
      <c r="AY59" s="29">
        <v>1.4729399999999999</v>
      </c>
      <c r="AZ59" s="30">
        <v>1.4962679999999999</v>
      </c>
      <c r="BA59" s="30">
        <v>4.31508</v>
      </c>
      <c r="BB59" s="30">
        <v>6.9116</v>
      </c>
      <c r="BC59" s="28">
        <v>28</v>
      </c>
      <c r="BD59" s="29">
        <v>2.3875570776255698E-3</v>
      </c>
      <c r="BE59" s="29">
        <v>290.25484102318899</v>
      </c>
      <c r="BF59" s="31">
        <f t="shared" si="1"/>
        <v>290.25484102318899</v>
      </c>
      <c r="BG59" s="32">
        <v>0.871458333333333</v>
      </c>
      <c r="BH59" s="33"/>
      <c r="BI59" s="32">
        <v>3.8</v>
      </c>
    </row>
    <row r="60" spans="1:61">
      <c r="A60" t="s">
        <v>67</v>
      </c>
      <c r="B60"/>
      <c r="C60" s="28"/>
      <c r="D60" s="28" t="s">
        <v>375</v>
      </c>
      <c r="E60" s="28"/>
      <c r="F60" s="28"/>
      <c r="G60" s="29">
        <v>0.2</v>
      </c>
      <c r="H60" s="29">
        <v>0.2</v>
      </c>
      <c r="I60" s="29">
        <v>1.07E-9</v>
      </c>
      <c r="J60" s="29">
        <v>6.1299999999999995E-10</v>
      </c>
      <c r="K60" s="29">
        <v>3.0299999999999999E-10</v>
      </c>
      <c r="L60" s="29">
        <v>1.7600000000000001E-10</v>
      </c>
      <c r="M60" s="29">
        <v>1.1800000000000001E-10</v>
      </c>
      <c r="N60" s="29">
        <v>9.2599999999999996E-11</v>
      </c>
      <c r="O60" s="29">
        <v>1.2299999999999999E-10</v>
      </c>
      <c r="P60" s="29">
        <v>1.2299999999999999E-10</v>
      </c>
      <c r="Q60" s="29">
        <v>3.9589999999999997E-6</v>
      </c>
      <c r="R60" s="29">
        <v>2.2680999999999999E-6</v>
      </c>
      <c r="S60" s="29">
        <v>1.1210999999999999E-6</v>
      </c>
      <c r="T60" s="29">
        <v>6.5120000000000001E-7</v>
      </c>
      <c r="U60" s="29">
        <v>4.3659999999999998E-7</v>
      </c>
      <c r="V60" s="29">
        <v>3.4261999999999998E-7</v>
      </c>
      <c r="W60" s="29">
        <v>4.5509999999999999E-7</v>
      </c>
      <c r="X60" s="29">
        <v>4.5509999999999999E-7</v>
      </c>
      <c r="Y60" s="29">
        <v>4.2E-10</v>
      </c>
      <c r="Z60" s="29">
        <v>2.7599999999999998E-10</v>
      </c>
      <c r="AA60" s="29">
        <v>1.27E-10</v>
      </c>
      <c r="AB60" s="29">
        <v>8.0700000000000003E-11</v>
      </c>
      <c r="AC60" s="29">
        <v>5.1900000000000003E-11</v>
      </c>
      <c r="AD60" s="29">
        <v>4.3199999999999997E-11</v>
      </c>
      <c r="AE60" s="29">
        <v>5.17E-11</v>
      </c>
      <c r="AF60" s="29">
        <v>5.17E-11</v>
      </c>
      <c r="AG60" s="29">
        <v>1.5540000000000001E-6</v>
      </c>
      <c r="AH60" s="29">
        <v>1.0212000000000001E-6</v>
      </c>
      <c r="AI60" s="29">
        <v>4.6989999999999999E-7</v>
      </c>
      <c r="AJ60" s="29">
        <v>2.9858999999999998E-7</v>
      </c>
      <c r="AK60" s="29">
        <v>1.9203000000000001E-7</v>
      </c>
      <c r="AL60" s="29">
        <v>1.5984000000000001E-7</v>
      </c>
      <c r="AM60" s="29">
        <v>1.9128999999999999E-7</v>
      </c>
      <c r="AN60" s="29">
        <v>1.9128999999999999E-7</v>
      </c>
      <c r="AO60" s="29">
        <v>2.9499999999999999E-17</v>
      </c>
      <c r="AP60" s="29">
        <v>4.5199999999999999E-14</v>
      </c>
      <c r="AQ60" s="29">
        <v>9.7599999999999998E-17</v>
      </c>
      <c r="AR60" s="29">
        <v>1.07E-15</v>
      </c>
      <c r="AS60" s="29">
        <v>6.1800000000000002E-18</v>
      </c>
      <c r="AT60" s="29">
        <v>1.7500000000000001E-17</v>
      </c>
      <c r="AU60" s="29">
        <v>2.6799999999999999E-17</v>
      </c>
      <c r="AV60" s="29">
        <v>5.5106000000000002</v>
      </c>
      <c r="AW60" s="29">
        <v>8443.36</v>
      </c>
      <c r="AX60" s="29">
        <v>18.231680000000001</v>
      </c>
      <c r="AY60" s="29">
        <v>1.2508300000000001</v>
      </c>
      <c r="AZ60" s="30">
        <v>1.1544239999999999</v>
      </c>
      <c r="BA60" s="30">
        <v>3.2690000000000001</v>
      </c>
      <c r="BB60" s="30">
        <v>5.00624</v>
      </c>
      <c r="BC60" s="28">
        <v>51</v>
      </c>
      <c r="BD60" s="29">
        <v>8.7899543378995397E-5</v>
      </c>
      <c r="BE60" s="29">
        <v>7884</v>
      </c>
      <c r="BF60" s="31">
        <f t="shared" si="1"/>
        <v>7884</v>
      </c>
      <c r="BG60" s="32">
        <v>3.2083333333333297E-2</v>
      </c>
      <c r="BH60" s="33"/>
      <c r="BI60" s="32">
        <v>1200</v>
      </c>
    </row>
    <row r="61" spans="1:61">
      <c r="A61" t="s">
        <v>68</v>
      </c>
      <c r="B61"/>
      <c r="C61" s="28"/>
      <c r="D61" s="28" t="s">
        <v>375</v>
      </c>
      <c r="E61" s="28"/>
      <c r="F61" s="28"/>
      <c r="G61" s="29">
        <v>1</v>
      </c>
      <c r="H61" s="29">
        <v>0.02</v>
      </c>
      <c r="I61" s="29">
        <v>4.65E-10</v>
      </c>
      <c r="J61" s="29">
        <v>2.5999999999999998E-10</v>
      </c>
      <c r="K61" s="29">
        <v>1.28E-10</v>
      </c>
      <c r="L61" s="29">
        <v>7.4500000000000001E-11</v>
      </c>
      <c r="M61" s="29">
        <v>5.13E-11</v>
      </c>
      <c r="N61" s="29">
        <v>4.0299999999999999E-11</v>
      </c>
      <c r="O61" s="29">
        <v>5.3299999999999999E-11</v>
      </c>
      <c r="P61" s="29">
        <v>5.3299999999999999E-11</v>
      </c>
      <c r="Q61" s="29">
        <v>1.7205000000000001E-6</v>
      </c>
      <c r="R61" s="29">
        <v>9.6200000000000006E-7</v>
      </c>
      <c r="S61" s="29">
        <v>4.7360000000000001E-7</v>
      </c>
      <c r="T61" s="29">
        <v>2.7565000000000001E-7</v>
      </c>
      <c r="U61" s="29">
        <v>1.8981E-7</v>
      </c>
      <c r="V61" s="29">
        <v>1.4910999999999999E-7</v>
      </c>
      <c r="W61" s="29">
        <v>1.9721E-7</v>
      </c>
      <c r="X61" s="29">
        <v>1.9721E-7</v>
      </c>
      <c r="Y61" s="29">
        <v>2.3300000000000002E-10</v>
      </c>
      <c r="Z61" s="29">
        <v>1.57E-10</v>
      </c>
      <c r="AA61" s="29">
        <v>7.2799999999999997E-11</v>
      </c>
      <c r="AB61" s="29">
        <v>4.7300000000000001E-11</v>
      </c>
      <c r="AC61" s="29">
        <v>3.12E-11</v>
      </c>
      <c r="AD61" s="29">
        <v>2.6099999999999999E-11</v>
      </c>
      <c r="AE61" s="29">
        <v>3.0899999999999998E-11</v>
      </c>
      <c r="AF61" s="29">
        <v>3.0899999999999998E-11</v>
      </c>
      <c r="AG61" s="29">
        <v>8.6209999999999997E-7</v>
      </c>
      <c r="AH61" s="29">
        <v>5.8090000000000002E-7</v>
      </c>
      <c r="AI61" s="29">
        <v>2.6936000000000002E-7</v>
      </c>
      <c r="AJ61" s="29">
        <v>1.7501E-7</v>
      </c>
      <c r="AK61" s="29">
        <v>1.1543999999999999E-7</v>
      </c>
      <c r="AL61" s="29">
        <v>9.6569999999999997E-8</v>
      </c>
      <c r="AM61" s="29">
        <v>1.1433000000000001E-7</v>
      </c>
      <c r="AN61" s="29">
        <v>1.1433000000000001E-7</v>
      </c>
      <c r="AO61" s="29">
        <v>4.7500000000000001E-17</v>
      </c>
      <c r="AP61" s="29">
        <v>6.9699999999999996E-14</v>
      </c>
      <c r="AQ61" s="29">
        <v>1.5099999999999999E-16</v>
      </c>
      <c r="AR61" s="29">
        <v>1.4000000000000001E-15</v>
      </c>
      <c r="AS61" s="29">
        <v>8.6999999999999999E-18</v>
      </c>
      <c r="AT61" s="29">
        <v>2.51E-17</v>
      </c>
      <c r="AU61" s="29">
        <v>4.0199999999999999E-17</v>
      </c>
      <c r="AV61" s="29">
        <v>8.8729999999999993</v>
      </c>
      <c r="AW61" s="29">
        <v>13019.96</v>
      </c>
      <c r="AX61" s="29">
        <v>28.206800000000001</v>
      </c>
      <c r="AY61" s="29">
        <v>1.6366000000000001</v>
      </c>
      <c r="AZ61" s="30">
        <v>1.6251599999999999</v>
      </c>
      <c r="BA61" s="30">
        <v>4.6886799999999997</v>
      </c>
      <c r="BB61" s="30">
        <v>7.50936</v>
      </c>
      <c r="BC61" s="28">
        <v>101</v>
      </c>
      <c r="BD61" s="29">
        <v>2.7796803652968002E-5</v>
      </c>
      <c r="BE61" s="29">
        <v>24930.924024640699</v>
      </c>
      <c r="BF61" s="31">
        <f t="shared" si="1"/>
        <v>24930.924024640699</v>
      </c>
      <c r="BG61" s="32">
        <v>1.01458333333333E-2</v>
      </c>
      <c r="BH61" s="33"/>
      <c r="BI61" s="32">
        <v>40</v>
      </c>
    </row>
    <row r="62" spans="1:61">
      <c r="A62" t="s">
        <v>69</v>
      </c>
      <c r="B62"/>
      <c r="C62" s="28"/>
      <c r="D62" s="28" t="s">
        <v>376</v>
      </c>
      <c r="E62" s="28"/>
      <c r="F62" s="28"/>
      <c r="G62" s="29"/>
      <c r="H62" s="29">
        <v>0</v>
      </c>
      <c r="I62" s="29">
        <v>0</v>
      </c>
      <c r="J62" s="29">
        <v>0</v>
      </c>
      <c r="K62" s="29">
        <v>0</v>
      </c>
      <c r="L62" s="29">
        <v>0</v>
      </c>
      <c r="M62" s="29">
        <v>0</v>
      </c>
      <c r="N62" s="29">
        <v>0</v>
      </c>
      <c r="O62" s="29">
        <v>0</v>
      </c>
      <c r="P62" s="29">
        <v>0</v>
      </c>
      <c r="Q62" s="29">
        <v>0</v>
      </c>
      <c r="R62" s="29">
        <v>0</v>
      </c>
      <c r="S62" s="29">
        <v>0</v>
      </c>
      <c r="T62" s="29">
        <v>0</v>
      </c>
      <c r="U62" s="29">
        <v>0</v>
      </c>
      <c r="V62" s="29">
        <v>0</v>
      </c>
      <c r="W62" s="29">
        <v>0</v>
      </c>
      <c r="X62" s="29">
        <v>0</v>
      </c>
      <c r="Y62" s="29">
        <v>0</v>
      </c>
      <c r="Z62" s="29">
        <v>0</v>
      </c>
      <c r="AA62" s="29">
        <v>0</v>
      </c>
      <c r="AB62" s="29">
        <v>0</v>
      </c>
      <c r="AC62" s="29">
        <v>0</v>
      </c>
      <c r="AD62" s="29">
        <v>0</v>
      </c>
      <c r="AE62" s="29">
        <v>0</v>
      </c>
      <c r="AF62" s="29">
        <v>0</v>
      </c>
      <c r="AG62" s="29">
        <v>0</v>
      </c>
      <c r="AH62" s="29">
        <v>0</v>
      </c>
      <c r="AI62" s="29">
        <v>0</v>
      </c>
      <c r="AJ62" s="29">
        <v>0</v>
      </c>
      <c r="AK62" s="29">
        <v>0</v>
      </c>
      <c r="AL62" s="29">
        <v>0</v>
      </c>
      <c r="AM62" s="29">
        <v>0</v>
      </c>
      <c r="AN62" s="29">
        <v>0</v>
      </c>
      <c r="AO62" s="29">
        <v>3.0000000000000001E-17</v>
      </c>
      <c r="AP62" s="29">
        <v>4.5699999999999997E-14</v>
      </c>
      <c r="AQ62" s="29">
        <v>9.9099999999999998E-17</v>
      </c>
      <c r="AR62" s="29">
        <v>1.03E-15</v>
      </c>
      <c r="AS62" s="29">
        <v>6.23E-18</v>
      </c>
      <c r="AT62" s="29">
        <v>1.77E-17</v>
      </c>
      <c r="AU62" s="29">
        <v>2.72E-17</v>
      </c>
      <c r="AV62" s="29">
        <v>5.6040000000000001</v>
      </c>
      <c r="AW62" s="29">
        <v>8536.76</v>
      </c>
      <c r="AX62" s="29">
        <v>18.511880000000001</v>
      </c>
      <c r="AY62" s="29">
        <v>1.20407</v>
      </c>
      <c r="AZ62" s="30">
        <v>1.163764</v>
      </c>
      <c r="BA62" s="30">
        <v>3.3063600000000002</v>
      </c>
      <c r="BB62" s="30">
        <v>5.0809600000000001</v>
      </c>
      <c r="BC62" s="28">
        <v>13</v>
      </c>
      <c r="BD62" s="29">
        <v>1.8959284627092799E-5</v>
      </c>
      <c r="BE62" s="29">
        <v>36552.0120421475</v>
      </c>
      <c r="BF62" s="31">
        <f t="shared" si="1"/>
        <v>36552.0120421475</v>
      </c>
      <c r="BG62" s="32">
        <v>6.9201388888888897E-3</v>
      </c>
      <c r="BH62" s="33"/>
      <c r="BI62" s="32">
        <v>0.5</v>
      </c>
    </row>
    <row r="63" spans="1:61">
      <c r="A63" t="s">
        <v>70</v>
      </c>
      <c r="B63"/>
      <c r="C63" s="28"/>
      <c r="D63" s="28" t="s">
        <v>375</v>
      </c>
      <c r="E63" s="28"/>
      <c r="F63" s="28"/>
      <c r="G63" s="29">
        <v>1</v>
      </c>
      <c r="H63" s="29">
        <v>1</v>
      </c>
      <c r="I63" s="29">
        <v>3.5400000000000002E-9</v>
      </c>
      <c r="J63" s="29">
        <v>2.2900000000000002E-9</v>
      </c>
      <c r="K63" s="29">
        <v>1.2400000000000001E-9</v>
      </c>
      <c r="L63" s="29">
        <v>7.8299999999999998E-10</v>
      </c>
      <c r="M63" s="29">
        <v>5.2600000000000004E-10</v>
      </c>
      <c r="N63" s="29">
        <v>4.34E-10</v>
      </c>
      <c r="O63" s="29">
        <v>5.4599999999999998E-10</v>
      </c>
      <c r="P63" s="29">
        <v>5.4599999999999998E-10</v>
      </c>
      <c r="Q63" s="29">
        <v>1.3098000000000001E-5</v>
      </c>
      <c r="R63" s="29">
        <v>8.473E-6</v>
      </c>
      <c r="S63" s="29">
        <v>4.5879999999999999E-6</v>
      </c>
      <c r="T63" s="29">
        <v>2.8971000000000002E-6</v>
      </c>
      <c r="U63" s="29">
        <v>1.9462000000000001E-6</v>
      </c>
      <c r="V63" s="29">
        <v>1.6057999999999999E-6</v>
      </c>
      <c r="W63" s="29">
        <v>2.0202000000000002E-6</v>
      </c>
      <c r="X63" s="29">
        <v>2.0202000000000002E-6</v>
      </c>
      <c r="Y63" s="29">
        <v>3.3299999999999999E-9</v>
      </c>
      <c r="Z63" s="29">
        <v>2.6000000000000001E-9</v>
      </c>
      <c r="AA63" s="29">
        <v>1.39E-9</v>
      </c>
      <c r="AB63" s="29">
        <v>8.9100000000000003E-10</v>
      </c>
      <c r="AC63" s="29">
        <v>6.1500000000000005E-10</v>
      </c>
      <c r="AD63" s="29">
        <v>4.9900000000000003E-10</v>
      </c>
      <c r="AE63" s="29">
        <v>5.8299999999999995E-10</v>
      </c>
      <c r="AF63" s="29">
        <v>5.8299999999999995E-10</v>
      </c>
      <c r="AG63" s="29">
        <v>1.2320999999999999E-5</v>
      </c>
      <c r="AH63" s="29">
        <v>9.6199999999999994E-6</v>
      </c>
      <c r="AI63" s="29">
        <v>5.1429999999999997E-6</v>
      </c>
      <c r="AJ63" s="29">
        <v>3.2967000000000001E-6</v>
      </c>
      <c r="AK63" s="29">
        <v>2.2755000000000001E-6</v>
      </c>
      <c r="AL63" s="29">
        <v>1.8463E-6</v>
      </c>
      <c r="AM63" s="29">
        <v>2.1571000000000001E-6</v>
      </c>
      <c r="AN63" s="29">
        <v>2.1571000000000001E-6</v>
      </c>
      <c r="AO63" s="29">
        <v>1.4600000000000001E-16</v>
      </c>
      <c r="AP63" s="29">
        <v>2.08E-13</v>
      </c>
      <c r="AQ63" s="29">
        <v>4.5100000000000003E-16</v>
      </c>
      <c r="AR63" s="29">
        <v>3.5900000000000004E-15</v>
      </c>
      <c r="AS63" s="29">
        <v>2.3099999999999999E-17</v>
      </c>
      <c r="AT63" s="29">
        <v>6.7900000000000004E-17</v>
      </c>
      <c r="AU63" s="29">
        <v>1.14E-16</v>
      </c>
      <c r="AV63" s="29">
        <v>27.2728</v>
      </c>
      <c r="AW63" s="29">
        <v>38854.400000000001</v>
      </c>
      <c r="AX63" s="29">
        <v>84.246799999999993</v>
      </c>
      <c r="AY63" s="29">
        <v>4.1967100000000004</v>
      </c>
      <c r="AZ63" s="30">
        <v>4.31508</v>
      </c>
      <c r="BA63" s="30">
        <v>12.683719999999999</v>
      </c>
      <c r="BB63" s="30">
        <v>21.295200000000001</v>
      </c>
      <c r="BC63" s="28">
        <v>24</v>
      </c>
      <c r="BD63" s="29">
        <v>1.7076484018264801E-3</v>
      </c>
      <c r="BE63" s="29">
        <v>405.821244735611</v>
      </c>
      <c r="BF63" s="31">
        <f t="shared" si="1"/>
        <v>405.821244735611</v>
      </c>
      <c r="BG63" s="32">
        <v>0.62329166666666702</v>
      </c>
      <c r="BH63" s="33">
        <v>600</v>
      </c>
      <c r="BI63" s="32">
        <v>3.4</v>
      </c>
    </row>
    <row r="64" spans="1:61">
      <c r="A64" t="s">
        <v>71</v>
      </c>
      <c r="B64"/>
      <c r="C64" s="28"/>
      <c r="D64" s="28" t="s">
        <v>375</v>
      </c>
      <c r="E64" s="28"/>
      <c r="F64" s="28"/>
      <c r="G64" s="29">
        <v>0.02</v>
      </c>
      <c r="H64" s="29">
        <v>0.02</v>
      </c>
      <c r="I64" s="29">
        <v>7.8499999999999998E-10</v>
      </c>
      <c r="J64" s="29">
        <v>4.4600000000000001E-10</v>
      </c>
      <c r="K64" s="29">
        <v>2.24E-10</v>
      </c>
      <c r="L64" s="29">
        <v>1.3200000000000001E-10</v>
      </c>
      <c r="M64" s="29">
        <v>9.1299999999999997E-11</v>
      </c>
      <c r="N64" s="29">
        <v>7.1999999999999997E-11</v>
      </c>
      <c r="O64" s="29">
        <v>9.43E-11</v>
      </c>
      <c r="P64" s="29">
        <v>9.43E-11</v>
      </c>
      <c r="Q64" s="29">
        <v>2.9044999999999999E-6</v>
      </c>
      <c r="R64" s="29">
        <v>1.6502000000000001E-6</v>
      </c>
      <c r="S64" s="29">
        <v>8.2880000000000001E-7</v>
      </c>
      <c r="T64" s="29">
        <v>4.8839999999999995E-7</v>
      </c>
      <c r="U64" s="29">
        <v>3.3780999999999998E-7</v>
      </c>
      <c r="V64" s="29">
        <v>2.664E-7</v>
      </c>
      <c r="W64" s="29">
        <v>3.4891000000000002E-7</v>
      </c>
      <c r="X64" s="29">
        <v>3.4891000000000002E-7</v>
      </c>
      <c r="Y64" s="29">
        <v>2.8100000000000001E-10</v>
      </c>
      <c r="Z64" s="29">
        <v>1.9699999999999999E-10</v>
      </c>
      <c r="AA64" s="29">
        <v>9.4400000000000005E-11</v>
      </c>
      <c r="AB64" s="29">
        <v>5.8599999999999997E-11</v>
      </c>
      <c r="AC64" s="29">
        <v>3.7000000000000001E-11</v>
      </c>
      <c r="AD64" s="29">
        <v>3.0499999999999998E-11</v>
      </c>
      <c r="AE64" s="29">
        <v>3.67E-11</v>
      </c>
      <c r="AF64" s="29">
        <v>3.67E-11</v>
      </c>
      <c r="AG64" s="29">
        <v>1.0397E-6</v>
      </c>
      <c r="AH64" s="29">
        <v>7.2890000000000002E-7</v>
      </c>
      <c r="AI64" s="29">
        <v>3.4928000000000001E-7</v>
      </c>
      <c r="AJ64" s="29">
        <v>2.1682000000000001E-7</v>
      </c>
      <c r="AK64" s="29">
        <v>1.3689999999999999E-7</v>
      </c>
      <c r="AL64" s="29">
        <v>1.1284999999999999E-7</v>
      </c>
      <c r="AM64" s="29">
        <v>1.3579E-7</v>
      </c>
      <c r="AN64" s="29">
        <v>1.3579E-7</v>
      </c>
      <c r="AO64" s="29">
        <v>1.3100000000000001E-16</v>
      </c>
      <c r="AP64" s="29">
        <v>1.9400000000000001E-13</v>
      </c>
      <c r="AQ64" s="29">
        <v>4.2000000000000002E-16</v>
      </c>
      <c r="AR64" s="29">
        <v>4.1100000000000001E-15</v>
      </c>
      <c r="AS64" s="29">
        <v>2.5500000000000001E-17</v>
      </c>
      <c r="AT64" s="29">
        <v>7.2799999999999995E-17</v>
      </c>
      <c r="AU64" s="29">
        <v>1.14E-16</v>
      </c>
      <c r="AV64" s="29">
        <v>24.470800000000001</v>
      </c>
      <c r="AW64" s="29">
        <v>36239.199999999997</v>
      </c>
      <c r="AX64" s="29">
        <v>78.456000000000003</v>
      </c>
      <c r="AY64" s="29">
        <v>4.8045900000000001</v>
      </c>
      <c r="AZ64" s="30">
        <v>4.7633999999999999</v>
      </c>
      <c r="BA64" s="30">
        <v>13.59904</v>
      </c>
      <c r="BB64" s="30">
        <v>21.295200000000001</v>
      </c>
      <c r="BC64" s="28">
        <v>88</v>
      </c>
      <c r="BD64" s="29">
        <v>2.7587519025875201E-5</v>
      </c>
      <c r="BE64" s="29">
        <v>25120.055172413799</v>
      </c>
      <c r="BF64" s="31">
        <f t="shared" si="1"/>
        <v>25120.055172413799</v>
      </c>
      <c r="BG64" s="32">
        <v>1.00694444444444E-2</v>
      </c>
      <c r="BH64" s="33"/>
      <c r="BI64" s="32">
        <v>1500</v>
      </c>
    </row>
    <row r="65" spans="1:61">
      <c r="A65" t="s">
        <v>72</v>
      </c>
      <c r="B65"/>
      <c r="C65" s="28"/>
      <c r="D65" s="28" t="s">
        <v>376</v>
      </c>
      <c r="E65" s="28"/>
      <c r="F65" s="28"/>
      <c r="G65" s="29"/>
      <c r="H65" s="29">
        <v>0</v>
      </c>
      <c r="I65" s="29">
        <v>0</v>
      </c>
      <c r="J65" s="29">
        <v>0</v>
      </c>
      <c r="K65" s="29">
        <v>0</v>
      </c>
      <c r="L65" s="29">
        <v>0</v>
      </c>
      <c r="M65" s="29">
        <v>0</v>
      </c>
      <c r="N65" s="29">
        <v>0</v>
      </c>
      <c r="O65" s="29">
        <v>0</v>
      </c>
      <c r="P65" s="29">
        <v>0</v>
      </c>
      <c r="Q65" s="29">
        <v>0</v>
      </c>
      <c r="R65" s="29">
        <v>0</v>
      </c>
      <c r="S65" s="29">
        <v>0</v>
      </c>
      <c r="T65" s="29">
        <v>0</v>
      </c>
      <c r="U65" s="29">
        <v>0</v>
      </c>
      <c r="V65" s="29">
        <v>0</v>
      </c>
      <c r="W65" s="29">
        <v>0</v>
      </c>
      <c r="X65" s="29">
        <v>0</v>
      </c>
      <c r="Y65" s="29">
        <v>0</v>
      </c>
      <c r="Z65" s="29">
        <v>0</v>
      </c>
      <c r="AA65" s="29">
        <v>0</v>
      </c>
      <c r="AB65" s="29">
        <v>0</v>
      </c>
      <c r="AC65" s="29">
        <v>0</v>
      </c>
      <c r="AD65" s="29">
        <v>0</v>
      </c>
      <c r="AE65" s="29">
        <v>0</v>
      </c>
      <c r="AF65" s="29">
        <v>0</v>
      </c>
      <c r="AG65" s="29">
        <v>0</v>
      </c>
      <c r="AH65" s="29">
        <v>0</v>
      </c>
      <c r="AI65" s="29">
        <v>0</v>
      </c>
      <c r="AJ65" s="29">
        <v>0</v>
      </c>
      <c r="AK65" s="29">
        <v>0</v>
      </c>
      <c r="AL65" s="29">
        <v>0</v>
      </c>
      <c r="AM65" s="29">
        <v>0</v>
      </c>
      <c r="AN65" s="29">
        <v>0</v>
      </c>
      <c r="AO65" s="29">
        <v>1.4299999999999999E-17</v>
      </c>
      <c r="AP65" s="29">
        <v>2.3200000000000001E-14</v>
      </c>
      <c r="AQ65" s="29">
        <v>5.0599999999999999E-17</v>
      </c>
      <c r="AR65" s="29">
        <v>5.2499999999999995E-16</v>
      </c>
      <c r="AS65" s="29">
        <v>3.1600000000000001E-18</v>
      </c>
      <c r="AT65" s="29">
        <v>8.7999999999999994E-18</v>
      </c>
      <c r="AU65" s="29">
        <v>1.3200000000000001E-17</v>
      </c>
      <c r="AV65" s="29">
        <v>2.6712400000000001</v>
      </c>
      <c r="AW65" s="29">
        <v>4333.76</v>
      </c>
      <c r="AX65" s="29">
        <v>9.4520800000000005</v>
      </c>
      <c r="AY65" s="29">
        <v>0.61372499999999997</v>
      </c>
      <c r="AZ65" s="30">
        <v>0.59028800000000003</v>
      </c>
      <c r="BA65" s="30">
        <v>1.64384</v>
      </c>
      <c r="BB65" s="30">
        <v>2.46576</v>
      </c>
      <c r="BC65" s="28">
        <v>134</v>
      </c>
      <c r="BD65" s="29">
        <v>1.6171993911719899E-5</v>
      </c>
      <c r="BE65" s="29">
        <v>42851.858823529401</v>
      </c>
      <c r="BF65" s="31">
        <f t="shared" si="1"/>
        <v>42851.858823529401</v>
      </c>
      <c r="BG65" s="32">
        <v>5.9027777777777802E-3</v>
      </c>
      <c r="BH65" s="33"/>
      <c r="BI65" s="32">
        <v>650</v>
      </c>
    </row>
    <row r="66" spans="1:61">
      <c r="A66" t="s">
        <v>73</v>
      </c>
      <c r="B66"/>
      <c r="C66" s="28"/>
      <c r="D66" s="28" t="s">
        <v>376</v>
      </c>
      <c r="E66" s="28"/>
      <c r="F66" s="28"/>
      <c r="G66" s="29"/>
      <c r="H66" s="29">
        <v>0</v>
      </c>
      <c r="I66" s="29">
        <v>0</v>
      </c>
      <c r="J66" s="29">
        <v>0</v>
      </c>
      <c r="K66" s="29">
        <v>0</v>
      </c>
      <c r="L66" s="29">
        <v>0</v>
      </c>
      <c r="M66" s="29">
        <v>0</v>
      </c>
      <c r="N66" s="29">
        <v>0</v>
      </c>
      <c r="O66" s="29">
        <v>0</v>
      </c>
      <c r="P66" s="29">
        <v>0</v>
      </c>
      <c r="Q66" s="29">
        <v>0</v>
      </c>
      <c r="R66" s="29">
        <v>0</v>
      </c>
      <c r="S66" s="29">
        <v>0</v>
      </c>
      <c r="T66" s="29">
        <v>0</v>
      </c>
      <c r="U66" s="29">
        <v>0</v>
      </c>
      <c r="V66" s="29">
        <v>0</v>
      </c>
      <c r="W66" s="29">
        <v>0</v>
      </c>
      <c r="X66" s="29">
        <v>0</v>
      </c>
      <c r="Y66" s="29">
        <v>0</v>
      </c>
      <c r="Z66" s="29">
        <v>0</v>
      </c>
      <c r="AA66" s="29">
        <v>0</v>
      </c>
      <c r="AB66" s="29">
        <v>0</v>
      </c>
      <c r="AC66" s="29">
        <v>0</v>
      </c>
      <c r="AD66" s="29">
        <v>0</v>
      </c>
      <c r="AE66" s="29">
        <v>0</v>
      </c>
      <c r="AF66" s="29">
        <v>0</v>
      </c>
      <c r="AG66" s="29">
        <v>0</v>
      </c>
      <c r="AH66" s="29">
        <v>0</v>
      </c>
      <c r="AI66" s="29">
        <v>0</v>
      </c>
      <c r="AJ66" s="29">
        <v>0</v>
      </c>
      <c r="AK66" s="29">
        <v>0</v>
      </c>
      <c r="AL66" s="29">
        <v>0</v>
      </c>
      <c r="AM66" s="29">
        <v>0</v>
      </c>
      <c r="AN66" s="29">
        <v>0</v>
      </c>
      <c r="AO66" s="29">
        <v>1.6099999999999999E-17</v>
      </c>
      <c r="AP66" s="29">
        <v>2.4799999999999999E-14</v>
      </c>
      <c r="AQ66" s="29">
        <v>5.3299999999999998E-17</v>
      </c>
      <c r="AR66" s="29">
        <v>6.1500000000000003E-16</v>
      </c>
      <c r="AS66" s="29">
        <v>3.3800000000000001E-18</v>
      </c>
      <c r="AT66" s="29">
        <v>9.5000000000000003E-18</v>
      </c>
      <c r="AU66" s="29">
        <v>1.4599999999999999E-17</v>
      </c>
      <c r="AV66" s="29">
        <v>3.0074800000000002</v>
      </c>
      <c r="AW66" s="29">
        <v>4632.6400000000003</v>
      </c>
      <c r="AX66" s="29">
        <v>9.9564400000000006</v>
      </c>
      <c r="AY66" s="29">
        <v>0.71893499999999999</v>
      </c>
      <c r="AZ66" s="30">
        <v>0.63138399999999995</v>
      </c>
      <c r="BA66" s="30">
        <v>1.7746</v>
      </c>
      <c r="BB66" s="30">
        <v>2.7272799999999999</v>
      </c>
      <c r="BC66" s="28">
        <v>24</v>
      </c>
      <c r="BD66" s="29">
        <v>6.4307458143074599E-6</v>
      </c>
      <c r="BE66" s="29">
        <v>107763.550295858</v>
      </c>
      <c r="BF66" s="31">
        <f t="shared" ref="BF66:BF97" si="2">IFERROR((t_com*BE66)/(1-EXP(-BE66*t_com)),".")</f>
        <v>107763.550295858</v>
      </c>
      <c r="BG66" s="32">
        <v>2.3472222222222202E-3</v>
      </c>
      <c r="BH66" s="33"/>
      <c r="BI66" s="32"/>
    </row>
    <row r="67" spans="1:61">
      <c r="A67" t="s">
        <v>74</v>
      </c>
      <c r="B67"/>
      <c r="C67" s="28"/>
      <c r="D67" s="28" t="s">
        <v>379</v>
      </c>
      <c r="E67" s="28"/>
      <c r="F67" s="28"/>
      <c r="G67" s="29">
        <v>0.1</v>
      </c>
      <c r="H67" s="29">
        <v>0.1</v>
      </c>
      <c r="I67" s="29">
        <v>5.4599999999999998E-9</v>
      </c>
      <c r="J67" s="29">
        <v>4.0499999999999999E-9</v>
      </c>
      <c r="K67" s="29">
        <v>2.4E-9</v>
      </c>
      <c r="L67" s="29">
        <v>1.63E-9</v>
      </c>
      <c r="M67" s="29">
        <v>1.0999999999999999E-9</v>
      </c>
      <c r="N67" s="29">
        <v>8.7099999999999999E-10</v>
      </c>
      <c r="O67" s="29">
        <v>1.08E-9</v>
      </c>
      <c r="P67" s="29">
        <v>1.08E-9</v>
      </c>
      <c r="Q67" s="29">
        <v>2.0202000000000001E-5</v>
      </c>
      <c r="R67" s="29">
        <v>1.4985E-5</v>
      </c>
      <c r="S67" s="29">
        <v>8.8799999999999997E-6</v>
      </c>
      <c r="T67" s="29">
        <v>6.0310000000000004E-6</v>
      </c>
      <c r="U67" s="29">
        <v>4.07E-6</v>
      </c>
      <c r="V67" s="29">
        <v>3.2227000000000001E-6</v>
      </c>
      <c r="W67" s="29">
        <v>3.9960000000000004E-6</v>
      </c>
      <c r="X67" s="29">
        <v>3.9960000000000004E-6</v>
      </c>
      <c r="Y67" s="29">
        <v>6.9699999999999997E-9</v>
      </c>
      <c r="Z67" s="29">
        <v>5.3700000000000003E-9</v>
      </c>
      <c r="AA67" s="29">
        <v>3.2599999999999999E-9</v>
      </c>
      <c r="AB67" s="29">
        <v>2.1400000000000001E-9</v>
      </c>
      <c r="AC67" s="29">
        <v>1.49E-9</v>
      </c>
      <c r="AD67" s="29">
        <v>1.2799999999999999E-9</v>
      </c>
      <c r="AE67" s="29">
        <v>1.4599999999999999E-9</v>
      </c>
      <c r="AF67" s="29">
        <v>1.4599999999999999E-9</v>
      </c>
      <c r="AG67" s="29">
        <v>2.5789E-5</v>
      </c>
      <c r="AH67" s="29">
        <v>1.9868999999999999E-5</v>
      </c>
      <c r="AI67" s="29">
        <v>1.2062000000000001E-5</v>
      </c>
      <c r="AJ67" s="29">
        <v>7.9179999999999994E-6</v>
      </c>
      <c r="AK67" s="29">
        <v>5.5130000000000004E-6</v>
      </c>
      <c r="AL67" s="29">
        <v>4.7360000000000001E-6</v>
      </c>
      <c r="AM67" s="29">
        <v>5.4020000000000001E-6</v>
      </c>
      <c r="AN67" s="29">
        <v>5.4020000000000001E-6</v>
      </c>
      <c r="AO67" s="29">
        <v>5.1900000000000003E-17</v>
      </c>
      <c r="AP67" s="29">
        <v>7.8199999999999997E-14</v>
      </c>
      <c r="AQ67" s="29">
        <v>1.7E-16</v>
      </c>
      <c r="AR67" s="29">
        <v>1.6099999999999999E-15</v>
      </c>
      <c r="AS67" s="29">
        <v>1.0300000000000001E-17</v>
      </c>
      <c r="AT67" s="29">
        <v>2.9400000000000001E-17</v>
      </c>
      <c r="AU67" s="29">
        <v>4.58E-17</v>
      </c>
      <c r="AV67" s="29">
        <v>9.6949199999999998</v>
      </c>
      <c r="AW67" s="29">
        <v>14607.76</v>
      </c>
      <c r="AX67" s="29">
        <v>31.756</v>
      </c>
      <c r="AY67" s="29">
        <v>1.88209</v>
      </c>
      <c r="AZ67" s="30">
        <v>1.92404</v>
      </c>
      <c r="BA67" s="30">
        <v>5.4919200000000004</v>
      </c>
      <c r="BB67" s="30">
        <v>8.5554400000000008</v>
      </c>
      <c r="BC67" s="28">
        <v>56</v>
      </c>
      <c r="BD67" s="29">
        <v>1.66438356164384E-2</v>
      </c>
      <c r="BE67" s="29">
        <v>41.637037037036997</v>
      </c>
      <c r="BF67" s="31">
        <f t="shared" si="2"/>
        <v>41.637037037036997</v>
      </c>
      <c r="BG67" s="32">
        <v>6.0750000000000002</v>
      </c>
      <c r="BH67" s="33"/>
      <c r="BI67" s="32">
        <v>280</v>
      </c>
    </row>
    <row r="68" spans="1:61">
      <c r="A68" t="s">
        <v>75</v>
      </c>
      <c r="B68"/>
      <c r="C68" s="28"/>
      <c r="D68" s="28" t="s">
        <v>375</v>
      </c>
      <c r="E68" s="28"/>
      <c r="F68" s="28"/>
      <c r="G68" s="29">
        <v>5.0000000000000001E-3</v>
      </c>
      <c r="H68" s="29">
        <v>5.0000000000000001E-3</v>
      </c>
      <c r="I68" s="29">
        <v>5.0499999999999997E-9</v>
      </c>
      <c r="J68" s="29">
        <v>3.53E-9</v>
      </c>
      <c r="K68" s="29">
        <v>1.9500000000000001E-9</v>
      </c>
      <c r="L68" s="29">
        <v>1.27E-9</v>
      </c>
      <c r="M68" s="29">
        <v>8.08E-10</v>
      </c>
      <c r="N68" s="29">
        <v>6.4600000000000004E-10</v>
      </c>
      <c r="O68" s="29">
        <v>8.2600000000000004E-10</v>
      </c>
      <c r="P68" s="29">
        <v>8.2600000000000004E-10</v>
      </c>
      <c r="Q68" s="29">
        <v>1.8685000000000002E-5</v>
      </c>
      <c r="R68" s="29">
        <v>1.3061000000000001E-5</v>
      </c>
      <c r="S68" s="29">
        <v>7.2150000000000004E-6</v>
      </c>
      <c r="T68" s="29">
        <v>4.6990000000000002E-6</v>
      </c>
      <c r="U68" s="29">
        <v>2.9896000000000001E-6</v>
      </c>
      <c r="V68" s="29">
        <v>2.3902E-6</v>
      </c>
      <c r="W68" s="29">
        <v>3.0562000000000001E-6</v>
      </c>
      <c r="X68" s="29">
        <v>3.0562000000000001E-6</v>
      </c>
      <c r="Y68" s="29">
        <v>3.2099999999999999E-9</v>
      </c>
      <c r="Z68" s="29">
        <v>2.4800000000000001E-9</v>
      </c>
      <c r="AA68" s="29">
        <v>1.31E-9</v>
      </c>
      <c r="AB68" s="29">
        <v>8.4299999999999998E-10</v>
      </c>
      <c r="AC68" s="29">
        <v>5.5900000000000003E-10</v>
      </c>
      <c r="AD68" s="29">
        <v>4.5E-10</v>
      </c>
      <c r="AE68" s="29">
        <v>5.3300000000000002E-10</v>
      </c>
      <c r="AF68" s="29">
        <v>5.3300000000000002E-10</v>
      </c>
      <c r="AG68" s="29">
        <v>1.1877E-5</v>
      </c>
      <c r="AH68" s="29">
        <v>9.1759999999999999E-6</v>
      </c>
      <c r="AI68" s="29">
        <v>4.8470000000000003E-6</v>
      </c>
      <c r="AJ68" s="29">
        <v>3.1190999999999999E-6</v>
      </c>
      <c r="AK68" s="29">
        <v>2.0683000000000002E-6</v>
      </c>
      <c r="AL68" s="29">
        <v>1.6649999999999999E-6</v>
      </c>
      <c r="AM68" s="29">
        <v>1.9721000000000001E-6</v>
      </c>
      <c r="AN68" s="29">
        <v>1.9721000000000001E-6</v>
      </c>
      <c r="AO68" s="29">
        <v>3.57E-17</v>
      </c>
      <c r="AP68" s="29">
        <v>5.2300000000000002E-14</v>
      </c>
      <c r="AQ68" s="29">
        <v>1.1300000000000001E-16</v>
      </c>
      <c r="AR68" s="29">
        <v>9.9900000000000006E-16</v>
      </c>
      <c r="AS68" s="29">
        <v>6.3899999999999999E-18</v>
      </c>
      <c r="AT68" s="29">
        <v>1.8400000000000001E-17</v>
      </c>
      <c r="AU68" s="29">
        <v>2.9700000000000001E-17</v>
      </c>
      <c r="AV68" s="29">
        <v>6.6687599999999998</v>
      </c>
      <c r="AW68" s="29">
        <v>9769.64</v>
      </c>
      <c r="AX68" s="29">
        <v>21.1084</v>
      </c>
      <c r="AY68" s="29">
        <v>1.1678310000000001</v>
      </c>
      <c r="AZ68" s="30">
        <v>1.1936519999999999</v>
      </c>
      <c r="BA68" s="30">
        <v>3.4371200000000002</v>
      </c>
      <c r="BB68" s="30">
        <v>5.5479599999999998</v>
      </c>
      <c r="BC68" s="28">
        <v>234</v>
      </c>
      <c r="BD68" s="29">
        <v>1.2054794520547901E-2</v>
      </c>
      <c r="BE68" s="29">
        <v>57.487499999999997</v>
      </c>
      <c r="BF68" s="31">
        <f t="shared" si="2"/>
        <v>57.487499999999997</v>
      </c>
      <c r="BG68" s="32">
        <v>4.4000000000000004</v>
      </c>
      <c r="BH68" s="33"/>
      <c r="BI68" s="32">
        <v>0.2</v>
      </c>
    </row>
    <row r="69" spans="1:61">
      <c r="A69" s="95" t="s">
        <v>76</v>
      </c>
      <c r="B69" t="s">
        <v>9</v>
      </c>
      <c r="C69" s="28"/>
      <c r="D69" s="28" t="s">
        <v>375</v>
      </c>
      <c r="E69" s="28"/>
      <c r="F69" s="28"/>
      <c r="G69" s="29">
        <v>5.0000000000000001E-3</v>
      </c>
      <c r="H69" s="29">
        <v>5.0000000000000001E-3</v>
      </c>
      <c r="I69" s="29">
        <v>1.9999999999999999E-6</v>
      </c>
      <c r="J69" s="29">
        <v>2.1199999999999999E-7</v>
      </c>
      <c r="K69" s="29">
        <v>1.43E-7</v>
      </c>
      <c r="L69" s="29">
        <v>1.15E-7</v>
      </c>
      <c r="M69" s="29">
        <v>1.08E-7</v>
      </c>
      <c r="N69" s="29">
        <v>1.0700000000000001E-7</v>
      </c>
      <c r="O69" s="29">
        <v>1.2499999999999999E-7</v>
      </c>
      <c r="P69" s="29">
        <v>1.2499999999999999E-7</v>
      </c>
      <c r="Q69" s="29">
        <v>7.4000000000000003E-3</v>
      </c>
      <c r="R69" s="29">
        <v>7.8439999999999998E-4</v>
      </c>
      <c r="S69" s="29">
        <v>5.2910000000000001E-4</v>
      </c>
      <c r="T69" s="29">
        <v>4.2549999999999999E-4</v>
      </c>
      <c r="U69" s="29">
        <v>3.9960000000000001E-4</v>
      </c>
      <c r="V69" s="29">
        <v>3.9589999999999997E-4</v>
      </c>
      <c r="W69" s="29">
        <v>4.6250000000000002E-4</v>
      </c>
      <c r="X69" s="29">
        <v>4.6250000000000002E-4</v>
      </c>
      <c r="Y69" s="29">
        <v>3.6600000000000002E-5</v>
      </c>
      <c r="Z69" s="29">
        <v>3.1900000000000003E-5</v>
      </c>
      <c r="AA69" s="29">
        <v>2.1299999999999999E-5</v>
      </c>
      <c r="AB69" s="29">
        <v>1.4399999999999999E-5</v>
      </c>
      <c r="AC69" s="29">
        <v>1.26E-5</v>
      </c>
      <c r="AD69" s="29">
        <v>1.19E-5</v>
      </c>
      <c r="AE69" s="29">
        <v>1.26E-5</v>
      </c>
      <c r="AF69" s="29">
        <v>1.26E-5</v>
      </c>
      <c r="AG69" s="29">
        <v>0.13542000000000001</v>
      </c>
      <c r="AH69" s="29">
        <v>0.11803</v>
      </c>
      <c r="AI69" s="29">
        <v>7.8810000000000005E-2</v>
      </c>
      <c r="AJ69" s="29">
        <v>5.3280000000000001E-2</v>
      </c>
      <c r="AK69" s="29">
        <v>4.6620000000000002E-2</v>
      </c>
      <c r="AL69" s="29">
        <v>4.403E-2</v>
      </c>
      <c r="AM69" s="29">
        <v>4.6620000000000002E-2</v>
      </c>
      <c r="AN69" s="29">
        <v>4.6620000000000002E-2</v>
      </c>
      <c r="AO69" s="29">
        <v>3.5899999999999998E-19</v>
      </c>
      <c r="AP69" s="29">
        <v>8.5999999999999997E-16</v>
      </c>
      <c r="AQ69" s="29">
        <v>1.9300000000000001E-18</v>
      </c>
      <c r="AR69" s="29">
        <v>2.44E-17</v>
      </c>
      <c r="AS69" s="29">
        <v>1.2000000000000001E-19</v>
      </c>
      <c r="AT69" s="29">
        <v>2.8600000000000001E-19</v>
      </c>
      <c r="AU69" s="29">
        <v>3.5799999999999999E-19</v>
      </c>
      <c r="AV69" s="29">
        <v>6.7061200000000001E-2</v>
      </c>
      <c r="AW69" s="29">
        <v>160.648</v>
      </c>
      <c r="AX69" s="29">
        <v>0.36052400000000001</v>
      </c>
      <c r="AY69" s="29">
        <v>2.85236E-2</v>
      </c>
      <c r="AZ69" s="30">
        <v>2.2415999999999998E-2</v>
      </c>
      <c r="BA69" s="30">
        <v>5.3424800000000001E-2</v>
      </c>
      <c r="BB69" s="30">
        <v>6.6874400000000001E-2</v>
      </c>
      <c r="BC69" s="28">
        <v>237</v>
      </c>
      <c r="BD69" s="29">
        <v>2144000</v>
      </c>
      <c r="BE69" s="29">
        <v>3.2322761194029798E-7</v>
      </c>
      <c r="BF69" s="31">
        <f t="shared" si="2"/>
        <v>1.0000001615663927</v>
      </c>
      <c r="BG69" s="32">
        <v>782560000</v>
      </c>
      <c r="BH69" s="33">
        <v>15</v>
      </c>
      <c r="BI69" s="32">
        <v>0.2</v>
      </c>
    </row>
    <row r="70" spans="1:61">
      <c r="A70" t="s">
        <v>77</v>
      </c>
      <c r="B70"/>
      <c r="C70" s="28"/>
      <c r="D70" s="28" t="s">
        <v>376</v>
      </c>
      <c r="E70" s="28"/>
      <c r="F70" s="28"/>
      <c r="G70" s="29"/>
      <c r="H70" s="29">
        <v>0</v>
      </c>
      <c r="I70" s="29">
        <v>0</v>
      </c>
      <c r="J70" s="29">
        <v>0</v>
      </c>
      <c r="K70" s="29">
        <v>0</v>
      </c>
      <c r="L70" s="29">
        <v>0</v>
      </c>
      <c r="M70" s="29">
        <v>0</v>
      </c>
      <c r="N70" s="29">
        <v>0</v>
      </c>
      <c r="O70" s="29">
        <v>0</v>
      </c>
      <c r="P70" s="29">
        <v>0</v>
      </c>
      <c r="Q70" s="29">
        <v>0</v>
      </c>
      <c r="R70" s="29">
        <v>0</v>
      </c>
      <c r="S70" s="29">
        <v>0</v>
      </c>
      <c r="T70" s="29">
        <v>0</v>
      </c>
      <c r="U70" s="29">
        <v>0</v>
      </c>
      <c r="V70" s="29">
        <v>0</v>
      </c>
      <c r="W70" s="29">
        <v>0</v>
      </c>
      <c r="X70" s="29">
        <v>0</v>
      </c>
      <c r="Y70" s="29">
        <v>0</v>
      </c>
      <c r="Z70" s="29">
        <v>0</v>
      </c>
      <c r="AA70" s="29">
        <v>0</v>
      </c>
      <c r="AB70" s="29">
        <v>0</v>
      </c>
      <c r="AC70" s="29">
        <v>0</v>
      </c>
      <c r="AD70" s="29">
        <v>0</v>
      </c>
      <c r="AE70" s="29">
        <v>0</v>
      </c>
      <c r="AF70" s="29">
        <v>0</v>
      </c>
      <c r="AG70" s="29">
        <v>0</v>
      </c>
      <c r="AH70" s="29">
        <v>0</v>
      </c>
      <c r="AI70" s="29">
        <v>0</v>
      </c>
      <c r="AJ70" s="29">
        <v>0</v>
      </c>
      <c r="AK70" s="29">
        <v>0</v>
      </c>
      <c r="AL70" s="29">
        <v>0</v>
      </c>
      <c r="AM70" s="29">
        <v>0</v>
      </c>
      <c r="AN70" s="29">
        <v>0</v>
      </c>
      <c r="AO70" s="29">
        <v>3.0099999999999999E-17</v>
      </c>
      <c r="AP70" s="29">
        <v>4.6E-14</v>
      </c>
      <c r="AQ70" s="29">
        <v>9.9500000000000002E-17</v>
      </c>
      <c r="AR70" s="29">
        <v>1.07E-15</v>
      </c>
      <c r="AS70" s="29">
        <v>6.2799999999999997E-18</v>
      </c>
      <c r="AT70" s="29">
        <v>1.7800000000000001E-17</v>
      </c>
      <c r="AU70" s="29">
        <v>2.7300000000000001E-17</v>
      </c>
      <c r="AV70" s="29">
        <v>5.6226799999999999</v>
      </c>
      <c r="AW70" s="29">
        <v>8592.7999999999993</v>
      </c>
      <c r="AX70" s="29">
        <v>18.586600000000001</v>
      </c>
      <c r="AY70" s="29">
        <v>1.2508300000000001</v>
      </c>
      <c r="AZ70" s="30">
        <v>1.1731039999999999</v>
      </c>
      <c r="BA70" s="30">
        <v>3.32504</v>
      </c>
      <c r="BB70" s="30">
        <v>5.09964</v>
      </c>
      <c r="BC70" s="28">
        <v>15</v>
      </c>
      <c r="BD70" s="29">
        <v>3.8762049720953802E-6</v>
      </c>
      <c r="BE70" s="29">
        <v>178783.115183246</v>
      </c>
      <c r="BF70" s="31">
        <f t="shared" si="2"/>
        <v>178783.115183246</v>
      </c>
      <c r="BG70" s="32">
        <v>1.4148148148148099E-3</v>
      </c>
      <c r="BH70" s="33"/>
      <c r="BI70" s="32"/>
    </row>
    <row r="71" spans="1:61">
      <c r="A71" t="s">
        <v>78</v>
      </c>
      <c r="B71"/>
      <c r="C71" s="28"/>
      <c r="D71" s="28" t="s">
        <v>375</v>
      </c>
      <c r="E71" s="28"/>
      <c r="F71" s="28"/>
      <c r="G71" s="29">
        <v>0.02</v>
      </c>
      <c r="H71" s="29">
        <v>0.02</v>
      </c>
      <c r="I71" s="29">
        <v>1.7700000000000001E-10</v>
      </c>
      <c r="J71" s="29">
        <v>1.05E-10</v>
      </c>
      <c r="K71" s="29">
        <v>5.5100000000000002E-11</v>
      </c>
      <c r="L71" s="29">
        <v>3.3699999999999997E-11</v>
      </c>
      <c r="M71" s="29">
        <v>2.3400000000000001E-11</v>
      </c>
      <c r="N71" s="29">
        <v>1.8599999999999999E-11</v>
      </c>
      <c r="O71" s="29">
        <v>2.39E-11</v>
      </c>
      <c r="P71" s="29">
        <v>2.39E-11</v>
      </c>
      <c r="Q71" s="29">
        <v>6.5489999999999997E-7</v>
      </c>
      <c r="R71" s="29">
        <v>3.8850000000000002E-7</v>
      </c>
      <c r="S71" s="29">
        <v>2.0387000000000001E-7</v>
      </c>
      <c r="T71" s="29">
        <v>1.2468999999999999E-7</v>
      </c>
      <c r="U71" s="29">
        <v>8.6579999999999998E-8</v>
      </c>
      <c r="V71" s="29">
        <v>6.8820000000000003E-8</v>
      </c>
      <c r="W71" s="29">
        <v>8.8430000000000005E-8</v>
      </c>
      <c r="X71" s="29">
        <v>8.8430000000000005E-8</v>
      </c>
      <c r="Y71" s="29">
        <v>1.1800000000000001E-10</v>
      </c>
      <c r="Z71" s="29">
        <v>8.5899999999999995E-11</v>
      </c>
      <c r="AA71" s="29">
        <v>4.2399999999999997E-11</v>
      </c>
      <c r="AB71" s="29">
        <v>2.74E-11</v>
      </c>
      <c r="AC71" s="29">
        <v>1.8500000000000001E-11</v>
      </c>
      <c r="AD71" s="29">
        <v>1.5E-11</v>
      </c>
      <c r="AE71" s="29">
        <v>1.7700000000000001E-11</v>
      </c>
      <c r="AF71" s="29">
        <v>1.7700000000000001E-11</v>
      </c>
      <c r="AG71" s="29">
        <v>4.3659999999999998E-7</v>
      </c>
      <c r="AH71" s="29">
        <v>3.1782999999999998E-7</v>
      </c>
      <c r="AI71" s="29">
        <v>1.5688000000000001E-7</v>
      </c>
      <c r="AJ71" s="29">
        <v>1.0138E-7</v>
      </c>
      <c r="AK71" s="29">
        <v>6.8449999999999994E-8</v>
      </c>
      <c r="AL71" s="29">
        <v>5.5500000000000001E-8</v>
      </c>
      <c r="AM71" s="29">
        <v>6.5489999999999999E-8</v>
      </c>
      <c r="AN71" s="29">
        <v>6.5489999999999999E-8</v>
      </c>
      <c r="AO71" s="29">
        <v>2.4799999999999999E-18</v>
      </c>
      <c r="AP71" s="29">
        <v>4.6699999999999998E-15</v>
      </c>
      <c r="AQ71" s="29">
        <v>1.0300000000000001E-17</v>
      </c>
      <c r="AR71" s="29">
        <v>1.12E-16</v>
      </c>
      <c r="AS71" s="29">
        <v>6.47E-19</v>
      </c>
      <c r="AT71" s="29">
        <v>1.63E-18</v>
      </c>
      <c r="AU71" s="29">
        <v>2.3000000000000001E-18</v>
      </c>
      <c r="AV71" s="29">
        <v>0.46326400000000001</v>
      </c>
      <c r="AW71" s="29">
        <v>872.35599999999999</v>
      </c>
      <c r="AX71" s="29">
        <v>1.92404</v>
      </c>
      <c r="AY71" s="29">
        <v>0.13092799999999999</v>
      </c>
      <c r="AZ71" s="30">
        <v>0.1208596</v>
      </c>
      <c r="BA71" s="30">
        <v>0.30448399999999998</v>
      </c>
      <c r="BB71" s="30">
        <v>0.42964000000000002</v>
      </c>
      <c r="BC71" s="28">
        <v>180</v>
      </c>
      <c r="BD71" s="29">
        <v>4.09056316590563E-5</v>
      </c>
      <c r="BE71" s="29">
        <v>16941.432558139499</v>
      </c>
      <c r="BF71" s="31">
        <f t="shared" si="2"/>
        <v>16941.432558139499</v>
      </c>
      <c r="BG71" s="32">
        <v>1.49305555555556E-2</v>
      </c>
      <c r="BH71" s="33"/>
      <c r="BI71" s="32">
        <v>450</v>
      </c>
    </row>
    <row r="72" spans="1:61">
      <c r="A72" t="s">
        <v>79</v>
      </c>
      <c r="B72"/>
      <c r="C72" s="28"/>
      <c r="D72" s="28" t="s">
        <v>375</v>
      </c>
      <c r="E72" s="28"/>
      <c r="F72" s="28"/>
      <c r="G72" s="29">
        <v>1</v>
      </c>
      <c r="H72" s="29">
        <v>1</v>
      </c>
      <c r="I72" s="29">
        <v>2.7099999999999999E-9</v>
      </c>
      <c r="J72" s="29">
        <v>1.8300000000000001E-9</v>
      </c>
      <c r="K72" s="29">
        <v>9.1199999999999995E-10</v>
      </c>
      <c r="L72" s="29">
        <v>5.2700000000000004E-10</v>
      </c>
      <c r="M72" s="29">
        <v>3.1000000000000002E-10</v>
      </c>
      <c r="N72" s="29">
        <v>2.4499999999999998E-10</v>
      </c>
      <c r="O72" s="29">
        <v>3.3700000000000003E-10</v>
      </c>
      <c r="P72" s="29">
        <v>3.3700000000000003E-10</v>
      </c>
      <c r="Q72" s="29">
        <v>1.0027000000000001E-5</v>
      </c>
      <c r="R72" s="29">
        <v>6.7710000000000001E-6</v>
      </c>
      <c r="S72" s="29">
        <v>3.3743999999999998E-6</v>
      </c>
      <c r="T72" s="29">
        <v>1.9499000000000002E-6</v>
      </c>
      <c r="U72" s="29">
        <v>1.147E-6</v>
      </c>
      <c r="V72" s="29">
        <v>9.0650000000000002E-7</v>
      </c>
      <c r="W72" s="29">
        <v>1.2469000000000001E-6</v>
      </c>
      <c r="X72" s="29">
        <v>1.2469000000000001E-6</v>
      </c>
      <c r="Y72" s="29">
        <v>7.0500000000000003E-9</v>
      </c>
      <c r="Z72" s="29">
        <v>5.4000000000000004E-9</v>
      </c>
      <c r="AA72" s="29">
        <v>3.3099999999999999E-9</v>
      </c>
      <c r="AB72" s="29">
        <v>2.45E-9</v>
      </c>
      <c r="AC72" s="29">
        <v>2.28E-9</v>
      </c>
      <c r="AD72" s="29">
        <v>1.8E-9</v>
      </c>
      <c r="AE72" s="29">
        <v>1.9599999999999998E-9</v>
      </c>
      <c r="AF72" s="29">
        <v>1.9599999999999998E-9</v>
      </c>
      <c r="AG72" s="29">
        <v>2.6084999999999998E-5</v>
      </c>
      <c r="AH72" s="29">
        <v>1.9979999999999998E-5</v>
      </c>
      <c r="AI72" s="29">
        <v>1.2247E-5</v>
      </c>
      <c r="AJ72" s="29">
        <v>9.0650000000000005E-6</v>
      </c>
      <c r="AK72" s="29">
        <v>8.4360000000000002E-6</v>
      </c>
      <c r="AL72" s="29">
        <v>6.6599999999999998E-6</v>
      </c>
      <c r="AM72" s="29">
        <v>7.2520000000000002E-6</v>
      </c>
      <c r="AN72" s="29">
        <v>7.2520000000000002E-6</v>
      </c>
      <c r="AO72" s="29">
        <v>2.69E-22</v>
      </c>
      <c r="AP72" s="29">
        <v>1.44E-17</v>
      </c>
      <c r="AQ72" s="29">
        <v>1.5700000000000001E-20</v>
      </c>
      <c r="AR72" s="29">
        <v>3.6399999999999999E-20</v>
      </c>
      <c r="AS72" s="29">
        <v>1.27E-22</v>
      </c>
      <c r="AT72" s="29">
        <v>2.3599999999999998E-22</v>
      </c>
      <c r="AU72" s="29">
        <v>2.6799999999999999E-22</v>
      </c>
      <c r="AV72" s="29">
        <v>5.02492E-5</v>
      </c>
      <c r="AW72" s="29">
        <v>2.6899199999999999</v>
      </c>
      <c r="AX72" s="29">
        <v>2.93276E-3</v>
      </c>
      <c r="AY72" s="29">
        <v>4.2551600000000001E-5</v>
      </c>
      <c r="AZ72" s="30">
        <v>2.3723600000000001E-5</v>
      </c>
      <c r="BA72" s="30">
        <v>4.4084800000000002E-5</v>
      </c>
      <c r="BB72" s="30">
        <v>5.0062399999999997E-5</v>
      </c>
      <c r="BC72" s="28">
        <v>33</v>
      </c>
      <c r="BD72" s="29">
        <v>6.9424657534246606E-2</v>
      </c>
      <c r="BE72" s="29">
        <v>9.9820441988950304</v>
      </c>
      <c r="BF72" s="31">
        <f t="shared" si="2"/>
        <v>9.9825056151069642</v>
      </c>
      <c r="BG72" s="32">
        <v>25.34</v>
      </c>
      <c r="BH72" s="33"/>
      <c r="BI72" s="32">
        <v>90</v>
      </c>
    </row>
    <row r="73" spans="1:61">
      <c r="A73" s="95" t="s">
        <v>80</v>
      </c>
      <c r="B73" t="s">
        <v>9</v>
      </c>
      <c r="C73" s="28"/>
      <c r="D73" s="28" t="s">
        <v>375</v>
      </c>
      <c r="E73" s="28"/>
      <c r="F73" s="28"/>
      <c r="G73" s="29">
        <v>5.0000000000000001E-3</v>
      </c>
      <c r="H73" s="29">
        <v>5.0000000000000001E-3</v>
      </c>
      <c r="I73" s="29">
        <v>1.07E-8</v>
      </c>
      <c r="J73" s="29">
        <v>6.8599999999999999E-9</v>
      </c>
      <c r="K73" s="29">
        <v>3.48E-9</v>
      </c>
      <c r="L73" s="29">
        <v>2.09E-9</v>
      </c>
      <c r="M73" s="29">
        <v>1.21E-9</v>
      </c>
      <c r="N73" s="29">
        <v>9.6599999999999997E-10</v>
      </c>
      <c r="O73" s="29">
        <v>1.32E-9</v>
      </c>
      <c r="P73" s="29">
        <v>1.32E-9</v>
      </c>
      <c r="Q73" s="29">
        <v>3.9589999999999999E-5</v>
      </c>
      <c r="R73" s="29">
        <v>2.5381999999999999E-5</v>
      </c>
      <c r="S73" s="29">
        <v>1.2876E-5</v>
      </c>
      <c r="T73" s="29">
        <v>7.7330000000000003E-6</v>
      </c>
      <c r="U73" s="29">
        <v>4.4769999999999997E-6</v>
      </c>
      <c r="V73" s="29">
        <v>3.5742E-6</v>
      </c>
      <c r="W73" s="29">
        <v>4.8840000000000002E-6</v>
      </c>
      <c r="X73" s="29">
        <v>4.8840000000000002E-6</v>
      </c>
      <c r="Y73" s="29">
        <v>1.7900000000000001E-8</v>
      </c>
      <c r="Z73" s="29">
        <v>1.3599999999999999E-8</v>
      </c>
      <c r="AA73" s="29">
        <v>8.0800000000000002E-9</v>
      </c>
      <c r="AB73" s="29">
        <v>5.8500000000000003E-9</v>
      </c>
      <c r="AC73" s="29">
        <v>5.21E-9</v>
      </c>
      <c r="AD73" s="29">
        <v>4.1400000000000002E-9</v>
      </c>
      <c r="AE73" s="29">
        <v>4.56E-9</v>
      </c>
      <c r="AF73" s="29">
        <v>4.56E-9</v>
      </c>
      <c r="AG73" s="29">
        <v>6.6229999999999994E-5</v>
      </c>
      <c r="AH73" s="29">
        <v>5.0319999999999999E-5</v>
      </c>
      <c r="AI73" s="29">
        <v>2.9896E-5</v>
      </c>
      <c r="AJ73" s="29">
        <v>2.1645E-5</v>
      </c>
      <c r="AK73" s="29">
        <v>1.9276999999999999E-5</v>
      </c>
      <c r="AL73" s="29">
        <v>1.5318000000000001E-5</v>
      </c>
      <c r="AM73" s="29">
        <v>1.6872E-5</v>
      </c>
      <c r="AN73" s="29">
        <v>1.6872E-5</v>
      </c>
      <c r="AO73" s="29">
        <v>5.4500000000000003E-18</v>
      </c>
      <c r="AP73" s="29">
        <v>9.2699999999999996E-15</v>
      </c>
      <c r="AQ73" s="29">
        <v>2.0300000000000001E-17</v>
      </c>
      <c r="AR73" s="29">
        <v>2.02E-16</v>
      </c>
      <c r="AS73" s="29">
        <v>1.27E-18</v>
      </c>
      <c r="AT73" s="29">
        <v>3.5299999999999997E-18</v>
      </c>
      <c r="AU73" s="29">
        <v>5.1600000000000003E-18</v>
      </c>
      <c r="AV73" s="29">
        <v>1.01806</v>
      </c>
      <c r="AW73" s="29">
        <v>1731.636</v>
      </c>
      <c r="AX73" s="29">
        <v>3.7920400000000001</v>
      </c>
      <c r="AY73" s="29">
        <v>0.23613799999999999</v>
      </c>
      <c r="AZ73" s="30">
        <v>0.237236</v>
      </c>
      <c r="BA73" s="30">
        <v>0.65940399999999999</v>
      </c>
      <c r="BB73" s="30">
        <v>0.96388799999999997</v>
      </c>
      <c r="BC73" s="28">
        <v>233</v>
      </c>
      <c r="BD73" s="29">
        <v>7.3882191780821893E-2</v>
      </c>
      <c r="BE73" s="29">
        <v>9.3797975303148302</v>
      </c>
      <c r="BF73" s="31">
        <f t="shared" si="2"/>
        <v>9.3805893673611394</v>
      </c>
      <c r="BG73" s="32">
        <v>26.966999999999999</v>
      </c>
      <c r="BH73" s="33">
        <v>300</v>
      </c>
      <c r="BI73" s="32">
        <v>2000</v>
      </c>
    </row>
    <row r="74" spans="1:61">
      <c r="A74" t="s">
        <v>81</v>
      </c>
      <c r="B74"/>
      <c r="C74" s="28"/>
      <c r="D74" s="28" t="s">
        <v>376</v>
      </c>
      <c r="E74" s="28"/>
      <c r="F74" s="28"/>
      <c r="G74" s="29"/>
      <c r="H74" s="29">
        <v>0</v>
      </c>
      <c r="I74" s="29">
        <v>0</v>
      </c>
      <c r="J74" s="29">
        <v>0</v>
      </c>
      <c r="K74" s="29">
        <v>0</v>
      </c>
      <c r="L74" s="29">
        <v>0</v>
      </c>
      <c r="M74" s="29">
        <v>0</v>
      </c>
      <c r="N74" s="29">
        <v>0</v>
      </c>
      <c r="O74" s="29">
        <v>0</v>
      </c>
      <c r="P74" s="29">
        <v>0</v>
      </c>
      <c r="Q74" s="29">
        <v>0</v>
      </c>
      <c r="R74" s="29">
        <v>0</v>
      </c>
      <c r="S74" s="29">
        <v>0</v>
      </c>
      <c r="T74" s="29">
        <v>0</v>
      </c>
      <c r="U74" s="29">
        <v>0</v>
      </c>
      <c r="V74" s="29">
        <v>0</v>
      </c>
      <c r="W74" s="29">
        <v>0</v>
      </c>
      <c r="X74" s="29">
        <v>0</v>
      </c>
      <c r="Y74" s="29">
        <v>0</v>
      </c>
      <c r="Z74" s="29">
        <v>0</v>
      </c>
      <c r="AA74" s="29">
        <v>0</v>
      </c>
      <c r="AB74" s="29">
        <v>0</v>
      </c>
      <c r="AC74" s="29">
        <v>0</v>
      </c>
      <c r="AD74" s="29">
        <v>0</v>
      </c>
      <c r="AE74" s="29">
        <v>0</v>
      </c>
      <c r="AF74" s="29">
        <v>0</v>
      </c>
      <c r="AG74" s="29">
        <v>0</v>
      </c>
      <c r="AH74" s="29">
        <v>0</v>
      </c>
      <c r="AI74" s="29">
        <v>0</v>
      </c>
      <c r="AJ74" s="29">
        <v>0</v>
      </c>
      <c r="AK74" s="29">
        <v>0</v>
      </c>
      <c r="AL74" s="29">
        <v>0</v>
      </c>
      <c r="AM74" s="29">
        <v>0</v>
      </c>
      <c r="AN74" s="29">
        <v>0</v>
      </c>
      <c r="AO74" s="29">
        <v>2.9600000000000003E-17</v>
      </c>
      <c r="AP74" s="29">
        <v>4.3599999999999998E-14</v>
      </c>
      <c r="AQ74" s="29">
        <v>9.3800000000000003E-17</v>
      </c>
      <c r="AR74" s="29">
        <v>9.1999999999999996E-16</v>
      </c>
      <c r="AS74" s="29">
        <v>5.4300000000000004E-18</v>
      </c>
      <c r="AT74" s="29">
        <v>1.56E-17</v>
      </c>
      <c r="AU74" s="29">
        <v>2.4999999999999999E-17</v>
      </c>
      <c r="AV74" s="29">
        <v>5.52928</v>
      </c>
      <c r="AW74" s="29">
        <v>8144.48</v>
      </c>
      <c r="AX74" s="29">
        <v>17.521840000000001</v>
      </c>
      <c r="AY74" s="29">
        <v>1.07548</v>
      </c>
      <c r="AZ74" s="30">
        <v>1.014324</v>
      </c>
      <c r="BA74" s="30">
        <v>2.9140799999999998</v>
      </c>
      <c r="BB74" s="30">
        <v>4.67</v>
      </c>
      <c r="BC74" s="28">
        <v>236</v>
      </c>
      <c r="BD74" s="29">
        <v>1.7313546423135501E-5</v>
      </c>
      <c r="BE74" s="29">
        <v>40026.461538461503</v>
      </c>
      <c r="BF74" s="31">
        <f t="shared" si="2"/>
        <v>40026.461538461503</v>
      </c>
      <c r="BG74" s="32">
        <v>6.31944444444444E-3</v>
      </c>
      <c r="BH74" s="33"/>
      <c r="BI74" s="32">
        <v>2000</v>
      </c>
    </row>
    <row r="75" spans="1:61">
      <c r="A75" s="95" t="s">
        <v>82</v>
      </c>
      <c r="B75" t="s">
        <v>9</v>
      </c>
      <c r="C75" s="28"/>
      <c r="D75" s="28" t="s">
        <v>375</v>
      </c>
      <c r="E75" s="28"/>
      <c r="F75" s="28"/>
      <c r="G75" s="29">
        <v>0.6</v>
      </c>
      <c r="H75" s="29">
        <v>0.02</v>
      </c>
      <c r="I75" s="29">
        <v>5.7099999999999999E-10</v>
      </c>
      <c r="J75" s="29">
        <v>3.7999999999999998E-10</v>
      </c>
      <c r="K75" s="29">
        <v>1.87E-10</v>
      </c>
      <c r="L75" s="29">
        <v>1.09E-10</v>
      </c>
      <c r="M75" s="29">
        <v>6.6500000000000003E-11</v>
      </c>
      <c r="N75" s="29">
        <v>5.6700000000000002E-11</v>
      </c>
      <c r="O75" s="29">
        <v>7.4699999999999998E-11</v>
      </c>
      <c r="P75" s="29">
        <v>7.4699999999999998E-11</v>
      </c>
      <c r="Q75" s="29">
        <v>2.1127000000000001E-6</v>
      </c>
      <c r="R75" s="29">
        <v>1.406E-6</v>
      </c>
      <c r="S75" s="29">
        <v>6.919E-7</v>
      </c>
      <c r="T75" s="29">
        <v>4.0330000000000002E-7</v>
      </c>
      <c r="U75" s="29">
        <v>2.4605000000000001E-7</v>
      </c>
      <c r="V75" s="29">
        <v>2.0979E-7</v>
      </c>
      <c r="W75" s="29">
        <v>2.7639E-7</v>
      </c>
      <c r="X75" s="29">
        <v>2.7639E-7</v>
      </c>
      <c r="Y75" s="29">
        <v>4.3599999999999999E-10</v>
      </c>
      <c r="Z75" s="29">
        <v>2.9400000000000002E-10</v>
      </c>
      <c r="AA75" s="29">
        <v>1.4399999999999999E-10</v>
      </c>
      <c r="AB75" s="29">
        <v>9.9400000000000001E-11</v>
      </c>
      <c r="AC75" s="29">
        <v>7.4600000000000006E-11</v>
      </c>
      <c r="AD75" s="29">
        <v>6.0999999999999996E-11</v>
      </c>
      <c r="AE75" s="29">
        <v>6.9799999999999994E-11</v>
      </c>
      <c r="AF75" s="29">
        <v>6.9799999999999994E-11</v>
      </c>
      <c r="AG75" s="29">
        <v>1.6132000000000001E-6</v>
      </c>
      <c r="AH75" s="29">
        <v>1.0878E-6</v>
      </c>
      <c r="AI75" s="29">
        <v>5.3280000000000001E-7</v>
      </c>
      <c r="AJ75" s="29">
        <v>3.6777999999999998E-7</v>
      </c>
      <c r="AK75" s="29">
        <v>2.7602000000000001E-7</v>
      </c>
      <c r="AL75" s="29">
        <v>2.2569999999999999E-7</v>
      </c>
      <c r="AM75" s="29">
        <v>2.5825999999999998E-7</v>
      </c>
      <c r="AN75" s="29">
        <v>2.5825999999999998E-7</v>
      </c>
      <c r="AO75" s="29">
        <v>4.03E-21</v>
      </c>
      <c r="AP75" s="29">
        <v>9.9999999999999998E-17</v>
      </c>
      <c r="AQ75" s="29">
        <v>1.1200000000000001E-19</v>
      </c>
      <c r="AR75" s="29">
        <v>3.19E-18</v>
      </c>
      <c r="AS75" s="29">
        <v>1.5799999999999999E-21</v>
      </c>
      <c r="AT75" s="29">
        <v>3.1899999999999999E-21</v>
      </c>
      <c r="AU75" s="29">
        <v>3.97E-21</v>
      </c>
      <c r="AV75" s="29">
        <v>7.5280400000000004E-4</v>
      </c>
      <c r="AW75" s="29">
        <v>18.68</v>
      </c>
      <c r="AX75" s="29">
        <v>2.0921599999999999E-2</v>
      </c>
      <c r="AY75" s="29">
        <v>3.7291099999999999E-3</v>
      </c>
      <c r="AZ75" s="30">
        <v>2.9514400000000001E-4</v>
      </c>
      <c r="BA75" s="30">
        <v>5.9589199999999999E-4</v>
      </c>
      <c r="BB75" s="30">
        <v>7.4159599999999997E-4</v>
      </c>
      <c r="BC75" s="28">
        <v>209</v>
      </c>
      <c r="BD75" s="29">
        <v>3.7134703196347002E-4</v>
      </c>
      <c r="BE75" s="29">
        <v>1866.1789117737501</v>
      </c>
      <c r="BF75" s="31">
        <f t="shared" si="2"/>
        <v>1866.1789117737501</v>
      </c>
      <c r="BG75" s="32">
        <v>0.135541666666667</v>
      </c>
      <c r="BH75" s="33"/>
      <c r="BI75" s="32">
        <v>150</v>
      </c>
    </row>
    <row r="76" spans="1:61">
      <c r="A76" s="96" t="s">
        <v>83</v>
      </c>
      <c r="B76" s="97" t="s">
        <v>9</v>
      </c>
      <c r="C76" s="28"/>
      <c r="D76" s="28" t="s">
        <v>375</v>
      </c>
      <c r="E76" s="28"/>
      <c r="F76" s="28"/>
      <c r="G76" s="29">
        <v>0.6</v>
      </c>
      <c r="H76" s="29">
        <v>0.02</v>
      </c>
      <c r="I76" s="29">
        <v>8.3299999999999999E-6</v>
      </c>
      <c r="J76" s="29">
        <v>3.6399999999999999E-6</v>
      </c>
      <c r="K76" s="29">
        <v>2.1799999999999999E-6</v>
      </c>
      <c r="L76" s="29">
        <v>1.95E-6</v>
      </c>
      <c r="M76" s="29">
        <v>1.9199999999999998E-6</v>
      </c>
      <c r="N76" s="29">
        <v>6.9599999999999999E-7</v>
      </c>
      <c r="O76" s="29">
        <v>1.02E-6</v>
      </c>
      <c r="P76" s="29">
        <v>1.02E-6</v>
      </c>
      <c r="Q76" s="29">
        <v>3.0821000000000001E-2</v>
      </c>
      <c r="R76" s="29">
        <v>1.3468000000000001E-2</v>
      </c>
      <c r="S76" s="29">
        <v>8.0660000000000003E-3</v>
      </c>
      <c r="T76" s="29">
        <v>7.2150000000000001E-3</v>
      </c>
      <c r="U76" s="29">
        <v>7.1040000000000001E-3</v>
      </c>
      <c r="V76" s="29">
        <v>2.5752000000000001E-3</v>
      </c>
      <c r="W76" s="29">
        <v>3.774E-3</v>
      </c>
      <c r="X76" s="29">
        <v>3.774E-3</v>
      </c>
      <c r="Y76" s="29">
        <v>1.8300000000000001E-5</v>
      </c>
      <c r="Z76" s="29">
        <v>1.7499999999999998E-5</v>
      </c>
      <c r="AA76" s="29">
        <v>1.15E-5</v>
      </c>
      <c r="AB76" s="29">
        <v>7.1400000000000002E-6</v>
      </c>
      <c r="AC76" s="29">
        <v>5.84E-6</v>
      </c>
      <c r="AD76" s="29">
        <v>5.6099999999999997E-6</v>
      </c>
      <c r="AE76" s="29">
        <v>6.0299999999999999E-6</v>
      </c>
      <c r="AF76" s="29">
        <v>6.0299999999999999E-6</v>
      </c>
      <c r="AG76" s="29">
        <v>6.7710000000000006E-2</v>
      </c>
      <c r="AH76" s="29">
        <v>6.4750000000000002E-2</v>
      </c>
      <c r="AI76" s="29">
        <v>4.2549999999999998E-2</v>
      </c>
      <c r="AJ76" s="29">
        <v>2.6418000000000001E-2</v>
      </c>
      <c r="AK76" s="29">
        <v>2.1607999999999999E-2</v>
      </c>
      <c r="AL76" s="29">
        <v>2.0757000000000001E-2</v>
      </c>
      <c r="AM76" s="29">
        <v>2.2311000000000001E-2</v>
      </c>
      <c r="AN76" s="29">
        <v>2.2311000000000001E-2</v>
      </c>
      <c r="AO76" s="29">
        <v>1.12E-20</v>
      </c>
      <c r="AP76" s="29">
        <v>4.7099999999999997E-17</v>
      </c>
      <c r="AQ76" s="29">
        <v>1.0900000000000001E-19</v>
      </c>
      <c r="AR76" s="29">
        <v>2.17E-18</v>
      </c>
      <c r="AS76" s="29">
        <v>7.1200000000000007E-21</v>
      </c>
      <c r="AT76" s="29">
        <v>1.1E-20</v>
      </c>
      <c r="AU76" s="29">
        <v>1.12E-20</v>
      </c>
      <c r="AV76" s="29">
        <v>2.09216E-3</v>
      </c>
      <c r="AW76" s="29">
        <v>8.7982800000000001</v>
      </c>
      <c r="AX76" s="29">
        <v>2.0361199999999999E-2</v>
      </c>
      <c r="AY76" s="29">
        <v>2.5367300000000001E-3</v>
      </c>
      <c r="AZ76" s="30">
        <v>1.3300160000000001E-3</v>
      </c>
      <c r="BA76" s="30">
        <v>2.0547999999999999E-3</v>
      </c>
      <c r="BB76" s="30">
        <v>2.09216E-3</v>
      </c>
      <c r="BC76" s="28">
        <v>210</v>
      </c>
      <c r="BD76" s="29">
        <v>22.2</v>
      </c>
      <c r="BE76" s="29">
        <v>3.1216216216216199E-2</v>
      </c>
      <c r="BF76" s="31">
        <f t="shared" si="2"/>
        <v>1.0156893111355465</v>
      </c>
      <c r="BG76" s="32">
        <v>8103</v>
      </c>
      <c r="BH76" s="33"/>
      <c r="BI76" s="32">
        <v>150</v>
      </c>
    </row>
    <row r="77" spans="1:61">
      <c r="A77" s="95" t="s">
        <v>84</v>
      </c>
      <c r="B77" s="97" t="s">
        <v>9</v>
      </c>
      <c r="C77" s="28"/>
      <c r="D77" s="28" t="s">
        <v>375</v>
      </c>
      <c r="E77" s="28"/>
      <c r="F77" s="28"/>
      <c r="G77" s="29">
        <v>0.6</v>
      </c>
      <c r="H77" s="29">
        <v>0.02</v>
      </c>
      <c r="I77" s="29">
        <v>2.1799999999999999E-9</v>
      </c>
      <c r="J77" s="29">
        <v>1.0500000000000001E-9</v>
      </c>
      <c r="K77" s="29">
        <v>5.2199999999999996E-10</v>
      </c>
      <c r="L77" s="29">
        <v>3.0700000000000003E-10</v>
      </c>
      <c r="M77" s="29">
        <v>2.03E-10</v>
      </c>
      <c r="N77" s="29">
        <v>1.3900000000000001E-10</v>
      </c>
      <c r="O77" s="29">
        <v>1.9900000000000001E-10</v>
      </c>
      <c r="P77" s="29">
        <v>1.9900000000000001E-10</v>
      </c>
      <c r="Q77" s="29">
        <v>8.0660000000000004E-6</v>
      </c>
      <c r="R77" s="29">
        <v>3.8850000000000001E-6</v>
      </c>
      <c r="S77" s="29">
        <v>1.9313999999999998E-6</v>
      </c>
      <c r="T77" s="29">
        <v>1.1359E-6</v>
      </c>
      <c r="U77" s="29">
        <v>7.511E-7</v>
      </c>
      <c r="V77" s="29">
        <v>5.1429999999999999E-7</v>
      </c>
      <c r="W77" s="29">
        <v>7.3630000000000005E-7</v>
      </c>
      <c r="X77" s="29">
        <v>7.3630000000000005E-7</v>
      </c>
      <c r="Y77" s="29">
        <v>6.9199999999999998E-8</v>
      </c>
      <c r="Z77" s="29">
        <v>5.0099999999999999E-8</v>
      </c>
      <c r="AA77" s="29">
        <v>2.81E-8</v>
      </c>
      <c r="AB77" s="29">
        <v>2.07E-8</v>
      </c>
      <c r="AC77" s="29">
        <v>1.5300000000000001E-8</v>
      </c>
      <c r="AD77" s="29">
        <v>1.4699999999999999E-8</v>
      </c>
      <c r="AE77" s="29">
        <v>1.6000000000000001E-8</v>
      </c>
      <c r="AF77" s="29">
        <v>1.6000000000000001E-8</v>
      </c>
      <c r="AG77" s="29">
        <v>2.5604000000000002E-4</v>
      </c>
      <c r="AH77" s="29">
        <v>1.8537E-4</v>
      </c>
      <c r="AI77" s="29">
        <v>1.0397E-4</v>
      </c>
      <c r="AJ77" s="29">
        <v>7.6589999999999997E-5</v>
      </c>
      <c r="AK77" s="29">
        <v>5.6610000000000002E-5</v>
      </c>
      <c r="AL77" s="29">
        <v>5.4389999999999999E-5</v>
      </c>
      <c r="AM77" s="29">
        <v>5.9200000000000002E-5</v>
      </c>
      <c r="AN77" s="29">
        <v>4.6600000000000001E-5</v>
      </c>
      <c r="AO77" s="29">
        <v>6.7299999999999996E-18</v>
      </c>
      <c r="AP77" s="29">
        <v>1.11E-14</v>
      </c>
      <c r="AQ77" s="29">
        <v>2.41E-17</v>
      </c>
      <c r="AR77" s="29">
        <v>2.43E-16</v>
      </c>
      <c r="AS77" s="29">
        <v>1.4999999999999999E-18</v>
      </c>
      <c r="AT77" s="29">
        <v>4.2299999999999998E-18</v>
      </c>
      <c r="AU77" s="29">
        <v>6.2899999999999997E-18</v>
      </c>
      <c r="AV77" s="29">
        <v>1.2571639999999999</v>
      </c>
      <c r="AW77" s="29">
        <v>2073.48</v>
      </c>
      <c r="AX77" s="29">
        <v>4.5018799999999999</v>
      </c>
      <c r="AY77" s="29">
        <v>0.28406700000000001</v>
      </c>
      <c r="AZ77" s="30">
        <v>0.2802</v>
      </c>
      <c r="BA77" s="30">
        <v>0.79016399999999998</v>
      </c>
      <c r="BB77" s="30">
        <v>1.1749719999999999</v>
      </c>
      <c r="BC77" s="28">
        <v>214</v>
      </c>
      <c r="BD77" s="29">
        <v>5.0989345509893397E-5</v>
      </c>
      <c r="BE77" s="29">
        <v>13591.0746268657</v>
      </c>
      <c r="BF77" s="31">
        <f t="shared" si="2"/>
        <v>13591.0746268657</v>
      </c>
      <c r="BG77" s="32">
        <v>1.8611111111111099E-2</v>
      </c>
      <c r="BH77" s="33"/>
      <c r="BI77" s="32">
        <v>150</v>
      </c>
    </row>
    <row r="78" spans="1:61">
      <c r="A78" t="s">
        <v>85</v>
      </c>
      <c r="B78"/>
      <c r="C78" s="28"/>
      <c r="D78" s="28" t="s">
        <v>376</v>
      </c>
      <c r="E78" s="28"/>
      <c r="F78" s="28"/>
      <c r="G78" s="29"/>
      <c r="H78" s="29">
        <v>0</v>
      </c>
      <c r="I78" s="29">
        <v>0</v>
      </c>
      <c r="J78" s="29">
        <v>0</v>
      </c>
      <c r="K78" s="29">
        <v>0</v>
      </c>
      <c r="L78" s="29">
        <v>0</v>
      </c>
      <c r="M78" s="29">
        <v>0</v>
      </c>
      <c r="N78" s="29">
        <v>0</v>
      </c>
      <c r="O78" s="29">
        <v>0</v>
      </c>
      <c r="P78" s="29">
        <v>0</v>
      </c>
      <c r="Q78" s="29">
        <v>0</v>
      </c>
      <c r="R78" s="29">
        <v>0</v>
      </c>
      <c r="S78" s="29">
        <v>0</v>
      </c>
      <c r="T78" s="29">
        <v>0</v>
      </c>
      <c r="U78" s="29">
        <v>0</v>
      </c>
      <c r="V78" s="29">
        <v>0</v>
      </c>
      <c r="W78" s="29">
        <v>0</v>
      </c>
      <c r="X78" s="29">
        <v>0</v>
      </c>
      <c r="Y78" s="29">
        <v>0</v>
      </c>
      <c r="Z78" s="29">
        <v>0</v>
      </c>
      <c r="AA78" s="29">
        <v>0</v>
      </c>
      <c r="AB78" s="29">
        <v>0</v>
      </c>
      <c r="AC78" s="29">
        <v>0</v>
      </c>
      <c r="AD78" s="29">
        <v>0</v>
      </c>
      <c r="AE78" s="29">
        <v>0</v>
      </c>
      <c r="AF78" s="29">
        <v>0</v>
      </c>
      <c r="AG78" s="29">
        <v>0</v>
      </c>
      <c r="AH78" s="29">
        <v>0</v>
      </c>
      <c r="AI78" s="29">
        <v>0</v>
      </c>
      <c r="AJ78" s="29">
        <v>0</v>
      </c>
      <c r="AK78" s="29">
        <v>0</v>
      </c>
      <c r="AL78" s="29">
        <v>0</v>
      </c>
      <c r="AM78" s="29">
        <v>0</v>
      </c>
      <c r="AN78" s="29">
        <v>0</v>
      </c>
      <c r="AO78" s="29">
        <v>7.0000000000000003E-19</v>
      </c>
      <c r="AP78" s="29">
        <v>1.49E-15</v>
      </c>
      <c r="AQ78" s="29">
        <v>2.89E-18</v>
      </c>
      <c r="AR78" s="29">
        <v>8.3600000000000005E-17</v>
      </c>
      <c r="AS78" s="29">
        <v>1.8899999999999999E-19</v>
      </c>
      <c r="AT78" s="29">
        <v>4.7600000000000001E-19</v>
      </c>
      <c r="AU78" s="29">
        <v>6.7199999999999997E-19</v>
      </c>
      <c r="AV78" s="29">
        <v>0.13075999999999999</v>
      </c>
      <c r="AW78" s="29">
        <v>278.33199999999999</v>
      </c>
      <c r="AX78" s="29">
        <v>0.539852</v>
      </c>
      <c r="AY78" s="29">
        <v>9.7728400000000007E-2</v>
      </c>
      <c r="AZ78" s="30">
        <v>3.5305200000000002E-2</v>
      </c>
      <c r="BA78" s="30">
        <v>8.8916800000000004E-2</v>
      </c>
      <c r="BB78" s="30">
        <v>0.12552959999999999</v>
      </c>
      <c r="BC78" s="28">
        <v>114</v>
      </c>
      <c r="BD78" s="29">
        <v>4.6042617960426202E-6</v>
      </c>
      <c r="BE78" s="29">
        <v>150512.727272727</v>
      </c>
      <c r="BF78" s="31">
        <f t="shared" si="2"/>
        <v>150512.727272727</v>
      </c>
      <c r="BG78" s="32">
        <v>1.6805555555555599E-3</v>
      </c>
      <c r="BH78" s="33"/>
      <c r="BI78" s="32">
        <v>180</v>
      </c>
    </row>
    <row r="79" spans="1:61">
      <c r="A79" t="s">
        <v>86</v>
      </c>
      <c r="B79"/>
      <c r="C79" s="28"/>
      <c r="D79" s="28" t="s">
        <v>375</v>
      </c>
      <c r="E79" s="28"/>
      <c r="F79" s="28"/>
      <c r="G79" s="29">
        <v>5.0000000000000001E-3</v>
      </c>
      <c r="H79" s="29">
        <v>5.0000000000000001E-3</v>
      </c>
      <c r="I79" s="29">
        <v>4.0799999999999999E-10</v>
      </c>
      <c r="J79" s="29">
        <v>2.3000000000000001E-10</v>
      </c>
      <c r="K79" s="29">
        <v>1.13E-10</v>
      </c>
      <c r="L79" s="29">
        <v>6.5700000000000003E-11</v>
      </c>
      <c r="M79" s="29">
        <v>4.4699999999999998E-11</v>
      </c>
      <c r="N79" s="29">
        <v>3.51E-11</v>
      </c>
      <c r="O79" s="29">
        <v>4.6599999999999999E-11</v>
      </c>
      <c r="P79" s="29">
        <v>4.6599999999999999E-11</v>
      </c>
      <c r="Q79" s="29">
        <v>1.5095999999999999E-6</v>
      </c>
      <c r="R79" s="29">
        <v>8.5099999999999998E-7</v>
      </c>
      <c r="S79" s="29">
        <v>4.1810000000000002E-7</v>
      </c>
      <c r="T79" s="29">
        <v>2.4308999999999999E-7</v>
      </c>
      <c r="U79" s="29">
        <v>1.6539E-7</v>
      </c>
      <c r="V79" s="29">
        <v>1.2987000000000001E-7</v>
      </c>
      <c r="W79" s="29">
        <v>1.7242E-7</v>
      </c>
      <c r="X79" s="29">
        <v>1.7242E-7</v>
      </c>
      <c r="Y79" s="29">
        <v>1.43E-10</v>
      </c>
      <c r="Z79" s="29">
        <v>9.43E-11</v>
      </c>
      <c r="AA79" s="29">
        <v>4.34E-11</v>
      </c>
      <c r="AB79" s="29">
        <v>2.7299999999999999E-11</v>
      </c>
      <c r="AC79" s="29">
        <v>1.7199999999999999E-11</v>
      </c>
      <c r="AD79" s="29">
        <v>1.44E-11</v>
      </c>
      <c r="AE79" s="29">
        <v>1.7300000000000001E-11</v>
      </c>
      <c r="AF79" s="29">
        <v>1.7300000000000001E-11</v>
      </c>
      <c r="AG79" s="29">
        <v>5.2910000000000005E-7</v>
      </c>
      <c r="AH79" s="29">
        <v>3.4891000000000002E-7</v>
      </c>
      <c r="AI79" s="29">
        <v>1.6058E-7</v>
      </c>
      <c r="AJ79" s="29">
        <v>1.0101E-7</v>
      </c>
      <c r="AK79" s="29">
        <v>6.3640000000000006E-8</v>
      </c>
      <c r="AL79" s="29">
        <v>5.3279999999999998E-8</v>
      </c>
      <c r="AM79" s="29">
        <v>6.4010000000000002E-8</v>
      </c>
      <c r="AN79" s="29">
        <v>6.4010000000000002E-8</v>
      </c>
      <c r="AO79" s="29">
        <v>2.2100000000000001E-17</v>
      </c>
      <c r="AP79" s="29">
        <v>3.3500000000000002E-14</v>
      </c>
      <c r="AQ79" s="29">
        <v>7.2400000000000003E-17</v>
      </c>
      <c r="AR79" s="29">
        <v>7.6000000000000002E-16</v>
      </c>
      <c r="AS79" s="29">
        <v>4.4600000000000001E-18</v>
      </c>
      <c r="AT79" s="29">
        <v>1.2600000000000001E-17</v>
      </c>
      <c r="AU79" s="29">
        <v>1.96E-17</v>
      </c>
      <c r="AV79" s="29">
        <v>4.1282800000000002</v>
      </c>
      <c r="AW79" s="29">
        <v>6257.8</v>
      </c>
      <c r="AX79" s="29">
        <v>13.524319999999999</v>
      </c>
      <c r="AY79" s="29">
        <v>0.88844000000000001</v>
      </c>
      <c r="AZ79" s="30">
        <v>0.83312799999999998</v>
      </c>
      <c r="BA79" s="30">
        <v>2.3536800000000002</v>
      </c>
      <c r="BB79" s="30">
        <v>3.6612800000000001</v>
      </c>
      <c r="BC79" s="28">
        <v>141</v>
      </c>
      <c r="BD79" s="29">
        <v>3.9764079147640801E-5</v>
      </c>
      <c r="BE79" s="29">
        <v>17427.789473684199</v>
      </c>
      <c r="BF79" s="31">
        <f t="shared" si="2"/>
        <v>17427.789473684199</v>
      </c>
      <c r="BG79" s="32">
        <v>1.4513888888888901E-2</v>
      </c>
      <c r="BH79" s="33"/>
      <c r="BI79" s="32">
        <v>450</v>
      </c>
    </row>
    <row r="80" spans="1:61">
      <c r="A80" t="s">
        <v>87</v>
      </c>
      <c r="B80"/>
      <c r="C80" s="28"/>
      <c r="D80" s="28" t="s">
        <v>375</v>
      </c>
      <c r="E80" s="28" t="s">
        <v>381</v>
      </c>
      <c r="F80" s="28"/>
      <c r="G80" s="29">
        <v>1</v>
      </c>
      <c r="H80" s="29">
        <v>0.02</v>
      </c>
      <c r="I80" s="29">
        <v>3.0299999999999999E-10</v>
      </c>
      <c r="J80" s="29">
        <v>2.5100000000000001E-10</v>
      </c>
      <c r="K80" s="29">
        <v>1.3699999999999999E-10</v>
      </c>
      <c r="L80" s="29">
        <v>8.7400000000000003E-11</v>
      </c>
      <c r="M80" s="29">
        <v>5.9000000000000003E-11</v>
      </c>
      <c r="N80" s="29">
        <v>4.7300000000000001E-11</v>
      </c>
      <c r="O80" s="29">
        <v>5.92E-11</v>
      </c>
      <c r="P80" s="29">
        <v>5.92E-11</v>
      </c>
      <c r="Q80" s="29">
        <v>1.1210999999999999E-6</v>
      </c>
      <c r="R80" s="29">
        <v>9.287E-7</v>
      </c>
      <c r="S80" s="29">
        <v>5.0689999999999997E-7</v>
      </c>
      <c r="T80" s="29">
        <v>3.2337999999999997E-7</v>
      </c>
      <c r="U80" s="29">
        <v>2.1829999999999999E-7</v>
      </c>
      <c r="V80" s="29">
        <v>1.7501E-7</v>
      </c>
      <c r="W80" s="29">
        <v>2.1904000000000001E-7</v>
      </c>
      <c r="X80" s="29">
        <v>2.1904000000000001E-7</v>
      </c>
      <c r="Y80" s="29">
        <v>3.2700000000000001E-10</v>
      </c>
      <c r="Z80" s="29">
        <v>2.4800000000000002E-10</v>
      </c>
      <c r="AA80" s="29">
        <v>1.2899999999999999E-10</v>
      </c>
      <c r="AB80" s="29">
        <v>8.3700000000000006E-11</v>
      </c>
      <c r="AC80" s="29">
        <v>5.7100000000000002E-11</v>
      </c>
      <c r="AD80" s="29">
        <v>4.6199999999999999E-11</v>
      </c>
      <c r="AE80" s="29">
        <v>5.4199999999999998E-11</v>
      </c>
      <c r="AF80" s="29">
        <v>5.4199999999999998E-11</v>
      </c>
      <c r="AG80" s="29">
        <v>1.2099000000000001E-6</v>
      </c>
      <c r="AH80" s="29">
        <v>9.1760000000000001E-7</v>
      </c>
      <c r="AI80" s="29">
        <v>4.7729999999999997E-7</v>
      </c>
      <c r="AJ80" s="29">
        <v>3.0969000000000002E-7</v>
      </c>
      <c r="AK80" s="29">
        <v>2.1127000000000001E-7</v>
      </c>
      <c r="AL80" s="29">
        <v>1.7093999999999999E-7</v>
      </c>
      <c r="AM80" s="29">
        <v>2.0053999999999999E-7</v>
      </c>
      <c r="AN80" s="29">
        <v>2.0053999999999999E-7</v>
      </c>
      <c r="AO80" s="29">
        <v>5.0700000000000003E-17</v>
      </c>
      <c r="AP80" s="29">
        <v>7.5499999999999994E-14</v>
      </c>
      <c r="AQ80" s="29">
        <v>1.64E-16</v>
      </c>
      <c r="AR80" s="29">
        <v>1.52E-15</v>
      </c>
      <c r="AS80" s="29">
        <v>9.6100000000000005E-18</v>
      </c>
      <c r="AT80" s="29">
        <v>2.75E-17</v>
      </c>
      <c r="AU80" s="29">
        <v>4.3499999999999998E-17</v>
      </c>
      <c r="AV80" s="29">
        <v>9.4707600000000003</v>
      </c>
      <c r="AW80" s="29">
        <v>14103.4</v>
      </c>
      <c r="AX80" s="29">
        <v>30.635200000000001</v>
      </c>
      <c r="AY80" s="29">
        <v>1.77688</v>
      </c>
      <c r="AZ80" s="30">
        <v>1.795148</v>
      </c>
      <c r="BA80" s="30">
        <v>5.1369999999999996</v>
      </c>
      <c r="BB80" s="30">
        <v>8.1257999999999999</v>
      </c>
      <c r="BC80" s="28">
        <v>203</v>
      </c>
      <c r="BD80" s="29">
        <v>6.98249619482496E-5</v>
      </c>
      <c r="BE80" s="29">
        <v>9924.8174386921</v>
      </c>
      <c r="BF80" s="31">
        <f t="shared" si="2"/>
        <v>9924.8174386921</v>
      </c>
      <c r="BG80" s="32">
        <v>2.5486111111111098E-2</v>
      </c>
      <c r="BH80" s="33"/>
      <c r="BI80" s="32">
        <v>210</v>
      </c>
    </row>
    <row r="81" spans="1:61">
      <c r="A81" s="95" t="s">
        <v>88</v>
      </c>
      <c r="B81" s="97" t="s">
        <v>9</v>
      </c>
      <c r="C81" s="28"/>
      <c r="D81" s="28" t="s">
        <v>375</v>
      </c>
      <c r="E81" s="28" t="s">
        <v>381</v>
      </c>
      <c r="F81" s="28"/>
      <c r="G81" s="29">
        <v>1</v>
      </c>
      <c r="H81" s="29">
        <v>0.02</v>
      </c>
      <c r="I81" s="29">
        <v>2.6100000000000001E-5</v>
      </c>
      <c r="J81" s="29">
        <v>8.8100000000000004E-6</v>
      </c>
      <c r="K81" s="29">
        <v>4.3800000000000004E-6</v>
      </c>
      <c r="L81" s="29">
        <v>2.5900000000000002E-6</v>
      </c>
      <c r="M81" s="29">
        <v>1.57E-6</v>
      </c>
      <c r="N81" s="29">
        <v>1.2100000000000001E-6</v>
      </c>
      <c r="O81" s="29">
        <v>1.75E-6</v>
      </c>
      <c r="P81" s="29">
        <v>1.75E-6</v>
      </c>
      <c r="Q81" s="29">
        <v>9.6570000000000003E-2</v>
      </c>
      <c r="R81" s="29">
        <v>3.2597000000000001E-2</v>
      </c>
      <c r="S81" s="29">
        <v>1.6206000000000002E-2</v>
      </c>
      <c r="T81" s="29">
        <v>9.5829999999999995E-3</v>
      </c>
      <c r="U81" s="29">
        <v>5.8089999999999999E-3</v>
      </c>
      <c r="V81" s="29">
        <v>4.4770000000000001E-3</v>
      </c>
      <c r="W81" s="29">
        <v>6.4749999999999999E-3</v>
      </c>
      <c r="X81" s="29">
        <v>6.4749999999999999E-3</v>
      </c>
      <c r="Y81" s="29">
        <v>1.7900000000000001E-5</v>
      </c>
      <c r="Z81" s="29">
        <v>1.38E-5</v>
      </c>
      <c r="AA81" s="29">
        <v>8.6400000000000003E-6</v>
      </c>
      <c r="AB81" s="29">
        <v>5.9200000000000001E-6</v>
      </c>
      <c r="AC81" s="29">
        <v>5.13E-6</v>
      </c>
      <c r="AD81" s="29">
        <v>4.2699999999999998E-6</v>
      </c>
      <c r="AE81" s="29">
        <v>4.6800000000000001E-6</v>
      </c>
      <c r="AF81" s="29">
        <v>4.6800000000000001E-6</v>
      </c>
      <c r="AG81" s="29">
        <v>6.6229999999999997E-2</v>
      </c>
      <c r="AH81" s="29">
        <v>5.1060000000000001E-2</v>
      </c>
      <c r="AI81" s="29">
        <v>3.1968000000000003E-2</v>
      </c>
      <c r="AJ81" s="29">
        <v>2.1904E-2</v>
      </c>
      <c r="AK81" s="29">
        <v>1.8981000000000001E-2</v>
      </c>
      <c r="AL81" s="29">
        <v>1.5799000000000001E-2</v>
      </c>
      <c r="AM81" s="29">
        <v>1.7316000000000002E-2</v>
      </c>
      <c r="AN81" s="29">
        <v>1.7316000000000002E-2</v>
      </c>
      <c r="AO81" s="29">
        <v>3.0199999999999998E-22</v>
      </c>
      <c r="AP81" s="29">
        <v>4.4500000000000004E-19</v>
      </c>
      <c r="AQ81" s="29">
        <v>9.6499999999999995E-22</v>
      </c>
      <c r="AR81" s="29">
        <v>9.2199999999999997E-21</v>
      </c>
      <c r="AS81" s="29">
        <v>5.8599999999999994E-23</v>
      </c>
      <c r="AT81" s="29">
        <v>1.6800000000000001E-22</v>
      </c>
      <c r="AU81" s="29">
        <v>2.6400000000000002E-22</v>
      </c>
      <c r="AV81" s="29">
        <v>5.6413599999999998E-5</v>
      </c>
      <c r="AW81" s="29">
        <v>8.3126000000000005E-2</v>
      </c>
      <c r="AX81" s="29">
        <v>1.8026199999999999E-4</v>
      </c>
      <c r="AY81" s="29">
        <v>1.077818E-5</v>
      </c>
      <c r="AZ81" s="30">
        <v>1.094648E-5</v>
      </c>
      <c r="BA81" s="30">
        <v>3.13824E-5</v>
      </c>
      <c r="BB81" s="30">
        <v>4.9315199999999998E-5</v>
      </c>
      <c r="BC81" s="28">
        <v>210</v>
      </c>
      <c r="BD81" s="29">
        <v>0.37911232876712297</v>
      </c>
      <c r="BE81" s="29">
        <v>1.8279542695265101</v>
      </c>
      <c r="BF81" s="31">
        <f t="shared" si="2"/>
        <v>2.1780601609678234</v>
      </c>
      <c r="BG81" s="32">
        <v>138.376</v>
      </c>
      <c r="BH81" s="33">
        <v>15</v>
      </c>
      <c r="BI81" s="32">
        <v>210</v>
      </c>
    </row>
    <row r="82" spans="1:61">
      <c r="A82" s="95" t="s">
        <v>89</v>
      </c>
      <c r="B82" t="s">
        <v>9</v>
      </c>
      <c r="C82" s="28"/>
      <c r="D82" s="28" t="s">
        <v>376</v>
      </c>
      <c r="E82" s="28"/>
      <c r="F82" s="28"/>
      <c r="G82" s="29"/>
      <c r="H82" s="29">
        <v>0</v>
      </c>
      <c r="I82" s="29">
        <v>0</v>
      </c>
      <c r="J82" s="29">
        <v>0</v>
      </c>
      <c r="K82" s="29">
        <v>0</v>
      </c>
      <c r="L82" s="29">
        <v>0</v>
      </c>
      <c r="M82" s="29">
        <v>0</v>
      </c>
      <c r="N82" s="29">
        <v>0</v>
      </c>
      <c r="O82" s="29">
        <v>0</v>
      </c>
      <c r="P82" s="29">
        <v>0</v>
      </c>
      <c r="Q82" s="29">
        <v>0</v>
      </c>
      <c r="R82" s="29">
        <v>0</v>
      </c>
      <c r="S82" s="29">
        <v>0</v>
      </c>
      <c r="T82" s="29">
        <v>0</v>
      </c>
      <c r="U82" s="29">
        <v>0</v>
      </c>
      <c r="V82" s="29">
        <v>0</v>
      </c>
      <c r="W82" s="29">
        <v>0</v>
      </c>
      <c r="X82" s="29">
        <v>0</v>
      </c>
      <c r="Y82" s="29">
        <v>0</v>
      </c>
      <c r="Z82" s="29">
        <v>0</v>
      </c>
      <c r="AA82" s="29">
        <v>0</v>
      </c>
      <c r="AB82" s="29">
        <v>0</v>
      </c>
      <c r="AC82" s="29">
        <v>0</v>
      </c>
      <c r="AD82" s="29">
        <v>0</v>
      </c>
      <c r="AE82" s="29">
        <v>0</v>
      </c>
      <c r="AF82" s="29">
        <v>0</v>
      </c>
      <c r="AG82" s="29">
        <v>0</v>
      </c>
      <c r="AH82" s="29">
        <v>0</v>
      </c>
      <c r="AI82" s="29">
        <v>0</v>
      </c>
      <c r="AJ82" s="29">
        <v>0</v>
      </c>
      <c r="AK82" s="29">
        <v>0</v>
      </c>
      <c r="AL82" s="29">
        <v>0</v>
      </c>
      <c r="AM82" s="29">
        <v>0</v>
      </c>
      <c r="AN82" s="29">
        <v>0</v>
      </c>
      <c r="AO82" s="29">
        <v>1.1600000000000001E-21</v>
      </c>
      <c r="AP82" s="29">
        <v>1.71E-18</v>
      </c>
      <c r="AQ82" s="29">
        <v>3.7100000000000001E-21</v>
      </c>
      <c r="AR82" s="29">
        <v>3.57E-20</v>
      </c>
      <c r="AS82" s="29">
        <v>2.2600000000000001E-22</v>
      </c>
      <c r="AT82" s="29">
        <v>6.4700000000000004E-22</v>
      </c>
      <c r="AU82" s="29">
        <v>1.02E-21</v>
      </c>
      <c r="AV82" s="29">
        <v>2.1668800000000001E-4</v>
      </c>
      <c r="AW82" s="29">
        <v>0.31942799999999999</v>
      </c>
      <c r="AX82" s="29">
        <v>6.9302800000000005E-4</v>
      </c>
      <c r="AY82" s="29">
        <v>4.1733300000000002E-5</v>
      </c>
      <c r="AZ82" s="30">
        <v>4.2216799999999999E-5</v>
      </c>
      <c r="BA82" s="30">
        <v>1.208596E-4</v>
      </c>
      <c r="BB82" s="30">
        <v>1.9053599999999999E-4</v>
      </c>
      <c r="BC82" s="28">
        <v>213</v>
      </c>
      <c r="BD82" s="29">
        <v>1.3318112633181101E-13</v>
      </c>
      <c r="BE82" s="29">
        <v>5203440000000</v>
      </c>
      <c r="BF82" s="31">
        <f t="shared" si="2"/>
        <v>5203440000000</v>
      </c>
      <c r="BG82" s="32">
        <v>4.8611111111111103E-11</v>
      </c>
      <c r="BH82" s="33">
        <v>15</v>
      </c>
      <c r="BI82" s="32">
        <v>210</v>
      </c>
    </row>
    <row r="83" spans="1:61">
      <c r="A83" s="95" t="s">
        <v>90</v>
      </c>
      <c r="B83" s="97" t="s">
        <v>9</v>
      </c>
      <c r="C83" s="28"/>
      <c r="D83" s="28" t="s">
        <v>376</v>
      </c>
      <c r="E83" s="28"/>
      <c r="F83" s="28"/>
      <c r="G83" s="29"/>
      <c r="H83" s="29">
        <v>0</v>
      </c>
      <c r="I83" s="29">
        <v>0</v>
      </c>
      <c r="J83" s="29">
        <v>0</v>
      </c>
      <c r="K83" s="29">
        <v>0</v>
      </c>
      <c r="L83" s="29">
        <v>0</v>
      </c>
      <c r="M83" s="29">
        <v>0</v>
      </c>
      <c r="N83" s="29">
        <v>0</v>
      </c>
      <c r="O83" s="29">
        <v>0</v>
      </c>
      <c r="P83" s="29">
        <v>0</v>
      </c>
      <c r="Q83" s="29">
        <v>0</v>
      </c>
      <c r="R83" s="29">
        <v>0</v>
      </c>
      <c r="S83" s="29">
        <v>0</v>
      </c>
      <c r="T83" s="29">
        <v>0</v>
      </c>
      <c r="U83" s="29">
        <v>0</v>
      </c>
      <c r="V83" s="29">
        <v>0</v>
      </c>
      <c r="W83" s="29">
        <v>0</v>
      </c>
      <c r="X83" s="29">
        <v>0</v>
      </c>
      <c r="Y83" s="29">
        <v>0</v>
      </c>
      <c r="Z83" s="29">
        <v>0</v>
      </c>
      <c r="AA83" s="29">
        <v>0</v>
      </c>
      <c r="AB83" s="29">
        <v>0</v>
      </c>
      <c r="AC83" s="29">
        <v>0</v>
      </c>
      <c r="AD83" s="29">
        <v>0</v>
      </c>
      <c r="AE83" s="29">
        <v>0</v>
      </c>
      <c r="AF83" s="29">
        <v>0</v>
      </c>
      <c r="AG83" s="29">
        <v>0</v>
      </c>
      <c r="AH83" s="29">
        <v>0</v>
      </c>
      <c r="AI83" s="29">
        <v>0</v>
      </c>
      <c r="AJ83" s="29">
        <v>0</v>
      </c>
      <c r="AK83" s="29">
        <v>0</v>
      </c>
      <c r="AL83" s="29">
        <v>0</v>
      </c>
      <c r="AM83" s="29">
        <v>0</v>
      </c>
      <c r="AN83" s="29">
        <v>0</v>
      </c>
      <c r="AO83" s="29">
        <v>2.5700000000000002E-21</v>
      </c>
      <c r="AP83" s="29">
        <v>3.7999999999999998E-18</v>
      </c>
      <c r="AQ83" s="29">
        <v>8.2300000000000003E-21</v>
      </c>
      <c r="AR83" s="29">
        <v>7.8700000000000001E-20</v>
      </c>
      <c r="AS83" s="29">
        <v>4.9999999999999995E-22</v>
      </c>
      <c r="AT83" s="29">
        <v>1.43E-21</v>
      </c>
      <c r="AU83" s="29">
        <v>2.2600000000000001E-21</v>
      </c>
      <c r="AV83" s="29">
        <v>4.8007600000000002E-4</v>
      </c>
      <c r="AW83" s="29">
        <v>0.70984000000000003</v>
      </c>
      <c r="AX83" s="29">
        <v>1.537364E-3</v>
      </c>
      <c r="AY83" s="29">
        <v>9.2000299999999994E-5</v>
      </c>
      <c r="AZ83" s="30">
        <v>9.3399999999999993E-5</v>
      </c>
      <c r="BA83" s="30">
        <v>2.6712399999999999E-4</v>
      </c>
      <c r="BB83" s="30">
        <v>4.22168E-4</v>
      </c>
      <c r="BC83" s="28">
        <v>214</v>
      </c>
      <c r="BD83" s="29">
        <v>5.20991882293252E-12</v>
      </c>
      <c r="BE83" s="29">
        <v>133015508216.677</v>
      </c>
      <c r="BF83" s="31">
        <f t="shared" si="2"/>
        <v>133015508216.677</v>
      </c>
      <c r="BG83" s="32">
        <v>1.9016203703703698E-9</v>
      </c>
      <c r="BH83" s="33">
        <v>15</v>
      </c>
      <c r="BI83" s="32">
        <v>210</v>
      </c>
    </row>
    <row r="84" spans="1:61">
      <c r="A84" s="95" t="s">
        <v>91</v>
      </c>
      <c r="B84" s="97" t="s">
        <v>9</v>
      </c>
      <c r="C84" s="28"/>
      <c r="D84" s="28" t="s">
        <v>376</v>
      </c>
      <c r="E84" s="28"/>
      <c r="F84" s="28"/>
      <c r="G84" s="29"/>
      <c r="H84" s="29">
        <v>0</v>
      </c>
      <c r="I84" s="29">
        <v>0</v>
      </c>
      <c r="J84" s="29">
        <v>0</v>
      </c>
      <c r="K84" s="29">
        <v>0</v>
      </c>
      <c r="L84" s="29">
        <v>0</v>
      </c>
      <c r="M84" s="29">
        <v>0</v>
      </c>
      <c r="N84" s="29">
        <v>0</v>
      </c>
      <c r="O84" s="29">
        <v>0</v>
      </c>
      <c r="P84" s="29">
        <v>0</v>
      </c>
      <c r="Q84" s="29">
        <v>0</v>
      </c>
      <c r="R84" s="29">
        <v>0</v>
      </c>
      <c r="S84" s="29">
        <v>0</v>
      </c>
      <c r="T84" s="29">
        <v>0</v>
      </c>
      <c r="U84" s="29">
        <v>0</v>
      </c>
      <c r="V84" s="29">
        <v>0</v>
      </c>
      <c r="W84" s="29">
        <v>0</v>
      </c>
      <c r="X84" s="29">
        <v>0</v>
      </c>
      <c r="Y84" s="29">
        <v>0</v>
      </c>
      <c r="Z84" s="29">
        <v>0</v>
      </c>
      <c r="AA84" s="29">
        <v>0</v>
      </c>
      <c r="AB84" s="29">
        <v>0</v>
      </c>
      <c r="AC84" s="29">
        <v>0</v>
      </c>
      <c r="AD84" s="29">
        <v>0</v>
      </c>
      <c r="AE84" s="29">
        <v>0</v>
      </c>
      <c r="AF84" s="29">
        <v>0</v>
      </c>
      <c r="AG84" s="29">
        <v>0</v>
      </c>
      <c r="AH84" s="29">
        <v>0</v>
      </c>
      <c r="AI84" s="29">
        <v>0</v>
      </c>
      <c r="AJ84" s="29">
        <v>0</v>
      </c>
      <c r="AK84" s="29">
        <v>0</v>
      </c>
      <c r="AL84" s="29">
        <v>0</v>
      </c>
      <c r="AM84" s="29">
        <v>0</v>
      </c>
      <c r="AN84" s="29">
        <v>7.6199999999999999E-6</v>
      </c>
      <c r="AO84" s="29">
        <v>4.9399999999999998E-26</v>
      </c>
      <c r="AP84" s="29">
        <v>2.6199999999999999E-21</v>
      </c>
      <c r="AQ84" s="29">
        <v>2.86E-24</v>
      </c>
      <c r="AR84" s="29">
        <v>6.6500000000000006E-24</v>
      </c>
      <c r="AS84" s="29">
        <v>2.32E-26</v>
      </c>
      <c r="AT84" s="29">
        <v>4.3399999999999998E-26</v>
      </c>
      <c r="AU84" s="29">
        <v>4.9399999999999998E-26</v>
      </c>
      <c r="AV84" s="29">
        <v>9.2279199999999993E-9</v>
      </c>
      <c r="AW84" s="29">
        <v>4.89416E-4</v>
      </c>
      <c r="AX84" s="29">
        <v>5.3424799999999995E-7</v>
      </c>
      <c r="AY84" s="29">
        <v>7.7738500000000008E-9</v>
      </c>
      <c r="AZ84" s="30">
        <v>4.3337599999999997E-9</v>
      </c>
      <c r="BA84" s="30">
        <v>8.1071199999999996E-9</v>
      </c>
      <c r="BB84" s="30">
        <v>9.2279199999999993E-9</v>
      </c>
      <c r="BC84" s="28">
        <v>218</v>
      </c>
      <c r="BD84" s="29">
        <v>5.8980213089802101E-6</v>
      </c>
      <c r="BE84" s="29">
        <v>117497.032258065</v>
      </c>
      <c r="BF84" s="31">
        <f t="shared" si="2"/>
        <v>117497.032258065</v>
      </c>
      <c r="BG84" s="32">
        <v>2.1527777777777799E-3</v>
      </c>
      <c r="BH84" s="33">
        <v>15</v>
      </c>
      <c r="BI84" s="32">
        <v>210</v>
      </c>
    </row>
    <row r="85" spans="1:61">
      <c r="A85" t="s">
        <v>92</v>
      </c>
      <c r="B85"/>
      <c r="C85" s="28"/>
      <c r="D85" s="28" t="s">
        <v>375</v>
      </c>
      <c r="E85" s="28"/>
      <c r="F85" s="28"/>
      <c r="G85" s="29">
        <v>5.0000000000000001E-3</v>
      </c>
      <c r="H85" s="29">
        <v>5.0000000000000001E-3</v>
      </c>
      <c r="I85" s="29">
        <v>4.7400000000000002E-10</v>
      </c>
      <c r="J85" s="29">
        <v>2.7399999999999998E-10</v>
      </c>
      <c r="K85" s="29">
        <v>1.3799999999999999E-10</v>
      </c>
      <c r="L85" s="29">
        <v>8.17E-11</v>
      </c>
      <c r="M85" s="29">
        <v>5.5299999999999999E-11</v>
      </c>
      <c r="N85" s="29">
        <v>4.3499999999999998E-11</v>
      </c>
      <c r="O85" s="29">
        <v>5.7299999999999999E-11</v>
      </c>
      <c r="P85" s="29">
        <v>5.7299999999999999E-11</v>
      </c>
      <c r="Q85" s="29">
        <v>1.7538E-6</v>
      </c>
      <c r="R85" s="29">
        <v>1.0137999999999999E-6</v>
      </c>
      <c r="S85" s="29">
        <v>5.1060000000000003E-7</v>
      </c>
      <c r="T85" s="29">
        <v>3.0228999999999999E-7</v>
      </c>
      <c r="U85" s="29">
        <v>2.0461E-7</v>
      </c>
      <c r="V85" s="29">
        <v>1.6095E-7</v>
      </c>
      <c r="W85" s="29">
        <v>2.1201E-7</v>
      </c>
      <c r="X85" s="29">
        <v>2.1201E-7</v>
      </c>
      <c r="Y85" s="29">
        <v>1.88E-10</v>
      </c>
      <c r="Z85" s="29">
        <v>1.2899999999999999E-10</v>
      </c>
      <c r="AA85" s="29">
        <v>6.0900000000000004E-11</v>
      </c>
      <c r="AB85" s="29">
        <v>3.8600000000000001E-11</v>
      </c>
      <c r="AC85" s="29">
        <v>2.4699999999999999E-11</v>
      </c>
      <c r="AD85" s="29">
        <v>2.05E-11</v>
      </c>
      <c r="AE85" s="29">
        <v>2.4499999999999999E-11</v>
      </c>
      <c r="AF85" s="29">
        <v>2.4499999999999999E-11</v>
      </c>
      <c r="AG85" s="29">
        <v>6.9559999999999996E-7</v>
      </c>
      <c r="AH85" s="29">
        <v>4.7729999999999997E-7</v>
      </c>
      <c r="AI85" s="29">
        <v>2.2532999999999999E-7</v>
      </c>
      <c r="AJ85" s="29">
        <v>1.4282E-7</v>
      </c>
      <c r="AK85" s="29">
        <v>9.139E-8</v>
      </c>
      <c r="AL85" s="29">
        <v>7.5849999999999994E-8</v>
      </c>
      <c r="AM85" s="29">
        <v>9.0649999999999994E-8</v>
      </c>
      <c r="AN85" s="29">
        <v>9.0649999999999994E-8</v>
      </c>
      <c r="AO85" s="29">
        <v>2.5200000000000001E-17</v>
      </c>
      <c r="AP85" s="29">
        <v>3.8899999999999997E-14</v>
      </c>
      <c r="AQ85" s="29">
        <v>8.4200000000000005E-17</v>
      </c>
      <c r="AR85" s="29">
        <v>8.8700000000000002E-16</v>
      </c>
      <c r="AS85" s="29">
        <v>5.2399999999999999E-18</v>
      </c>
      <c r="AT85" s="29">
        <v>1.47E-17</v>
      </c>
      <c r="AU85" s="29">
        <v>2.26E-17</v>
      </c>
      <c r="AV85" s="29">
        <v>4.7073600000000004</v>
      </c>
      <c r="AW85" s="29">
        <v>7266.52</v>
      </c>
      <c r="AX85" s="29">
        <v>15.72856</v>
      </c>
      <c r="AY85" s="29">
        <v>1.0369029999999999</v>
      </c>
      <c r="AZ85" s="30">
        <v>0.97883200000000004</v>
      </c>
      <c r="BA85" s="30">
        <v>2.7459600000000002</v>
      </c>
      <c r="BB85" s="30">
        <v>4.2216800000000001</v>
      </c>
      <c r="BC85" s="28">
        <v>135</v>
      </c>
      <c r="BD85" s="29">
        <v>4.5662100456620999E-5</v>
      </c>
      <c r="BE85" s="29">
        <v>15176.7</v>
      </c>
      <c r="BF85" s="31">
        <f t="shared" si="2"/>
        <v>15176.7</v>
      </c>
      <c r="BG85" s="32">
        <v>1.6666666666666701E-2</v>
      </c>
      <c r="BH85" s="33"/>
      <c r="BI85" s="32">
        <v>650</v>
      </c>
    </row>
    <row r="86" spans="1:61">
      <c r="A86" t="s">
        <v>93</v>
      </c>
      <c r="B86"/>
      <c r="C86" s="28"/>
      <c r="D86" s="28" t="s">
        <v>375</v>
      </c>
      <c r="E86" s="28"/>
      <c r="F86" s="28"/>
      <c r="G86" s="29">
        <v>0.02</v>
      </c>
      <c r="H86" s="29">
        <v>0.02</v>
      </c>
      <c r="I86" s="29">
        <v>2.85E-10</v>
      </c>
      <c r="J86" s="29">
        <v>1.7800000000000001E-10</v>
      </c>
      <c r="K86" s="29">
        <v>9.2899999999999997E-11</v>
      </c>
      <c r="L86" s="29">
        <v>5.72E-11</v>
      </c>
      <c r="M86" s="29">
        <v>3.7599999999999998E-11</v>
      </c>
      <c r="N86" s="29">
        <v>2.9900000000000001E-11</v>
      </c>
      <c r="O86" s="29">
        <v>3.8900000000000003E-11</v>
      </c>
      <c r="P86" s="29">
        <v>3.8900000000000003E-11</v>
      </c>
      <c r="Q86" s="29">
        <v>1.0545E-6</v>
      </c>
      <c r="R86" s="29">
        <v>6.5860000000000003E-7</v>
      </c>
      <c r="S86" s="29">
        <v>3.4373000000000002E-7</v>
      </c>
      <c r="T86" s="29">
        <v>2.1164000000000001E-7</v>
      </c>
      <c r="U86" s="29">
        <v>1.3911999999999999E-7</v>
      </c>
      <c r="V86" s="29">
        <v>1.1063000000000001E-7</v>
      </c>
      <c r="W86" s="29">
        <v>1.4392999999999999E-7</v>
      </c>
      <c r="X86" s="29">
        <v>1.4392999999999999E-7</v>
      </c>
      <c r="Y86" s="29">
        <v>1.9699999999999999E-10</v>
      </c>
      <c r="Z86" s="29">
        <v>1.43E-10</v>
      </c>
      <c r="AA86" s="29">
        <v>7.0899999999999996E-11</v>
      </c>
      <c r="AB86" s="29">
        <v>4.6500000000000001E-11</v>
      </c>
      <c r="AC86" s="29">
        <v>3.1800000000000003E-11</v>
      </c>
      <c r="AD86" s="29">
        <v>2.6099999999999999E-11</v>
      </c>
      <c r="AE86" s="29">
        <v>3.0600000000000003E-11</v>
      </c>
      <c r="AF86" s="29">
        <v>3.0600000000000003E-11</v>
      </c>
      <c r="AG86" s="29">
        <v>7.2890000000000002E-7</v>
      </c>
      <c r="AH86" s="29">
        <v>5.2910000000000005E-7</v>
      </c>
      <c r="AI86" s="29">
        <v>2.6232999999999999E-7</v>
      </c>
      <c r="AJ86" s="29">
        <v>1.7205000000000001E-7</v>
      </c>
      <c r="AK86" s="29">
        <v>1.1766E-7</v>
      </c>
      <c r="AL86" s="29">
        <v>9.6569999999999997E-8</v>
      </c>
      <c r="AM86" s="29">
        <v>1.1322E-7</v>
      </c>
      <c r="AN86" s="29">
        <v>1.1322E-7</v>
      </c>
      <c r="AO86" s="29">
        <v>1.77E-17</v>
      </c>
      <c r="AP86" s="29">
        <v>3.02E-14</v>
      </c>
      <c r="AQ86" s="29">
        <v>6.63E-17</v>
      </c>
      <c r="AR86" s="29">
        <v>6.6800000000000001E-16</v>
      </c>
      <c r="AS86" s="29">
        <v>4.1300000000000004E-18</v>
      </c>
      <c r="AT86" s="29">
        <v>1.12E-17</v>
      </c>
      <c r="AU86" s="29">
        <v>1.6399999999999999E-17</v>
      </c>
      <c r="AV86" s="29">
        <v>3.3063600000000002</v>
      </c>
      <c r="AW86" s="29">
        <v>5641.36</v>
      </c>
      <c r="AX86" s="29">
        <v>12.384840000000001</v>
      </c>
      <c r="AY86" s="29">
        <v>0.78089200000000003</v>
      </c>
      <c r="AZ86" s="30">
        <v>0.77148399999999995</v>
      </c>
      <c r="BA86" s="30">
        <v>2.0921599999999998</v>
      </c>
      <c r="BB86" s="30">
        <v>3.06352</v>
      </c>
      <c r="BC86" s="28">
        <v>184</v>
      </c>
      <c r="BD86" s="29">
        <v>3.2914764079147599E-5</v>
      </c>
      <c r="BE86" s="29">
        <v>21054.381502890199</v>
      </c>
      <c r="BF86" s="31">
        <f t="shared" si="2"/>
        <v>21054.381502890199</v>
      </c>
      <c r="BG86" s="32">
        <v>1.20138888888889E-2</v>
      </c>
      <c r="BH86" s="33"/>
      <c r="BI86" s="32">
        <v>24</v>
      </c>
    </row>
    <row r="87" spans="1:61">
      <c r="A87" t="s">
        <v>94</v>
      </c>
      <c r="B87"/>
      <c r="C87" s="28"/>
      <c r="D87" s="28" t="s">
        <v>377</v>
      </c>
      <c r="E87" s="28"/>
      <c r="F87" s="28"/>
      <c r="G87" s="29">
        <v>5.0000000000000001E-3</v>
      </c>
      <c r="H87" s="29">
        <v>5.0000000000000001E-3</v>
      </c>
      <c r="I87" s="29">
        <v>3.98E-6</v>
      </c>
      <c r="J87" s="29">
        <v>3.9999999999999998E-7</v>
      </c>
      <c r="K87" s="29">
        <v>3.0600000000000001E-7</v>
      </c>
      <c r="L87" s="29">
        <v>2.4400000000000001E-7</v>
      </c>
      <c r="M87" s="29">
        <v>2.2000000000000001E-7</v>
      </c>
      <c r="N87" s="29">
        <v>2.28E-7</v>
      </c>
      <c r="O87" s="29">
        <v>2.6300000000000001E-7</v>
      </c>
      <c r="P87" s="29">
        <v>2.6300000000000001E-7</v>
      </c>
      <c r="Q87" s="29">
        <v>1.4726E-2</v>
      </c>
      <c r="R87" s="29">
        <v>1.48E-3</v>
      </c>
      <c r="S87" s="29">
        <v>1.1322000000000001E-3</v>
      </c>
      <c r="T87" s="29">
        <v>9.0280000000000004E-4</v>
      </c>
      <c r="U87" s="29">
        <v>8.1400000000000005E-4</v>
      </c>
      <c r="V87" s="29">
        <v>8.4360000000000001E-4</v>
      </c>
      <c r="W87" s="29">
        <v>9.7309999999999996E-4</v>
      </c>
      <c r="X87" s="29">
        <v>9.7309999999999996E-4</v>
      </c>
      <c r="Y87" s="29">
        <v>1.9900000000000001E-4</v>
      </c>
      <c r="Z87" s="29">
        <v>1.9100000000000001E-4</v>
      </c>
      <c r="AA87" s="29">
        <v>1.3799999999999999E-4</v>
      </c>
      <c r="AB87" s="29">
        <v>1.12E-4</v>
      </c>
      <c r="AC87" s="29">
        <v>1.01E-4</v>
      </c>
      <c r="AD87" s="29">
        <v>1.08E-4</v>
      </c>
      <c r="AE87" s="29">
        <v>1.1E-4</v>
      </c>
      <c r="AF87" s="29">
        <v>1.1E-4</v>
      </c>
      <c r="AG87" s="29">
        <v>0.73629999999999995</v>
      </c>
      <c r="AH87" s="29">
        <v>0.70669999999999999</v>
      </c>
      <c r="AI87" s="29">
        <v>0.51060000000000005</v>
      </c>
      <c r="AJ87" s="29">
        <v>0.41439999999999999</v>
      </c>
      <c r="AK87" s="29">
        <v>0.37369999999999998</v>
      </c>
      <c r="AL87" s="29">
        <v>0.39960000000000001</v>
      </c>
      <c r="AM87" s="29">
        <v>0.40699999999999997</v>
      </c>
      <c r="AN87" s="29">
        <v>0.40699999999999997</v>
      </c>
      <c r="AO87" s="29">
        <v>5.9500000000000004E-22</v>
      </c>
      <c r="AP87" s="29">
        <v>3.3599999999999998E-18</v>
      </c>
      <c r="AQ87" s="29">
        <v>7.8099999999999993E-21</v>
      </c>
      <c r="AR87" s="29">
        <v>5.9899999999999995E-19</v>
      </c>
      <c r="AS87" s="29">
        <v>4.4799999999999995E-22</v>
      </c>
      <c r="AT87" s="29">
        <v>5.5399999999999999E-22</v>
      </c>
      <c r="AU87" s="29">
        <v>5.9399999999999998E-22</v>
      </c>
      <c r="AV87" s="29">
        <v>1.11146E-4</v>
      </c>
      <c r="AW87" s="29">
        <v>0.62764799999999998</v>
      </c>
      <c r="AX87" s="29">
        <v>1.4589080000000001E-3</v>
      </c>
      <c r="AY87" s="29">
        <v>7.0023100000000005E-4</v>
      </c>
      <c r="AZ87" s="30">
        <v>8.3686399999999999E-5</v>
      </c>
      <c r="BA87" s="30">
        <v>1.0348719999999999E-4</v>
      </c>
      <c r="BB87" s="30">
        <v>1.1095920000000001E-4</v>
      </c>
      <c r="BC87" s="28">
        <v>238</v>
      </c>
      <c r="BD87" s="29">
        <v>87.7</v>
      </c>
      <c r="BE87" s="29">
        <v>7.9019384264538192E-3</v>
      </c>
      <c r="BF87" s="31">
        <f t="shared" si="2"/>
        <v>1.003956172593724</v>
      </c>
      <c r="BG87" s="32">
        <v>32010.5</v>
      </c>
      <c r="BH87" s="33">
        <v>15</v>
      </c>
      <c r="BI87" s="32">
        <v>5</v>
      </c>
    </row>
    <row r="88" spans="1:61">
      <c r="A88" t="s">
        <v>95</v>
      </c>
      <c r="B88"/>
      <c r="C88" s="28"/>
      <c r="D88" s="28" t="s">
        <v>377</v>
      </c>
      <c r="E88" s="28"/>
      <c r="F88" s="28"/>
      <c r="G88" s="29">
        <v>5.0000000000000001E-3</v>
      </c>
      <c r="H88" s="29">
        <v>5.0000000000000001E-3</v>
      </c>
      <c r="I88" s="29">
        <v>4.1899999999999997E-6</v>
      </c>
      <c r="J88" s="29">
        <v>4.2199999999999999E-7</v>
      </c>
      <c r="K88" s="29">
        <v>3.3299999999999998E-7</v>
      </c>
      <c r="L88" s="29">
        <v>2.7099999999999998E-7</v>
      </c>
      <c r="M88" s="29">
        <v>2.4600000000000001E-7</v>
      </c>
      <c r="N88" s="29">
        <v>2.5100000000000001E-7</v>
      </c>
      <c r="O88" s="29">
        <v>2.8799999999999998E-7</v>
      </c>
      <c r="P88" s="29">
        <v>2.8799999999999998E-7</v>
      </c>
      <c r="Q88" s="29">
        <v>1.5502999999999999E-2</v>
      </c>
      <c r="R88" s="29">
        <v>1.5613999999999999E-3</v>
      </c>
      <c r="S88" s="29">
        <v>1.2321000000000001E-3</v>
      </c>
      <c r="T88" s="29">
        <v>1.0027E-3</v>
      </c>
      <c r="U88" s="29">
        <v>9.1020000000000001E-4</v>
      </c>
      <c r="V88" s="29">
        <v>9.2869999999999997E-4</v>
      </c>
      <c r="W88" s="29">
        <v>1.0656000000000001E-3</v>
      </c>
      <c r="X88" s="29">
        <v>1.0656000000000001E-3</v>
      </c>
      <c r="Y88" s="29">
        <v>2.1000000000000001E-4</v>
      </c>
      <c r="Z88" s="29">
        <v>2.04E-4</v>
      </c>
      <c r="AA88" s="29">
        <v>1.5200000000000001E-4</v>
      </c>
      <c r="AB88" s="29">
        <v>1.25E-4</v>
      </c>
      <c r="AC88" s="29">
        <v>1.12E-4</v>
      </c>
      <c r="AD88" s="29">
        <v>1.1900000000000001E-4</v>
      </c>
      <c r="AE88" s="29">
        <v>1.21E-4</v>
      </c>
      <c r="AF88" s="29">
        <v>1.21E-4</v>
      </c>
      <c r="AG88" s="29">
        <v>0.77700000000000002</v>
      </c>
      <c r="AH88" s="29">
        <v>0.75480000000000003</v>
      </c>
      <c r="AI88" s="29">
        <v>0.56240000000000001</v>
      </c>
      <c r="AJ88" s="29">
        <v>0.46250000000000002</v>
      </c>
      <c r="AK88" s="29">
        <v>0.41439999999999999</v>
      </c>
      <c r="AL88" s="29">
        <v>0.44030000000000002</v>
      </c>
      <c r="AM88" s="29">
        <v>0.44769999999999999</v>
      </c>
      <c r="AN88" s="29">
        <v>0.44769999999999999</v>
      </c>
      <c r="AO88" s="29">
        <v>1.48E-21</v>
      </c>
      <c r="AP88" s="29">
        <v>3.77E-18</v>
      </c>
      <c r="AQ88" s="29">
        <v>8.5099999999999999E-21</v>
      </c>
      <c r="AR88" s="29">
        <v>3.06E-19</v>
      </c>
      <c r="AS88" s="29">
        <v>5.17E-22</v>
      </c>
      <c r="AT88" s="29">
        <v>1.0800000000000001E-21</v>
      </c>
      <c r="AU88" s="29">
        <v>1.43E-21</v>
      </c>
      <c r="AV88" s="29">
        <v>2.7646399999999997E-4</v>
      </c>
      <c r="AW88" s="29">
        <v>0.70423599999999997</v>
      </c>
      <c r="AX88" s="29">
        <v>1.589668E-3</v>
      </c>
      <c r="AY88" s="29">
        <v>3.5771400000000002E-4</v>
      </c>
      <c r="AZ88" s="30">
        <v>9.6575600000000004E-5</v>
      </c>
      <c r="BA88" s="30">
        <v>2.0174400000000001E-4</v>
      </c>
      <c r="BB88" s="30">
        <v>2.6712399999999999E-4</v>
      </c>
      <c r="BC88" s="28">
        <v>239</v>
      </c>
      <c r="BD88" s="29">
        <v>24110</v>
      </c>
      <c r="BE88" s="29">
        <v>2.8743260058067199E-5</v>
      </c>
      <c r="BF88" s="31">
        <f t="shared" si="2"/>
        <v>1.0000143716991918</v>
      </c>
      <c r="BG88" s="32">
        <v>8800150</v>
      </c>
      <c r="BH88" s="33">
        <v>15</v>
      </c>
      <c r="BI88" s="32">
        <v>5</v>
      </c>
    </row>
    <row r="89" spans="1:61">
      <c r="A89" t="s">
        <v>96</v>
      </c>
      <c r="B89"/>
      <c r="C89" s="28"/>
      <c r="D89" s="28" t="s">
        <v>377</v>
      </c>
      <c r="E89" s="28"/>
      <c r="F89" s="28"/>
      <c r="G89" s="29">
        <v>5.0000000000000001E-3</v>
      </c>
      <c r="H89" s="29">
        <v>5.0000000000000001E-3</v>
      </c>
      <c r="I89" s="29">
        <v>4.1899999999999997E-6</v>
      </c>
      <c r="J89" s="29">
        <v>4.2199999999999999E-7</v>
      </c>
      <c r="K89" s="29">
        <v>3.3299999999999998E-7</v>
      </c>
      <c r="L89" s="29">
        <v>2.7099999999999998E-7</v>
      </c>
      <c r="M89" s="29">
        <v>2.4600000000000001E-7</v>
      </c>
      <c r="N89" s="29">
        <v>2.5100000000000001E-7</v>
      </c>
      <c r="O89" s="29">
        <v>2.8799999999999998E-7</v>
      </c>
      <c r="P89" s="29">
        <v>2.8799999999999998E-7</v>
      </c>
      <c r="Q89" s="29">
        <v>1.5502999999999999E-2</v>
      </c>
      <c r="R89" s="29">
        <v>1.5613999999999999E-3</v>
      </c>
      <c r="S89" s="29">
        <v>1.2321000000000001E-3</v>
      </c>
      <c r="T89" s="29">
        <v>1.0027E-3</v>
      </c>
      <c r="U89" s="29">
        <v>9.1020000000000001E-4</v>
      </c>
      <c r="V89" s="29">
        <v>9.2869999999999997E-4</v>
      </c>
      <c r="W89" s="29">
        <v>1.0656000000000001E-3</v>
      </c>
      <c r="X89" s="29">
        <v>1.0656000000000001E-3</v>
      </c>
      <c r="Y89" s="29">
        <v>2.1000000000000001E-4</v>
      </c>
      <c r="Z89" s="29">
        <v>2.04E-4</v>
      </c>
      <c r="AA89" s="29">
        <v>1.5200000000000001E-4</v>
      </c>
      <c r="AB89" s="29">
        <v>1.25E-4</v>
      </c>
      <c r="AC89" s="29">
        <v>1.12E-4</v>
      </c>
      <c r="AD89" s="29">
        <v>1.1900000000000001E-4</v>
      </c>
      <c r="AE89" s="29">
        <v>1.21E-4</v>
      </c>
      <c r="AF89" s="29">
        <v>1.21E-4</v>
      </c>
      <c r="AG89" s="29">
        <v>0.77700000000000002</v>
      </c>
      <c r="AH89" s="29">
        <v>0.75480000000000003</v>
      </c>
      <c r="AI89" s="29">
        <v>0.56240000000000001</v>
      </c>
      <c r="AJ89" s="29">
        <v>0.46250000000000002</v>
      </c>
      <c r="AK89" s="29">
        <v>0.41439999999999999</v>
      </c>
      <c r="AL89" s="29">
        <v>0.44030000000000002</v>
      </c>
      <c r="AM89" s="29">
        <v>0.44769999999999999</v>
      </c>
      <c r="AN89" s="29">
        <v>0.44769999999999999</v>
      </c>
      <c r="AO89" s="29">
        <v>6.0500000000000002E-22</v>
      </c>
      <c r="AP89" s="29">
        <v>3.2899999999999998E-18</v>
      </c>
      <c r="AQ89" s="29">
        <v>7.6600000000000003E-21</v>
      </c>
      <c r="AR89" s="29">
        <v>5.6799999999999998E-19</v>
      </c>
      <c r="AS89" s="29">
        <v>4.4099999999999998E-22</v>
      </c>
      <c r="AT89" s="29">
        <v>5.5600000000000002E-22</v>
      </c>
      <c r="AU89" s="29">
        <v>5.9999999999999998E-22</v>
      </c>
      <c r="AV89" s="29">
        <v>1.13014E-4</v>
      </c>
      <c r="AW89" s="29">
        <v>0.61457200000000001</v>
      </c>
      <c r="AX89" s="29">
        <v>1.430888E-3</v>
      </c>
      <c r="AY89" s="29">
        <v>6.6399199999999997E-4</v>
      </c>
      <c r="AZ89" s="30">
        <v>8.2378800000000005E-5</v>
      </c>
      <c r="BA89" s="30">
        <v>1.038608E-4</v>
      </c>
      <c r="BB89" s="30">
        <v>1.1208E-4</v>
      </c>
      <c r="BC89" s="28">
        <v>240</v>
      </c>
      <c r="BD89" s="29">
        <v>6564</v>
      </c>
      <c r="BE89" s="29">
        <v>1.05575868372943E-4</v>
      </c>
      <c r="BF89" s="31">
        <f t="shared" si="2"/>
        <v>1.0000527888626383</v>
      </c>
      <c r="BG89" s="32">
        <v>2395860</v>
      </c>
      <c r="BH89" s="33">
        <v>15</v>
      </c>
      <c r="BI89" s="32">
        <v>5</v>
      </c>
    </row>
    <row r="90" spans="1:61">
      <c r="A90" s="95" t="s">
        <v>97</v>
      </c>
      <c r="B90" t="s">
        <v>9</v>
      </c>
      <c r="C90" s="28"/>
      <c r="D90" s="28" t="s">
        <v>375</v>
      </c>
      <c r="E90" s="28"/>
      <c r="F90" s="28"/>
      <c r="G90" s="29">
        <v>0.6</v>
      </c>
      <c r="H90" s="29">
        <v>0.02</v>
      </c>
      <c r="I90" s="29">
        <v>7.0099999999999998E-6</v>
      </c>
      <c r="J90" s="29">
        <v>1.1999999999999999E-6</v>
      </c>
      <c r="K90" s="29">
        <v>6.1699999999999998E-7</v>
      </c>
      <c r="L90" s="29">
        <v>5.0299999999999999E-7</v>
      </c>
      <c r="M90" s="29">
        <v>4.3700000000000001E-7</v>
      </c>
      <c r="N90" s="29">
        <v>9.9600000000000005E-8</v>
      </c>
      <c r="O90" s="29">
        <v>2.3799999999999999E-7</v>
      </c>
      <c r="P90" s="29">
        <v>2.3799999999999999E-7</v>
      </c>
      <c r="Q90" s="29">
        <v>2.5937000000000002E-2</v>
      </c>
      <c r="R90" s="29">
        <v>4.4400000000000004E-3</v>
      </c>
      <c r="S90" s="29">
        <v>2.2829E-3</v>
      </c>
      <c r="T90" s="29">
        <v>1.8611000000000001E-3</v>
      </c>
      <c r="U90" s="29">
        <v>1.6169000000000001E-3</v>
      </c>
      <c r="V90" s="29">
        <v>3.6852E-4</v>
      </c>
      <c r="W90" s="29">
        <v>8.8060000000000005E-4</v>
      </c>
      <c r="X90" s="29">
        <v>8.8060000000000005E-4</v>
      </c>
      <c r="Y90" s="29">
        <v>2.8200000000000001E-5</v>
      </c>
      <c r="Z90" s="29">
        <v>2.1800000000000001E-5</v>
      </c>
      <c r="AA90" s="29">
        <v>1.3900000000000001E-5</v>
      </c>
      <c r="AB90" s="29">
        <v>1.03E-5</v>
      </c>
      <c r="AC90" s="29">
        <v>9.7599999999999997E-6</v>
      </c>
      <c r="AD90" s="29">
        <v>7.7600000000000002E-6</v>
      </c>
      <c r="AE90" s="29">
        <v>8.4100000000000008E-6</v>
      </c>
      <c r="AF90" s="29">
        <v>8.4100000000000008E-6</v>
      </c>
      <c r="AG90" s="29">
        <v>0.10434</v>
      </c>
      <c r="AH90" s="29">
        <v>8.0659999999999996E-2</v>
      </c>
      <c r="AI90" s="29">
        <v>5.1429999999999997E-2</v>
      </c>
      <c r="AJ90" s="29">
        <v>3.8109999999999998E-2</v>
      </c>
      <c r="AK90" s="29">
        <v>3.6111999999999998E-2</v>
      </c>
      <c r="AL90" s="29">
        <v>2.8712000000000001E-2</v>
      </c>
      <c r="AM90" s="29">
        <v>3.1116999999999999E-2</v>
      </c>
      <c r="AN90" s="29">
        <v>3.1116999999999999E-2</v>
      </c>
      <c r="AO90" s="29">
        <v>4.7700000000000001E-20</v>
      </c>
      <c r="AP90" s="29">
        <v>2.4700000000000002E-16</v>
      </c>
      <c r="AQ90" s="29">
        <v>5.4300000000000002E-19</v>
      </c>
      <c r="AR90" s="29">
        <v>1.1E-17</v>
      </c>
      <c r="AS90" s="29">
        <v>3.4599999999999999E-20</v>
      </c>
      <c r="AT90" s="29">
        <v>4.75E-20</v>
      </c>
      <c r="AU90" s="29">
        <v>4.7700000000000001E-20</v>
      </c>
      <c r="AV90" s="29">
        <v>8.9103600000000008E-3</v>
      </c>
      <c r="AW90" s="29">
        <v>46.139600000000002</v>
      </c>
      <c r="AX90" s="29">
        <v>0.10143240000000001</v>
      </c>
      <c r="AY90" s="29">
        <v>1.2859000000000001E-2</v>
      </c>
      <c r="AZ90" s="30">
        <v>6.4632800000000001E-3</v>
      </c>
      <c r="BA90" s="30">
        <v>8.8730000000000007E-3</v>
      </c>
      <c r="BB90" s="30">
        <v>8.9103600000000008E-3</v>
      </c>
      <c r="BC90" s="28">
        <v>225</v>
      </c>
      <c r="BD90" s="29">
        <v>4.0821917808219199E-2</v>
      </c>
      <c r="BE90" s="29">
        <v>16.976174496644301</v>
      </c>
      <c r="BF90" s="31">
        <f t="shared" si="2"/>
        <v>16.976175216393088</v>
      </c>
      <c r="BG90" s="32">
        <v>14.9</v>
      </c>
      <c r="BH90" s="33"/>
      <c r="BI90" s="32">
        <v>1</v>
      </c>
    </row>
    <row r="91" spans="1:61">
      <c r="A91" s="96" t="s">
        <v>98</v>
      </c>
      <c r="B91" s="97" t="s">
        <v>13</v>
      </c>
      <c r="C91" s="28">
        <v>1</v>
      </c>
      <c r="D91" s="28" t="s">
        <v>375</v>
      </c>
      <c r="E91" s="28"/>
      <c r="F91" s="28"/>
      <c r="G91" s="29">
        <v>0.6</v>
      </c>
      <c r="H91" s="29">
        <v>0.02</v>
      </c>
      <c r="I91" s="29">
        <v>4.6500000000000004E-6</v>
      </c>
      <c r="J91" s="29">
        <v>9.540000000000001E-7</v>
      </c>
      <c r="K91" s="29">
        <v>6.1600000000000001E-7</v>
      </c>
      <c r="L91" s="29">
        <v>8.0200000000000001E-7</v>
      </c>
      <c r="M91" s="29">
        <v>1.5200000000000001E-6</v>
      </c>
      <c r="N91" s="29">
        <v>2.8000000000000002E-7</v>
      </c>
      <c r="O91" s="29">
        <v>4.5299999999999999E-7</v>
      </c>
      <c r="P91" s="29">
        <v>4.5299999999999999E-7</v>
      </c>
      <c r="Q91" s="29">
        <v>1.7205000000000002E-2</v>
      </c>
      <c r="R91" s="29">
        <v>3.5298E-3</v>
      </c>
      <c r="S91" s="29">
        <v>2.2791999999999999E-3</v>
      </c>
      <c r="T91" s="29">
        <v>2.9673999999999998E-3</v>
      </c>
      <c r="U91" s="29">
        <v>5.6239999999999997E-3</v>
      </c>
      <c r="V91" s="29">
        <v>1.036E-3</v>
      </c>
      <c r="W91" s="29">
        <v>1.6761E-3</v>
      </c>
      <c r="X91" s="29">
        <v>1.6761E-3</v>
      </c>
      <c r="Y91" s="29">
        <v>3.3500000000000001E-5</v>
      </c>
      <c r="Z91" s="29">
        <v>2.9200000000000002E-5</v>
      </c>
      <c r="AA91" s="29">
        <v>1.8899999999999999E-5</v>
      </c>
      <c r="AB91" s="29">
        <v>1.2300000000000001E-5</v>
      </c>
      <c r="AC91" s="29">
        <v>1.04E-5</v>
      </c>
      <c r="AD91" s="29">
        <v>9.5100000000000004E-6</v>
      </c>
      <c r="AE91" s="29">
        <v>1.03E-5</v>
      </c>
      <c r="AF91" s="29">
        <v>1.03E-5</v>
      </c>
      <c r="AG91" s="29">
        <v>0.12395</v>
      </c>
      <c r="AH91" s="29">
        <v>0.10804</v>
      </c>
      <c r="AI91" s="29">
        <v>6.9930000000000006E-2</v>
      </c>
      <c r="AJ91" s="29">
        <v>4.5510000000000002E-2</v>
      </c>
      <c r="AK91" s="29">
        <v>3.848E-2</v>
      </c>
      <c r="AL91" s="29">
        <v>3.5187000000000003E-2</v>
      </c>
      <c r="AM91" s="29">
        <v>3.8109999999999998E-2</v>
      </c>
      <c r="AN91" s="29">
        <v>3.8109999999999998E-2</v>
      </c>
      <c r="AO91" s="29">
        <v>1.7000000000000001E-19</v>
      </c>
      <c r="AP91" s="29">
        <v>3.1100000000000002E-16</v>
      </c>
      <c r="AQ91" s="29">
        <v>6.8399999999999998E-19</v>
      </c>
      <c r="AR91" s="29">
        <v>6.6799999999999999E-18</v>
      </c>
      <c r="AS91" s="29">
        <v>4.2399999999999999E-20</v>
      </c>
      <c r="AT91" s="29">
        <v>1.1700000000000001E-19</v>
      </c>
      <c r="AU91" s="29">
        <v>1.66E-19</v>
      </c>
      <c r="AV91" s="29">
        <v>3.1756E-2</v>
      </c>
      <c r="AW91" s="29">
        <v>58.094799999999999</v>
      </c>
      <c r="AX91" s="29">
        <v>0.1277712</v>
      </c>
      <c r="AY91" s="29">
        <v>7.8089199999999996E-3</v>
      </c>
      <c r="AZ91" s="30">
        <v>7.9203199999999998E-3</v>
      </c>
      <c r="BA91" s="30">
        <v>2.1855599999999999E-2</v>
      </c>
      <c r="BB91" s="30">
        <v>3.10088E-2</v>
      </c>
      <c r="BC91" s="28">
        <v>226</v>
      </c>
      <c r="BD91" s="29">
        <v>1600</v>
      </c>
      <c r="BE91" s="29">
        <v>4.3312500000000002E-4</v>
      </c>
      <c r="BF91" s="31">
        <f t="shared" si="2"/>
        <v>1.0002165781331089</v>
      </c>
      <c r="BG91" s="32">
        <v>584000</v>
      </c>
      <c r="BH91" s="33">
        <v>5</v>
      </c>
      <c r="BI91" s="32">
        <v>1</v>
      </c>
    </row>
    <row r="92" spans="1:61">
      <c r="A92" t="s">
        <v>99</v>
      </c>
      <c r="B92"/>
      <c r="C92" s="28"/>
      <c r="D92" s="28" t="s">
        <v>375</v>
      </c>
      <c r="E92" s="28"/>
      <c r="F92" s="28"/>
      <c r="G92" s="29">
        <v>0.6</v>
      </c>
      <c r="H92" s="29">
        <v>0.02</v>
      </c>
      <c r="I92" s="29">
        <v>2.94E-5</v>
      </c>
      <c r="J92" s="29">
        <v>5.66E-6</v>
      </c>
      <c r="K92" s="29">
        <v>3.4300000000000002E-6</v>
      </c>
      <c r="L92" s="29">
        <v>3.9199999999999997E-6</v>
      </c>
      <c r="M92" s="29">
        <v>5.13E-6</v>
      </c>
      <c r="N92" s="29">
        <v>6.9599999999999999E-7</v>
      </c>
      <c r="O92" s="29">
        <v>1.5999999999999999E-6</v>
      </c>
      <c r="P92" s="29">
        <v>1.5999999999999999E-6</v>
      </c>
      <c r="Q92" s="29">
        <v>0.10878</v>
      </c>
      <c r="R92" s="29">
        <v>2.0941999999999999E-2</v>
      </c>
      <c r="S92" s="29">
        <v>1.2690999999999999E-2</v>
      </c>
      <c r="T92" s="29">
        <v>1.4504E-2</v>
      </c>
      <c r="U92" s="29">
        <v>1.8981000000000001E-2</v>
      </c>
      <c r="V92" s="29">
        <v>2.5752000000000001E-3</v>
      </c>
      <c r="W92" s="29">
        <v>5.9199999999999999E-3</v>
      </c>
      <c r="X92" s="29">
        <v>5.9199999999999999E-3</v>
      </c>
      <c r="Y92" s="29">
        <v>4.8300000000000002E-5</v>
      </c>
      <c r="Z92" s="29">
        <v>4.7299999999999998E-5</v>
      </c>
      <c r="AA92" s="29">
        <v>3.1699999999999998E-5</v>
      </c>
      <c r="AB92" s="29">
        <v>1.9700000000000001E-5</v>
      </c>
      <c r="AC92" s="29">
        <v>1.6399999999999999E-5</v>
      </c>
      <c r="AD92" s="29">
        <v>1.6099999999999998E-5</v>
      </c>
      <c r="AE92" s="29">
        <v>1.7099999999999999E-5</v>
      </c>
      <c r="AF92" s="29">
        <v>1.7099999999999999E-5</v>
      </c>
      <c r="AG92" s="29">
        <v>0.17871000000000001</v>
      </c>
      <c r="AH92" s="29">
        <v>0.17501</v>
      </c>
      <c r="AI92" s="29">
        <v>0.11729000000000001</v>
      </c>
      <c r="AJ92" s="29">
        <v>7.2889999999999996E-2</v>
      </c>
      <c r="AK92" s="29">
        <v>6.0679999999999998E-2</v>
      </c>
      <c r="AL92" s="29">
        <v>5.9569999999999998E-2</v>
      </c>
      <c r="AM92" s="29">
        <v>6.3270000000000007E-2</v>
      </c>
      <c r="AN92" s="29">
        <v>6.3270000000000007E-2</v>
      </c>
      <c r="AO92" s="29">
        <v>3.5199999999999999E-22</v>
      </c>
      <c r="AP92" s="29">
        <v>2.89E-18</v>
      </c>
      <c r="AQ92" s="29">
        <v>6.7800000000000003E-21</v>
      </c>
      <c r="AR92" s="29">
        <v>7.34E-19</v>
      </c>
      <c r="AS92" s="29">
        <v>3.5300000000000001E-22</v>
      </c>
      <c r="AT92" s="29">
        <v>3.5199999999999999E-22</v>
      </c>
      <c r="AU92" s="29">
        <v>3.5199999999999999E-22</v>
      </c>
      <c r="AV92" s="29">
        <v>6.5753599999999993E-5</v>
      </c>
      <c r="AW92" s="29">
        <v>0.539852</v>
      </c>
      <c r="AX92" s="29">
        <v>1.2665039999999999E-3</v>
      </c>
      <c r="AY92" s="29">
        <v>8.58046E-4</v>
      </c>
      <c r="AZ92" s="30">
        <v>6.5940399999999996E-5</v>
      </c>
      <c r="BA92" s="30">
        <v>6.5753599999999993E-5</v>
      </c>
      <c r="BB92" s="30">
        <v>6.5753599999999993E-5</v>
      </c>
      <c r="BC92" s="28">
        <v>228</v>
      </c>
      <c r="BD92" s="29">
        <v>5.75</v>
      </c>
      <c r="BE92" s="29">
        <v>0.120521739130435</v>
      </c>
      <c r="BF92" s="31">
        <f t="shared" si="2"/>
        <v>1.0614710340919904</v>
      </c>
      <c r="BG92" s="32">
        <v>2098.75</v>
      </c>
      <c r="BH92" s="33">
        <v>5</v>
      </c>
      <c r="BI92" s="32">
        <v>1</v>
      </c>
    </row>
    <row r="93" spans="1:61">
      <c r="A93" t="s">
        <v>100</v>
      </c>
      <c r="B93"/>
      <c r="C93" s="28"/>
      <c r="D93" s="28" t="s">
        <v>375</v>
      </c>
      <c r="E93" s="28"/>
      <c r="F93" s="28"/>
      <c r="G93" s="29">
        <v>1</v>
      </c>
      <c r="H93" s="29">
        <v>1</v>
      </c>
      <c r="I93" s="29">
        <v>7.8599999999999997E-10</v>
      </c>
      <c r="J93" s="29">
        <v>4.4400000000000002E-10</v>
      </c>
      <c r="K93" s="29">
        <v>2.2100000000000001E-10</v>
      </c>
      <c r="L93" s="29">
        <v>1.2899999999999999E-10</v>
      </c>
      <c r="M93" s="29">
        <v>8.9399999999999996E-11</v>
      </c>
      <c r="N93" s="29">
        <v>7.0699999999999999E-11</v>
      </c>
      <c r="O93" s="29">
        <v>9.2899999999999997E-11</v>
      </c>
      <c r="P93" s="29">
        <v>9.2899999999999997E-11</v>
      </c>
      <c r="Q93" s="29">
        <v>2.9082E-6</v>
      </c>
      <c r="R93" s="29">
        <v>1.6428E-6</v>
      </c>
      <c r="S93" s="29">
        <v>8.1770000000000002E-7</v>
      </c>
      <c r="T93" s="29">
        <v>4.7729999999999997E-7</v>
      </c>
      <c r="U93" s="29">
        <v>3.3078E-7</v>
      </c>
      <c r="V93" s="29">
        <v>2.6159E-7</v>
      </c>
      <c r="W93" s="29">
        <v>3.4373000000000002E-7</v>
      </c>
      <c r="X93" s="29">
        <v>3.4373000000000002E-7</v>
      </c>
      <c r="Y93" s="29">
        <v>2.8300000000000001E-10</v>
      </c>
      <c r="Z93" s="29">
        <v>1.95E-10</v>
      </c>
      <c r="AA93" s="29">
        <v>9.1499999999999994E-11</v>
      </c>
      <c r="AB93" s="29">
        <v>5.7100000000000002E-11</v>
      </c>
      <c r="AC93" s="29">
        <v>3.55E-11</v>
      </c>
      <c r="AD93" s="29">
        <v>2.9400000000000003E-11</v>
      </c>
      <c r="AE93" s="29">
        <v>3.55E-11</v>
      </c>
      <c r="AF93" s="29">
        <v>3.55E-11</v>
      </c>
      <c r="AG93" s="29">
        <v>1.0471000000000001E-6</v>
      </c>
      <c r="AH93" s="29">
        <v>7.215E-7</v>
      </c>
      <c r="AI93" s="29">
        <v>3.3855000000000002E-7</v>
      </c>
      <c r="AJ93" s="29">
        <v>2.1127000000000001E-7</v>
      </c>
      <c r="AK93" s="29">
        <v>1.3134999999999999E-7</v>
      </c>
      <c r="AL93" s="29">
        <v>1.0878E-7</v>
      </c>
      <c r="AM93" s="29">
        <v>1.3134999999999999E-7</v>
      </c>
      <c r="AN93" s="29">
        <v>1.3134999999999999E-7</v>
      </c>
      <c r="AO93" s="29">
        <v>1.3899999999999999E-16</v>
      </c>
      <c r="AP93" s="29">
        <v>2.0399999999999999E-13</v>
      </c>
      <c r="AQ93" s="29">
        <v>4.4100000000000002E-16</v>
      </c>
      <c r="AR93" s="29">
        <v>3.6700000000000001E-15</v>
      </c>
      <c r="AS93" s="29">
        <v>2.3399999999999999E-17</v>
      </c>
      <c r="AT93" s="29">
        <v>6.78E-17</v>
      </c>
      <c r="AU93" s="29">
        <v>1.12E-16</v>
      </c>
      <c r="AV93" s="29">
        <v>25.965199999999999</v>
      </c>
      <c r="AW93" s="29">
        <v>38107.199999999997</v>
      </c>
      <c r="AX93" s="29">
        <v>82.378799999999998</v>
      </c>
      <c r="AY93" s="29">
        <v>4.2902300000000002</v>
      </c>
      <c r="AZ93" s="30">
        <v>4.3711200000000003</v>
      </c>
      <c r="BA93" s="30">
        <v>12.665039999999999</v>
      </c>
      <c r="BB93" s="30">
        <v>20.921600000000002</v>
      </c>
      <c r="BC93" s="28">
        <v>78</v>
      </c>
      <c r="BD93" s="29">
        <v>3.3599695585996999E-5</v>
      </c>
      <c r="BE93" s="29">
        <v>20625.186862967199</v>
      </c>
      <c r="BF93" s="31">
        <f t="shared" si="2"/>
        <v>20625.186862967199</v>
      </c>
      <c r="BG93" s="32">
        <v>1.2263888888888901E-2</v>
      </c>
      <c r="BH93" s="33"/>
      <c r="BI93" s="32">
        <v>210</v>
      </c>
    </row>
    <row r="94" spans="1:61">
      <c r="A94" t="s">
        <v>101</v>
      </c>
      <c r="B94"/>
      <c r="C94" s="28"/>
      <c r="D94" s="28" t="s">
        <v>375</v>
      </c>
      <c r="E94" s="28"/>
      <c r="F94" s="28"/>
      <c r="G94" s="29">
        <v>1</v>
      </c>
      <c r="H94" s="29">
        <v>1</v>
      </c>
      <c r="I94" s="29">
        <v>8.9399999999999993E-9</v>
      </c>
      <c r="J94" s="29">
        <v>5.6400000000000004E-9</v>
      </c>
      <c r="K94" s="29">
        <v>3.0199999999999999E-9</v>
      </c>
      <c r="L94" s="29">
        <v>1.86E-9</v>
      </c>
      <c r="M94" s="29">
        <v>1.27E-9</v>
      </c>
      <c r="N94" s="29">
        <v>1.01E-9</v>
      </c>
      <c r="O94" s="29">
        <v>1.2900000000000001E-9</v>
      </c>
      <c r="P94" s="29">
        <v>1.2900000000000001E-9</v>
      </c>
      <c r="Q94" s="29">
        <v>3.3077999999999997E-5</v>
      </c>
      <c r="R94" s="29">
        <v>2.0868000000000001E-5</v>
      </c>
      <c r="S94" s="29">
        <v>1.1174E-5</v>
      </c>
      <c r="T94" s="29">
        <v>6.8820000000000003E-6</v>
      </c>
      <c r="U94" s="29">
        <v>4.6990000000000002E-6</v>
      </c>
      <c r="V94" s="29">
        <v>3.737E-6</v>
      </c>
      <c r="W94" s="29">
        <v>4.7729999999999999E-6</v>
      </c>
      <c r="X94" s="29">
        <v>4.7729999999999999E-6</v>
      </c>
      <c r="Y94" s="29">
        <v>1.0600000000000001E-8</v>
      </c>
      <c r="Z94" s="29">
        <v>8.0800000000000002E-9</v>
      </c>
      <c r="AA94" s="29">
        <v>4.8099999999999997E-9</v>
      </c>
      <c r="AB94" s="29">
        <v>3.3900000000000001E-9</v>
      </c>
      <c r="AC94" s="29">
        <v>2.8999999999999999E-9</v>
      </c>
      <c r="AD94" s="29">
        <v>2.3199999999999998E-9</v>
      </c>
      <c r="AE94" s="29">
        <v>2.57E-9</v>
      </c>
      <c r="AF94" s="29">
        <v>2.57E-9</v>
      </c>
      <c r="AG94" s="29">
        <v>3.9220000000000001E-5</v>
      </c>
      <c r="AH94" s="29">
        <v>2.9896E-5</v>
      </c>
      <c r="AI94" s="29">
        <v>1.7796999999999999E-5</v>
      </c>
      <c r="AJ94" s="29">
        <v>1.2543E-5</v>
      </c>
      <c r="AK94" s="29">
        <v>1.0730000000000001E-5</v>
      </c>
      <c r="AL94" s="29">
        <v>8.5839999999999995E-6</v>
      </c>
      <c r="AM94" s="29">
        <v>9.5089999999999999E-6</v>
      </c>
      <c r="AN94" s="29">
        <v>9.5089999999999999E-6</v>
      </c>
      <c r="AO94" s="29">
        <v>2.63E-17</v>
      </c>
      <c r="AP94" s="29">
        <v>3.9899999999999999E-14</v>
      </c>
      <c r="AQ94" s="29">
        <v>8.68E-17</v>
      </c>
      <c r="AR94" s="29">
        <v>8.3499999999999996E-16</v>
      </c>
      <c r="AS94" s="29">
        <v>5.2499999999999998E-18</v>
      </c>
      <c r="AT94" s="29">
        <v>1.4800000000000001E-17</v>
      </c>
      <c r="AU94" s="29">
        <v>2.3099999999999999E-17</v>
      </c>
      <c r="AV94" s="29">
        <v>4.9128400000000001</v>
      </c>
      <c r="AW94" s="29">
        <v>7453.32</v>
      </c>
      <c r="AX94" s="29">
        <v>16.21424</v>
      </c>
      <c r="AY94" s="29">
        <v>0.97611499999999995</v>
      </c>
      <c r="AZ94" s="30">
        <v>0.98070000000000002</v>
      </c>
      <c r="BA94" s="30">
        <v>2.76464</v>
      </c>
      <c r="BB94" s="30">
        <v>4.31508</v>
      </c>
      <c r="BC94" s="28">
        <v>184</v>
      </c>
      <c r="BD94" s="29">
        <v>0.104109589041096</v>
      </c>
      <c r="BE94" s="29">
        <v>6.6564473684210501</v>
      </c>
      <c r="BF94" s="31">
        <f t="shared" si="2"/>
        <v>6.6650166196512988</v>
      </c>
      <c r="BG94" s="32">
        <v>38</v>
      </c>
      <c r="BH94" s="33"/>
      <c r="BI94" s="32">
        <v>7.5</v>
      </c>
    </row>
    <row r="95" spans="1:61">
      <c r="A95" t="s">
        <v>102</v>
      </c>
      <c r="B95"/>
      <c r="C95" s="28"/>
      <c r="D95" s="28" t="s">
        <v>375</v>
      </c>
      <c r="E95" s="28"/>
      <c r="F95" s="28"/>
      <c r="G95" s="29">
        <v>0.1</v>
      </c>
      <c r="H95" s="29">
        <v>0.1</v>
      </c>
      <c r="I95" s="29">
        <v>4.5200000000000001E-9</v>
      </c>
      <c r="J95" s="29">
        <v>3.36E-9</v>
      </c>
      <c r="K95" s="29">
        <v>1.9300000000000002E-9</v>
      </c>
      <c r="L95" s="29">
        <v>1.2900000000000001E-9</v>
      </c>
      <c r="M95" s="29">
        <v>8.4799999999999997E-10</v>
      </c>
      <c r="N95" s="29">
        <v>6.7800000000000004E-10</v>
      </c>
      <c r="O95" s="29">
        <v>8.4799999999999997E-10</v>
      </c>
      <c r="P95" s="29">
        <v>8.4799999999999997E-10</v>
      </c>
      <c r="Q95" s="29">
        <v>1.6724000000000001E-5</v>
      </c>
      <c r="R95" s="29">
        <v>1.2432000000000001E-5</v>
      </c>
      <c r="S95" s="29">
        <v>7.1409999999999999E-6</v>
      </c>
      <c r="T95" s="29">
        <v>4.7729999999999999E-6</v>
      </c>
      <c r="U95" s="29">
        <v>3.1375999999999998E-6</v>
      </c>
      <c r="V95" s="29">
        <v>2.5086E-6</v>
      </c>
      <c r="W95" s="29">
        <v>3.1375999999999998E-6</v>
      </c>
      <c r="X95" s="29">
        <v>3.1375999999999998E-6</v>
      </c>
      <c r="Y95" s="29">
        <v>2.6500000000000002E-9</v>
      </c>
      <c r="Z95" s="29">
        <v>2.1700000000000002E-9</v>
      </c>
      <c r="AA95" s="29">
        <v>1.13E-9</v>
      </c>
      <c r="AB95" s="29">
        <v>7.1300000000000002E-10</v>
      </c>
      <c r="AC95" s="29">
        <v>4.2700000000000002E-10</v>
      </c>
      <c r="AD95" s="29">
        <v>3.4100000000000001E-10</v>
      </c>
      <c r="AE95" s="29">
        <v>4.1500000000000001E-10</v>
      </c>
      <c r="AF95" s="29">
        <v>4.1500000000000001E-10</v>
      </c>
      <c r="AG95" s="29">
        <v>9.8050000000000001E-6</v>
      </c>
      <c r="AH95" s="29">
        <v>8.0290000000000005E-6</v>
      </c>
      <c r="AI95" s="29">
        <v>4.1810000000000003E-6</v>
      </c>
      <c r="AJ95" s="29">
        <v>2.6381000000000002E-6</v>
      </c>
      <c r="AK95" s="29">
        <v>1.5798999999999999E-6</v>
      </c>
      <c r="AL95" s="29">
        <v>1.2616999999999999E-6</v>
      </c>
      <c r="AM95" s="29">
        <v>1.5355E-6</v>
      </c>
      <c r="AN95" s="29">
        <v>1.5355E-6</v>
      </c>
      <c r="AO95" s="29">
        <v>9.0899999999999995E-17</v>
      </c>
      <c r="AP95" s="29">
        <v>1.3199999999999999E-13</v>
      </c>
      <c r="AQ95" s="29">
        <v>2.85E-16</v>
      </c>
      <c r="AR95" s="29">
        <v>2.4600000000000001E-15</v>
      </c>
      <c r="AS95" s="29">
        <v>1.59E-17</v>
      </c>
      <c r="AT95" s="29">
        <v>4.61E-17</v>
      </c>
      <c r="AU95" s="29">
        <v>7.4999999999999998E-17</v>
      </c>
      <c r="AV95" s="29">
        <v>16.980119999999999</v>
      </c>
      <c r="AW95" s="29">
        <v>24657.599999999999</v>
      </c>
      <c r="AX95" s="29">
        <v>53.238</v>
      </c>
      <c r="AY95" s="29">
        <v>2.87574</v>
      </c>
      <c r="AZ95" s="30">
        <v>2.9701200000000001</v>
      </c>
      <c r="BA95" s="30">
        <v>8.6114800000000002</v>
      </c>
      <c r="BB95" s="30">
        <v>14.01</v>
      </c>
      <c r="BC95" s="28">
        <v>100</v>
      </c>
      <c r="BD95" s="29">
        <v>2.37442922374429E-3</v>
      </c>
      <c r="BE95" s="29">
        <v>291.85961538461498</v>
      </c>
      <c r="BF95" s="31">
        <f t="shared" si="2"/>
        <v>291.85961538461498</v>
      </c>
      <c r="BG95" s="32">
        <v>0.86666666666666703</v>
      </c>
      <c r="BH95" s="33"/>
      <c r="BI95" s="32">
        <v>4</v>
      </c>
    </row>
    <row r="96" spans="1:61">
      <c r="A96" s="95" t="s">
        <v>103</v>
      </c>
      <c r="B96" s="97" t="s">
        <v>9</v>
      </c>
      <c r="C96" s="28"/>
      <c r="D96" s="28" t="s">
        <v>376</v>
      </c>
      <c r="E96" s="28"/>
      <c r="F96" s="28"/>
      <c r="G96" s="29"/>
      <c r="H96" s="29">
        <v>0</v>
      </c>
      <c r="I96" s="29">
        <v>0</v>
      </c>
      <c r="J96" s="29">
        <v>0</v>
      </c>
      <c r="K96" s="29">
        <v>0</v>
      </c>
      <c r="L96" s="29">
        <v>0</v>
      </c>
      <c r="M96" s="29">
        <v>0</v>
      </c>
      <c r="N96" s="29">
        <v>0</v>
      </c>
      <c r="O96" s="29">
        <v>0</v>
      </c>
      <c r="P96" s="29">
        <v>0</v>
      </c>
      <c r="Q96" s="29">
        <v>0</v>
      </c>
      <c r="R96" s="29">
        <v>0</v>
      </c>
      <c r="S96" s="29">
        <v>0</v>
      </c>
      <c r="T96" s="29">
        <v>0</v>
      </c>
      <c r="U96" s="29">
        <v>0</v>
      </c>
      <c r="V96" s="29">
        <v>0</v>
      </c>
      <c r="W96" s="29">
        <v>0</v>
      </c>
      <c r="X96" s="29">
        <v>0</v>
      </c>
      <c r="Y96" s="29">
        <v>0</v>
      </c>
      <c r="Z96" s="29">
        <v>0</v>
      </c>
      <c r="AA96" s="29">
        <v>0</v>
      </c>
      <c r="AB96" s="29">
        <v>0</v>
      </c>
      <c r="AC96" s="29">
        <v>0</v>
      </c>
      <c r="AD96" s="29">
        <v>0</v>
      </c>
      <c r="AE96" s="29">
        <v>0</v>
      </c>
      <c r="AF96" s="29">
        <v>0</v>
      </c>
      <c r="AG96" s="29">
        <v>0</v>
      </c>
      <c r="AH96" s="29">
        <v>0</v>
      </c>
      <c r="AI96" s="29">
        <v>0</v>
      </c>
      <c r="AJ96" s="29">
        <v>0</v>
      </c>
      <c r="AK96" s="29">
        <v>0</v>
      </c>
      <c r="AL96" s="29">
        <v>0</v>
      </c>
      <c r="AM96" s="29">
        <v>0</v>
      </c>
      <c r="AN96" s="29">
        <v>0</v>
      </c>
      <c r="AO96" s="29">
        <v>2.2799999999999999E-20</v>
      </c>
      <c r="AP96" s="29">
        <v>3.3999999999999998E-17</v>
      </c>
      <c r="AQ96" s="29">
        <v>7.3899999999999998E-20</v>
      </c>
      <c r="AR96" s="29">
        <v>7.2399999999999996E-19</v>
      </c>
      <c r="AS96" s="29">
        <v>4.5900000000000001E-21</v>
      </c>
      <c r="AT96" s="29">
        <v>1.31E-20</v>
      </c>
      <c r="AU96" s="29">
        <v>2.04E-20</v>
      </c>
      <c r="AV96" s="29">
        <v>4.2590400000000004E-3</v>
      </c>
      <c r="AW96" s="29">
        <v>6.3512000000000004</v>
      </c>
      <c r="AX96" s="29">
        <v>1.3804520000000001E-2</v>
      </c>
      <c r="AY96" s="29">
        <v>8.4635600000000004E-4</v>
      </c>
      <c r="AZ96" s="30">
        <v>8.57412E-4</v>
      </c>
      <c r="BA96" s="30">
        <v>2.4470799999999999E-3</v>
      </c>
      <c r="BB96" s="30">
        <v>3.8107200000000001E-3</v>
      </c>
      <c r="BC96" s="28">
        <v>218</v>
      </c>
      <c r="BD96" s="29">
        <v>1.1098427194317601E-9</v>
      </c>
      <c r="BE96" s="29">
        <v>624412800</v>
      </c>
      <c r="BF96" s="31">
        <f t="shared" si="2"/>
        <v>624412800</v>
      </c>
      <c r="BG96" s="32">
        <v>4.05092592592593E-7</v>
      </c>
      <c r="BH96" s="33"/>
      <c r="BI96" s="32">
        <v>0</v>
      </c>
    </row>
    <row r="97" spans="1:61">
      <c r="A97" t="s">
        <v>104</v>
      </c>
      <c r="B97"/>
      <c r="C97" s="28">
        <v>1</v>
      </c>
      <c r="D97" s="28" t="s">
        <v>376</v>
      </c>
      <c r="E97" s="28"/>
      <c r="F97" s="28"/>
      <c r="G97" s="29"/>
      <c r="H97" s="29">
        <v>0</v>
      </c>
      <c r="I97" s="29">
        <v>0</v>
      </c>
      <c r="J97" s="29">
        <v>0</v>
      </c>
      <c r="K97" s="29">
        <v>0</v>
      </c>
      <c r="L97" s="29">
        <v>0</v>
      </c>
      <c r="M97" s="29">
        <v>0</v>
      </c>
      <c r="N97" s="29">
        <v>0</v>
      </c>
      <c r="O97" s="29">
        <v>0</v>
      </c>
      <c r="P97" s="29">
        <v>0</v>
      </c>
      <c r="Q97" s="29">
        <v>0</v>
      </c>
      <c r="R97" s="29">
        <v>0</v>
      </c>
      <c r="S97" s="29">
        <v>0</v>
      </c>
      <c r="T97" s="29">
        <v>0</v>
      </c>
      <c r="U97" s="29">
        <v>0</v>
      </c>
      <c r="V97" s="29">
        <v>0</v>
      </c>
      <c r="W97" s="29">
        <v>0</v>
      </c>
      <c r="X97" s="29">
        <v>0</v>
      </c>
      <c r="Y97" s="29">
        <v>0</v>
      </c>
      <c r="Z97" s="29">
        <v>0</v>
      </c>
      <c r="AA97" s="29">
        <v>0</v>
      </c>
      <c r="AB97" s="29">
        <v>0</v>
      </c>
      <c r="AC97" s="29">
        <v>0</v>
      </c>
      <c r="AD97" s="29">
        <v>0</v>
      </c>
      <c r="AE97" s="29">
        <v>0</v>
      </c>
      <c r="AF97" s="29">
        <v>0</v>
      </c>
      <c r="AG97" s="29">
        <v>0</v>
      </c>
      <c r="AH97" s="29">
        <v>0</v>
      </c>
      <c r="AI97" s="29">
        <v>0</v>
      </c>
      <c r="AJ97" s="29">
        <v>0</v>
      </c>
      <c r="AK97" s="29">
        <v>0</v>
      </c>
      <c r="AL97" s="29">
        <v>0</v>
      </c>
      <c r="AM97" s="29">
        <v>0</v>
      </c>
      <c r="AN97" s="29">
        <v>8.1800000000000005E-7</v>
      </c>
      <c r="AO97" s="29">
        <v>1.8600000000000001E-20</v>
      </c>
      <c r="AP97" s="29">
        <v>2.8100000000000003E-17</v>
      </c>
      <c r="AQ97" s="29">
        <v>6.1000000000000003E-20</v>
      </c>
      <c r="AR97" s="29">
        <v>6.0100000000000002E-19</v>
      </c>
      <c r="AS97" s="29">
        <v>3.8200000000000003E-21</v>
      </c>
      <c r="AT97" s="29">
        <v>1.0900000000000001E-20</v>
      </c>
      <c r="AU97" s="29">
        <v>1.6800000000000001E-20</v>
      </c>
      <c r="AV97" s="29">
        <v>3.4744799999999998E-3</v>
      </c>
      <c r="AW97" s="29">
        <v>5.2490800000000002</v>
      </c>
      <c r="AX97" s="29">
        <v>1.13948E-2</v>
      </c>
      <c r="AY97" s="29">
        <v>7.02569E-4</v>
      </c>
      <c r="AZ97" s="30">
        <v>7.1357600000000005E-4</v>
      </c>
      <c r="BA97" s="30">
        <v>2.0361200000000002E-3</v>
      </c>
      <c r="BB97" s="30">
        <v>3.13824E-3</v>
      </c>
      <c r="BC97" s="28">
        <v>220</v>
      </c>
      <c r="BD97" s="29">
        <v>1.7630644342973101E-6</v>
      </c>
      <c r="BE97" s="29">
        <v>393065.611510791</v>
      </c>
      <c r="BF97" s="31">
        <f t="shared" si="2"/>
        <v>393065.611510791</v>
      </c>
      <c r="BG97" s="32">
        <v>6.4351851851851896E-4</v>
      </c>
      <c r="BH97" s="33"/>
      <c r="BI97" s="32">
        <v>0</v>
      </c>
    </row>
    <row r="98" spans="1:61">
      <c r="A98" s="96" t="s">
        <v>105</v>
      </c>
      <c r="B98" s="97" t="s">
        <v>13</v>
      </c>
      <c r="C98" s="28">
        <v>1</v>
      </c>
      <c r="D98" s="28" t="s">
        <v>376</v>
      </c>
      <c r="E98" s="28"/>
      <c r="F98" s="28"/>
      <c r="G98" s="29"/>
      <c r="H98" s="29">
        <v>0</v>
      </c>
      <c r="I98" s="29">
        <v>0</v>
      </c>
      <c r="J98" s="29">
        <v>0</v>
      </c>
      <c r="K98" s="29">
        <v>0</v>
      </c>
      <c r="L98" s="29">
        <v>0</v>
      </c>
      <c r="M98" s="29">
        <v>0</v>
      </c>
      <c r="N98" s="29">
        <v>0</v>
      </c>
      <c r="O98" s="29">
        <v>0</v>
      </c>
      <c r="P98" s="29">
        <v>0</v>
      </c>
      <c r="Q98" s="29">
        <v>0</v>
      </c>
      <c r="R98" s="29">
        <v>0</v>
      </c>
      <c r="S98" s="29">
        <v>0</v>
      </c>
      <c r="T98" s="29">
        <v>0</v>
      </c>
      <c r="U98" s="29">
        <v>0</v>
      </c>
      <c r="V98" s="29">
        <v>0</v>
      </c>
      <c r="W98" s="29">
        <v>0</v>
      </c>
      <c r="X98" s="29">
        <v>0</v>
      </c>
      <c r="Y98" s="29">
        <v>0</v>
      </c>
      <c r="Z98" s="29">
        <v>0</v>
      </c>
      <c r="AA98" s="29">
        <v>0</v>
      </c>
      <c r="AB98" s="29">
        <v>0</v>
      </c>
      <c r="AC98" s="29">
        <v>0</v>
      </c>
      <c r="AD98" s="29">
        <v>0</v>
      </c>
      <c r="AE98" s="29">
        <v>3.3799999999999998E-8</v>
      </c>
      <c r="AF98" s="29">
        <v>3.3799999999999998E-8</v>
      </c>
      <c r="AG98" s="29">
        <v>0</v>
      </c>
      <c r="AH98" s="29">
        <v>0</v>
      </c>
      <c r="AI98" s="29">
        <v>0</v>
      </c>
      <c r="AJ98" s="29">
        <v>0</v>
      </c>
      <c r="AK98" s="29">
        <v>0</v>
      </c>
      <c r="AL98" s="29">
        <v>0</v>
      </c>
      <c r="AM98" s="29">
        <v>1.25E-4</v>
      </c>
      <c r="AN98" s="29">
        <v>6.55E-6</v>
      </c>
      <c r="AO98" s="29">
        <v>1.1399999999999999E-20</v>
      </c>
      <c r="AP98" s="29">
        <v>1.7299999999999999E-17</v>
      </c>
      <c r="AQ98" s="29">
        <v>3.7600000000000002E-20</v>
      </c>
      <c r="AR98" s="29">
        <v>3.7200000000000002E-19</v>
      </c>
      <c r="AS98" s="29">
        <v>2.36E-21</v>
      </c>
      <c r="AT98" s="29">
        <v>6.7300000000000001E-21</v>
      </c>
      <c r="AU98" s="29">
        <v>1.0400000000000001E-20</v>
      </c>
      <c r="AV98" s="29">
        <v>2.1295200000000002E-3</v>
      </c>
      <c r="AW98" s="29">
        <v>3.2316400000000001</v>
      </c>
      <c r="AX98" s="29">
        <v>7.02368E-3</v>
      </c>
      <c r="AY98" s="29">
        <v>4.3486799999999998E-4</v>
      </c>
      <c r="AZ98" s="30">
        <v>4.4084799999999998E-4</v>
      </c>
      <c r="BA98" s="30">
        <v>1.2571640000000001E-3</v>
      </c>
      <c r="BB98" s="30">
        <v>1.94272E-3</v>
      </c>
      <c r="BC98" s="28">
        <v>222</v>
      </c>
      <c r="BD98" s="29">
        <v>1.04753424657534E-2</v>
      </c>
      <c r="BE98" s="29">
        <v>66.155355041192607</v>
      </c>
      <c r="BF98" s="31">
        <f t="shared" ref="BF98:BF129" si="3">IFERROR((t_com*BE98)/(1-EXP(-BE98*t_com)),".")</f>
        <v>66.155355041192607</v>
      </c>
      <c r="BG98" s="32">
        <v>3.8235000000000001</v>
      </c>
      <c r="BH98" s="33"/>
      <c r="BI98" s="32">
        <v>0</v>
      </c>
    </row>
    <row r="99" spans="1:61">
      <c r="A99" t="s">
        <v>106</v>
      </c>
      <c r="B99"/>
      <c r="C99" s="28"/>
      <c r="D99" s="28" t="s">
        <v>375</v>
      </c>
      <c r="E99" s="28" t="s">
        <v>382</v>
      </c>
      <c r="F99" s="28"/>
      <c r="G99" s="29">
        <v>1</v>
      </c>
      <c r="H99" s="29">
        <v>0.02</v>
      </c>
      <c r="I99" s="29">
        <v>1.27E-9</v>
      </c>
      <c r="J99" s="29">
        <v>8.6500000000000001E-10</v>
      </c>
      <c r="K99" s="29">
        <v>4.4300000000000002E-10</v>
      </c>
      <c r="L99" s="29">
        <v>2.6800000000000001E-10</v>
      </c>
      <c r="M99" s="29">
        <v>1.6200000000000001E-10</v>
      </c>
      <c r="N99" s="29">
        <v>1.3100000000000001E-10</v>
      </c>
      <c r="O99" s="29">
        <v>1.7399999999999999E-10</v>
      </c>
      <c r="P99" s="29">
        <v>1.7399999999999999E-10</v>
      </c>
      <c r="Q99" s="29">
        <v>4.6990000000000002E-6</v>
      </c>
      <c r="R99" s="29">
        <v>3.2005000000000001E-6</v>
      </c>
      <c r="S99" s="29">
        <v>1.6390999999999999E-6</v>
      </c>
      <c r="T99" s="29">
        <v>9.9159999999999996E-7</v>
      </c>
      <c r="U99" s="29">
        <v>5.9940000000000003E-7</v>
      </c>
      <c r="V99" s="29">
        <v>4.8469999999999999E-7</v>
      </c>
      <c r="W99" s="29">
        <v>6.4379999999999998E-7</v>
      </c>
      <c r="X99" s="29">
        <v>6.4379999999999998E-7</v>
      </c>
      <c r="Y99" s="29">
        <v>7.6199999999999997E-9</v>
      </c>
      <c r="Z99" s="29">
        <v>5.8800000000000004E-9</v>
      </c>
      <c r="AA99" s="29">
        <v>3.6E-9</v>
      </c>
      <c r="AB99" s="29">
        <v>2.57E-9</v>
      </c>
      <c r="AC99" s="29">
        <v>2.3100000000000001E-9</v>
      </c>
      <c r="AD99" s="29">
        <v>1.86E-9</v>
      </c>
      <c r="AE99" s="29">
        <v>2.04E-9</v>
      </c>
      <c r="AF99" s="29">
        <v>2.04E-9</v>
      </c>
      <c r="AG99" s="29">
        <v>2.8194000000000001E-5</v>
      </c>
      <c r="AH99" s="29">
        <v>2.1756E-5</v>
      </c>
      <c r="AI99" s="29">
        <v>1.332E-5</v>
      </c>
      <c r="AJ99" s="29">
        <v>9.5089999999999999E-6</v>
      </c>
      <c r="AK99" s="29">
        <v>8.5469999999999997E-6</v>
      </c>
      <c r="AL99" s="29">
        <v>6.8820000000000003E-6</v>
      </c>
      <c r="AM99" s="29">
        <v>7.5480000000000004E-6</v>
      </c>
      <c r="AN99" s="29">
        <v>7.5480000000000004E-6</v>
      </c>
      <c r="AO99" s="29">
        <v>6.5299999999999995E-23</v>
      </c>
      <c r="AP99" s="29">
        <v>3.0699999999999998E-18</v>
      </c>
      <c r="AQ99" s="29">
        <v>3.4E-21</v>
      </c>
      <c r="AR99" s="29">
        <v>1.3300000000000001E-20</v>
      </c>
      <c r="AS99" s="29">
        <v>3.7299999999999998E-23</v>
      </c>
      <c r="AT99" s="29">
        <v>6.0699999999999998E-23</v>
      </c>
      <c r="AU99" s="29">
        <v>6.5299999999999995E-23</v>
      </c>
      <c r="AV99" s="29">
        <v>1.219804E-5</v>
      </c>
      <c r="AW99" s="29">
        <v>0.57347599999999999</v>
      </c>
      <c r="AX99" s="29">
        <v>6.3511999999999998E-4</v>
      </c>
      <c r="AY99" s="29">
        <v>1.55477E-5</v>
      </c>
      <c r="AZ99" s="30">
        <v>6.9676400000000003E-6</v>
      </c>
      <c r="BA99" s="30">
        <v>1.1338759999999999E-5</v>
      </c>
      <c r="BB99" s="30">
        <v>1.219804E-5</v>
      </c>
      <c r="BC99" s="28">
        <v>35</v>
      </c>
      <c r="BD99" s="29">
        <v>0.23975342465753399</v>
      </c>
      <c r="BE99" s="29">
        <v>2.8904696606102198</v>
      </c>
      <c r="BF99" s="31">
        <f t="shared" si="3"/>
        <v>3.0604796633167877</v>
      </c>
      <c r="BG99" s="32">
        <v>87.51</v>
      </c>
      <c r="BH99" s="33">
        <v>500</v>
      </c>
      <c r="BI99" s="32">
        <v>7.5</v>
      </c>
    </row>
    <row r="100" spans="1:61">
      <c r="A100" t="s">
        <v>107</v>
      </c>
      <c r="B100"/>
      <c r="C100" s="28"/>
      <c r="D100" s="28" t="s">
        <v>375</v>
      </c>
      <c r="E100" s="28"/>
      <c r="F100" s="28"/>
      <c r="G100" s="29">
        <v>0.2</v>
      </c>
      <c r="H100" s="29">
        <v>0.02</v>
      </c>
      <c r="I100" s="29">
        <v>2.4800000000000002E-10</v>
      </c>
      <c r="J100" s="29">
        <v>1.4499999999999999E-10</v>
      </c>
      <c r="K100" s="29">
        <v>7.4399999999999996E-11</v>
      </c>
      <c r="L100" s="29">
        <v>4.46E-11</v>
      </c>
      <c r="M100" s="29">
        <v>3.0499999999999998E-11</v>
      </c>
      <c r="N100" s="29">
        <v>2.4200000000000001E-11</v>
      </c>
      <c r="O100" s="29">
        <v>3.1500000000000001E-11</v>
      </c>
      <c r="P100" s="29">
        <v>3.1500000000000001E-11</v>
      </c>
      <c r="Q100" s="29">
        <v>9.1760000000000001E-7</v>
      </c>
      <c r="R100" s="29">
        <v>5.3649999999999997E-7</v>
      </c>
      <c r="S100" s="29">
        <v>2.7528000000000001E-7</v>
      </c>
      <c r="T100" s="29">
        <v>1.6502E-7</v>
      </c>
      <c r="U100" s="29">
        <v>1.1284999999999999E-7</v>
      </c>
      <c r="V100" s="29">
        <v>8.9540000000000006E-8</v>
      </c>
      <c r="W100" s="29">
        <v>1.1654999999999999E-7</v>
      </c>
      <c r="X100" s="29">
        <v>1.1654999999999999E-7</v>
      </c>
      <c r="Y100" s="29">
        <v>1.21E-10</v>
      </c>
      <c r="Z100" s="29">
        <v>8.6E-11</v>
      </c>
      <c r="AA100" s="29">
        <v>4.1300000000000002E-11</v>
      </c>
      <c r="AB100" s="29">
        <v>2.6099999999999999E-11</v>
      </c>
      <c r="AC100" s="29">
        <v>1.6700000000000001E-11</v>
      </c>
      <c r="AD100" s="29">
        <v>1.36E-11</v>
      </c>
      <c r="AE100" s="29">
        <v>1.6300000000000001E-11</v>
      </c>
      <c r="AF100" s="29">
        <v>1.6300000000000001E-11</v>
      </c>
      <c r="AG100" s="29">
        <v>4.4770000000000002E-7</v>
      </c>
      <c r="AH100" s="29">
        <v>3.1819999999999998E-7</v>
      </c>
      <c r="AI100" s="29">
        <v>1.5281E-7</v>
      </c>
      <c r="AJ100" s="29">
        <v>9.6569999999999997E-8</v>
      </c>
      <c r="AK100" s="29">
        <v>6.1789999999999999E-8</v>
      </c>
      <c r="AL100" s="29">
        <v>5.0320000000000003E-8</v>
      </c>
      <c r="AM100" s="29">
        <v>6.0310000000000002E-8</v>
      </c>
      <c r="AN100" s="29">
        <v>6.0310000000000002E-8</v>
      </c>
      <c r="AO100" s="29">
        <v>2.5899999999999999E-17</v>
      </c>
      <c r="AP100" s="29">
        <v>3.9400000000000001E-14</v>
      </c>
      <c r="AQ100" s="29">
        <v>8.5499999999999996E-17</v>
      </c>
      <c r="AR100" s="29">
        <v>8.7199999999999997E-16</v>
      </c>
      <c r="AS100" s="29">
        <v>5.35E-18</v>
      </c>
      <c r="AT100" s="29">
        <v>1.5199999999999999E-17</v>
      </c>
      <c r="AU100" s="29">
        <v>2.3399999999999999E-17</v>
      </c>
      <c r="AV100" s="29">
        <v>4.83812</v>
      </c>
      <c r="AW100" s="29">
        <v>7359.92</v>
      </c>
      <c r="AX100" s="29">
        <v>15.971399999999999</v>
      </c>
      <c r="AY100" s="29">
        <v>1.0193680000000001</v>
      </c>
      <c r="AZ100" s="30">
        <v>0.99938000000000005</v>
      </c>
      <c r="BA100" s="30">
        <v>2.8393600000000001</v>
      </c>
      <c r="BB100" s="30">
        <v>4.3711200000000003</v>
      </c>
      <c r="BC100" s="28">
        <v>115</v>
      </c>
      <c r="BD100" s="29">
        <v>6.1073059360730594E-5</v>
      </c>
      <c r="BE100" s="29">
        <v>11347.065420560701</v>
      </c>
      <c r="BF100" s="31">
        <f t="shared" si="3"/>
        <v>11347.065420560701</v>
      </c>
      <c r="BG100" s="32">
        <v>2.2291666666666699E-2</v>
      </c>
      <c r="BH100" s="33"/>
      <c r="BI100" s="32">
        <v>62</v>
      </c>
    </row>
    <row r="101" spans="1:61">
      <c r="A101" t="s">
        <v>108</v>
      </c>
      <c r="B101"/>
      <c r="C101" s="28"/>
      <c r="D101" s="28" t="s">
        <v>375</v>
      </c>
      <c r="E101" s="28"/>
      <c r="F101" s="28"/>
      <c r="G101" s="29">
        <v>1E-3</v>
      </c>
      <c r="H101" s="29">
        <v>1E-3</v>
      </c>
      <c r="I101" s="29">
        <v>3.5100000000000001E-9</v>
      </c>
      <c r="J101" s="29">
        <v>2.2499999999999999E-9</v>
      </c>
      <c r="K101" s="29">
        <v>1.1700000000000001E-9</v>
      </c>
      <c r="L101" s="29">
        <v>7.2099999999999999E-10</v>
      </c>
      <c r="M101" s="29">
        <v>4.48E-10</v>
      </c>
      <c r="N101" s="29">
        <v>3.58E-10</v>
      </c>
      <c r="O101" s="29">
        <v>4.7200000000000002E-10</v>
      </c>
      <c r="P101" s="29">
        <v>4.7200000000000002E-10</v>
      </c>
      <c r="Q101" s="29">
        <v>1.2986999999999999E-5</v>
      </c>
      <c r="R101" s="29">
        <v>8.3250000000000008E-6</v>
      </c>
      <c r="S101" s="29">
        <v>4.3290000000000004E-6</v>
      </c>
      <c r="T101" s="29">
        <v>2.6676999999999999E-6</v>
      </c>
      <c r="U101" s="29">
        <v>1.6576E-6</v>
      </c>
      <c r="V101" s="29">
        <v>1.3246E-6</v>
      </c>
      <c r="W101" s="29">
        <v>1.7463999999999999E-6</v>
      </c>
      <c r="X101" s="29">
        <v>1.7463999999999999E-6</v>
      </c>
      <c r="Y101" s="29">
        <v>1.62E-9</v>
      </c>
      <c r="Z101" s="29">
        <v>1.1700000000000001E-9</v>
      </c>
      <c r="AA101" s="29">
        <v>5.7E-10</v>
      </c>
      <c r="AB101" s="29">
        <v>3.6299999999999999E-10</v>
      </c>
      <c r="AC101" s="29">
        <v>2.2799999999999999E-10</v>
      </c>
      <c r="AD101" s="29">
        <v>1.8500000000000001E-10</v>
      </c>
      <c r="AE101" s="29">
        <v>2.2300000000000001E-10</v>
      </c>
      <c r="AF101" s="29">
        <v>2.2300000000000001E-10</v>
      </c>
      <c r="AG101" s="29">
        <v>5.9939999999999997E-6</v>
      </c>
      <c r="AH101" s="29">
        <v>4.3290000000000004E-6</v>
      </c>
      <c r="AI101" s="29">
        <v>2.1090000000000001E-6</v>
      </c>
      <c r="AJ101" s="29">
        <v>1.3430999999999999E-6</v>
      </c>
      <c r="AK101" s="29">
        <v>8.4359999999999996E-7</v>
      </c>
      <c r="AL101" s="29">
        <v>6.8449999999999997E-7</v>
      </c>
      <c r="AM101" s="29">
        <v>8.2510000000000005E-7</v>
      </c>
      <c r="AN101" s="29">
        <v>8.2510000000000005E-7</v>
      </c>
      <c r="AO101" s="29">
        <v>6.66E-17</v>
      </c>
      <c r="AP101" s="29">
        <v>9.8699999999999998E-14</v>
      </c>
      <c r="AQ101" s="29">
        <v>2.14E-16</v>
      </c>
      <c r="AR101" s="29">
        <v>2.0799999999999999E-15</v>
      </c>
      <c r="AS101" s="29">
        <v>1.28E-17</v>
      </c>
      <c r="AT101" s="29">
        <v>3.6800000000000001E-17</v>
      </c>
      <c r="AU101" s="29">
        <v>5.8099999999999997E-17</v>
      </c>
      <c r="AV101" s="29">
        <v>12.44088</v>
      </c>
      <c r="AW101" s="29">
        <v>18437.16</v>
      </c>
      <c r="AX101" s="29">
        <v>39.975200000000001</v>
      </c>
      <c r="AY101" s="29">
        <v>2.4315199999999999</v>
      </c>
      <c r="AZ101" s="30">
        <v>2.3910399999999998</v>
      </c>
      <c r="BA101" s="30">
        <v>6.8742400000000004</v>
      </c>
      <c r="BB101" s="30">
        <v>10.85308</v>
      </c>
      <c r="BC101" s="28">
        <v>44</v>
      </c>
      <c r="BD101" s="29">
        <v>4.5319634703196301E-4</v>
      </c>
      <c r="BE101" s="29">
        <v>1529.13853904282</v>
      </c>
      <c r="BF101" s="31">
        <f t="shared" si="3"/>
        <v>1529.13853904282</v>
      </c>
      <c r="BG101" s="32">
        <v>0.16541666666666699</v>
      </c>
      <c r="BH101" s="33"/>
      <c r="BI101" s="32">
        <v>2100</v>
      </c>
    </row>
    <row r="102" spans="1:61">
      <c r="A102" t="s">
        <v>109</v>
      </c>
      <c r="B102"/>
      <c r="C102" s="28"/>
      <c r="D102" s="28" t="s">
        <v>375</v>
      </c>
      <c r="E102" s="28"/>
      <c r="F102" s="28"/>
      <c r="G102" s="29">
        <v>1</v>
      </c>
      <c r="H102" s="29">
        <v>0.02</v>
      </c>
      <c r="I102" s="29">
        <v>8.1099999999999999E-10</v>
      </c>
      <c r="J102" s="29">
        <v>5.7699999999999997E-10</v>
      </c>
      <c r="K102" s="29">
        <v>2.99E-10</v>
      </c>
      <c r="L102" s="29">
        <v>1.8199999999999999E-10</v>
      </c>
      <c r="M102" s="29">
        <v>1.21E-10</v>
      </c>
      <c r="N102" s="29">
        <v>9.6899999999999996E-11</v>
      </c>
      <c r="O102" s="29">
        <v>1.2500000000000001E-10</v>
      </c>
      <c r="P102" s="29">
        <v>1.2500000000000001E-10</v>
      </c>
      <c r="Q102" s="29">
        <v>3.0006999999999999E-6</v>
      </c>
      <c r="R102" s="29">
        <v>2.1349000000000001E-6</v>
      </c>
      <c r="S102" s="29">
        <v>1.1062999999999999E-6</v>
      </c>
      <c r="T102" s="29">
        <v>6.7339999999999998E-7</v>
      </c>
      <c r="U102" s="29">
        <v>4.4770000000000002E-7</v>
      </c>
      <c r="V102" s="29">
        <v>3.5853000000000002E-7</v>
      </c>
      <c r="W102" s="29">
        <v>4.6250000000000002E-7</v>
      </c>
      <c r="X102" s="29">
        <v>4.6250000000000002E-7</v>
      </c>
      <c r="Y102" s="29">
        <v>5.9200000000000002E-10</v>
      </c>
      <c r="Z102" s="29">
        <v>4.2900000000000002E-10</v>
      </c>
      <c r="AA102" s="29">
        <v>2.1E-10</v>
      </c>
      <c r="AB102" s="29">
        <v>1.3200000000000001E-10</v>
      </c>
      <c r="AC102" s="29">
        <v>8.3199999999999994E-11</v>
      </c>
      <c r="AD102" s="29">
        <v>6.75E-11</v>
      </c>
      <c r="AE102" s="29">
        <v>8.1300000000000006E-11</v>
      </c>
      <c r="AF102" s="29">
        <v>8.1300000000000006E-11</v>
      </c>
      <c r="AG102" s="29">
        <v>2.1903999999999998E-6</v>
      </c>
      <c r="AH102" s="29">
        <v>1.5873E-6</v>
      </c>
      <c r="AI102" s="29">
        <v>7.7700000000000004E-7</v>
      </c>
      <c r="AJ102" s="29">
        <v>4.8839999999999995E-7</v>
      </c>
      <c r="AK102" s="29">
        <v>3.0783999999999998E-7</v>
      </c>
      <c r="AL102" s="29">
        <v>2.4975000000000002E-7</v>
      </c>
      <c r="AM102" s="29">
        <v>3.0081E-7</v>
      </c>
      <c r="AN102" s="29">
        <v>3.0081E-7</v>
      </c>
      <c r="AO102" s="29">
        <v>2.02E-17</v>
      </c>
      <c r="AP102" s="29">
        <v>3.1399999999999997E-14</v>
      </c>
      <c r="AQ102" s="29">
        <v>6.8299999999999996E-17</v>
      </c>
      <c r="AR102" s="29">
        <v>6.9599999999999997E-16</v>
      </c>
      <c r="AS102" s="29">
        <v>4.2800000000000003E-18</v>
      </c>
      <c r="AT102" s="29">
        <v>1.21E-17</v>
      </c>
      <c r="AU102" s="29">
        <v>1.8400000000000001E-17</v>
      </c>
      <c r="AV102" s="29">
        <v>3.7733599999999998</v>
      </c>
      <c r="AW102" s="29">
        <v>5865.52</v>
      </c>
      <c r="AX102" s="29">
        <v>12.75844</v>
      </c>
      <c r="AY102" s="29">
        <v>0.81362400000000001</v>
      </c>
      <c r="AZ102" s="30">
        <v>0.79950399999999999</v>
      </c>
      <c r="BA102" s="30">
        <v>2.2602799999999998</v>
      </c>
      <c r="BB102" s="30">
        <v>3.4371200000000002</v>
      </c>
      <c r="BC102" s="28">
        <v>70</v>
      </c>
      <c r="BD102" s="29">
        <v>7.8196347031963504E-5</v>
      </c>
      <c r="BE102" s="29">
        <v>8862.3065693430599</v>
      </c>
      <c r="BF102" s="31">
        <f t="shared" si="3"/>
        <v>8862.3065693430599</v>
      </c>
      <c r="BG102" s="32">
        <v>2.8541666666666701E-2</v>
      </c>
      <c r="BH102" s="33"/>
      <c r="BI102" s="32">
        <v>200</v>
      </c>
    </row>
    <row r="103" spans="1:61">
      <c r="A103" t="s">
        <v>110</v>
      </c>
      <c r="B103"/>
      <c r="C103" s="28"/>
      <c r="D103" s="28" t="s">
        <v>375</v>
      </c>
      <c r="E103" s="28"/>
      <c r="F103" s="28"/>
      <c r="G103" s="29">
        <v>0.02</v>
      </c>
      <c r="H103" s="29">
        <v>0.02</v>
      </c>
      <c r="I103" s="29">
        <v>7.44E-9</v>
      </c>
      <c r="J103" s="29">
        <v>4.1899999999999998E-9</v>
      </c>
      <c r="K103" s="29">
        <v>2.11E-9</v>
      </c>
      <c r="L103" s="29">
        <v>1.25E-9</v>
      </c>
      <c r="M103" s="29">
        <v>7.1500000000000001E-10</v>
      </c>
      <c r="N103" s="29">
        <v>5.7899999999999997E-10</v>
      </c>
      <c r="O103" s="29">
        <v>7.9900000000000003E-10</v>
      </c>
      <c r="P103" s="29">
        <v>7.9900000000000003E-10</v>
      </c>
      <c r="Q103" s="29">
        <v>2.7528000000000001E-5</v>
      </c>
      <c r="R103" s="29">
        <v>1.5503E-5</v>
      </c>
      <c r="S103" s="29">
        <v>7.807E-6</v>
      </c>
      <c r="T103" s="29">
        <v>4.6249999999999998E-6</v>
      </c>
      <c r="U103" s="29">
        <v>2.6454999999999999E-6</v>
      </c>
      <c r="V103" s="29">
        <v>2.1422999999999998E-6</v>
      </c>
      <c r="W103" s="29">
        <v>2.9563E-6</v>
      </c>
      <c r="X103" s="29">
        <v>2.9563E-6</v>
      </c>
      <c r="Y103" s="29">
        <v>2.7799999999999997E-7</v>
      </c>
      <c r="Z103" s="29">
        <v>2.6899999999999999E-7</v>
      </c>
      <c r="AA103" s="29">
        <v>1.86E-7</v>
      </c>
      <c r="AB103" s="29">
        <v>1.2700000000000001E-7</v>
      </c>
      <c r="AC103" s="29">
        <v>1.12E-7</v>
      </c>
      <c r="AD103" s="29">
        <v>1.11E-7</v>
      </c>
      <c r="AE103" s="29">
        <v>1.1600000000000001E-7</v>
      </c>
      <c r="AF103" s="29">
        <v>1.1600000000000001E-7</v>
      </c>
      <c r="AG103" s="29">
        <v>1.0286E-3</v>
      </c>
      <c r="AH103" s="29">
        <v>9.9529999999999996E-4</v>
      </c>
      <c r="AI103" s="29">
        <v>6.8820000000000003E-4</v>
      </c>
      <c r="AJ103" s="29">
        <v>4.6989999999999998E-4</v>
      </c>
      <c r="AK103" s="29">
        <v>4.1439999999999999E-4</v>
      </c>
      <c r="AL103" s="29">
        <v>4.1070000000000001E-4</v>
      </c>
      <c r="AM103" s="29">
        <v>4.2920000000000002E-4</v>
      </c>
      <c r="AN103" s="29">
        <v>4.2920000000000002E-4</v>
      </c>
      <c r="AO103" s="29">
        <v>1.92E-22</v>
      </c>
      <c r="AP103" s="29">
        <v>1.05E-17</v>
      </c>
      <c r="AQ103" s="29">
        <v>1.1399999999999999E-20</v>
      </c>
      <c r="AR103" s="29">
        <v>2.8700000000000002E-20</v>
      </c>
      <c r="AS103" s="29">
        <v>9.5000000000000006E-23</v>
      </c>
      <c r="AT103" s="29">
        <v>1.72E-22</v>
      </c>
      <c r="AU103" s="29">
        <v>1.92E-22</v>
      </c>
      <c r="AV103" s="29">
        <v>3.5865599999999998E-5</v>
      </c>
      <c r="AW103" s="29">
        <v>1.9614</v>
      </c>
      <c r="AX103" s="29">
        <v>2.1295200000000002E-3</v>
      </c>
      <c r="AY103" s="29">
        <v>3.3550300000000003E-5</v>
      </c>
      <c r="AZ103" s="30">
        <v>1.7745999999999999E-5</v>
      </c>
      <c r="BA103" s="30">
        <v>3.2129599999999998E-5</v>
      </c>
      <c r="BB103" s="30">
        <v>3.5865599999999998E-5</v>
      </c>
      <c r="BC103" s="28">
        <v>32</v>
      </c>
      <c r="BD103" s="29">
        <v>132</v>
      </c>
      <c r="BE103" s="29">
        <v>5.2500000000000003E-3</v>
      </c>
      <c r="BF103" s="31">
        <f t="shared" si="3"/>
        <v>1.0026272968739456</v>
      </c>
      <c r="BG103" s="32">
        <v>48180</v>
      </c>
      <c r="BH103" s="33"/>
      <c r="BI103" s="32">
        <v>130</v>
      </c>
    </row>
    <row r="104" spans="1:61">
      <c r="A104" t="s">
        <v>111</v>
      </c>
      <c r="B104"/>
      <c r="C104" s="28"/>
      <c r="D104" s="28" t="s">
        <v>376</v>
      </c>
      <c r="E104" s="28"/>
      <c r="F104" s="28"/>
      <c r="G104" s="29"/>
      <c r="H104" s="29">
        <v>0</v>
      </c>
      <c r="I104" s="29">
        <v>0</v>
      </c>
      <c r="J104" s="29">
        <v>0</v>
      </c>
      <c r="K104" s="29">
        <v>0</v>
      </c>
      <c r="L104" s="29">
        <v>0</v>
      </c>
      <c r="M104" s="29">
        <v>0</v>
      </c>
      <c r="N104" s="29">
        <v>0</v>
      </c>
      <c r="O104" s="29">
        <v>0</v>
      </c>
      <c r="P104" s="29">
        <v>0</v>
      </c>
      <c r="Q104" s="29">
        <v>0</v>
      </c>
      <c r="R104" s="29">
        <v>0</v>
      </c>
      <c r="S104" s="29">
        <v>0</v>
      </c>
      <c r="T104" s="29">
        <v>0</v>
      </c>
      <c r="U104" s="29">
        <v>0</v>
      </c>
      <c r="V104" s="29">
        <v>0</v>
      </c>
      <c r="W104" s="29">
        <v>0</v>
      </c>
      <c r="X104" s="29">
        <v>0</v>
      </c>
      <c r="Y104" s="29">
        <v>0</v>
      </c>
      <c r="Z104" s="29">
        <v>0</v>
      </c>
      <c r="AA104" s="29">
        <v>0</v>
      </c>
      <c r="AB104" s="29">
        <v>0</v>
      </c>
      <c r="AC104" s="29">
        <v>0</v>
      </c>
      <c r="AD104" s="29">
        <v>0</v>
      </c>
      <c r="AE104" s="29">
        <v>0</v>
      </c>
      <c r="AF104" s="29">
        <v>0</v>
      </c>
      <c r="AG104" s="29">
        <v>0</v>
      </c>
      <c r="AH104" s="29">
        <v>0</v>
      </c>
      <c r="AI104" s="29">
        <v>0</v>
      </c>
      <c r="AJ104" s="29">
        <v>0</v>
      </c>
      <c r="AK104" s="29">
        <v>0</v>
      </c>
      <c r="AL104" s="29">
        <v>0</v>
      </c>
      <c r="AM104" s="29">
        <v>0</v>
      </c>
      <c r="AN104" s="29">
        <v>0</v>
      </c>
      <c r="AO104" s="29">
        <v>1.5400000000000001E-17</v>
      </c>
      <c r="AP104" s="29">
        <v>2.3599999999999999E-14</v>
      </c>
      <c r="AQ104" s="29">
        <v>5.1100000000000001E-17</v>
      </c>
      <c r="AR104" s="29">
        <v>5.6100000000000004E-16</v>
      </c>
      <c r="AS104" s="29">
        <v>3.2199999999999998E-18</v>
      </c>
      <c r="AT104" s="29">
        <v>9.0100000000000006E-18</v>
      </c>
      <c r="AU104" s="29">
        <v>1.3900000000000002E-17</v>
      </c>
      <c r="AV104" s="29">
        <v>2.8767200000000002</v>
      </c>
      <c r="AW104" s="29">
        <v>4408.4799999999996</v>
      </c>
      <c r="AX104" s="29">
        <v>9.5454799999999995</v>
      </c>
      <c r="AY104" s="29">
        <v>0.65580899999999998</v>
      </c>
      <c r="AZ104" s="30">
        <v>0.60149600000000003</v>
      </c>
      <c r="BA104" s="30">
        <v>1.683068</v>
      </c>
      <c r="BB104" s="30">
        <v>2.5965199999999999</v>
      </c>
      <c r="BC104" s="28">
        <v>143</v>
      </c>
      <c r="BD104" s="29">
        <v>1.6647640791476401E-5</v>
      </c>
      <c r="BE104" s="29">
        <v>41627.519999999997</v>
      </c>
      <c r="BF104" s="31">
        <f t="shared" si="3"/>
        <v>41627.519999999997</v>
      </c>
      <c r="BG104" s="32">
        <v>6.0763888888888899E-3</v>
      </c>
      <c r="BH104" s="33"/>
      <c r="BI104" s="32">
        <v>930</v>
      </c>
    </row>
    <row r="105" spans="1:61">
      <c r="A105" t="s">
        <v>112</v>
      </c>
      <c r="B105"/>
      <c r="C105" s="28"/>
      <c r="D105" s="28" t="s">
        <v>375</v>
      </c>
      <c r="E105" s="28"/>
      <c r="F105" s="28"/>
      <c r="G105" s="29">
        <v>0.04</v>
      </c>
      <c r="H105" s="29">
        <v>0.04</v>
      </c>
      <c r="I105" s="29">
        <v>3.6399999999999998E-9</v>
      </c>
      <c r="J105" s="29">
        <v>2.4100000000000002E-9</v>
      </c>
      <c r="K105" s="29">
        <v>1.25E-9</v>
      </c>
      <c r="L105" s="29">
        <v>7.6700000000000004E-10</v>
      </c>
      <c r="M105" s="29">
        <v>4.6000000000000001E-10</v>
      </c>
      <c r="N105" s="29">
        <v>3.6800000000000002E-10</v>
      </c>
      <c r="O105" s="29">
        <v>4.9099999999999996E-10</v>
      </c>
      <c r="P105" s="29">
        <v>4.9099999999999996E-10</v>
      </c>
      <c r="Q105" s="29">
        <v>1.3468E-5</v>
      </c>
      <c r="R105" s="29">
        <v>8.9169999999999995E-6</v>
      </c>
      <c r="S105" s="29">
        <v>4.6249999999999998E-6</v>
      </c>
      <c r="T105" s="29">
        <v>2.8379E-6</v>
      </c>
      <c r="U105" s="29">
        <v>1.702E-6</v>
      </c>
      <c r="V105" s="29">
        <v>1.3616E-6</v>
      </c>
      <c r="W105" s="29">
        <v>1.8166999999999999E-6</v>
      </c>
      <c r="X105" s="29">
        <v>1.8166999999999999E-6</v>
      </c>
      <c r="Y105" s="29">
        <v>1.56E-9</v>
      </c>
      <c r="Z105" s="29">
        <v>1.13E-9</v>
      </c>
      <c r="AA105" s="29">
        <v>5.4299999999999999E-10</v>
      </c>
      <c r="AB105" s="29">
        <v>3.4200000000000001E-10</v>
      </c>
      <c r="AC105" s="29">
        <v>2.0499999999999999E-10</v>
      </c>
      <c r="AD105" s="29">
        <v>1.6699999999999999E-10</v>
      </c>
      <c r="AE105" s="29">
        <v>2.0399999999999999E-10</v>
      </c>
      <c r="AF105" s="29">
        <v>2.0399999999999999E-10</v>
      </c>
      <c r="AG105" s="29">
        <v>5.772E-6</v>
      </c>
      <c r="AH105" s="29">
        <v>4.1810000000000003E-6</v>
      </c>
      <c r="AI105" s="29">
        <v>2.0091E-6</v>
      </c>
      <c r="AJ105" s="29">
        <v>1.2654E-6</v>
      </c>
      <c r="AK105" s="29">
        <v>7.5850000000000002E-7</v>
      </c>
      <c r="AL105" s="29">
        <v>6.1790000000000005E-7</v>
      </c>
      <c r="AM105" s="29">
        <v>7.5479999999999996E-7</v>
      </c>
      <c r="AN105" s="29">
        <v>7.5479999999999996E-7</v>
      </c>
      <c r="AO105" s="29">
        <v>7.3799999999999992E-18</v>
      </c>
      <c r="AP105" s="29">
        <v>1.21E-14</v>
      </c>
      <c r="AQ105" s="29">
        <v>2.6499999999999999E-17</v>
      </c>
      <c r="AR105" s="29">
        <v>2.6800000000000002E-16</v>
      </c>
      <c r="AS105" s="29">
        <v>1.66E-18</v>
      </c>
      <c r="AT105" s="29">
        <v>4.7100000000000004E-18</v>
      </c>
      <c r="AU105" s="29">
        <v>6.9799999999999998E-18</v>
      </c>
      <c r="AV105" s="29">
        <v>1.378584</v>
      </c>
      <c r="AW105" s="29">
        <v>2260.2800000000002</v>
      </c>
      <c r="AX105" s="29">
        <v>4.9501999999999997</v>
      </c>
      <c r="AY105" s="29">
        <v>0.31329200000000001</v>
      </c>
      <c r="AZ105" s="30">
        <v>0.31008799999999997</v>
      </c>
      <c r="BA105" s="30">
        <v>0.87982800000000005</v>
      </c>
      <c r="BB105" s="30">
        <v>1.3038639999999999</v>
      </c>
      <c r="BC105" s="28">
        <v>110</v>
      </c>
      <c r="BD105" s="29">
        <v>4.69178082191781E-4</v>
      </c>
      <c r="BE105" s="29">
        <v>1477.0510948905101</v>
      </c>
      <c r="BF105" s="31">
        <f t="shared" si="3"/>
        <v>1477.0510948905101</v>
      </c>
      <c r="BG105" s="32">
        <v>0.17125000000000001</v>
      </c>
      <c r="BH105" s="33"/>
      <c r="BI105" s="32">
        <v>1600</v>
      </c>
    </row>
    <row r="106" spans="1:61">
      <c r="A106" t="s">
        <v>113</v>
      </c>
      <c r="B106"/>
      <c r="C106" s="28"/>
      <c r="D106" s="28" t="s">
        <v>376</v>
      </c>
      <c r="E106" s="28"/>
      <c r="F106" s="28"/>
      <c r="G106" s="29"/>
      <c r="H106" s="29">
        <v>0</v>
      </c>
      <c r="I106" s="29">
        <v>0</v>
      </c>
      <c r="J106" s="29">
        <v>0</v>
      </c>
      <c r="K106" s="29">
        <v>0</v>
      </c>
      <c r="L106" s="29">
        <v>0</v>
      </c>
      <c r="M106" s="29">
        <v>0</v>
      </c>
      <c r="N106" s="29">
        <v>0</v>
      </c>
      <c r="O106" s="29">
        <v>0</v>
      </c>
      <c r="P106" s="29">
        <v>0</v>
      </c>
      <c r="Q106" s="29">
        <v>0</v>
      </c>
      <c r="R106" s="29">
        <v>0</v>
      </c>
      <c r="S106" s="29">
        <v>0</v>
      </c>
      <c r="T106" s="29">
        <v>0</v>
      </c>
      <c r="U106" s="29">
        <v>0</v>
      </c>
      <c r="V106" s="29">
        <v>0</v>
      </c>
      <c r="W106" s="29">
        <v>0</v>
      </c>
      <c r="X106" s="29">
        <v>0</v>
      </c>
      <c r="Y106" s="29">
        <v>0</v>
      </c>
      <c r="Z106" s="29">
        <v>0</v>
      </c>
      <c r="AA106" s="29">
        <v>0</v>
      </c>
      <c r="AB106" s="29">
        <v>0</v>
      </c>
      <c r="AC106" s="29">
        <v>0</v>
      </c>
      <c r="AD106" s="29">
        <v>0</v>
      </c>
      <c r="AE106" s="29">
        <v>0</v>
      </c>
      <c r="AF106" s="29">
        <v>0</v>
      </c>
      <c r="AG106" s="29">
        <v>0</v>
      </c>
      <c r="AH106" s="29">
        <v>0</v>
      </c>
      <c r="AI106" s="29">
        <v>0</v>
      </c>
      <c r="AJ106" s="29">
        <v>0</v>
      </c>
      <c r="AK106" s="29">
        <v>0</v>
      </c>
      <c r="AL106" s="29">
        <v>0</v>
      </c>
      <c r="AM106" s="29">
        <v>0</v>
      </c>
      <c r="AN106" s="29">
        <v>0</v>
      </c>
      <c r="AO106" s="29">
        <v>3.45E-17</v>
      </c>
      <c r="AP106" s="29">
        <v>5.3900000000000003E-14</v>
      </c>
      <c r="AQ106" s="29">
        <v>1.1600000000000001E-16</v>
      </c>
      <c r="AR106" s="29">
        <v>1.3E-15</v>
      </c>
      <c r="AS106" s="29">
        <v>7.4800000000000003E-18</v>
      </c>
      <c r="AT106" s="29">
        <v>2.0699999999999999E-17</v>
      </c>
      <c r="AU106" s="29">
        <v>3.15E-17</v>
      </c>
      <c r="AV106" s="29">
        <v>6.4446000000000003</v>
      </c>
      <c r="AW106" s="29">
        <v>10068.52</v>
      </c>
      <c r="AX106" s="29">
        <v>21.668800000000001</v>
      </c>
      <c r="AY106" s="29">
        <v>1.5197000000000001</v>
      </c>
      <c r="AZ106" s="30">
        <v>1.3972640000000001</v>
      </c>
      <c r="BA106" s="30">
        <v>3.8667600000000002</v>
      </c>
      <c r="BB106" s="30">
        <v>5.8841999999999999</v>
      </c>
      <c r="BC106" s="28">
        <v>79</v>
      </c>
      <c r="BD106" s="29">
        <v>4.2808219178082197E-6</v>
      </c>
      <c r="BE106" s="29">
        <v>161884.79999999999</v>
      </c>
      <c r="BF106" s="31">
        <f t="shared" si="3"/>
        <v>161884.79999999999</v>
      </c>
      <c r="BG106" s="32">
        <v>1.5625000000000001E-3</v>
      </c>
      <c r="BH106" s="33"/>
      <c r="BI106" s="32">
        <v>1</v>
      </c>
    </row>
    <row r="107" spans="1:61">
      <c r="A107" t="s">
        <v>114</v>
      </c>
      <c r="B107"/>
      <c r="C107" s="28"/>
      <c r="D107" s="28" t="s">
        <v>375</v>
      </c>
      <c r="E107" s="28"/>
      <c r="F107" s="28"/>
      <c r="G107" s="29">
        <v>0.6</v>
      </c>
      <c r="H107" s="29">
        <v>0.02</v>
      </c>
      <c r="I107" s="29">
        <v>2.2700000000000001E-7</v>
      </c>
      <c r="J107" s="29">
        <v>7.2300000000000006E-8</v>
      </c>
      <c r="K107" s="29">
        <v>4.6700000000000001E-8</v>
      </c>
      <c r="L107" s="29">
        <v>5.9599999999999998E-8</v>
      </c>
      <c r="M107" s="29">
        <v>7.8600000000000002E-8</v>
      </c>
      <c r="N107" s="29">
        <v>2.7599999999999999E-8</v>
      </c>
      <c r="O107" s="29">
        <v>3.5999999999999998E-8</v>
      </c>
      <c r="P107" s="29">
        <v>3.5999999999999998E-8</v>
      </c>
      <c r="Q107" s="29">
        <v>8.3989999999999998E-4</v>
      </c>
      <c r="R107" s="29">
        <v>2.6750999999999999E-4</v>
      </c>
      <c r="S107" s="29">
        <v>1.7279E-4</v>
      </c>
      <c r="T107" s="29">
        <v>2.2052000000000001E-4</v>
      </c>
      <c r="U107" s="29">
        <v>2.9082000000000001E-4</v>
      </c>
      <c r="V107" s="29">
        <v>1.0212E-4</v>
      </c>
      <c r="W107" s="29">
        <v>1.3320000000000001E-4</v>
      </c>
      <c r="X107" s="29">
        <v>1.3320000000000001E-4</v>
      </c>
      <c r="Y107" s="29">
        <v>4.1300000000000001E-7</v>
      </c>
      <c r="Z107" s="29">
        <v>3.9299999999999999E-7</v>
      </c>
      <c r="AA107" s="29">
        <v>2.6800000000000002E-7</v>
      </c>
      <c r="AB107" s="29">
        <v>1.8199999999999999E-7</v>
      </c>
      <c r="AC107" s="29">
        <v>1.5900000000000001E-7</v>
      </c>
      <c r="AD107" s="29">
        <v>1.5599999999999999E-7</v>
      </c>
      <c r="AE107" s="29">
        <v>1.6400000000000001E-7</v>
      </c>
      <c r="AF107" s="29">
        <v>1.6400000000000001E-7</v>
      </c>
      <c r="AG107" s="29">
        <v>1.5280999999999999E-3</v>
      </c>
      <c r="AH107" s="29">
        <v>1.4541000000000001E-3</v>
      </c>
      <c r="AI107" s="29">
        <v>9.9160000000000003E-4</v>
      </c>
      <c r="AJ107" s="29">
        <v>6.734E-4</v>
      </c>
      <c r="AK107" s="29">
        <v>5.8830000000000004E-4</v>
      </c>
      <c r="AL107" s="29">
        <v>5.7720000000000004E-4</v>
      </c>
      <c r="AM107" s="29">
        <v>6.068E-4</v>
      </c>
      <c r="AN107" s="29">
        <v>6.068E-4</v>
      </c>
      <c r="AO107" s="29">
        <v>3.4600000000000001E-21</v>
      </c>
      <c r="AP107" s="29">
        <v>9.8300000000000002E-17</v>
      </c>
      <c r="AQ107" s="29">
        <v>1.0900000000000001E-19</v>
      </c>
      <c r="AR107" s="29">
        <v>1.6399999999999999E-18</v>
      </c>
      <c r="AS107" s="29">
        <v>1.26E-21</v>
      </c>
      <c r="AT107" s="29">
        <v>2.7199999999999999E-21</v>
      </c>
      <c r="AU107" s="29">
        <v>3.4199999999999998E-21</v>
      </c>
      <c r="AV107" s="29">
        <v>6.4632800000000005E-4</v>
      </c>
      <c r="AW107" s="29">
        <v>18.362439999999999</v>
      </c>
      <c r="AX107" s="29">
        <v>2.0361199999999999E-2</v>
      </c>
      <c r="AY107" s="29">
        <v>1.91716E-3</v>
      </c>
      <c r="AZ107" s="30">
        <v>2.3536799999999999E-4</v>
      </c>
      <c r="BA107" s="30">
        <v>5.0809599999999998E-4</v>
      </c>
      <c r="BB107" s="30">
        <v>6.3885600000000004E-4</v>
      </c>
      <c r="BC107" s="28">
        <v>90</v>
      </c>
      <c r="BD107" s="29">
        <v>28.79</v>
      </c>
      <c r="BE107" s="29">
        <v>2.40708579367836E-2</v>
      </c>
      <c r="BF107" s="31">
        <f t="shared" si="3"/>
        <v>1.0120837123522832</v>
      </c>
      <c r="BG107" s="32">
        <v>10508.35</v>
      </c>
      <c r="BH107" s="33">
        <v>8</v>
      </c>
      <c r="BI107" s="32">
        <v>1</v>
      </c>
    </row>
    <row r="108" spans="1:61">
      <c r="A108" t="s">
        <v>115</v>
      </c>
      <c r="B108"/>
      <c r="C108" s="28"/>
      <c r="D108" s="28" t="s">
        <v>375</v>
      </c>
      <c r="E108" s="28"/>
      <c r="F108" s="28"/>
      <c r="G108" s="29">
        <v>0.01</v>
      </c>
      <c r="H108" s="29">
        <v>0.01</v>
      </c>
      <c r="I108" s="29">
        <v>1.8400000000000001E-9</v>
      </c>
      <c r="J108" s="29">
        <v>1.2799999999999999E-9</v>
      </c>
      <c r="K108" s="29">
        <v>7.1400000000000002E-10</v>
      </c>
      <c r="L108" s="29">
        <v>4.6600000000000005E-10</v>
      </c>
      <c r="M108" s="29">
        <v>2.98E-10</v>
      </c>
      <c r="N108" s="29">
        <v>2.39E-10</v>
      </c>
      <c r="O108" s="29">
        <v>3.0399999999999998E-10</v>
      </c>
      <c r="P108" s="29">
        <v>3.0399999999999998E-10</v>
      </c>
      <c r="Q108" s="29">
        <v>6.8079999999999999E-6</v>
      </c>
      <c r="R108" s="29">
        <v>4.7360000000000001E-6</v>
      </c>
      <c r="S108" s="29">
        <v>2.6417999999999998E-6</v>
      </c>
      <c r="T108" s="29">
        <v>1.7241999999999999E-6</v>
      </c>
      <c r="U108" s="29">
        <v>1.1026E-6</v>
      </c>
      <c r="V108" s="29">
        <v>8.8430000000000005E-7</v>
      </c>
      <c r="W108" s="29">
        <v>1.1248E-6</v>
      </c>
      <c r="X108" s="29">
        <v>1.1248E-6</v>
      </c>
      <c r="Y108" s="29">
        <v>1.09E-9</v>
      </c>
      <c r="Z108" s="29">
        <v>8.4399999999999998E-10</v>
      </c>
      <c r="AA108" s="29">
        <v>4.4099999999999998E-10</v>
      </c>
      <c r="AB108" s="29">
        <v>2.8599999999999999E-10</v>
      </c>
      <c r="AC108" s="29">
        <v>1.87E-10</v>
      </c>
      <c r="AD108" s="29">
        <v>1.51E-10</v>
      </c>
      <c r="AE108" s="29">
        <v>1.79E-10</v>
      </c>
      <c r="AF108" s="29">
        <v>1.79E-10</v>
      </c>
      <c r="AG108" s="29">
        <v>4.0330000000000002E-6</v>
      </c>
      <c r="AH108" s="29">
        <v>3.1228E-6</v>
      </c>
      <c r="AI108" s="29">
        <v>1.6317E-6</v>
      </c>
      <c r="AJ108" s="29">
        <v>1.0582000000000001E-6</v>
      </c>
      <c r="AK108" s="29">
        <v>6.919E-7</v>
      </c>
      <c r="AL108" s="29">
        <v>5.5870000000000005E-7</v>
      </c>
      <c r="AM108" s="29">
        <v>6.6229999999999999E-7</v>
      </c>
      <c r="AN108" s="29">
        <v>6.6229999999999999E-7</v>
      </c>
      <c r="AO108" s="29">
        <v>3.36E-17</v>
      </c>
      <c r="AP108" s="29">
        <v>5.0900000000000003E-14</v>
      </c>
      <c r="AQ108" s="29">
        <v>1.11E-16</v>
      </c>
      <c r="AR108" s="29">
        <v>1.01E-15</v>
      </c>
      <c r="AS108" s="29">
        <v>6.3899999999999999E-18</v>
      </c>
      <c r="AT108" s="29">
        <v>1.8100000000000001E-17</v>
      </c>
      <c r="AU108" s="29">
        <v>2.8599999999999999E-17</v>
      </c>
      <c r="AV108" s="29">
        <v>6.2764800000000003</v>
      </c>
      <c r="AW108" s="29">
        <v>9508.1200000000008</v>
      </c>
      <c r="AX108" s="29">
        <v>20.7348</v>
      </c>
      <c r="AY108" s="29">
        <v>1.18069</v>
      </c>
      <c r="AZ108" s="30">
        <v>1.1936519999999999</v>
      </c>
      <c r="BA108" s="30">
        <v>3.3810799999999999</v>
      </c>
      <c r="BB108" s="30">
        <v>5.3424800000000001</v>
      </c>
      <c r="BC108" s="28">
        <v>175</v>
      </c>
      <c r="BD108" s="29">
        <v>1.1986301369862999E-3</v>
      </c>
      <c r="BE108" s="29">
        <v>578.16</v>
      </c>
      <c r="BF108" s="31">
        <f t="shared" si="3"/>
        <v>578.16</v>
      </c>
      <c r="BG108" s="32">
        <v>0.4375</v>
      </c>
      <c r="BH108" s="33"/>
      <c r="BI108" s="32">
        <v>780</v>
      </c>
    </row>
    <row r="109" spans="1:61">
      <c r="A109" t="s">
        <v>116</v>
      </c>
      <c r="B109"/>
      <c r="C109" s="28"/>
      <c r="D109" s="28" t="s">
        <v>375</v>
      </c>
      <c r="E109" s="28"/>
      <c r="F109" s="28"/>
      <c r="G109" s="29">
        <v>5.0000000000000001E-3</v>
      </c>
      <c r="H109" s="29">
        <v>5.0000000000000001E-3</v>
      </c>
      <c r="I109" s="29">
        <v>1.8899999999999999E-9</v>
      </c>
      <c r="J109" s="29">
        <v>1.25E-9</v>
      </c>
      <c r="K109" s="29">
        <v>6.7299999999999995E-10</v>
      </c>
      <c r="L109" s="29">
        <v>4.2599999999999998E-10</v>
      </c>
      <c r="M109" s="29">
        <v>2.7199999999999999E-10</v>
      </c>
      <c r="N109" s="29">
        <v>2.18E-10</v>
      </c>
      <c r="O109" s="29">
        <v>2.8100000000000001E-10</v>
      </c>
      <c r="P109" s="29">
        <v>2.8100000000000001E-10</v>
      </c>
      <c r="Q109" s="29">
        <v>6.9929999999999998E-6</v>
      </c>
      <c r="R109" s="29">
        <v>4.6249999999999998E-6</v>
      </c>
      <c r="S109" s="29">
        <v>2.4901000000000001E-6</v>
      </c>
      <c r="T109" s="29">
        <v>1.5762E-6</v>
      </c>
      <c r="U109" s="29">
        <v>1.0064E-6</v>
      </c>
      <c r="V109" s="29">
        <v>8.0660000000000004E-7</v>
      </c>
      <c r="W109" s="29">
        <v>1.0397E-6</v>
      </c>
      <c r="X109" s="29">
        <v>1.0397E-6</v>
      </c>
      <c r="Y109" s="29">
        <v>9.27E-10</v>
      </c>
      <c r="Z109" s="29">
        <v>7.0199999999999995E-10</v>
      </c>
      <c r="AA109" s="29">
        <v>3.4899999999999998E-10</v>
      </c>
      <c r="AB109" s="29">
        <v>2.1899999999999999E-10</v>
      </c>
      <c r="AC109" s="29">
        <v>1.3100000000000001E-10</v>
      </c>
      <c r="AD109" s="29">
        <v>1.06E-10</v>
      </c>
      <c r="AE109" s="29">
        <v>1.2899999999999999E-10</v>
      </c>
      <c r="AF109" s="29">
        <v>1.2899999999999999E-10</v>
      </c>
      <c r="AG109" s="29">
        <v>3.4299E-6</v>
      </c>
      <c r="AH109" s="29">
        <v>2.5973999999999999E-6</v>
      </c>
      <c r="AI109" s="29">
        <v>1.2913E-6</v>
      </c>
      <c r="AJ109" s="29">
        <v>8.103E-7</v>
      </c>
      <c r="AK109" s="29">
        <v>4.8469999999999999E-7</v>
      </c>
      <c r="AL109" s="29">
        <v>3.9219999999999998E-7</v>
      </c>
      <c r="AM109" s="29">
        <v>4.7729999999999997E-7</v>
      </c>
      <c r="AN109" s="29">
        <v>4.7729999999999997E-7</v>
      </c>
      <c r="AO109" s="29">
        <v>8.0300000000000006E-17</v>
      </c>
      <c r="AP109" s="29">
        <v>1.1700000000000001E-13</v>
      </c>
      <c r="AQ109" s="29">
        <v>2.5399999999999999E-16</v>
      </c>
      <c r="AR109" s="29">
        <v>2.21E-15</v>
      </c>
      <c r="AS109" s="29">
        <v>1.41E-17</v>
      </c>
      <c r="AT109" s="29">
        <v>4.0700000000000001E-17</v>
      </c>
      <c r="AU109" s="29">
        <v>6.6100000000000004E-17</v>
      </c>
      <c r="AV109" s="29">
        <v>15.00004</v>
      </c>
      <c r="AW109" s="29">
        <v>21855.599999999999</v>
      </c>
      <c r="AX109" s="29">
        <v>47.447200000000002</v>
      </c>
      <c r="AY109" s="29">
        <v>2.5834899999999998</v>
      </c>
      <c r="AZ109" s="30">
        <v>2.63388</v>
      </c>
      <c r="BA109" s="30">
        <v>7.60276</v>
      </c>
      <c r="BB109" s="30">
        <v>12.347479999999999</v>
      </c>
      <c r="BC109" s="28">
        <v>150</v>
      </c>
      <c r="BD109" s="29">
        <v>3.9726027397260299E-4</v>
      </c>
      <c r="BE109" s="29">
        <v>1744.44827586207</v>
      </c>
      <c r="BF109" s="31">
        <f t="shared" si="3"/>
        <v>1744.44827586207</v>
      </c>
      <c r="BG109" s="32">
        <v>0.14499999999999999</v>
      </c>
      <c r="BH109" s="33"/>
      <c r="BI109" s="32">
        <v>6000</v>
      </c>
    </row>
    <row r="110" spans="1:61">
      <c r="A110" t="s">
        <v>117</v>
      </c>
      <c r="B110"/>
      <c r="C110" s="28"/>
      <c r="D110" s="28" t="s">
        <v>376</v>
      </c>
      <c r="E110" s="28"/>
      <c r="F110" s="28"/>
      <c r="G110" s="29"/>
      <c r="H110" s="29">
        <v>0</v>
      </c>
      <c r="I110" s="29">
        <v>0</v>
      </c>
      <c r="J110" s="29">
        <v>0</v>
      </c>
      <c r="K110" s="29">
        <v>0</v>
      </c>
      <c r="L110" s="29">
        <v>0</v>
      </c>
      <c r="M110" s="29">
        <v>0</v>
      </c>
      <c r="N110" s="29">
        <v>0</v>
      </c>
      <c r="O110" s="29">
        <v>0</v>
      </c>
      <c r="P110" s="29">
        <v>0</v>
      </c>
      <c r="Q110" s="29">
        <v>0</v>
      </c>
      <c r="R110" s="29">
        <v>0</v>
      </c>
      <c r="S110" s="29">
        <v>0</v>
      </c>
      <c r="T110" s="29">
        <v>0</v>
      </c>
      <c r="U110" s="29">
        <v>0</v>
      </c>
      <c r="V110" s="29">
        <v>0</v>
      </c>
      <c r="W110" s="29">
        <v>0</v>
      </c>
      <c r="X110" s="29">
        <v>0</v>
      </c>
      <c r="Y110" s="29">
        <v>0</v>
      </c>
      <c r="Z110" s="29">
        <v>0</v>
      </c>
      <c r="AA110" s="29">
        <v>0</v>
      </c>
      <c r="AB110" s="29">
        <v>0</v>
      </c>
      <c r="AC110" s="29">
        <v>0</v>
      </c>
      <c r="AD110" s="29">
        <v>0</v>
      </c>
      <c r="AE110" s="29">
        <v>0</v>
      </c>
      <c r="AF110" s="29">
        <v>0</v>
      </c>
      <c r="AG110" s="29">
        <v>0</v>
      </c>
      <c r="AH110" s="29">
        <v>0</v>
      </c>
      <c r="AI110" s="29">
        <v>0</v>
      </c>
      <c r="AJ110" s="29">
        <v>0</v>
      </c>
      <c r="AK110" s="29">
        <v>0</v>
      </c>
      <c r="AL110" s="29">
        <v>0</v>
      </c>
      <c r="AM110" s="29">
        <v>0</v>
      </c>
      <c r="AN110" s="29">
        <v>0</v>
      </c>
      <c r="AO110" s="29">
        <v>8.1899999999999997E-17</v>
      </c>
      <c r="AP110" s="29">
        <v>1.1999999999999999E-13</v>
      </c>
      <c r="AQ110" s="29">
        <v>2.5999999999999998E-16</v>
      </c>
      <c r="AR110" s="29">
        <v>2.4100000000000001E-15</v>
      </c>
      <c r="AS110" s="29">
        <v>1.4800000000000001E-17</v>
      </c>
      <c r="AT110" s="29">
        <v>4.25E-17</v>
      </c>
      <c r="AU110" s="29">
        <v>6.84E-17</v>
      </c>
      <c r="AV110" s="29">
        <v>15.298920000000001</v>
      </c>
      <c r="AW110" s="29">
        <v>22416</v>
      </c>
      <c r="AX110" s="29">
        <v>48.567999999999998</v>
      </c>
      <c r="AY110" s="29">
        <v>2.8172899999999998</v>
      </c>
      <c r="AZ110" s="30">
        <v>2.76464</v>
      </c>
      <c r="BA110" s="30">
        <v>7.9390000000000001</v>
      </c>
      <c r="BB110" s="30">
        <v>12.77712</v>
      </c>
      <c r="BC110" s="28">
        <v>91</v>
      </c>
      <c r="BD110" s="29">
        <v>5.9741248097412502E-6</v>
      </c>
      <c r="BE110" s="29">
        <v>116000.25477707</v>
      </c>
      <c r="BF110" s="31">
        <f t="shared" si="3"/>
        <v>116000.25477707</v>
      </c>
      <c r="BG110" s="32">
        <v>2.1805555555555601E-3</v>
      </c>
      <c r="BH110" s="33"/>
      <c r="BI110" s="32">
        <v>0</v>
      </c>
    </row>
    <row r="111" spans="1:61">
      <c r="A111" t="s">
        <v>118</v>
      </c>
      <c r="B111"/>
      <c r="C111" s="28"/>
      <c r="D111" s="28" t="s">
        <v>375</v>
      </c>
      <c r="E111" s="28"/>
      <c r="F111" s="28"/>
      <c r="G111" s="29">
        <v>1</v>
      </c>
      <c r="H111" s="29">
        <v>0.02</v>
      </c>
      <c r="I111" s="29">
        <v>1.03E-8</v>
      </c>
      <c r="J111" s="29">
        <v>4.7699999999999999E-9</v>
      </c>
      <c r="K111" s="29">
        <v>2.2999999999999999E-9</v>
      </c>
      <c r="L111" s="29">
        <v>1.31E-9</v>
      </c>
      <c r="M111" s="29">
        <v>8.2400000000000005E-10</v>
      </c>
      <c r="N111" s="29">
        <v>6.4199999999999995E-10</v>
      </c>
      <c r="O111" s="29">
        <v>8.9999999999999999E-10</v>
      </c>
      <c r="P111" s="29">
        <v>8.9999999999999999E-10</v>
      </c>
      <c r="Q111" s="29">
        <v>3.8109999999999999E-5</v>
      </c>
      <c r="R111" s="29">
        <v>1.7649E-5</v>
      </c>
      <c r="S111" s="29">
        <v>8.5099999999999998E-6</v>
      </c>
      <c r="T111" s="29">
        <v>4.8470000000000003E-6</v>
      </c>
      <c r="U111" s="29">
        <v>3.0487999999999999E-6</v>
      </c>
      <c r="V111" s="29">
        <v>2.3754000000000002E-6</v>
      </c>
      <c r="W111" s="29">
        <v>3.3299999999999999E-6</v>
      </c>
      <c r="X111" s="29">
        <v>3.3299999999999999E-6</v>
      </c>
      <c r="Y111" s="29">
        <v>4.0499999999999999E-8</v>
      </c>
      <c r="Z111" s="29">
        <v>3.6500000000000003E-8</v>
      </c>
      <c r="AA111" s="29">
        <v>2.4100000000000001E-8</v>
      </c>
      <c r="AB111" s="29">
        <v>1.6400000000000001E-8</v>
      </c>
      <c r="AC111" s="29">
        <v>1.4500000000000001E-8</v>
      </c>
      <c r="AD111" s="29">
        <v>1.33E-8</v>
      </c>
      <c r="AE111" s="29">
        <v>1.42E-8</v>
      </c>
      <c r="AF111" s="29">
        <v>1.42E-8</v>
      </c>
      <c r="AG111" s="29">
        <v>1.4985000000000001E-4</v>
      </c>
      <c r="AH111" s="29">
        <v>1.3505E-4</v>
      </c>
      <c r="AI111" s="29">
        <v>8.9170000000000002E-5</v>
      </c>
      <c r="AJ111" s="29">
        <v>6.0680000000000002E-5</v>
      </c>
      <c r="AK111" s="29">
        <v>5.3650000000000003E-5</v>
      </c>
      <c r="AL111" s="29">
        <v>4.9209999999999998E-5</v>
      </c>
      <c r="AM111" s="29">
        <v>5.2540000000000002E-5</v>
      </c>
      <c r="AN111" s="29">
        <v>5.2540000000000002E-5</v>
      </c>
      <c r="AO111" s="29">
        <v>5.9099999999999998E-22</v>
      </c>
      <c r="AP111" s="29">
        <v>2.8800000000000001E-17</v>
      </c>
      <c r="AQ111" s="29">
        <v>3.1400000000000001E-20</v>
      </c>
      <c r="AR111" s="29">
        <v>6.5499999999999996E-20</v>
      </c>
      <c r="AS111" s="29">
        <v>2.5299999999999998E-22</v>
      </c>
      <c r="AT111" s="29">
        <v>5.0299999999999996E-22</v>
      </c>
      <c r="AU111" s="29">
        <v>5.8900000000000004E-22</v>
      </c>
      <c r="AV111" s="29">
        <v>1.103988E-4</v>
      </c>
      <c r="AW111" s="29">
        <v>5.3798399999999997</v>
      </c>
      <c r="AX111" s="29">
        <v>5.8655199999999999E-3</v>
      </c>
      <c r="AY111" s="29">
        <v>7.6569499999999999E-5</v>
      </c>
      <c r="AZ111" s="30">
        <v>4.7260399999999999E-5</v>
      </c>
      <c r="BA111" s="30">
        <v>9.3960400000000003E-5</v>
      </c>
      <c r="BB111" s="30">
        <v>1.100252E-4</v>
      </c>
      <c r="BC111" s="28">
        <v>99</v>
      </c>
      <c r="BD111" s="29">
        <v>211100</v>
      </c>
      <c r="BE111" s="29">
        <v>3.2828043581241099E-6</v>
      </c>
      <c r="BF111" s="31">
        <f t="shared" si="3"/>
        <v>1.0000016413894326</v>
      </c>
      <c r="BG111" s="32">
        <v>77051500</v>
      </c>
      <c r="BH111" s="33">
        <v>900</v>
      </c>
      <c r="BI111" s="32">
        <v>0</v>
      </c>
    </row>
    <row r="112" spans="1:61">
      <c r="A112" t="s">
        <v>119</v>
      </c>
      <c r="B112"/>
      <c r="C112" s="28"/>
      <c r="D112" s="28" t="s">
        <v>379</v>
      </c>
      <c r="E112" s="28"/>
      <c r="F112" s="28"/>
      <c r="G112" s="29">
        <v>0.6</v>
      </c>
      <c r="H112" s="29">
        <v>0.6</v>
      </c>
      <c r="I112" s="29">
        <v>7.2299999999999998E-10</v>
      </c>
      <c r="J112" s="29">
        <v>4.1300000000000002E-10</v>
      </c>
      <c r="K112" s="29">
        <v>2.0700000000000001E-10</v>
      </c>
      <c r="L112" s="29">
        <v>1.2199999999999999E-10</v>
      </c>
      <c r="M112" s="29">
        <v>8.4299999999999996E-11</v>
      </c>
      <c r="N112" s="29">
        <v>6.6399999999999998E-11</v>
      </c>
      <c r="O112" s="29">
        <v>8.7100000000000002E-11</v>
      </c>
      <c r="P112" s="29">
        <v>8.7100000000000002E-11</v>
      </c>
      <c r="Q112" s="29">
        <v>2.6751E-6</v>
      </c>
      <c r="R112" s="29">
        <v>1.5281E-6</v>
      </c>
      <c r="S112" s="29">
        <v>7.6590000000000005E-7</v>
      </c>
      <c r="T112" s="29">
        <v>4.5139999999999998E-7</v>
      </c>
      <c r="U112" s="29">
        <v>3.1190999999999999E-7</v>
      </c>
      <c r="V112" s="29">
        <v>2.4568000000000001E-7</v>
      </c>
      <c r="W112" s="29">
        <v>3.2226999999999999E-7</v>
      </c>
      <c r="X112" s="29">
        <v>3.2226999999999999E-7</v>
      </c>
      <c r="Y112" s="29">
        <v>2.1999999999999999E-10</v>
      </c>
      <c r="Z112" s="29">
        <v>1.5400000000000001E-10</v>
      </c>
      <c r="AA112" s="29">
        <v>8.7799999999999997E-11</v>
      </c>
      <c r="AB112" s="29">
        <v>5.6300000000000002E-11</v>
      </c>
      <c r="AC112" s="29">
        <v>3.9700000000000002E-11</v>
      </c>
      <c r="AD112" s="29">
        <v>3.3199999999999999E-11</v>
      </c>
      <c r="AE112" s="29">
        <v>3.8200000000000001E-11</v>
      </c>
      <c r="AF112" s="29">
        <v>3.8200000000000001E-11</v>
      </c>
      <c r="AG112" s="29">
        <v>8.1399999999999996E-7</v>
      </c>
      <c r="AH112" s="29">
        <v>5.6980000000000003E-7</v>
      </c>
      <c r="AI112" s="29">
        <v>3.2486000000000001E-7</v>
      </c>
      <c r="AJ112" s="29">
        <v>2.0830999999999999E-7</v>
      </c>
      <c r="AK112" s="29">
        <v>1.4688999999999999E-7</v>
      </c>
      <c r="AL112" s="29">
        <v>1.2284000000000001E-7</v>
      </c>
      <c r="AM112" s="29">
        <v>1.4133999999999999E-7</v>
      </c>
      <c r="AN112" s="29">
        <v>1.4133999999999999E-7</v>
      </c>
      <c r="AO112" s="29">
        <v>4.0199999999999999E-17</v>
      </c>
      <c r="AP112" s="29">
        <v>5.9200000000000003E-14</v>
      </c>
      <c r="AQ112" s="29">
        <v>1.2800000000000001E-16</v>
      </c>
      <c r="AR112" s="29">
        <v>1.18E-15</v>
      </c>
      <c r="AS112" s="29">
        <v>7.4200000000000006E-18</v>
      </c>
      <c r="AT112" s="29">
        <v>2.1299999999999999E-17</v>
      </c>
      <c r="AU112" s="29">
        <v>3.4100000000000002E-17</v>
      </c>
      <c r="AV112" s="29">
        <v>7.50936</v>
      </c>
      <c r="AW112" s="29">
        <v>11058.56</v>
      </c>
      <c r="AX112" s="29">
        <v>23.910399999999999</v>
      </c>
      <c r="AY112" s="29">
        <v>1.3794200000000001</v>
      </c>
      <c r="AZ112" s="30">
        <v>1.386056</v>
      </c>
      <c r="BA112" s="30">
        <v>3.9788399999999999</v>
      </c>
      <c r="BB112" s="30">
        <v>6.3698800000000002</v>
      </c>
      <c r="BC112" s="28">
        <v>114</v>
      </c>
      <c r="BD112" s="29">
        <v>2.8919330289193299E-5</v>
      </c>
      <c r="BE112" s="29">
        <v>23963.210526315801</v>
      </c>
      <c r="BF112" s="31">
        <f t="shared" si="3"/>
        <v>23963.210526315801</v>
      </c>
      <c r="BG112" s="32">
        <v>1.0555555555555599E-2</v>
      </c>
      <c r="BH112" s="33"/>
      <c r="BI112" s="32">
        <v>480</v>
      </c>
    </row>
    <row r="113" spans="1:61">
      <c r="A113" t="s">
        <v>120</v>
      </c>
      <c r="B113"/>
      <c r="C113" s="28"/>
      <c r="D113" s="28" t="s">
        <v>375</v>
      </c>
      <c r="E113" s="28"/>
      <c r="F113" s="28"/>
      <c r="G113" s="29">
        <v>5.0000000000000001E-3</v>
      </c>
      <c r="H113" s="29">
        <v>5.0000000000000001E-3</v>
      </c>
      <c r="I113" s="29">
        <v>3.7000000000000002E-6</v>
      </c>
      <c r="J113" s="29">
        <v>3.7E-7</v>
      </c>
      <c r="K113" s="29">
        <v>2.1899999999999999E-7</v>
      </c>
      <c r="L113" s="29">
        <v>1.37E-7</v>
      </c>
      <c r="M113" s="29">
        <v>9.3600000000000004E-8</v>
      </c>
      <c r="N113" s="29">
        <v>7.1999999999999996E-8</v>
      </c>
      <c r="O113" s="29">
        <v>1.1600000000000001E-7</v>
      </c>
      <c r="P113" s="29">
        <v>1.1600000000000001E-7</v>
      </c>
      <c r="Q113" s="29">
        <v>1.3690000000000001E-2</v>
      </c>
      <c r="R113" s="29">
        <v>1.369E-3</v>
      </c>
      <c r="S113" s="29">
        <v>8.1030000000000002E-4</v>
      </c>
      <c r="T113" s="29">
        <v>5.0690000000000002E-4</v>
      </c>
      <c r="U113" s="29">
        <v>3.4632E-4</v>
      </c>
      <c r="V113" s="29">
        <v>2.6640000000000002E-4</v>
      </c>
      <c r="W113" s="29">
        <v>4.2920000000000002E-4</v>
      </c>
      <c r="X113" s="29">
        <v>4.2920000000000002E-4</v>
      </c>
      <c r="Y113" s="29">
        <v>1.5699999999999999E-4</v>
      </c>
      <c r="Z113" s="29">
        <v>1.3100000000000001E-4</v>
      </c>
      <c r="AA113" s="29">
        <v>8.2200000000000006E-5</v>
      </c>
      <c r="AB113" s="29">
        <v>5.52E-5</v>
      </c>
      <c r="AC113" s="29">
        <v>4.71E-5</v>
      </c>
      <c r="AD113" s="29">
        <v>3.9700000000000003E-5</v>
      </c>
      <c r="AE113" s="29">
        <v>4.35E-5</v>
      </c>
      <c r="AF113" s="29">
        <v>4.35E-5</v>
      </c>
      <c r="AG113" s="29">
        <v>0.58089999999999997</v>
      </c>
      <c r="AH113" s="29">
        <v>0.48470000000000002</v>
      </c>
      <c r="AI113" s="29">
        <v>0.30414000000000002</v>
      </c>
      <c r="AJ113" s="29">
        <v>0.20424</v>
      </c>
      <c r="AK113" s="29">
        <v>0.17427000000000001</v>
      </c>
      <c r="AL113" s="29">
        <v>0.14688999999999999</v>
      </c>
      <c r="AM113" s="29">
        <v>0.16095000000000001</v>
      </c>
      <c r="AN113" s="29">
        <v>0.16095000000000001</v>
      </c>
      <c r="AO113" s="29">
        <v>3.88E-20</v>
      </c>
      <c r="AP113" s="29">
        <v>8.2499999999999997E-17</v>
      </c>
      <c r="AQ113" s="29">
        <v>1.8399999999999999E-19</v>
      </c>
      <c r="AR113" s="29">
        <v>2.1600000000000001E-18</v>
      </c>
      <c r="AS113" s="29">
        <v>1.1399999999999999E-20</v>
      </c>
      <c r="AT113" s="29">
        <v>2.9E-20</v>
      </c>
      <c r="AU113" s="29">
        <v>3.8100000000000001E-20</v>
      </c>
      <c r="AV113" s="29">
        <v>7.2478400000000002E-3</v>
      </c>
      <c r="AW113" s="29">
        <v>15.411</v>
      </c>
      <c r="AX113" s="29">
        <v>3.4371199999999998E-2</v>
      </c>
      <c r="AY113" s="29">
        <v>2.5250400000000001E-3</v>
      </c>
      <c r="AZ113" s="30">
        <v>2.1295200000000002E-3</v>
      </c>
      <c r="BA113" s="30">
        <v>5.4171999999999996E-3</v>
      </c>
      <c r="BB113" s="30">
        <v>7.1170799999999996E-3</v>
      </c>
      <c r="BC113" s="28">
        <v>228</v>
      </c>
      <c r="BD113" s="29">
        <v>1.9116</v>
      </c>
      <c r="BE113" s="29">
        <v>0.36252354048964203</v>
      </c>
      <c r="BF113" s="31">
        <f t="shared" si="3"/>
        <v>1.1921897991694794</v>
      </c>
      <c r="BG113" s="32">
        <v>697.73400000000004</v>
      </c>
      <c r="BH113" s="33">
        <v>15</v>
      </c>
      <c r="BI113" s="32">
        <v>20</v>
      </c>
    </row>
    <row r="114" spans="1:61">
      <c r="A114" s="95" t="s">
        <v>121</v>
      </c>
      <c r="B114" t="s">
        <v>9</v>
      </c>
      <c r="C114" s="28"/>
      <c r="D114" s="28" t="s">
        <v>375</v>
      </c>
      <c r="E114" s="28"/>
      <c r="F114" s="28"/>
      <c r="G114" s="29">
        <v>5.0000000000000001E-3</v>
      </c>
      <c r="H114" s="29">
        <v>5.0000000000000001E-3</v>
      </c>
      <c r="I114" s="29">
        <v>1.0900000000000001E-5</v>
      </c>
      <c r="J114" s="29">
        <v>1.04E-6</v>
      </c>
      <c r="K114" s="29">
        <v>7.8899999999999998E-7</v>
      </c>
      <c r="L114" s="29">
        <v>6.2500000000000005E-7</v>
      </c>
      <c r="M114" s="29">
        <v>5.4000000000000002E-7</v>
      </c>
      <c r="N114" s="29">
        <v>4.9900000000000001E-7</v>
      </c>
      <c r="O114" s="29">
        <v>6.0900000000000001E-7</v>
      </c>
      <c r="P114" s="29">
        <v>6.0900000000000001E-7</v>
      </c>
      <c r="Q114" s="29">
        <v>4.0329999999999998E-2</v>
      </c>
      <c r="R114" s="29">
        <v>3.8479999999999999E-3</v>
      </c>
      <c r="S114" s="29">
        <v>2.9193000000000001E-3</v>
      </c>
      <c r="T114" s="29">
        <v>2.3124999999999999E-3</v>
      </c>
      <c r="U114" s="29">
        <v>1.9980000000000002E-3</v>
      </c>
      <c r="V114" s="29">
        <v>1.8462999999999999E-3</v>
      </c>
      <c r="W114" s="29">
        <v>2.2533000000000002E-3</v>
      </c>
      <c r="X114" s="29">
        <v>2.2533000000000002E-3</v>
      </c>
      <c r="Y114" s="29">
        <v>2.1100000000000001E-4</v>
      </c>
      <c r="Z114" s="29">
        <v>1.92E-4</v>
      </c>
      <c r="AA114" s="29">
        <v>1.2899999999999999E-4</v>
      </c>
      <c r="AB114" s="29">
        <v>8.6899999999999998E-5</v>
      </c>
      <c r="AC114" s="29">
        <v>7.5900000000000002E-5</v>
      </c>
      <c r="AD114" s="29">
        <v>7.1099999999999994E-5</v>
      </c>
      <c r="AE114" s="29">
        <v>7.5500000000000006E-5</v>
      </c>
      <c r="AF114" s="29">
        <v>7.5500000000000006E-5</v>
      </c>
      <c r="AG114" s="29">
        <v>0.78069999999999995</v>
      </c>
      <c r="AH114" s="29">
        <v>0.71040000000000003</v>
      </c>
      <c r="AI114" s="29">
        <v>0.4773</v>
      </c>
      <c r="AJ114" s="29">
        <v>0.32152999999999998</v>
      </c>
      <c r="AK114" s="29">
        <v>0.28083000000000002</v>
      </c>
      <c r="AL114" s="29">
        <v>0.26307000000000003</v>
      </c>
      <c r="AM114" s="29">
        <v>0.27934999999999999</v>
      </c>
      <c r="AN114" s="29">
        <v>0.27934999999999999</v>
      </c>
      <c r="AO114" s="29">
        <v>1.5400000000000001E-18</v>
      </c>
      <c r="AP114" s="29">
        <v>3.3199999999999999E-15</v>
      </c>
      <c r="AQ114" s="29">
        <v>7.4000000000000007E-18</v>
      </c>
      <c r="AR114" s="29">
        <v>7.7500000000000002E-17</v>
      </c>
      <c r="AS114" s="29">
        <v>4.5900000000000002E-19</v>
      </c>
      <c r="AT114" s="29">
        <v>1.1699999999999999E-18</v>
      </c>
      <c r="AU114" s="29">
        <v>1.52E-18</v>
      </c>
      <c r="AV114" s="29">
        <v>0.28767199999999998</v>
      </c>
      <c r="AW114" s="29">
        <v>620.17600000000004</v>
      </c>
      <c r="AX114" s="29">
        <v>1.38232</v>
      </c>
      <c r="AY114" s="29">
        <v>9.0597499999999997E-2</v>
      </c>
      <c r="AZ114" s="30">
        <v>8.5741200000000004E-2</v>
      </c>
      <c r="BA114" s="30">
        <v>0.218556</v>
      </c>
      <c r="BB114" s="30">
        <v>0.28393600000000002</v>
      </c>
      <c r="BC114" s="28">
        <v>229</v>
      </c>
      <c r="BD114" s="29">
        <v>7340</v>
      </c>
      <c r="BE114" s="29">
        <v>9.4414168937329696E-5</v>
      </c>
      <c r="BF114" s="31">
        <f t="shared" si="3"/>
        <v>1.0000472078269109</v>
      </c>
      <c r="BG114" s="32">
        <v>2679100</v>
      </c>
      <c r="BH114" s="33">
        <v>15</v>
      </c>
      <c r="BI114" s="32">
        <v>20</v>
      </c>
    </row>
    <row r="115" spans="1:61">
      <c r="A115" t="s">
        <v>122</v>
      </c>
      <c r="B115"/>
      <c r="C115" s="28"/>
      <c r="D115" s="28" t="s">
        <v>377</v>
      </c>
      <c r="E115" s="28"/>
      <c r="F115" s="28"/>
      <c r="G115" s="29">
        <v>5.0000000000000001E-3</v>
      </c>
      <c r="H115" s="29">
        <v>5.0000000000000001E-3</v>
      </c>
      <c r="I115" s="29">
        <v>4.1400000000000002E-6</v>
      </c>
      <c r="J115" s="29">
        <v>4.0999999999999999E-7</v>
      </c>
      <c r="K115" s="29">
        <v>3.0899999999999997E-7</v>
      </c>
      <c r="L115" s="29">
        <v>2.4600000000000001E-7</v>
      </c>
      <c r="M115" s="29">
        <v>2.1899999999999999E-7</v>
      </c>
      <c r="N115" s="29">
        <v>2.1400000000000001E-7</v>
      </c>
      <c r="O115" s="29">
        <v>2.53E-7</v>
      </c>
      <c r="P115" s="29">
        <v>2.53E-7</v>
      </c>
      <c r="Q115" s="29">
        <v>1.5318E-2</v>
      </c>
      <c r="R115" s="29">
        <v>1.5169999999999999E-3</v>
      </c>
      <c r="S115" s="29">
        <v>1.1433000000000001E-3</v>
      </c>
      <c r="T115" s="29">
        <v>9.1020000000000001E-4</v>
      </c>
      <c r="U115" s="29">
        <v>8.1030000000000002E-4</v>
      </c>
      <c r="V115" s="29">
        <v>7.9179999999999995E-4</v>
      </c>
      <c r="W115" s="29">
        <v>9.3610000000000004E-4</v>
      </c>
      <c r="X115" s="29">
        <v>9.3610000000000004E-4</v>
      </c>
      <c r="Y115" s="29">
        <v>2.0699999999999999E-4</v>
      </c>
      <c r="Z115" s="29">
        <v>1.9900000000000001E-4</v>
      </c>
      <c r="AA115" s="29">
        <v>1.4100000000000001E-4</v>
      </c>
      <c r="AB115" s="29">
        <v>1.13E-4</v>
      </c>
      <c r="AC115" s="29">
        <v>1E-4</v>
      </c>
      <c r="AD115" s="29">
        <v>1.02E-4</v>
      </c>
      <c r="AE115" s="29">
        <v>1.0399999999999999E-4</v>
      </c>
      <c r="AF115" s="29">
        <v>1.0399999999999999E-4</v>
      </c>
      <c r="AG115" s="29">
        <v>0.76590000000000003</v>
      </c>
      <c r="AH115" s="29">
        <v>0.73629999999999995</v>
      </c>
      <c r="AI115" s="29">
        <v>0.52170000000000005</v>
      </c>
      <c r="AJ115" s="29">
        <v>0.41810000000000003</v>
      </c>
      <c r="AK115" s="29">
        <v>0.37</v>
      </c>
      <c r="AL115" s="29">
        <v>0.37740000000000001</v>
      </c>
      <c r="AM115" s="29">
        <v>0.38479999999999998</v>
      </c>
      <c r="AN115" s="29">
        <v>0.38479999999999998</v>
      </c>
      <c r="AO115" s="29">
        <v>5.92E-21</v>
      </c>
      <c r="AP115" s="29">
        <v>1.5199999999999999E-17</v>
      </c>
      <c r="AQ115" s="29">
        <v>3.4199999999999998E-20</v>
      </c>
      <c r="AR115" s="29">
        <v>6.41E-19</v>
      </c>
      <c r="AS115" s="29">
        <v>2.11E-21</v>
      </c>
      <c r="AT115" s="29">
        <v>4.7499999999999997E-21</v>
      </c>
      <c r="AU115" s="29">
        <v>5.8400000000000002E-21</v>
      </c>
      <c r="AV115" s="29">
        <v>1.1058559999999999E-3</v>
      </c>
      <c r="AW115" s="29">
        <v>2.8393600000000001</v>
      </c>
      <c r="AX115" s="29">
        <v>6.3885599999999997E-3</v>
      </c>
      <c r="AY115" s="29">
        <v>7.4932899999999997E-4</v>
      </c>
      <c r="AZ115" s="30">
        <v>3.9414799999999998E-4</v>
      </c>
      <c r="BA115" s="30">
        <v>8.8730000000000005E-4</v>
      </c>
      <c r="BB115" s="30">
        <v>1.0909120000000001E-3</v>
      </c>
      <c r="BC115" s="28">
        <v>230</v>
      </c>
      <c r="BD115" s="29">
        <v>75380</v>
      </c>
      <c r="BE115" s="29">
        <v>9.1934200053064501E-6</v>
      </c>
      <c r="BF115" s="31">
        <f t="shared" si="3"/>
        <v>1.0000045967155431</v>
      </c>
      <c r="BG115" s="32">
        <v>27513700</v>
      </c>
      <c r="BH115" s="33">
        <v>15</v>
      </c>
      <c r="BI115" s="32">
        <v>20</v>
      </c>
    </row>
    <row r="116" spans="1:61">
      <c r="A116" t="s">
        <v>123</v>
      </c>
      <c r="B116"/>
      <c r="C116" s="28"/>
      <c r="D116" s="28" t="s">
        <v>375</v>
      </c>
      <c r="E116" s="28"/>
      <c r="F116" s="28"/>
      <c r="G116" s="29">
        <v>5.0000000000000001E-3</v>
      </c>
      <c r="H116" s="29">
        <v>5.0000000000000001E-3</v>
      </c>
      <c r="I116" s="29">
        <v>4.6299999999999997E-6</v>
      </c>
      <c r="J116" s="29">
        <v>4.5699999999999998E-7</v>
      </c>
      <c r="K116" s="29">
        <v>3.58E-7</v>
      </c>
      <c r="L116" s="29">
        <v>2.8900000000000001E-7</v>
      </c>
      <c r="M116" s="29">
        <v>2.53E-7</v>
      </c>
      <c r="N116" s="29">
        <v>2.3099999999999999E-7</v>
      </c>
      <c r="O116" s="29">
        <v>2.7799999999999997E-7</v>
      </c>
      <c r="P116" s="29">
        <v>2.7799999999999997E-7</v>
      </c>
      <c r="Q116" s="29">
        <v>1.7131E-2</v>
      </c>
      <c r="R116" s="29">
        <v>1.6909E-3</v>
      </c>
      <c r="S116" s="29">
        <v>1.3246E-3</v>
      </c>
      <c r="T116" s="29">
        <v>1.0693E-3</v>
      </c>
      <c r="U116" s="29">
        <v>9.3610000000000004E-4</v>
      </c>
      <c r="V116" s="29">
        <v>8.5470000000000001E-4</v>
      </c>
      <c r="W116" s="29">
        <v>1.0286E-3</v>
      </c>
      <c r="X116" s="29">
        <v>1.0286E-3</v>
      </c>
      <c r="Y116" s="29">
        <v>5.3600000000000002E-5</v>
      </c>
      <c r="Z116" s="29">
        <v>5.0399999999999999E-5</v>
      </c>
      <c r="AA116" s="29">
        <v>3.6699999999999998E-5</v>
      </c>
      <c r="AB116" s="29">
        <v>2.65E-5</v>
      </c>
      <c r="AC116" s="29">
        <v>2.5000000000000001E-5</v>
      </c>
      <c r="AD116" s="29">
        <v>2.48E-5</v>
      </c>
      <c r="AE116" s="29">
        <v>2.5599999999999999E-5</v>
      </c>
      <c r="AF116" s="29">
        <v>2.5599999999999999E-5</v>
      </c>
      <c r="AG116" s="29">
        <v>0.19832</v>
      </c>
      <c r="AH116" s="29">
        <v>0.18648000000000001</v>
      </c>
      <c r="AI116" s="29">
        <v>0.13578999999999999</v>
      </c>
      <c r="AJ116" s="29">
        <v>9.8049999999999998E-2</v>
      </c>
      <c r="AK116" s="29">
        <v>9.2499999999999999E-2</v>
      </c>
      <c r="AL116" s="29">
        <v>9.1759999999999994E-2</v>
      </c>
      <c r="AM116" s="29">
        <v>9.4719999999999999E-2</v>
      </c>
      <c r="AN116" s="29">
        <v>9.4719999999999999E-2</v>
      </c>
      <c r="AO116" s="29">
        <v>2.5599999999999999E-21</v>
      </c>
      <c r="AP116" s="29">
        <v>7.8999999999999996E-18</v>
      </c>
      <c r="AQ116" s="29">
        <v>1.7999999999999999E-20</v>
      </c>
      <c r="AR116" s="29">
        <v>4.5300000000000002E-19</v>
      </c>
      <c r="AS116" s="29">
        <v>1.1E-21</v>
      </c>
      <c r="AT116" s="29">
        <v>2.2199999999999998E-21</v>
      </c>
      <c r="AU116" s="29">
        <v>2.55E-21</v>
      </c>
      <c r="AV116" s="29">
        <v>4.7820799999999999E-4</v>
      </c>
      <c r="AW116" s="29">
        <v>1.4757199999999999</v>
      </c>
      <c r="AX116" s="29">
        <v>3.3624000000000002E-3</v>
      </c>
      <c r="AY116" s="29">
        <v>5.2955700000000005E-4</v>
      </c>
      <c r="AZ116" s="30">
        <v>2.0547999999999999E-4</v>
      </c>
      <c r="BA116" s="30">
        <v>4.1469599999999999E-4</v>
      </c>
      <c r="BB116" s="30">
        <v>4.7634000000000001E-4</v>
      </c>
      <c r="BC116" s="28">
        <v>232</v>
      </c>
      <c r="BD116" s="29">
        <v>14050000000</v>
      </c>
      <c r="BE116" s="29">
        <v>4.9323843416370098E-11</v>
      </c>
      <c r="BF116" s="31">
        <f t="shared" si="3"/>
        <v>0.99999929245929309</v>
      </c>
      <c r="BG116" s="32">
        <v>5128250000000</v>
      </c>
      <c r="BH116" s="33">
        <v>15</v>
      </c>
      <c r="BI116" s="32">
        <v>20</v>
      </c>
    </row>
    <row r="117" spans="1:61">
      <c r="A117" t="s">
        <v>124</v>
      </c>
      <c r="B117"/>
      <c r="C117" s="28"/>
      <c r="D117" s="28" t="s">
        <v>375</v>
      </c>
      <c r="E117" s="28"/>
      <c r="F117" s="28"/>
      <c r="G117" s="29">
        <v>0.02</v>
      </c>
      <c r="H117" s="29">
        <v>0.02</v>
      </c>
      <c r="I117" s="29">
        <v>5.5000000000000003E-8</v>
      </c>
      <c r="J117" s="29">
        <v>3.1200000000000001E-8</v>
      </c>
      <c r="K117" s="29">
        <v>1.7299999999999999E-8</v>
      </c>
      <c r="L117" s="29">
        <v>1.0800000000000001E-8</v>
      </c>
      <c r="M117" s="29">
        <v>6.8999999999999997E-9</v>
      </c>
      <c r="N117" s="29">
        <v>5.7999999999999998E-9</v>
      </c>
      <c r="O117" s="29">
        <v>7.4099999999999998E-9</v>
      </c>
      <c r="P117" s="29">
        <v>7.4099999999999998E-9</v>
      </c>
      <c r="Q117" s="29">
        <v>2.0350000000000001E-4</v>
      </c>
      <c r="R117" s="29">
        <v>1.1544000000000001E-4</v>
      </c>
      <c r="S117" s="29">
        <v>6.4010000000000005E-5</v>
      </c>
      <c r="T117" s="29">
        <v>3.9959999999999997E-5</v>
      </c>
      <c r="U117" s="29">
        <v>2.5530000000000001E-5</v>
      </c>
      <c r="V117" s="29">
        <v>2.1460000000000001E-5</v>
      </c>
      <c r="W117" s="29">
        <v>2.7416999999999999E-5</v>
      </c>
      <c r="X117" s="29">
        <v>2.7416999999999999E-5</v>
      </c>
      <c r="Y117" s="29">
        <v>3.2399999999999999E-7</v>
      </c>
      <c r="Z117" s="29">
        <v>3.0800000000000001E-7</v>
      </c>
      <c r="AA117" s="29">
        <v>2.1400000000000001E-7</v>
      </c>
      <c r="AB117" s="29">
        <v>1.48E-7</v>
      </c>
      <c r="AC117" s="29">
        <v>1.29E-7</v>
      </c>
      <c r="AD117" s="29">
        <v>1.2700000000000001E-7</v>
      </c>
      <c r="AE117" s="29">
        <v>1.3300000000000001E-7</v>
      </c>
      <c r="AF117" s="29">
        <v>1.3300000000000001E-7</v>
      </c>
      <c r="AG117" s="29">
        <v>1.1988000000000001E-3</v>
      </c>
      <c r="AH117" s="29">
        <v>1.1395999999999999E-3</v>
      </c>
      <c r="AI117" s="29">
        <v>7.9179999999999995E-4</v>
      </c>
      <c r="AJ117" s="29">
        <v>5.4759999999999997E-4</v>
      </c>
      <c r="AK117" s="29">
        <v>4.773E-4</v>
      </c>
      <c r="AL117" s="29">
        <v>4.6989999999999998E-4</v>
      </c>
      <c r="AM117" s="29">
        <v>4.9209999999999998E-4</v>
      </c>
      <c r="AN117" s="29">
        <v>4.9209999999999998E-4</v>
      </c>
      <c r="AO117" s="29">
        <v>1.74E-18</v>
      </c>
      <c r="AP117" s="29">
        <v>4.8799999999999996E-15</v>
      </c>
      <c r="AQ117" s="29">
        <v>1.1E-17</v>
      </c>
      <c r="AR117" s="29">
        <v>1.23E-16</v>
      </c>
      <c r="AS117" s="29">
        <v>6.9199999999999996E-19</v>
      </c>
      <c r="AT117" s="29">
        <v>1.52E-18</v>
      </c>
      <c r="AU117" s="29">
        <v>1.74E-18</v>
      </c>
      <c r="AV117" s="29">
        <v>0.32503199999999999</v>
      </c>
      <c r="AW117" s="29">
        <v>911.58399999999995</v>
      </c>
      <c r="AX117" s="29">
        <v>2.0548000000000002</v>
      </c>
      <c r="AY117" s="29">
        <v>0.143787</v>
      </c>
      <c r="AZ117" s="30">
        <v>0.12926560000000001</v>
      </c>
      <c r="BA117" s="30">
        <v>0.28393600000000002</v>
      </c>
      <c r="BB117" s="30">
        <v>0.32503199999999999</v>
      </c>
      <c r="BC117" s="28">
        <v>44</v>
      </c>
      <c r="BD117" s="29">
        <v>60</v>
      </c>
      <c r="BE117" s="29">
        <v>1.155E-2</v>
      </c>
      <c r="BF117" s="31">
        <f t="shared" si="3"/>
        <v>1.0057861168502846</v>
      </c>
      <c r="BG117" s="32">
        <v>21900</v>
      </c>
      <c r="BH117" s="33"/>
      <c r="BI117" s="32">
        <v>1000</v>
      </c>
    </row>
    <row r="118" spans="1:61">
      <c r="A118" t="s">
        <v>125</v>
      </c>
      <c r="B118"/>
      <c r="C118" s="28"/>
      <c r="D118" s="28" t="s">
        <v>375</v>
      </c>
      <c r="E118" s="28"/>
      <c r="F118" s="28"/>
      <c r="G118" s="29">
        <v>1</v>
      </c>
      <c r="H118" s="29">
        <v>1</v>
      </c>
      <c r="I118" s="29">
        <v>1.2799999999999999E-9</v>
      </c>
      <c r="J118" s="29">
        <v>8.99E-10</v>
      </c>
      <c r="K118" s="29">
        <v>5.3600000000000001E-10</v>
      </c>
      <c r="L118" s="29">
        <v>3.5200000000000003E-10</v>
      </c>
      <c r="M118" s="29">
        <v>2.4099999999999999E-10</v>
      </c>
      <c r="N118" s="29">
        <v>2.02E-10</v>
      </c>
      <c r="O118" s="29">
        <v>2.4699999999999997E-10</v>
      </c>
      <c r="P118" s="29">
        <v>2.4699999999999997E-10</v>
      </c>
      <c r="Q118" s="29">
        <v>4.7360000000000001E-6</v>
      </c>
      <c r="R118" s="29">
        <v>3.3262999999999998E-6</v>
      </c>
      <c r="S118" s="29">
        <v>1.9831999999999999E-6</v>
      </c>
      <c r="T118" s="29">
        <v>1.3024E-6</v>
      </c>
      <c r="U118" s="29">
        <v>8.9169999999999997E-7</v>
      </c>
      <c r="V118" s="29">
        <v>7.4740000000000004E-7</v>
      </c>
      <c r="W118" s="29">
        <v>9.1390000000000005E-7</v>
      </c>
      <c r="X118" s="29">
        <v>9.1390000000000005E-7</v>
      </c>
      <c r="Y118" s="29">
        <v>1.2400000000000001E-9</v>
      </c>
      <c r="Z118" s="29">
        <v>1.02E-9</v>
      </c>
      <c r="AA118" s="29">
        <v>5.5099999999999996E-10</v>
      </c>
      <c r="AB118" s="29">
        <v>3.44E-10</v>
      </c>
      <c r="AC118" s="29">
        <v>2.25E-10</v>
      </c>
      <c r="AD118" s="29">
        <v>1.8E-10</v>
      </c>
      <c r="AE118" s="29">
        <v>2.1400000000000001E-10</v>
      </c>
      <c r="AF118" s="29">
        <v>2.1400000000000001E-10</v>
      </c>
      <c r="AG118" s="29">
        <v>4.5879999999999999E-6</v>
      </c>
      <c r="AH118" s="29">
        <v>3.7740000000000002E-6</v>
      </c>
      <c r="AI118" s="29">
        <v>2.0387000000000001E-6</v>
      </c>
      <c r="AJ118" s="29">
        <v>1.2727999999999999E-6</v>
      </c>
      <c r="AK118" s="29">
        <v>8.3249999999999997E-7</v>
      </c>
      <c r="AL118" s="29">
        <v>6.6599999999999996E-7</v>
      </c>
      <c r="AM118" s="29">
        <v>7.9179999999999998E-7</v>
      </c>
      <c r="AN118" s="29">
        <v>7.9179999999999998E-7</v>
      </c>
      <c r="AO118" s="29">
        <v>3.9700000000000003E-17</v>
      </c>
      <c r="AP118" s="29">
        <v>5.9799999999999995E-14</v>
      </c>
      <c r="AQ118" s="29">
        <v>1.2999999999999999E-16</v>
      </c>
      <c r="AR118" s="29">
        <v>1.2199999999999999E-15</v>
      </c>
      <c r="AS118" s="29">
        <v>7.7299999999999997E-18</v>
      </c>
      <c r="AT118" s="29">
        <v>2.2E-17</v>
      </c>
      <c r="AU118" s="29">
        <v>3.4599999999999998E-17</v>
      </c>
      <c r="AV118" s="29">
        <v>7.4159600000000001</v>
      </c>
      <c r="AW118" s="29">
        <v>11170.64</v>
      </c>
      <c r="AX118" s="29">
        <v>24.283999999999999</v>
      </c>
      <c r="AY118" s="29">
        <v>1.42618</v>
      </c>
      <c r="AZ118" s="30">
        <v>1.443964</v>
      </c>
      <c r="BA118" s="30">
        <v>4.1096000000000004</v>
      </c>
      <c r="BB118" s="30">
        <v>6.4632800000000001</v>
      </c>
      <c r="BC118" s="28">
        <v>200</v>
      </c>
      <c r="BD118" s="29">
        <v>2.9794520547945201E-3</v>
      </c>
      <c r="BE118" s="29">
        <v>232.593103448276</v>
      </c>
      <c r="BF118" s="31">
        <f t="shared" si="3"/>
        <v>232.593103448276</v>
      </c>
      <c r="BG118" s="32">
        <v>1.0874999999999999</v>
      </c>
      <c r="BH118" s="33">
        <v>1000</v>
      </c>
      <c r="BI118" s="32">
        <v>1500</v>
      </c>
    </row>
    <row r="119" spans="1:61">
      <c r="A119" s="95" t="s">
        <v>126</v>
      </c>
      <c r="B119" s="97" t="s">
        <v>9</v>
      </c>
      <c r="C119" s="28"/>
      <c r="D119" s="28" t="s">
        <v>376</v>
      </c>
      <c r="E119" s="28"/>
      <c r="F119" s="28"/>
      <c r="G119" s="29"/>
      <c r="H119" s="29">
        <v>0</v>
      </c>
      <c r="I119" s="29">
        <v>0</v>
      </c>
      <c r="J119" s="29">
        <v>0</v>
      </c>
      <c r="K119" s="29">
        <v>0</v>
      </c>
      <c r="L119" s="29">
        <v>0</v>
      </c>
      <c r="M119" s="29">
        <v>0</v>
      </c>
      <c r="N119" s="29">
        <v>0</v>
      </c>
      <c r="O119" s="29">
        <v>0</v>
      </c>
      <c r="P119" s="29">
        <v>0</v>
      </c>
      <c r="Q119" s="29">
        <v>0</v>
      </c>
      <c r="R119" s="29">
        <v>0</v>
      </c>
      <c r="S119" s="29">
        <v>0</v>
      </c>
      <c r="T119" s="29">
        <v>0</v>
      </c>
      <c r="U119" s="29">
        <v>0</v>
      </c>
      <c r="V119" s="29">
        <v>0</v>
      </c>
      <c r="W119" s="29">
        <v>0</v>
      </c>
      <c r="X119" s="29">
        <v>0</v>
      </c>
      <c r="Y119" s="29">
        <v>0</v>
      </c>
      <c r="Z119" s="29">
        <v>0</v>
      </c>
      <c r="AA119" s="29">
        <v>0</v>
      </c>
      <c r="AB119" s="29">
        <v>0</v>
      </c>
      <c r="AC119" s="29">
        <v>0</v>
      </c>
      <c r="AD119" s="29">
        <v>0</v>
      </c>
      <c r="AE119" s="29">
        <v>0</v>
      </c>
      <c r="AF119" s="29">
        <v>0</v>
      </c>
      <c r="AG119" s="29">
        <v>0</v>
      </c>
      <c r="AH119" s="29">
        <v>0</v>
      </c>
      <c r="AI119" s="29">
        <v>0</v>
      </c>
      <c r="AJ119" s="29">
        <v>0</v>
      </c>
      <c r="AK119" s="29">
        <v>0</v>
      </c>
      <c r="AL119" s="29">
        <v>0</v>
      </c>
      <c r="AM119" s="29">
        <v>0</v>
      </c>
      <c r="AN119" s="29">
        <v>0</v>
      </c>
      <c r="AO119" s="29">
        <v>6.8399999999999996E-20</v>
      </c>
      <c r="AP119" s="29">
        <v>3.9699999999999999E-16</v>
      </c>
      <c r="AQ119" s="29">
        <v>4.7499999999999998E-19</v>
      </c>
      <c r="AR119" s="29">
        <v>6.1200000000000001E-17</v>
      </c>
      <c r="AS119" s="29">
        <v>4.06E-20</v>
      </c>
      <c r="AT119" s="29">
        <v>5.6600000000000001E-20</v>
      </c>
      <c r="AU119" s="29">
        <v>6.6699999999999999E-20</v>
      </c>
      <c r="AV119" s="29">
        <v>1.2777119999999999E-2</v>
      </c>
      <c r="AW119" s="29">
        <v>74.159599999999998</v>
      </c>
      <c r="AX119" s="29">
        <v>8.8730000000000003E-2</v>
      </c>
      <c r="AY119" s="29">
        <v>7.1542800000000004E-2</v>
      </c>
      <c r="AZ119" s="30">
        <v>7.58408E-3</v>
      </c>
      <c r="BA119" s="30">
        <v>1.057288E-2</v>
      </c>
      <c r="BB119" s="30">
        <v>1.245956E-2</v>
      </c>
      <c r="BC119" s="28">
        <v>206</v>
      </c>
      <c r="BD119" s="29">
        <v>7.9908675799086794E-6</v>
      </c>
      <c r="BE119" s="29">
        <v>86724</v>
      </c>
      <c r="BF119" s="31">
        <f t="shared" si="3"/>
        <v>86724</v>
      </c>
      <c r="BG119" s="32">
        <v>2.9166666666666698E-3</v>
      </c>
      <c r="BH119" s="33"/>
      <c r="BI119" s="32">
        <v>1500</v>
      </c>
    </row>
    <row r="120" spans="1:61">
      <c r="A120" s="95" t="s">
        <v>127</v>
      </c>
      <c r="B120" t="s">
        <v>9</v>
      </c>
      <c r="C120" s="28"/>
      <c r="D120" s="28" t="s">
        <v>376</v>
      </c>
      <c r="E120" s="28"/>
      <c r="F120" s="28"/>
      <c r="G120" s="29"/>
      <c r="H120" s="29">
        <v>0</v>
      </c>
      <c r="I120" s="29">
        <v>0</v>
      </c>
      <c r="J120" s="29">
        <v>0</v>
      </c>
      <c r="K120" s="29">
        <v>0</v>
      </c>
      <c r="L120" s="29">
        <v>0</v>
      </c>
      <c r="M120" s="29">
        <v>0</v>
      </c>
      <c r="N120" s="29">
        <v>0</v>
      </c>
      <c r="O120" s="29">
        <v>0</v>
      </c>
      <c r="P120" s="29">
        <v>0</v>
      </c>
      <c r="Q120" s="29">
        <v>0</v>
      </c>
      <c r="R120" s="29">
        <v>0</v>
      </c>
      <c r="S120" s="29">
        <v>0</v>
      </c>
      <c r="T120" s="29">
        <v>0</v>
      </c>
      <c r="U120" s="29">
        <v>0</v>
      </c>
      <c r="V120" s="29">
        <v>0</v>
      </c>
      <c r="W120" s="29">
        <v>0</v>
      </c>
      <c r="X120" s="29">
        <v>0</v>
      </c>
      <c r="Y120" s="29">
        <v>0</v>
      </c>
      <c r="Z120" s="29">
        <v>0</v>
      </c>
      <c r="AA120" s="29">
        <v>0</v>
      </c>
      <c r="AB120" s="29">
        <v>0</v>
      </c>
      <c r="AC120" s="29">
        <v>0</v>
      </c>
      <c r="AD120" s="29">
        <v>0</v>
      </c>
      <c r="AE120" s="29">
        <v>0</v>
      </c>
      <c r="AF120" s="29">
        <v>0</v>
      </c>
      <c r="AG120" s="29">
        <v>0</v>
      </c>
      <c r="AH120" s="29">
        <v>0</v>
      </c>
      <c r="AI120" s="29">
        <v>0</v>
      </c>
      <c r="AJ120" s="29">
        <v>0</v>
      </c>
      <c r="AK120" s="29">
        <v>0</v>
      </c>
      <c r="AL120" s="29">
        <v>0</v>
      </c>
      <c r="AM120" s="29">
        <v>0</v>
      </c>
      <c r="AN120" s="29">
        <v>0</v>
      </c>
      <c r="AO120" s="29">
        <v>6.8899999999999995E-17</v>
      </c>
      <c r="AP120" s="29">
        <v>1.0199999999999999E-13</v>
      </c>
      <c r="AQ120" s="29">
        <v>2.2E-16</v>
      </c>
      <c r="AR120" s="29">
        <v>2.0200000000000001E-15</v>
      </c>
      <c r="AS120" s="29">
        <v>1.2600000000000001E-17</v>
      </c>
      <c r="AT120" s="29">
        <v>3.6200000000000002E-17</v>
      </c>
      <c r="AU120" s="29">
        <v>5.7900000000000002E-17</v>
      </c>
      <c r="AV120" s="29">
        <v>12.870520000000001</v>
      </c>
      <c r="AW120" s="29">
        <v>19053.599999999999</v>
      </c>
      <c r="AX120" s="29">
        <v>41.095999999999997</v>
      </c>
      <c r="AY120" s="29">
        <v>2.36138</v>
      </c>
      <c r="AZ120" s="30">
        <v>2.3536800000000002</v>
      </c>
      <c r="BA120" s="30">
        <v>6.7621599999999997</v>
      </c>
      <c r="BB120" s="30">
        <v>10.815720000000001</v>
      </c>
      <c r="BC120" s="28">
        <v>209</v>
      </c>
      <c r="BD120" s="29">
        <v>4.1114916286149197E-6</v>
      </c>
      <c r="BE120" s="29">
        <v>168551.966682092</v>
      </c>
      <c r="BF120" s="31">
        <f t="shared" si="3"/>
        <v>168551.966682092</v>
      </c>
      <c r="BG120" s="32">
        <v>1.5006944444444399E-3</v>
      </c>
      <c r="BH120" s="33"/>
      <c r="BI120" s="32">
        <v>1500</v>
      </c>
    </row>
    <row r="121" spans="1:61">
      <c r="A121" s="95" t="s">
        <v>128</v>
      </c>
      <c r="B121" s="97" t="s">
        <v>9</v>
      </c>
      <c r="C121" s="28"/>
      <c r="D121" s="28" t="s">
        <v>376</v>
      </c>
      <c r="E121" s="28"/>
      <c r="F121" s="28"/>
      <c r="G121" s="29"/>
      <c r="H121" s="29">
        <v>0</v>
      </c>
      <c r="I121" s="29">
        <v>0</v>
      </c>
      <c r="J121" s="29">
        <v>0</v>
      </c>
      <c r="K121" s="29">
        <v>0</v>
      </c>
      <c r="L121" s="29">
        <v>0</v>
      </c>
      <c r="M121" s="29">
        <v>0</v>
      </c>
      <c r="N121" s="29">
        <v>0</v>
      </c>
      <c r="O121" s="29">
        <v>0</v>
      </c>
      <c r="P121" s="29">
        <v>0</v>
      </c>
      <c r="Q121" s="29">
        <v>0</v>
      </c>
      <c r="R121" s="29">
        <v>0</v>
      </c>
      <c r="S121" s="29">
        <v>0</v>
      </c>
      <c r="T121" s="29">
        <v>0</v>
      </c>
      <c r="U121" s="29">
        <v>0</v>
      </c>
      <c r="V121" s="29">
        <v>0</v>
      </c>
      <c r="W121" s="29">
        <v>0</v>
      </c>
      <c r="X121" s="29">
        <v>0</v>
      </c>
      <c r="Y121" s="29">
        <v>0</v>
      </c>
      <c r="Z121" s="29">
        <v>0</v>
      </c>
      <c r="AA121" s="29">
        <v>0</v>
      </c>
      <c r="AB121" s="29">
        <v>0</v>
      </c>
      <c r="AC121" s="29">
        <v>0</v>
      </c>
      <c r="AD121" s="29">
        <v>0</v>
      </c>
      <c r="AE121" s="29">
        <v>0</v>
      </c>
      <c r="AF121" s="29">
        <v>0</v>
      </c>
      <c r="AG121" s="29">
        <v>0</v>
      </c>
      <c r="AH121" s="29">
        <v>0</v>
      </c>
      <c r="AI121" s="29">
        <v>0</v>
      </c>
      <c r="AJ121" s="29">
        <v>0</v>
      </c>
      <c r="AK121" s="29">
        <v>0</v>
      </c>
      <c r="AL121" s="29">
        <v>0</v>
      </c>
      <c r="AM121" s="29">
        <v>0</v>
      </c>
      <c r="AN121" s="29">
        <v>0</v>
      </c>
      <c r="AO121" s="29">
        <v>8.98E-17</v>
      </c>
      <c r="AP121" s="29">
        <v>1.3199999999999999E-13</v>
      </c>
      <c r="AQ121" s="29">
        <v>2.85E-16</v>
      </c>
      <c r="AR121" s="29">
        <v>2.6399999999999999E-15</v>
      </c>
      <c r="AS121" s="29">
        <v>1.6399999999999999E-17</v>
      </c>
      <c r="AT121" s="29">
        <v>4.7099999999999997E-17</v>
      </c>
      <c r="AU121" s="29">
        <v>7.5700000000000002E-17</v>
      </c>
      <c r="AV121" s="29">
        <v>16.774640000000002</v>
      </c>
      <c r="AW121" s="29">
        <v>24657.599999999999</v>
      </c>
      <c r="AX121" s="29">
        <v>53.238</v>
      </c>
      <c r="AY121" s="29">
        <v>3.08616</v>
      </c>
      <c r="AZ121" s="30">
        <v>3.06352</v>
      </c>
      <c r="BA121" s="30">
        <v>8.7982800000000001</v>
      </c>
      <c r="BB121" s="30">
        <v>14.14076</v>
      </c>
      <c r="BC121" s="28">
        <v>210</v>
      </c>
      <c r="BD121" s="29">
        <v>2.4733637747336398E-6</v>
      </c>
      <c r="BE121" s="29">
        <v>280185.23076923098</v>
      </c>
      <c r="BF121" s="31">
        <f t="shared" si="3"/>
        <v>280185.23076923098</v>
      </c>
      <c r="BG121" s="32">
        <v>9.0277777777777795E-4</v>
      </c>
      <c r="BH121" s="33"/>
      <c r="BI121" s="32">
        <v>1500</v>
      </c>
    </row>
    <row r="122" spans="1:61">
      <c r="A122" t="s">
        <v>129</v>
      </c>
      <c r="B122"/>
      <c r="C122" s="28"/>
      <c r="D122" s="28" t="s">
        <v>375</v>
      </c>
      <c r="E122" s="28"/>
      <c r="F122" s="28"/>
      <c r="G122" s="29">
        <v>5.0000000000000001E-3</v>
      </c>
      <c r="H122" s="29">
        <v>5.0000000000000001E-3</v>
      </c>
      <c r="I122" s="29">
        <v>3.0399999999999998E-9</v>
      </c>
      <c r="J122" s="29">
        <v>2.09E-9</v>
      </c>
      <c r="K122" s="29">
        <v>1.13E-9</v>
      </c>
      <c r="L122" s="29">
        <v>7.2299999999999998E-10</v>
      </c>
      <c r="M122" s="29">
        <v>4.49E-10</v>
      </c>
      <c r="N122" s="29">
        <v>3.58E-10</v>
      </c>
      <c r="O122" s="29">
        <v>4.65E-10</v>
      </c>
      <c r="P122" s="29">
        <v>4.65E-10</v>
      </c>
      <c r="Q122" s="29">
        <v>1.1248E-5</v>
      </c>
      <c r="R122" s="29">
        <v>7.7330000000000003E-6</v>
      </c>
      <c r="S122" s="29">
        <v>4.1810000000000003E-6</v>
      </c>
      <c r="T122" s="29">
        <v>2.6751E-6</v>
      </c>
      <c r="U122" s="29">
        <v>1.6613000000000001E-6</v>
      </c>
      <c r="V122" s="29">
        <v>1.3246E-6</v>
      </c>
      <c r="W122" s="29">
        <v>1.7205000000000001E-6</v>
      </c>
      <c r="X122" s="29">
        <v>1.7205000000000001E-6</v>
      </c>
      <c r="Y122" s="29">
        <v>1.67E-9</v>
      </c>
      <c r="Z122" s="29">
        <v>1.25E-9</v>
      </c>
      <c r="AA122" s="29">
        <v>6.4900000000000003E-10</v>
      </c>
      <c r="AB122" s="29">
        <v>4.2700000000000002E-10</v>
      </c>
      <c r="AC122" s="29">
        <v>2.8899999999999998E-10</v>
      </c>
      <c r="AD122" s="29">
        <v>2.3400000000000002E-10</v>
      </c>
      <c r="AE122" s="29">
        <v>2.7399999999999998E-10</v>
      </c>
      <c r="AF122" s="29">
        <v>2.7399999999999998E-10</v>
      </c>
      <c r="AG122" s="29">
        <v>6.1789999999999996E-6</v>
      </c>
      <c r="AH122" s="29">
        <v>4.6249999999999998E-6</v>
      </c>
      <c r="AI122" s="29">
        <v>2.4013000000000002E-6</v>
      </c>
      <c r="AJ122" s="29">
        <v>1.5798999999999999E-6</v>
      </c>
      <c r="AK122" s="29">
        <v>1.0693000000000001E-6</v>
      </c>
      <c r="AL122" s="29">
        <v>8.6580000000000004E-7</v>
      </c>
      <c r="AM122" s="29">
        <v>1.0137999999999999E-6</v>
      </c>
      <c r="AN122" s="29">
        <v>1.0137999999999999E-6</v>
      </c>
      <c r="AO122" s="29">
        <v>1.4899999999999999E-17</v>
      </c>
      <c r="AP122" s="29">
        <v>2.3999999999999999E-14</v>
      </c>
      <c r="AQ122" s="29">
        <v>5.2300000000000001E-17</v>
      </c>
      <c r="AR122" s="29">
        <v>5.2300000000000002E-16</v>
      </c>
      <c r="AS122" s="29">
        <v>3.2300000000000001E-18</v>
      </c>
      <c r="AT122" s="29">
        <v>8.9200000000000003E-18</v>
      </c>
      <c r="AU122" s="29">
        <v>1.3500000000000001E-17</v>
      </c>
      <c r="AV122" s="29">
        <v>2.7833199999999998</v>
      </c>
      <c r="AW122" s="29">
        <v>4483.2</v>
      </c>
      <c r="AX122" s="29">
        <v>9.7696400000000008</v>
      </c>
      <c r="AY122" s="29">
        <v>0.61138700000000001</v>
      </c>
      <c r="AZ122" s="30">
        <v>0.60336400000000001</v>
      </c>
      <c r="BA122" s="30">
        <v>1.666256</v>
      </c>
      <c r="BB122" s="30">
        <v>2.5217999999999998</v>
      </c>
      <c r="BC122" s="28">
        <v>165</v>
      </c>
      <c r="BD122" s="29">
        <v>3.4315068493150701E-3</v>
      </c>
      <c r="BE122" s="29">
        <v>201.95209580838301</v>
      </c>
      <c r="BF122" s="31">
        <f t="shared" si="3"/>
        <v>201.95209580838301</v>
      </c>
      <c r="BG122" s="32">
        <v>1.2524999999999999</v>
      </c>
      <c r="BH122" s="33"/>
      <c r="BI122" s="32">
        <v>330</v>
      </c>
    </row>
    <row r="123" spans="1:61">
      <c r="A123" s="95" t="s">
        <v>130</v>
      </c>
      <c r="B123" t="s">
        <v>9</v>
      </c>
      <c r="C123" s="28"/>
      <c r="D123" s="28" t="s">
        <v>375</v>
      </c>
      <c r="E123" s="28"/>
      <c r="F123" s="28"/>
      <c r="G123" s="29">
        <v>0.04</v>
      </c>
      <c r="H123" s="29">
        <v>0.02</v>
      </c>
      <c r="I123" s="29">
        <v>3.8000000000000001E-7</v>
      </c>
      <c r="J123" s="29">
        <v>1.3799999999999999E-7</v>
      </c>
      <c r="K123" s="29">
        <v>9.1699999999999994E-8</v>
      </c>
      <c r="L123" s="29">
        <v>7.7999999999999997E-8</v>
      </c>
      <c r="M123" s="29">
        <v>7.7999999999999997E-8</v>
      </c>
      <c r="N123" s="29">
        <v>5.1200000000000002E-8</v>
      </c>
      <c r="O123" s="29">
        <v>6.0199999999999996E-8</v>
      </c>
      <c r="P123" s="29">
        <v>6.0199999999999996E-8</v>
      </c>
      <c r="Q123" s="29">
        <v>1.4059999999999999E-3</v>
      </c>
      <c r="R123" s="29">
        <v>5.1060000000000005E-4</v>
      </c>
      <c r="S123" s="29">
        <v>3.3929000000000001E-4</v>
      </c>
      <c r="T123" s="29">
        <v>2.8860000000000002E-4</v>
      </c>
      <c r="U123" s="29">
        <v>2.8860000000000002E-4</v>
      </c>
      <c r="V123" s="29">
        <v>1.8944E-4</v>
      </c>
      <c r="W123" s="29">
        <v>2.2274E-4</v>
      </c>
      <c r="X123" s="29">
        <v>2.2274E-4</v>
      </c>
      <c r="Y123" s="29">
        <v>3.3699999999999999E-5</v>
      </c>
      <c r="Z123" s="29">
        <v>2.9300000000000001E-5</v>
      </c>
      <c r="AA123" s="29">
        <v>1.9000000000000001E-5</v>
      </c>
      <c r="AB123" s="29">
        <v>1.24E-5</v>
      </c>
      <c r="AC123" s="29">
        <v>1.0499999999999999E-5</v>
      </c>
      <c r="AD123" s="29">
        <v>9.5899999999999997E-6</v>
      </c>
      <c r="AE123" s="29">
        <v>1.03E-5</v>
      </c>
      <c r="AF123" s="29">
        <v>1.03E-5</v>
      </c>
      <c r="AG123" s="29">
        <v>0.12469</v>
      </c>
      <c r="AH123" s="29">
        <v>0.10841000000000001</v>
      </c>
      <c r="AI123" s="29">
        <v>7.0300000000000001E-2</v>
      </c>
      <c r="AJ123" s="29">
        <v>4.5879999999999997E-2</v>
      </c>
      <c r="AK123" s="29">
        <v>3.8850000000000003E-2</v>
      </c>
      <c r="AL123" s="29">
        <v>3.5483000000000001E-2</v>
      </c>
      <c r="AM123" s="29">
        <v>3.8109999999999998E-2</v>
      </c>
      <c r="AN123" s="29">
        <v>3.8109999999999998E-2</v>
      </c>
      <c r="AO123" s="29">
        <v>4.9199999999999999E-21</v>
      </c>
      <c r="AP123" s="29">
        <v>1.0600000000000001E-17</v>
      </c>
      <c r="AQ123" s="29">
        <v>2.3500000000000001E-20</v>
      </c>
      <c r="AR123" s="29">
        <v>4.7600000000000001E-19</v>
      </c>
      <c r="AS123" s="29">
        <v>1.45E-21</v>
      </c>
      <c r="AT123" s="29">
        <v>3.5100000000000002E-21</v>
      </c>
      <c r="AU123" s="29">
        <v>4.7600000000000003E-21</v>
      </c>
      <c r="AV123" s="29">
        <v>9.1905600000000002E-4</v>
      </c>
      <c r="AW123" s="29">
        <v>1.9800800000000001</v>
      </c>
      <c r="AX123" s="29">
        <v>4.3898000000000001E-3</v>
      </c>
      <c r="AY123" s="29">
        <v>5.5644400000000001E-4</v>
      </c>
      <c r="AZ123" s="30">
        <v>2.7085999999999999E-4</v>
      </c>
      <c r="BA123" s="30">
        <v>6.5566799999999998E-4</v>
      </c>
      <c r="BB123" s="30">
        <v>8.8916799999999997E-4</v>
      </c>
      <c r="BC123" s="28">
        <v>233</v>
      </c>
      <c r="BD123" s="29">
        <v>159200</v>
      </c>
      <c r="BE123" s="29">
        <v>4.3530150753768799E-6</v>
      </c>
      <c r="BF123" s="31">
        <f t="shared" si="3"/>
        <v>1.0000021765191975</v>
      </c>
      <c r="BG123" s="32">
        <v>58108000</v>
      </c>
      <c r="BH123" s="33">
        <v>289207.91735594597</v>
      </c>
      <c r="BI123" s="32">
        <v>0.4</v>
      </c>
    </row>
    <row r="124" spans="1:61">
      <c r="A124" t="s">
        <v>131</v>
      </c>
      <c r="B124"/>
      <c r="C124" s="28"/>
      <c r="D124" s="28" t="s">
        <v>375</v>
      </c>
      <c r="E124" s="28"/>
      <c r="F124" s="28"/>
      <c r="G124" s="29">
        <v>0.04</v>
      </c>
      <c r="H124" s="29">
        <v>0.02</v>
      </c>
      <c r="I124" s="29">
        <v>3.6899999999999998E-7</v>
      </c>
      <c r="J124" s="29">
        <v>1.3400000000000001E-7</v>
      </c>
      <c r="K124" s="29">
        <v>8.8399999999999997E-8</v>
      </c>
      <c r="L124" s="29">
        <v>7.4499999999999999E-8</v>
      </c>
      <c r="M124" s="29">
        <v>7.4499999999999999E-8</v>
      </c>
      <c r="N124" s="29">
        <v>4.95E-8</v>
      </c>
      <c r="O124" s="29">
        <v>5.8099999999999997E-8</v>
      </c>
      <c r="P124" s="29">
        <v>5.8099999999999997E-8</v>
      </c>
      <c r="Q124" s="29">
        <v>1.3653000000000001E-3</v>
      </c>
      <c r="R124" s="29">
        <v>4.9580000000000002E-4</v>
      </c>
      <c r="S124" s="29">
        <v>3.2707999999999999E-4</v>
      </c>
      <c r="T124" s="29">
        <v>2.7565000000000001E-4</v>
      </c>
      <c r="U124" s="29">
        <v>2.7565000000000001E-4</v>
      </c>
      <c r="V124" s="29">
        <v>1.8315000000000001E-4</v>
      </c>
      <c r="W124" s="29">
        <v>2.1497000000000001E-4</v>
      </c>
      <c r="X124" s="29">
        <v>2.1497000000000001E-4</v>
      </c>
      <c r="Y124" s="29">
        <v>3.3099999999999998E-5</v>
      </c>
      <c r="Z124" s="29">
        <v>2.8799999999999999E-5</v>
      </c>
      <c r="AA124" s="29">
        <v>1.8700000000000001E-5</v>
      </c>
      <c r="AB124" s="29">
        <v>1.22E-5</v>
      </c>
      <c r="AC124" s="29">
        <v>1.03E-5</v>
      </c>
      <c r="AD124" s="29">
        <v>9.4099999999999997E-6</v>
      </c>
      <c r="AE124" s="29">
        <v>1.01E-5</v>
      </c>
      <c r="AF124" s="29">
        <v>1.01E-5</v>
      </c>
      <c r="AG124" s="29">
        <v>0.12247</v>
      </c>
      <c r="AH124" s="29">
        <v>0.10656</v>
      </c>
      <c r="AI124" s="29">
        <v>6.9190000000000002E-2</v>
      </c>
      <c r="AJ124" s="29">
        <v>4.514E-2</v>
      </c>
      <c r="AK124" s="29">
        <v>3.8109999999999998E-2</v>
      </c>
      <c r="AL124" s="29">
        <v>3.4817000000000001E-2</v>
      </c>
      <c r="AM124" s="29">
        <v>3.737E-2</v>
      </c>
      <c r="AN124" s="29">
        <v>3.737E-2</v>
      </c>
      <c r="AO124" s="29">
        <v>1.8500000000000001E-21</v>
      </c>
      <c r="AP124" s="29">
        <v>6.1399999999999997E-18</v>
      </c>
      <c r="AQ124" s="29">
        <v>1.4000000000000001E-20</v>
      </c>
      <c r="AR124" s="29">
        <v>5.8E-19</v>
      </c>
      <c r="AS124" s="29">
        <v>8.3899999999999997E-22</v>
      </c>
      <c r="AT124" s="29">
        <v>1.56E-21</v>
      </c>
      <c r="AU124" s="29">
        <v>1.8399999999999998E-21</v>
      </c>
      <c r="AV124" s="29">
        <v>3.4558000000000001E-4</v>
      </c>
      <c r="AW124" s="29">
        <v>1.146952</v>
      </c>
      <c r="AX124" s="29">
        <v>2.6151999999999998E-3</v>
      </c>
      <c r="AY124" s="29">
        <v>6.7801999999999999E-4</v>
      </c>
      <c r="AZ124" s="30">
        <v>1.5672519999999999E-4</v>
      </c>
      <c r="BA124" s="30">
        <v>2.91408E-4</v>
      </c>
      <c r="BB124" s="30">
        <v>3.4371199999999998E-4</v>
      </c>
      <c r="BC124" s="28">
        <v>234</v>
      </c>
      <c r="BD124" s="29">
        <v>245500</v>
      </c>
      <c r="BE124" s="29">
        <v>2.8228105906313601E-6</v>
      </c>
      <c r="BF124" s="31">
        <f t="shared" si="3"/>
        <v>1.0000014114213938</v>
      </c>
      <c r="BG124" s="32">
        <v>89607500</v>
      </c>
      <c r="BH124" s="33">
        <v>186887.941989983</v>
      </c>
      <c r="BI124" s="32">
        <v>0.4</v>
      </c>
    </row>
    <row r="125" spans="1:61">
      <c r="A125" t="s">
        <v>132</v>
      </c>
      <c r="B125"/>
      <c r="C125" s="28"/>
      <c r="D125" s="28" t="s">
        <v>375</v>
      </c>
      <c r="E125" s="28"/>
      <c r="F125" s="28"/>
      <c r="G125" s="29">
        <v>0.04</v>
      </c>
      <c r="H125" s="29">
        <v>0.02</v>
      </c>
      <c r="I125" s="29">
        <v>3.5199999999999998E-7</v>
      </c>
      <c r="J125" s="29">
        <v>1.29E-7</v>
      </c>
      <c r="K125" s="29">
        <v>8.4999999999999994E-8</v>
      </c>
      <c r="L125" s="29">
        <v>7.1299999999999997E-8</v>
      </c>
      <c r="M125" s="29">
        <v>7.0200000000000007E-8</v>
      </c>
      <c r="N125" s="29">
        <v>4.6700000000000001E-8</v>
      </c>
      <c r="O125" s="29">
        <v>5.4900000000000002E-8</v>
      </c>
      <c r="P125" s="29">
        <v>5.4900000000000002E-8</v>
      </c>
      <c r="Q125" s="29">
        <v>1.3024E-3</v>
      </c>
      <c r="R125" s="29">
        <v>4.773E-4</v>
      </c>
      <c r="S125" s="29">
        <v>3.145E-4</v>
      </c>
      <c r="T125" s="29">
        <v>2.6381000000000001E-4</v>
      </c>
      <c r="U125" s="29">
        <v>2.5974E-4</v>
      </c>
      <c r="V125" s="29">
        <v>1.7279E-4</v>
      </c>
      <c r="W125" s="29">
        <v>2.0312999999999999E-4</v>
      </c>
      <c r="X125" s="29">
        <v>2.0312999999999999E-4</v>
      </c>
      <c r="Y125" s="29">
        <v>3.01E-5</v>
      </c>
      <c r="Z125" s="29">
        <v>2.62E-5</v>
      </c>
      <c r="AA125" s="29">
        <v>1.7E-5</v>
      </c>
      <c r="AB125" s="29">
        <v>1.1E-5</v>
      </c>
      <c r="AC125" s="29">
        <v>9.1900000000000001E-6</v>
      </c>
      <c r="AD125" s="29">
        <v>8.4700000000000002E-6</v>
      </c>
      <c r="AE125" s="29">
        <v>9.1300000000000007E-6</v>
      </c>
      <c r="AF125" s="29">
        <v>9.1300000000000007E-6</v>
      </c>
      <c r="AG125" s="29">
        <v>0.11137</v>
      </c>
      <c r="AH125" s="29">
        <v>9.6939999999999998E-2</v>
      </c>
      <c r="AI125" s="29">
        <v>6.2899999999999998E-2</v>
      </c>
      <c r="AJ125" s="29">
        <v>4.07E-2</v>
      </c>
      <c r="AK125" s="29">
        <v>3.4002999999999999E-2</v>
      </c>
      <c r="AL125" s="29">
        <v>3.1338999999999999E-2</v>
      </c>
      <c r="AM125" s="29">
        <v>3.3780999999999999E-2</v>
      </c>
      <c r="AN125" s="29">
        <v>3.3780999999999999E-2</v>
      </c>
      <c r="AO125" s="29">
        <v>3.7500000000000001E-18</v>
      </c>
      <c r="AP125" s="29">
        <v>6.87E-15</v>
      </c>
      <c r="AQ125" s="29">
        <v>1.5100000000000001E-17</v>
      </c>
      <c r="AR125" s="29">
        <v>1.4900000000000001E-16</v>
      </c>
      <c r="AS125" s="29">
        <v>9.4100000000000004E-19</v>
      </c>
      <c r="AT125" s="29">
        <v>2.6E-18</v>
      </c>
      <c r="AU125" s="29">
        <v>3.6499999999999998E-18</v>
      </c>
      <c r="AV125" s="29">
        <v>0.70050000000000001</v>
      </c>
      <c r="AW125" s="29">
        <v>1283.316</v>
      </c>
      <c r="AX125" s="29">
        <v>2.8206799999999999</v>
      </c>
      <c r="AY125" s="29">
        <v>0.174181</v>
      </c>
      <c r="AZ125" s="30">
        <v>0.17577880000000001</v>
      </c>
      <c r="BA125" s="30">
        <v>0.48568</v>
      </c>
      <c r="BB125" s="30">
        <v>0.68181999999999998</v>
      </c>
      <c r="BC125" s="28">
        <v>235</v>
      </c>
      <c r="BD125" s="29">
        <v>704000000</v>
      </c>
      <c r="BE125" s="29">
        <v>9.8437499999999992E-10</v>
      </c>
      <c r="BF125" s="31">
        <f t="shared" si="3"/>
        <v>0.99999997365191018</v>
      </c>
      <c r="BG125" s="32">
        <v>256960000000</v>
      </c>
      <c r="BH125" s="33">
        <v>64.762365294280201</v>
      </c>
      <c r="BI125" s="32">
        <v>0.4</v>
      </c>
    </row>
    <row r="126" spans="1:61">
      <c r="A126" t="s">
        <v>133</v>
      </c>
      <c r="B126"/>
      <c r="C126" s="28"/>
      <c r="D126" s="28" t="s">
        <v>375</v>
      </c>
      <c r="E126" s="28"/>
      <c r="F126" s="28"/>
      <c r="G126" s="29">
        <v>0.04</v>
      </c>
      <c r="H126" s="29">
        <v>0.02</v>
      </c>
      <c r="I126" s="29">
        <v>3.3500000000000002E-7</v>
      </c>
      <c r="J126" s="29">
        <v>1.2100000000000001E-7</v>
      </c>
      <c r="K126" s="29">
        <v>8.0200000000000003E-8</v>
      </c>
      <c r="L126" s="29">
        <v>6.7700000000000004E-8</v>
      </c>
      <c r="M126" s="29">
        <v>6.7200000000000006E-8</v>
      </c>
      <c r="N126" s="29">
        <v>4.4600000000000002E-8</v>
      </c>
      <c r="O126" s="29">
        <v>5.2399999999999999E-8</v>
      </c>
      <c r="P126" s="29">
        <v>5.2399999999999999E-8</v>
      </c>
      <c r="Q126" s="29">
        <v>1.2394999999999999E-3</v>
      </c>
      <c r="R126" s="29">
        <v>4.4769999999999999E-4</v>
      </c>
      <c r="S126" s="29">
        <v>2.9673999999999998E-4</v>
      </c>
      <c r="T126" s="29">
        <v>2.5049000000000002E-4</v>
      </c>
      <c r="U126" s="29">
        <v>2.4864E-4</v>
      </c>
      <c r="V126" s="29">
        <v>1.6501999999999999E-4</v>
      </c>
      <c r="W126" s="29">
        <v>1.9388000000000001E-4</v>
      </c>
      <c r="X126" s="29">
        <v>1.9388000000000001E-4</v>
      </c>
      <c r="Y126" s="29">
        <v>2.8500000000000002E-5</v>
      </c>
      <c r="Z126" s="29">
        <v>2.4899999999999999E-5</v>
      </c>
      <c r="AA126" s="29">
        <v>1.6099999999999998E-5</v>
      </c>
      <c r="AB126" s="29">
        <v>1.04E-5</v>
      </c>
      <c r="AC126" s="29">
        <v>8.6999999999999997E-6</v>
      </c>
      <c r="AD126" s="29">
        <v>8.0499999999999992E-6</v>
      </c>
      <c r="AE126" s="29">
        <v>8.6799999999999999E-6</v>
      </c>
      <c r="AF126" s="29">
        <v>8.6799999999999999E-6</v>
      </c>
      <c r="AG126" s="29">
        <v>0.10545</v>
      </c>
      <c r="AH126" s="29">
        <v>9.2130000000000004E-2</v>
      </c>
      <c r="AI126" s="29">
        <v>5.9569999999999998E-2</v>
      </c>
      <c r="AJ126" s="29">
        <v>3.848E-2</v>
      </c>
      <c r="AK126" s="29">
        <v>3.2190000000000003E-2</v>
      </c>
      <c r="AL126" s="29">
        <v>2.9784999999999999E-2</v>
      </c>
      <c r="AM126" s="29">
        <v>3.2115999999999999E-2</v>
      </c>
      <c r="AN126" s="29">
        <v>3.2115999999999999E-2</v>
      </c>
      <c r="AO126" s="29">
        <v>9.1699999999999992E-22</v>
      </c>
      <c r="AP126" s="29">
        <v>3.1999999999999999E-18</v>
      </c>
      <c r="AQ126" s="29">
        <v>7.3199999999999999E-21</v>
      </c>
      <c r="AR126" s="29">
        <v>3.9099999999999998E-19</v>
      </c>
      <c r="AS126" s="29">
        <v>4.2599999999999997E-22</v>
      </c>
      <c r="AT126" s="29">
        <v>7.1500000000000002E-22</v>
      </c>
      <c r="AU126" s="29">
        <v>8.6600000000000008E-22</v>
      </c>
      <c r="AV126" s="29">
        <v>1.7129560000000001E-4</v>
      </c>
      <c r="AW126" s="29">
        <v>0.59775999999999996</v>
      </c>
      <c r="AX126" s="29">
        <v>1.367376E-3</v>
      </c>
      <c r="AY126" s="29">
        <v>4.5707899999999999E-4</v>
      </c>
      <c r="AZ126" s="30">
        <v>7.95768E-5</v>
      </c>
      <c r="BA126" s="30">
        <v>1.3356199999999999E-4</v>
      </c>
      <c r="BB126" s="30">
        <v>1.6176879999999999E-4</v>
      </c>
      <c r="BC126" s="28">
        <v>238</v>
      </c>
      <c r="BD126" s="29">
        <v>4468000000</v>
      </c>
      <c r="BE126" s="29">
        <v>1.5510295434198699E-10</v>
      </c>
      <c r="BF126" s="31">
        <f t="shared" si="3"/>
        <v>1.0000001537227354</v>
      </c>
      <c r="BG126" s="32">
        <v>1630820000000</v>
      </c>
      <c r="BH126" s="33">
        <v>10.071142550980101</v>
      </c>
      <c r="BI126" s="32">
        <v>0.4</v>
      </c>
    </row>
    <row r="127" spans="1:61">
      <c r="A127" t="s">
        <v>134</v>
      </c>
      <c r="B127"/>
      <c r="C127" s="28"/>
      <c r="D127" s="28" t="s">
        <v>377</v>
      </c>
      <c r="E127" s="28"/>
      <c r="F127" s="28"/>
      <c r="G127" s="29">
        <v>0.02</v>
      </c>
      <c r="H127" s="29">
        <v>0.02</v>
      </c>
      <c r="I127" s="29">
        <v>1.4300000000000001E-8</v>
      </c>
      <c r="J127" s="29">
        <v>8.0100000000000003E-9</v>
      </c>
      <c r="K127" s="29">
        <v>5.7399999999999996E-9</v>
      </c>
      <c r="L127" s="29">
        <v>4.5299999999999999E-9</v>
      </c>
      <c r="M127" s="29">
        <v>3.7600000000000003E-9</v>
      </c>
      <c r="N127" s="29">
        <v>3.41E-9</v>
      </c>
      <c r="O127" s="29">
        <v>3.7499999999999997E-9</v>
      </c>
      <c r="P127" s="29">
        <v>3.7499999999999997E-9</v>
      </c>
      <c r="Q127" s="29">
        <v>5.291E-5</v>
      </c>
      <c r="R127" s="29">
        <v>2.9637000000000001E-5</v>
      </c>
      <c r="S127" s="29">
        <v>2.1237999999999999E-5</v>
      </c>
      <c r="T127" s="29">
        <v>1.6761000000000001E-5</v>
      </c>
      <c r="U127" s="29">
        <v>1.3912E-5</v>
      </c>
      <c r="V127" s="29">
        <v>1.2617E-5</v>
      </c>
      <c r="W127" s="29">
        <v>1.3875E-5</v>
      </c>
      <c r="X127" s="29">
        <v>1.3875E-5</v>
      </c>
      <c r="Y127" s="29">
        <v>1.2200000000000001E-7</v>
      </c>
      <c r="Z127" s="29">
        <v>1.18E-7</v>
      </c>
      <c r="AA127" s="29">
        <v>8.8899999999999995E-8</v>
      </c>
      <c r="AB127" s="29">
        <v>7.5300000000000006E-8</v>
      </c>
      <c r="AC127" s="29">
        <v>6.6699999999999995E-8</v>
      </c>
      <c r="AD127" s="29">
        <v>6.4900000000000005E-8</v>
      </c>
      <c r="AE127" s="29">
        <v>6.6899999999999997E-8</v>
      </c>
      <c r="AF127" s="29">
        <v>6.6899999999999997E-8</v>
      </c>
      <c r="AG127" s="29">
        <v>4.5140000000000002E-4</v>
      </c>
      <c r="AH127" s="29">
        <v>4.3659999999999999E-4</v>
      </c>
      <c r="AI127" s="29">
        <v>3.2893000000000001E-4</v>
      </c>
      <c r="AJ127" s="29">
        <v>2.7860999999999999E-4</v>
      </c>
      <c r="AK127" s="29">
        <v>2.4678999999999999E-4</v>
      </c>
      <c r="AL127" s="29">
        <v>2.4012999999999999E-4</v>
      </c>
      <c r="AM127" s="29">
        <v>2.4752999999999998E-4</v>
      </c>
      <c r="AN127" s="29">
        <v>2.4752999999999998E-4</v>
      </c>
      <c r="AO127" s="29">
        <v>4.7899999999999999E-17</v>
      </c>
      <c r="AP127" s="29">
        <v>6.87E-14</v>
      </c>
      <c r="AQ127" s="29">
        <v>1.4900000000000001E-16</v>
      </c>
      <c r="AR127" s="29">
        <v>1.2800000000000001E-15</v>
      </c>
      <c r="AS127" s="29">
        <v>8.2800000000000006E-18</v>
      </c>
      <c r="AT127" s="29">
        <v>2.41E-17</v>
      </c>
      <c r="AU127" s="29">
        <v>3.9400000000000003E-17</v>
      </c>
      <c r="AV127" s="29">
        <v>8.9477200000000003</v>
      </c>
      <c r="AW127" s="29">
        <v>12833.16</v>
      </c>
      <c r="AX127" s="29">
        <v>27.833200000000001</v>
      </c>
      <c r="AY127" s="29">
        <v>1.4963200000000001</v>
      </c>
      <c r="AZ127" s="30">
        <v>1.5467040000000001</v>
      </c>
      <c r="BA127" s="30">
        <v>4.5018799999999999</v>
      </c>
      <c r="BB127" s="30">
        <v>7.3599199999999998</v>
      </c>
      <c r="BC127" s="28">
        <v>50</v>
      </c>
      <c r="BD127" s="29">
        <v>1.5E+17</v>
      </c>
      <c r="BE127" s="29">
        <v>4.6200000000000001E-18</v>
      </c>
      <c r="BF127" s="31" t="str">
        <f t="shared" si="3"/>
        <v>.</v>
      </c>
      <c r="BG127" s="32">
        <v>5.475E+19</v>
      </c>
      <c r="BH127" s="33"/>
      <c r="BI127" s="32">
        <v>300</v>
      </c>
    </row>
    <row r="128" spans="1:61">
      <c r="A128" t="s">
        <v>135</v>
      </c>
      <c r="B128"/>
      <c r="C128" s="28"/>
      <c r="D128" s="28" t="s">
        <v>375</v>
      </c>
      <c r="E128" s="28"/>
      <c r="F128" s="28"/>
      <c r="G128" s="29">
        <v>0.6</v>
      </c>
      <c r="H128" s="29">
        <v>0.6</v>
      </c>
      <c r="I128" s="29">
        <v>4.4100000000000003E-9</v>
      </c>
      <c r="J128" s="29">
        <v>3.2799999999999998E-9</v>
      </c>
      <c r="K128" s="29">
        <v>1.6399999999999999E-9</v>
      </c>
      <c r="L128" s="29">
        <v>9.7100000000000006E-10</v>
      </c>
      <c r="M128" s="29">
        <v>5.5299999999999995E-10</v>
      </c>
      <c r="N128" s="29">
        <v>4.4400000000000002E-10</v>
      </c>
      <c r="O128" s="29">
        <v>6.0599999999999998E-10</v>
      </c>
      <c r="P128" s="29">
        <v>6.0599999999999998E-10</v>
      </c>
      <c r="Q128" s="29">
        <v>1.6317E-5</v>
      </c>
      <c r="R128" s="29">
        <v>1.2136E-5</v>
      </c>
      <c r="S128" s="29">
        <v>6.0680000000000002E-6</v>
      </c>
      <c r="T128" s="29">
        <v>3.5926999999999999E-6</v>
      </c>
      <c r="U128" s="29">
        <v>2.0461000000000002E-6</v>
      </c>
      <c r="V128" s="29">
        <v>1.6428E-6</v>
      </c>
      <c r="W128" s="29">
        <v>2.2421999999999999E-6</v>
      </c>
      <c r="X128" s="29">
        <v>2.2421999999999999E-6</v>
      </c>
      <c r="Y128" s="29">
        <v>1.5399999999999999E-8</v>
      </c>
      <c r="Z128" s="29">
        <v>1.2299999999999999E-8</v>
      </c>
      <c r="AA128" s="29">
        <v>7.44E-9</v>
      </c>
      <c r="AB128" s="29">
        <v>5.38E-9</v>
      </c>
      <c r="AC128" s="29">
        <v>4.8399999999999998E-9</v>
      </c>
      <c r="AD128" s="29">
        <v>3.8700000000000001E-9</v>
      </c>
      <c r="AE128" s="29">
        <v>4.2400000000000002E-9</v>
      </c>
      <c r="AF128" s="29">
        <v>4.2400000000000002E-9</v>
      </c>
      <c r="AG128" s="29">
        <v>5.698E-5</v>
      </c>
      <c r="AH128" s="29">
        <v>4.5510000000000003E-5</v>
      </c>
      <c r="AI128" s="29">
        <v>2.7528000000000001E-5</v>
      </c>
      <c r="AJ128" s="29">
        <v>1.9905999999999999E-5</v>
      </c>
      <c r="AK128" s="29">
        <v>1.7907999999999999E-5</v>
      </c>
      <c r="AL128" s="29">
        <v>1.4319E-5</v>
      </c>
      <c r="AM128" s="29">
        <v>1.5688E-5</v>
      </c>
      <c r="AN128" s="29">
        <v>1.5688E-5</v>
      </c>
      <c r="AO128" s="29">
        <v>1.9800000000000001E-21</v>
      </c>
      <c r="AP128" s="29">
        <v>4.9600000000000001E-17</v>
      </c>
      <c r="AQ128" s="29">
        <v>5.6700000000000005E-20</v>
      </c>
      <c r="AR128" s="29">
        <v>1.6700000000000001E-19</v>
      </c>
      <c r="AS128" s="29">
        <v>7.2700000000000003E-22</v>
      </c>
      <c r="AT128" s="29">
        <v>1.6000000000000001E-21</v>
      </c>
      <c r="AU128" s="29">
        <v>1.9599999999999999E-21</v>
      </c>
      <c r="AV128" s="29">
        <v>3.6986400000000002E-4</v>
      </c>
      <c r="AW128" s="29">
        <v>9.2652800000000006</v>
      </c>
      <c r="AX128" s="29">
        <v>1.059156E-2</v>
      </c>
      <c r="AY128" s="29">
        <v>1.9522300000000001E-4</v>
      </c>
      <c r="AZ128" s="30">
        <v>1.358036E-4</v>
      </c>
      <c r="BA128" s="30">
        <v>2.9888000000000001E-4</v>
      </c>
      <c r="BB128" s="30">
        <v>3.6612800000000002E-4</v>
      </c>
      <c r="BC128" s="28">
        <v>185</v>
      </c>
      <c r="BD128" s="29">
        <v>0.20575342465753399</v>
      </c>
      <c r="BE128" s="29">
        <v>3.3681091877496701</v>
      </c>
      <c r="BF128" s="31">
        <f t="shared" si="3"/>
        <v>3.488297513014579</v>
      </c>
      <c r="BG128" s="32">
        <v>75.099999999999994</v>
      </c>
      <c r="BH128" s="33">
        <v>300</v>
      </c>
      <c r="BI128" s="32">
        <v>150</v>
      </c>
    </row>
    <row r="129" spans="1:61">
      <c r="A129" t="s">
        <v>136</v>
      </c>
      <c r="B129"/>
      <c r="C129" s="28"/>
      <c r="D129" s="28" t="s">
        <v>376</v>
      </c>
      <c r="E129" s="28"/>
      <c r="F129" s="28"/>
      <c r="G129" s="29"/>
      <c r="H129" s="29">
        <v>0</v>
      </c>
      <c r="I129" s="29">
        <v>0</v>
      </c>
      <c r="J129" s="29">
        <v>0</v>
      </c>
      <c r="K129" s="29">
        <v>0</v>
      </c>
      <c r="L129" s="29">
        <v>0</v>
      </c>
      <c r="M129" s="29">
        <v>0</v>
      </c>
      <c r="N129" s="29">
        <v>0</v>
      </c>
      <c r="O129" s="29">
        <v>0</v>
      </c>
      <c r="P129" s="29">
        <v>0</v>
      </c>
      <c r="Q129" s="29">
        <v>0</v>
      </c>
      <c r="R129" s="29">
        <v>0</v>
      </c>
      <c r="S129" s="29">
        <v>0</v>
      </c>
      <c r="T129" s="29">
        <v>0</v>
      </c>
      <c r="U129" s="29">
        <v>0</v>
      </c>
      <c r="V129" s="29">
        <v>0</v>
      </c>
      <c r="W129" s="29">
        <v>0</v>
      </c>
      <c r="X129" s="29">
        <v>0</v>
      </c>
      <c r="Y129" s="29">
        <v>0</v>
      </c>
      <c r="Z129" s="29">
        <v>0</v>
      </c>
      <c r="AA129" s="29">
        <v>0</v>
      </c>
      <c r="AB129" s="29">
        <v>0</v>
      </c>
      <c r="AC129" s="29">
        <v>0</v>
      </c>
      <c r="AD129" s="29">
        <v>0</v>
      </c>
      <c r="AE129" s="29">
        <v>0</v>
      </c>
      <c r="AF129" s="29">
        <v>0</v>
      </c>
      <c r="AG129" s="29">
        <v>0</v>
      </c>
      <c r="AH129" s="29">
        <v>0</v>
      </c>
      <c r="AI129" s="29">
        <v>0</v>
      </c>
      <c r="AJ129" s="29">
        <v>0</v>
      </c>
      <c r="AK129" s="29">
        <v>0</v>
      </c>
      <c r="AL129" s="29">
        <v>0</v>
      </c>
      <c r="AM129" s="29">
        <v>0</v>
      </c>
      <c r="AN129" s="29">
        <v>0</v>
      </c>
      <c r="AO129" s="29">
        <v>1.05E-17</v>
      </c>
      <c r="AP129" s="29">
        <v>1.6499999999999999E-14</v>
      </c>
      <c r="AQ129" s="29">
        <v>3.5999999999999999E-17</v>
      </c>
      <c r="AR129" s="29">
        <v>3.7100000000000001E-16</v>
      </c>
      <c r="AS129" s="29">
        <v>2.2200000000000001E-18</v>
      </c>
      <c r="AT129" s="29">
        <v>6.1900000000000002E-18</v>
      </c>
      <c r="AU129" s="29">
        <v>9.4699999999999997E-18</v>
      </c>
      <c r="AV129" s="29">
        <v>1.9614</v>
      </c>
      <c r="AW129" s="29">
        <v>3082.2</v>
      </c>
      <c r="AX129" s="29">
        <v>6.7248000000000001</v>
      </c>
      <c r="AY129" s="29">
        <v>0.433699</v>
      </c>
      <c r="AZ129" s="30">
        <v>0.41469600000000001</v>
      </c>
      <c r="BA129" s="30">
        <v>1.1562920000000001</v>
      </c>
      <c r="BB129" s="30">
        <v>1.768996</v>
      </c>
      <c r="BC129" s="28">
        <v>120</v>
      </c>
      <c r="BD129" s="29">
        <v>7.6103500761035001E-5</v>
      </c>
      <c r="BE129" s="29">
        <v>9106.02</v>
      </c>
      <c r="BF129" s="31">
        <f t="shared" si="3"/>
        <v>9106.02</v>
      </c>
      <c r="BG129" s="32">
        <v>2.7777777777777801E-2</v>
      </c>
      <c r="BH129" s="33"/>
      <c r="BI129" s="32"/>
    </row>
    <row r="130" spans="1:61">
      <c r="A130" t="s">
        <v>137</v>
      </c>
      <c r="B130"/>
      <c r="C130" s="28"/>
      <c r="D130" s="28" t="s">
        <v>375</v>
      </c>
      <c r="E130" s="28"/>
      <c r="F130" s="28"/>
      <c r="G130" s="29">
        <v>1E-3</v>
      </c>
      <c r="H130" s="29">
        <v>1E-3</v>
      </c>
      <c r="I130" s="29">
        <v>1.87E-9</v>
      </c>
      <c r="J130" s="29">
        <v>1.1700000000000001E-9</v>
      </c>
      <c r="K130" s="29">
        <v>6.0399999999999998E-10</v>
      </c>
      <c r="L130" s="29">
        <v>3.6599999999999998E-10</v>
      </c>
      <c r="M130" s="29">
        <v>2.3000000000000001E-10</v>
      </c>
      <c r="N130" s="29">
        <v>1.8299999999999999E-10</v>
      </c>
      <c r="O130" s="29">
        <v>2.4299999999999999E-10</v>
      </c>
      <c r="P130" s="29">
        <v>2.4299999999999999E-10</v>
      </c>
      <c r="Q130" s="29">
        <v>6.9190000000000002E-6</v>
      </c>
      <c r="R130" s="29">
        <v>4.3290000000000004E-6</v>
      </c>
      <c r="S130" s="29">
        <v>2.2348000000000002E-6</v>
      </c>
      <c r="T130" s="29">
        <v>1.3542000000000001E-6</v>
      </c>
      <c r="U130" s="29">
        <v>8.5099999999999998E-7</v>
      </c>
      <c r="V130" s="29">
        <v>6.7710000000000005E-7</v>
      </c>
      <c r="W130" s="29">
        <v>8.991E-7</v>
      </c>
      <c r="X130" s="29">
        <v>8.991E-7</v>
      </c>
      <c r="Y130" s="29">
        <v>8.5800000000000004E-10</v>
      </c>
      <c r="Z130" s="29">
        <v>6.0799999999999997E-10</v>
      </c>
      <c r="AA130" s="29">
        <v>2.9400000000000002E-10</v>
      </c>
      <c r="AB130" s="29">
        <v>1.87E-10</v>
      </c>
      <c r="AC130" s="29">
        <v>1.1800000000000001E-10</v>
      </c>
      <c r="AD130" s="29">
        <v>9.6399999999999998E-11</v>
      </c>
      <c r="AE130" s="29">
        <v>1.16E-10</v>
      </c>
      <c r="AF130" s="29">
        <v>1.16E-10</v>
      </c>
      <c r="AG130" s="29">
        <v>3.1746000000000001E-6</v>
      </c>
      <c r="AH130" s="29">
        <v>2.2496E-6</v>
      </c>
      <c r="AI130" s="29">
        <v>1.0878E-6</v>
      </c>
      <c r="AJ130" s="29">
        <v>6.919E-7</v>
      </c>
      <c r="AK130" s="29">
        <v>4.3659999999999998E-7</v>
      </c>
      <c r="AL130" s="29">
        <v>3.5667999999999999E-7</v>
      </c>
      <c r="AM130" s="29">
        <v>4.2920000000000001E-7</v>
      </c>
      <c r="AN130" s="29">
        <v>4.2920000000000001E-7</v>
      </c>
      <c r="AO130" s="29">
        <v>3.1899999999999998E-17</v>
      </c>
      <c r="AP130" s="29">
        <v>4.8500000000000002E-14</v>
      </c>
      <c r="AQ130" s="29">
        <v>1.0500000000000001E-16</v>
      </c>
      <c r="AR130" s="29">
        <v>1.09E-15</v>
      </c>
      <c r="AS130" s="29">
        <v>6.5799999999999997E-18</v>
      </c>
      <c r="AT130" s="29">
        <v>1.8700000000000001E-17</v>
      </c>
      <c r="AU130" s="29">
        <v>2.8800000000000001E-17</v>
      </c>
      <c r="AV130" s="29">
        <v>5.95892</v>
      </c>
      <c r="AW130" s="29">
        <v>9059.7999999999993</v>
      </c>
      <c r="AX130" s="29">
        <v>19.614000000000001</v>
      </c>
      <c r="AY130" s="29">
        <v>1.2742100000000001</v>
      </c>
      <c r="AZ130" s="30">
        <v>1.229144</v>
      </c>
      <c r="BA130" s="30">
        <v>3.49316</v>
      </c>
      <c r="BB130" s="30">
        <v>5.3798399999999997</v>
      </c>
      <c r="BC130" s="28">
        <v>85</v>
      </c>
      <c r="BD130" s="29">
        <v>3.05936073059361E-4</v>
      </c>
      <c r="BE130" s="29">
        <v>2265.1791044776101</v>
      </c>
      <c r="BF130" s="31">
        <f t="shared" ref="BF130:BF134" si="4">IFERROR((t_com*BE130)/(1-EXP(-BE130*t_com)),".")</f>
        <v>2265.1791044776101</v>
      </c>
      <c r="BG130" s="32">
        <v>0.111666666666667</v>
      </c>
      <c r="BH130" s="33"/>
      <c r="BI130" s="32">
        <v>47</v>
      </c>
    </row>
    <row r="131" spans="1:61">
      <c r="A131" t="s">
        <v>138</v>
      </c>
      <c r="B131"/>
      <c r="C131" s="28"/>
      <c r="D131" s="28" t="s">
        <v>375</v>
      </c>
      <c r="E131" s="28"/>
      <c r="F131" s="28"/>
      <c r="G131" s="29">
        <v>5.0000000000000001E-3</v>
      </c>
      <c r="H131" s="29">
        <v>5.0000000000000001E-3</v>
      </c>
      <c r="I131" s="29">
        <v>1.02E-9</v>
      </c>
      <c r="J131" s="29">
        <v>6.0399999999999998E-10</v>
      </c>
      <c r="K131" s="29">
        <v>3.0199999999999999E-10</v>
      </c>
      <c r="L131" s="29">
        <v>1.7800000000000001E-10</v>
      </c>
      <c r="M131" s="29">
        <v>1.16E-10</v>
      </c>
      <c r="N131" s="29">
        <v>9.1599999999999999E-11</v>
      </c>
      <c r="O131" s="29">
        <v>1.2199999999999999E-10</v>
      </c>
      <c r="P131" s="29">
        <v>1.2199999999999999E-10</v>
      </c>
      <c r="Q131" s="29">
        <v>3.7740000000000002E-6</v>
      </c>
      <c r="R131" s="29">
        <v>2.2348000000000002E-6</v>
      </c>
      <c r="S131" s="29">
        <v>1.1174000000000001E-6</v>
      </c>
      <c r="T131" s="29">
        <v>6.5860000000000003E-7</v>
      </c>
      <c r="U131" s="29">
        <v>4.2920000000000001E-7</v>
      </c>
      <c r="V131" s="29">
        <v>3.3892000000000002E-7</v>
      </c>
      <c r="W131" s="29">
        <v>4.5139999999999998E-7</v>
      </c>
      <c r="X131" s="29">
        <v>4.5139999999999998E-7</v>
      </c>
      <c r="Y131" s="29">
        <v>4.2E-10</v>
      </c>
      <c r="Z131" s="29">
        <v>2.8000000000000002E-10</v>
      </c>
      <c r="AA131" s="29">
        <v>1.3200000000000001E-10</v>
      </c>
      <c r="AB131" s="29">
        <v>8.3400000000000004E-11</v>
      </c>
      <c r="AC131" s="29">
        <v>5.3600000000000001E-11</v>
      </c>
      <c r="AD131" s="29">
        <v>4.4400000000000003E-11</v>
      </c>
      <c r="AE131" s="29">
        <v>5.3100000000000003E-11</v>
      </c>
      <c r="AF131" s="29">
        <v>5.3100000000000003E-11</v>
      </c>
      <c r="AG131" s="29">
        <v>1.5540000000000001E-6</v>
      </c>
      <c r="AH131" s="29">
        <v>1.0359999999999999E-6</v>
      </c>
      <c r="AI131" s="29">
        <v>4.8839999999999995E-7</v>
      </c>
      <c r="AJ131" s="29">
        <v>3.0857999999999997E-7</v>
      </c>
      <c r="AK131" s="29">
        <v>1.9831999999999999E-7</v>
      </c>
      <c r="AL131" s="29">
        <v>1.6428000000000001E-7</v>
      </c>
      <c r="AM131" s="29">
        <v>1.9647000000000001E-7</v>
      </c>
      <c r="AN131" s="29">
        <v>1.9647000000000001E-7</v>
      </c>
      <c r="AO131" s="29">
        <v>6.3099999999999996E-19</v>
      </c>
      <c r="AP131" s="29">
        <v>1.6099999999999999E-15</v>
      </c>
      <c r="AQ131" s="29">
        <v>3.6399999999999999E-18</v>
      </c>
      <c r="AR131" s="29">
        <v>4.7699999999999997E-17</v>
      </c>
      <c r="AS131" s="29">
        <v>2.3400000000000002E-19</v>
      </c>
      <c r="AT131" s="29">
        <v>4.8000000000000005E-19</v>
      </c>
      <c r="AU131" s="29">
        <v>5.9899999999999995E-19</v>
      </c>
      <c r="AV131" s="29">
        <v>0.1178708</v>
      </c>
      <c r="AW131" s="29">
        <v>300.74799999999999</v>
      </c>
      <c r="AX131" s="29">
        <v>0.679952</v>
      </c>
      <c r="AY131" s="29">
        <v>5.57613E-2</v>
      </c>
      <c r="AZ131" s="30">
        <v>4.3711199999999999E-2</v>
      </c>
      <c r="BA131" s="30">
        <v>8.9663999999999994E-2</v>
      </c>
      <c r="BB131" s="30">
        <v>0.1118932</v>
      </c>
      <c r="BC131" s="28">
        <v>164</v>
      </c>
      <c r="BD131" s="29">
        <v>1.4421613394216101E-4</v>
      </c>
      <c r="BE131" s="29">
        <v>4805.2875989445902</v>
      </c>
      <c r="BF131" s="31">
        <f t="shared" si="4"/>
        <v>4805.2875989445902</v>
      </c>
      <c r="BG131" s="32">
        <v>5.2638888888888902E-2</v>
      </c>
      <c r="BH131" s="33"/>
      <c r="BI131" s="32">
        <v>650</v>
      </c>
    </row>
    <row r="132" spans="1:61">
      <c r="A132" t="s">
        <v>139</v>
      </c>
      <c r="B132"/>
      <c r="C132" s="28"/>
      <c r="D132" s="28" t="s">
        <v>377</v>
      </c>
      <c r="E132" s="28"/>
      <c r="F132" s="28"/>
      <c r="G132" s="29">
        <v>1</v>
      </c>
      <c r="H132" s="29">
        <v>1</v>
      </c>
      <c r="I132" s="29">
        <v>3.62E-8</v>
      </c>
      <c r="J132" s="29">
        <v>1.5600000000000001E-8</v>
      </c>
      <c r="K132" s="29">
        <v>9.7200000000000003E-9</v>
      </c>
      <c r="L132" s="29">
        <v>6.4199999999999998E-9</v>
      </c>
      <c r="M132" s="29">
        <v>4.5100000000000003E-9</v>
      </c>
      <c r="N132" s="29">
        <v>3.9199999999999997E-9</v>
      </c>
      <c r="O132" s="29">
        <v>4.7699999999999999E-9</v>
      </c>
      <c r="P132" s="29">
        <v>4.7699999999999999E-9</v>
      </c>
      <c r="Q132" s="29">
        <v>1.3394000000000001E-4</v>
      </c>
      <c r="R132" s="29">
        <v>5.7720000000000003E-5</v>
      </c>
      <c r="S132" s="29">
        <v>3.5964000000000003E-5</v>
      </c>
      <c r="T132" s="29">
        <v>2.3754E-5</v>
      </c>
      <c r="U132" s="29">
        <v>1.6687000000000001E-5</v>
      </c>
      <c r="V132" s="29">
        <v>1.4504E-5</v>
      </c>
      <c r="W132" s="29">
        <v>1.7649E-5</v>
      </c>
      <c r="X132" s="29">
        <v>1.7649E-5</v>
      </c>
      <c r="Y132" s="29">
        <v>1.46E-8</v>
      </c>
      <c r="Z132" s="29">
        <v>1.02E-8</v>
      </c>
      <c r="AA132" s="29">
        <v>5.7200000000000001E-9</v>
      </c>
      <c r="AB132" s="29">
        <v>3.7600000000000003E-9</v>
      </c>
      <c r="AC132" s="29">
        <v>2.4899999999999999E-9</v>
      </c>
      <c r="AD132" s="29">
        <v>2.2400000000000001E-9</v>
      </c>
      <c r="AE132" s="29">
        <v>2.5599999999999998E-9</v>
      </c>
      <c r="AF132" s="29">
        <v>2.5599999999999998E-9</v>
      </c>
      <c r="AG132" s="29">
        <v>5.4020000000000001E-5</v>
      </c>
      <c r="AH132" s="29">
        <v>3.7740000000000001E-5</v>
      </c>
      <c r="AI132" s="29">
        <v>2.1163999999999999E-5</v>
      </c>
      <c r="AJ132" s="29">
        <v>1.3912E-5</v>
      </c>
      <c r="AK132" s="29">
        <v>9.2129999999999997E-6</v>
      </c>
      <c r="AL132" s="29">
        <v>8.2879999999999993E-6</v>
      </c>
      <c r="AM132" s="29">
        <v>9.4720000000000001E-6</v>
      </c>
      <c r="AN132" s="29">
        <v>9.4720000000000001E-6</v>
      </c>
      <c r="AO132" s="29">
        <v>1.8700000000000001E-17</v>
      </c>
      <c r="AP132" s="29">
        <v>2.72E-14</v>
      </c>
      <c r="AQ132" s="29">
        <v>5.8800000000000001E-17</v>
      </c>
      <c r="AR132" s="29">
        <v>5.3700000000000005E-16</v>
      </c>
      <c r="AS132" s="29">
        <v>3.4299999999999999E-18</v>
      </c>
      <c r="AT132" s="29">
        <v>9.9100000000000004E-18</v>
      </c>
      <c r="AU132" s="29">
        <v>1.59E-17</v>
      </c>
      <c r="AV132" s="29">
        <v>3.49316</v>
      </c>
      <c r="AW132" s="29">
        <v>5080.96</v>
      </c>
      <c r="AX132" s="29">
        <v>10.983840000000001</v>
      </c>
      <c r="AY132" s="29">
        <v>0.62775300000000001</v>
      </c>
      <c r="AZ132" s="30">
        <v>0.64072399999999996</v>
      </c>
      <c r="BA132" s="30">
        <v>1.8511880000000001</v>
      </c>
      <c r="BB132" s="30">
        <v>2.9701200000000001</v>
      </c>
      <c r="BC132" s="28">
        <v>65</v>
      </c>
      <c r="BD132" s="29">
        <v>0.66865753424657504</v>
      </c>
      <c r="BE132" s="29">
        <v>1.0364049823813799</v>
      </c>
      <c r="BF132" s="31">
        <f t="shared" si="4"/>
        <v>1.6061512222570515</v>
      </c>
      <c r="BG132" s="32">
        <v>244.06</v>
      </c>
      <c r="BH132" s="33">
        <v>300</v>
      </c>
      <c r="BI132" s="32">
        <v>950</v>
      </c>
    </row>
    <row r="133" spans="1:61">
      <c r="A133" t="s">
        <v>140</v>
      </c>
      <c r="B133"/>
      <c r="C133" s="28"/>
      <c r="D133" s="28" t="s">
        <v>377</v>
      </c>
      <c r="E133" s="28"/>
      <c r="F133" s="28"/>
      <c r="G133" s="29">
        <v>0.02</v>
      </c>
      <c r="H133" s="29">
        <v>0.02</v>
      </c>
      <c r="I133" s="29">
        <v>1.14E-9</v>
      </c>
      <c r="J133" s="29">
        <v>7.48E-10</v>
      </c>
      <c r="K133" s="29">
        <v>5.0000000000000003E-10</v>
      </c>
      <c r="L133" s="29">
        <v>5.7099999999999999E-10</v>
      </c>
      <c r="M133" s="29">
        <v>8.5299999999999995E-10</v>
      </c>
      <c r="N133" s="29">
        <v>1.07E-9</v>
      </c>
      <c r="O133" s="29">
        <v>1.0000000000000001E-9</v>
      </c>
      <c r="P133" s="29">
        <v>1.0000000000000001E-9</v>
      </c>
      <c r="Q133" s="29">
        <v>4.2180000000000001E-6</v>
      </c>
      <c r="R133" s="29">
        <v>2.7676E-6</v>
      </c>
      <c r="S133" s="29">
        <v>1.8500000000000001E-6</v>
      </c>
      <c r="T133" s="29">
        <v>2.1127000000000001E-6</v>
      </c>
      <c r="U133" s="29">
        <v>3.1561000000000002E-6</v>
      </c>
      <c r="V133" s="29">
        <v>3.9589999999999997E-6</v>
      </c>
      <c r="W133" s="29">
        <v>3.7000000000000002E-6</v>
      </c>
      <c r="X133" s="29">
        <v>3.7000000000000002E-6</v>
      </c>
      <c r="Y133" s="29">
        <v>3.4299999999999999E-9</v>
      </c>
      <c r="Z133" s="29">
        <v>4.6800000000000004E-9</v>
      </c>
      <c r="AA133" s="29">
        <v>5.1799999999999999E-9</v>
      </c>
      <c r="AB133" s="29">
        <v>9.5900000000000002E-9</v>
      </c>
      <c r="AC133" s="29">
        <v>1.77E-8</v>
      </c>
      <c r="AD133" s="29">
        <v>2.4100000000000001E-8</v>
      </c>
      <c r="AE133" s="29">
        <v>2.1999999999999998E-8</v>
      </c>
      <c r="AF133" s="29">
        <v>2.1999999999999998E-8</v>
      </c>
      <c r="AG133" s="29">
        <v>1.2690999999999999E-5</v>
      </c>
      <c r="AH133" s="29">
        <v>1.7316000000000002E-5</v>
      </c>
      <c r="AI133" s="29">
        <v>1.9165999999999999E-5</v>
      </c>
      <c r="AJ133" s="29">
        <v>3.5482999999999999E-5</v>
      </c>
      <c r="AK133" s="29">
        <v>6.5489999999999998E-5</v>
      </c>
      <c r="AL133" s="29">
        <v>8.9170000000000002E-5</v>
      </c>
      <c r="AM133" s="29">
        <v>8.14E-5</v>
      </c>
      <c r="AN133" s="29">
        <v>8.14E-5</v>
      </c>
      <c r="AO133" s="29">
        <v>0</v>
      </c>
      <c r="AP133" s="29">
        <v>6.4500000000000001E-22</v>
      </c>
      <c r="AQ133" s="29">
        <v>6.7500000000000002E-25</v>
      </c>
      <c r="AR133" s="29">
        <v>0</v>
      </c>
      <c r="AS133" s="29">
        <v>0</v>
      </c>
      <c r="AT133" s="29">
        <v>0</v>
      </c>
      <c r="AU133" s="29">
        <v>0</v>
      </c>
      <c r="AV133" s="29">
        <v>0</v>
      </c>
      <c r="AW133" s="29">
        <v>1.20486E-4</v>
      </c>
      <c r="AX133" s="29">
        <v>1.2609000000000001E-7</v>
      </c>
      <c r="AY133" s="29">
        <v>0</v>
      </c>
      <c r="AZ133" s="30">
        <v>0</v>
      </c>
      <c r="BA133" s="30">
        <v>0</v>
      </c>
      <c r="BB133" s="30">
        <v>0</v>
      </c>
      <c r="BC133" s="28">
        <v>93</v>
      </c>
      <c r="BD133" s="29">
        <v>1530000</v>
      </c>
      <c r="BE133" s="29">
        <v>4.5294117647058801E-7</v>
      </c>
      <c r="BF133" s="31">
        <f t="shared" si="4"/>
        <v>1.0000002265216754</v>
      </c>
      <c r="BG133" s="32">
        <v>558450000</v>
      </c>
      <c r="BH133" s="33">
        <v>2000</v>
      </c>
      <c r="BI133" s="32">
        <v>410</v>
      </c>
    </row>
    <row r="134" spans="1:61">
      <c r="A134" t="s">
        <v>141</v>
      </c>
      <c r="B134"/>
      <c r="C134" s="28"/>
      <c r="D134" s="28" t="s">
        <v>375</v>
      </c>
      <c r="E134" s="28"/>
      <c r="F134" s="28"/>
      <c r="G134" s="29">
        <v>0.02</v>
      </c>
      <c r="H134" s="29">
        <v>0.02</v>
      </c>
      <c r="I134" s="29">
        <v>2.2300000000000001E-8</v>
      </c>
      <c r="J134" s="29">
        <v>1.4500000000000001E-8</v>
      </c>
      <c r="K134" s="29">
        <v>7.3499999999999996E-9</v>
      </c>
      <c r="L134" s="29">
        <v>4.4299999999999998E-9</v>
      </c>
      <c r="M134" s="29">
        <v>2.5800000000000002E-9</v>
      </c>
      <c r="N134" s="29">
        <v>2.0599999999999999E-9</v>
      </c>
      <c r="O134" s="29">
        <v>2.7999999999999998E-9</v>
      </c>
      <c r="P134" s="29">
        <v>2.7999999999999998E-9</v>
      </c>
      <c r="Q134" s="29">
        <v>8.2509999999999994E-5</v>
      </c>
      <c r="R134" s="29">
        <v>5.3650000000000003E-5</v>
      </c>
      <c r="S134" s="29">
        <v>2.7195E-5</v>
      </c>
      <c r="T134" s="29">
        <v>1.6390999999999999E-5</v>
      </c>
      <c r="U134" s="29">
        <v>9.5459999999999997E-6</v>
      </c>
      <c r="V134" s="29">
        <v>7.622E-6</v>
      </c>
      <c r="W134" s="29">
        <v>1.0360000000000001E-5</v>
      </c>
      <c r="X134" s="29">
        <v>1.0360000000000001E-5</v>
      </c>
      <c r="Y134" s="29">
        <v>8.1799999999999995E-9</v>
      </c>
      <c r="Z134" s="29">
        <v>5.5599999999999998E-9</v>
      </c>
      <c r="AA134" s="29">
        <v>2.9499999999999999E-9</v>
      </c>
      <c r="AB134" s="29">
        <v>1.9000000000000001E-9</v>
      </c>
      <c r="AC134" s="29">
        <v>1.19E-9</v>
      </c>
      <c r="AD134" s="29">
        <v>9.8199999999999992E-10</v>
      </c>
      <c r="AE134" s="29">
        <v>1.1700000000000001E-9</v>
      </c>
      <c r="AF134" s="29">
        <v>1.1700000000000001E-9</v>
      </c>
      <c r="AG134" s="29">
        <v>3.0266000000000001E-5</v>
      </c>
      <c r="AH134" s="29">
        <v>2.0571999999999999E-5</v>
      </c>
      <c r="AI134" s="29">
        <v>1.0915E-5</v>
      </c>
      <c r="AJ134" s="29">
        <v>7.0299999999999996E-6</v>
      </c>
      <c r="AK134" s="29">
        <v>4.403E-6</v>
      </c>
      <c r="AL134" s="29">
        <v>3.6333999999999998E-6</v>
      </c>
      <c r="AM134" s="29">
        <v>4.3290000000000004E-6</v>
      </c>
      <c r="AN134" s="29">
        <v>4.3290000000000004E-6</v>
      </c>
      <c r="AO134" s="29">
        <v>2.7300000000000001E-17</v>
      </c>
      <c r="AP134" s="29">
        <v>4.0699999999999999E-14</v>
      </c>
      <c r="AQ134" s="29">
        <v>8.7899999999999996E-17</v>
      </c>
      <c r="AR134" s="29">
        <v>9.1799999999999993E-16</v>
      </c>
      <c r="AS134" s="29">
        <v>5.36E-18</v>
      </c>
      <c r="AT134" s="29">
        <v>1.53E-17</v>
      </c>
      <c r="AU134" s="29">
        <v>2.3999999999999999E-17</v>
      </c>
      <c r="AV134" s="29">
        <v>5.09964</v>
      </c>
      <c r="AW134" s="29">
        <v>7602.76</v>
      </c>
      <c r="AX134" s="29">
        <v>16.419720000000002</v>
      </c>
      <c r="AY134" s="29">
        <v>1.073142</v>
      </c>
      <c r="AZ134" s="30">
        <v>1.0012479999999999</v>
      </c>
      <c r="BA134" s="30">
        <v>2.8580399999999999</v>
      </c>
      <c r="BB134" s="30">
        <v>4.4832000000000001</v>
      </c>
      <c r="BC134" s="28">
        <v>97</v>
      </c>
      <c r="BD134" s="29">
        <v>1.9114155251141599E-3</v>
      </c>
      <c r="BE134" s="29">
        <v>362.55852842809401</v>
      </c>
      <c r="BF134" s="31">
        <f t="shared" si="4"/>
        <v>362.55852842809401</v>
      </c>
      <c r="BG134" s="32">
        <v>0.69766666666666699</v>
      </c>
      <c r="BH134" s="33">
        <v>60</v>
      </c>
      <c r="BI134" s="32">
        <v>410</v>
      </c>
    </row>
  </sheetData>
  <sheetProtection algorithmName="SHA-512" hashValue="rOEoE/ojFSxSOr6vwzFz4S6NCoLh28MaRZmT2s+u1lOrxlRjH/33ZdkaIMwVowWE0H5G6ozR7hktbloMnvbB+A==" saltValue="4hPUzwPtwnaJD213h29lmw==" spinCount="100000" sheet="1" objects="1" scenarios="1"/>
  <autoFilter ref="A1:BI134" xr:uid="{00000000-0009-0000-0000-000000000000}"/>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S134"/>
  <sheetViews>
    <sheetView workbookViewId="0">
      <pane xSplit="3" ySplit="1" topLeftCell="D2" activePane="bottomRight" state="frozen"/>
      <selection pane="topRight" activeCell="C1" sqref="C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5" style="1" bestFit="1" customWidth="1"/>
    <col min="5" max="5" width="17.86328125" style="1" bestFit="1" customWidth="1"/>
    <col min="6" max="6" width="17.73046875" style="1" bestFit="1" customWidth="1"/>
    <col min="7" max="7" width="15" style="1" bestFit="1" customWidth="1"/>
    <col min="8" max="8" width="16.59765625" style="1" bestFit="1" customWidth="1"/>
    <col min="9" max="9" width="16.73046875" style="1" bestFit="1" customWidth="1"/>
    <col min="10" max="10" width="12.59765625" style="1" bestFit="1" customWidth="1"/>
    <col min="11" max="12" width="14.265625" style="1" bestFit="1" customWidth="1"/>
    <col min="13" max="13" width="15.265625" style="1" bestFit="1" customWidth="1"/>
    <col min="14" max="14" width="13" style="1" bestFit="1" customWidth="1"/>
    <col min="15" max="15" width="12.59765625" style="1" bestFit="1" customWidth="1"/>
    <col min="16" max="17" width="14.265625" style="1" bestFit="1" customWidth="1"/>
    <col min="18" max="18" width="15.265625" style="1" bestFit="1" customWidth="1"/>
    <col min="19" max="19" width="13" style="1" bestFit="1" customWidth="1"/>
    <col min="20" max="246" width="9.1328125" style="1"/>
    <col min="247" max="247" width="15.3984375" style="1" bestFit="1" customWidth="1"/>
    <col min="248" max="248" width="11.1328125" style="1" bestFit="1" customWidth="1"/>
    <col min="249" max="249" width="14.59765625" style="1" bestFit="1" customWidth="1"/>
    <col min="250" max="250" width="17.3984375" style="1" bestFit="1" customWidth="1"/>
    <col min="251" max="251" width="17.59765625" style="1" bestFit="1" customWidth="1"/>
    <col min="252" max="252" width="14.73046875" style="1" bestFit="1" customWidth="1"/>
    <col min="253" max="253" width="14.3984375" style="1" bestFit="1" customWidth="1"/>
    <col min="254" max="254" width="12.1328125" style="1" bestFit="1" customWidth="1"/>
    <col min="255" max="255" width="12.3984375" style="1" bestFit="1" customWidth="1"/>
    <col min="256" max="257" width="13.86328125" style="1" bestFit="1" customWidth="1"/>
    <col min="258" max="258" width="14.86328125" style="1" bestFit="1" customWidth="1"/>
    <col min="259" max="259" width="12.1328125" style="1" bestFit="1" customWidth="1"/>
    <col min="260" max="260" width="12.3984375" style="1" bestFit="1" customWidth="1"/>
    <col min="261" max="262" width="13.86328125" style="1" bestFit="1" customWidth="1"/>
    <col min="263" max="263" width="14.86328125" style="1" bestFit="1" customWidth="1"/>
    <col min="264" max="502" width="9.1328125" style="1"/>
    <col min="503" max="503" width="15.3984375" style="1" bestFit="1" customWidth="1"/>
    <col min="504" max="504" width="11.1328125" style="1" bestFit="1" customWidth="1"/>
    <col min="505" max="505" width="14.59765625" style="1" bestFit="1" customWidth="1"/>
    <col min="506" max="506" width="17.3984375" style="1" bestFit="1" customWidth="1"/>
    <col min="507" max="507" width="17.59765625" style="1" bestFit="1" customWidth="1"/>
    <col min="508" max="508" width="14.73046875" style="1" bestFit="1" customWidth="1"/>
    <col min="509" max="509" width="14.3984375" style="1" bestFit="1" customWidth="1"/>
    <col min="510" max="510" width="12.1328125" style="1" bestFit="1" customWidth="1"/>
    <col min="511" max="511" width="12.3984375" style="1" bestFit="1" customWidth="1"/>
    <col min="512" max="513" width="13.86328125" style="1" bestFit="1" customWidth="1"/>
    <col min="514" max="514" width="14.86328125" style="1" bestFit="1" customWidth="1"/>
    <col min="515" max="515" width="12.1328125" style="1" bestFit="1" customWidth="1"/>
    <col min="516" max="516" width="12.3984375" style="1" bestFit="1" customWidth="1"/>
    <col min="517" max="518" width="13.86328125" style="1" bestFit="1" customWidth="1"/>
    <col min="519" max="519" width="14.86328125" style="1" bestFit="1" customWidth="1"/>
    <col min="520" max="758" width="9.1328125" style="1"/>
    <col min="759" max="759" width="15.3984375" style="1" bestFit="1" customWidth="1"/>
    <col min="760" max="760" width="11.1328125" style="1" bestFit="1" customWidth="1"/>
    <col min="761" max="761" width="14.59765625" style="1" bestFit="1" customWidth="1"/>
    <col min="762" max="762" width="17.3984375" style="1" bestFit="1" customWidth="1"/>
    <col min="763" max="763" width="17.59765625" style="1" bestFit="1" customWidth="1"/>
    <col min="764" max="764" width="14.73046875" style="1" bestFit="1" customWidth="1"/>
    <col min="765" max="765" width="14.3984375" style="1" bestFit="1" customWidth="1"/>
    <col min="766" max="766" width="12.1328125" style="1" bestFit="1" customWidth="1"/>
    <col min="767" max="767" width="12.3984375" style="1" bestFit="1" customWidth="1"/>
    <col min="768" max="769" width="13.86328125" style="1" bestFit="1" customWidth="1"/>
    <col min="770" max="770" width="14.86328125" style="1" bestFit="1" customWidth="1"/>
    <col min="771" max="771" width="12.1328125" style="1" bestFit="1" customWidth="1"/>
    <col min="772" max="772" width="12.3984375" style="1" bestFit="1" customWidth="1"/>
    <col min="773" max="774" width="13.86328125" style="1" bestFit="1" customWidth="1"/>
    <col min="775" max="775" width="14.86328125" style="1" bestFit="1" customWidth="1"/>
    <col min="776" max="1014" width="9.1328125" style="1"/>
    <col min="1015" max="1015" width="15.3984375" style="1" bestFit="1" customWidth="1"/>
    <col min="1016" max="1016" width="11.1328125" style="1" bestFit="1" customWidth="1"/>
    <col min="1017" max="1017" width="14.59765625" style="1" bestFit="1" customWidth="1"/>
    <col min="1018" max="1018" width="17.3984375" style="1" bestFit="1" customWidth="1"/>
    <col min="1019" max="1019" width="17.59765625" style="1" bestFit="1" customWidth="1"/>
    <col min="1020" max="1020" width="14.73046875" style="1" bestFit="1" customWidth="1"/>
    <col min="1021" max="1021" width="14.3984375" style="1" bestFit="1" customWidth="1"/>
    <col min="1022" max="1022" width="12.1328125" style="1" bestFit="1" customWidth="1"/>
    <col min="1023" max="1023" width="12.3984375" style="1" bestFit="1" customWidth="1"/>
    <col min="1024" max="1025" width="13.86328125" style="1" bestFit="1" customWidth="1"/>
    <col min="1026" max="1026" width="14.86328125" style="1" bestFit="1" customWidth="1"/>
    <col min="1027" max="1027" width="12.1328125" style="1" bestFit="1" customWidth="1"/>
    <col min="1028" max="1028" width="12.3984375" style="1" bestFit="1" customWidth="1"/>
    <col min="1029" max="1030" width="13.86328125" style="1" bestFit="1" customWidth="1"/>
    <col min="1031" max="1031" width="14.86328125" style="1" bestFit="1" customWidth="1"/>
    <col min="1032" max="1270" width="9.1328125" style="1"/>
    <col min="1271" max="1271" width="15.3984375" style="1" bestFit="1" customWidth="1"/>
    <col min="1272" max="1272" width="11.1328125" style="1" bestFit="1" customWidth="1"/>
    <col min="1273" max="1273" width="14.59765625" style="1" bestFit="1" customWidth="1"/>
    <col min="1274" max="1274" width="17.3984375" style="1" bestFit="1" customWidth="1"/>
    <col min="1275" max="1275" width="17.59765625" style="1" bestFit="1" customWidth="1"/>
    <col min="1276" max="1276" width="14.73046875" style="1" bestFit="1" customWidth="1"/>
    <col min="1277" max="1277" width="14.3984375" style="1" bestFit="1" customWidth="1"/>
    <col min="1278" max="1278" width="12.1328125" style="1" bestFit="1" customWidth="1"/>
    <col min="1279" max="1279" width="12.3984375" style="1" bestFit="1" customWidth="1"/>
    <col min="1280" max="1281" width="13.86328125" style="1" bestFit="1" customWidth="1"/>
    <col min="1282" max="1282" width="14.86328125" style="1" bestFit="1" customWidth="1"/>
    <col min="1283" max="1283" width="12.1328125" style="1" bestFit="1" customWidth="1"/>
    <col min="1284" max="1284" width="12.3984375" style="1" bestFit="1" customWidth="1"/>
    <col min="1285" max="1286" width="13.86328125" style="1" bestFit="1" customWidth="1"/>
    <col min="1287" max="1287" width="14.86328125" style="1" bestFit="1" customWidth="1"/>
    <col min="1288" max="1526" width="9.1328125" style="1"/>
    <col min="1527" max="1527" width="15.3984375" style="1" bestFit="1" customWidth="1"/>
    <col min="1528" max="1528" width="11.1328125" style="1" bestFit="1" customWidth="1"/>
    <col min="1529" max="1529" width="14.59765625" style="1" bestFit="1" customWidth="1"/>
    <col min="1530" max="1530" width="17.3984375" style="1" bestFit="1" customWidth="1"/>
    <col min="1531" max="1531" width="17.59765625" style="1" bestFit="1" customWidth="1"/>
    <col min="1532" max="1532" width="14.73046875" style="1" bestFit="1" customWidth="1"/>
    <col min="1533" max="1533" width="14.3984375" style="1" bestFit="1" customWidth="1"/>
    <col min="1534" max="1534" width="12.1328125" style="1" bestFit="1" customWidth="1"/>
    <col min="1535" max="1535" width="12.3984375" style="1" bestFit="1" customWidth="1"/>
    <col min="1536" max="1537" width="13.86328125" style="1" bestFit="1" customWidth="1"/>
    <col min="1538" max="1538" width="14.86328125" style="1" bestFit="1" customWidth="1"/>
    <col min="1539" max="1539" width="12.1328125" style="1" bestFit="1" customWidth="1"/>
    <col min="1540" max="1540" width="12.3984375" style="1" bestFit="1" customWidth="1"/>
    <col min="1541" max="1542" width="13.86328125" style="1" bestFit="1" customWidth="1"/>
    <col min="1543" max="1543" width="14.86328125" style="1" bestFit="1" customWidth="1"/>
    <col min="1544" max="1782" width="9.1328125" style="1"/>
    <col min="1783" max="1783" width="15.3984375" style="1" bestFit="1" customWidth="1"/>
    <col min="1784" max="1784" width="11.1328125" style="1" bestFit="1" customWidth="1"/>
    <col min="1785" max="1785" width="14.59765625" style="1" bestFit="1" customWidth="1"/>
    <col min="1786" max="1786" width="17.3984375" style="1" bestFit="1" customWidth="1"/>
    <col min="1787" max="1787" width="17.59765625" style="1" bestFit="1" customWidth="1"/>
    <col min="1788" max="1788" width="14.73046875" style="1" bestFit="1" customWidth="1"/>
    <col min="1789" max="1789" width="14.3984375" style="1" bestFit="1" customWidth="1"/>
    <col min="1790" max="1790" width="12.1328125" style="1" bestFit="1" customWidth="1"/>
    <col min="1791" max="1791" width="12.3984375" style="1" bestFit="1" customWidth="1"/>
    <col min="1792" max="1793" width="13.86328125" style="1" bestFit="1" customWidth="1"/>
    <col min="1794" max="1794" width="14.86328125" style="1" bestFit="1" customWidth="1"/>
    <col min="1795" max="1795" width="12.1328125" style="1" bestFit="1" customWidth="1"/>
    <col min="1796" max="1796" width="12.3984375" style="1" bestFit="1" customWidth="1"/>
    <col min="1797" max="1798" width="13.86328125" style="1" bestFit="1" customWidth="1"/>
    <col min="1799" max="1799" width="14.86328125" style="1" bestFit="1" customWidth="1"/>
    <col min="1800" max="2038" width="9.1328125" style="1"/>
    <col min="2039" max="2039" width="15.3984375" style="1" bestFit="1" customWidth="1"/>
    <col min="2040" max="2040" width="11.1328125" style="1" bestFit="1" customWidth="1"/>
    <col min="2041" max="2041" width="14.59765625" style="1" bestFit="1" customWidth="1"/>
    <col min="2042" max="2042" width="17.3984375" style="1" bestFit="1" customWidth="1"/>
    <col min="2043" max="2043" width="17.59765625" style="1" bestFit="1" customWidth="1"/>
    <col min="2044" max="2044" width="14.73046875" style="1" bestFit="1" customWidth="1"/>
    <col min="2045" max="2045" width="14.3984375" style="1" bestFit="1" customWidth="1"/>
    <col min="2046" max="2046" width="12.1328125" style="1" bestFit="1" customWidth="1"/>
    <col min="2047" max="2047" width="12.3984375" style="1" bestFit="1" customWidth="1"/>
    <col min="2048" max="2049" width="13.86328125" style="1" bestFit="1" customWidth="1"/>
    <col min="2050" max="2050" width="14.86328125" style="1" bestFit="1" customWidth="1"/>
    <col min="2051" max="2051" width="12.1328125" style="1" bestFit="1" customWidth="1"/>
    <col min="2052" max="2052" width="12.3984375" style="1" bestFit="1" customWidth="1"/>
    <col min="2053" max="2054" width="13.86328125" style="1" bestFit="1" customWidth="1"/>
    <col min="2055" max="2055" width="14.86328125" style="1" bestFit="1" customWidth="1"/>
    <col min="2056" max="2294" width="9.1328125" style="1"/>
    <col min="2295" max="2295" width="15.3984375" style="1" bestFit="1" customWidth="1"/>
    <col min="2296" max="2296" width="11.1328125" style="1" bestFit="1" customWidth="1"/>
    <col min="2297" max="2297" width="14.59765625" style="1" bestFit="1" customWidth="1"/>
    <col min="2298" max="2298" width="17.3984375" style="1" bestFit="1" customWidth="1"/>
    <col min="2299" max="2299" width="17.59765625" style="1" bestFit="1" customWidth="1"/>
    <col min="2300" max="2300" width="14.73046875" style="1" bestFit="1" customWidth="1"/>
    <col min="2301" max="2301" width="14.3984375" style="1" bestFit="1" customWidth="1"/>
    <col min="2302" max="2302" width="12.1328125" style="1" bestFit="1" customWidth="1"/>
    <col min="2303" max="2303" width="12.3984375" style="1" bestFit="1" customWidth="1"/>
    <col min="2304" max="2305" width="13.86328125" style="1" bestFit="1" customWidth="1"/>
    <col min="2306" max="2306" width="14.86328125" style="1" bestFit="1" customWidth="1"/>
    <col min="2307" max="2307" width="12.1328125" style="1" bestFit="1" customWidth="1"/>
    <col min="2308" max="2308" width="12.3984375" style="1" bestFit="1" customWidth="1"/>
    <col min="2309" max="2310" width="13.86328125" style="1" bestFit="1" customWidth="1"/>
    <col min="2311" max="2311" width="14.86328125" style="1" bestFit="1" customWidth="1"/>
    <col min="2312" max="2550" width="9.1328125" style="1"/>
    <col min="2551" max="2551" width="15.3984375" style="1" bestFit="1" customWidth="1"/>
    <col min="2552" max="2552" width="11.1328125" style="1" bestFit="1" customWidth="1"/>
    <col min="2553" max="2553" width="14.59765625" style="1" bestFit="1" customWidth="1"/>
    <col min="2554" max="2554" width="17.3984375" style="1" bestFit="1" customWidth="1"/>
    <col min="2555" max="2555" width="17.59765625" style="1" bestFit="1" customWidth="1"/>
    <col min="2556" max="2556" width="14.73046875" style="1" bestFit="1" customWidth="1"/>
    <col min="2557" max="2557" width="14.3984375" style="1" bestFit="1" customWidth="1"/>
    <col min="2558" max="2558" width="12.1328125" style="1" bestFit="1" customWidth="1"/>
    <col min="2559" max="2559" width="12.3984375" style="1" bestFit="1" customWidth="1"/>
    <col min="2560" max="2561" width="13.86328125" style="1" bestFit="1" customWidth="1"/>
    <col min="2562" max="2562" width="14.86328125" style="1" bestFit="1" customWidth="1"/>
    <col min="2563" max="2563" width="12.1328125" style="1" bestFit="1" customWidth="1"/>
    <col min="2564" max="2564" width="12.3984375" style="1" bestFit="1" customWidth="1"/>
    <col min="2565" max="2566" width="13.86328125" style="1" bestFit="1" customWidth="1"/>
    <col min="2567" max="2567" width="14.86328125" style="1" bestFit="1" customWidth="1"/>
    <col min="2568" max="2806" width="9.1328125" style="1"/>
    <col min="2807" max="2807" width="15.3984375" style="1" bestFit="1" customWidth="1"/>
    <col min="2808" max="2808" width="11.1328125" style="1" bestFit="1" customWidth="1"/>
    <col min="2809" max="2809" width="14.59765625" style="1" bestFit="1" customWidth="1"/>
    <col min="2810" max="2810" width="17.3984375" style="1" bestFit="1" customWidth="1"/>
    <col min="2811" max="2811" width="17.59765625" style="1" bestFit="1" customWidth="1"/>
    <col min="2812" max="2812" width="14.73046875" style="1" bestFit="1" customWidth="1"/>
    <col min="2813" max="2813" width="14.3984375" style="1" bestFit="1" customWidth="1"/>
    <col min="2814" max="2814" width="12.1328125" style="1" bestFit="1" customWidth="1"/>
    <col min="2815" max="2815" width="12.3984375" style="1" bestFit="1" customWidth="1"/>
    <col min="2816" max="2817" width="13.86328125" style="1" bestFit="1" customWidth="1"/>
    <col min="2818" max="2818" width="14.86328125" style="1" bestFit="1" customWidth="1"/>
    <col min="2819" max="2819" width="12.1328125" style="1" bestFit="1" customWidth="1"/>
    <col min="2820" max="2820" width="12.3984375" style="1" bestFit="1" customWidth="1"/>
    <col min="2821" max="2822" width="13.86328125" style="1" bestFit="1" customWidth="1"/>
    <col min="2823" max="2823" width="14.86328125" style="1" bestFit="1" customWidth="1"/>
    <col min="2824" max="3062" width="9.1328125" style="1"/>
    <col min="3063" max="3063" width="15.3984375" style="1" bestFit="1" customWidth="1"/>
    <col min="3064" max="3064" width="11.1328125" style="1" bestFit="1" customWidth="1"/>
    <col min="3065" max="3065" width="14.59765625" style="1" bestFit="1" customWidth="1"/>
    <col min="3066" max="3066" width="17.3984375" style="1" bestFit="1" customWidth="1"/>
    <col min="3067" max="3067" width="17.59765625" style="1" bestFit="1" customWidth="1"/>
    <col min="3068" max="3068" width="14.73046875" style="1" bestFit="1" customWidth="1"/>
    <col min="3069" max="3069" width="14.3984375" style="1" bestFit="1" customWidth="1"/>
    <col min="3070" max="3070" width="12.1328125" style="1" bestFit="1" customWidth="1"/>
    <col min="3071" max="3071" width="12.3984375" style="1" bestFit="1" customWidth="1"/>
    <col min="3072" max="3073" width="13.86328125" style="1" bestFit="1" customWidth="1"/>
    <col min="3074" max="3074" width="14.86328125" style="1" bestFit="1" customWidth="1"/>
    <col min="3075" max="3075" width="12.1328125" style="1" bestFit="1" customWidth="1"/>
    <col min="3076" max="3076" width="12.3984375" style="1" bestFit="1" customWidth="1"/>
    <col min="3077" max="3078" width="13.86328125" style="1" bestFit="1" customWidth="1"/>
    <col min="3079" max="3079" width="14.86328125" style="1" bestFit="1" customWidth="1"/>
    <col min="3080" max="3318" width="9.1328125" style="1"/>
    <col min="3319" max="3319" width="15.3984375" style="1" bestFit="1" customWidth="1"/>
    <col min="3320" max="3320" width="11.1328125" style="1" bestFit="1" customWidth="1"/>
    <col min="3321" max="3321" width="14.59765625" style="1" bestFit="1" customWidth="1"/>
    <col min="3322" max="3322" width="17.3984375" style="1" bestFit="1" customWidth="1"/>
    <col min="3323" max="3323" width="17.59765625" style="1" bestFit="1" customWidth="1"/>
    <col min="3324" max="3324" width="14.73046875" style="1" bestFit="1" customWidth="1"/>
    <col min="3325" max="3325" width="14.3984375" style="1" bestFit="1" customWidth="1"/>
    <col min="3326" max="3326" width="12.1328125" style="1" bestFit="1" customWidth="1"/>
    <col min="3327" max="3327" width="12.3984375" style="1" bestFit="1" customWidth="1"/>
    <col min="3328" max="3329" width="13.86328125" style="1" bestFit="1" customWidth="1"/>
    <col min="3330" max="3330" width="14.86328125" style="1" bestFit="1" customWidth="1"/>
    <col min="3331" max="3331" width="12.1328125" style="1" bestFit="1" customWidth="1"/>
    <col min="3332" max="3332" width="12.3984375" style="1" bestFit="1" customWidth="1"/>
    <col min="3333" max="3334" width="13.86328125" style="1" bestFit="1" customWidth="1"/>
    <col min="3335" max="3335" width="14.86328125" style="1" bestFit="1" customWidth="1"/>
    <col min="3336" max="3574" width="9.1328125" style="1"/>
    <col min="3575" max="3575" width="15.3984375" style="1" bestFit="1" customWidth="1"/>
    <col min="3576" max="3576" width="11.1328125" style="1" bestFit="1" customWidth="1"/>
    <col min="3577" max="3577" width="14.59765625" style="1" bestFit="1" customWidth="1"/>
    <col min="3578" max="3578" width="17.3984375" style="1" bestFit="1" customWidth="1"/>
    <col min="3579" max="3579" width="17.59765625" style="1" bestFit="1" customWidth="1"/>
    <col min="3580" max="3580" width="14.73046875" style="1" bestFit="1" customWidth="1"/>
    <col min="3581" max="3581" width="14.3984375" style="1" bestFit="1" customWidth="1"/>
    <col min="3582" max="3582" width="12.1328125" style="1" bestFit="1" customWidth="1"/>
    <col min="3583" max="3583" width="12.3984375" style="1" bestFit="1" customWidth="1"/>
    <col min="3584" max="3585" width="13.86328125" style="1" bestFit="1" customWidth="1"/>
    <col min="3586" max="3586" width="14.86328125" style="1" bestFit="1" customWidth="1"/>
    <col min="3587" max="3587" width="12.1328125" style="1" bestFit="1" customWidth="1"/>
    <col min="3588" max="3588" width="12.3984375" style="1" bestFit="1" customWidth="1"/>
    <col min="3589" max="3590" width="13.86328125" style="1" bestFit="1" customWidth="1"/>
    <col min="3591" max="3591" width="14.86328125" style="1" bestFit="1" customWidth="1"/>
    <col min="3592" max="3830" width="9.1328125" style="1"/>
    <col min="3831" max="3831" width="15.3984375" style="1" bestFit="1" customWidth="1"/>
    <col min="3832" max="3832" width="11.1328125" style="1" bestFit="1" customWidth="1"/>
    <col min="3833" max="3833" width="14.59765625" style="1" bestFit="1" customWidth="1"/>
    <col min="3834" max="3834" width="17.3984375" style="1" bestFit="1" customWidth="1"/>
    <col min="3835" max="3835" width="17.59765625" style="1" bestFit="1" customWidth="1"/>
    <col min="3836" max="3836" width="14.73046875" style="1" bestFit="1" customWidth="1"/>
    <col min="3837" max="3837" width="14.3984375" style="1" bestFit="1" customWidth="1"/>
    <col min="3838" max="3838" width="12.1328125" style="1" bestFit="1" customWidth="1"/>
    <col min="3839" max="3839" width="12.3984375" style="1" bestFit="1" customWidth="1"/>
    <col min="3840" max="3841" width="13.86328125" style="1" bestFit="1" customWidth="1"/>
    <col min="3842" max="3842" width="14.86328125" style="1" bestFit="1" customWidth="1"/>
    <col min="3843" max="3843" width="12.1328125" style="1" bestFit="1" customWidth="1"/>
    <col min="3844" max="3844" width="12.3984375" style="1" bestFit="1" customWidth="1"/>
    <col min="3845" max="3846" width="13.86328125" style="1" bestFit="1" customWidth="1"/>
    <col min="3847" max="3847" width="14.86328125" style="1" bestFit="1" customWidth="1"/>
    <col min="3848" max="4086" width="9.1328125" style="1"/>
    <col min="4087" max="4087" width="15.3984375" style="1" bestFit="1" customWidth="1"/>
    <col min="4088" max="4088" width="11.1328125" style="1" bestFit="1" customWidth="1"/>
    <col min="4089" max="4089" width="14.59765625" style="1" bestFit="1" customWidth="1"/>
    <col min="4090" max="4090" width="17.3984375" style="1" bestFit="1" customWidth="1"/>
    <col min="4091" max="4091" width="17.59765625" style="1" bestFit="1" customWidth="1"/>
    <col min="4092" max="4092" width="14.73046875" style="1" bestFit="1" customWidth="1"/>
    <col min="4093" max="4093" width="14.3984375" style="1" bestFit="1" customWidth="1"/>
    <col min="4094" max="4094" width="12.1328125" style="1" bestFit="1" customWidth="1"/>
    <col min="4095" max="4095" width="12.3984375" style="1" bestFit="1" customWidth="1"/>
    <col min="4096" max="4097" width="13.86328125" style="1" bestFit="1" customWidth="1"/>
    <col min="4098" max="4098" width="14.86328125" style="1" bestFit="1" customWidth="1"/>
    <col min="4099" max="4099" width="12.1328125" style="1" bestFit="1" customWidth="1"/>
    <col min="4100" max="4100" width="12.3984375" style="1" bestFit="1" customWidth="1"/>
    <col min="4101" max="4102" width="13.86328125" style="1" bestFit="1" customWidth="1"/>
    <col min="4103" max="4103" width="14.86328125" style="1" bestFit="1" customWidth="1"/>
    <col min="4104" max="4342" width="9.1328125" style="1"/>
    <col min="4343" max="4343" width="15.3984375" style="1" bestFit="1" customWidth="1"/>
    <col min="4344" max="4344" width="11.1328125" style="1" bestFit="1" customWidth="1"/>
    <col min="4345" max="4345" width="14.59765625" style="1" bestFit="1" customWidth="1"/>
    <col min="4346" max="4346" width="17.3984375" style="1" bestFit="1" customWidth="1"/>
    <col min="4347" max="4347" width="17.59765625" style="1" bestFit="1" customWidth="1"/>
    <col min="4348" max="4348" width="14.73046875" style="1" bestFit="1" customWidth="1"/>
    <col min="4349" max="4349" width="14.3984375" style="1" bestFit="1" customWidth="1"/>
    <col min="4350" max="4350" width="12.1328125" style="1" bestFit="1" customWidth="1"/>
    <col min="4351" max="4351" width="12.3984375" style="1" bestFit="1" customWidth="1"/>
    <col min="4352" max="4353" width="13.86328125" style="1" bestFit="1" customWidth="1"/>
    <col min="4354" max="4354" width="14.86328125" style="1" bestFit="1" customWidth="1"/>
    <col min="4355" max="4355" width="12.1328125" style="1" bestFit="1" customWidth="1"/>
    <col min="4356" max="4356" width="12.3984375" style="1" bestFit="1" customWidth="1"/>
    <col min="4357" max="4358" width="13.86328125" style="1" bestFit="1" customWidth="1"/>
    <col min="4359" max="4359" width="14.86328125" style="1" bestFit="1" customWidth="1"/>
    <col min="4360" max="4598" width="9.1328125" style="1"/>
    <col min="4599" max="4599" width="15.3984375" style="1" bestFit="1" customWidth="1"/>
    <col min="4600" max="4600" width="11.1328125" style="1" bestFit="1" customWidth="1"/>
    <col min="4601" max="4601" width="14.59765625" style="1" bestFit="1" customWidth="1"/>
    <col min="4602" max="4602" width="17.3984375" style="1" bestFit="1" customWidth="1"/>
    <col min="4603" max="4603" width="17.59765625" style="1" bestFit="1" customWidth="1"/>
    <col min="4604" max="4604" width="14.73046875" style="1" bestFit="1" customWidth="1"/>
    <col min="4605" max="4605" width="14.3984375" style="1" bestFit="1" customWidth="1"/>
    <col min="4606" max="4606" width="12.1328125" style="1" bestFit="1" customWidth="1"/>
    <col min="4607" max="4607" width="12.3984375" style="1" bestFit="1" customWidth="1"/>
    <col min="4608" max="4609" width="13.86328125" style="1" bestFit="1" customWidth="1"/>
    <col min="4610" max="4610" width="14.86328125" style="1" bestFit="1" customWidth="1"/>
    <col min="4611" max="4611" width="12.1328125" style="1" bestFit="1" customWidth="1"/>
    <col min="4612" max="4612" width="12.3984375" style="1" bestFit="1" customWidth="1"/>
    <col min="4613" max="4614" width="13.86328125" style="1" bestFit="1" customWidth="1"/>
    <col min="4615" max="4615" width="14.86328125" style="1" bestFit="1" customWidth="1"/>
    <col min="4616" max="4854" width="9.1328125" style="1"/>
    <col min="4855" max="4855" width="15.3984375" style="1" bestFit="1" customWidth="1"/>
    <col min="4856" max="4856" width="11.1328125" style="1" bestFit="1" customWidth="1"/>
    <col min="4857" max="4857" width="14.59765625" style="1" bestFit="1" customWidth="1"/>
    <col min="4858" max="4858" width="17.3984375" style="1" bestFit="1" customWidth="1"/>
    <col min="4859" max="4859" width="17.59765625" style="1" bestFit="1" customWidth="1"/>
    <col min="4860" max="4860" width="14.73046875" style="1" bestFit="1" customWidth="1"/>
    <col min="4861" max="4861" width="14.3984375" style="1" bestFit="1" customWidth="1"/>
    <col min="4862" max="4862" width="12.1328125" style="1" bestFit="1" customWidth="1"/>
    <col min="4863" max="4863" width="12.3984375" style="1" bestFit="1" customWidth="1"/>
    <col min="4864" max="4865" width="13.86328125" style="1" bestFit="1" customWidth="1"/>
    <col min="4866" max="4866" width="14.86328125" style="1" bestFit="1" customWidth="1"/>
    <col min="4867" max="4867" width="12.1328125" style="1" bestFit="1" customWidth="1"/>
    <col min="4868" max="4868" width="12.3984375" style="1" bestFit="1" customWidth="1"/>
    <col min="4869" max="4870" width="13.86328125" style="1" bestFit="1" customWidth="1"/>
    <col min="4871" max="4871" width="14.86328125" style="1" bestFit="1" customWidth="1"/>
    <col min="4872" max="5110" width="9.1328125" style="1"/>
    <col min="5111" max="5111" width="15.3984375" style="1" bestFit="1" customWidth="1"/>
    <col min="5112" max="5112" width="11.1328125" style="1" bestFit="1" customWidth="1"/>
    <col min="5113" max="5113" width="14.59765625" style="1" bestFit="1" customWidth="1"/>
    <col min="5114" max="5114" width="17.3984375" style="1" bestFit="1" customWidth="1"/>
    <col min="5115" max="5115" width="17.59765625" style="1" bestFit="1" customWidth="1"/>
    <col min="5116" max="5116" width="14.73046875" style="1" bestFit="1" customWidth="1"/>
    <col min="5117" max="5117" width="14.3984375" style="1" bestFit="1" customWidth="1"/>
    <col min="5118" max="5118" width="12.1328125" style="1" bestFit="1" customWidth="1"/>
    <col min="5119" max="5119" width="12.3984375" style="1" bestFit="1" customWidth="1"/>
    <col min="5120" max="5121" width="13.86328125" style="1" bestFit="1" customWidth="1"/>
    <col min="5122" max="5122" width="14.86328125" style="1" bestFit="1" customWidth="1"/>
    <col min="5123" max="5123" width="12.1328125" style="1" bestFit="1" customWidth="1"/>
    <col min="5124" max="5124" width="12.3984375" style="1" bestFit="1" customWidth="1"/>
    <col min="5125" max="5126" width="13.86328125" style="1" bestFit="1" customWidth="1"/>
    <col min="5127" max="5127" width="14.86328125" style="1" bestFit="1" customWidth="1"/>
    <col min="5128" max="5366" width="9.1328125" style="1"/>
    <col min="5367" max="5367" width="15.3984375" style="1" bestFit="1" customWidth="1"/>
    <col min="5368" max="5368" width="11.1328125" style="1" bestFit="1" customWidth="1"/>
    <col min="5369" max="5369" width="14.59765625" style="1" bestFit="1" customWidth="1"/>
    <col min="5370" max="5370" width="17.3984375" style="1" bestFit="1" customWidth="1"/>
    <col min="5371" max="5371" width="17.59765625" style="1" bestFit="1" customWidth="1"/>
    <col min="5372" max="5372" width="14.73046875" style="1" bestFit="1" customWidth="1"/>
    <col min="5373" max="5373" width="14.3984375" style="1" bestFit="1" customWidth="1"/>
    <col min="5374" max="5374" width="12.1328125" style="1" bestFit="1" customWidth="1"/>
    <col min="5375" max="5375" width="12.3984375" style="1" bestFit="1" customWidth="1"/>
    <col min="5376" max="5377" width="13.86328125" style="1" bestFit="1" customWidth="1"/>
    <col min="5378" max="5378" width="14.86328125" style="1" bestFit="1" customWidth="1"/>
    <col min="5379" max="5379" width="12.1328125" style="1" bestFit="1" customWidth="1"/>
    <col min="5380" max="5380" width="12.3984375" style="1" bestFit="1" customWidth="1"/>
    <col min="5381" max="5382" width="13.86328125" style="1" bestFit="1" customWidth="1"/>
    <col min="5383" max="5383" width="14.86328125" style="1" bestFit="1" customWidth="1"/>
    <col min="5384" max="5622" width="9.1328125" style="1"/>
    <col min="5623" max="5623" width="15.3984375" style="1" bestFit="1" customWidth="1"/>
    <col min="5624" max="5624" width="11.1328125" style="1" bestFit="1" customWidth="1"/>
    <col min="5625" max="5625" width="14.59765625" style="1" bestFit="1" customWidth="1"/>
    <col min="5626" max="5626" width="17.3984375" style="1" bestFit="1" customWidth="1"/>
    <col min="5627" max="5627" width="17.59765625" style="1" bestFit="1" customWidth="1"/>
    <col min="5628" max="5628" width="14.73046875" style="1" bestFit="1" customWidth="1"/>
    <col min="5629" max="5629" width="14.3984375" style="1" bestFit="1" customWidth="1"/>
    <col min="5630" max="5630" width="12.1328125" style="1" bestFit="1" customWidth="1"/>
    <col min="5631" max="5631" width="12.3984375" style="1" bestFit="1" customWidth="1"/>
    <col min="5632" max="5633" width="13.86328125" style="1" bestFit="1" customWidth="1"/>
    <col min="5634" max="5634" width="14.86328125" style="1" bestFit="1" customWidth="1"/>
    <col min="5635" max="5635" width="12.1328125" style="1" bestFit="1" customWidth="1"/>
    <col min="5636" max="5636" width="12.3984375" style="1" bestFit="1" customWidth="1"/>
    <col min="5637" max="5638" width="13.86328125" style="1" bestFit="1" customWidth="1"/>
    <col min="5639" max="5639" width="14.86328125" style="1" bestFit="1" customWidth="1"/>
    <col min="5640" max="5878" width="9.1328125" style="1"/>
    <col min="5879" max="5879" width="15.3984375" style="1" bestFit="1" customWidth="1"/>
    <col min="5880" max="5880" width="11.1328125" style="1" bestFit="1" customWidth="1"/>
    <col min="5881" max="5881" width="14.59765625" style="1" bestFit="1" customWidth="1"/>
    <col min="5882" max="5882" width="17.3984375" style="1" bestFit="1" customWidth="1"/>
    <col min="5883" max="5883" width="17.59765625" style="1" bestFit="1" customWidth="1"/>
    <col min="5884" max="5884" width="14.73046875" style="1" bestFit="1" customWidth="1"/>
    <col min="5885" max="5885" width="14.3984375" style="1" bestFit="1" customWidth="1"/>
    <col min="5886" max="5886" width="12.1328125" style="1" bestFit="1" customWidth="1"/>
    <col min="5887" max="5887" width="12.3984375" style="1" bestFit="1" customWidth="1"/>
    <col min="5888" max="5889" width="13.86328125" style="1" bestFit="1" customWidth="1"/>
    <col min="5890" max="5890" width="14.86328125" style="1" bestFit="1" customWidth="1"/>
    <col min="5891" max="5891" width="12.1328125" style="1" bestFit="1" customWidth="1"/>
    <col min="5892" max="5892" width="12.3984375" style="1" bestFit="1" customWidth="1"/>
    <col min="5893" max="5894" width="13.86328125" style="1" bestFit="1" customWidth="1"/>
    <col min="5895" max="5895" width="14.86328125" style="1" bestFit="1" customWidth="1"/>
    <col min="5896" max="6134" width="9.1328125" style="1"/>
    <col min="6135" max="6135" width="15.3984375" style="1" bestFit="1" customWidth="1"/>
    <col min="6136" max="6136" width="11.1328125" style="1" bestFit="1" customWidth="1"/>
    <col min="6137" max="6137" width="14.59765625" style="1" bestFit="1" customWidth="1"/>
    <col min="6138" max="6138" width="17.3984375" style="1" bestFit="1" customWidth="1"/>
    <col min="6139" max="6139" width="17.59765625" style="1" bestFit="1" customWidth="1"/>
    <col min="6140" max="6140" width="14.73046875" style="1" bestFit="1" customWidth="1"/>
    <col min="6141" max="6141" width="14.3984375" style="1" bestFit="1" customWidth="1"/>
    <col min="6142" max="6142" width="12.1328125" style="1" bestFit="1" customWidth="1"/>
    <col min="6143" max="6143" width="12.3984375" style="1" bestFit="1" customWidth="1"/>
    <col min="6144" max="6145" width="13.86328125" style="1" bestFit="1" customWidth="1"/>
    <col min="6146" max="6146" width="14.86328125" style="1" bestFit="1" customWidth="1"/>
    <col min="6147" max="6147" width="12.1328125" style="1" bestFit="1" customWidth="1"/>
    <col min="6148" max="6148" width="12.3984375" style="1" bestFit="1" customWidth="1"/>
    <col min="6149" max="6150" width="13.86328125" style="1" bestFit="1" customWidth="1"/>
    <col min="6151" max="6151" width="14.86328125" style="1" bestFit="1" customWidth="1"/>
    <col min="6152" max="6390" width="9.1328125" style="1"/>
    <col min="6391" max="6391" width="15.3984375" style="1" bestFit="1" customWidth="1"/>
    <col min="6392" max="6392" width="11.1328125" style="1" bestFit="1" customWidth="1"/>
    <col min="6393" max="6393" width="14.59765625" style="1" bestFit="1" customWidth="1"/>
    <col min="6394" max="6394" width="17.3984375" style="1" bestFit="1" customWidth="1"/>
    <col min="6395" max="6395" width="17.59765625" style="1" bestFit="1" customWidth="1"/>
    <col min="6396" max="6396" width="14.73046875" style="1" bestFit="1" customWidth="1"/>
    <col min="6397" max="6397" width="14.3984375" style="1" bestFit="1" customWidth="1"/>
    <col min="6398" max="6398" width="12.1328125" style="1" bestFit="1" customWidth="1"/>
    <col min="6399" max="6399" width="12.3984375" style="1" bestFit="1" customWidth="1"/>
    <col min="6400" max="6401" width="13.86328125" style="1" bestFit="1" customWidth="1"/>
    <col min="6402" max="6402" width="14.86328125" style="1" bestFit="1" customWidth="1"/>
    <col min="6403" max="6403" width="12.1328125" style="1" bestFit="1" customWidth="1"/>
    <col min="6404" max="6404" width="12.3984375" style="1" bestFit="1" customWidth="1"/>
    <col min="6405" max="6406" width="13.86328125" style="1" bestFit="1" customWidth="1"/>
    <col min="6407" max="6407" width="14.86328125" style="1" bestFit="1" customWidth="1"/>
    <col min="6408" max="6646" width="9.1328125" style="1"/>
    <col min="6647" max="6647" width="15.3984375" style="1" bestFit="1" customWidth="1"/>
    <col min="6648" max="6648" width="11.1328125" style="1" bestFit="1" customWidth="1"/>
    <col min="6649" max="6649" width="14.59765625" style="1" bestFit="1" customWidth="1"/>
    <col min="6650" max="6650" width="17.3984375" style="1" bestFit="1" customWidth="1"/>
    <col min="6651" max="6651" width="17.59765625" style="1" bestFit="1" customWidth="1"/>
    <col min="6652" max="6652" width="14.73046875" style="1" bestFit="1" customWidth="1"/>
    <col min="6653" max="6653" width="14.3984375" style="1" bestFit="1" customWidth="1"/>
    <col min="6654" max="6654" width="12.1328125" style="1" bestFit="1" customWidth="1"/>
    <col min="6655" max="6655" width="12.3984375" style="1" bestFit="1" customWidth="1"/>
    <col min="6656" max="6657" width="13.86328125" style="1" bestFit="1" customWidth="1"/>
    <col min="6658" max="6658" width="14.86328125" style="1" bestFit="1" customWidth="1"/>
    <col min="6659" max="6659" width="12.1328125" style="1" bestFit="1" customWidth="1"/>
    <col min="6660" max="6660" width="12.3984375" style="1" bestFit="1" customWidth="1"/>
    <col min="6661" max="6662" width="13.86328125" style="1" bestFit="1" customWidth="1"/>
    <col min="6663" max="6663" width="14.86328125" style="1" bestFit="1" customWidth="1"/>
    <col min="6664" max="6902" width="9.1328125" style="1"/>
    <col min="6903" max="6903" width="15.3984375" style="1" bestFit="1" customWidth="1"/>
    <col min="6904" max="6904" width="11.1328125" style="1" bestFit="1" customWidth="1"/>
    <col min="6905" max="6905" width="14.59765625" style="1" bestFit="1" customWidth="1"/>
    <col min="6906" max="6906" width="17.3984375" style="1" bestFit="1" customWidth="1"/>
    <col min="6907" max="6907" width="17.59765625" style="1" bestFit="1" customWidth="1"/>
    <col min="6908" max="6908" width="14.73046875" style="1" bestFit="1" customWidth="1"/>
    <col min="6909" max="6909" width="14.3984375" style="1" bestFit="1" customWidth="1"/>
    <col min="6910" max="6910" width="12.1328125" style="1" bestFit="1" customWidth="1"/>
    <col min="6911" max="6911" width="12.3984375" style="1" bestFit="1" customWidth="1"/>
    <col min="6912" max="6913" width="13.86328125" style="1" bestFit="1" customWidth="1"/>
    <col min="6914" max="6914" width="14.86328125" style="1" bestFit="1" customWidth="1"/>
    <col min="6915" max="6915" width="12.1328125" style="1" bestFit="1" customWidth="1"/>
    <col min="6916" max="6916" width="12.3984375" style="1" bestFit="1" customWidth="1"/>
    <col min="6917" max="6918" width="13.86328125" style="1" bestFit="1" customWidth="1"/>
    <col min="6919" max="6919" width="14.86328125" style="1" bestFit="1" customWidth="1"/>
    <col min="6920" max="7158" width="9.1328125" style="1"/>
    <col min="7159" max="7159" width="15.3984375" style="1" bestFit="1" customWidth="1"/>
    <col min="7160" max="7160" width="11.1328125" style="1" bestFit="1" customWidth="1"/>
    <col min="7161" max="7161" width="14.59765625" style="1" bestFit="1" customWidth="1"/>
    <col min="7162" max="7162" width="17.3984375" style="1" bestFit="1" customWidth="1"/>
    <col min="7163" max="7163" width="17.59765625" style="1" bestFit="1" customWidth="1"/>
    <col min="7164" max="7164" width="14.73046875" style="1" bestFit="1" customWidth="1"/>
    <col min="7165" max="7165" width="14.3984375" style="1" bestFit="1" customWidth="1"/>
    <col min="7166" max="7166" width="12.1328125" style="1" bestFit="1" customWidth="1"/>
    <col min="7167" max="7167" width="12.3984375" style="1" bestFit="1" customWidth="1"/>
    <col min="7168" max="7169" width="13.86328125" style="1" bestFit="1" customWidth="1"/>
    <col min="7170" max="7170" width="14.86328125" style="1" bestFit="1" customWidth="1"/>
    <col min="7171" max="7171" width="12.1328125" style="1" bestFit="1" customWidth="1"/>
    <col min="7172" max="7172" width="12.3984375" style="1" bestFit="1" customWidth="1"/>
    <col min="7173" max="7174" width="13.86328125" style="1" bestFit="1" customWidth="1"/>
    <col min="7175" max="7175" width="14.86328125" style="1" bestFit="1" customWidth="1"/>
    <col min="7176" max="7414" width="9.1328125" style="1"/>
    <col min="7415" max="7415" width="15.3984375" style="1" bestFit="1" customWidth="1"/>
    <col min="7416" max="7416" width="11.1328125" style="1" bestFit="1" customWidth="1"/>
    <col min="7417" max="7417" width="14.59765625" style="1" bestFit="1" customWidth="1"/>
    <col min="7418" max="7418" width="17.3984375" style="1" bestFit="1" customWidth="1"/>
    <col min="7419" max="7419" width="17.59765625" style="1" bestFit="1" customWidth="1"/>
    <col min="7420" max="7420" width="14.73046875" style="1" bestFit="1" customWidth="1"/>
    <col min="7421" max="7421" width="14.3984375" style="1" bestFit="1" customWidth="1"/>
    <col min="7422" max="7422" width="12.1328125" style="1" bestFit="1" customWidth="1"/>
    <col min="7423" max="7423" width="12.3984375" style="1" bestFit="1" customWidth="1"/>
    <col min="7424" max="7425" width="13.86328125" style="1" bestFit="1" customWidth="1"/>
    <col min="7426" max="7426" width="14.86328125" style="1" bestFit="1" customWidth="1"/>
    <col min="7427" max="7427" width="12.1328125" style="1" bestFit="1" customWidth="1"/>
    <col min="7428" max="7428" width="12.3984375" style="1" bestFit="1" customWidth="1"/>
    <col min="7429" max="7430" width="13.86328125" style="1" bestFit="1" customWidth="1"/>
    <col min="7431" max="7431" width="14.86328125" style="1" bestFit="1" customWidth="1"/>
    <col min="7432" max="7670" width="9.1328125" style="1"/>
    <col min="7671" max="7671" width="15.3984375" style="1" bestFit="1" customWidth="1"/>
    <col min="7672" max="7672" width="11.1328125" style="1" bestFit="1" customWidth="1"/>
    <col min="7673" max="7673" width="14.59765625" style="1" bestFit="1" customWidth="1"/>
    <col min="7674" max="7674" width="17.3984375" style="1" bestFit="1" customWidth="1"/>
    <col min="7675" max="7675" width="17.59765625" style="1" bestFit="1" customWidth="1"/>
    <col min="7676" max="7676" width="14.73046875" style="1" bestFit="1" customWidth="1"/>
    <col min="7677" max="7677" width="14.3984375" style="1" bestFit="1" customWidth="1"/>
    <col min="7678" max="7678" width="12.1328125" style="1" bestFit="1" customWidth="1"/>
    <col min="7679" max="7679" width="12.3984375" style="1" bestFit="1" customWidth="1"/>
    <col min="7680" max="7681" width="13.86328125" style="1" bestFit="1" customWidth="1"/>
    <col min="7682" max="7682" width="14.86328125" style="1" bestFit="1" customWidth="1"/>
    <col min="7683" max="7683" width="12.1328125" style="1" bestFit="1" customWidth="1"/>
    <col min="7684" max="7684" width="12.3984375" style="1" bestFit="1" customWidth="1"/>
    <col min="7685" max="7686" width="13.86328125" style="1" bestFit="1" customWidth="1"/>
    <col min="7687" max="7687" width="14.86328125" style="1" bestFit="1" customWidth="1"/>
    <col min="7688" max="7926" width="9.1328125" style="1"/>
    <col min="7927" max="7927" width="15.3984375" style="1" bestFit="1" customWidth="1"/>
    <col min="7928" max="7928" width="11.1328125" style="1" bestFit="1" customWidth="1"/>
    <col min="7929" max="7929" width="14.59765625" style="1" bestFit="1" customWidth="1"/>
    <col min="7930" max="7930" width="17.3984375" style="1" bestFit="1" customWidth="1"/>
    <col min="7931" max="7931" width="17.59765625" style="1" bestFit="1" customWidth="1"/>
    <col min="7932" max="7932" width="14.73046875" style="1" bestFit="1" customWidth="1"/>
    <col min="7933" max="7933" width="14.3984375" style="1" bestFit="1" customWidth="1"/>
    <col min="7934" max="7934" width="12.1328125" style="1" bestFit="1" customWidth="1"/>
    <col min="7935" max="7935" width="12.3984375" style="1" bestFit="1" customWidth="1"/>
    <col min="7936" max="7937" width="13.86328125" style="1" bestFit="1" customWidth="1"/>
    <col min="7938" max="7938" width="14.86328125" style="1" bestFit="1" customWidth="1"/>
    <col min="7939" max="7939" width="12.1328125" style="1" bestFit="1" customWidth="1"/>
    <col min="7940" max="7940" width="12.3984375" style="1" bestFit="1" customWidth="1"/>
    <col min="7941" max="7942" width="13.86328125" style="1" bestFit="1" customWidth="1"/>
    <col min="7943" max="7943" width="14.86328125" style="1" bestFit="1" customWidth="1"/>
    <col min="7944" max="8182" width="9.1328125" style="1"/>
    <col min="8183" max="8183" width="15.3984375" style="1" bestFit="1" customWidth="1"/>
    <col min="8184" max="8184" width="11.1328125" style="1" bestFit="1" customWidth="1"/>
    <col min="8185" max="8185" width="14.59765625" style="1" bestFit="1" customWidth="1"/>
    <col min="8186" max="8186" width="17.3984375" style="1" bestFit="1" customWidth="1"/>
    <col min="8187" max="8187" width="17.59765625" style="1" bestFit="1" customWidth="1"/>
    <col min="8188" max="8188" width="14.73046875" style="1" bestFit="1" customWidth="1"/>
    <col min="8189" max="8189" width="14.3984375" style="1" bestFit="1" customWidth="1"/>
    <col min="8190" max="8190" width="12.1328125" style="1" bestFit="1" customWidth="1"/>
    <col min="8191" max="8191" width="12.3984375" style="1" bestFit="1" customWidth="1"/>
    <col min="8192" max="8193" width="13.86328125" style="1" bestFit="1" customWidth="1"/>
    <col min="8194" max="8194" width="14.86328125" style="1" bestFit="1" customWidth="1"/>
    <col min="8195" max="8195" width="12.1328125" style="1" bestFit="1" customWidth="1"/>
    <col min="8196" max="8196" width="12.3984375" style="1" bestFit="1" customWidth="1"/>
    <col min="8197" max="8198" width="13.86328125" style="1" bestFit="1" customWidth="1"/>
    <col min="8199" max="8199" width="14.86328125" style="1" bestFit="1" customWidth="1"/>
    <col min="8200" max="8438" width="9.1328125" style="1"/>
    <col min="8439" max="8439" width="15.3984375" style="1" bestFit="1" customWidth="1"/>
    <col min="8440" max="8440" width="11.1328125" style="1" bestFit="1" customWidth="1"/>
    <col min="8441" max="8441" width="14.59765625" style="1" bestFit="1" customWidth="1"/>
    <col min="8442" max="8442" width="17.3984375" style="1" bestFit="1" customWidth="1"/>
    <col min="8443" max="8443" width="17.59765625" style="1" bestFit="1" customWidth="1"/>
    <col min="8444" max="8444" width="14.73046875" style="1" bestFit="1" customWidth="1"/>
    <col min="8445" max="8445" width="14.3984375" style="1" bestFit="1" customWidth="1"/>
    <col min="8446" max="8446" width="12.1328125" style="1" bestFit="1" customWidth="1"/>
    <col min="8447" max="8447" width="12.3984375" style="1" bestFit="1" customWidth="1"/>
    <col min="8448" max="8449" width="13.86328125" style="1" bestFit="1" customWidth="1"/>
    <col min="8450" max="8450" width="14.86328125" style="1" bestFit="1" customWidth="1"/>
    <col min="8451" max="8451" width="12.1328125" style="1" bestFit="1" customWidth="1"/>
    <col min="8452" max="8452" width="12.3984375" style="1" bestFit="1" customWidth="1"/>
    <col min="8453" max="8454" width="13.86328125" style="1" bestFit="1" customWidth="1"/>
    <col min="8455" max="8455" width="14.86328125" style="1" bestFit="1" customWidth="1"/>
    <col min="8456" max="8694" width="9.1328125" style="1"/>
    <col min="8695" max="8695" width="15.3984375" style="1" bestFit="1" customWidth="1"/>
    <col min="8696" max="8696" width="11.1328125" style="1" bestFit="1" customWidth="1"/>
    <col min="8697" max="8697" width="14.59765625" style="1" bestFit="1" customWidth="1"/>
    <col min="8698" max="8698" width="17.3984375" style="1" bestFit="1" customWidth="1"/>
    <col min="8699" max="8699" width="17.59765625" style="1" bestFit="1" customWidth="1"/>
    <col min="8700" max="8700" width="14.73046875" style="1" bestFit="1" customWidth="1"/>
    <col min="8701" max="8701" width="14.3984375" style="1" bestFit="1" customWidth="1"/>
    <col min="8702" max="8702" width="12.1328125" style="1" bestFit="1" customWidth="1"/>
    <col min="8703" max="8703" width="12.3984375" style="1" bestFit="1" customWidth="1"/>
    <col min="8704" max="8705" width="13.86328125" style="1" bestFit="1" customWidth="1"/>
    <col min="8706" max="8706" width="14.86328125" style="1" bestFit="1" customWidth="1"/>
    <col min="8707" max="8707" width="12.1328125" style="1" bestFit="1" customWidth="1"/>
    <col min="8708" max="8708" width="12.3984375" style="1" bestFit="1" customWidth="1"/>
    <col min="8709" max="8710" width="13.86328125" style="1" bestFit="1" customWidth="1"/>
    <col min="8711" max="8711" width="14.86328125" style="1" bestFit="1" customWidth="1"/>
    <col min="8712" max="8950" width="9.1328125" style="1"/>
    <col min="8951" max="8951" width="15.3984375" style="1" bestFit="1" customWidth="1"/>
    <col min="8952" max="8952" width="11.1328125" style="1" bestFit="1" customWidth="1"/>
    <col min="8953" max="8953" width="14.59765625" style="1" bestFit="1" customWidth="1"/>
    <col min="8954" max="8954" width="17.3984375" style="1" bestFit="1" customWidth="1"/>
    <col min="8955" max="8955" width="17.59765625" style="1" bestFit="1" customWidth="1"/>
    <col min="8956" max="8956" width="14.73046875" style="1" bestFit="1" customWidth="1"/>
    <col min="8957" max="8957" width="14.3984375" style="1" bestFit="1" customWidth="1"/>
    <col min="8958" max="8958" width="12.1328125" style="1" bestFit="1" customWidth="1"/>
    <col min="8959" max="8959" width="12.3984375" style="1" bestFit="1" customWidth="1"/>
    <col min="8960" max="8961" width="13.86328125" style="1" bestFit="1" customWidth="1"/>
    <col min="8962" max="8962" width="14.86328125" style="1" bestFit="1" customWidth="1"/>
    <col min="8963" max="8963" width="12.1328125" style="1" bestFit="1" customWidth="1"/>
    <col min="8964" max="8964" width="12.3984375" style="1" bestFit="1" customWidth="1"/>
    <col min="8965" max="8966" width="13.86328125" style="1" bestFit="1" customWidth="1"/>
    <col min="8967" max="8967" width="14.86328125" style="1" bestFit="1" customWidth="1"/>
    <col min="8968" max="9206" width="9.1328125" style="1"/>
    <col min="9207" max="9207" width="15.3984375" style="1" bestFit="1" customWidth="1"/>
    <col min="9208" max="9208" width="11.1328125" style="1" bestFit="1" customWidth="1"/>
    <col min="9209" max="9209" width="14.59765625" style="1" bestFit="1" customWidth="1"/>
    <col min="9210" max="9210" width="17.3984375" style="1" bestFit="1" customWidth="1"/>
    <col min="9211" max="9211" width="17.59765625" style="1" bestFit="1" customWidth="1"/>
    <col min="9212" max="9212" width="14.73046875" style="1" bestFit="1" customWidth="1"/>
    <col min="9213" max="9213" width="14.3984375" style="1" bestFit="1" customWidth="1"/>
    <col min="9214" max="9214" width="12.1328125" style="1" bestFit="1" customWidth="1"/>
    <col min="9215" max="9215" width="12.3984375" style="1" bestFit="1" customWidth="1"/>
    <col min="9216" max="9217" width="13.86328125" style="1" bestFit="1" customWidth="1"/>
    <col min="9218" max="9218" width="14.86328125" style="1" bestFit="1" customWidth="1"/>
    <col min="9219" max="9219" width="12.1328125" style="1" bestFit="1" customWidth="1"/>
    <col min="9220" max="9220" width="12.3984375" style="1" bestFit="1" customWidth="1"/>
    <col min="9221" max="9222" width="13.86328125" style="1" bestFit="1" customWidth="1"/>
    <col min="9223" max="9223" width="14.86328125" style="1" bestFit="1" customWidth="1"/>
    <col min="9224" max="9462" width="9.1328125" style="1"/>
    <col min="9463" max="9463" width="15.3984375" style="1" bestFit="1" customWidth="1"/>
    <col min="9464" max="9464" width="11.1328125" style="1" bestFit="1" customWidth="1"/>
    <col min="9465" max="9465" width="14.59765625" style="1" bestFit="1" customWidth="1"/>
    <col min="9466" max="9466" width="17.3984375" style="1" bestFit="1" customWidth="1"/>
    <col min="9467" max="9467" width="17.59765625" style="1" bestFit="1" customWidth="1"/>
    <col min="9468" max="9468" width="14.73046875" style="1" bestFit="1" customWidth="1"/>
    <col min="9469" max="9469" width="14.3984375" style="1" bestFit="1" customWidth="1"/>
    <col min="9470" max="9470" width="12.1328125" style="1" bestFit="1" customWidth="1"/>
    <col min="9471" max="9471" width="12.3984375" style="1" bestFit="1" customWidth="1"/>
    <col min="9472" max="9473" width="13.86328125" style="1" bestFit="1" customWidth="1"/>
    <col min="9474" max="9474" width="14.86328125" style="1" bestFit="1" customWidth="1"/>
    <col min="9475" max="9475" width="12.1328125" style="1" bestFit="1" customWidth="1"/>
    <col min="9476" max="9476" width="12.3984375" style="1" bestFit="1" customWidth="1"/>
    <col min="9477" max="9478" width="13.86328125" style="1" bestFit="1" customWidth="1"/>
    <col min="9479" max="9479" width="14.86328125" style="1" bestFit="1" customWidth="1"/>
    <col min="9480" max="9718" width="9.1328125" style="1"/>
    <col min="9719" max="9719" width="15.3984375" style="1" bestFit="1" customWidth="1"/>
    <col min="9720" max="9720" width="11.1328125" style="1" bestFit="1" customWidth="1"/>
    <col min="9721" max="9721" width="14.59765625" style="1" bestFit="1" customWidth="1"/>
    <col min="9722" max="9722" width="17.3984375" style="1" bestFit="1" customWidth="1"/>
    <col min="9723" max="9723" width="17.59765625" style="1" bestFit="1" customWidth="1"/>
    <col min="9724" max="9724" width="14.73046875" style="1" bestFit="1" customWidth="1"/>
    <col min="9725" max="9725" width="14.3984375" style="1" bestFit="1" customWidth="1"/>
    <col min="9726" max="9726" width="12.1328125" style="1" bestFit="1" customWidth="1"/>
    <col min="9727" max="9727" width="12.3984375" style="1" bestFit="1" customWidth="1"/>
    <col min="9728" max="9729" width="13.86328125" style="1" bestFit="1" customWidth="1"/>
    <col min="9730" max="9730" width="14.86328125" style="1" bestFit="1" customWidth="1"/>
    <col min="9731" max="9731" width="12.1328125" style="1" bestFit="1" customWidth="1"/>
    <col min="9732" max="9732" width="12.3984375" style="1" bestFit="1" customWidth="1"/>
    <col min="9733" max="9734" width="13.86328125" style="1" bestFit="1" customWidth="1"/>
    <col min="9735" max="9735" width="14.86328125" style="1" bestFit="1" customWidth="1"/>
    <col min="9736" max="9974" width="9.1328125" style="1"/>
    <col min="9975" max="9975" width="15.3984375" style="1" bestFit="1" customWidth="1"/>
    <col min="9976" max="9976" width="11.1328125" style="1" bestFit="1" customWidth="1"/>
    <col min="9977" max="9977" width="14.59765625" style="1" bestFit="1" customWidth="1"/>
    <col min="9978" max="9978" width="17.3984375" style="1" bestFit="1" customWidth="1"/>
    <col min="9979" max="9979" width="17.59765625" style="1" bestFit="1" customWidth="1"/>
    <col min="9980" max="9980" width="14.73046875" style="1" bestFit="1" customWidth="1"/>
    <col min="9981" max="9981" width="14.3984375" style="1" bestFit="1" customWidth="1"/>
    <col min="9982" max="9982" width="12.1328125" style="1" bestFit="1" customWidth="1"/>
    <col min="9983" max="9983" width="12.3984375" style="1" bestFit="1" customWidth="1"/>
    <col min="9984" max="9985" width="13.86328125" style="1" bestFit="1" customWidth="1"/>
    <col min="9986" max="9986" width="14.86328125" style="1" bestFit="1" customWidth="1"/>
    <col min="9987" max="9987" width="12.1328125" style="1" bestFit="1" customWidth="1"/>
    <col min="9988" max="9988" width="12.3984375" style="1" bestFit="1" customWidth="1"/>
    <col min="9989" max="9990" width="13.86328125" style="1" bestFit="1" customWidth="1"/>
    <col min="9991" max="9991" width="14.86328125" style="1" bestFit="1" customWidth="1"/>
    <col min="9992" max="10230" width="9.1328125" style="1"/>
    <col min="10231" max="10231" width="15.3984375" style="1" bestFit="1" customWidth="1"/>
    <col min="10232" max="10232" width="11.1328125" style="1" bestFit="1" customWidth="1"/>
    <col min="10233" max="10233" width="14.59765625" style="1" bestFit="1" customWidth="1"/>
    <col min="10234" max="10234" width="17.3984375" style="1" bestFit="1" customWidth="1"/>
    <col min="10235" max="10235" width="17.59765625" style="1" bestFit="1" customWidth="1"/>
    <col min="10236" max="10236" width="14.73046875" style="1" bestFit="1" customWidth="1"/>
    <col min="10237" max="10237" width="14.3984375" style="1" bestFit="1" customWidth="1"/>
    <col min="10238" max="10238" width="12.1328125" style="1" bestFit="1" customWidth="1"/>
    <col min="10239" max="10239" width="12.3984375" style="1" bestFit="1" customWidth="1"/>
    <col min="10240" max="10241" width="13.86328125" style="1" bestFit="1" customWidth="1"/>
    <col min="10242" max="10242" width="14.86328125" style="1" bestFit="1" customWidth="1"/>
    <col min="10243" max="10243" width="12.1328125" style="1" bestFit="1" customWidth="1"/>
    <col min="10244" max="10244" width="12.3984375" style="1" bestFit="1" customWidth="1"/>
    <col min="10245" max="10246" width="13.86328125" style="1" bestFit="1" customWidth="1"/>
    <col min="10247" max="10247" width="14.86328125" style="1" bestFit="1" customWidth="1"/>
    <col min="10248" max="10486" width="9.1328125" style="1"/>
    <col min="10487" max="10487" width="15.3984375" style="1" bestFit="1" customWidth="1"/>
    <col min="10488" max="10488" width="11.1328125" style="1" bestFit="1" customWidth="1"/>
    <col min="10489" max="10489" width="14.59765625" style="1" bestFit="1" customWidth="1"/>
    <col min="10490" max="10490" width="17.3984375" style="1" bestFit="1" customWidth="1"/>
    <col min="10491" max="10491" width="17.59765625" style="1" bestFit="1" customWidth="1"/>
    <col min="10492" max="10492" width="14.73046875" style="1" bestFit="1" customWidth="1"/>
    <col min="10493" max="10493" width="14.3984375" style="1" bestFit="1" customWidth="1"/>
    <col min="10494" max="10494" width="12.1328125" style="1" bestFit="1" customWidth="1"/>
    <col min="10495" max="10495" width="12.3984375" style="1" bestFit="1" customWidth="1"/>
    <col min="10496" max="10497" width="13.86328125" style="1" bestFit="1" customWidth="1"/>
    <col min="10498" max="10498" width="14.86328125" style="1" bestFit="1" customWidth="1"/>
    <col min="10499" max="10499" width="12.1328125" style="1" bestFit="1" customWidth="1"/>
    <col min="10500" max="10500" width="12.3984375" style="1" bestFit="1" customWidth="1"/>
    <col min="10501" max="10502" width="13.86328125" style="1" bestFit="1" customWidth="1"/>
    <col min="10503" max="10503" width="14.86328125" style="1" bestFit="1" customWidth="1"/>
    <col min="10504" max="10742" width="9.1328125" style="1"/>
    <col min="10743" max="10743" width="15.3984375" style="1" bestFit="1" customWidth="1"/>
    <col min="10744" max="10744" width="11.1328125" style="1" bestFit="1" customWidth="1"/>
    <col min="10745" max="10745" width="14.59765625" style="1" bestFit="1" customWidth="1"/>
    <col min="10746" max="10746" width="17.3984375" style="1" bestFit="1" customWidth="1"/>
    <col min="10747" max="10747" width="17.59765625" style="1" bestFit="1" customWidth="1"/>
    <col min="10748" max="10748" width="14.73046875" style="1" bestFit="1" customWidth="1"/>
    <col min="10749" max="10749" width="14.3984375" style="1" bestFit="1" customWidth="1"/>
    <col min="10750" max="10750" width="12.1328125" style="1" bestFit="1" customWidth="1"/>
    <col min="10751" max="10751" width="12.3984375" style="1" bestFit="1" customWidth="1"/>
    <col min="10752" max="10753" width="13.86328125" style="1" bestFit="1" customWidth="1"/>
    <col min="10754" max="10754" width="14.86328125" style="1" bestFit="1" customWidth="1"/>
    <col min="10755" max="10755" width="12.1328125" style="1" bestFit="1" customWidth="1"/>
    <col min="10756" max="10756" width="12.3984375" style="1" bestFit="1" customWidth="1"/>
    <col min="10757" max="10758" width="13.86328125" style="1" bestFit="1" customWidth="1"/>
    <col min="10759" max="10759" width="14.86328125" style="1" bestFit="1" customWidth="1"/>
    <col min="10760" max="10998" width="9.1328125" style="1"/>
    <col min="10999" max="10999" width="15.3984375" style="1" bestFit="1" customWidth="1"/>
    <col min="11000" max="11000" width="11.1328125" style="1" bestFit="1" customWidth="1"/>
    <col min="11001" max="11001" width="14.59765625" style="1" bestFit="1" customWidth="1"/>
    <col min="11002" max="11002" width="17.3984375" style="1" bestFit="1" customWidth="1"/>
    <col min="11003" max="11003" width="17.59765625" style="1" bestFit="1" customWidth="1"/>
    <col min="11004" max="11004" width="14.73046875" style="1" bestFit="1" customWidth="1"/>
    <col min="11005" max="11005" width="14.3984375" style="1" bestFit="1" customWidth="1"/>
    <col min="11006" max="11006" width="12.1328125" style="1" bestFit="1" customWidth="1"/>
    <col min="11007" max="11007" width="12.3984375" style="1" bestFit="1" customWidth="1"/>
    <col min="11008" max="11009" width="13.86328125" style="1" bestFit="1" customWidth="1"/>
    <col min="11010" max="11010" width="14.86328125" style="1" bestFit="1" customWidth="1"/>
    <col min="11011" max="11011" width="12.1328125" style="1" bestFit="1" customWidth="1"/>
    <col min="11012" max="11012" width="12.3984375" style="1" bestFit="1" customWidth="1"/>
    <col min="11013" max="11014" width="13.86328125" style="1" bestFit="1" customWidth="1"/>
    <col min="11015" max="11015" width="14.86328125" style="1" bestFit="1" customWidth="1"/>
    <col min="11016" max="11254" width="9.1328125" style="1"/>
    <col min="11255" max="11255" width="15.3984375" style="1" bestFit="1" customWidth="1"/>
    <col min="11256" max="11256" width="11.1328125" style="1" bestFit="1" customWidth="1"/>
    <col min="11257" max="11257" width="14.59765625" style="1" bestFit="1" customWidth="1"/>
    <col min="11258" max="11258" width="17.3984375" style="1" bestFit="1" customWidth="1"/>
    <col min="11259" max="11259" width="17.59765625" style="1" bestFit="1" customWidth="1"/>
    <col min="11260" max="11260" width="14.73046875" style="1" bestFit="1" customWidth="1"/>
    <col min="11261" max="11261" width="14.3984375" style="1" bestFit="1" customWidth="1"/>
    <col min="11262" max="11262" width="12.1328125" style="1" bestFit="1" customWidth="1"/>
    <col min="11263" max="11263" width="12.3984375" style="1" bestFit="1" customWidth="1"/>
    <col min="11264" max="11265" width="13.86328125" style="1" bestFit="1" customWidth="1"/>
    <col min="11266" max="11266" width="14.86328125" style="1" bestFit="1" customWidth="1"/>
    <col min="11267" max="11267" width="12.1328125" style="1" bestFit="1" customWidth="1"/>
    <col min="11268" max="11268" width="12.3984375" style="1" bestFit="1" customWidth="1"/>
    <col min="11269" max="11270" width="13.86328125" style="1" bestFit="1" customWidth="1"/>
    <col min="11271" max="11271" width="14.86328125" style="1" bestFit="1" customWidth="1"/>
    <col min="11272" max="11510" width="9.1328125" style="1"/>
    <col min="11511" max="11511" width="15.3984375" style="1" bestFit="1" customWidth="1"/>
    <col min="11512" max="11512" width="11.1328125" style="1" bestFit="1" customWidth="1"/>
    <col min="11513" max="11513" width="14.59765625" style="1" bestFit="1" customWidth="1"/>
    <col min="11514" max="11514" width="17.3984375" style="1" bestFit="1" customWidth="1"/>
    <col min="11515" max="11515" width="17.59765625" style="1" bestFit="1" customWidth="1"/>
    <col min="11516" max="11516" width="14.73046875" style="1" bestFit="1" customWidth="1"/>
    <col min="11517" max="11517" width="14.3984375" style="1" bestFit="1" customWidth="1"/>
    <col min="11518" max="11518" width="12.1328125" style="1" bestFit="1" customWidth="1"/>
    <col min="11519" max="11519" width="12.3984375" style="1" bestFit="1" customWidth="1"/>
    <col min="11520" max="11521" width="13.86328125" style="1" bestFit="1" customWidth="1"/>
    <col min="11522" max="11522" width="14.86328125" style="1" bestFit="1" customWidth="1"/>
    <col min="11523" max="11523" width="12.1328125" style="1" bestFit="1" customWidth="1"/>
    <col min="11524" max="11524" width="12.3984375" style="1" bestFit="1" customWidth="1"/>
    <col min="11525" max="11526" width="13.86328125" style="1" bestFit="1" customWidth="1"/>
    <col min="11527" max="11527" width="14.86328125" style="1" bestFit="1" customWidth="1"/>
    <col min="11528" max="11766" width="9.1328125" style="1"/>
    <col min="11767" max="11767" width="15.3984375" style="1" bestFit="1" customWidth="1"/>
    <col min="11768" max="11768" width="11.1328125" style="1" bestFit="1" customWidth="1"/>
    <col min="11769" max="11769" width="14.59765625" style="1" bestFit="1" customWidth="1"/>
    <col min="11770" max="11770" width="17.3984375" style="1" bestFit="1" customWidth="1"/>
    <col min="11771" max="11771" width="17.59765625" style="1" bestFit="1" customWidth="1"/>
    <col min="11772" max="11772" width="14.73046875" style="1" bestFit="1" customWidth="1"/>
    <col min="11773" max="11773" width="14.3984375" style="1" bestFit="1" customWidth="1"/>
    <col min="11774" max="11774" width="12.1328125" style="1" bestFit="1" customWidth="1"/>
    <col min="11775" max="11775" width="12.3984375" style="1" bestFit="1" customWidth="1"/>
    <col min="11776" max="11777" width="13.86328125" style="1" bestFit="1" customWidth="1"/>
    <col min="11778" max="11778" width="14.86328125" style="1" bestFit="1" customWidth="1"/>
    <col min="11779" max="11779" width="12.1328125" style="1" bestFit="1" customWidth="1"/>
    <col min="11780" max="11780" width="12.3984375" style="1" bestFit="1" customWidth="1"/>
    <col min="11781" max="11782" width="13.86328125" style="1" bestFit="1" customWidth="1"/>
    <col min="11783" max="11783" width="14.86328125" style="1" bestFit="1" customWidth="1"/>
    <col min="11784" max="12022" width="9.1328125" style="1"/>
    <col min="12023" max="12023" width="15.3984375" style="1" bestFit="1" customWidth="1"/>
    <col min="12024" max="12024" width="11.1328125" style="1" bestFit="1" customWidth="1"/>
    <col min="12025" max="12025" width="14.59765625" style="1" bestFit="1" customWidth="1"/>
    <col min="12026" max="12026" width="17.3984375" style="1" bestFit="1" customWidth="1"/>
    <col min="12027" max="12027" width="17.59765625" style="1" bestFit="1" customWidth="1"/>
    <col min="12028" max="12028" width="14.73046875" style="1" bestFit="1" customWidth="1"/>
    <col min="12029" max="12029" width="14.3984375" style="1" bestFit="1" customWidth="1"/>
    <col min="12030" max="12030" width="12.1328125" style="1" bestFit="1" customWidth="1"/>
    <col min="12031" max="12031" width="12.3984375" style="1" bestFit="1" customWidth="1"/>
    <col min="12032" max="12033" width="13.86328125" style="1" bestFit="1" customWidth="1"/>
    <col min="12034" max="12034" width="14.86328125" style="1" bestFit="1" customWidth="1"/>
    <col min="12035" max="12035" width="12.1328125" style="1" bestFit="1" customWidth="1"/>
    <col min="12036" max="12036" width="12.3984375" style="1" bestFit="1" customWidth="1"/>
    <col min="12037" max="12038" width="13.86328125" style="1" bestFit="1" customWidth="1"/>
    <col min="12039" max="12039" width="14.86328125" style="1" bestFit="1" customWidth="1"/>
    <col min="12040" max="12278" width="9.1328125" style="1"/>
    <col min="12279" max="12279" width="15.3984375" style="1" bestFit="1" customWidth="1"/>
    <col min="12280" max="12280" width="11.1328125" style="1" bestFit="1" customWidth="1"/>
    <col min="12281" max="12281" width="14.59765625" style="1" bestFit="1" customWidth="1"/>
    <col min="12282" max="12282" width="17.3984375" style="1" bestFit="1" customWidth="1"/>
    <col min="12283" max="12283" width="17.59765625" style="1" bestFit="1" customWidth="1"/>
    <col min="12284" max="12284" width="14.73046875" style="1" bestFit="1" customWidth="1"/>
    <col min="12285" max="12285" width="14.3984375" style="1" bestFit="1" customWidth="1"/>
    <col min="12286" max="12286" width="12.1328125" style="1" bestFit="1" customWidth="1"/>
    <col min="12287" max="12287" width="12.3984375" style="1" bestFit="1" customWidth="1"/>
    <col min="12288" max="12289" width="13.86328125" style="1" bestFit="1" customWidth="1"/>
    <col min="12290" max="12290" width="14.86328125" style="1" bestFit="1" customWidth="1"/>
    <col min="12291" max="12291" width="12.1328125" style="1" bestFit="1" customWidth="1"/>
    <col min="12292" max="12292" width="12.3984375" style="1" bestFit="1" customWidth="1"/>
    <col min="12293" max="12294" width="13.86328125" style="1" bestFit="1" customWidth="1"/>
    <col min="12295" max="12295" width="14.86328125" style="1" bestFit="1" customWidth="1"/>
    <col min="12296" max="12534" width="9.1328125" style="1"/>
    <col min="12535" max="12535" width="15.3984375" style="1" bestFit="1" customWidth="1"/>
    <col min="12536" max="12536" width="11.1328125" style="1" bestFit="1" customWidth="1"/>
    <col min="12537" max="12537" width="14.59765625" style="1" bestFit="1" customWidth="1"/>
    <col min="12538" max="12538" width="17.3984375" style="1" bestFit="1" customWidth="1"/>
    <col min="12539" max="12539" width="17.59765625" style="1" bestFit="1" customWidth="1"/>
    <col min="12540" max="12540" width="14.73046875" style="1" bestFit="1" customWidth="1"/>
    <col min="12541" max="12541" width="14.3984375" style="1" bestFit="1" customWidth="1"/>
    <col min="12542" max="12542" width="12.1328125" style="1" bestFit="1" customWidth="1"/>
    <col min="12543" max="12543" width="12.3984375" style="1" bestFit="1" customWidth="1"/>
    <col min="12544" max="12545" width="13.86328125" style="1" bestFit="1" customWidth="1"/>
    <col min="12546" max="12546" width="14.86328125" style="1" bestFit="1" customWidth="1"/>
    <col min="12547" max="12547" width="12.1328125" style="1" bestFit="1" customWidth="1"/>
    <col min="12548" max="12548" width="12.3984375" style="1" bestFit="1" customWidth="1"/>
    <col min="12549" max="12550" width="13.86328125" style="1" bestFit="1" customWidth="1"/>
    <col min="12551" max="12551" width="14.86328125" style="1" bestFit="1" customWidth="1"/>
    <col min="12552" max="12790" width="9.1328125" style="1"/>
    <col min="12791" max="12791" width="15.3984375" style="1" bestFit="1" customWidth="1"/>
    <col min="12792" max="12792" width="11.1328125" style="1" bestFit="1" customWidth="1"/>
    <col min="12793" max="12793" width="14.59765625" style="1" bestFit="1" customWidth="1"/>
    <col min="12794" max="12794" width="17.3984375" style="1" bestFit="1" customWidth="1"/>
    <col min="12795" max="12795" width="17.59765625" style="1" bestFit="1" customWidth="1"/>
    <col min="12796" max="12796" width="14.73046875" style="1" bestFit="1" customWidth="1"/>
    <col min="12797" max="12797" width="14.3984375" style="1" bestFit="1" customWidth="1"/>
    <col min="12798" max="12798" width="12.1328125" style="1" bestFit="1" customWidth="1"/>
    <col min="12799" max="12799" width="12.3984375" style="1" bestFit="1" customWidth="1"/>
    <col min="12800" max="12801" width="13.86328125" style="1" bestFit="1" customWidth="1"/>
    <col min="12802" max="12802" width="14.86328125" style="1" bestFit="1" customWidth="1"/>
    <col min="12803" max="12803" width="12.1328125" style="1" bestFit="1" customWidth="1"/>
    <col min="12804" max="12804" width="12.3984375" style="1" bestFit="1" customWidth="1"/>
    <col min="12805" max="12806" width="13.86328125" style="1" bestFit="1" customWidth="1"/>
    <col min="12807" max="12807" width="14.86328125" style="1" bestFit="1" customWidth="1"/>
    <col min="12808" max="13046" width="9.1328125" style="1"/>
    <col min="13047" max="13047" width="15.3984375" style="1" bestFit="1" customWidth="1"/>
    <col min="13048" max="13048" width="11.1328125" style="1" bestFit="1" customWidth="1"/>
    <col min="13049" max="13049" width="14.59765625" style="1" bestFit="1" customWidth="1"/>
    <col min="13050" max="13050" width="17.3984375" style="1" bestFit="1" customWidth="1"/>
    <col min="13051" max="13051" width="17.59765625" style="1" bestFit="1" customWidth="1"/>
    <col min="13052" max="13052" width="14.73046875" style="1" bestFit="1" customWidth="1"/>
    <col min="13053" max="13053" width="14.3984375" style="1" bestFit="1" customWidth="1"/>
    <col min="13054" max="13054" width="12.1328125" style="1" bestFit="1" customWidth="1"/>
    <col min="13055" max="13055" width="12.3984375" style="1" bestFit="1" customWidth="1"/>
    <col min="13056" max="13057" width="13.86328125" style="1" bestFit="1" customWidth="1"/>
    <col min="13058" max="13058" width="14.86328125" style="1" bestFit="1" customWidth="1"/>
    <col min="13059" max="13059" width="12.1328125" style="1" bestFit="1" customWidth="1"/>
    <col min="13060" max="13060" width="12.3984375" style="1" bestFit="1" customWidth="1"/>
    <col min="13061" max="13062" width="13.86328125" style="1" bestFit="1" customWidth="1"/>
    <col min="13063" max="13063" width="14.86328125" style="1" bestFit="1" customWidth="1"/>
    <col min="13064" max="13302" width="9.1328125" style="1"/>
    <col min="13303" max="13303" width="15.3984375" style="1" bestFit="1" customWidth="1"/>
    <col min="13304" max="13304" width="11.1328125" style="1" bestFit="1" customWidth="1"/>
    <col min="13305" max="13305" width="14.59765625" style="1" bestFit="1" customWidth="1"/>
    <col min="13306" max="13306" width="17.3984375" style="1" bestFit="1" customWidth="1"/>
    <col min="13307" max="13307" width="17.59765625" style="1" bestFit="1" customWidth="1"/>
    <col min="13308" max="13308" width="14.73046875" style="1" bestFit="1" customWidth="1"/>
    <col min="13309" max="13309" width="14.3984375" style="1" bestFit="1" customWidth="1"/>
    <col min="13310" max="13310" width="12.1328125" style="1" bestFit="1" customWidth="1"/>
    <col min="13311" max="13311" width="12.3984375" style="1" bestFit="1" customWidth="1"/>
    <col min="13312" max="13313" width="13.86328125" style="1" bestFit="1" customWidth="1"/>
    <col min="13314" max="13314" width="14.86328125" style="1" bestFit="1" customWidth="1"/>
    <col min="13315" max="13315" width="12.1328125" style="1" bestFit="1" customWidth="1"/>
    <col min="13316" max="13316" width="12.3984375" style="1" bestFit="1" customWidth="1"/>
    <col min="13317" max="13318" width="13.86328125" style="1" bestFit="1" customWidth="1"/>
    <col min="13319" max="13319" width="14.86328125" style="1" bestFit="1" customWidth="1"/>
    <col min="13320" max="13558" width="9.1328125" style="1"/>
    <col min="13559" max="13559" width="15.3984375" style="1" bestFit="1" customWidth="1"/>
    <col min="13560" max="13560" width="11.1328125" style="1" bestFit="1" customWidth="1"/>
    <col min="13561" max="13561" width="14.59765625" style="1" bestFit="1" customWidth="1"/>
    <col min="13562" max="13562" width="17.3984375" style="1" bestFit="1" customWidth="1"/>
    <col min="13563" max="13563" width="17.59765625" style="1" bestFit="1" customWidth="1"/>
    <col min="13564" max="13564" width="14.73046875" style="1" bestFit="1" customWidth="1"/>
    <col min="13565" max="13565" width="14.3984375" style="1" bestFit="1" customWidth="1"/>
    <col min="13566" max="13566" width="12.1328125" style="1" bestFit="1" customWidth="1"/>
    <col min="13567" max="13567" width="12.3984375" style="1" bestFit="1" customWidth="1"/>
    <col min="13568" max="13569" width="13.86328125" style="1" bestFit="1" customWidth="1"/>
    <col min="13570" max="13570" width="14.86328125" style="1" bestFit="1" customWidth="1"/>
    <col min="13571" max="13571" width="12.1328125" style="1" bestFit="1" customWidth="1"/>
    <col min="13572" max="13572" width="12.3984375" style="1" bestFit="1" customWidth="1"/>
    <col min="13573" max="13574" width="13.86328125" style="1" bestFit="1" customWidth="1"/>
    <col min="13575" max="13575" width="14.86328125" style="1" bestFit="1" customWidth="1"/>
    <col min="13576" max="13814" width="9.1328125" style="1"/>
    <col min="13815" max="13815" width="15.3984375" style="1" bestFit="1" customWidth="1"/>
    <col min="13816" max="13816" width="11.1328125" style="1" bestFit="1" customWidth="1"/>
    <col min="13817" max="13817" width="14.59765625" style="1" bestFit="1" customWidth="1"/>
    <col min="13818" max="13818" width="17.3984375" style="1" bestFit="1" customWidth="1"/>
    <col min="13819" max="13819" width="17.59765625" style="1" bestFit="1" customWidth="1"/>
    <col min="13820" max="13820" width="14.73046875" style="1" bestFit="1" customWidth="1"/>
    <col min="13821" max="13821" width="14.3984375" style="1" bestFit="1" customWidth="1"/>
    <col min="13822" max="13822" width="12.1328125" style="1" bestFit="1" customWidth="1"/>
    <col min="13823" max="13823" width="12.3984375" style="1" bestFit="1" customWidth="1"/>
    <col min="13824" max="13825" width="13.86328125" style="1" bestFit="1" customWidth="1"/>
    <col min="13826" max="13826" width="14.86328125" style="1" bestFit="1" customWidth="1"/>
    <col min="13827" max="13827" width="12.1328125" style="1" bestFit="1" customWidth="1"/>
    <col min="13828" max="13828" width="12.3984375" style="1" bestFit="1" customWidth="1"/>
    <col min="13829" max="13830" width="13.86328125" style="1" bestFit="1" customWidth="1"/>
    <col min="13831" max="13831" width="14.86328125" style="1" bestFit="1" customWidth="1"/>
    <col min="13832" max="14070" width="9.1328125" style="1"/>
    <col min="14071" max="14071" width="15.3984375" style="1" bestFit="1" customWidth="1"/>
    <col min="14072" max="14072" width="11.1328125" style="1" bestFit="1" customWidth="1"/>
    <col min="14073" max="14073" width="14.59765625" style="1" bestFit="1" customWidth="1"/>
    <col min="14074" max="14074" width="17.3984375" style="1" bestFit="1" customWidth="1"/>
    <col min="14075" max="14075" width="17.59765625" style="1" bestFit="1" customWidth="1"/>
    <col min="14076" max="14076" width="14.73046875" style="1" bestFit="1" customWidth="1"/>
    <col min="14077" max="14077" width="14.3984375" style="1" bestFit="1" customWidth="1"/>
    <col min="14078" max="14078" width="12.1328125" style="1" bestFit="1" customWidth="1"/>
    <col min="14079" max="14079" width="12.3984375" style="1" bestFit="1" customWidth="1"/>
    <col min="14080" max="14081" width="13.86328125" style="1" bestFit="1" customWidth="1"/>
    <col min="14082" max="14082" width="14.86328125" style="1" bestFit="1" customWidth="1"/>
    <col min="14083" max="14083" width="12.1328125" style="1" bestFit="1" customWidth="1"/>
    <col min="14084" max="14084" width="12.3984375" style="1" bestFit="1" customWidth="1"/>
    <col min="14085" max="14086" width="13.86328125" style="1" bestFit="1" customWidth="1"/>
    <col min="14087" max="14087" width="14.86328125" style="1" bestFit="1" customWidth="1"/>
    <col min="14088" max="14326" width="9.1328125" style="1"/>
    <col min="14327" max="14327" width="15.3984375" style="1" bestFit="1" customWidth="1"/>
    <col min="14328" max="14328" width="11.1328125" style="1" bestFit="1" customWidth="1"/>
    <col min="14329" max="14329" width="14.59765625" style="1" bestFit="1" customWidth="1"/>
    <col min="14330" max="14330" width="17.3984375" style="1" bestFit="1" customWidth="1"/>
    <col min="14331" max="14331" width="17.59765625" style="1" bestFit="1" customWidth="1"/>
    <col min="14332" max="14332" width="14.73046875" style="1" bestFit="1" customWidth="1"/>
    <col min="14333" max="14333" width="14.3984375" style="1" bestFit="1" customWidth="1"/>
    <col min="14334" max="14334" width="12.1328125" style="1" bestFit="1" customWidth="1"/>
    <col min="14335" max="14335" width="12.3984375" style="1" bestFit="1" customWidth="1"/>
    <col min="14336" max="14337" width="13.86328125" style="1" bestFit="1" customWidth="1"/>
    <col min="14338" max="14338" width="14.86328125" style="1" bestFit="1" customWidth="1"/>
    <col min="14339" max="14339" width="12.1328125" style="1" bestFit="1" customWidth="1"/>
    <col min="14340" max="14340" width="12.3984375" style="1" bestFit="1" customWidth="1"/>
    <col min="14341" max="14342" width="13.86328125" style="1" bestFit="1" customWidth="1"/>
    <col min="14343" max="14343" width="14.86328125" style="1" bestFit="1" customWidth="1"/>
    <col min="14344" max="14582" width="9.1328125" style="1"/>
    <col min="14583" max="14583" width="15.3984375" style="1" bestFit="1" customWidth="1"/>
    <col min="14584" max="14584" width="11.1328125" style="1" bestFit="1" customWidth="1"/>
    <col min="14585" max="14585" width="14.59765625" style="1" bestFit="1" customWidth="1"/>
    <col min="14586" max="14586" width="17.3984375" style="1" bestFit="1" customWidth="1"/>
    <col min="14587" max="14587" width="17.59765625" style="1" bestFit="1" customWidth="1"/>
    <col min="14588" max="14588" width="14.73046875" style="1" bestFit="1" customWidth="1"/>
    <col min="14589" max="14589" width="14.3984375" style="1" bestFit="1" customWidth="1"/>
    <col min="14590" max="14590" width="12.1328125" style="1" bestFit="1" customWidth="1"/>
    <col min="14591" max="14591" width="12.3984375" style="1" bestFit="1" customWidth="1"/>
    <col min="14592" max="14593" width="13.86328125" style="1" bestFit="1" customWidth="1"/>
    <col min="14594" max="14594" width="14.86328125" style="1" bestFit="1" customWidth="1"/>
    <col min="14595" max="14595" width="12.1328125" style="1" bestFit="1" customWidth="1"/>
    <col min="14596" max="14596" width="12.3984375" style="1" bestFit="1" customWidth="1"/>
    <col min="14597" max="14598" width="13.86328125" style="1" bestFit="1" customWidth="1"/>
    <col min="14599" max="14599" width="14.86328125" style="1" bestFit="1" customWidth="1"/>
    <col min="14600" max="14838" width="9.1328125" style="1"/>
    <col min="14839" max="14839" width="15.3984375" style="1" bestFit="1" customWidth="1"/>
    <col min="14840" max="14840" width="11.1328125" style="1" bestFit="1" customWidth="1"/>
    <col min="14841" max="14841" width="14.59765625" style="1" bestFit="1" customWidth="1"/>
    <col min="14842" max="14842" width="17.3984375" style="1" bestFit="1" customWidth="1"/>
    <col min="14843" max="14843" width="17.59765625" style="1" bestFit="1" customWidth="1"/>
    <col min="14844" max="14844" width="14.73046875" style="1" bestFit="1" customWidth="1"/>
    <col min="14845" max="14845" width="14.3984375" style="1" bestFit="1" customWidth="1"/>
    <col min="14846" max="14846" width="12.1328125" style="1" bestFit="1" customWidth="1"/>
    <col min="14847" max="14847" width="12.3984375" style="1" bestFit="1" customWidth="1"/>
    <col min="14848" max="14849" width="13.86328125" style="1" bestFit="1" customWidth="1"/>
    <col min="14850" max="14850" width="14.86328125" style="1" bestFit="1" customWidth="1"/>
    <col min="14851" max="14851" width="12.1328125" style="1" bestFit="1" customWidth="1"/>
    <col min="14852" max="14852" width="12.3984375" style="1" bestFit="1" customWidth="1"/>
    <col min="14853" max="14854" width="13.86328125" style="1" bestFit="1" customWidth="1"/>
    <col min="14855" max="14855" width="14.86328125" style="1" bestFit="1" customWidth="1"/>
    <col min="14856" max="15094" width="9.1328125" style="1"/>
    <col min="15095" max="15095" width="15.3984375" style="1" bestFit="1" customWidth="1"/>
    <col min="15096" max="15096" width="11.1328125" style="1" bestFit="1" customWidth="1"/>
    <col min="15097" max="15097" width="14.59765625" style="1" bestFit="1" customWidth="1"/>
    <col min="15098" max="15098" width="17.3984375" style="1" bestFit="1" customWidth="1"/>
    <col min="15099" max="15099" width="17.59765625" style="1" bestFit="1" customWidth="1"/>
    <col min="15100" max="15100" width="14.73046875" style="1" bestFit="1" customWidth="1"/>
    <col min="15101" max="15101" width="14.3984375" style="1" bestFit="1" customWidth="1"/>
    <col min="15102" max="15102" width="12.1328125" style="1" bestFit="1" customWidth="1"/>
    <col min="15103" max="15103" width="12.3984375" style="1" bestFit="1" customWidth="1"/>
    <col min="15104" max="15105" width="13.86328125" style="1" bestFit="1" customWidth="1"/>
    <col min="15106" max="15106" width="14.86328125" style="1" bestFit="1" customWidth="1"/>
    <col min="15107" max="15107" width="12.1328125" style="1" bestFit="1" customWidth="1"/>
    <col min="15108" max="15108" width="12.3984375" style="1" bestFit="1" customWidth="1"/>
    <col min="15109" max="15110" width="13.86328125" style="1" bestFit="1" customWidth="1"/>
    <col min="15111" max="15111" width="14.86328125" style="1" bestFit="1" customWidth="1"/>
    <col min="15112" max="15350" width="9.1328125" style="1"/>
    <col min="15351" max="15351" width="15.3984375" style="1" bestFit="1" customWidth="1"/>
    <col min="15352" max="15352" width="11.1328125" style="1" bestFit="1" customWidth="1"/>
    <col min="15353" max="15353" width="14.59765625" style="1" bestFit="1" customWidth="1"/>
    <col min="15354" max="15354" width="17.3984375" style="1" bestFit="1" customWidth="1"/>
    <col min="15355" max="15355" width="17.59765625" style="1" bestFit="1" customWidth="1"/>
    <col min="15356" max="15356" width="14.73046875" style="1" bestFit="1" customWidth="1"/>
    <col min="15357" max="15357" width="14.3984375" style="1" bestFit="1" customWidth="1"/>
    <col min="15358" max="15358" width="12.1328125" style="1" bestFit="1" customWidth="1"/>
    <col min="15359" max="15359" width="12.3984375" style="1" bestFit="1" customWidth="1"/>
    <col min="15360" max="15361" width="13.86328125" style="1" bestFit="1" customWidth="1"/>
    <col min="15362" max="15362" width="14.86328125" style="1" bestFit="1" customWidth="1"/>
    <col min="15363" max="15363" width="12.1328125" style="1" bestFit="1" customWidth="1"/>
    <col min="15364" max="15364" width="12.3984375" style="1" bestFit="1" customWidth="1"/>
    <col min="15365" max="15366" width="13.86328125" style="1" bestFit="1" customWidth="1"/>
    <col min="15367" max="15367" width="14.86328125" style="1" bestFit="1" customWidth="1"/>
    <col min="15368" max="15606" width="9.1328125" style="1"/>
    <col min="15607" max="15607" width="15.3984375" style="1" bestFit="1" customWidth="1"/>
    <col min="15608" max="15608" width="11.1328125" style="1" bestFit="1" customWidth="1"/>
    <col min="15609" max="15609" width="14.59765625" style="1" bestFit="1" customWidth="1"/>
    <col min="15610" max="15610" width="17.3984375" style="1" bestFit="1" customWidth="1"/>
    <col min="15611" max="15611" width="17.59765625" style="1" bestFit="1" customWidth="1"/>
    <col min="15612" max="15612" width="14.73046875" style="1" bestFit="1" customWidth="1"/>
    <col min="15613" max="15613" width="14.3984375" style="1" bestFit="1" customWidth="1"/>
    <col min="15614" max="15614" width="12.1328125" style="1" bestFit="1" customWidth="1"/>
    <col min="15615" max="15615" width="12.3984375" style="1" bestFit="1" customWidth="1"/>
    <col min="15616" max="15617" width="13.86328125" style="1" bestFit="1" customWidth="1"/>
    <col min="15618" max="15618" width="14.86328125" style="1" bestFit="1" customWidth="1"/>
    <col min="15619" max="15619" width="12.1328125" style="1" bestFit="1" customWidth="1"/>
    <col min="15620" max="15620" width="12.3984375" style="1" bestFit="1" customWidth="1"/>
    <col min="15621" max="15622" width="13.86328125" style="1" bestFit="1" customWidth="1"/>
    <col min="15623" max="15623" width="14.86328125" style="1" bestFit="1" customWidth="1"/>
    <col min="15624" max="15862" width="9.1328125" style="1"/>
    <col min="15863" max="15863" width="15.3984375" style="1" bestFit="1" customWidth="1"/>
    <col min="15864" max="15864" width="11.1328125" style="1" bestFit="1" customWidth="1"/>
    <col min="15865" max="15865" width="14.59765625" style="1" bestFit="1" customWidth="1"/>
    <col min="15866" max="15866" width="17.3984375" style="1" bestFit="1" customWidth="1"/>
    <col min="15867" max="15867" width="17.59765625" style="1" bestFit="1" customWidth="1"/>
    <col min="15868" max="15868" width="14.73046875" style="1" bestFit="1" customWidth="1"/>
    <col min="15869" max="15869" width="14.3984375" style="1" bestFit="1" customWidth="1"/>
    <col min="15870" max="15870" width="12.1328125" style="1" bestFit="1" customWidth="1"/>
    <col min="15871" max="15871" width="12.3984375" style="1" bestFit="1" customWidth="1"/>
    <col min="15872" max="15873" width="13.86328125" style="1" bestFit="1" customWidth="1"/>
    <col min="15874" max="15874" width="14.86328125" style="1" bestFit="1" customWidth="1"/>
    <col min="15875" max="15875" width="12.1328125" style="1" bestFit="1" customWidth="1"/>
    <col min="15876" max="15876" width="12.3984375" style="1" bestFit="1" customWidth="1"/>
    <col min="15877" max="15878" width="13.86328125" style="1" bestFit="1" customWidth="1"/>
    <col min="15879" max="15879" width="14.86328125" style="1" bestFit="1" customWidth="1"/>
    <col min="15880" max="16118" width="9.1328125" style="1"/>
    <col min="16119" max="16119" width="15.3984375" style="1" bestFit="1" customWidth="1"/>
    <col min="16120" max="16120" width="11.1328125" style="1" bestFit="1" customWidth="1"/>
    <col min="16121" max="16121" width="14.59765625" style="1" bestFit="1" customWidth="1"/>
    <col min="16122" max="16122" width="17.3984375" style="1" bestFit="1" customWidth="1"/>
    <col min="16123" max="16123" width="17.59765625" style="1" bestFit="1" customWidth="1"/>
    <col min="16124" max="16124" width="14.73046875" style="1" bestFit="1" customWidth="1"/>
    <col min="16125" max="16125" width="14.3984375" style="1" bestFit="1" customWidth="1"/>
    <col min="16126" max="16126" width="12.1328125" style="1" bestFit="1" customWidth="1"/>
    <col min="16127" max="16127" width="12.3984375" style="1" bestFit="1" customWidth="1"/>
    <col min="16128" max="16129" width="13.86328125" style="1" bestFit="1" customWidth="1"/>
    <col min="16130" max="16130" width="14.86328125" style="1" bestFit="1" customWidth="1"/>
    <col min="16131" max="16131" width="12.1328125" style="1" bestFit="1" customWidth="1"/>
    <col min="16132" max="16132" width="12.3984375" style="1" bestFit="1" customWidth="1"/>
    <col min="16133" max="16134" width="13.86328125" style="1" bestFit="1" customWidth="1"/>
    <col min="16135" max="16135" width="14.86328125" style="1" bestFit="1" customWidth="1"/>
    <col min="16136" max="16384" width="9.1328125" style="1"/>
  </cols>
  <sheetData>
    <row r="1" spans="1:19">
      <c r="A1" s="87" t="s">
        <v>321</v>
      </c>
      <c r="B1" s="22" t="s">
        <v>322</v>
      </c>
      <c r="C1" s="28" t="s">
        <v>320</v>
      </c>
      <c r="D1" s="91" t="s">
        <v>253</v>
      </c>
      <c r="E1" s="91" t="s">
        <v>255</v>
      </c>
      <c r="F1" s="91" t="s">
        <v>254</v>
      </c>
      <c r="G1" s="91" t="s">
        <v>256</v>
      </c>
      <c r="H1" s="91" t="s">
        <v>267</v>
      </c>
      <c r="I1" s="91" t="s">
        <v>268</v>
      </c>
      <c r="J1" s="91" t="s">
        <v>257</v>
      </c>
      <c r="K1" s="91" t="s">
        <v>259</v>
      </c>
      <c r="L1" s="91" t="s">
        <v>260</v>
      </c>
      <c r="M1" s="91" t="s">
        <v>261</v>
      </c>
      <c r="N1" s="91" t="s">
        <v>258</v>
      </c>
      <c r="O1" s="91" t="s">
        <v>262</v>
      </c>
      <c r="P1" s="91" t="s">
        <v>264</v>
      </c>
      <c r="Q1" s="91" t="s">
        <v>265</v>
      </c>
      <c r="R1" s="91" t="s">
        <v>266</v>
      </c>
      <c r="S1" s="91" t="s">
        <v>263</v>
      </c>
    </row>
    <row r="2" spans="1:19">
      <c r="A2" s="88" t="s">
        <v>7</v>
      </c>
      <c r="B2" s="28"/>
      <c r="C2" s="28">
        <v>5</v>
      </c>
      <c r="D2" s="30">
        <f>IFERROR((($C2*s_DL)/up_res!C2),".")</f>
        <v>765402.29680702917</v>
      </c>
      <c r="E2" s="30">
        <f>IFERROR((($C2*s_DL)/up_res!D2),".")</f>
        <v>65550.546251849795</v>
      </c>
      <c r="F2" s="30">
        <f>IFERROR((($C2*s_DL)/up_res!E2),".")</f>
        <v>13355.80489909433</v>
      </c>
      <c r="G2" s="30">
        <f>IFERROR((($C2*s_DL)/up_res!F2),".")</f>
        <v>6.8433324745655115</v>
      </c>
      <c r="H2" s="30">
        <f>IFERROR((($C2*s_DL)/up_res!G2),".")</f>
        <v>778764.94503859791</v>
      </c>
      <c r="I2" s="30">
        <f>IFERROR((($C2*s_DL)/up_res!H2),".")</f>
        <v>830959.68639135349</v>
      </c>
      <c r="J2" s="30">
        <f>IFERROR((($C2*s_DL)/up_res!I2),".")</f>
        <v>9.1517931300231385</v>
      </c>
      <c r="K2" s="30">
        <f>IFERROR((($C2*s_DL)/up_res!J2),".")</f>
        <v>9.1517931300231385</v>
      </c>
      <c r="L2" s="30">
        <f>IFERROR((($C2*s_DL)/up_res!K2),".")</f>
        <v>9.1517931300231385</v>
      </c>
      <c r="M2" s="30">
        <f>IFERROR((($C2*s_DL)/up_res!L2),".")</f>
        <v>9.1517931300231385</v>
      </c>
      <c r="N2" s="30">
        <f>IFERROR((($C2*s_DL)/up_res!M2),".")</f>
        <v>9.1517931300231385</v>
      </c>
      <c r="O2" s="30">
        <f>IFERROR((($C2*s_DL)/up_res!N2),".")</f>
        <v>7.2466022441099494</v>
      </c>
      <c r="P2" s="30">
        <f>IFERROR((($C2*s_DL)/up_res!O2),".")</f>
        <v>7.3833497004916717</v>
      </c>
      <c r="Q2" s="30">
        <f>IFERROR((($C2*s_DL)/up_res!P2),".")</f>
        <v>7.3677088861455342</v>
      </c>
      <c r="R2" s="30">
        <f>IFERROR((($C2*s_DL)/up_res!Q2),".")</f>
        <v>7.399725110994904</v>
      </c>
      <c r="S2" s="30">
        <f>IFERROR((($C2*s_DL)/up_res!R2),".")</f>
        <v>7.7343543182327279</v>
      </c>
    </row>
    <row r="3" spans="1:19">
      <c r="A3" s="34" t="s">
        <v>8</v>
      </c>
      <c r="B3" s="28" t="s">
        <v>9</v>
      </c>
      <c r="C3" s="28">
        <v>5</v>
      </c>
      <c r="D3" s="30">
        <f>IFERROR((($C3*s_DL)/up_res!C3),".")</f>
        <v>765402.29680702917</v>
      </c>
      <c r="E3" s="30">
        <f>IFERROR((($C3*s_DL)/up_res!D3),".")</f>
        <v>65550.546251849795</v>
      </c>
      <c r="F3" s="30">
        <f>IFERROR((($C3*s_DL)/up_res!E3),".")</f>
        <v>13355.80489909433</v>
      </c>
      <c r="G3" s="30">
        <f>IFERROR((($C3*s_DL)/up_res!F3),".")</f>
        <v>7.1254858454482211</v>
      </c>
      <c r="H3" s="30">
        <f>IFERROR((($C3*s_DL)/up_res!G3),".")</f>
        <v>778765.22719196894</v>
      </c>
      <c r="I3" s="30">
        <f>IFERROR((($C3*s_DL)/up_res!H3),".")</f>
        <v>830959.96854472428</v>
      </c>
      <c r="J3" s="30">
        <f>IFERROR((($C3*s_DL)/up_res!I3),".")</f>
        <v>9.6114347580781132</v>
      </c>
      <c r="K3" s="30">
        <f>IFERROR((($C3*s_DL)/up_res!J3),".")</f>
        <v>9.6114347580781132</v>
      </c>
      <c r="L3" s="30">
        <f>IFERROR((($C3*s_DL)/up_res!K3),".")</f>
        <v>9.6114347580781132</v>
      </c>
      <c r="M3" s="30">
        <f>IFERROR((($C3*s_DL)/up_res!L3),".")</f>
        <v>9.6114347580781132</v>
      </c>
      <c r="N3" s="30">
        <f>IFERROR((($C3*s_DL)/up_res!M3),".")</f>
        <v>9.6114347580781132</v>
      </c>
      <c r="O3" s="30">
        <f>IFERROR((($C3*s_DL)/up_res!N3),".")</f>
        <v>7.7312242679218324</v>
      </c>
      <c r="P3" s="30">
        <f>IFERROR((($C3*s_DL)/up_res!O3),".")</f>
        <v>7.6473476444686437</v>
      </c>
      <c r="Q3" s="30">
        <f>IFERROR((($C3*s_DL)/up_res!P3),".")</f>
        <v>7.5063574789197531</v>
      </c>
      <c r="R3" s="30">
        <f>IFERROR((($C3*s_DL)/up_res!Q3),".")</f>
        <v>7.5254327546721242</v>
      </c>
      <c r="S3" s="30">
        <f>IFERROR((($C3*s_DL)/up_res!R3),".")</f>
        <v>8.0532448807768446</v>
      </c>
    </row>
    <row r="4" spans="1:19">
      <c r="A4" s="88" t="s">
        <v>10</v>
      </c>
      <c r="B4" s="28"/>
      <c r="C4" s="28">
        <v>5</v>
      </c>
      <c r="D4" s="30">
        <f>IFERROR((($C4*s_DL)/up_res!C4),".")</f>
        <v>765402.29680702917</v>
      </c>
      <c r="E4" s="30">
        <f>IFERROR((($C4*s_DL)/up_res!D4),".")</f>
        <v>65550.546251849795</v>
      </c>
      <c r="F4" s="30">
        <f>IFERROR((($C4*s_DL)/up_res!E4),".")</f>
        <v>13355.80489909433</v>
      </c>
      <c r="G4" s="30">
        <f>IFERROR((($C4*s_DL)/up_res!F4),".")</f>
        <v>6.3330114243778723</v>
      </c>
      <c r="H4" s="30">
        <f>IFERROR((($C4*s_DL)/up_res!G4),".")</f>
        <v>778764.43471754785</v>
      </c>
      <c r="I4" s="30">
        <f>IFERROR((($C4*s_DL)/up_res!H4),".")</f>
        <v>830959.17607030331</v>
      </c>
      <c r="J4" s="30" t="str">
        <f>IFERROR((($C4*s_DL)/up_res!I4),".")</f>
        <v>.</v>
      </c>
      <c r="K4" s="30" t="str">
        <f>IFERROR((($C4*s_DL)/up_res!J4),".")</f>
        <v>.</v>
      </c>
      <c r="L4" s="30" t="str">
        <f>IFERROR((($C4*s_DL)/up_res!K4),".")</f>
        <v>.</v>
      </c>
      <c r="M4" s="30" t="str">
        <f>IFERROR((($C4*s_DL)/up_res!L4),".")</f>
        <v>.</v>
      </c>
      <c r="N4" s="30" t="str">
        <f>IFERROR((($C4*s_DL)/up_res!M4),".")</f>
        <v>.</v>
      </c>
      <c r="O4" s="30">
        <f>IFERROR((($C4*s_DL)/up_res!N4),".")</f>
        <v>7.6744204065213886</v>
      </c>
      <c r="P4" s="30">
        <f>IFERROR((($C4*s_DL)/up_res!O4),".")</f>
        <v>7.6686820113447158</v>
      </c>
      <c r="Q4" s="30">
        <f>IFERROR((($C4*s_DL)/up_res!P4),".")</f>
        <v>7.7053625694346941</v>
      </c>
      <c r="R4" s="30">
        <f>IFERROR((($C4*s_DL)/up_res!Q4),".")</f>
        <v>7.7333403313011813</v>
      </c>
      <c r="S4" s="30">
        <f>IFERROR((($C4*s_DL)/up_res!R4),".")</f>
        <v>7.1575879791905201</v>
      </c>
    </row>
    <row r="5" spans="1:19">
      <c r="A5" s="88" t="s">
        <v>11</v>
      </c>
      <c r="B5" s="28"/>
      <c r="C5" s="28">
        <v>5</v>
      </c>
      <c r="D5" s="30">
        <f>IFERROR((($C5*s_DL)/up_res!C5),".")</f>
        <v>765402.29680702917</v>
      </c>
      <c r="E5" s="30">
        <f>IFERROR((($C5*s_DL)/up_res!D5),".")</f>
        <v>65550.546251849795</v>
      </c>
      <c r="F5" s="30">
        <f>IFERROR((($C5*s_DL)/up_res!E5),".")</f>
        <v>13355.80489909433</v>
      </c>
      <c r="G5" s="30">
        <f>IFERROR((($C5*s_DL)/up_res!F5),".")</f>
        <v>6.2193203948178954</v>
      </c>
      <c r="H5" s="30">
        <f>IFERROR((($C5*s_DL)/up_res!G5),".")</f>
        <v>778764.32102651836</v>
      </c>
      <c r="I5" s="30">
        <f>IFERROR((($C5*s_DL)/up_res!H5),".")</f>
        <v>830959.0623792737</v>
      </c>
      <c r="J5" s="30">
        <f>IFERROR((($C5*s_DL)/up_res!I5),".")</f>
        <v>7.7564524734276841</v>
      </c>
      <c r="K5" s="30">
        <f>IFERROR((($C5*s_DL)/up_res!J5),".")</f>
        <v>7.7564524734276841</v>
      </c>
      <c r="L5" s="30">
        <f>IFERROR((($C5*s_DL)/up_res!K5),".")</f>
        <v>7.7564524734276841</v>
      </c>
      <c r="M5" s="30">
        <f>IFERROR((($C5*s_DL)/up_res!L5),".")</f>
        <v>7.7564524734276841</v>
      </c>
      <c r="N5" s="30">
        <f>IFERROR((($C5*s_DL)/up_res!M5),".")</f>
        <v>7.7564524734276841</v>
      </c>
      <c r="O5" s="30">
        <f>IFERROR((($C5*s_DL)/up_res!N5),".")</f>
        <v>7.790375240155524</v>
      </c>
      <c r="P5" s="30">
        <f>IFERROR((($C5*s_DL)/up_res!O5),".")</f>
        <v>7.7445377998893887</v>
      </c>
      <c r="Q5" s="30">
        <f>IFERROR((($C5*s_DL)/up_res!P5),".")</f>
        <v>7.8505507995631412</v>
      </c>
      <c r="R5" s="30">
        <f>IFERROR((($C5*s_DL)/up_res!Q5),".")</f>
        <v>7.6482576096809769</v>
      </c>
      <c r="S5" s="30">
        <f>IFERROR((($C5*s_DL)/up_res!R5),".")</f>
        <v>7.0290940460534541</v>
      </c>
    </row>
    <row r="6" spans="1:19">
      <c r="A6" s="27" t="s">
        <v>12</v>
      </c>
      <c r="B6" s="28" t="s">
        <v>13</v>
      </c>
      <c r="C6" s="28">
        <v>5</v>
      </c>
      <c r="D6" s="30">
        <f>IFERROR((($C6*s_DL)/up_res!C6),".")</f>
        <v>765402.29680702917</v>
      </c>
      <c r="E6" s="30">
        <f>IFERROR((($C6*s_DL)/up_res!D6),".")</f>
        <v>65550.546251849795</v>
      </c>
      <c r="F6" s="30">
        <f>IFERROR((($C6*s_DL)/up_res!E6),".")</f>
        <v>13355.80489909433</v>
      </c>
      <c r="G6" s="30">
        <f>IFERROR((($C6*s_DL)/up_res!F6),".")</f>
        <v>7.1593004958980329</v>
      </c>
      <c r="H6" s="30">
        <f>IFERROR((($C6*s_DL)/up_res!G6),".")</f>
        <v>778765.26100661932</v>
      </c>
      <c r="I6" s="30">
        <f>IFERROR((($C6*s_DL)/up_res!H6),".")</f>
        <v>830960.00235937478</v>
      </c>
      <c r="J6" s="30">
        <f>IFERROR((($C6*s_DL)/up_res!I6),".")</f>
        <v>9.7920082548139931</v>
      </c>
      <c r="K6" s="30">
        <f>IFERROR((($C6*s_DL)/up_res!J6),".")</f>
        <v>9.7920082548139931</v>
      </c>
      <c r="L6" s="30">
        <f>IFERROR((($C6*s_DL)/up_res!K6),".")</f>
        <v>9.7920082548139931</v>
      </c>
      <c r="M6" s="30">
        <f>IFERROR((($C6*s_DL)/up_res!L6),".")</f>
        <v>9.7920082548139931</v>
      </c>
      <c r="N6" s="30">
        <f>IFERROR((($C6*s_DL)/up_res!M6),".")</f>
        <v>9.7920082548139931</v>
      </c>
      <c r="O6" s="30">
        <f>IFERROR((($C6*s_DL)/up_res!N6),".")</f>
        <v>7.8571218470935671</v>
      </c>
      <c r="P6" s="30">
        <f>IFERROR((($C6*s_DL)/up_res!O6),".")</f>
        <v>7.6412329828326095</v>
      </c>
      <c r="Q6" s="30">
        <f>IFERROR((($C6*s_DL)/up_res!P6),".")</f>
        <v>7.3911811192208834</v>
      </c>
      <c r="R6" s="30">
        <f>IFERROR((($C6*s_DL)/up_res!Q6),".")</f>
        <v>7.1702149511504452</v>
      </c>
      <c r="S6" s="30">
        <f>IFERROR((($C6*s_DL)/up_res!R6),".")</f>
        <v>8.0914622973203318</v>
      </c>
    </row>
    <row r="7" spans="1:19">
      <c r="A7" s="88" t="s">
        <v>14</v>
      </c>
      <c r="B7" s="28"/>
      <c r="C7" s="28">
        <v>5</v>
      </c>
      <c r="D7" s="30">
        <f>IFERROR((($C7*s_DL)/up_res!C7),".")</f>
        <v>765402.29680702917</v>
      </c>
      <c r="E7" s="30">
        <f>IFERROR((($C7*s_DL)/up_res!D7),".")</f>
        <v>65550.546251849795</v>
      </c>
      <c r="F7" s="30">
        <f>IFERROR((($C7*s_DL)/up_res!E7),".")</f>
        <v>13355.80489909433</v>
      </c>
      <c r="G7" s="30">
        <f>IFERROR((($C7*s_DL)/up_res!F7),".")</f>
        <v>6.2655240903585021</v>
      </c>
      <c r="H7" s="30">
        <f>IFERROR((($C7*s_DL)/up_res!G7),".")</f>
        <v>778764.36723021395</v>
      </c>
      <c r="I7" s="30">
        <f>IFERROR((($C7*s_DL)/up_res!H7),".")</f>
        <v>830959.10858296929</v>
      </c>
      <c r="J7" s="30" t="str">
        <f>IFERROR((($C7*s_DL)/up_res!I7),".")</f>
        <v>.</v>
      </c>
      <c r="K7" s="30" t="str">
        <f>IFERROR((($C7*s_DL)/up_res!J7),".")</f>
        <v>.</v>
      </c>
      <c r="L7" s="30" t="str">
        <f>IFERROR((($C7*s_DL)/up_res!K7),".")</f>
        <v>.</v>
      </c>
      <c r="M7" s="30" t="str">
        <f>IFERROR((($C7*s_DL)/up_res!L7),".")</f>
        <v>.</v>
      </c>
      <c r="N7" s="30" t="str">
        <f>IFERROR((($C7*s_DL)/up_res!M7),".")</f>
        <v>.</v>
      </c>
      <c r="O7" s="30">
        <f>IFERROR((($C7*s_DL)/up_res!N7),".")</f>
        <v>7.7044452206836311</v>
      </c>
      <c r="P7" s="30">
        <f>IFERROR((($C7*s_DL)/up_res!O7),".")</f>
        <v>7.6606938009162278</v>
      </c>
      <c r="Q7" s="30">
        <f>IFERROR((($C7*s_DL)/up_res!P7),".")</f>
        <v>7.7890147437713635</v>
      </c>
      <c r="R7" s="30">
        <f>IFERROR((($C7*s_DL)/up_res!Q7),".")</f>
        <v>7.6005373409875636</v>
      </c>
      <c r="S7" s="30">
        <f>IFERROR((($C7*s_DL)/up_res!R7),".")</f>
        <v>7.0813135974855914</v>
      </c>
    </row>
    <row r="8" spans="1:19">
      <c r="A8" s="88" t="s">
        <v>15</v>
      </c>
      <c r="B8" s="28"/>
      <c r="C8" s="28">
        <v>5</v>
      </c>
      <c r="D8" s="30">
        <f>IFERROR((($C8*s_DL)/up_res!C8),".")</f>
        <v>765402.29680702917</v>
      </c>
      <c r="E8" s="30">
        <f>IFERROR((($C8*s_DL)/up_res!D8),".")</f>
        <v>65550.546251849795</v>
      </c>
      <c r="F8" s="30">
        <f>IFERROR((($C8*s_DL)/up_res!E8),".")</f>
        <v>13355.80489909433</v>
      </c>
      <c r="G8" s="30">
        <f>IFERROR((($C8*s_DL)/up_res!F8),".")</f>
        <v>6.4099279746433355</v>
      </c>
      <c r="H8" s="30">
        <f>IFERROR((($C8*s_DL)/up_res!G8),".")</f>
        <v>778764.51163409813</v>
      </c>
      <c r="I8" s="30">
        <f>IFERROR((($C8*s_DL)/up_res!H8),".")</f>
        <v>830959.25298685359</v>
      </c>
      <c r="J8" s="30">
        <f>IFERROR((($C8*s_DL)/up_res!I8),".")</f>
        <v>8.1996783290521211</v>
      </c>
      <c r="K8" s="30">
        <f>IFERROR((($C8*s_DL)/up_res!J8),".")</f>
        <v>8.1996783290521211</v>
      </c>
      <c r="L8" s="30">
        <f>IFERROR((($C8*s_DL)/up_res!K8),".")</f>
        <v>8.1996783290521211</v>
      </c>
      <c r="M8" s="30">
        <f>IFERROR((($C8*s_DL)/up_res!L8),".")</f>
        <v>8.1996783290521211</v>
      </c>
      <c r="N8" s="30">
        <f>IFERROR((($C8*s_DL)/up_res!M8),".")</f>
        <v>8.1996783290521211</v>
      </c>
      <c r="O8" s="30">
        <f>IFERROR((($C8*s_DL)/up_res!N8),".")</f>
        <v>7.5685548720392282</v>
      </c>
      <c r="P8" s="30">
        <f>IFERROR((($C8*s_DL)/up_res!O8),".")</f>
        <v>7.6606938009162278</v>
      </c>
      <c r="Q8" s="30">
        <f>IFERROR((($C8*s_DL)/up_res!P8),".")</f>
        <v>7.7080149475897182</v>
      </c>
      <c r="R8" s="30">
        <f>IFERROR((($C8*s_DL)/up_res!Q8),".")</f>
        <v>7.5547855916869766</v>
      </c>
      <c r="S8" s="30">
        <f>IFERROR((($C8*s_DL)/up_res!R8),".")</f>
        <v>7.2445192885928149</v>
      </c>
    </row>
    <row r="9" spans="1:19">
      <c r="A9" s="88" t="s">
        <v>16</v>
      </c>
      <c r="B9" s="28"/>
      <c r="C9" s="28">
        <v>5</v>
      </c>
      <c r="D9" s="30">
        <f>IFERROR((($C9*s_DL)/up_res!C9),".")</f>
        <v>765402.29680702917</v>
      </c>
      <c r="E9" s="30">
        <f>IFERROR((($C9*s_DL)/up_res!D9),".")</f>
        <v>65550.546251849795</v>
      </c>
      <c r="F9" s="30">
        <f>IFERROR((($C9*s_DL)/up_res!E9),".")</f>
        <v>13355.80489909433</v>
      </c>
      <c r="G9" s="30">
        <f>IFERROR((($C9*s_DL)/up_res!F9),".")</f>
        <v>6.4463218999117435</v>
      </c>
      <c r="H9" s="30">
        <f>IFERROR((($C9*s_DL)/up_res!G9),".")</f>
        <v>778764.54802802333</v>
      </c>
      <c r="I9" s="30">
        <f>IFERROR((($C9*s_DL)/up_res!H9),".")</f>
        <v>830959.28938077891</v>
      </c>
      <c r="J9" s="30" t="str">
        <f>IFERROR((($C9*s_DL)/up_res!I9),".")</f>
        <v>.</v>
      </c>
      <c r="K9" s="30" t="str">
        <f>IFERROR((($C9*s_DL)/up_res!J9),".")</f>
        <v>.</v>
      </c>
      <c r="L9" s="30" t="str">
        <f>IFERROR((($C9*s_DL)/up_res!K9),".")</f>
        <v>.</v>
      </c>
      <c r="M9" s="30" t="str">
        <f>IFERROR((($C9*s_DL)/up_res!L9),".")</f>
        <v>.</v>
      </c>
      <c r="N9" s="30" t="str">
        <f>IFERROR((($C9*s_DL)/up_res!M9),".")</f>
        <v>.</v>
      </c>
      <c r="O9" s="30">
        <f>IFERROR((($C9*s_DL)/up_res!N9),".")</f>
        <v>7.691666956445542</v>
      </c>
      <c r="P9" s="30">
        <f>IFERROR((($C9*s_DL)/up_res!O9),".")</f>
        <v>7.6672470034833093</v>
      </c>
      <c r="Q9" s="30">
        <f>IFERROR((($C9*s_DL)/up_res!P9),".")</f>
        <v>7.6308961941941389</v>
      </c>
      <c r="R9" s="30">
        <f>IFERROR((($C9*s_DL)/up_res!Q9),".")</f>
        <v>7.6606938009162278</v>
      </c>
      <c r="S9" s="30">
        <f>IFERROR((($C9*s_DL)/up_res!R9),".")</f>
        <v>7.2856518090575673</v>
      </c>
    </row>
    <row r="10" spans="1:19">
      <c r="A10" s="34" t="s">
        <v>17</v>
      </c>
      <c r="B10" s="28" t="s">
        <v>9</v>
      </c>
      <c r="C10" s="28">
        <v>5</v>
      </c>
      <c r="D10" s="30">
        <f>IFERROR((($C10*s_DL)/up_res!C10),".")</f>
        <v>765402.29680702917</v>
      </c>
      <c r="E10" s="30">
        <f>IFERROR((($C10*s_DL)/up_res!D10),".")</f>
        <v>65550.546251849795</v>
      </c>
      <c r="F10" s="30">
        <f>IFERROR((($C10*s_DL)/up_res!E10),".")</f>
        <v>13355.80489909433</v>
      </c>
      <c r="G10" s="30">
        <f>IFERROR((($C10*s_DL)/up_res!F10),".")</f>
        <v>6.6392142374905649</v>
      </c>
      <c r="H10" s="30">
        <f>IFERROR((($C10*s_DL)/up_res!G10),".")</f>
        <v>778764.7409203609</v>
      </c>
      <c r="I10" s="30">
        <f>IFERROR((($C10*s_DL)/up_res!H10),".")</f>
        <v>830959.48227311636</v>
      </c>
      <c r="J10" s="30">
        <f>IFERROR((($C10*s_DL)/up_res!I10),".")</f>
        <v>8.2571335325589938</v>
      </c>
      <c r="K10" s="30">
        <f>IFERROR((($C10*s_DL)/up_res!J10),".")</f>
        <v>8.2571335325589938</v>
      </c>
      <c r="L10" s="30">
        <f>IFERROR((($C10*s_DL)/up_res!K10),".")</f>
        <v>8.2571335325589938</v>
      </c>
      <c r="M10" s="30">
        <f>IFERROR((($C10*s_DL)/up_res!L10),".")</f>
        <v>8.2571335325589938</v>
      </c>
      <c r="N10" s="30">
        <f>IFERROR((($C10*s_DL)/up_res!M10),".")</f>
        <v>8.2571335325589938</v>
      </c>
      <c r="O10" s="30">
        <f>IFERROR((($C10*s_DL)/up_res!N10),".")</f>
        <v>7.035331041657761</v>
      </c>
      <c r="P10" s="30">
        <f>IFERROR((($C10*s_DL)/up_res!O10),".")</f>
        <v>7.4617147411521696</v>
      </c>
      <c r="Q10" s="30">
        <f>IFERROR((($C10*s_DL)/up_res!P10),".")</f>
        <v>7.4913247202837301</v>
      </c>
      <c r="R10" s="30">
        <f>IFERROR((($C10*s_DL)/up_res!Q10),".")</f>
        <v>7.3764071485977531</v>
      </c>
      <c r="S10" s="30">
        <f>IFERROR((($C10*s_DL)/up_res!R10),".")</f>
        <v>7.5036592914722604</v>
      </c>
    </row>
    <row r="11" spans="1:19">
      <c r="A11" s="34" t="s">
        <v>18</v>
      </c>
      <c r="B11" s="90" t="s">
        <v>9</v>
      </c>
      <c r="C11" s="28">
        <v>5</v>
      </c>
      <c r="D11" s="30">
        <f>IFERROR((($C11*s_DL)/up_res!C11),".")</f>
        <v>765402.29680702917</v>
      </c>
      <c r="E11" s="30">
        <f>IFERROR((($C11*s_DL)/up_res!D11),".")</f>
        <v>65550.546251849795</v>
      </c>
      <c r="F11" s="30">
        <f>IFERROR((($C11*s_DL)/up_res!E11),".")</f>
        <v>13355.80489909433</v>
      </c>
      <c r="G11" s="30">
        <f>IFERROR((($C11*s_DL)/up_res!F11),".")</f>
        <v>6.5360808124421643</v>
      </c>
      <c r="H11" s="30">
        <f>IFERROR((($C11*s_DL)/up_res!G11),".")</f>
        <v>778764.6377869359</v>
      </c>
      <c r="I11" s="30">
        <f>IFERROR((($C11*s_DL)/up_res!H11),".")</f>
        <v>830959.37913969136</v>
      </c>
      <c r="J11" s="30">
        <f>IFERROR((($C11*s_DL)/up_res!I11),".")</f>
        <v>9.8166319134597959</v>
      </c>
      <c r="K11" s="30">
        <f>IFERROR((($C11*s_DL)/up_res!J11),".")</f>
        <v>9.8166319134597959</v>
      </c>
      <c r="L11" s="30">
        <f>IFERROR((($C11*s_DL)/up_res!K11),".")</f>
        <v>9.8166319134597959</v>
      </c>
      <c r="M11" s="30">
        <f>IFERROR((($C11*s_DL)/up_res!L11),".")</f>
        <v>9.8166319134597959</v>
      </c>
      <c r="N11" s="30">
        <f>IFERROR((($C11*s_DL)/up_res!M11),".")</f>
        <v>9.8166319134597959</v>
      </c>
      <c r="O11" s="30">
        <f>IFERROR((($C11*s_DL)/up_res!N11),".")</f>
        <v>7.3870975937406502</v>
      </c>
      <c r="P11" s="30">
        <f>IFERROR((($C11*s_DL)/up_res!O11),".")</f>
        <v>7.3870975937406502</v>
      </c>
      <c r="Q11" s="30">
        <f>IFERROR((($C11*s_DL)/up_res!P11),".")</f>
        <v>7.3870975937406502</v>
      </c>
      <c r="R11" s="30">
        <f>IFERROR((($C11*s_DL)/up_res!Q11),".")</f>
        <v>7.3870975937406502</v>
      </c>
      <c r="S11" s="30">
        <f>IFERROR((($C11*s_DL)/up_res!R11),".")</f>
        <v>7.3870975937406502</v>
      </c>
    </row>
    <row r="12" spans="1:19">
      <c r="A12" s="88" t="s">
        <v>19</v>
      </c>
      <c r="B12" s="28"/>
      <c r="C12" s="28">
        <v>5</v>
      </c>
      <c r="D12" s="30">
        <f>IFERROR((($C12*s_DL)/up_res!C12),".")</f>
        <v>765402.29680702917</v>
      </c>
      <c r="E12" s="30">
        <f>IFERROR((($C12*s_DL)/up_res!D12),".")</f>
        <v>65550.546251849795</v>
      </c>
      <c r="F12" s="30">
        <f>IFERROR((($C12*s_DL)/up_res!E12),".")</f>
        <v>13355.80489909433</v>
      </c>
      <c r="G12" s="30">
        <f>IFERROR((($C12*s_DL)/up_res!F12),".")</f>
        <v>6.4755615456602937</v>
      </c>
      <c r="H12" s="30">
        <f>IFERROR((($C12*s_DL)/up_res!G12),".")</f>
        <v>778764.57726766914</v>
      </c>
      <c r="I12" s="30">
        <f>IFERROR((($C12*s_DL)/up_res!H12),".")</f>
        <v>830959.31862042448</v>
      </c>
      <c r="J12" s="30" t="str">
        <f>IFERROR((($C12*s_DL)/up_res!I12),".")</f>
        <v>.</v>
      </c>
      <c r="K12" s="30" t="str">
        <f>IFERROR((($C12*s_DL)/up_res!J12),".")</f>
        <v>.</v>
      </c>
      <c r="L12" s="30" t="str">
        <f>IFERROR((($C12*s_DL)/up_res!K12),".")</f>
        <v>.</v>
      </c>
      <c r="M12" s="30" t="str">
        <f>IFERROR((($C12*s_DL)/up_res!L12),".")</f>
        <v>.</v>
      </c>
      <c r="N12" s="30" t="str">
        <f>IFERROR((($C12*s_DL)/up_res!M12),".")</f>
        <v>.</v>
      </c>
      <c r="O12" s="30">
        <f>IFERROR((($C12*s_DL)/up_res!N12),".")</f>
        <v>7.546248328633637</v>
      </c>
      <c r="P12" s="30">
        <f>IFERROR((($C12*s_DL)/up_res!O12),".")</f>
        <v>7.5947151611779518</v>
      </c>
      <c r="Q12" s="30">
        <f>IFERROR((($C12*s_DL)/up_res!P12),".")</f>
        <v>7.6381414020601088</v>
      </c>
      <c r="R12" s="30">
        <f>IFERROR((($C12*s_DL)/up_res!Q12),".")</f>
        <v>7.5052656054001421</v>
      </c>
      <c r="S12" s="30">
        <f>IFERROR((($C12*s_DL)/up_res!R12),".")</f>
        <v>7.3186985419467581</v>
      </c>
    </row>
    <row r="13" spans="1:19">
      <c r="A13" s="88" t="s">
        <v>20</v>
      </c>
      <c r="B13" s="28"/>
      <c r="C13" s="28">
        <v>5</v>
      </c>
      <c r="D13" s="30">
        <f>IFERROR((($C13*s_DL)/up_res!C13),".")</f>
        <v>765402.29680702917</v>
      </c>
      <c r="E13" s="30">
        <f>IFERROR((($C13*s_DL)/up_res!D13),".")</f>
        <v>65550.546251849795</v>
      </c>
      <c r="F13" s="30">
        <f>IFERROR((($C13*s_DL)/up_res!E13),".")</f>
        <v>13355.80489909433</v>
      </c>
      <c r="G13" s="30">
        <f>IFERROR((($C13*s_DL)/up_res!F13),".")</f>
        <v>6.5342375860427158</v>
      </c>
      <c r="H13" s="30">
        <f>IFERROR((($C13*s_DL)/up_res!G13),".")</f>
        <v>778764.63594370964</v>
      </c>
      <c r="I13" s="30">
        <f>IFERROR((($C13*s_DL)/up_res!H13),".")</f>
        <v>830959.37729646498</v>
      </c>
      <c r="J13" s="30">
        <f>IFERROR((($C13*s_DL)/up_res!I13),".")</f>
        <v>8.6675278433223628</v>
      </c>
      <c r="K13" s="30">
        <f>IFERROR((($C13*s_DL)/up_res!J13),".")</f>
        <v>8.6675278433223628</v>
      </c>
      <c r="L13" s="30">
        <f>IFERROR((($C13*s_DL)/up_res!K13),".")</f>
        <v>8.6675278433223628</v>
      </c>
      <c r="M13" s="30">
        <f>IFERROR((($C13*s_DL)/up_res!L13),".")</f>
        <v>8.6675278433223628</v>
      </c>
      <c r="N13" s="30">
        <f>IFERROR((($C13*s_DL)/up_res!M13),".")</f>
        <v>8.6675278433223628</v>
      </c>
      <c r="O13" s="30">
        <f>IFERROR((($C13*s_DL)/up_res!N13),".")</f>
        <v>7.4644182609859167</v>
      </c>
      <c r="P13" s="30">
        <f>IFERROR((($C13*s_DL)/up_res!O13),".")</f>
        <v>7.6663349598270658</v>
      </c>
      <c r="Q13" s="30">
        <f>IFERROR((($C13*s_DL)/up_res!P13),".")</f>
        <v>7.652904585053582</v>
      </c>
      <c r="R13" s="30">
        <f>IFERROR((($C13*s_DL)/up_res!Q13),".")</f>
        <v>7.5641304336777875</v>
      </c>
      <c r="S13" s="30">
        <f>IFERROR((($C13*s_DL)/up_res!R13),".")</f>
        <v>7.3850143738890583</v>
      </c>
    </row>
    <row r="14" spans="1:19">
      <c r="A14" s="34" t="s">
        <v>21</v>
      </c>
      <c r="B14" s="28" t="s">
        <v>9</v>
      </c>
      <c r="C14" s="28">
        <v>5</v>
      </c>
      <c r="D14" s="30">
        <f>IFERROR((($C14*s_DL)/up_res!C14),".")</f>
        <v>765402.29680702917</v>
      </c>
      <c r="E14" s="30">
        <f>IFERROR((($C14*s_DL)/up_res!D14),".")</f>
        <v>65550.546251849795</v>
      </c>
      <c r="F14" s="30">
        <f>IFERROR((($C14*s_DL)/up_res!E14),".")</f>
        <v>13355.80489909433</v>
      </c>
      <c r="G14" s="30">
        <f>IFERROR((($C14*s_DL)/up_res!F14),".")</f>
        <v>6.4370492849809162</v>
      </c>
      <c r="H14" s="30">
        <f>IFERROR((($C14*s_DL)/up_res!G14),".")</f>
        <v>778764.53875540849</v>
      </c>
      <c r="I14" s="30">
        <f>IFERROR((($C14*s_DL)/up_res!H14),".")</f>
        <v>830959.28010816395</v>
      </c>
      <c r="J14" s="30">
        <f>IFERROR((($C14*s_DL)/up_res!I14),".")</f>
        <v>8.0847679220383775</v>
      </c>
      <c r="K14" s="30">
        <f>IFERROR((($C14*s_DL)/up_res!J14),".")</f>
        <v>8.0847679220383775</v>
      </c>
      <c r="L14" s="30">
        <f>IFERROR((($C14*s_DL)/up_res!K14),".")</f>
        <v>8.0847679220383775</v>
      </c>
      <c r="M14" s="30">
        <f>IFERROR((($C14*s_DL)/up_res!L14),".")</f>
        <v>8.0847679220383775</v>
      </c>
      <c r="N14" s="30">
        <f>IFERROR((($C14*s_DL)/up_res!M14),".")</f>
        <v>8.0847679220383775</v>
      </c>
      <c r="O14" s="30">
        <f>IFERROR((($C14*s_DL)/up_res!N14),".")</f>
        <v>7.5118110592023122</v>
      </c>
      <c r="P14" s="30">
        <f>IFERROR((($C14*s_DL)/up_res!O14),".")</f>
        <v>7.6733390037688833</v>
      </c>
      <c r="Q14" s="30">
        <f>IFERROR((($C14*s_DL)/up_res!P14),".")</f>
        <v>7.5309471459669837</v>
      </c>
      <c r="R14" s="30">
        <f>IFERROR((($C14*s_DL)/up_res!Q14),".")</f>
        <v>7.8419295050325406</v>
      </c>
      <c r="S14" s="30">
        <f>IFERROR((($C14*s_DL)/up_res!R14),".")</f>
        <v>7.275171872623365</v>
      </c>
    </row>
    <row r="15" spans="1:19">
      <c r="A15" s="88" t="s">
        <v>22</v>
      </c>
      <c r="B15" s="28"/>
      <c r="C15" s="28">
        <v>5</v>
      </c>
      <c r="D15" s="30">
        <f>IFERROR((($C15*s_DL)/up_res!C15),".")</f>
        <v>765402.29680702917</v>
      </c>
      <c r="E15" s="30">
        <f>IFERROR((($C15*s_DL)/up_res!D15),".")</f>
        <v>65550.546251849795</v>
      </c>
      <c r="F15" s="30">
        <f>IFERROR((($C15*s_DL)/up_res!E15),".")</f>
        <v>13355.80489909433</v>
      </c>
      <c r="G15" s="30">
        <f>IFERROR((($C15*s_DL)/up_res!F15),".")</f>
        <v>6.5360808124421643</v>
      </c>
      <c r="H15" s="30">
        <f>IFERROR((($C15*s_DL)/up_res!G15),".")</f>
        <v>778764.6377869359</v>
      </c>
      <c r="I15" s="30">
        <f>IFERROR((($C15*s_DL)/up_res!H15),".")</f>
        <v>830959.37913969136</v>
      </c>
      <c r="J15" s="30">
        <f>IFERROR((($C15*s_DL)/up_res!I15),".")</f>
        <v>8.7988540227666423</v>
      </c>
      <c r="K15" s="30">
        <f>IFERROR((($C15*s_DL)/up_res!J15),".")</f>
        <v>8.7988540227666423</v>
      </c>
      <c r="L15" s="30">
        <f>IFERROR((($C15*s_DL)/up_res!K15),".")</f>
        <v>8.7988540227666423</v>
      </c>
      <c r="M15" s="30">
        <f>IFERROR((($C15*s_DL)/up_res!L15),".")</f>
        <v>8.7988540227666423</v>
      </c>
      <c r="N15" s="30">
        <f>IFERROR((($C15*s_DL)/up_res!M15),".")</f>
        <v>8.7988540227666423</v>
      </c>
      <c r="O15" s="30">
        <f>IFERROR((($C15*s_DL)/up_res!N15),".")</f>
        <v>7.3870975937406502</v>
      </c>
      <c r="P15" s="30">
        <f>IFERROR((($C15*s_DL)/up_res!O15),".")</f>
        <v>7.3870975937406502</v>
      </c>
      <c r="Q15" s="30">
        <f>IFERROR((($C15*s_DL)/up_res!P15),".")</f>
        <v>7.3870975937406502</v>
      </c>
      <c r="R15" s="30">
        <f>IFERROR((($C15*s_DL)/up_res!Q15),".")</f>
        <v>7.3870975937406502</v>
      </c>
      <c r="S15" s="30">
        <f>IFERROR((($C15*s_DL)/up_res!R15),".")</f>
        <v>7.3870975937406502</v>
      </c>
    </row>
    <row r="16" spans="1:19">
      <c r="A16" s="88" t="s">
        <v>23</v>
      </c>
      <c r="B16" s="28"/>
      <c r="C16" s="28">
        <v>5</v>
      </c>
      <c r="D16" s="30">
        <f>IFERROR((($C16*s_DL)/up_res!C16),".")</f>
        <v>765402.29680702917</v>
      </c>
      <c r="E16" s="30">
        <f>IFERROR((($C16*s_DL)/up_res!D16),".")</f>
        <v>65550.546251849795</v>
      </c>
      <c r="F16" s="30">
        <f>IFERROR((($C16*s_DL)/up_res!E16),".")</f>
        <v>13355.80489909433</v>
      </c>
      <c r="G16" s="30">
        <f>IFERROR((($C16*s_DL)/up_res!F16),".")</f>
        <v>6.4195863876470272</v>
      </c>
      <c r="H16" s="30">
        <f>IFERROR((($C16*s_DL)/up_res!G16),".")</f>
        <v>778764.52129251114</v>
      </c>
      <c r="I16" s="30">
        <f>IFERROR((($C16*s_DL)/up_res!H16),".")</f>
        <v>830959.2626452666</v>
      </c>
      <c r="J16" s="30">
        <f>IFERROR((($C16*s_DL)/up_res!I16),".")</f>
        <v>8.1340152393299832</v>
      </c>
      <c r="K16" s="30">
        <f>IFERROR((($C16*s_DL)/up_res!J16),".")</f>
        <v>8.1340152393299832</v>
      </c>
      <c r="L16" s="30">
        <f>IFERROR((($C16*s_DL)/up_res!K16),".")</f>
        <v>8.1340152393299832</v>
      </c>
      <c r="M16" s="30">
        <f>IFERROR((($C16*s_DL)/up_res!L16),".")</f>
        <v>8.1340152393299832</v>
      </c>
      <c r="N16" s="30">
        <f>IFERROR((($C16*s_DL)/up_res!M16),".")</f>
        <v>8.1340152393299832</v>
      </c>
      <c r="O16" s="30">
        <f>IFERROR((($C16*s_DL)/up_res!N16),".")</f>
        <v>7.7779493182771953</v>
      </c>
      <c r="P16" s="30">
        <f>IFERROR((($C16*s_DL)/up_res!O16),".")</f>
        <v>7.6696641683646103</v>
      </c>
      <c r="Q16" s="30">
        <f>IFERROR((($C16*s_DL)/up_res!P16),".")</f>
        <v>7.6855661833867339</v>
      </c>
      <c r="R16" s="30">
        <f>IFERROR((($C16*s_DL)/up_res!Q16),".")</f>
        <v>7.5005399235451575</v>
      </c>
      <c r="S16" s="30">
        <f>IFERROR((($C16*s_DL)/up_res!R16),".")</f>
        <v>7.2554352551339738</v>
      </c>
    </row>
    <row r="17" spans="1:19">
      <c r="A17" s="34" t="s">
        <v>24</v>
      </c>
      <c r="B17" s="90" t="s">
        <v>9</v>
      </c>
      <c r="C17" s="28">
        <v>5</v>
      </c>
      <c r="D17" s="30">
        <f>IFERROR((($C17*s_DL)/up_res!C17),".")</f>
        <v>765402.29680702917</v>
      </c>
      <c r="E17" s="30">
        <f>IFERROR((($C17*s_DL)/up_res!D17),".")</f>
        <v>65550.546251849795</v>
      </c>
      <c r="F17" s="30">
        <f>IFERROR((($C17*s_DL)/up_res!E17),".")</f>
        <v>13355.80489909433</v>
      </c>
      <c r="G17" s="30">
        <f>IFERROR((($C17*s_DL)/up_res!F17),".")</f>
        <v>6.6085272339912677</v>
      </c>
      <c r="H17" s="30">
        <f>IFERROR((($C17*s_DL)/up_res!G17),".")</f>
        <v>778764.71023335739</v>
      </c>
      <c r="I17" s="30">
        <f>IFERROR((($C17*s_DL)/up_res!H17),".")</f>
        <v>830959.45158611285</v>
      </c>
      <c r="J17" s="30">
        <f>IFERROR((($C17*s_DL)/up_res!I17),".")</f>
        <v>8.7988540227666423</v>
      </c>
      <c r="K17" s="30">
        <f>IFERROR((($C17*s_DL)/up_res!J17),".")</f>
        <v>8.7988540227666423</v>
      </c>
      <c r="L17" s="30">
        <f>IFERROR((($C17*s_DL)/up_res!K17),".")</f>
        <v>8.7988540227666423</v>
      </c>
      <c r="M17" s="30">
        <f>IFERROR((($C17*s_DL)/up_res!L17),".")</f>
        <v>8.7988540227666423</v>
      </c>
      <c r="N17" s="30">
        <f>IFERROR((($C17*s_DL)/up_res!M17),".")</f>
        <v>8.7988540227666423</v>
      </c>
      <c r="O17" s="30">
        <f>IFERROR((($C17*s_DL)/up_res!N17),".")</f>
        <v>7.1169646296938787</v>
      </c>
      <c r="P17" s="30">
        <f>IFERROR((($C17*s_DL)/up_res!O17),".")</f>
        <v>7.4560187757009064</v>
      </c>
      <c r="Q17" s="30">
        <f>IFERROR((($C17*s_DL)/up_res!P17),".")</f>
        <v>7.6328113848983348</v>
      </c>
      <c r="R17" s="30">
        <f>IFERROR((($C17*s_DL)/up_res!Q17),".")</f>
        <v>7.176142942416722</v>
      </c>
      <c r="S17" s="30">
        <f>IFERROR((($C17*s_DL)/up_res!R17),".")</f>
        <v>7.4689767506326143</v>
      </c>
    </row>
    <row r="18" spans="1:19">
      <c r="A18" s="34" t="s">
        <v>25</v>
      </c>
      <c r="B18" s="28" t="s">
        <v>9</v>
      </c>
      <c r="C18" s="28">
        <v>5</v>
      </c>
      <c r="D18" s="30">
        <f>IFERROR((($C18*s_DL)/up_res!C18),".")</f>
        <v>765402.29680702917</v>
      </c>
      <c r="E18" s="30">
        <f>IFERROR((($C18*s_DL)/up_res!D18),".")</f>
        <v>65550.546251849795</v>
      </c>
      <c r="F18" s="30">
        <f>IFERROR((($C18*s_DL)/up_res!E18),".")</f>
        <v>13355.80489909433</v>
      </c>
      <c r="G18" s="30">
        <f>IFERROR((($C18*s_DL)/up_res!F18),".")</f>
        <v>6.4409791074992233</v>
      </c>
      <c r="H18" s="30">
        <f>IFERROR((($C18*s_DL)/up_res!G18),".")</f>
        <v>778764.54268523096</v>
      </c>
      <c r="I18" s="30">
        <f>IFERROR((($C18*s_DL)/up_res!H18),".")</f>
        <v>830959.28403798642</v>
      </c>
      <c r="J18" s="30">
        <f>IFERROR((($C18*s_DL)/up_res!I18),".")</f>
        <v>8.2817571912047949</v>
      </c>
      <c r="K18" s="30">
        <f>IFERROR((($C18*s_DL)/up_res!J18),".")</f>
        <v>8.2817571912047949</v>
      </c>
      <c r="L18" s="30">
        <f>IFERROR((($C18*s_DL)/up_res!K18),".")</f>
        <v>8.2817571912047949</v>
      </c>
      <c r="M18" s="30">
        <f>IFERROR((($C18*s_DL)/up_res!L18),".")</f>
        <v>8.2817571912047949</v>
      </c>
      <c r="N18" s="30">
        <f>IFERROR((($C18*s_DL)/up_res!M18),".")</f>
        <v>8.2817571912047949</v>
      </c>
      <c r="O18" s="30">
        <f>IFERROR((($C18*s_DL)/up_res!N18),".")</f>
        <v>7.9872441127064366</v>
      </c>
      <c r="P18" s="30">
        <f>IFERROR((($C18*s_DL)/up_res!O18),".")</f>
        <v>7.7075960078606141</v>
      </c>
      <c r="Q18" s="30">
        <f>IFERROR((($C18*s_DL)/up_res!P18),".")</f>
        <v>7.6997789733698827</v>
      </c>
      <c r="R18" s="30">
        <f>IFERROR((($C18*s_DL)/up_res!Q18),".")</f>
        <v>7.3292955781401723</v>
      </c>
      <c r="S18" s="30">
        <f>IFERROR((($C18*s_DL)/up_res!R18),".")</f>
        <v>7.2796133694931004</v>
      </c>
    </row>
    <row r="19" spans="1:19">
      <c r="A19" s="34" t="s">
        <v>26</v>
      </c>
      <c r="B19" s="90" t="s">
        <v>9</v>
      </c>
      <c r="C19" s="28">
        <v>5</v>
      </c>
      <c r="D19" s="30">
        <f>IFERROR((($C19*s_DL)/up_res!C19),".")</f>
        <v>765402.29680702917</v>
      </c>
      <c r="E19" s="30">
        <f>IFERROR((($C19*s_DL)/up_res!D19),".")</f>
        <v>65550.546251849795</v>
      </c>
      <c r="F19" s="30">
        <f>IFERROR((($C19*s_DL)/up_res!E19),".")</f>
        <v>13355.80489909433</v>
      </c>
      <c r="G19" s="30">
        <f>IFERROR((($C19*s_DL)/up_res!F19),".")</f>
        <v>6.288099426604246</v>
      </c>
      <c r="H19" s="30">
        <f>IFERROR((($C19*s_DL)/up_res!G19),".")</f>
        <v>778764.3898055501</v>
      </c>
      <c r="I19" s="30">
        <f>IFERROR((($C19*s_DL)/up_res!H19),".")</f>
        <v>830959.13115830556</v>
      </c>
      <c r="J19" s="30">
        <f>IFERROR((($C19*s_DL)/up_res!I19),".")</f>
        <v>7.7564524734276841</v>
      </c>
      <c r="K19" s="30">
        <f>IFERROR((($C19*s_DL)/up_res!J19),".")</f>
        <v>7.7564524734276841</v>
      </c>
      <c r="L19" s="30">
        <f>IFERROR((($C19*s_DL)/up_res!K19),".")</f>
        <v>7.7564524734276841</v>
      </c>
      <c r="M19" s="30">
        <f>IFERROR((($C19*s_DL)/up_res!L19),".")</f>
        <v>7.7564524734276841</v>
      </c>
      <c r="N19" s="30">
        <f>IFERROR((($C19*s_DL)/up_res!M19),".")</f>
        <v>7.7564524734276841</v>
      </c>
      <c r="O19" s="30">
        <f>IFERROR((($C19*s_DL)/up_res!N19),".")</f>
        <v>7.7348091999782032</v>
      </c>
      <c r="P19" s="30">
        <f>IFERROR((($C19*s_DL)/up_res!O19),".")</f>
        <v>7.6709216965115745</v>
      </c>
      <c r="Q19" s="30">
        <f>IFERROR((($C19*s_DL)/up_res!P19),".")</f>
        <v>7.7525951463157261</v>
      </c>
      <c r="R19" s="30">
        <f>IFERROR((($C19*s_DL)/up_res!Q19),".")</f>
        <v>7.6948933268131761</v>
      </c>
      <c r="S19" s="30">
        <f>IFERROR((($C19*s_DL)/up_res!R19),".")</f>
        <v>7.1068283083412735</v>
      </c>
    </row>
    <row r="20" spans="1:19">
      <c r="A20" s="88" t="s">
        <v>27</v>
      </c>
      <c r="B20" s="28"/>
      <c r="C20" s="28">
        <v>5</v>
      </c>
      <c r="D20" s="30">
        <f>IFERROR((($C20*s_DL)/up_res!C20),".")</f>
        <v>765402.29680702917</v>
      </c>
      <c r="E20" s="30">
        <f>IFERROR((($C20*s_DL)/up_res!D20),".")</f>
        <v>65550.546251849795</v>
      </c>
      <c r="F20" s="30">
        <f>IFERROR((($C20*s_DL)/up_res!E20),".")</f>
        <v>13355.80489909433</v>
      </c>
      <c r="G20" s="30">
        <f>IFERROR((($C20*s_DL)/up_res!F20),".")</f>
        <v>6.8906798425414886</v>
      </c>
      <c r="H20" s="30">
        <f>IFERROR((($C20*s_DL)/up_res!G20),".")</f>
        <v>778764.99238596612</v>
      </c>
      <c r="I20" s="30">
        <f>IFERROR((($C20*s_DL)/up_res!H20),".")</f>
        <v>830959.73373872146</v>
      </c>
      <c r="J20" s="30">
        <f>IFERROR((($C20*s_DL)/up_res!I20),".")</f>
        <v>9.2256641059605471</v>
      </c>
      <c r="K20" s="30">
        <f>IFERROR((($C20*s_DL)/up_res!J20),".")</f>
        <v>9.2256641059605471</v>
      </c>
      <c r="L20" s="30">
        <f>IFERROR((($C20*s_DL)/up_res!K20),".")</f>
        <v>9.2256641059605471</v>
      </c>
      <c r="M20" s="30">
        <f>IFERROR((($C20*s_DL)/up_res!L20),".")</f>
        <v>9.2256641059605471</v>
      </c>
      <c r="N20" s="30">
        <f>IFERROR((($C20*s_DL)/up_res!M20),".")</f>
        <v>9.2256641059605471</v>
      </c>
      <c r="O20" s="30">
        <f>IFERROR((($C20*s_DL)/up_res!N20),".")</f>
        <v>7.5363318885636925</v>
      </c>
      <c r="P20" s="30">
        <f>IFERROR((($C20*s_DL)/up_res!O20),".")</f>
        <v>7.5033466259740482</v>
      </c>
      <c r="Q20" s="30">
        <f>IFERROR((($C20*s_DL)/up_res!P20),".")</f>
        <v>7.5025209936428476</v>
      </c>
      <c r="R20" s="30">
        <f>IFERROR((($C20*s_DL)/up_res!Q20),".")</f>
        <v>7.5007452490289692</v>
      </c>
      <c r="S20" s="30">
        <f>IFERROR((($C20*s_DL)/up_res!R20),".")</f>
        <v>7.7878664515863267</v>
      </c>
    </row>
    <row r="21" spans="1:19">
      <c r="A21" s="88" t="s">
        <v>28</v>
      </c>
      <c r="B21" s="28"/>
      <c r="C21" s="28">
        <v>5</v>
      </c>
      <c r="D21" s="30">
        <f>IFERROR((($C21*s_DL)/up_res!C21),".")</f>
        <v>765402.29680702917</v>
      </c>
      <c r="E21" s="30">
        <f>IFERROR((($C21*s_DL)/up_res!D21),".")</f>
        <v>65550.546251849795</v>
      </c>
      <c r="F21" s="30">
        <f>IFERROR((($C21*s_DL)/up_res!E21),".")</f>
        <v>13355.80489909433</v>
      </c>
      <c r="G21" s="30">
        <f>IFERROR((($C21*s_DL)/up_res!F21),".")</f>
        <v>6.6372769634544735</v>
      </c>
      <c r="H21" s="30">
        <f>IFERROR((($C21*s_DL)/up_res!G21),".")</f>
        <v>778764.73898308701</v>
      </c>
      <c r="I21" s="30">
        <f>IFERROR((($C21*s_DL)/up_res!H21),".")</f>
        <v>830959.48033584224</v>
      </c>
      <c r="J21" s="30">
        <f>IFERROR((($C21*s_DL)/up_res!I21),".")</f>
        <v>8.64290418467656</v>
      </c>
      <c r="K21" s="30">
        <f>IFERROR((($C21*s_DL)/up_res!J21),".")</f>
        <v>8.64290418467656</v>
      </c>
      <c r="L21" s="30">
        <f>IFERROR((($C21*s_DL)/up_res!K21),".")</f>
        <v>8.64290418467656</v>
      </c>
      <c r="M21" s="30">
        <f>IFERROR((($C21*s_DL)/up_res!L21),".")</f>
        <v>8.64290418467656</v>
      </c>
      <c r="N21" s="30">
        <f>IFERROR((($C21*s_DL)/up_res!M21),".")</f>
        <v>8.64290418467656</v>
      </c>
      <c r="O21" s="30">
        <f>IFERROR((($C21*s_DL)/up_res!N21),".")</f>
        <v>7.3870975937406502</v>
      </c>
      <c r="P21" s="30">
        <f>IFERROR((($C21*s_DL)/up_res!O21),".")</f>
        <v>7.6103772570678512</v>
      </c>
      <c r="Q21" s="30">
        <f>IFERROR((($C21*s_DL)/up_res!P21),".")</f>
        <v>7.6216086284625719</v>
      </c>
      <c r="R21" s="30">
        <f>IFERROR((($C21*s_DL)/up_res!Q21),".")</f>
        <v>7.5021433487014111</v>
      </c>
      <c r="S21" s="30">
        <f>IFERROR((($C21*s_DL)/up_res!R21),".")</f>
        <v>7.5014697787074898</v>
      </c>
    </row>
    <row r="22" spans="1:19">
      <c r="A22" s="88" t="s">
        <v>29</v>
      </c>
      <c r="B22" s="28"/>
      <c r="C22" s="28">
        <v>5</v>
      </c>
      <c r="D22" s="30">
        <f>IFERROR((($C22*s_DL)/up_res!C22),".")</f>
        <v>765402.29680702917</v>
      </c>
      <c r="E22" s="30">
        <f>IFERROR((($C22*s_DL)/up_res!D22),".")</f>
        <v>65550.546251849795</v>
      </c>
      <c r="F22" s="30">
        <f>IFERROR((($C22*s_DL)/up_res!E22),".")</f>
        <v>13355.80489909433</v>
      </c>
      <c r="G22" s="30">
        <f>IFERROR((($C22*s_DL)/up_res!F22),".")</f>
        <v>6.5360808124421643</v>
      </c>
      <c r="H22" s="30">
        <f>IFERROR((($C22*s_DL)/up_res!G22),".")</f>
        <v>778764.6377869359</v>
      </c>
      <c r="I22" s="30">
        <f>IFERROR((($C22*s_DL)/up_res!H22),".")</f>
        <v>830959.37913969136</v>
      </c>
      <c r="J22" s="30">
        <f>IFERROR((($C22*s_DL)/up_res!I22),".")</f>
        <v>8.7988540227666423</v>
      </c>
      <c r="K22" s="30">
        <f>IFERROR((($C22*s_DL)/up_res!J22),".")</f>
        <v>8.7988540227666423</v>
      </c>
      <c r="L22" s="30">
        <f>IFERROR((($C22*s_DL)/up_res!K22),".")</f>
        <v>8.7988540227666423</v>
      </c>
      <c r="M22" s="30">
        <f>IFERROR((($C22*s_DL)/up_res!L22),".")</f>
        <v>8.7988540227666423</v>
      </c>
      <c r="N22" s="30">
        <f>IFERROR((($C22*s_DL)/up_res!M22),".")</f>
        <v>8.7988540227666423</v>
      </c>
      <c r="O22" s="30">
        <f>IFERROR((($C22*s_DL)/up_res!N22),".")</f>
        <v>7.3870975937406502</v>
      </c>
      <c r="P22" s="30">
        <f>IFERROR((($C22*s_DL)/up_res!O22),".")</f>
        <v>7.3870975937406502</v>
      </c>
      <c r="Q22" s="30">
        <f>IFERROR((($C22*s_DL)/up_res!P22),".")</f>
        <v>7.3870975937406502</v>
      </c>
      <c r="R22" s="30">
        <f>IFERROR((($C22*s_DL)/up_res!Q22),".")</f>
        <v>7.3870975937406502</v>
      </c>
      <c r="S22" s="30">
        <f>IFERROR((($C22*s_DL)/up_res!R22),".")</f>
        <v>7.3870975937406502</v>
      </c>
    </row>
    <row r="23" spans="1:19">
      <c r="A23" s="88" t="s">
        <v>30</v>
      </c>
      <c r="B23" s="28"/>
      <c r="C23" s="28">
        <v>5</v>
      </c>
      <c r="D23" s="30">
        <f>IFERROR((($C23*s_DL)/up_res!C23),".")</f>
        <v>765402.29680702917</v>
      </c>
      <c r="E23" s="30">
        <f>IFERROR((($C23*s_DL)/up_res!D23),".")</f>
        <v>65550.546251849795</v>
      </c>
      <c r="F23" s="30">
        <f>IFERROR((($C23*s_DL)/up_res!E23),".")</f>
        <v>13355.80489909433</v>
      </c>
      <c r="G23" s="30">
        <f>IFERROR((($C23*s_DL)/up_res!F23),".")</f>
        <v>7.2623120138246264</v>
      </c>
      <c r="H23" s="30">
        <f>IFERROR((($C23*s_DL)/up_res!G23),".")</f>
        <v>778765.36401813733</v>
      </c>
      <c r="I23" s="30">
        <f>IFERROR((($C23*s_DL)/up_res!H23),".")</f>
        <v>830960.10537089279</v>
      </c>
      <c r="J23" s="30">
        <f>IFERROR((($C23*s_DL)/up_res!I23),".")</f>
        <v>9.9069186618277367</v>
      </c>
      <c r="K23" s="30">
        <f>IFERROR((($C23*s_DL)/up_res!J23),".")</f>
        <v>9.9069186618277367</v>
      </c>
      <c r="L23" s="30">
        <f>IFERROR((($C23*s_DL)/up_res!K23),".")</f>
        <v>9.9069186618277367</v>
      </c>
      <c r="M23" s="30">
        <f>IFERROR((($C23*s_DL)/up_res!L23),".")</f>
        <v>9.9069186618277367</v>
      </c>
      <c r="N23" s="30">
        <f>IFERROR((($C23*s_DL)/up_res!M23),".")</f>
        <v>9.9069186618277367</v>
      </c>
      <c r="O23" s="30">
        <f>IFERROR((($C23*s_DL)/up_res!N23),".")</f>
        <v>7.6418250969730863</v>
      </c>
      <c r="P23" s="30">
        <f>IFERROR((($C23*s_DL)/up_res!O23),".")</f>
        <v>8.2078862152673899</v>
      </c>
      <c r="Q23" s="30">
        <f>IFERROR((($C23*s_DL)/up_res!P23),".")</f>
        <v>8.04331706809411</v>
      </c>
      <c r="R23" s="30">
        <f>IFERROR((($C23*s_DL)/up_res!Q23),".")</f>
        <v>7.894608115448019</v>
      </c>
      <c r="S23" s="30">
        <f>IFERROR((($C23*s_DL)/up_res!R23),".")</f>
        <v>8.2078862152673899</v>
      </c>
    </row>
    <row r="24" spans="1:19">
      <c r="A24" s="88" t="s">
        <v>31</v>
      </c>
      <c r="B24" s="28"/>
      <c r="C24" s="28">
        <v>5</v>
      </c>
      <c r="D24" s="30">
        <f>IFERROR((($C24*s_DL)/up_res!C24),".")</f>
        <v>765402.29680702917</v>
      </c>
      <c r="E24" s="30">
        <f>IFERROR((($C24*s_DL)/up_res!D24),".")</f>
        <v>65550.546251849795</v>
      </c>
      <c r="F24" s="30">
        <f>IFERROR((($C24*s_DL)/up_res!E24),".")</f>
        <v>13355.80489909433</v>
      </c>
      <c r="G24" s="30">
        <f>IFERROR((($C24*s_DL)/up_res!F24),".")</f>
        <v>6.3391367578299676</v>
      </c>
      <c r="H24" s="30">
        <f>IFERROR((($C24*s_DL)/up_res!G24),".")</f>
        <v>778764.44084288133</v>
      </c>
      <c r="I24" s="30">
        <f>IFERROR((($C24*s_DL)/up_res!H24),".")</f>
        <v>830959.18219563668</v>
      </c>
      <c r="J24" s="30" t="str">
        <f>IFERROR((($C24*s_DL)/up_res!I24),".")</f>
        <v>.</v>
      </c>
      <c r="K24" s="30" t="str">
        <f>IFERROR((($C24*s_DL)/up_res!J24),".")</f>
        <v>.</v>
      </c>
      <c r="L24" s="30" t="str">
        <f>IFERROR((($C24*s_DL)/up_res!K24),".")</f>
        <v>.</v>
      </c>
      <c r="M24" s="30" t="str">
        <f>IFERROR((($C24*s_DL)/up_res!L24),".")</f>
        <v>.</v>
      </c>
      <c r="N24" s="30" t="str">
        <f>IFERROR((($C24*s_DL)/up_res!M24),".")</f>
        <v>.</v>
      </c>
      <c r="O24" s="30">
        <f>IFERROR((($C24*s_DL)/up_res!N24),".")</f>
        <v>7.7740655907817953</v>
      </c>
      <c r="P24" s="30">
        <f>IFERROR((($C24*s_DL)/up_res!O24),".")</f>
        <v>7.7420332138603207</v>
      </c>
      <c r="Q24" s="30">
        <f>IFERROR((($C24*s_DL)/up_res!P24),".")</f>
        <v>7.7965570655273364</v>
      </c>
      <c r="R24" s="30">
        <f>IFERROR((($C24*s_DL)/up_res!Q24),".")</f>
        <v>7.6804718399891607</v>
      </c>
      <c r="S24" s="30">
        <f>IFERROR((($C24*s_DL)/up_res!R24),".")</f>
        <v>7.1645108489198366</v>
      </c>
    </row>
    <row r="25" spans="1:19">
      <c r="A25" s="88" t="s">
        <v>32</v>
      </c>
      <c r="B25" s="28"/>
      <c r="C25" s="28">
        <v>5</v>
      </c>
      <c r="D25" s="30">
        <f>IFERROR((($C25*s_DL)/up_res!C25),".")</f>
        <v>765402.29680702917</v>
      </c>
      <c r="E25" s="30">
        <f>IFERROR((($C25*s_DL)/up_res!D25),".")</f>
        <v>65550.546251849795</v>
      </c>
      <c r="F25" s="30">
        <f>IFERROR((($C25*s_DL)/up_res!E25),".")</f>
        <v>13355.80489909433</v>
      </c>
      <c r="G25" s="30">
        <f>IFERROR((($C25*s_DL)/up_res!F25),".")</f>
        <v>6.607065817088567</v>
      </c>
      <c r="H25" s="30">
        <f>IFERROR((($C25*s_DL)/up_res!G25),".")</f>
        <v>778764.70877194055</v>
      </c>
      <c r="I25" s="30">
        <f>IFERROR((($C25*s_DL)/up_res!H25),".")</f>
        <v>830959.45012469601</v>
      </c>
      <c r="J25" s="30" t="str">
        <f>IFERROR((($C25*s_DL)/up_res!I25),".")</f>
        <v>.</v>
      </c>
      <c r="K25" s="30" t="str">
        <f>IFERROR((($C25*s_DL)/up_res!J25),".")</f>
        <v>.</v>
      </c>
      <c r="L25" s="30" t="str">
        <f>IFERROR((($C25*s_DL)/up_res!K25),".")</f>
        <v>.</v>
      </c>
      <c r="M25" s="30" t="str">
        <f>IFERROR((($C25*s_DL)/up_res!L25),".")</f>
        <v>.</v>
      </c>
      <c r="N25" s="30" t="str">
        <f>IFERROR((($C25*s_DL)/up_res!M25),".")</f>
        <v>.</v>
      </c>
      <c r="O25" s="30">
        <f>IFERROR((($C25*s_DL)/up_res!N25),".")</f>
        <v>7.4825381311274795</v>
      </c>
      <c r="P25" s="30">
        <f>IFERROR((($C25*s_DL)/up_res!O25),".")</f>
        <v>7.6432159105315485</v>
      </c>
      <c r="Q25" s="30">
        <f>IFERROR((($C25*s_DL)/up_res!P25),".")</f>
        <v>7.6090275643680521</v>
      </c>
      <c r="R25" s="30">
        <f>IFERROR((($C25*s_DL)/up_res!Q25),".")</f>
        <v>7.5405783928879275</v>
      </c>
      <c r="S25" s="30">
        <f>IFERROR((($C25*s_DL)/up_res!R25),".")</f>
        <v>7.4673250529876203</v>
      </c>
    </row>
    <row r="26" spans="1:19">
      <c r="A26" s="88" t="s">
        <v>33</v>
      </c>
      <c r="B26" s="28"/>
      <c r="C26" s="28">
        <v>5</v>
      </c>
      <c r="D26" s="30">
        <f>IFERROR((($C26*s_DL)/up_res!C26),".")</f>
        <v>765402.29680702917</v>
      </c>
      <c r="E26" s="30">
        <f>IFERROR((($C26*s_DL)/up_res!D26),".")</f>
        <v>65550.546251849795</v>
      </c>
      <c r="F26" s="30">
        <f>IFERROR((($C26*s_DL)/up_res!E26),".")</f>
        <v>13355.80489909433</v>
      </c>
      <c r="G26" s="30">
        <f>IFERROR((($C26*s_DL)/up_res!F26),".")</f>
        <v>6.9073869905925944</v>
      </c>
      <c r="H26" s="30">
        <f>IFERROR((($C26*s_DL)/up_res!G26),".")</f>
        <v>778765.00909311406</v>
      </c>
      <c r="I26" s="30">
        <f>IFERROR((($C26*s_DL)/up_res!H26),".")</f>
        <v>830959.75044586952</v>
      </c>
      <c r="J26" s="30">
        <f>IFERROR((($C26*s_DL)/up_res!I26),".")</f>
        <v>9.8822950031819339</v>
      </c>
      <c r="K26" s="30">
        <f>IFERROR((($C26*s_DL)/up_res!J26),".")</f>
        <v>9.8822950031819339</v>
      </c>
      <c r="L26" s="30">
        <f>IFERROR((($C26*s_DL)/up_res!K26),".")</f>
        <v>9.8822950031819339</v>
      </c>
      <c r="M26" s="30">
        <f>IFERROR((($C26*s_DL)/up_res!L26),".")</f>
        <v>9.8822950031819339</v>
      </c>
      <c r="N26" s="30">
        <f>IFERROR((($C26*s_DL)/up_res!M26),".")</f>
        <v>9.8822950031819339</v>
      </c>
      <c r="O26" s="30">
        <f>IFERROR((($C26*s_DL)/up_res!N26),".")</f>
        <v>7.8288071330361664</v>
      </c>
      <c r="P26" s="30">
        <f>IFERROR((($C26*s_DL)/up_res!O26),".")</f>
        <v>7.8170344907308431</v>
      </c>
      <c r="Q26" s="30">
        <f>IFERROR((($C26*s_DL)/up_res!P26),".")</f>
        <v>7.820873898633959</v>
      </c>
      <c r="R26" s="30">
        <f>IFERROR((($C26*s_DL)/up_res!Q26),".")</f>
        <v>7.7214929580663609</v>
      </c>
      <c r="S26" s="30">
        <f>IFERROR((($C26*s_DL)/up_res!R26),".")</f>
        <v>7.8067489190325157</v>
      </c>
    </row>
    <row r="27" spans="1:19">
      <c r="A27" s="88" t="s">
        <v>34</v>
      </c>
      <c r="B27" s="28"/>
      <c r="C27" s="28">
        <v>5</v>
      </c>
      <c r="D27" s="30">
        <f>IFERROR((($C27*s_DL)/up_res!C27),".")</f>
        <v>765402.29680702917</v>
      </c>
      <c r="E27" s="30">
        <f>IFERROR((($C27*s_DL)/up_res!D27),".")</f>
        <v>65550.546251849795</v>
      </c>
      <c r="F27" s="30">
        <f>IFERROR((($C27*s_DL)/up_res!E27),".")</f>
        <v>13355.80489909433</v>
      </c>
      <c r="G27" s="30">
        <f>IFERROR((($C27*s_DL)/up_res!F27),".")</f>
        <v>6.2042268197574586</v>
      </c>
      <c r="H27" s="30">
        <f>IFERROR((($C27*s_DL)/up_res!G27),".")</f>
        <v>778764.30593294336</v>
      </c>
      <c r="I27" s="30">
        <f>IFERROR((($C27*s_DL)/up_res!H27),".")</f>
        <v>830959.04728569859</v>
      </c>
      <c r="J27" s="30" t="str">
        <f>IFERROR((($C27*s_DL)/up_res!I27),".")</f>
        <v>.</v>
      </c>
      <c r="K27" s="30" t="str">
        <f>IFERROR((($C27*s_DL)/up_res!J27),".")</f>
        <v>.</v>
      </c>
      <c r="L27" s="30" t="str">
        <f>IFERROR((($C27*s_DL)/up_res!K27),".")</f>
        <v>.</v>
      </c>
      <c r="M27" s="30" t="str">
        <f>IFERROR((($C27*s_DL)/up_res!L27),".")</f>
        <v>.</v>
      </c>
      <c r="N27" s="30" t="str">
        <f>IFERROR((($C27*s_DL)/up_res!M27),".")</f>
        <v>.</v>
      </c>
      <c r="O27" s="30">
        <f>IFERROR((($C27*s_DL)/up_res!N27),".")</f>
        <v>7.8574117350011541</v>
      </c>
      <c r="P27" s="30">
        <f>IFERROR((($C27*s_DL)/up_res!O27),".")</f>
        <v>7.7810761320734843</v>
      </c>
      <c r="Q27" s="30">
        <f>IFERROR((($C27*s_DL)/up_res!P27),".")</f>
        <v>7.8769230614259653</v>
      </c>
      <c r="R27" s="30">
        <f>IFERROR((($C27*s_DL)/up_res!Q27),".")</f>
        <v>7.7986287308496287</v>
      </c>
      <c r="S27" s="30">
        <f>IFERROR((($C27*s_DL)/up_res!R27),".")</f>
        <v>7.012035243506574</v>
      </c>
    </row>
    <row r="28" spans="1:19">
      <c r="A28" s="88" t="s">
        <v>35</v>
      </c>
      <c r="B28" s="28"/>
      <c r="C28" s="28">
        <v>5</v>
      </c>
      <c r="D28" s="30">
        <f>IFERROR((($C28*s_DL)/up_res!C28),".")</f>
        <v>765402.29680702917</v>
      </c>
      <c r="E28" s="30">
        <f>IFERROR((($C28*s_DL)/up_res!D28),".")</f>
        <v>65550.546251849795</v>
      </c>
      <c r="F28" s="30">
        <f>IFERROR((($C28*s_DL)/up_res!E28),".")</f>
        <v>13355.80489909433</v>
      </c>
      <c r="G28" s="30">
        <f>IFERROR((($C28*s_DL)/up_res!F28),".")</f>
        <v>6.2536575674600936</v>
      </c>
      <c r="H28" s="30">
        <f>IFERROR((($C28*s_DL)/up_res!G28),".")</f>
        <v>778764.35536369099</v>
      </c>
      <c r="I28" s="30">
        <f>IFERROR((($C28*s_DL)/up_res!H28),".")</f>
        <v>830959.09671644645</v>
      </c>
      <c r="J28" s="30" t="str">
        <f>IFERROR((($C28*s_DL)/up_res!I28),".")</f>
        <v>.</v>
      </c>
      <c r="K28" s="30" t="str">
        <f>IFERROR((($C28*s_DL)/up_res!J28),".")</f>
        <v>.</v>
      </c>
      <c r="L28" s="30" t="str">
        <f>IFERROR((($C28*s_DL)/up_res!K28),".")</f>
        <v>.</v>
      </c>
      <c r="M28" s="30" t="str">
        <f>IFERROR((($C28*s_DL)/up_res!L28),".")</f>
        <v>.</v>
      </c>
      <c r="N28" s="30" t="str">
        <f>IFERROR((($C28*s_DL)/up_res!M28),".")</f>
        <v>.</v>
      </c>
      <c r="O28" s="30">
        <f>IFERROR((($C28*s_DL)/up_res!N28),".")</f>
        <v>7.7731185666256133</v>
      </c>
      <c r="P28" s="30">
        <f>IFERROR((($C28*s_DL)/up_res!O28),".")</f>
        <v>7.7085804369640396</v>
      </c>
      <c r="Q28" s="30">
        <f>IFERROR((($C28*s_DL)/up_res!P28),".")</f>
        <v>7.7774026725086047</v>
      </c>
      <c r="R28" s="30">
        <f>IFERROR((($C28*s_DL)/up_res!Q28),".")</f>
        <v>7.7058748259544014</v>
      </c>
      <c r="S28" s="30">
        <f>IFERROR((($C28*s_DL)/up_res!R28),".")</f>
        <v>7.0679020187024735</v>
      </c>
    </row>
    <row r="29" spans="1:19">
      <c r="A29" s="88" t="s">
        <v>36</v>
      </c>
      <c r="B29" s="28"/>
      <c r="C29" s="28">
        <v>5</v>
      </c>
      <c r="D29" s="30">
        <f>IFERROR((($C29*s_DL)/up_res!C29),".")</f>
        <v>765402.29680702917</v>
      </c>
      <c r="E29" s="30">
        <f>IFERROR((($C29*s_DL)/up_res!D29),".")</f>
        <v>65550.546251849795</v>
      </c>
      <c r="F29" s="30">
        <f>IFERROR((($C29*s_DL)/up_res!E29),".")</f>
        <v>13355.80489909433</v>
      </c>
      <c r="G29" s="30">
        <f>IFERROR((($C29*s_DL)/up_res!F29),".")</f>
        <v>6.2767125262341388</v>
      </c>
      <c r="H29" s="30">
        <f>IFERROR((($C29*s_DL)/up_res!G29),".")</f>
        <v>778764.37841864978</v>
      </c>
      <c r="I29" s="30">
        <f>IFERROR((($C29*s_DL)/up_res!H29),".")</f>
        <v>830959.11977140512</v>
      </c>
      <c r="J29" s="30">
        <f>IFERROR((($C29*s_DL)/up_res!I29),".")</f>
        <v>7.7564524734276841</v>
      </c>
      <c r="K29" s="30">
        <f>IFERROR((($C29*s_DL)/up_res!J29),".")</f>
        <v>7.7564524734276841</v>
      </c>
      <c r="L29" s="30">
        <f>IFERROR((($C29*s_DL)/up_res!K29),".")</f>
        <v>7.7564524734276841</v>
      </c>
      <c r="M29" s="30">
        <f>IFERROR((($C29*s_DL)/up_res!L29),".")</f>
        <v>7.7564524734276841</v>
      </c>
      <c r="N29" s="30">
        <f>IFERROR((($C29*s_DL)/up_res!M29),".")</f>
        <v>7.7564524734276841</v>
      </c>
      <c r="O29" s="30">
        <f>IFERROR((($C29*s_DL)/up_res!N29),".")</f>
        <v>7.7869689734588077</v>
      </c>
      <c r="P29" s="30">
        <f>IFERROR((($C29*s_DL)/up_res!O29),".")</f>
        <v>7.6696641683646103</v>
      </c>
      <c r="Q29" s="30">
        <f>IFERROR((($C29*s_DL)/up_res!P29),".")</f>
        <v>7.760183330798256</v>
      </c>
      <c r="R29" s="30">
        <f>IFERROR((($C29*s_DL)/up_res!Q29),".")</f>
        <v>7.5936017373731746</v>
      </c>
      <c r="S29" s="30">
        <f>IFERROR((($C29*s_DL)/up_res!R29),".")</f>
        <v>7.0939588003382408</v>
      </c>
    </row>
    <row r="30" spans="1:19">
      <c r="A30" s="88" t="s">
        <v>37</v>
      </c>
      <c r="B30" s="28"/>
      <c r="C30" s="28">
        <v>5</v>
      </c>
      <c r="D30" s="30">
        <f>IFERROR((($C30*s_DL)/up_res!C30),".")</f>
        <v>765402.29680702917</v>
      </c>
      <c r="E30" s="30">
        <f>IFERROR((($C30*s_DL)/up_res!D30),".")</f>
        <v>65550.546251849795</v>
      </c>
      <c r="F30" s="30">
        <f>IFERROR((($C30*s_DL)/up_res!E30),".")</f>
        <v>13355.80489909433</v>
      </c>
      <c r="G30" s="30">
        <f>IFERROR((($C30*s_DL)/up_res!F30),".")</f>
        <v>6.553153155331807</v>
      </c>
      <c r="H30" s="30">
        <f>IFERROR((($C30*s_DL)/up_res!G30),".")</f>
        <v>778764.65485927882</v>
      </c>
      <c r="I30" s="30">
        <f>IFERROR((($C30*s_DL)/up_res!H30),".")</f>
        <v>830959.39621203416</v>
      </c>
      <c r="J30" s="30">
        <f>IFERROR((($C30*s_DL)/up_res!I30),".")</f>
        <v>8.4541228017254113</v>
      </c>
      <c r="K30" s="30">
        <f>IFERROR((($C30*s_DL)/up_res!J30),".")</f>
        <v>8.4541228017254113</v>
      </c>
      <c r="L30" s="30">
        <f>IFERROR((($C30*s_DL)/up_res!K30),".")</f>
        <v>8.4541228017254113</v>
      </c>
      <c r="M30" s="30">
        <f>IFERROR((($C30*s_DL)/up_res!L30),".")</f>
        <v>8.4541228017254113</v>
      </c>
      <c r="N30" s="30">
        <f>IFERROR((($C30*s_DL)/up_res!M30),".")</f>
        <v>8.4541228017254113</v>
      </c>
      <c r="O30" s="30">
        <f>IFERROR((($C30*s_DL)/up_res!N30),".")</f>
        <v>7.4320163740232044</v>
      </c>
      <c r="P30" s="30">
        <f>IFERROR((($C30*s_DL)/up_res!O30),".")</f>
        <v>7.5142620280616947</v>
      </c>
      <c r="Q30" s="30">
        <f>IFERROR((($C30*s_DL)/up_res!P30),".")</f>
        <v>7.5998946437661026</v>
      </c>
      <c r="R30" s="30">
        <f>IFERROR((($C30*s_DL)/up_res!Q30),".")</f>
        <v>7.3112263766247292</v>
      </c>
      <c r="S30" s="30">
        <f>IFERROR((($C30*s_DL)/up_res!R30),".")</f>
        <v>7.4063928054582782</v>
      </c>
    </row>
    <row r="31" spans="1:19">
      <c r="A31" s="27" t="s">
        <v>38</v>
      </c>
      <c r="B31" s="28" t="s">
        <v>13</v>
      </c>
      <c r="C31" s="28">
        <v>5</v>
      </c>
      <c r="D31" s="30">
        <f>IFERROR((($C31*s_DL)/up_res!C31),".")</f>
        <v>765402.29680702917</v>
      </c>
      <c r="E31" s="30">
        <f>IFERROR((($C31*s_DL)/up_res!D31),".")</f>
        <v>65550.546251849795</v>
      </c>
      <c r="F31" s="30">
        <f>IFERROR((($C31*s_DL)/up_res!E31),".")</f>
        <v>13355.80489909433</v>
      </c>
      <c r="G31" s="30">
        <f>IFERROR((($C31*s_DL)/up_res!F31),".")</f>
        <v>6.5739412068270298</v>
      </c>
      <c r="H31" s="30">
        <f>IFERROR((($C31*s_DL)/up_res!G31),".")</f>
        <v>778764.67564733035</v>
      </c>
      <c r="I31" s="30">
        <f>IFERROR((($C31*s_DL)/up_res!H31),".")</f>
        <v>830959.4170000857</v>
      </c>
      <c r="J31" s="30">
        <f>IFERROR((($C31*s_DL)/up_res!I31),".")</f>
        <v>8.7988540227666423</v>
      </c>
      <c r="K31" s="30">
        <f>IFERROR((($C31*s_DL)/up_res!J31),".")</f>
        <v>8.7988540227666423</v>
      </c>
      <c r="L31" s="30">
        <f>IFERROR((($C31*s_DL)/up_res!K31),".")</f>
        <v>8.7988540227666423</v>
      </c>
      <c r="M31" s="30">
        <f>IFERROR((($C31*s_DL)/up_res!L31),".")</f>
        <v>8.7988540227666423</v>
      </c>
      <c r="N31" s="30">
        <f>IFERROR((($C31*s_DL)/up_res!M31),".")</f>
        <v>8.7988540227666423</v>
      </c>
      <c r="O31" s="30">
        <f>IFERROR((($C31*s_DL)/up_res!N31),".")</f>
        <v>7.0067321349843557</v>
      </c>
      <c r="P31" s="30">
        <f>IFERROR((($C31*s_DL)/up_res!O31),".")</f>
        <v>7.4941569791571849</v>
      </c>
      <c r="Q31" s="30">
        <f>IFERROR((($C31*s_DL)/up_res!P31),".")</f>
        <v>7.6166819260524488</v>
      </c>
      <c r="R31" s="30">
        <f>IFERROR((($C31*s_DL)/up_res!Q31),".")</f>
        <v>7.1711005880757197</v>
      </c>
      <c r="S31" s="30">
        <f>IFERROR((($C31*s_DL)/up_res!R31),".")</f>
        <v>7.429887521877113</v>
      </c>
    </row>
    <row r="32" spans="1:19">
      <c r="A32" s="88" t="s">
        <v>39</v>
      </c>
      <c r="B32" s="28"/>
      <c r="C32" s="28">
        <v>5</v>
      </c>
      <c r="D32" s="30">
        <f>IFERROR((($C32*s_DL)/up_res!C32),".")</f>
        <v>765402.29680702917</v>
      </c>
      <c r="E32" s="30">
        <f>IFERROR((($C32*s_DL)/up_res!D32),".")</f>
        <v>65550.546251849795</v>
      </c>
      <c r="F32" s="30">
        <f>IFERROR((($C32*s_DL)/up_res!E32),".")</f>
        <v>13355.80489909433</v>
      </c>
      <c r="G32" s="30">
        <f>IFERROR((($C32*s_DL)/up_res!F32),".")</f>
        <v>6.2414119224243629</v>
      </c>
      <c r="H32" s="30">
        <f>IFERROR((($C32*s_DL)/up_res!G32),".")</f>
        <v>778764.34311804583</v>
      </c>
      <c r="I32" s="30">
        <f>IFERROR((($C32*s_DL)/up_res!H32),".")</f>
        <v>830959.08447080129</v>
      </c>
      <c r="J32" s="30">
        <f>IFERROR((($C32*s_DL)/up_res!I32),".")</f>
        <v>7.7728682458582163</v>
      </c>
      <c r="K32" s="30">
        <f>IFERROR((($C32*s_DL)/up_res!J32),".")</f>
        <v>7.7728682458582163</v>
      </c>
      <c r="L32" s="30">
        <f>IFERROR((($C32*s_DL)/up_res!K32),".")</f>
        <v>7.7728682458582163</v>
      </c>
      <c r="M32" s="30">
        <f>IFERROR((($C32*s_DL)/up_res!L32),".")</f>
        <v>7.7728682458582163</v>
      </c>
      <c r="N32" s="30">
        <f>IFERROR((($C32*s_DL)/up_res!M32),".")</f>
        <v>7.7728682458582163</v>
      </c>
      <c r="O32" s="30">
        <f>IFERROR((($C32*s_DL)/up_res!N32),".")</f>
        <v>7.7945394274481661</v>
      </c>
      <c r="P32" s="30">
        <f>IFERROR((($C32*s_DL)/up_res!O32),".")</f>
        <v>7.727424583154173</v>
      </c>
      <c r="Q32" s="30">
        <f>IFERROR((($C32*s_DL)/up_res!P32),".")</f>
        <v>7.8139076769345532</v>
      </c>
      <c r="R32" s="30">
        <f>IFERROR((($C32*s_DL)/up_res!Q32),".")</f>
        <v>7.6720936428818778</v>
      </c>
      <c r="S32" s="30">
        <f>IFERROR((($C32*s_DL)/up_res!R32),".")</f>
        <v>7.0540619549742134</v>
      </c>
    </row>
    <row r="33" spans="1:19">
      <c r="A33" s="88" t="s">
        <v>40</v>
      </c>
      <c r="B33" s="28"/>
      <c r="C33" s="28">
        <v>5</v>
      </c>
      <c r="D33" s="30">
        <f>IFERROR((($C33*s_DL)/up_res!C33),".")</f>
        <v>765402.29680702917</v>
      </c>
      <c r="E33" s="30">
        <f>IFERROR((($C33*s_DL)/up_res!D33),".")</f>
        <v>65550.546251849795</v>
      </c>
      <c r="F33" s="30">
        <f>IFERROR((($C33*s_DL)/up_res!E33),".")</f>
        <v>13355.80489909433</v>
      </c>
      <c r="G33" s="30">
        <f>IFERROR((($C33*s_DL)/up_res!F33),".")</f>
        <v>6.4260457819296706</v>
      </c>
      <c r="H33" s="30">
        <f>IFERROR((($C33*s_DL)/up_res!G33),".")</f>
        <v>778764.52775190538</v>
      </c>
      <c r="I33" s="30">
        <f>IFERROR((($C33*s_DL)/up_res!H33),".")</f>
        <v>830959.26910466072</v>
      </c>
      <c r="J33" s="30" t="str">
        <f>IFERROR((($C33*s_DL)/up_res!I33),".")</f>
        <v>.</v>
      </c>
      <c r="K33" s="30" t="str">
        <f>IFERROR((($C33*s_DL)/up_res!J33),".")</f>
        <v>.</v>
      </c>
      <c r="L33" s="30" t="str">
        <f>IFERROR((($C33*s_DL)/up_res!K33),".")</f>
        <v>.</v>
      </c>
      <c r="M33" s="30" t="str">
        <f>IFERROR((($C33*s_DL)/up_res!L33),".")</f>
        <v>.</v>
      </c>
      <c r="N33" s="30" t="str">
        <f>IFERROR((($C33*s_DL)/up_res!M33),".")</f>
        <v>.</v>
      </c>
      <c r="O33" s="30">
        <f>IFERROR((($C33*s_DL)/up_res!N33),".")</f>
        <v>7.7088467333791311</v>
      </c>
      <c r="P33" s="30">
        <f>IFERROR((($C33*s_DL)/up_res!O33),".")</f>
        <v>7.6606938009162278</v>
      </c>
      <c r="Q33" s="30">
        <f>IFERROR((($C33*s_DL)/up_res!P33),".")</f>
        <v>7.6965322817283663</v>
      </c>
      <c r="R33" s="30">
        <f>IFERROR((($C33*s_DL)/up_res!Q33),".")</f>
        <v>7.5710674571862953</v>
      </c>
      <c r="S33" s="30">
        <f>IFERROR((($C33*s_DL)/up_res!R33),".")</f>
        <v>7.2627356813881141</v>
      </c>
    </row>
    <row r="34" spans="1:19">
      <c r="A34" s="88" t="s">
        <v>41</v>
      </c>
      <c r="B34" s="28"/>
      <c r="C34" s="28">
        <v>5</v>
      </c>
      <c r="D34" s="30">
        <f>IFERROR((($C34*s_DL)/up_res!C34),".")</f>
        <v>765402.29680702917</v>
      </c>
      <c r="E34" s="30">
        <f>IFERROR((($C34*s_DL)/up_res!D34),".")</f>
        <v>65550.546251849795</v>
      </c>
      <c r="F34" s="30">
        <f>IFERROR((($C34*s_DL)/up_res!E34),".")</f>
        <v>13355.80489909433</v>
      </c>
      <c r="G34" s="30">
        <f>IFERROR((($C34*s_DL)/up_res!F34),".")</f>
        <v>7.097259468055884</v>
      </c>
      <c r="H34" s="30">
        <f>IFERROR((($C34*s_DL)/up_res!G34),".")</f>
        <v>778765.19896559161</v>
      </c>
      <c r="I34" s="30">
        <f>IFERROR((($C34*s_DL)/up_res!H34),".")</f>
        <v>830959.94031834695</v>
      </c>
      <c r="J34" s="30" t="str">
        <f>IFERROR((($C34*s_DL)/up_res!I34),".")</f>
        <v>.</v>
      </c>
      <c r="K34" s="30" t="str">
        <f>IFERROR((($C34*s_DL)/up_res!J34),".")</f>
        <v>.</v>
      </c>
      <c r="L34" s="30" t="str">
        <f>IFERROR((($C34*s_DL)/up_res!K34),".")</f>
        <v>.</v>
      </c>
      <c r="M34" s="30" t="str">
        <f>IFERROR((($C34*s_DL)/up_res!L34),".")</f>
        <v>.</v>
      </c>
      <c r="N34" s="30" t="str">
        <f>IFERROR((($C34*s_DL)/up_res!M34),".")</f>
        <v>.</v>
      </c>
      <c r="O34" s="30">
        <f>IFERROR((($C34*s_DL)/up_res!N34),".")</f>
        <v>7.3205471649682137</v>
      </c>
      <c r="P34" s="30">
        <f>IFERROR((($C34*s_DL)/up_res!O34),".")</f>
        <v>7.839911241731115</v>
      </c>
      <c r="Q34" s="30">
        <f>IFERROR((($C34*s_DL)/up_res!P34),".")</f>
        <v>7.5712634617286447</v>
      </c>
      <c r="R34" s="30">
        <f>IFERROR((($C34*s_DL)/up_res!Q34),".")</f>
        <v>7.4720067614847983</v>
      </c>
      <c r="S34" s="30">
        <f>IFERROR((($C34*s_DL)/up_res!R34),".")</f>
        <v>8.0213433467385808</v>
      </c>
    </row>
    <row r="35" spans="1:19">
      <c r="A35" s="88" t="s">
        <v>42</v>
      </c>
      <c r="B35" s="28"/>
      <c r="C35" s="28">
        <v>5</v>
      </c>
      <c r="D35" s="30">
        <f>IFERROR((($C35*s_DL)/up_res!C35),".")</f>
        <v>765402.29680702917</v>
      </c>
      <c r="E35" s="30">
        <f>IFERROR((($C35*s_DL)/up_res!D35),".")</f>
        <v>65550.546251849795</v>
      </c>
      <c r="F35" s="30">
        <f>IFERROR((($C35*s_DL)/up_res!E35),".")</f>
        <v>13355.80489909433</v>
      </c>
      <c r="G35" s="30">
        <f>IFERROR((($C35*s_DL)/up_res!F35),".")</f>
        <v>6.7063455438667594</v>
      </c>
      <c r="H35" s="30">
        <f>IFERROR((($C35*s_DL)/up_res!G35),".")</f>
        <v>778764.80805166741</v>
      </c>
      <c r="I35" s="30">
        <f>IFERROR((($C35*s_DL)/up_res!H35),".")</f>
        <v>830959.54940442275</v>
      </c>
      <c r="J35" s="30">
        <f>IFERROR((($C35*s_DL)/up_res!I35),".")</f>
        <v>8.3966675982185404</v>
      </c>
      <c r="K35" s="30">
        <f>IFERROR((($C35*s_DL)/up_res!J35),".")</f>
        <v>8.3966675982185404</v>
      </c>
      <c r="L35" s="30">
        <f>IFERROR((($C35*s_DL)/up_res!K35),".")</f>
        <v>8.3966675982185404</v>
      </c>
      <c r="M35" s="30">
        <f>IFERROR((($C35*s_DL)/up_res!L35),".")</f>
        <v>8.3966675982185404</v>
      </c>
      <c r="N35" s="30">
        <f>IFERROR((($C35*s_DL)/up_res!M35),".")</f>
        <v>8.3966675982185404</v>
      </c>
      <c r="O35" s="30">
        <f>IFERROR((($C35*s_DL)/up_res!N35),".")</f>
        <v>7.7068662308525049</v>
      </c>
      <c r="P35" s="30">
        <f>IFERROR((($C35*s_DL)/up_res!O35),".")</f>
        <v>7.6807742564887462</v>
      </c>
      <c r="Q35" s="30">
        <f>IFERROR((($C35*s_DL)/up_res!P35),".")</f>
        <v>7.6273942625428885</v>
      </c>
      <c r="R35" s="30">
        <f>IFERROR((($C35*s_DL)/up_res!Q35),".")</f>
        <v>7.625227625911986</v>
      </c>
      <c r="S35" s="30">
        <f>IFERROR((($C35*s_DL)/up_res!R35),".")</f>
        <v>7.5795312896966793</v>
      </c>
    </row>
    <row r="36" spans="1:19">
      <c r="A36" s="88" t="s">
        <v>43</v>
      </c>
      <c r="B36" s="28"/>
      <c r="C36" s="28">
        <v>5</v>
      </c>
      <c r="D36" s="30">
        <f>IFERROR((($C36*s_DL)/up_res!C36),".")</f>
        <v>765402.29680702917</v>
      </c>
      <c r="E36" s="30">
        <f>IFERROR((($C36*s_DL)/up_res!D36),".")</f>
        <v>65550.546251849795</v>
      </c>
      <c r="F36" s="30">
        <f>IFERROR((($C36*s_DL)/up_res!E36),".")</f>
        <v>13355.80489909433</v>
      </c>
      <c r="G36" s="30">
        <f>IFERROR((($C36*s_DL)/up_res!F36),".")</f>
        <v>6.2962246358387812</v>
      </c>
      <c r="H36" s="30">
        <f>IFERROR((($C36*s_DL)/up_res!G36),".")</f>
        <v>778764.39793075935</v>
      </c>
      <c r="I36" s="30">
        <f>IFERROR((($C36*s_DL)/up_res!H36),".")</f>
        <v>830959.1392835147</v>
      </c>
      <c r="J36" s="30" t="str">
        <f>IFERROR((($C36*s_DL)/up_res!I36),".")</f>
        <v>.</v>
      </c>
      <c r="K36" s="30" t="str">
        <f>IFERROR((($C36*s_DL)/up_res!J36),".")</f>
        <v>.</v>
      </c>
      <c r="L36" s="30" t="str">
        <f>IFERROR((($C36*s_DL)/up_res!K36),".")</f>
        <v>.</v>
      </c>
      <c r="M36" s="30" t="str">
        <f>IFERROR((($C36*s_DL)/up_res!L36),".")</f>
        <v>.</v>
      </c>
      <c r="N36" s="30" t="str">
        <f>IFERROR((($C36*s_DL)/up_res!M36),".")</f>
        <v>.</v>
      </c>
      <c r="O36" s="30">
        <f>IFERROR((($C36*s_DL)/up_res!N36),".")</f>
        <v>7.7316902850567262</v>
      </c>
      <c r="P36" s="30">
        <f>IFERROR((($C36*s_DL)/up_res!O36),".")</f>
        <v>7.7454700904635931</v>
      </c>
      <c r="Q36" s="30">
        <f>IFERROR((($C36*s_DL)/up_res!P36),".")</f>
        <v>7.8152102119698812</v>
      </c>
      <c r="R36" s="30">
        <f>IFERROR((($C36*s_DL)/up_res!Q36),".")</f>
        <v>7.6192058514674725</v>
      </c>
      <c r="S36" s="30">
        <f>IFERROR((($C36*s_DL)/up_res!R36),".")</f>
        <v>7.1160114435116339</v>
      </c>
    </row>
    <row r="37" spans="1:19">
      <c r="A37" s="88" t="s">
        <v>44</v>
      </c>
      <c r="B37" s="28"/>
      <c r="C37" s="28">
        <v>5</v>
      </c>
      <c r="D37" s="30">
        <f>IFERROR((($C37*s_DL)/up_res!C37),".")</f>
        <v>765402.29680702917</v>
      </c>
      <c r="E37" s="30">
        <f>IFERROR((($C37*s_DL)/up_res!D37),".")</f>
        <v>65550.546251849795</v>
      </c>
      <c r="F37" s="30">
        <f>IFERROR((($C37*s_DL)/up_res!E37),".")</f>
        <v>13355.80489909433</v>
      </c>
      <c r="G37" s="30">
        <f>IFERROR((($C37*s_DL)/up_res!F37),".")</f>
        <v>6.5360808124421643</v>
      </c>
      <c r="H37" s="30">
        <f>IFERROR((($C37*s_DL)/up_res!G37),".")</f>
        <v>778764.6377869359</v>
      </c>
      <c r="I37" s="30">
        <f>IFERROR((($C37*s_DL)/up_res!H37),".")</f>
        <v>830959.37913969136</v>
      </c>
      <c r="J37" s="30">
        <f>IFERROR((($C37*s_DL)/up_res!I37),".")</f>
        <v>8.1914704428368541</v>
      </c>
      <c r="K37" s="30">
        <f>IFERROR((($C37*s_DL)/up_res!J37),".")</f>
        <v>8.1914704428368541</v>
      </c>
      <c r="L37" s="30">
        <f>IFERROR((($C37*s_DL)/up_res!K37),".")</f>
        <v>8.1914704428368541</v>
      </c>
      <c r="M37" s="30">
        <f>IFERROR((($C37*s_DL)/up_res!L37),".")</f>
        <v>8.1914704428368541</v>
      </c>
      <c r="N37" s="30">
        <f>IFERROR((($C37*s_DL)/up_res!M37),".")</f>
        <v>8.1914704428368541</v>
      </c>
      <c r="O37" s="30">
        <f>IFERROR((($C37*s_DL)/up_res!N37),".")</f>
        <v>7.3870975937406502</v>
      </c>
      <c r="P37" s="30">
        <f>IFERROR((($C37*s_DL)/up_res!O37),".")</f>
        <v>7.3870975937406502</v>
      </c>
      <c r="Q37" s="30">
        <f>IFERROR((($C37*s_DL)/up_res!P37),".")</f>
        <v>7.3870975937406502</v>
      </c>
      <c r="R37" s="30">
        <f>IFERROR((($C37*s_DL)/up_res!Q37),".")</f>
        <v>7.3870975937406502</v>
      </c>
      <c r="S37" s="30">
        <f>IFERROR((($C37*s_DL)/up_res!R37),".")</f>
        <v>7.3870975937406502</v>
      </c>
    </row>
    <row r="38" spans="1:19">
      <c r="A38" s="88" t="s">
        <v>45</v>
      </c>
      <c r="B38" s="28"/>
      <c r="C38" s="28">
        <v>5</v>
      </c>
      <c r="D38" s="30">
        <f>IFERROR((($C38*s_DL)/up_res!C38),".")</f>
        <v>765402.29680702917</v>
      </c>
      <c r="E38" s="30">
        <f>IFERROR((($C38*s_DL)/up_res!D38),".")</f>
        <v>65550.546251849795</v>
      </c>
      <c r="F38" s="30">
        <f>IFERROR((($C38*s_DL)/up_res!E38),".")</f>
        <v>13355.80489909433</v>
      </c>
      <c r="G38" s="30">
        <f>IFERROR((($C38*s_DL)/up_res!F38),".")</f>
        <v>7.2623120138246264</v>
      </c>
      <c r="H38" s="30">
        <f>IFERROR((($C38*s_DL)/up_res!G38),".")</f>
        <v>778765.36401813733</v>
      </c>
      <c r="I38" s="30">
        <f>IFERROR((($C38*s_DL)/up_res!H38),".")</f>
        <v>830960.10537089279</v>
      </c>
      <c r="J38" s="30" t="str">
        <f>IFERROR((($C38*s_DL)/up_res!I38),".")</f>
        <v>.</v>
      </c>
      <c r="K38" s="30" t="str">
        <f>IFERROR((($C38*s_DL)/up_res!J38),".")</f>
        <v>.</v>
      </c>
      <c r="L38" s="30" t="str">
        <f>IFERROR((($C38*s_DL)/up_res!K38),".")</f>
        <v>.</v>
      </c>
      <c r="M38" s="30" t="str">
        <f>IFERROR((($C38*s_DL)/up_res!L38),".")</f>
        <v>.</v>
      </c>
      <c r="N38" s="30" t="str">
        <f>IFERROR((($C38*s_DL)/up_res!M38),".")</f>
        <v>.</v>
      </c>
      <c r="O38" s="30">
        <f>IFERROR((($C38*s_DL)/up_res!N38),".")</f>
        <v>7.6109490359752119</v>
      </c>
      <c r="P38" s="30">
        <f>IFERROR((($C38*s_DL)/up_res!O38),".")</f>
        <v>8.2078862152673899</v>
      </c>
      <c r="Q38" s="30">
        <f>IFERROR((($C38*s_DL)/up_res!P38),".")</f>
        <v>8.0503788038869946</v>
      </c>
      <c r="R38" s="30">
        <f>IFERROR((($C38*s_DL)/up_res!Q38),".")</f>
        <v>7.8348004782097842</v>
      </c>
      <c r="S38" s="30">
        <f>IFERROR((($C38*s_DL)/up_res!R38),".")</f>
        <v>8.2078862152673899</v>
      </c>
    </row>
    <row r="39" spans="1:19">
      <c r="A39" s="88" t="s">
        <v>46</v>
      </c>
      <c r="B39" s="28"/>
      <c r="C39" s="28">
        <v>5</v>
      </c>
      <c r="D39" s="30">
        <f>IFERROR((($C39*s_DL)/up_res!C39),".")</f>
        <v>765402.29680702917</v>
      </c>
      <c r="E39" s="30">
        <f>IFERROR((($C39*s_DL)/up_res!D39),".")</f>
        <v>65550.546251849795</v>
      </c>
      <c r="F39" s="30">
        <f>IFERROR((($C39*s_DL)/up_res!E39),".")</f>
        <v>13355.80489909433</v>
      </c>
      <c r="G39" s="30">
        <f>IFERROR((($C39*s_DL)/up_res!F39),".")</f>
        <v>7.2623120138246264</v>
      </c>
      <c r="H39" s="30">
        <f>IFERROR((($C39*s_DL)/up_res!G39),".")</f>
        <v>778765.36401813733</v>
      </c>
      <c r="I39" s="30">
        <f>IFERROR((($C39*s_DL)/up_res!H39),".")</f>
        <v>830960.10537089279</v>
      </c>
      <c r="J39" s="30">
        <f>IFERROR((($C39*s_DL)/up_res!I39),".")</f>
        <v>9.9069186618277367</v>
      </c>
      <c r="K39" s="30">
        <f>IFERROR((($C39*s_DL)/up_res!J39),".")</f>
        <v>9.9069186618277367</v>
      </c>
      <c r="L39" s="30">
        <f>IFERROR((($C39*s_DL)/up_res!K39),".")</f>
        <v>9.9069186618277367</v>
      </c>
      <c r="M39" s="30">
        <f>IFERROR((($C39*s_DL)/up_res!L39),".")</f>
        <v>9.9069186618277367</v>
      </c>
      <c r="N39" s="30">
        <f>IFERROR((($C39*s_DL)/up_res!M39),".")</f>
        <v>9.9069186618277367</v>
      </c>
      <c r="O39" s="30">
        <f>IFERROR((($C39*s_DL)/up_res!N39),".")</f>
        <v>8.2078862152673899</v>
      </c>
      <c r="P39" s="30">
        <f>IFERROR((($C39*s_DL)/up_res!O39),".")</f>
        <v>8.0213433467385808</v>
      </c>
      <c r="Q39" s="30">
        <f>IFERROR((($C39*s_DL)/up_res!P39),".")</f>
        <v>7.9860514526925952</v>
      </c>
      <c r="R39" s="30">
        <f>IFERROR((($C39*s_DL)/up_res!Q39),".")</f>
        <v>7.8613791454935704</v>
      </c>
      <c r="S39" s="30">
        <f>IFERROR((($C39*s_DL)/up_res!R39),".")</f>
        <v>8.2078862152673899</v>
      </c>
    </row>
    <row r="40" spans="1:19">
      <c r="A40" s="88" t="s">
        <v>47</v>
      </c>
      <c r="B40" s="28"/>
      <c r="C40" s="28">
        <v>5</v>
      </c>
      <c r="D40" s="30">
        <f>IFERROR((($C40*s_DL)/up_res!C40),".")</f>
        <v>765402.29680702917</v>
      </c>
      <c r="E40" s="30">
        <f>IFERROR((($C40*s_DL)/up_res!D40),".")</f>
        <v>65550.546251849795</v>
      </c>
      <c r="F40" s="30">
        <f>IFERROR((($C40*s_DL)/up_res!E40),".")</f>
        <v>13355.80489909433</v>
      </c>
      <c r="G40" s="30">
        <f>IFERROR((($C40*s_DL)/up_res!F40),".")</f>
        <v>7.078714238194233</v>
      </c>
      <c r="H40" s="30">
        <f>IFERROR((($C40*s_DL)/up_res!G40),".")</f>
        <v>778765.18042036169</v>
      </c>
      <c r="I40" s="30">
        <f>IFERROR((($C40*s_DL)/up_res!H40),".")</f>
        <v>830959.92177311715</v>
      </c>
      <c r="J40" s="30">
        <f>IFERROR((($C40*s_DL)/up_res!I40),".")</f>
        <v>9.6196426442933802</v>
      </c>
      <c r="K40" s="30">
        <f>IFERROR((($C40*s_DL)/up_res!J40),".")</f>
        <v>9.6196426442933802</v>
      </c>
      <c r="L40" s="30">
        <f>IFERROR((($C40*s_DL)/up_res!K40),".")</f>
        <v>9.6196426442933802</v>
      </c>
      <c r="M40" s="30">
        <f>IFERROR((($C40*s_DL)/up_res!L40),".")</f>
        <v>9.6196426442933802</v>
      </c>
      <c r="N40" s="30">
        <f>IFERROR((($C40*s_DL)/up_res!M40),".")</f>
        <v>9.6196426442933802</v>
      </c>
      <c r="O40" s="30">
        <f>IFERROR((($C40*s_DL)/up_res!N40),".")</f>
        <v>7.8493808403476653</v>
      </c>
      <c r="P40" s="30">
        <f>IFERROR((($C40*s_DL)/up_res!O40),".")</f>
        <v>7.5922947491223356</v>
      </c>
      <c r="Q40" s="30">
        <f>IFERROR((($C40*s_DL)/up_res!P40),".")</f>
        <v>7.4294344444350369</v>
      </c>
      <c r="R40" s="30">
        <f>IFERROR((($C40*s_DL)/up_res!Q40),".")</f>
        <v>7.4878961963842858</v>
      </c>
      <c r="S40" s="30">
        <f>IFERROR((($C40*s_DL)/up_res!R40),".")</f>
        <v>8.0003834738701833</v>
      </c>
    </row>
    <row r="41" spans="1:19">
      <c r="A41" s="34" t="s">
        <v>48</v>
      </c>
      <c r="B41" s="28" t="s">
        <v>9</v>
      </c>
      <c r="C41" s="28">
        <v>5</v>
      </c>
      <c r="D41" s="30">
        <f>IFERROR((($C41*s_DL)/up_res!C41),".")</f>
        <v>765402.29680702917</v>
      </c>
      <c r="E41" s="30">
        <f>IFERROR((($C41*s_DL)/up_res!D41),".")</f>
        <v>65550.546251849795</v>
      </c>
      <c r="F41" s="30">
        <f>IFERROR((($C41*s_DL)/up_res!E41),".")</f>
        <v>13355.80489909433</v>
      </c>
      <c r="G41" s="30">
        <f>IFERROR((($C41*s_DL)/up_res!F41),".")</f>
        <v>6.7360575200692168</v>
      </c>
      <c r="H41" s="30">
        <f>IFERROR((($C41*s_DL)/up_res!G41),".")</f>
        <v>778764.83776364359</v>
      </c>
      <c r="I41" s="30">
        <f>IFERROR((($C41*s_DL)/up_res!H41),".")</f>
        <v>830959.57911639882</v>
      </c>
      <c r="J41" s="30">
        <f>IFERROR((($C41*s_DL)/up_res!I41),".")</f>
        <v>8.7331909330445008</v>
      </c>
      <c r="K41" s="30">
        <f>IFERROR((($C41*s_DL)/up_res!J41),".")</f>
        <v>8.7331909330445008</v>
      </c>
      <c r="L41" s="30">
        <f>IFERROR((($C41*s_DL)/up_res!K41),".")</f>
        <v>8.7331909330445008</v>
      </c>
      <c r="M41" s="30">
        <f>IFERROR((($C41*s_DL)/up_res!L41),".")</f>
        <v>8.7331909330445008</v>
      </c>
      <c r="N41" s="30">
        <f>IFERROR((($C41*s_DL)/up_res!M41),".")</f>
        <v>8.7331909330445008</v>
      </c>
      <c r="O41" s="30">
        <f>IFERROR((($C41*s_DL)/up_res!N41),".")</f>
        <v>6.759435706690792</v>
      </c>
      <c r="P41" s="30">
        <f>IFERROR((($C41*s_DL)/up_res!O41),".")</f>
        <v>7.3101486604725183</v>
      </c>
      <c r="Q41" s="30">
        <f>IFERROR((($C41*s_DL)/up_res!P41),".")</f>
        <v>7.4568378034128582</v>
      </c>
      <c r="R41" s="30">
        <f>IFERROR((($C41*s_DL)/up_res!Q41),".")</f>
        <v>7.2260816440631546</v>
      </c>
      <c r="S41" s="30">
        <f>IFERROR((($C41*s_DL)/up_res!R41),".")</f>
        <v>7.6131118518422172</v>
      </c>
    </row>
    <row r="42" spans="1:19">
      <c r="A42" s="88" t="s">
        <v>49</v>
      </c>
      <c r="B42" s="28"/>
      <c r="C42" s="28">
        <v>5</v>
      </c>
      <c r="D42" s="30">
        <f>IFERROR((($C42*s_DL)/up_res!C42),".")</f>
        <v>765402.29680702917</v>
      </c>
      <c r="E42" s="30">
        <f>IFERROR((($C42*s_DL)/up_res!D42),".")</f>
        <v>65550.546251849795</v>
      </c>
      <c r="F42" s="30">
        <f>IFERROR((($C42*s_DL)/up_res!E42),".")</f>
        <v>13355.80489909433</v>
      </c>
      <c r="G42" s="30">
        <f>IFERROR((($C42*s_DL)/up_res!F42),".")</f>
        <v>6.237753472455176</v>
      </c>
      <c r="H42" s="30">
        <f>IFERROR((($C42*s_DL)/up_res!G42),".")</f>
        <v>778764.33945959597</v>
      </c>
      <c r="I42" s="30">
        <f>IFERROR((($C42*s_DL)/up_res!H42),".")</f>
        <v>830959.08081235131</v>
      </c>
      <c r="J42" s="30" t="str">
        <f>IFERROR((($C42*s_DL)/up_res!I42),".")</f>
        <v>.</v>
      </c>
      <c r="K42" s="30" t="str">
        <f>IFERROR((($C42*s_DL)/up_res!J42),".")</f>
        <v>.</v>
      </c>
      <c r="L42" s="30" t="str">
        <f>IFERROR((($C42*s_DL)/up_res!K42),".")</f>
        <v>.</v>
      </c>
      <c r="M42" s="30" t="str">
        <f>IFERROR((($C42*s_DL)/up_res!L42),".")</f>
        <v>.</v>
      </c>
      <c r="N42" s="30" t="str">
        <f>IFERROR((($C42*s_DL)/up_res!M42),".")</f>
        <v>.</v>
      </c>
      <c r="O42" s="30">
        <f>IFERROR((($C42*s_DL)/up_res!N42),".")</f>
        <v>7.8381616109760657</v>
      </c>
      <c r="P42" s="30">
        <f>IFERROR((($C42*s_DL)/up_res!O42),".")</f>
        <v>7.7403483928787384</v>
      </c>
      <c r="Q42" s="30">
        <f>IFERROR((($C42*s_DL)/up_res!P42),".")</f>
        <v>7.8513906402506048</v>
      </c>
      <c r="R42" s="30">
        <f>IFERROR((($C42*s_DL)/up_res!Q42),".")</f>
        <v>7.7982234451649184</v>
      </c>
      <c r="S42" s="30">
        <f>IFERROR((($C42*s_DL)/up_res!R42),".")</f>
        <v>7.0499271641508274</v>
      </c>
    </row>
    <row r="43" spans="1:19">
      <c r="A43" s="88" t="s">
        <v>50</v>
      </c>
      <c r="B43" s="28"/>
      <c r="C43" s="28">
        <v>5</v>
      </c>
      <c r="D43" s="30">
        <f>IFERROR((($C43*s_DL)/up_res!C43),".")</f>
        <v>765402.29680702917</v>
      </c>
      <c r="E43" s="30">
        <f>IFERROR((($C43*s_DL)/up_res!D43),".")</f>
        <v>65550.546251849795</v>
      </c>
      <c r="F43" s="30">
        <f>IFERROR((($C43*s_DL)/up_res!E43),".")</f>
        <v>13355.80489909433</v>
      </c>
      <c r="G43" s="30">
        <f>IFERROR((($C43*s_DL)/up_res!F43),".")</f>
        <v>6.4107053933109865</v>
      </c>
      <c r="H43" s="30">
        <f>IFERROR((($C43*s_DL)/up_res!G43),".")</f>
        <v>778764.51241151674</v>
      </c>
      <c r="I43" s="30">
        <f>IFERROR((($C43*s_DL)/up_res!H43),".")</f>
        <v>830959.2537642722</v>
      </c>
      <c r="J43" s="30" t="str">
        <f>IFERROR((($C43*s_DL)/up_res!I43),".")</f>
        <v>.</v>
      </c>
      <c r="K43" s="30" t="str">
        <f>IFERROR((($C43*s_DL)/up_res!J43),".")</f>
        <v>.</v>
      </c>
      <c r="L43" s="30" t="str">
        <f>IFERROR((($C43*s_DL)/up_res!K43),".")</f>
        <v>.</v>
      </c>
      <c r="M43" s="30" t="str">
        <f>IFERROR((($C43*s_DL)/up_res!L43),".")</f>
        <v>.</v>
      </c>
      <c r="N43" s="30" t="str">
        <f>IFERROR((($C43*s_DL)/up_res!M43),".")</f>
        <v>.</v>
      </c>
      <c r="O43" s="30">
        <f>IFERROR((($C43*s_DL)/up_res!N43),".")</f>
        <v>7.5922947491223356</v>
      </c>
      <c r="P43" s="30">
        <f>IFERROR((($C43*s_DL)/up_res!O43),".")</f>
        <v>7.6662490538538055</v>
      </c>
      <c r="Q43" s="30">
        <f>IFERROR((($C43*s_DL)/up_res!P43),".")</f>
        <v>7.6861985320936155</v>
      </c>
      <c r="R43" s="30">
        <f>IFERROR((($C43*s_DL)/up_res!Q43),".")</f>
        <v>7.6396479388258021</v>
      </c>
      <c r="S43" s="30">
        <f>IFERROR((($C43*s_DL)/up_res!R43),".")</f>
        <v>7.2453979294379849</v>
      </c>
    </row>
    <row r="44" spans="1:19">
      <c r="A44" s="88" t="s">
        <v>51</v>
      </c>
      <c r="B44" s="28"/>
      <c r="C44" s="28">
        <v>5</v>
      </c>
      <c r="D44" s="30">
        <f>IFERROR((($C44*s_DL)/up_res!C44),".")</f>
        <v>765402.29680702917</v>
      </c>
      <c r="E44" s="30">
        <f>IFERROR((($C44*s_DL)/up_res!D44),".")</f>
        <v>65550.546251849795</v>
      </c>
      <c r="F44" s="30">
        <f>IFERROR((($C44*s_DL)/up_res!E44),".")</f>
        <v>13355.80489909433</v>
      </c>
      <c r="G44" s="30">
        <f>IFERROR((($C44*s_DL)/up_res!F44),".")</f>
        <v>6.9734700587293315</v>
      </c>
      <c r="H44" s="30">
        <f>IFERROR((($C44*s_DL)/up_res!G44),".")</f>
        <v>778765.0751761822</v>
      </c>
      <c r="I44" s="30">
        <f>IFERROR((($C44*s_DL)/up_res!H44),".")</f>
        <v>830959.81652893766</v>
      </c>
      <c r="J44" s="30">
        <f>IFERROR((($C44*s_DL)/up_res!I44),".")</f>
        <v>8.9383880884261888</v>
      </c>
      <c r="K44" s="30">
        <f>IFERROR((($C44*s_DL)/up_res!J44),".")</f>
        <v>8.9383880884261888</v>
      </c>
      <c r="L44" s="30">
        <f>IFERROR((($C44*s_DL)/up_res!K44),".")</f>
        <v>8.9383880884261888</v>
      </c>
      <c r="M44" s="30">
        <f>IFERROR((($C44*s_DL)/up_res!L44),".")</f>
        <v>8.9383880884261888</v>
      </c>
      <c r="N44" s="30">
        <f>IFERROR((($C44*s_DL)/up_res!M44),".")</f>
        <v>8.9383880884261888</v>
      </c>
      <c r="O44" s="30">
        <f>IFERROR((($C44*s_DL)/up_res!N44),".")</f>
        <v>6.9239710531026555</v>
      </c>
      <c r="P44" s="30">
        <f>IFERROR((($C44*s_DL)/up_res!O44),".")</f>
        <v>7.7792521573589832</v>
      </c>
      <c r="Q44" s="30">
        <f>IFERROR((($C44*s_DL)/up_res!P44),".")</f>
        <v>7.5860766535047048</v>
      </c>
      <c r="R44" s="30">
        <f>IFERROR((($C44*s_DL)/up_res!Q44),".")</f>
        <v>7.4434262246297367</v>
      </c>
      <c r="S44" s="30">
        <f>IFERROR((($C44*s_DL)/up_res!R44),".")</f>
        <v>7.8814361953419843</v>
      </c>
    </row>
    <row r="45" spans="1:19">
      <c r="A45" s="88" t="s">
        <v>52</v>
      </c>
      <c r="B45" s="28"/>
      <c r="C45" s="28">
        <v>5</v>
      </c>
      <c r="D45" s="30">
        <f>IFERROR((($C45*s_DL)/up_res!C45),".")</f>
        <v>765402.29680702917</v>
      </c>
      <c r="E45" s="30">
        <f>IFERROR((($C45*s_DL)/up_res!D45),".")</f>
        <v>65550.546251849795</v>
      </c>
      <c r="F45" s="30">
        <f>IFERROR((($C45*s_DL)/up_res!E45),".")</f>
        <v>13355.80489909433</v>
      </c>
      <c r="G45" s="30">
        <f>IFERROR((($C45*s_DL)/up_res!F45),".")</f>
        <v>6.430749569493563</v>
      </c>
      <c r="H45" s="30">
        <f>IFERROR((($C45*s_DL)/up_res!G45),".")</f>
        <v>778764.532455693</v>
      </c>
      <c r="I45" s="30">
        <f>IFERROR((($C45*s_DL)/up_res!H45),".")</f>
        <v>830959.27380844846</v>
      </c>
      <c r="J45" s="30">
        <f>IFERROR((($C45*s_DL)/up_res!I45),".")</f>
        <v>8.0929758082536445</v>
      </c>
      <c r="K45" s="30">
        <f>IFERROR((($C45*s_DL)/up_res!J45),".")</f>
        <v>8.0929758082536445</v>
      </c>
      <c r="L45" s="30">
        <f>IFERROR((($C45*s_DL)/up_res!K45),".")</f>
        <v>8.0929758082536445</v>
      </c>
      <c r="M45" s="30">
        <f>IFERROR((($C45*s_DL)/up_res!L45),".")</f>
        <v>8.0929758082536445</v>
      </c>
      <c r="N45" s="30">
        <f>IFERROR((($C45*s_DL)/up_res!M45),".")</f>
        <v>8.0929758082536445</v>
      </c>
      <c r="O45" s="30">
        <f>IFERROR((($C45*s_DL)/up_res!N45),".")</f>
        <v>7.4631552266234342</v>
      </c>
      <c r="P45" s="30">
        <f>IFERROR((($C45*s_DL)/up_res!O45),".")</f>
        <v>7.5973822819003951</v>
      </c>
      <c r="Q45" s="30">
        <f>IFERROR((($C45*s_DL)/up_res!P45),".")</f>
        <v>7.6489834574184412</v>
      </c>
      <c r="R45" s="30">
        <f>IFERROR((($C45*s_DL)/up_res!Q45),".")</f>
        <v>7.4953960924143139</v>
      </c>
      <c r="S45" s="30">
        <f>IFERROR((($C45*s_DL)/up_res!R45),".")</f>
        <v>7.2680519158092913</v>
      </c>
    </row>
    <row r="46" spans="1:19">
      <c r="A46" s="88" t="s">
        <v>53</v>
      </c>
      <c r="B46" s="28"/>
      <c r="C46" s="28">
        <v>5</v>
      </c>
      <c r="D46" s="30">
        <f>IFERROR((($C46*s_DL)/up_res!C46),".")</f>
        <v>765402.29680702917</v>
      </c>
      <c r="E46" s="30">
        <f>IFERROR((($C46*s_DL)/up_res!D46),".")</f>
        <v>65550.546251849795</v>
      </c>
      <c r="F46" s="30">
        <f>IFERROR((($C46*s_DL)/up_res!E46),".")</f>
        <v>13355.80489909433</v>
      </c>
      <c r="G46" s="30">
        <f>IFERROR((($C46*s_DL)/up_res!F46),".")</f>
        <v>6.5360808124421643</v>
      </c>
      <c r="H46" s="30">
        <f>IFERROR((($C46*s_DL)/up_res!G46),".")</f>
        <v>778764.6377869359</v>
      </c>
      <c r="I46" s="30">
        <f>IFERROR((($C46*s_DL)/up_res!H46),".")</f>
        <v>830959.37913969136</v>
      </c>
      <c r="J46" s="30" t="str">
        <f>IFERROR((($C46*s_DL)/up_res!I46),".")</f>
        <v>.</v>
      </c>
      <c r="K46" s="30" t="str">
        <f>IFERROR((($C46*s_DL)/up_res!J46),".")</f>
        <v>.</v>
      </c>
      <c r="L46" s="30" t="str">
        <f>IFERROR((($C46*s_DL)/up_res!K46),".")</f>
        <v>.</v>
      </c>
      <c r="M46" s="30" t="str">
        <f>IFERROR((($C46*s_DL)/up_res!L46),".")</f>
        <v>.</v>
      </c>
      <c r="N46" s="30" t="str">
        <f>IFERROR((($C46*s_DL)/up_res!M46),".")</f>
        <v>.</v>
      </c>
      <c r="O46" s="30">
        <f>IFERROR((($C46*s_DL)/up_res!N46),".")</f>
        <v>7.3870975937406502</v>
      </c>
      <c r="P46" s="30">
        <f>IFERROR((($C46*s_DL)/up_res!O46),".")</f>
        <v>7.3870975937406502</v>
      </c>
      <c r="Q46" s="30">
        <f>IFERROR((($C46*s_DL)/up_res!P46),".")</f>
        <v>7.3870975937406502</v>
      </c>
      <c r="R46" s="30">
        <f>IFERROR((($C46*s_DL)/up_res!Q46),".")</f>
        <v>7.3870975937406502</v>
      </c>
      <c r="S46" s="30">
        <f>IFERROR((($C46*s_DL)/up_res!R46),".")</f>
        <v>7.3870975937406502</v>
      </c>
    </row>
    <row r="47" spans="1:19">
      <c r="A47" s="88" t="s">
        <v>54</v>
      </c>
      <c r="B47" s="28"/>
      <c r="C47" s="28">
        <v>5</v>
      </c>
      <c r="D47" s="30">
        <f>IFERROR((($C47*s_DL)/up_res!C47),".")</f>
        <v>765402.29680702917</v>
      </c>
      <c r="E47" s="30">
        <f>IFERROR((($C47*s_DL)/up_res!D47),".")</f>
        <v>65550.546251849795</v>
      </c>
      <c r="F47" s="30">
        <f>IFERROR((($C47*s_DL)/up_res!E47),".")</f>
        <v>13355.80489909433</v>
      </c>
      <c r="G47" s="30">
        <f>IFERROR((($C47*s_DL)/up_res!F47),".")</f>
        <v>6.6040964234477748</v>
      </c>
      <c r="H47" s="30">
        <f>IFERROR((($C47*s_DL)/up_res!G47),".")</f>
        <v>778764.70580254693</v>
      </c>
      <c r="I47" s="30">
        <f>IFERROR((($C47*s_DL)/up_res!H47),".")</f>
        <v>830959.44715530239</v>
      </c>
      <c r="J47" s="30" t="str">
        <f>IFERROR((($C47*s_DL)/up_res!I47),".")</f>
        <v>.</v>
      </c>
      <c r="K47" s="30" t="str">
        <f>IFERROR((($C47*s_DL)/up_res!J47),".")</f>
        <v>.</v>
      </c>
      <c r="L47" s="30" t="str">
        <f>IFERROR((($C47*s_DL)/up_res!K47),".")</f>
        <v>.</v>
      </c>
      <c r="M47" s="30" t="str">
        <f>IFERROR((($C47*s_DL)/up_res!L47),".")</f>
        <v>.</v>
      </c>
      <c r="N47" s="30" t="str">
        <f>IFERROR((($C47*s_DL)/up_res!M47),".")</f>
        <v>.</v>
      </c>
      <c r="O47" s="30">
        <f>IFERROR((($C47*s_DL)/up_res!N47),".")</f>
        <v>7.3572507347760387</v>
      </c>
      <c r="P47" s="30">
        <f>IFERROR((($C47*s_DL)/up_res!O47),".")</f>
        <v>7.5641304336777875</v>
      </c>
      <c r="Q47" s="30">
        <f>IFERROR((($C47*s_DL)/up_res!P47),".")</f>
        <v>7.5973822819003951</v>
      </c>
      <c r="R47" s="30">
        <f>IFERROR((($C47*s_DL)/up_res!Q47),".")</f>
        <v>7.1555931107459303</v>
      </c>
      <c r="S47" s="30">
        <f>IFERROR((($C47*s_DL)/up_res!R47),".")</f>
        <v>7.4639690356359054</v>
      </c>
    </row>
    <row r="48" spans="1:19">
      <c r="A48" s="88" t="s">
        <v>55</v>
      </c>
      <c r="B48" s="28"/>
      <c r="C48" s="28">
        <v>5</v>
      </c>
      <c r="D48" s="30">
        <f>IFERROR((($C48*s_DL)/up_res!C48),".")</f>
        <v>765402.29680702917</v>
      </c>
      <c r="E48" s="30">
        <f>IFERROR((($C48*s_DL)/up_res!D48),".")</f>
        <v>65550.546251849795</v>
      </c>
      <c r="F48" s="30">
        <f>IFERROR((($C48*s_DL)/up_res!E48),".")</f>
        <v>13355.80489909433</v>
      </c>
      <c r="G48" s="30">
        <f>IFERROR((($C48*s_DL)/up_res!F48),".")</f>
        <v>6.6944769180934802</v>
      </c>
      <c r="H48" s="30">
        <f>IFERROR((($C48*s_DL)/up_res!G48),".")</f>
        <v>778764.79618304165</v>
      </c>
      <c r="I48" s="30">
        <f>IFERROR((($C48*s_DL)/up_res!H48),".")</f>
        <v>830959.53753579711</v>
      </c>
      <c r="J48" s="30" t="str">
        <f>IFERROR((($C48*s_DL)/up_res!I48),".")</f>
        <v>.</v>
      </c>
      <c r="K48" s="30" t="str">
        <f>IFERROR((($C48*s_DL)/up_res!J48),".")</f>
        <v>.</v>
      </c>
      <c r="L48" s="30" t="str">
        <f>IFERROR((($C48*s_DL)/up_res!K48),".")</f>
        <v>.</v>
      </c>
      <c r="M48" s="30" t="str">
        <f>IFERROR((($C48*s_DL)/up_res!L48),".")</f>
        <v>.</v>
      </c>
      <c r="N48" s="30" t="str">
        <f>IFERROR((($C48*s_DL)/up_res!M48),".")</f>
        <v>.</v>
      </c>
      <c r="O48" s="30">
        <f>IFERROR((($C48*s_DL)/up_res!N48),".")</f>
        <v>6.8095056008144299</v>
      </c>
      <c r="P48" s="30">
        <f>IFERROR((($C48*s_DL)/up_res!O48),".")</f>
        <v>7.2703474880924546</v>
      </c>
      <c r="Q48" s="30">
        <f>IFERROR((($C48*s_DL)/up_res!P48),".")</f>
        <v>7.3870975937406502</v>
      </c>
      <c r="R48" s="30">
        <f>IFERROR((($C48*s_DL)/up_res!Q48),".")</f>
        <v>7.2294626929176342</v>
      </c>
      <c r="S48" s="30">
        <f>IFERROR((($C48*s_DL)/up_res!R48),".")</f>
        <v>7.5661173342382479</v>
      </c>
    </row>
    <row r="49" spans="1:19">
      <c r="A49" s="34" t="s">
        <v>56</v>
      </c>
      <c r="B49" s="90" t="s">
        <v>9</v>
      </c>
      <c r="C49" s="28">
        <v>5</v>
      </c>
      <c r="D49" s="30">
        <f>IFERROR((($C49*s_DL)/up_res!C49),".")</f>
        <v>765402.29680702917</v>
      </c>
      <c r="E49" s="30">
        <f>IFERROR((($C49*s_DL)/up_res!D49),".")</f>
        <v>65550.546251849795</v>
      </c>
      <c r="F49" s="30">
        <f>IFERROR((($C49*s_DL)/up_res!E49),".")</f>
        <v>13355.80489909433</v>
      </c>
      <c r="G49" s="30">
        <f>IFERROR((($C49*s_DL)/up_res!F49),".")</f>
        <v>6.549447030872515</v>
      </c>
      <c r="H49" s="30">
        <f>IFERROR((($C49*s_DL)/up_res!G49),".")</f>
        <v>778764.65115315432</v>
      </c>
      <c r="I49" s="30">
        <f>IFERROR((($C49*s_DL)/up_res!H49),".")</f>
        <v>830959.39250590978</v>
      </c>
      <c r="J49" s="30" t="str">
        <f>IFERROR((($C49*s_DL)/up_res!I49),".")</f>
        <v>.</v>
      </c>
      <c r="K49" s="30" t="str">
        <f>IFERROR((($C49*s_DL)/up_res!J49),".")</f>
        <v>.</v>
      </c>
      <c r="L49" s="30" t="str">
        <f>IFERROR((($C49*s_DL)/up_res!K49),".")</f>
        <v>.</v>
      </c>
      <c r="M49" s="30" t="str">
        <f>IFERROR((($C49*s_DL)/up_res!L49),".")</f>
        <v>.</v>
      </c>
      <c r="N49" s="30" t="str">
        <f>IFERROR((($C49*s_DL)/up_res!M49),".")</f>
        <v>.</v>
      </c>
      <c r="O49" s="30">
        <f>IFERROR((($C49*s_DL)/up_res!N49),".")</f>
        <v>7.3358848129708525</v>
      </c>
      <c r="P49" s="30">
        <f>IFERROR((($C49*s_DL)/up_res!O49),".")</f>
        <v>7.5721773809476574</v>
      </c>
      <c r="Q49" s="30">
        <f>IFERROR((($C49*s_DL)/up_res!P49),".")</f>
        <v>7.6206553315734658</v>
      </c>
      <c r="R49" s="30">
        <f>IFERROR((($C49*s_DL)/up_res!Q49),".")</f>
        <v>7.2562472337871151</v>
      </c>
      <c r="S49" s="30">
        <f>IFERROR((($C49*s_DL)/up_res!R49),".")</f>
        <v>7.4022041327871548</v>
      </c>
    </row>
    <row r="50" spans="1:19">
      <c r="A50" s="88" t="s">
        <v>57</v>
      </c>
      <c r="B50" s="28"/>
      <c r="C50" s="28">
        <v>5</v>
      </c>
      <c r="D50" s="30">
        <f>IFERROR((($C50*s_DL)/up_res!C50),".")</f>
        <v>765402.29680702917</v>
      </c>
      <c r="E50" s="30">
        <f>IFERROR((($C50*s_DL)/up_res!D50),".")</f>
        <v>65550.546251849795</v>
      </c>
      <c r="F50" s="30">
        <f>IFERROR((($C50*s_DL)/up_res!E50),".")</f>
        <v>13355.80489909433</v>
      </c>
      <c r="G50" s="30">
        <f>IFERROR((($C50*s_DL)/up_res!F50),".")</f>
        <v>6.3684889967385185</v>
      </c>
      <c r="H50" s="30">
        <f>IFERROR((($C50*s_DL)/up_res!G50),".")</f>
        <v>778764.47019512032</v>
      </c>
      <c r="I50" s="30">
        <f>IFERROR((($C50*s_DL)/up_res!H50),".")</f>
        <v>830959.21154787566</v>
      </c>
      <c r="J50" s="30" t="str">
        <f>IFERROR((($C50*s_DL)/up_res!I50),".")</f>
        <v>.</v>
      </c>
      <c r="K50" s="30" t="str">
        <f>IFERROR((($C50*s_DL)/up_res!J50),".")</f>
        <v>.</v>
      </c>
      <c r="L50" s="30" t="str">
        <f>IFERROR((($C50*s_DL)/up_res!K50),".")</f>
        <v>.</v>
      </c>
      <c r="M50" s="30" t="str">
        <f>IFERROR((($C50*s_DL)/up_res!L50),".")</f>
        <v>.</v>
      </c>
      <c r="N50" s="30" t="str">
        <f>IFERROR((($C50*s_DL)/up_res!M50),".")</f>
        <v>.</v>
      </c>
      <c r="O50" s="30">
        <f>IFERROR((($C50*s_DL)/up_res!N50),".")</f>
        <v>7.657357261804334</v>
      </c>
      <c r="P50" s="30">
        <f>IFERROR((($C50*s_DL)/up_res!O50),".")</f>
        <v>7.6805917068926384</v>
      </c>
      <c r="Q50" s="30">
        <f>IFERROR((($C50*s_DL)/up_res!P50),".")</f>
        <v>7.6333341801986734</v>
      </c>
      <c r="R50" s="30">
        <f>IFERROR((($C50*s_DL)/up_res!Q50),".")</f>
        <v>7.7885051677719748</v>
      </c>
      <c r="S50" s="30">
        <f>IFERROR((($C50*s_DL)/up_res!R50),".")</f>
        <v>7.1976848349267879</v>
      </c>
    </row>
    <row r="51" spans="1:19">
      <c r="A51" s="88" t="s">
        <v>58</v>
      </c>
      <c r="B51" s="28"/>
      <c r="C51" s="28">
        <v>5</v>
      </c>
      <c r="D51" s="30">
        <f>IFERROR((($C51*s_DL)/up_res!C51),".")</f>
        <v>765402.29680702917</v>
      </c>
      <c r="E51" s="30">
        <f>IFERROR((($C51*s_DL)/up_res!D51),".")</f>
        <v>65550.546251849795</v>
      </c>
      <c r="F51" s="30">
        <f>IFERROR((($C51*s_DL)/up_res!E51),".")</f>
        <v>13355.80489909433</v>
      </c>
      <c r="G51" s="30">
        <f>IFERROR((($C51*s_DL)/up_res!F51),".")</f>
        <v>7.2042135177140292</v>
      </c>
      <c r="H51" s="30">
        <f>IFERROR((($C51*s_DL)/up_res!G51),".")</f>
        <v>778765.30591964128</v>
      </c>
      <c r="I51" s="30">
        <f>IFERROR((($C51*s_DL)/up_res!H51),".")</f>
        <v>830960.04727239674</v>
      </c>
      <c r="J51" s="30">
        <f>IFERROR((($C51*s_DL)/up_res!I51),".")</f>
        <v>9.332366626759022</v>
      </c>
      <c r="K51" s="30">
        <f>IFERROR((($C51*s_DL)/up_res!J51),".")</f>
        <v>9.332366626759022</v>
      </c>
      <c r="L51" s="30">
        <f>IFERROR((($C51*s_DL)/up_res!K51),".")</f>
        <v>9.332366626759022</v>
      </c>
      <c r="M51" s="30">
        <f>IFERROR((($C51*s_DL)/up_res!L51),".")</f>
        <v>9.332366626759022</v>
      </c>
      <c r="N51" s="30">
        <f>IFERROR((($C51*s_DL)/up_res!M51),".")</f>
        <v>9.332366626759022</v>
      </c>
      <c r="O51" s="30">
        <f>IFERROR((($C51*s_DL)/up_res!N51),".")</f>
        <v>7.1819004383589649</v>
      </c>
      <c r="P51" s="30">
        <f>IFERROR((($C51*s_DL)/up_res!O51),".")</f>
        <v>8.0492100318439377</v>
      </c>
      <c r="Q51" s="30">
        <f>IFERROR((($C51*s_DL)/up_res!P51),".")</f>
        <v>7.8952048356381566</v>
      </c>
      <c r="R51" s="30">
        <f>IFERROR((($C51*s_DL)/up_res!Q51),".")</f>
        <v>7.7753084282465368</v>
      </c>
      <c r="S51" s="30">
        <f>IFERROR((($C51*s_DL)/up_res!R51),".")</f>
        <v>8.1422231255452484</v>
      </c>
    </row>
    <row r="52" spans="1:19">
      <c r="A52" s="88" t="s">
        <v>59</v>
      </c>
      <c r="B52" s="28"/>
      <c r="C52" s="28">
        <v>5</v>
      </c>
      <c r="D52" s="30">
        <f>IFERROR((($C52*s_DL)/up_res!C52),".")</f>
        <v>765402.29680702917</v>
      </c>
      <c r="E52" s="30">
        <f>IFERROR((($C52*s_DL)/up_res!D52),".")</f>
        <v>65550.546251849795</v>
      </c>
      <c r="F52" s="30">
        <f>IFERROR((($C52*s_DL)/up_res!E52),".")</f>
        <v>13355.80489909433</v>
      </c>
      <c r="G52" s="30">
        <f>IFERROR((($C52*s_DL)/up_res!F52),".")</f>
        <v>6.4181955873680545</v>
      </c>
      <c r="H52" s="30">
        <f>IFERROR((($C52*s_DL)/up_res!G52),".")</f>
        <v>778764.51990171091</v>
      </c>
      <c r="I52" s="30">
        <f>IFERROR((($C52*s_DL)/up_res!H52),".")</f>
        <v>830959.26125446626</v>
      </c>
      <c r="J52" s="30">
        <f>IFERROR((($C52*s_DL)/up_res!I52),".")</f>
        <v>8.3063808498505995</v>
      </c>
      <c r="K52" s="30">
        <f>IFERROR((($C52*s_DL)/up_res!J52),".")</f>
        <v>8.3063808498505995</v>
      </c>
      <c r="L52" s="30">
        <f>IFERROR((($C52*s_DL)/up_res!K52),".")</f>
        <v>8.3063808498505995</v>
      </c>
      <c r="M52" s="30">
        <f>IFERROR((($C52*s_DL)/up_res!L52),".")</f>
        <v>8.3063808498505995</v>
      </c>
      <c r="N52" s="30">
        <f>IFERROR((($C52*s_DL)/up_res!M52),".")</f>
        <v>8.3063808498505995</v>
      </c>
      <c r="O52" s="30">
        <f>IFERROR((($C52*s_DL)/up_res!N52),".")</f>
        <v>7.7808863543575262</v>
      </c>
      <c r="P52" s="30">
        <f>IFERROR((($C52*s_DL)/up_res!O52),".")</f>
        <v>7.688399745946672</v>
      </c>
      <c r="Q52" s="30">
        <f>IFERROR((($C52*s_DL)/up_res!P52),".")</f>
        <v>7.6894934016715561</v>
      </c>
      <c r="R52" s="30">
        <f>IFERROR((($C52*s_DL)/up_res!Q52),".")</f>
        <v>7.2350997008653311</v>
      </c>
      <c r="S52" s="30">
        <f>IFERROR((($C52*s_DL)/up_res!R52),".")</f>
        <v>7.2538633686030405</v>
      </c>
    </row>
    <row r="53" spans="1:19">
      <c r="A53" s="88" t="s">
        <v>60</v>
      </c>
      <c r="B53" s="28"/>
      <c r="C53" s="28">
        <v>5</v>
      </c>
      <c r="D53" s="30">
        <f>IFERROR((($C53*s_DL)/up_res!C53),".")</f>
        <v>765402.29680702917</v>
      </c>
      <c r="E53" s="30">
        <f>IFERROR((($C53*s_DL)/up_res!D53),".")</f>
        <v>65550.546251849795</v>
      </c>
      <c r="F53" s="30">
        <f>IFERROR((($C53*s_DL)/up_res!E53),".")</f>
        <v>13355.80489909433</v>
      </c>
      <c r="G53" s="30">
        <f>IFERROR((($C53*s_DL)/up_res!F53),".")</f>
        <v>6.301123659053717</v>
      </c>
      <c r="H53" s="30">
        <f>IFERROR((($C53*s_DL)/up_res!G53),".")</f>
        <v>778764.40282978246</v>
      </c>
      <c r="I53" s="30">
        <f>IFERROR((($C53*s_DL)/up_res!H53),".")</f>
        <v>830959.14418253803</v>
      </c>
      <c r="J53" s="30" t="str">
        <f>IFERROR((($C53*s_DL)/up_res!I53),".")</f>
        <v>.</v>
      </c>
      <c r="K53" s="30" t="str">
        <f>IFERROR((($C53*s_DL)/up_res!J53),".")</f>
        <v>.</v>
      </c>
      <c r="L53" s="30" t="str">
        <f>IFERROR((($C53*s_DL)/up_res!K53),".")</f>
        <v>.</v>
      </c>
      <c r="M53" s="30" t="str">
        <f>IFERROR((($C53*s_DL)/up_res!L53),".")</f>
        <v>.</v>
      </c>
      <c r="N53" s="30" t="str">
        <f>IFERROR((($C53*s_DL)/up_res!M53),".")</f>
        <v>.</v>
      </c>
      <c r="O53" s="30">
        <f>IFERROR((($C53*s_DL)/up_res!N53),".")</f>
        <v>7.7072901630128783</v>
      </c>
      <c r="P53" s="30">
        <f>IFERROR((($C53*s_DL)/up_res!O53),".")</f>
        <v>7.6524653435575631</v>
      </c>
      <c r="Q53" s="30">
        <f>IFERROR((($C53*s_DL)/up_res!P53),".")</f>
        <v>7.7496295407177183</v>
      </c>
      <c r="R53" s="30">
        <f>IFERROR((($C53*s_DL)/up_res!Q53),".")</f>
        <v>7.722956395109362</v>
      </c>
      <c r="S53" s="30">
        <f>IFERROR((($C53*s_DL)/up_res!R53),".")</f>
        <v>7.121548333834939</v>
      </c>
    </row>
    <row r="54" spans="1:19">
      <c r="A54" s="88" t="s">
        <v>61</v>
      </c>
      <c r="B54" s="28"/>
      <c r="C54" s="28">
        <v>5</v>
      </c>
      <c r="D54" s="30">
        <f>IFERROR((($C54*s_DL)/up_res!C54),".")</f>
        <v>765402.29680702917</v>
      </c>
      <c r="E54" s="30">
        <f>IFERROR((($C54*s_DL)/up_res!D54),".")</f>
        <v>65550.546251849795</v>
      </c>
      <c r="F54" s="30">
        <f>IFERROR((($C54*s_DL)/up_res!E54),".")</f>
        <v>13355.80489909433</v>
      </c>
      <c r="G54" s="30">
        <f>IFERROR((($C54*s_DL)/up_res!F54),".")</f>
        <v>7.0029437276166</v>
      </c>
      <c r="H54" s="30">
        <f>IFERROR((($C54*s_DL)/up_res!G54),".")</f>
        <v>778765.1046498511</v>
      </c>
      <c r="I54" s="30">
        <f>IFERROR((($C54*s_DL)/up_res!H54),".")</f>
        <v>830959.84600260656</v>
      </c>
      <c r="J54" s="30">
        <f>IFERROR((($C54*s_DL)/up_res!I54),".")</f>
        <v>9.1600010162384073</v>
      </c>
      <c r="K54" s="30">
        <f>IFERROR((($C54*s_DL)/up_res!J54),".")</f>
        <v>9.1600010162384073</v>
      </c>
      <c r="L54" s="30">
        <f>IFERROR((($C54*s_DL)/up_res!K54),".")</f>
        <v>9.1600010162384073</v>
      </c>
      <c r="M54" s="30">
        <f>IFERROR((($C54*s_DL)/up_res!L54),".")</f>
        <v>9.1600010162384073</v>
      </c>
      <c r="N54" s="30">
        <f>IFERROR((($C54*s_DL)/up_res!M54),".")</f>
        <v>9.1600010162384073</v>
      </c>
      <c r="O54" s="30">
        <f>IFERROR((($C54*s_DL)/up_res!N54),".")</f>
        <v>7.4031914882803935</v>
      </c>
      <c r="P54" s="30">
        <f>IFERROR((($C54*s_DL)/up_res!O54),".")</f>
        <v>7.3374946325765498</v>
      </c>
      <c r="Q54" s="30">
        <f>IFERROR((($C54*s_DL)/up_res!P54),".")</f>
        <v>7.2363404999908365</v>
      </c>
      <c r="R54" s="30">
        <f>IFERROR((($C54*s_DL)/up_res!Q54),".")</f>
        <v>7.030525487667556</v>
      </c>
      <c r="S54" s="30">
        <f>IFERROR((($C54*s_DL)/up_res!R54),".")</f>
        <v>7.9147474218649787</v>
      </c>
    </row>
    <row r="55" spans="1:19">
      <c r="A55" s="88" t="s">
        <v>62</v>
      </c>
      <c r="B55" s="28"/>
      <c r="C55" s="28">
        <v>5</v>
      </c>
      <c r="D55" s="30">
        <f>IFERROR((($C55*s_DL)/up_res!C55),".")</f>
        <v>765402.29680702917</v>
      </c>
      <c r="E55" s="30">
        <f>IFERROR((($C55*s_DL)/up_res!D55),".")</f>
        <v>65550.546251849795</v>
      </c>
      <c r="F55" s="30">
        <f>IFERROR((($C55*s_DL)/up_res!E55),".")</f>
        <v>13355.80489909433</v>
      </c>
      <c r="G55" s="30">
        <f>IFERROR((($C55*s_DL)/up_res!F55),".")</f>
        <v>6.2309777633406522</v>
      </c>
      <c r="H55" s="30">
        <f>IFERROR((($C55*s_DL)/up_res!G55),".")</f>
        <v>778764.33268388687</v>
      </c>
      <c r="I55" s="30">
        <f>IFERROR((($C55*s_DL)/up_res!H55),".")</f>
        <v>830959.07403664221</v>
      </c>
      <c r="J55" s="30">
        <f>IFERROR((($C55*s_DL)/up_res!I55),".")</f>
        <v>7.6661657250597433</v>
      </c>
      <c r="K55" s="30">
        <f>IFERROR((($C55*s_DL)/up_res!J55),".")</f>
        <v>7.6661657250597433</v>
      </c>
      <c r="L55" s="30">
        <f>IFERROR((($C55*s_DL)/up_res!K55),".")</f>
        <v>7.6661657250597433</v>
      </c>
      <c r="M55" s="30">
        <f>IFERROR((($C55*s_DL)/up_res!L55),".")</f>
        <v>7.6661657250597433</v>
      </c>
      <c r="N55" s="30">
        <f>IFERROR((($C55*s_DL)/up_res!M55),".")</f>
        <v>7.6661657250597433</v>
      </c>
      <c r="O55" s="30">
        <f>IFERROR((($C55*s_DL)/up_res!N55),".")</f>
        <v>7.6962835514431358</v>
      </c>
      <c r="P55" s="30">
        <f>IFERROR((($C55*s_DL)/up_res!O55),".")</f>
        <v>7.6902717692595344</v>
      </c>
      <c r="Q55" s="30">
        <f>IFERROR((($C55*s_DL)/up_res!P55),".")</f>
        <v>7.7791160398429753</v>
      </c>
      <c r="R55" s="30">
        <f>IFERROR((($C55*s_DL)/up_res!Q55),".")</f>
        <v>7.546991481051049</v>
      </c>
      <c r="S55" s="30">
        <f>IFERROR((($C55*s_DL)/up_res!R55),".")</f>
        <v>7.0422692379513059</v>
      </c>
    </row>
    <row r="56" spans="1:19">
      <c r="A56" s="88" t="s">
        <v>63</v>
      </c>
      <c r="B56" s="28"/>
      <c r="C56" s="28">
        <v>5</v>
      </c>
      <c r="D56" s="30">
        <f>IFERROR((($C56*s_DL)/up_res!C56),".")</f>
        <v>765402.29680702917</v>
      </c>
      <c r="E56" s="30">
        <f>IFERROR((($C56*s_DL)/up_res!D56),".")</f>
        <v>65550.546251849795</v>
      </c>
      <c r="F56" s="30">
        <f>IFERROR((($C56*s_DL)/up_res!E56),".")</f>
        <v>13355.80489909433</v>
      </c>
      <c r="G56" s="30">
        <f>IFERROR((($C56*s_DL)/up_res!F56),".")</f>
        <v>6.7276632766105404</v>
      </c>
      <c r="H56" s="30">
        <f>IFERROR((($C56*s_DL)/up_res!G56),".")</f>
        <v>778764.82936940016</v>
      </c>
      <c r="I56" s="30">
        <f>IFERROR((($C56*s_DL)/up_res!H56),".")</f>
        <v>830959.57072215551</v>
      </c>
      <c r="J56" s="30">
        <f>IFERROR((($C56*s_DL)/up_res!I56),".")</f>
        <v>8.7167751606139667</v>
      </c>
      <c r="K56" s="30">
        <f>IFERROR((($C56*s_DL)/up_res!J56),".")</f>
        <v>8.7167751606139667</v>
      </c>
      <c r="L56" s="30">
        <f>IFERROR((($C56*s_DL)/up_res!K56),".")</f>
        <v>8.7167751606139667</v>
      </c>
      <c r="M56" s="30">
        <f>IFERROR((($C56*s_DL)/up_res!L56),".")</f>
        <v>8.7167751606139667</v>
      </c>
      <c r="N56" s="30">
        <f>IFERROR((($C56*s_DL)/up_res!M56),".")</f>
        <v>8.7167751606139667</v>
      </c>
      <c r="O56" s="30">
        <f>IFERROR((($C56*s_DL)/up_res!N56),".")</f>
        <v>7.4867308946196163</v>
      </c>
      <c r="P56" s="30">
        <f>IFERROR((($C56*s_DL)/up_res!O56),".")</f>
        <v>7.6364510990145957</v>
      </c>
      <c r="Q56" s="30">
        <f>IFERROR((($C56*s_DL)/up_res!P56),".")</f>
        <v>7.6443325659356338</v>
      </c>
      <c r="R56" s="30">
        <f>IFERROR((($C56*s_DL)/up_res!Q56),".")</f>
        <v>7.436344911032255</v>
      </c>
      <c r="S56" s="30">
        <f>IFERROR((($C56*s_DL)/up_res!R56),".")</f>
        <v>7.6036246534072083</v>
      </c>
    </row>
    <row r="57" spans="1:19">
      <c r="A57" s="88" t="s">
        <v>64</v>
      </c>
      <c r="B57" s="28"/>
      <c r="C57" s="28">
        <v>5</v>
      </c>
      <c r="D57" s="30">
        <f>IFERROR((($C57*s_DL)/up_res!C57),".")</f>
        <v>765402.29680702917</v>
      </c>
      <c r="E57" s="30">
        <f>IFERROR((($C57*s_DL)/up_res!D57),".")</f>
        <v>65550.546251849795</v>
      </c>
      <c r="F57" s="30">
        <f>IFERROR((($C57*s_DL)/up_res!E57),".")</f>
        <v>13355.80489909433</v>
      </c>
      <c r="G57" s="30">
        <f>IFERROR((($C57*s_DL)/up_res!F57),".")</f>
        <v>6.3746961010238401</v>
      </c>
      <c r="H57" s="30">
        <f>IFERROR((($C57*s_DL)/up_res!G57),".")</f>
        <v>778764.47640222439</v>
      </c>
      <c r="I57" s="30">
        <f>IFERROR((($C57*s_DL)/up_res!H57),".")</f>
        <v>830959.21775497997</v>
      </c>
      <c r="J57" s="30" t="str">
        <f>IFERROR((($C57*s_DL)/up_res!I57),".")</f>
        <v>.</v>
      </c>
      <c r="K57" s="30" t="str">
        <f>IFERROR((($C57*s_DL)/up_res!J57),".")</f>
        <v>.</v>
      </c>
      <c r="L57" s="30" t="str">
        <f>IFERROR((($C57*s_DL)/up_res!K57),".")</f>
        <v>.</v>
      </c>
      <c r="M57" s="30" t="str">
        <f>IFERROR((($C57*s_DL)/up_res!L57),".")</f>
        <v>.</v>
      </c>
      <c r="N57" s="30" t="str">
        <f>IFERROR((($C57*s_DL)/up_res!M57),".")</f>
        <v>.</v>
      </c>
      <c r="O57" s="30">
        <f>IFERROR((($C57*s_DL)/up_res!N57),".")</f>
        <v>7.7603974402599842</v>
      </c>
      <c r="P57" s="30">
        <f>IFERROR((($C57*s_DL)/up_res!O57),".")</f>
        <v>7.7082757499902446</v>
      </c>
      <c r="Q57" s="30">
        <f>IFERROR((($C57*s_DL)/up_res!P57),".")</f>
        <v>7.723679978107727</v>
      </c>
      <c r="R57" s="30">
        <f>IFERROR((($C57*s_DL)/up_res!Q57),".")</f>
        <v>7.5587931727334903</v>
      </c>
      <c r="S57" s="30">
        <f>IFERROR((($C57*s_DL)/up_res!R57),".")</f>
        <v>7.2047001222902658</v>
      </c>
    </row>
    <row r="58" spans="1:19">
      <c r="A58" s="88" t="s">
        <v>65</v>
      </c>
      <c r="B58" s="28"/>
      <c r="C58" s="28">
        <v>5</v>
      </c>
      <c r="D58" s="30">
        <f>IFERROR((($C58*s_DL)/up_res!C58),".")</f>
        <v>765402.29680702917</v>
      </c>
      <c r="E58" s="30">
        <f>IFERROR((($C58*s_DL)/up_res!D58),".")</f>
        <v>65550.546251849795</v>
      </c>
      <c r="F58" s="30">
        <f>IFERROR((($C58*s_DL)/up_res!E58),".")</f>
        <v>13355.80489909433</v>
      </c>
      <c r="G58" s="30">
        <f>IFERROR((($C58*s_DL)/up_res!F58),".")</f>
        <v>6.5831029765604532</v>
      </c>
      <c r="H58" s="30">
        <f>IFERROR((($C58*s_DL)/up_res!G58),".")</f>
        <v>778764.68480910012</v>
      </c>
      <c r="I58" s="30">
        <f>IFERROR((($C58*s_DL)/up_res!H58),".")</f>
        <v>830959.42616185546</v>
      </c>
      <c r="J58" s="30">
        <f>IFERROR((($C58*s_DL)/up_res!I58),".")</f>
        <v>8.4787464603712124</v>
      </c>
      <c r="K58" s="30">
        <f>IFERROR((($C58*s_DL)/up_res!J58),".")</f>
        <v>8.4787464603712124</v>
      </c>
      <c r="L58" s="30">
        <f>IFERROR((($C58*s_DL)/up_res!K58),".")</f>
        <v>8.4787464603712124</v>
      </c>
      <c r="M58" s="30">
        <f>IFERROR((($C58*s_DL)/up_res!L58),".")</f>
        <v>8.4787464603712124</v>
      </c>
      <c r="N58" s="30">
        <f>IFERROR((($C58*s_DL)/up_res!M58),".")</f>
        <v>8.4787464603712124</v>
      </c>
      <c r="O58" s="30">
        <f>IFERROR((($C58*s_DL)/up_res!N58),".")</f>
        <v>7.2939829181892968</v>
      </c>
      <c r="P58" s="30">
        <f>IFERROR((($C58*s_DL)/up_res!O58),".")</f>
        <v>7.475374630838493</v>
      </c>
      <c r="Q58" s="30">
        <f>IFERROR((($C58*s_DL)/up_res!P58),".")</f>
        <v>7.5186743956647843</v>
      </c>
      <c r="R58" s="30">
        <f>IFERROR((($C58*s_DL)/up_res!Q58),".")</f>
        <v>7.2034246154969086</v>
      </c>
      <c r="S58" s="30">
        <f>IFERROR((($C58*s_DL)/up_res!R58),".")</f>
        <v>7.4402421807459795</v>
      </c>
    </row>
    <row r="59" spans="1:19">
      <c r="A59" s="88" t="s">
        <v>66</v>
      </c>
      <c r="B59" s="28"/>
      <c r="C59" s="28">
        <v>5</v>
      </c>
      <c r="D59" s="30">
        <f>IFERROR((($C59*s_DL)/up_res!C59),".")</f>
        <v>765402.29680702917</v>
      </c>
      <c r="E59" s="30">
        <f>IFERROR((($C59*s_DL)/up_res!D59),".")</f>
        <v>65550.546251849795</v>
      </c>
      <c r="F59" s="30">
        <f>IFERROR((($C59*s_DL)/up_res!E59),".")</f>
        <v>13355.80489909433</v>
      </c>
      <c r="G59" s="30">
        <f>IFERROR((($C59*s_DL)/up_res!F59),".")</f>
        <v>6.3380177575196761</v>
      </c>
      <c r="H59" s="30">
        <f>IFERROR((($C59*s_DL)/up_res!G59),".")</f>
        <v>778764.43972388096</v>
      </c>
      <c r="I59" s="30">
        <f>IFERROR((($C59*s_DL)/up_res!H59),".")</f>
        <v>830959.18107663642</v>
      </c>
      <c r="J59" s="30">
        <f>IFERROR((($C59*s_DL)/up_res!I59),".")</f>
        <v>7.8959865390872261</v>
      </c>
      <c r="K59" s="30">
        <f>IFERROR((($C59*s_DL)/up_res!J59),".")</f>
        <v>7.8959865390872261</v>
      </c>
      <c r="L59" s="30">
        <f>IFERROR((($C59*s_DL)/up_res!K59),".")</f>
        <v>7.8959865390872261</v>
      </c>
      <c r="M59" s="30">
        <f>IFERROR((($C59*s_DL)/up_res!L59),".")</f>
        <v>7.8959865390872261</v>
      </c>
      <c r="N59" s="30">
        <f>IFERROR((($C59*s_DL)/up_res!M59),".")</f>
        <v>7.8959865390872261</v>
      </c>
      <c r="O59" s="30">
        <f>IFERROR((($C59*s_DL)/up_res!N59),".")</f>
        <v>7.7813346481747523</v>
      </c>
      <c r="P59" s="30">
        <f>IFERROR((($C59*s_DL)/up_res!O59),".")</f>
        <v>7.6997789733698827</v>
      </c>
      <c r="Q59" s="30">
        <f>IFERROR((($C59*s_DL)/up_res!P59),".")</f>
        <v>7.7585011406794777</v>
      </c>
      <c r="R59" s="30">
        <f>IFERROR((($C59*s_DL)/up_res!Q59),".")</f>
        <v>7.5512553180459969</v>
      </c>
      <c r="S59" s="30">
        <f>IFERROR((($C59*s_DL)/up_res!R59),".")</f>
        <v>7.1632461515060868</v>
      </c>
    </row>
    <row r="60" spans="1:19">
      <c r="A60" s="88" t="s">
        <v>67</v>
      </c>
      <c r="B60" s="28"/>
      <c r="C60" s="28">
        <v>5</v>
      </c>
      <c r="D60" s="30">
        <f>IFERROR((($C60*s_DL)/up_res!C60),".")</f>
        <v>765402.29680702917</v>
      </c>
      <c r="E60" s="30">
        <f>IFERROR((($C60*s_DL)/up_res!D60),".")</f>
        <v>65550.546251849795</v>
      </c>
      <c r="F60" s="30">
        <f>IFERROR((($C60*s_DL)/up_res!E60),".")</f>
        <v>13355.80489909433</v>
      </c>
      <c r="G60" s="30">
        <f>IFERROR((($C60*s_DL)/up_res!F60),".")</f>
        <v>6.422738370607906</v>
      </c>
      <c r="H60" s="30">
        <f>IFERROR((($C60*s_DL)/up_res!G60),".")</f>
        <v>778764.52444449405</v>
      </c>
      <c r="I60" s="30">
        <f>IFERROR((($C60*s_DL)/up_res!H60),".")</f>
        <v>830959.26579724951</v>
      </c>
      <c r="J60" s="30">
        <f>IFERROR((($C60*s_DL)/up_res!I60),".")</f>
        <v>8.1914704428368541</v>
      </c>
      <c r="K60" s="30">
        <f>IFERROR((($C60*s_DL)/up_res!J60),".")</f>
        <v>8.1914704428368541</v>
      </c>
      <c r="L60" s="30">
        <f>IFERROR((($C60*s_DL)/up_res!K60),".")</f>
        <v>8.1914704428368541</v>
      </c>
      <c r="M60" s="30">
        <f>IFERROR((($C60*s_DL)/up_res!L60),".")</f>
        <v>8.1914704428368541</v>
      </c>
      <c r="N60" s="30">
        <f>IFERROR((($C60*s_DL)/up_res!M60),".")</f>
        <v>8.1914704428368541</v>
      </c>
      <c r="O60" s="30">
        <f>IFERROR((($C60*s_DL)/up_res!N60),".")</f>
        <v>7.757257168154668</v>
      </c>
      <c r="P60" s="30">
        <f>IFERROR((($C60*s_DL)/up_res!O60),".")</f>
        <v>7.7024745025046188</v>
      </c>
      <c r="Q60" s="30">
        <f>IFERROR((($C60*s_DL)/up_res!P60),".")</f>
        <v>7.7369419242274553</v>
      </c>
      <c r="R60" s="30">
        <f>IFERROR((($C60*s_DL)/up_res!Q60),".")</f>
        <v>7.7285935895583409</v>
      </c>
      <c r="S60" s="30">
        <f>IFERROR((($C60*s_DL)/up_res!R60),".")</f>
        <v>7.2589976354676908</v>
      </c>
    </row>
    <row r="61" spans="1:19">
      <c r="A61" s="88" t="s">
        <v>68</v>
      </c>
      <c r="B61" s="28"/>
      <c r="C61" s="28">
        <v>5</v>
      </c>
      <c r="D61" s="30">
        <f>IFERROR((($C61*s_DL)/up_res!C61),".")</f>
        <v>765402.29680702917</v>
      </c>
      <c r="E61" s="30">
        <f>IFERROR((($C61*s_DL)/up_res!D61),".")</f>
        <v>65550.546251849795</v>
      </c>
      <c r="F61" s="30">
        <f>IFERROR((($C61*s_DL)/up_res!E61),".")</f>
        <v>13355.80489909433</v>
      </c>
      <c r="G61" s="30">
        <f>IFERROR((($C61*s_DL)/up_res!F61),".")</f>
        <v>6.316922284214316</v>
      </c>
      <c r="H61" s="30">
        <f>IFERROR((($C61*s_DL)/up_res!G61),".")</f>
        <v>778764.41862840776</v>
      </c>
      <c r="I61" s="30">
        <f>IFERROR((($C61*s_DL)/up_res!H61),".")</f>
        <v>830959.15998116299</v>
      </c>
      <c r="J61" s="30">
        <f>IFERROR((($C61*s_DL)/up_res!I61),".")</f>
        <v>7.8385313355803552</v>
      </c>
      <c r="K61" s="30">
        <f>IFERROR((($C61*s_DL)/up_res!J61),".")</f>
        <v>7.8385313355803552</v>
      </c>
      <c r="L61" s="30">
        <f>IFERROR((($C61*s_DL)/up_res!K61),".")</f>
        <v>7.8385313355803552</v>
      </c>
      <c r="M61" s="30">
        <f>IFERROR((($C61*s_DL)/up_res!L61),".")</f>
        <v>7.8385313355803552</v>
      </c>
      <c r="N61" s="30">
        <f>IFERROR((($C61*s_DL)/up_res!M61),".")</f>
        <v>7.8385313355803552</v>
      </c>
      <c r="O61" s="30">
        <f>IFERROR((($C61*s_DL)/up_res!N61),".")</f>
        <v>7.7068233939865305</v>
      </c>
      <c r="P61" s="30">
        <f>IFERROR((($C61*s_DL)/up_res!O61),".")</f>
        <v>7.6807742564887462</v>
      </c>
      <c r="Q61" s="30">
        <f>IFERROR((($C61*s_DL)/up_res!P61),".")</f>
        <v>7.7221387761241038</v>
      </c>
      <c r="R61" s="30">
        <f>IFERROR((($C61*s_DL)/up_res!Q61),".")</f>
        <v>7.6562809588650094</v>
      </c>
      <c r="S61" s="30">
        <f>IFERROR((($C61*s_DL)/up_res!R61),".")</f>
        <v>7.1394039860609784</v>
      </c>
    </row>
    <row r="62" spans="1:19">
      <c r="A62" s="88" t="s">
        <v>69</v>
      </c>
      <c r="B62" s="28"/>
      <c r="C62" s="28">
        <v>5</v>
      </c>
      <c r="D62" s="30">
        <f>IFERROR((($C62*s_DL)/up_res!C62),".")</f>
        <v>765402.29680702917</v>
      </c>
      <c r="E62" s="30">
        <f>IFERROR((($C62*s_DL)/up_res!D62),".")</f>
        <v>65550.546251849795</v>
      </c>
      <c r="F62" s="30">
        <f>IFERROR((($C62*s_DL)/up_res!E62),".")</f>
        <v>13355.80489909433</v>
      </c>
      <c r="G62" s="30">
        <f>IFERROR((($C62*s_DL)/up_res!F62),".")</f>
        <v>6.5360808124421643</v>
      </c>
      <c r="H62" s="30">
        <f>IFERROR((($C62*s_DL)/up_res!G62),".")</f>
        <v>778764.6377869359</v>
      </c>
      <c r="I62" s="30">
        <f>IFERROR((($C62*s_DL)/up_res!H62),".")</f>
        <v>830959.37913969136</v>
      </c>
      <c r="J62" s="30">
        <f>IFERROR((($C62*s_DL)/up_res!I62),".")</f>
        <v>8.1914704428368541</v>
      </c>
      <c r="K62" s="30">
        <f>IFERROR((($C62*s_DL)/up_res!J62),".")</f>
        <v>8.1914704428368541</v>
      </c>
      <c r="L62" s="30">
        <f>IFERROR((($C62*s_DL)/up_res!K62),".")</f>
        <v>8.1914704428368541</v>
      </c>
      <c r="M62" s="30">
        <f>IFERROR((($C62*s_DL)/up_res!L62),".")</f>
        <v>8.1914704428368541</v>
      </c>
      <c r="N62" s="30">
        <f>IFERROR((($C62*s_DL)/up_res!M62),".")</f>
        <v>8.1914704428368541</v>
      </c>
      <c r="O62" s="30">
        <f>IFERROR((($C62*s_DL)/up_res!N62),".")</f>
        <v>7.3870975937406502</v>
      </c>
      <c r="P62" s="30">
        <f>IFERROR((($C62*s_DL)/up_res!O62),".")</f>
        <v>7.3870975937406502</v>
      </c>
      <c r="Q62" s="30">
        <f>IFERROR((($C62*s_DL)/up_res!P62),".")</f>
        <v>7.3870975937406502</v>
      </c>
      <c r="R62" s="30">
        <f>IFERROR((($C62*s_DL)/up_res!Q62),".")</f>
        <v>7.3870975937406502</v>
      </c>
      <c r="S62" s="30">
        <f>IFERROR((($C62*s_DL)/up_res!R62),".")</f>
        <v>7.3870975937406502</v>
      </c>
    </row>
    <row r="63" spans="1:19">
      <c r="A63" s="88" t="s">
        <v>70</v>
      </c>
      <c r="B63" s="28"/>
      <c r="C63" s="28">
        <v>5</v>
      </c>
      <c r="D63" s="30">
        <f>IFERROR((($C63*s_DL)/up_res!C63),".")</f>
        <v>765402.29680702917</v>
      </c>
      <c r="E63" s="30">
        <f>IFERROR((($C63*s_DL)/up_res!D63),".")</f>
        <v>65550.546251849795</v>
      </c>
      <c r="F63" s="30">
        <f>IFERROR((($C63*s_DL)/up_res!E63),".")</f>
        <v>13355.80489909433</v>
      </c>
      <c r="G63" s="30">
        <f>IFERROR((($C63*s_DL)/up_res!F63),".")</f>
        <v>6.2092767718200559</v>
      </c>
      <c r="H63" s="30">
        <f>IFERROR((($C63*s_DL)/up_res!G63),".")</f>
        <v>778764.31098289532</v>
      </c>
      <c r="I63" s="30">
        <f>IFERROR((($C63*s_DL)/up_res!H63),".")</f>
        <v>830959.05233565066</v>
      </c>
      <c r="J63" s="30">
        <f>IFERROR((($C63*s_DL)/up_res!I63),".")</f>
        <v>7.4609685696780561</v>
      </c>
      <c r="K63" s="30">
        <f>IFERROR((($C63*s_DL)/up_res!J63),".")</f>
        <v>7.4609685696780561</v>
      </c>
      <c r="L63" s="30">
        <f>IFERROR((($C63*s_DL)/up_res!K63),".")</f>
        <v>7.4609685696780561</v>
      </c>
      <c r="M63" s="30">
        <f>IFERROR((($C63*s_DL)/up_res!L63),".")</f>
        <v>7.4609685696780561</v>
      </c>
      <c r="N63" s="30">
        <f>IFERROR((($C63*s_DL)/up_res!M63),".")</f>
        <v>7.4609685696780561</v>
      </c>
      <c r="O63" s="30">
        <f>IFERROR((($C63*s_DL)/up_res!N63),".")</f>
        <v>7.9086403636691012</v>
      </c>
      <c r="P63" s="30">
        <f>IFERROR((($C63*s_DL)/up_res!O63),".")</f>
        <v>7.8037100001216482</v>
      </c>
      <c r="Q63" s="30">
        <f>IFERROR((($C63*s_DL)/up_res!P63),".")</f>
        <v>7.9057554343373031</v>
      </c>
      <c r="R63" s="30">
        <f>IFERROR((($C63*s_DL)/up_res!Q63),".")</f>
        <v>7.8121181168373042</v>
      </c>
      <c r="S63" s="30">
        <f>IFERROR((($C63*s_DL)/up_res!R63),".")</f>
        <v>7.0177427140536173</v>
      </c>
    </row>
    <row r="64" spans="1:19">
      <c r="A64" s="88" t="s">
        <v>71</v>
      </c>
      <c r="B64" s="28"/>
      <c r="C64" s="28">
        <v>5</v>
      </c>
      <c r="D64" s="30">
        <f>IFERROR((($C64*s_DL)/up_res!C64),".")</f>
        <v>765402.29680702917</v>
      </c>
      <c r="E64" s="30">
        <f>IFERROR((($C64*s_DL)/up_res!D64),".")</f>
        <v>65550.546251849795</v>
      </c>
      <c r="F64" s="30">
        <f>IFERROR((($C64*s_DL)/up_res!E64),".")</f>
        <v>13355.80489909433</v>
      </c>
      <c r="G64" s="30">
        <f>IFERROR((($C64*s_DL)/up_res!F64),".")</f>
        <v>6.3704491349338799</v>
      </c>
      <c r="H64" s="30">
        <f>IFERROR((($C64*s_DL)/up_res!G64),".")</f>
        <v>778764.47215525829</v>
      </c>
      <c r="I64" s="30">
        <f>IFERROR((($C64*s_DL)/up_res!H64),".")</f>
        <v>830959.21350801375</v>
      </c>
      <c r="J64" s="30">
        <f>IFERROR((($C64*s_DL)/up_res!I64),".")</f>
        <v>8.0519363771773094</v>
      </c>
      <c r="K64" s="30">
        <f>IFERROR((($C64*s_DL)/up_res!J64),".")</f>
        <v>8.0519363771773094</v>
      </c>
      <c r="L64" s="30">
        <f>IFERROR((($C64*s_DL)/up_res!K64),".")</f>
        <v>8.0519363771773094</v>
      </c>
      <c r="M64" s="30">
        <f>IFERROR((($C64*s_DL)/up_res!L64),".")</f>
        <v>8.0519363771773094</v>
      </c>
      <c r="N64" s="30">
        <f>IFERROR((($C64*s_DL)/up_res!M64),".")</f>
        <v>8.0519363771773094</v>
      </c>
      <c r="O64" s="30">
        <f>IFERROR((($C64*s_DL)/up_res!N64),".")</f>
        <v>7.7730313164452776</v>
      </c>
      <c r="P64" s="30">
        <f>IFERROR((($C64*s_DL)/up_res!O64),".")</f>
        <v>7.6867505825520031</v>
      </c>
      <c r="Q64" s="30">
        <f>IFERROR((($C64*s_DL)/up_res!P64),".")</f>
        <v>7.7186744540925076</v>
      </c>
      <c r="R64" s="30">
        <f>IFERROR((($C64*s_DL)/up_res!Q64),".")</f>
        <v>7.6361444363998823</v>
      </c>
      <c r="S64" s="30">
        <f>IFERROR((($C64*s_DL)/up_res!R64),".")</f>
        <v>7.1999001888310401</v>
      </c>
    </row>
    <row r="65" spans="1:19">
      <c r="A65" s="88" t="s">
        <v>72</v>
      </c>
      <c r="B65" s="28"/>
      <c r="C65" s="28">
        <v>5</v>
      </c>
      <c r="D65" s="30">
        <f>IFERROR((($C65*s_DL)/up_res!C65),".")</f>
        <v>765402.29680702917</v>
      </c>
      <c r="E65" s="30">
        <f>IFERROR((($C65*s_DL)/up_res!D65),".")</f>
        <v>65550.546251849795</v>
      </c>
      <c r="F65" s="30">
        <f>IFERROR((($C65*s_DL)/up_res!E65),".")</f>
        <v>13355.80489909433</v>
      </c>
      <c r="G65" s="30">
        <f>IFERROR((($C65*s_DL)/up_res!F65),".")</f>
        <v>6.6521587503680486</v>
      </c>
      <c r="H65" s="30">
        <f>IFERROR((($C65*s_DL)/up_res!G65),".")</f>
        <v>778764.7538648739</v>
      </c>
      <c r="I65" s="30">
        <f>IFERROR((($C65*s_DL)/up_res!H65),".")</f>
        <v>830959.49521762924</v>
      </c>
      <c r="J65" s="30" t="str">
        <f>IFERROR((($C65*s_DL)/up_res!I65),".")</f>
        <v>.</v>
      </c>
      <c r="K65" s="30" t="str">
        <f>IFERROR((($C65*s_DL)/up_res!J65),".")</f>
        <v>.</v>
      </c>
      <c r="L65" s="30" t="str">
        <f>IFERROR((($C65*s_DL)/up_res!K65),".")</f>
        <v>.</v>
      </c>
      <c r="M65" s="30" t="str">
        <f>IFERROR((($C65*s_DL)/up_res!L65),".")</f>
        <v>.</v>
      </c>
      <c r="N65" s="30" t="str">
        <f>IFERROR((($C65*s_DL)/up_res!M65),".")</f>
        <v>.</v>
      </c>
      <c r="O65" s="30">
        <f>IFERROR((($C65*s_DL)/up_res!N65),".")</f>
        <v>7.1754476976236887</v>
      </c>
      <c r="P65" s="30">
        <f>IFERROR((($C65*s_DL)/up_res!O65),".")</f>
        <v>7.5373072761115543</v>
      </c>
      <c r="Q65" s="30">
        <f>IFERROR((($C65*s_DL)/up_res!P65),".")</f>
        <v>7.5123026377023514</v>
      </c>
      <c r="R65" s="30">
        <f>IFERROR((($C65*s_DL)/up_res!Q65),".")</f>
        <v>7.3951357848110932</v>
      </c>
      <c r="S65" s="30">
        <f>IFERROR((($C65*s_DL)/up_res!R65),".")</f>
        <v>7.5182892176732015</v>
      </c>
    </row>
    <row r="66" spans="1:19">
      <c r="A66" s="88" t="s">
        <v>73</v>
      </c>
      <c r="B66" s="28"/>
      <c r="C66" s="28">
        <v>5</v>
      </c>
      <c r="D66" s="30">
        <f>IFERROR((($C66*s_DL)/up_res!C66),".")</f>
        <v>765402.29680702917</v>
      </c>
      <c r="E66" s="30">
        <f>IFERROR((($C66*s_DL)/up_res!D66),".")</f>
        <v>65550.546251849795</v>
      </c>
      <c r="F66" s="30">
        <f>IFERROR((($C66*s_DL)/up_res!E66),".")</f>
        <v>13355.80489909433</v>
      </c>
      <c r="G66" s="30">
        <f>IFERROR((($C66*s_DL)/up_res!F66),".")</f>
        <v>6.3782044643155382</v>
      </c>
      <c r="H66" s="30">
        <f>IFERROR((($C66*s_DL)/up_res!G66),".")</f>
        <v>778764.47991058778</v>
      </c>
      <c r="I66" s="30">
        <f>IFERROR((($C66*s_DL)/up_res!H66),".")</f>
        <v>830959.22126334324</v>
      </c>
      <c r="J66" s="30" t="str">
        <f>IFERROR((($C66*s_DL)/up_res!I66),".")</f>
        <v>.</v>
      </c>
      <c r="K66" s="30" t="str">
        <f>IFERROR((($C66*s_DL)/up_res!J66),".")</f>
        <v>.</v>
      </c>
      <c r="L66" s="30" t="str">
        <f>IFERROR((($C66*s_DL)/up_res!K66),".")</f>
        <v>.</v>
      </c>
      <c r="M66" s="30" t="str">
        <f>IFERROR((($C66*s_DL)/up_res!L66),".")</f>
        <v>.</v>
      </c>
      <c r="N66" s="30" t="str">
        <f>IFERROR((($C66*s_DL)/up_res!M66),".")</f>
        <v>.</v>
      </c>
      <c r="O66" s="30">
        <f>IFERROR((($C66*s_DL)/up_res!N66),".")</f>
        <v>7.8687173633968328</v>
      </c>
      <c r="P66" s="30">
        <f>IFERROR((($C66*s_DL)/up_res!O66),".")</f>
        <v>7.7372505377864638</v>
      </c>
      <c r="Q66" s="30">
        <f>IFERROR((($C66*s_DL)/up_res!P66),".")</f>
        <v>7.6793480877691129</v>
      </c>
      <c r="R66" s="30">
        <f>IFERROR((($C66*s_DL)/up_res!Q66),".")</f>
        <v>7.4869232368993055</v>
      </c>
      <c r="S66" s="30">
        <f>IFERROR((($C66*s_DL)/up_res!R66),".")</f>
        <v>7.2086652847130956</v>
      </c>
    </row>
    <row r="67" spans="1:19">
      <c r="A67" s="88" t="s">
        <v>74</v>
      </c>
      <c r="B67" s="28"/>
      <c r="C67" s="28">
        <v>5</v>
      </c>
      <c r="D67" s="30">
        <f>IFERROR((($C67*s_DL)/up_res!C67),".")</f>
        <v>765402.29680702917</v>
      </c>
      <c r="E67" s="30">
        <f>IFERROR((($C67*s_DL)/up_res!D67),".")</f>
        <v>65550.546251849795</v>
      </c>
      <c r="F67" s="30">
        <f>IFERROR((($C67*s_DL)/up_res!E67),".")</f>
        <v>13355.80489909433</v>
      </c>
      <c r="G67" s="30">
        <f>IFERROR((($C67*s_DL)/up_res!F67),".")</f>
        <v>6.4059072952132299</v>
      </c>
      <c r="H67" s="30">
        <f>IFERROR((($C67*s_DL)/up_res!G67),".")</f>
        <v>778764.50761341862</v>
      </c>
      <c r="I67" s="30">
        <f>IFERROR((($C67*s_DL)/up_res!H67),".")</f>
        <v>830959.24896617408</v>
      </c>
      <c r="J67" s="30">
        <f>IFERROR((($C67*s_DL)/up_res!I67),".")</f>
        <v>8.0355206047467718</v>
      </c>
      <c r="K67" s="30">
        <f>IFERROR((($C67*s_DL)/up_res!J67),".")</f>
        <v>8.0355206047467718</v>
      </c>
      <c r="L67" s="30">
        <f>IFERROR((($C67*s_DL)/up_res!K67),".")</f>
        <v>8.0355206047467718</v>
      </c>
      <c r="M67" s="30">
        <f>IFERROR((($C67*s_DL)/up_res!L67),".")</f>
        <v>8.0355206047467718</v>
      </c>
      <c r="N67" s="30">
        <f>IFERROR((($C67*s_DL)/up_res!M67),".")</f>
        <v>8.0355206047467718</v>
      </c>
      <c r="O67" s="30">
        <f>IFERROR((($C67*s_DL)/up_res!N67),".")</f>
        <v>7.5357764259278781</v>
      </c>
      <c r="P67" s="30">
        <f>IFERROR((($C67*s_DL)/up_res!O67),".")</f>
        <v>7.5998946437661026</v>
      </c>
      <c r="Q67" s="30">
        <f>IFERROR((($C67*s_DL)/up_res!P67),".")</f>
        <v>7.5958066808770353</v>
      </c>
      <c r="R67" s="30">
        <f>IFERROR((($C67*s_DL)/up_res!Q67),".")</f>
        <v>7.6255084793725878</v>
      </c>
      <c r="S67" s="30">
        <f>IFERROR((($C67*s_DL)/up_res!R67),".")</f>
        <v>7.2399751049764216</v>
      </c>
    </row>
    <row r="68" spans="1:19">
      <c r="A68" s="88" t="s">
        <v>75</v>
      </c>
      <c r="B68" s="28"/>
      <c r="C68" s="28">
        <v>5</v>
      </c>
      <c r="D68" s="30">
        <f>IFERROR((($C68*s_DL)/up_res!C68),".")</f>
        <v>765402.29680702917</v>
      </c>
      <c r="E68" s="30">
        <f>IFERROR((($C68*s_DL)/up_res!D68),".")</f>
        <v>65550.546251849795</v>
      </c>
      <c r="F68" s="30">
        <f>IFERROR((($C68*s_DL)/up_res!E68),".")</f>
        <v>13355.80489909433</v>
      </c>
      <c r="G68" s="30">
        <f>IFERROR((($C68*s_DL)/up_res!F68),".")</f>
        <v>6.4079223651393793</v>
      </c>
      <c r="H68" s="30">
        <f>IFERROR((($C68*s_DL)/up_res!G68),".")</f>
        <v>778764.50962848857</v>
      </c>
      <c r="I68" s="30">
        <f>IFERROR((($C68*s_DL)/up_res!H68),".")</f>
        <v>830959.25098124414</v>
      </c>
      <c r="J68" s="30">
        <f>IFERROR((($C68*s_DL)/up_res!I68),".")</f>
        <v>7.9206101977330317</v>
      </c>
      <c r="K68" s="30">
        <f>IFERROR((($C68*s_DL)/up_res!J68),".")</f>
        <v>7.9206101977330317</v>
      </c>
      <c r="L68" s="30">
        <f>IFERROR((($C68*s_DL)/up_res!K68),".")</f>
        <v>7.9206101977330317</v>
      </c>
      <c r="M68" s="30">
        <f>IFERROR((($C68*s_DL)/up_res!L68),".")</f>
        <v>7.9206101977330317</v>
      </c>
      <c r="N68" s="30">
        <f>IFERROR((($C68*s_DL)/up_res!M68),".")</f>
        <v>7.9206101977330317</v>
      </c>
      <c r="O68" s="30">
        <f>IFERROR((($C68*s_DL)/up_res!N68),".")</f>
        <v>7.7343543182327279</v>
      </c>
      <c r="P68" s="30">
        <f>IFERROR((($C68*s_DL)/up_res!O68),".")</f>
        <v>7.6633340538202148</v>
      </c>
      <c r="Q68" s="30">
        <f>IFERROR((($C68*s_DL)/up_res!P68),".")</f>
        <v>7.740770739601766</v>
      </c>
      <c r="R68" s="30">
        <f>IFERROR((($C68*s_DL)/up_res!Q68),".")</f>
        <v>7.5833731336709578</v>
      </c>
      <c r="S68" s="30">
        <f>IFERROR((($C68*s_DL)/up_res!R68),".")</f>
        <v>7.2422525428829942</v>
      </c>
    </row>
    <row r="69" spans="1:19">
      <c r="A69" s="34" t="s">
        <v>76</v>
      </c>
      <c r="B69" s="28" t="s">
        <v>9</v>
      </c>
      <c r="C69" s="28">
        <v>5</v>
      </c>
      <c r="D69" s="30">
        <f>IFERROR((($C69*s_DL)/up_res!C69),".")</f>
        <v>765402.29680702917</v>
      </c>
      <c r="E69" s="30">
        <f>IFERROR((($C69*s_DL)/up_res!D69),".")</f>
        <v>65550.546251849795</v>
      </c>
      <c r="F69" s="30">
        <f>IFERROR((($C69*s_DL)/up_res!E69),".")</f>
        <v>13355.80489909433</v>
      </c>
      <c r="G69" s="30">
        <f>IFERROR((($C69*s_DL)/up_res!F69),".")</f>
        <v>7.1874428178058194</v>
      </c>
      <c r="H69" s="30">
        <f>IFERROR((($C69*s_DL)/up_res!G69),".")</f>
        <v>778765.2891489414</v>
      </c>
      <c r="I69" s="30">
        <f>IFERROR((($C69*s_DL)/up_res!H69),".")</f>
        <v>830960.03050169675</v>
      </c>
      <c r="J69" s="30">
        <f>IFERROR((($C69*s_DL)/up_res!I69),".")</f>
        <v>9.767384596168192</v>
      </c>
      <c r="K69" s="30">
        <f>IFERROR((($C69*s_DL)/up_res!J69),".")</f>
        <v>9.767384596168192</v>
      </c>
      <c r="L69" s="30">
        <f>IFERROR((($C69*s_DL)/up_res!K69),".")</f>
        <v>9.767384596168192</v>
      </c>
      <c r="M69" s="30">
        <f>IFERROR((($C69*s_DL)/up_res!L69),".")</f>
        <v>9.767384596168192</v>
      </c>
      <c r="N69" s="30">
        <f>IFERROR((($C69*s_DL)/up_res!M69),".")</f>
        <v>9.767384596168192</v>
      </c>
      <c r="O69" s="30">
        <f>IFERROR((($C69*s_DL)/up_res!N69),".")</f>
        <v>8.0880630588401203</v>
      </c>
      <c r="P69" s="30">
        <f>IFERROR((($C69*s_DL)/up_res!O69),".")</f>
        <v>7.814955492196078</v>
      </c>
      <c r="Q69" s="30">
        <f>IFERROR((($C69*s_DL)/up_res!P69),".")</f>
        <v>7.6734192059011432</v>
      </c>
      <c r="R69" s="30">
        <f>IFERROR((($C69*s_DL)/up_res!Q69),".")</f>
        <v>7.6926334462472958</v>
      </c>
      <c r="S69" s="30">
        <f>IFERROR((($C69*s_DL)/up_res!R69),".")</f>
        <v>8.1232688316048414</v>
      </c>
    </row>
    <row r="70" spans="1:19">
      <c r="A70" s="88" t="s">
        <v>77</v>
      </c>
      <c r="B70" s="28"/>
      <c r="C70" s="28">
        <v>5</v>
      </c>
      <c r="D70" s="30">
        <f>IFERROR((($C70*s_DL)/up_res!C70),".")</f>
        <v>765402.29680702917</v>
      </c>
      <c r="E70" s="30">
        <f>IFERROR((($C70*s_DL)/up_res!D70),".")</f>
        <v>65550.546251849795</v>
      </c>
      <c r="F70" s="30">
        <f>IFERROR((($C70*s_DL)/up_res!E70),".")</f>
        <v>13355.80489909433</v>
      </c>
      <c r="G70" s="30">
        <f>IFERROR((($C70*s_DL)/up_res!F70),".")</f>
        <v>6.5360808124421643</v>
      </c>
      <c r="H70" s="30">
        <f>IFERROR((($C70*s_DL)/up_res!G70),".")</f>
        <v>778764.6377869359</v>
      </c>
      <c r="I70" s="30">
        <f>IFERROR((($C70*s_DL)/up_res!H70),".")</f>
        <v>830959.37913969136</v>
      </c>
      <c r="J70" s="30">
        <f>IFERROR((($C70*s_DL)/up_res!I70),".")</f>
        <v>8.1914704428368541</v>
      </c>
      <c r="K70" s="30">
        <f>IFERROR((($C70*s_DL)/up_res!J70),".")</f>
        <v>8.1914704428368541</v>
      </c>
      <c r="L70" s="30">
        <f>IFERROR((($C70*s_DL)/up_res!K70),".")</f>
        <v>8.1914704428368541</v>
      </c>
      <c r="M70" s="30">
        <f>IFERROR((($C70*s_DL)/up_res!L70),".")</f>
        <v>8.1914704428368541</v>
      </c>
      <c r="N70" s="30">
        <f>IFERROR((($C70*s_DL)/up_res!M70),".")</f>
        <v>8.1914704428368541</v>
      </c>
      <c r="O70" s="30">
        <f>IFERROR((($C70*s_DL)/up_res!N70),".")</f>
        <v>7.3870975937406502</v>
      </c>
      <c r="P70" s="30">
        <f>IFERROR((($C70*s_DL)/up_res!O70),".")</f>
        <v>7.3870975937406502</v>
      </c>
      <c r="Q70" s="30">
        <f>IFERROR((($C70*s_DL)/up_res!P70),".")</f>
        <v>7.3870975937406502</v>
      </c>
      <c r="R70" s="30">
        <f>IFERROR((($C70*s_DL)/up_res!Q70),".")</f>
        <v>7.3870975937406502</v>
      </c>
      <c r="S70" s="30">
        <f>IFERROR((($C70*s_DL)/up_res!R70),".")</f>
        <v>7.3870975937406502</v>
      </c>
    </row>
    <row r="71" spans="1:19">
      <c r="A71" s="88" t="s">
        <v>78</v>
      </c>
      <c r="B71" s="28"/>
      <c r="C71" s="28">
        <v>5</v>
      </c>
      <c r="D71" s="30">
        <f>IFERROR((($C71*s_DL)/up_res!C71),".")</f>
        <v>765402.29680702917</v>
      </c>
      <c r="E71" s="30">
        <f>IFERROR((($C71*s_DL)/up_res!D71),".")</f>
        <v>65550.546251849795</v>
      </c>
      <c r="F71" s="30">
        <f>IFERROR((($C71*s_DL)/up_res!E71),".")</f>
        <v>13355.80489909433</v>
      </c>
      <c r="G71" s="30">
        <f>IFERROR((($C71*s_DL)/up_res!F71),".")</f>
        <v>6.8732595845125894</v>
      </c>
      <c r="H71" s="30">
        <f>IFERROR((($C71*s_DL)/up_res!G71),".")</f>
        <v>778764.97496570798</v>
      </c>
      <c r="I71" s="30">
        <f>IFERROR((($C71*s_DL)/up_res!H71),".")</f>
        <v>830959.71631846332</v>
      </c>
      <c r="J71" s="30">
        <f>IFERROR((($C71*s_DL)/up_res!I71),".")</f>
        <v>9.3159508543284861</v>
      </c>
      <c r="K71" s="30">
        <f>IFERROR((($C71*s_DL)/up_res!J71),".")</f>
        <v>9.3159508543284861</v>
      </c>
      <c r="L71" s="30">
        <f>IFERROR((($C71*s_DL)/up_res!K71),".")</f>
        <v>9.3159508543284861</v>
      </c>
      <c r="M71" s="30">
        <f>IFERROR((($C71*s_DL)/up_res!L71),".")</f>
        <v>9.3159508543284861</v>
      </c>
      <c r="N71" s="30">
        <f>IFERROR((($C71*s_DL)/up_res!M71),".")</f>
        <v>9.3159508543284861</v>
      </c>
      <c r="O71" s="30">
        <f>IFERROR((($C71*s_DL)/up_res!N71),".")</f>
        <v>7.6479227032742836</v>
      </c>
      <c r="P71" s="30">
        <f>IFERROR((($C71*s_DL)/up_res!O71),".")</f>
        <v>7.5186743956647843</v>
      </c>
      <c r="Q71" s="30">
        <f>IFERROR((($C71*s_DL)/up_res!P71),".")</f>
        <v>7.3905033556556985</v>
      </c>
      <c r="R71" s="30">
        <f>IFERROR((($C71*s_DL)/up_res!Q71),".")</f>
        <v>7.3083918355120545</v>
      </c>
      <c r="S71" s="30">
        <f>IFERROR((($C71*s_DL)/up_res!R71),".")</f>
        <v>7.7681780251637758</v>
      </c>
    </row>
    <row r="72" spans="1:19">
      <c r="A72" s="88" t="s">
        <v>79</v>
      </c>
      <c r="B72" s="28"/>
      <c r="C72" s="28">
        <v>5</v>
      </c>
      <c r="D72" s="30">
        <f>IFERROR((($C72*s_DL)/up_res!C72),".")</f>
        <v>765402.29680702917</v>
      </c>
      <c r="E72" s="30">
        <f>IFERROR((($C72*s_DL)/up_res!D72),".")</f>
        <v>65550.546251849795</v>
      </c>
      <c r="F72" s="30">
        <f>IFERROR((($C72*s_DL)/up_res!E72),".")</f>
        <v>13355.80489909433</v>
      </c>
      <c r="G72" s="30">
        <f>IFERROR((($C72*s_DL)/up_res!F72),".")</f>
        <v>6.5360808124421643</v>
      </c>
      <c r="H72" s="30">
        <f>IFERROR((($C72*s_DL)/up_res!G72),".")</f>
        <v>778764.6377869359</v>
      </c>
      <c r="I72" s="30">
        <f>IFERROR((($C72*s_DL)/up_res!H72),".")</f>
        <v>830959.37913969136</v>
      </c>
      <c r="J72" s="30">
        <f>IFERROR((($C72*s_DL)/up_res!I72),".")</f>
        <v>8.7988540227666423</v>
      </c>
      <c r="K72" s="30">
        <f>IFERROR((($C72*s_DL)/up_res!J72),".")</f>
        <v>8.7988540227666423</v>
      </c>
      <c r="L72" s="30">
        <f>IFERROR((($C72*s_DL)/up_res!K72),".")</f>
        <v>8.7988540227666423</v>
      </c>
      <c r="M72" s="30">
        <f>IFERROR((($C72*s_DL)/up_res!L72),".")</f>
        <v>8.7988540227666423</v>
      </c>
      <c r="N72" s="30">
        <f>IFERROR((($C72*s_DL)/up_res!M72),".")</f>
        <v>8.7988540227666423</v>
      </c>
      <c r="O72" s="30">
        <f>IFERROR((($C72*s_DL)/up_res!N72),".")</f>
        <v>7.3870975937406502</v>
      </c>
      <c r="P72" s="30">
        <f>IFERROR((($C72*s_DL)/up_res!O72),".")</f>
        <v>7.3870975937406502</v>
      </c>
      <c r="Q72" s="30">
        <f>IFERROR((($C72*s_DL)/up_res!P72),".")</f>
        <v>7.3870975937406502</v>
      </c>
      <c r="R72" s="30">
        <f>IFERROR((($C72*s_DL)/up_res!Q72),".")</f>
        <v>7.3870975937406502</v>
      </c>
      <c r="S72" s="30">
        <f>IFERROR((($C72*s_DL)/up_res!R72),".")</f>
        <v>7.3870975937406502</v>
      </c>
    </row>
    <row r="73" spans="1:19">
      <c r="A73" s="34" t="s">
        <v>80</v>
      </c>
      <c r="B73" s="28" t="s">
        <v>9</v>
      </c>
      <c r="C73" s="28">
        <v>5</v>
      </c>
      <c r="D73" s="30">
        <f>IFERROR((($C73*s_DL)/up_res!C73),".")</f>
        <v>765402.29680702917</v>
      </c>
      <c r="E73" s="30">
        <f>IFERROR((($C73*s_DL)/up_res!D73),".")</f>
        <v>65550.546251849795</v>
      </c>
      <c r="F73" s="30">
        <f>IFERROR((($C73*s_DL)/up_res!E73),".")</f>
        <v>13355.80489909433</v>
      </c>
      <c r="G73" s="30">
        <f>IFERROR((($C73*s_DL)/up_res!F73),".")</f>
        <v>6.7687568284190682</v>
      </c>
      <c r="H73" s="30">
        <f>IFERROR((($C73*s_DL)/up_res!G73),".")</f>
        <v>778764.87046295183</v>
      </c>
      <c r="I73" s="30">
        <f>IFERROR((($C73*s_DL)/up_res!H73),".")</f>
        <v>830959.61181570729</v>
      </c>
      <c r="J73" s="30">
        <f>IFERROR((($C73*s_DL)/up_res!I73),".")</f>
        <v>8.9548038608567193</v>
      </c>
      <c r="K73" s="30">
        <f>IFERROR((($C73*s_DL)/up_res!J73),".")</f>
        <v>8.9548038608567193</v>
      </c>
      <c r="L73" s="30">
        <f>IFERROR((($C73*s_DL)/up_res!K73),".")</f>
        <v>8.9548038608567193</v>
      </c>
      <c r="M73" s="30">
        <f>IFERROR((($C73*s_DL)/up_res!L73),".")</f>
        <v>8.9548038608567193</v>
      </c>
      <c r="N73" s="30">
        <f>IFERROR((($C73*s_DL)/up_res!M73),".")</f>
        <v>8.9548038608567193</v>
      </c>
      <c r="O73" s="30">
        <f>IFERROR((($C73*s_DL)/up_res!N73),".")</f>
        <v>7.568618154270605</v>
      </c>
      <c r="P73" s="30">
        <f>IFERROR((($C73*s_DL)/up_res!O73),".")</f>
        <v>7.6102245976508271</v>
      </c>
      <c r="Q73" s="30">
        <f>IFERROR((($C73*s_DL)/up_res!P73),".")</f>
        <v>7.6369028263792185</v>
      </c>
      <c r="R73" s="30">
        <f>IFERROR((($C73*s_DL)/up_res!Q73),".")</f>
        <v>7.3017355771018684</v>
      </c>
      <c r="S73" s="30">
        <f>IFERROR((($C73*s_DL)/up_res!R73),".")</f>
        <v>7.6500687054919325</v>
      </c>
    </row>
    <row r="74" spans="1:19">
      <c r="A74" s="88" t="s">
        <v>81</v>
      </c>
      <c r="B74" s="28"/>
      <c r="C74" s="28">
        <v>5</v>
      </c>
      <c r="D74" s="30">
        <f>IFERROR((($C74*s_DL)/up_res!C74),".")</f>
        <v>765402.29680702917</v>
      </c>
      <c r="E74" s="30">
        <f>IFERROR((($C74*s_DL)/up_res!D74),".")</f>
        <v>65550.546251849795</v>
      </c>
      <c r="F74" s="30">
        <f>IFERROR((($C74*s_DL)/up_res!E74),".")</f>
        <v>13355.80489909433</v>
      </c>
      <c r="G74" s="30">
        <f>IFERROR((($C74*s_DL)/up_res!F74),".")</f>
        <v>6.3921430968528448</v>
      </c>
      <c r="H74" s="30">
        <f>IFERROR((($C74*s_DL)/up_res!G74),".")</f>
        <v>778764.49384922022</v>
      </c>
      <c r="I74" s="30">
        <f>IFERROR((($C74*s_DL)/up_res!H74),".")</f>
        <v>830959.23520197568</v>
      </c>
      <c r="J74" s="30" t="str">
        <f>IFERROR((($C74*s_DL)/up_res!I74),".")</f>
        <v>.</v>
      </c>
      <c r="K74" s="30" t="str">
        <f>IFERROR((($C74*s_DL)/up_res!J74),".")</f>
        <v>.</v>
      </c>
      <c r="L74" s="30" t="str">
        <f>IFERROR((($C74*s_DL)/up_res!K74),".")</f>
        <v>.</v>
      </c>
      <c r="M74" s="30" t="str">
        <f>IFERROR((($C74*s_DL)/up_res!L74),".")</f>
        <v>.</v>
      </c>
      <c r="N74" s="30" t="str">
        <f>IFERROR((($C74*s_DL)/up_res!M74),".")</f>
        <v>.</v>
      </c>
      <c r="O74" s="30">
        <f>IFERROR((($C74*s_DL)/up_res!N74),".")</f>
        <v>7.6913059639568537</v>
      </c>
      <c r="P74" s="30">
        <f>IFERROR((($C74*s_DL)/up_res!O74),".")</f>
        <v>7.7031552913417203</v>
      </c>
      <c r="Q74" s="30">
        <f>IFERROR((($C74*s_DL)/up_res!P74),".")</f>
        <v>7.7086230634871367</v>
      </c>
      <c r="R74" s="30">
        <f>IFERROR((($C74*s_DL)/up_res!Q74),".")</f>
        <v>7.7082757499902446</v>
      </c>
      <c r="S74" s="30">
        <f>IFERROR((($C74*s_DL)/up_res!R74),".")</f>
        <v>7.2244187678524652</v>
      </c>
    </row>
    <row r="75" spans="1:19">
      <c r="A75" s="34" t="s">
        <v>82</v>
      </c>
      <c r="B75" s="28" t="s">
        <v>9</v>
      </c>
      <c r="C75" s="28">
        <v>5</v>
      </c>
      <c r="D75" s="30">
        <f>IFERROR((($C75*s_DL)/up_res!C75),".")</f>
        <v>765402.29680702917</v>
      </c>
      <c r="E75" s="30">
        <f>IFERROR((($C75*s_DL)/up_res!D75),".")</f>
        <v>65550.546251849795</v>
      </c>
      <c r="F75" s="30">
        <f>IFERROR((($C75*s_DL)/up_res!E75),".")</f>
        <v>13355.80489909433</v>
      </c>
      <c r="G75" s="30">
        <f>IFERROR((($C75*s_DL)/up_res!F75),".")</f>
        <v>6.5360808124421643</v>
      </c>
      <c r="H75" s="30">
        <f>IFERROR((($C75*s_DL)/up_res!G75),".")</f>
        <v>778764.6377869359</v>
      </c>
      <c r="I75" s="30">
        <f>IFERROR((($C75*s_DL)/up_res!H75),".")</f>
        <v>830959.37913969136</v>
      </c>
      <c r="J75" s="30">
        <f>IFERROR((($C75*s_DL)/up_res!I75),".")</f>
        <v>8.7988540227666423</v>
      </c>
      <c r="K75" s="30">
        <f>IFERROR((($C75*s_DL)/up_res!J75),".")</f>
        <v>8.7988540227666423</v>
      </c>
      <c r="L75" s="30">
        <f>IFERROR((($C75*s_DL)/up_res!K75),".")</f>
        <v>8.7988540227666423</v>
      </c>
      <c r="M75" s="30">
        <f>IFERROR((($C75*s_DL)/up_res!L75),".")</f>
        <v>8.7988540227666423</v>
      </c>
      <c r="N75" s="30">
        <f>IFERROR((($C75*s_DL)/up_res!M75),".")</f>
        <v>8.7988540227666423</v>
      </c>
      <c r="O75" s="30">
        <f>IFERROR((($C75*s_DL)/up_res!N75),".")</f>
        <v>7.3870975937406502</v>
      </c>
      <c r="P75" s="30">
        <f>IFERROR((($C75*s_DL)/up_res!O75),".")</f>
        <v>7.3870975937406502</v>
      </c>
      <c r="Q75" s="30">
        <f>IFERROR((($C75*s_DL)/up_res!P75),".")</f>
        <v>7.3870975937406502</v>
      </c>
      <c r="R75" s="30">
        <f>IFERROR((($C75*s_DL)/up_res!Q75),".")</f>
        <v>7.3870975937406502</v>
      </c>
      <c r="S75" s="30">
        <f>IFERROR((($C75*s_DL)/up_res!R75),".")</f>
        <v>7.3870975937406502</v>
      </c>
    </row>
    <row r="76" spans="1:19">
      <c r="A76" s="27" t="s">
        <v>83</v>
      </c>
      <c r="B76" s="90" t="s">
        <v>9</v>
      </c>
      <c r="C76" s="28">
        <v>5</v>
      </c>
      <c r="D76" s="30">
        <f>IFERROR((($C76*s_DL)/up_res!C76),".")</f>
        <v>765402.29680702917</v>
      </c>
      <c r="E76" s="30">
        <f>IFERROR((($C76*s_DL)/up_res!D76),".")</f>
        <v>65550.546251849795</v>
      </c>
      <c r="F76" s="30">
        <f>IFERROR((($C76*s_DL)/up_res!E76),".")</f>
        <v>13355.80489909433</v>
      </c>
      <c r="G76" s="30">
        <f>IFERROR((($C76*s_DL)/up_res!F76),".")</f>
        <v>7.2623120138246264</v>
      </c>
      <c r="H76" s="30">
        <f>IFERROR((($C76*s_DL)/up_res!G76),".")</f>
        <v>778765.36401813733</v>
      </c>
      <c r="I76" s="30">
        <f>IFERROR((($C76*s_DL)/up_res!H76),".")</f>
        <v>830960.10537089279</v>
      </c>
      <c r="J76" s="30">
        <f>IFERROR((($C76*s_DL)/up_res!I76),".")</f>
        <v>9.8412555721055988</v>
      </c>
      <c r="K76" s="30">
        <f>IFERROR((($C76*s_DL)/up_res!J76),".")</f>
        <v>9.8412555721055988</v>
      </c>
      <c r="L76" s="30">
        <f>IFERROR((($C76*s_DL)/up_res!K76),".")</f>
        <v>9.8412555721055988</v>
      </c>
      <c r="M76" s="30">
        <f>IFERROR((($C76*s_DL)/up_res!L76),".")</f>
        <v>9.8412555721055988</v>
      </c>
      <c r="N76" s="30">
        <f>IFERROR((($C76*s_DL)/up_res!M76),".")</f>
        <v>9.8412555721055988</v>
      </c>
      <c r="O76" s="30">
        <f>IFERROR((($C76*s_DL)/up_res!N76),".")</f>
        <v>7.7681780251637758</v>
      </c>
      <c r="P76" s="30">
        <f>IFERROR((($C76*s_DL)/up_res!O76),".")</f>
        <v>7.9965940948743643</v>
      </c>
      <c r="Q76" s="30">
        <f>IFERROR((($C76*s_DL)/up_res!P76),".")</f>
        <v>7.7919460354396461</v>
      </c>
      <c r="R76" s="30">
        <f>IFERROR((($C76*s_DL)/up_res!Q76),".")</f>
        <v>7.75189253664142</v>
      </c>
      <c r="S76" s="30">
        <f>IFERROR((($C76*s_DL)/up_res!R76),".")</f>
        <v>8.2078862152673899</v>
      </c>
    </row>
    <row r="77" spans="1:19">
      <c r="A77" s="34" t="s">
        <v>84</v>
      </c>
      <c r="B77" s="90" t="s">
        <v>9</v>
      </c>
      <c r="C77" s="28">
        <v>5</v>
      </c>
      <c r="D77" s="30">
        <f>IFERROR((($C77*s_DL)/up_res!C77),".")</f>
        <v>765402.29680702917</v>
      </c>
      <c r="E77" s="30">
        <f>IFERROR((($C77*s_DL)/up_res!D77),".")</f>
        <v>65550.546251849795</v>
      </c>
      <c r="F77" s="30">
        <f>IFERROR((($C77*s_DL)/up_res!E77),".")</f>
        <v>13355.80489909433</v>
      </c>
      <c r="G77" s="30">
        <f>IFERROR((($C77*s_DL)/up_res!F77),".")</f>
        <v>6.5483206641508565</v>
      </c>
      <c r="H77" s="30">
        <f>IFERROR((($C77*s_DL)/up_res!G77),".")</f>
        <v>778764.65002678754</v>
      </c>
      <c r="I77" s="30">
        <f>IFERROR((($C77*s_DL)/up_res!H77),".")</f>
        <v>830959.391379543</v>
      </c>
      <c r="J77" s="30">
        <f>IFERROR((($C77*s_DL)/up_res!I77),".")</f>
        <v>8.5197858914475511</v>
      </c>
      <c r="K77" s="30">
        <f>IFERROR((($C77*s_DL)/up_res!J77),".")</f>
        <v>8.5197858914475511</v>
      </c>
      <c r="L77" s="30">
        <f>IFERROR((($C77*s_DL)/up_res!K77),".")</f>
        <v>8.5197858914475511</v>
      </c>
      <c r="M77" s="30">
        <f>IFERROR((($C77*s_DL)/up_res!L77),".")</f>
        <v>8.5197858914475511</v>
      </c>
      <c r="N77" s="30">
        <f>IFERROR((($C77*s_DL)/up_res!M77),".")</f>
        <v>8.5197858914475511</v>
      </c>
      <c r="O77" s="30">
        <f>IFERROR((($C77*s_DL)/up_res!N77),".")</f>
        <v>7.5871217115917071</v>
      </c>
      <c r="P77" s="30">
        <f>IFERROR((($C77*s_DL)/up_res!O77),".")</f>
        <v>7.5970667759916752</v>
      </c>
      <c r="Q77" s="30">
        <f>IFERROR((($C77*s_DL)/up_res!P77),".")</f>
        <v>7.6307692157564011</v>
      </c>
      <c r="R77" s="30">
        <f>IFERROR((($C77*s_DL)/up_res!Q77),".")</f>
        <v>7.2160999642559158</v>
      </c>
      <c r="S77" s="30">
        <f>IFERROR((($C77*s_DL)/up_res!R77),".")</f>
        <v>7.400931109833798</v>
      </c>
    </row>
    <row r="78" spans="1:19">
      <c r="A78" s="88" t="s">
        <v>85</v>
      </c>
      <c r="B78" s="28"/>
      <c r="C78" s="28">
        <v>5</v>
      </c>
      <c r="D78" s="30">
        <f>IFERROR((($C78*s_DL)/up_res!C78),".")</f>
        <v>765402.29680702917</v>
      </c>
      <c r="E78" s="30">
        <f>IFERROR((($C78*s_DL)/up_res!D78),".")</f>
        <v>65550.546251849795</v>
      </c>
      <c r="F78" s="30">
        <f>IFERROR((($C78*s_DL)/up_res!E78),".")</f>
        <v>13355.80489909433</v>
      </c>
      <c r="G78" s="30">
        <f>IFERROR((($C78*s_DL)/up_res!F78),".")</f>
        <v>6.621519777310688</v>
      </c>
      <c r="H78" s="30">
        <f>IFERROR((($C78*s_DL)/up_res!G78),".")</f>
        <v>778764.72322590079</v>
      </c>
      <c r="I78" s="30">
        <f>IFERROR((($C78*s_DL)/up_res!H78),".")</f>
        <v>830959.46457865625</v>
      </c>
      <c r="J78" s="30" t="str">
        <f>IFERROR((($C78*s_DL)/up_res!I78),".")</f>
        <v>.</v>
      </c>
      <c r="K78" s="30" t="str">
        <f>IFERROR((($C78*s_DL)/up_res!J78),".")</f>
        <v>.</v>
      </c>
      <c r="L78" s="30" t="str">
        <f>IFERROR((($C78*s_DL)/up_res!K78),".")</f>
        <v>.</v>
      </c>
      <c r="M78" s="30" t="str">
        <f>IFERROR((($C78*s_DL)/up_res!L78),".")</f>
        <v>.</v>
      </c>
      <c r="N78" s="30" t="str">
        <f>IFERROR((($C78*s_DL)/up_res!M78),".")</f>
        <v>.</v>
      </c>
      <c r="O78" s="30">
        <f>IFERROR((($C78*s_DL)/up_res!N78),".")</f>
        <v>7.0536522162454132</v>
      </c>
      <c r="P78" s="30">
        <f>IFERROR((($C78*s_DL)/up_res!O78),".")</f>
        <v>7.365112184235473</v>
      </c>
      <c r="Q78" s="30">
        <f>IFERROR((($C78*s_DL)/up_res!P78),".")</f>
        <v>7.4782963294658416</v>
      </c>
      <c r="R78" s="30">
        <f>IFERROR((($C78*s_DL)/up_res!Q78),".")</f>
        <v>7.2659976331875233</v>
      </c>
      <c r="S78" s="30">
        <f>IFERROR((($C78*s_DL)/up_res!R78),".")</f>
        <v>7.4836609609790905</v>
      </c>
    </row>
    <row r="79" spans="1:19">
      <c r="A79" s="88" t="s">
        <v>86</v>
      </c>
      <c r="B79" s="28"/>
      <c r="C79" s="28">
        <v>5</v>
      </c>
      <c r="D79" s="30">
        <f>IFERROR((($C79*s_DL)/up_res!C79),".")</f>
        <v>765402.29680702917</v>
      </c>
      <c r="E79" s="30">
        <f>IFERROR((($C79*s_DL)/up_res!D79),".")</f>
        <v>65550.546251849795</v>
      </c>
      <c r="F79" s="30">
        <f>IFERROR((($C79*s_DL)/up_res!E79),".")</f>
        <v>13355.80489909433</v>
      </c>
      <c r="G79" s="30">
        <f>IFERROR((($C79*s_DL)/up_res!F79),".")</f>
        <v>6.4352871581577631</v>
      </c>
      <c r="H79" s="30">
        <f>IFERROR((($C79*s_DL)/up_res!G79),".")</f>
        <v>778764.53699328168</v>
      </c>
      <c r="I79" s="30">
        <f>IFERROR((($C79*s_DL)/up_res!H79),".")</f>
        <v>830959.27834603691</v>
      </c>
      <c r="J79" s="30">
        <f>IFERROR((($C79*s_DL)/up_res!I79),".")</f>
        <v>8.1011836944689115</v>
      </c>
      <c r="K79" s="30">
        <f>IFERROR((($C79*s_DL)/up_res!J79),".")</f>
        <v>8.1011836944689115</v>
      </c>
      <c r="L79" s="30">
        <f>IFERROR((($C79*s_DL)/up_res!K79),".")</f>
        <v>8.1011836944689115</v>
      </c>
      <c r="M79" s="30">
        <f>IFERROR((($C79*s_DL)/up_res!L79),".")</f>
        <v>8.1011836944689115</v>
      </c>
      <c r="N79" s="30">
        <f>IFERROR((($C79*s_DL)/up_res!M79),".")</f>
        <v>8.1011836944689115</v>
      </c>
      <c r="O79" s="30">
        <f>IFERROR((($C79*s_DL)/up_res!N79),".")</f>
        <v>7.6528767664254955</v>
      </c>
      <c r="P79" s="30">
        <f>IFERROR((($C79*s_DL)/up_res!O79),".")</f>
        <v>7.7857663527679257</v>
      </c>
      <c r="Q79" s="30">
        <f>IFERROR((($C79*s_DL)/up_res!P79),".")</f>
        <v>7.757257168154668</v>
      </c>
      <c r="R79" s="30">
        <f>IFERROR((($C79*s_DL)/up_res!Q79),".")</f>
        <v>7.6469155746555888</v>
      </c>
      <c r="S79" s="30">
        <f>IFERROR((($C79*s_DL)/up_res!R79),".")</f>
        <v>7.2731803117493925</v>
      </c>
    </row>
    <row r="80" spans="1:19">
      <c r="A80" s="88" t="s">
        <v>87</v>
      </c>
      <c r="B80" s="28"/>
      <c r="C80" s="28">
        <v>5</v>
      </c>
      <c r="D80" s="30">
        <f>IFERROR((($C80*s_DL)/up_res!C80),".")</f>
        <v>765402.29680702917</v>
      </c>
      <c r="E80" s="30">
        <f>IFERROR((($C80*s_DL)/up_res!D80),".")</f>
        <v>65550.546251849795</v>
      </c>
      <c r="F80" s="30">
        <f>IFERROR((($C80*s_DL)/up_res!E80),".")</f>
        <v>13355.80489909433</v>
      </c>
      <c r="G80" s="30">
        <f>IFERROR((($C80*s_DL)/up_res!F80),".")</f>
        <v>6.392347553835215</v>
      </c>
      <c r="H80" s="30">
        <f>IFERROR((($C80*s_DL)/up_res!G80),".")</f>
        <v>778764.49405367731</v>
      </c>
      <c r="I80" s="30">
        <f>IFERROR((($C80*s_DL)/up_res!H80),".")</f>
        <v>830959.23540643265</v>
      </c>
      <c r="J80" s="30">
        <f>IFERROR((($C80*s_DL)/up_res!I80),".")</f>
        <v>7.9944811736704366</v>
      </c>
      <c r="K80" s="30">
        <f>IFERROR((($C80*s_DL)/up_res!J80),".")</f>
        <v>7.9944811736704366</v>
      </c>
      <c r="L80" s="30">
        <f>IFERROR((($C80*s_DL)/up_res!K80),".")</f>
        <v>7.9944811736704366</v>
      </c>
      <c r="M80" s="30">
        <f>IFERROR((($C80*s_DL)/up_res!L80),".")</f>
        <v>7.9944811736704366</v>
      </c>
      <c r="N80" s="30">
        <f>IFERROR((($C80*s_DL)/up_res!M80),".")</f>
        <v>7.9944811736704366</v>
      </c>
      <c r="O80" s="30">
        <f>IFERROR((($C80*s_DL)/up_res!N80),".")</f>
        <v>7.7550373206319501</v>
      </c>
      <c r="P80" s="30">
        <f>IFERROR((($C80*s_DL)/up_res!O80),".")</f>
        <v>7.6606938009162278</v>
      </c>
      <c r="Q80" s="30">
        <f>IFERROR((($C80*s_DL)/up_res!P80),".")</f>
        <v>7.6934643772631643</v>
      </c>
      <c r="R80" s="30">
        <f>IFERROR((($C80*s_DL)/up_res!Q80),".")</f>
        <v>7.6347669782911085</v>
      </c>
      <c r="S80" s="30">
        <f>IFERROR((($C80*s_DL)/up_res!R80),".")</f>
        <v>7.2246498457301476</v>
      </c>
    </row>
    <row r="81" spans="1:19">
      <c r="A81" s="34" t="s">
        <v>88</v>
      </c>
      <c r="B81" s="90" t="s">
        <v>9</v>
      </c>
      <c r="C81" s="28">
        <v>5</v>
      </c>
      <c r="D81" s="30">
        <f>IFERROR((($C81*s_DL)/up_res!C81),".")</f>
        <v>765402.29680702917</v>
      </c>
      <c r="E81" s="30">
        <f>IFERROR((($C81*s_DL)/up_res!D81),".")</f>
        <v>65550.546251849795</v>
      </c>
      <c r="F81" s="30">
        <f>IFERROR((($C81*s_DL)/up_res!E81),".")</f>
        <v>13355.80489909433</v>
      </c>
      <c r="G81" s="30">
        <f>IFERROR((($C81*s_DL)/up_res!F81),".")</f>
        <v>6.4006817748962828</v>
      </c>
      <c r="H81" s="30">
        <f>IFERROR((($C81*s_DL)/up_res!G81),".")</f>
        <v>778764.50238789851</v>
      </c>
      <c r="I81" s="30">
        <f>IFERROR((($C81*s_DL)/up_res!H81),".")</f>
        <v>830959.24374065385</v>
      </c>
      <c r="J81" s="30">
        <f>IFERROR((($C81*s_DL)/up_res!I81),".")</f>
        <v>7.9780654012398999</v>
      </c>
      <c r="K81" s="30">
        <f>IFERROR((($C81*s_DL)/up_res!J81),".")</f>
        <v>7.9780654012398999</v>
      </c>
      <c r="L81" s="30">
        <f>IFERROR((($C81*s_DL)/up_res!K81),".")</f>
        <v>7.9780654012398999</v>
      </c>
      <c r="M81" s="30">
        <f>IFERROR((($C81*s_DL)/up_res!L81),".")</f>
        <v>7.9780654012398999</v>
      </c>
      <c r="N81" s="30">
        <f>IFERROR((($C81*s_DL)/up_res!M81),".")</f>
        <v>7.9780654012398999</v>
      </c>
      <c r="O81" s="30">
        <f>IFERROR((($C81*s_DL)/up_res!N81),".")</f>
        <v>7.6835939239837883</v>
      </c>
      <c r="P81" s="30">
        <f>IFERROR((($C81*s_DL)/up_res!O81),".")</f>
        <v>7.6853682599187998</v>
      </c>
      <c r="Q81" s="30">
        <f>IFERROR((($C81*s_DL)/up_res!P81),".")</f>
        <v>7.6344094491351671</v>
      </c>
      <c r="R81" s="30">
        <f>IFERROR((($C81*s_DL)/up_res!Q81),".")</f>
        <v>7.7536948831972543</v>
      </c>
      <c r="S81" s="30">
        <f>IFERROR((($C81*s_DL)/up_res!R81),".")</f>
        <v>7.2340692066763452</v>
      </c>
    </row>
    <row r="82" spans="1:19">
      <c r="A82" s="34" t="s">
        <v>89</v>
      </c>
      <c r="B82" s="28" t="s">
        <v>9</v>
      </c>
      <c r="C82" s="28">
        <v>5</v>
      </c>
      <c r="D82" s="30">
        <f>IFERROR((($C82*s_DL)/up_res!C82),".")</f>
        <v>765402.29680702917</v>
      </c>
      <c r="E82" s="30">
        <f>IFERROR((($C82*s_DL)/up_res!D82),".")</f>
        <v>65550.546251849795</v>
      </c>
      <c r="F82" s="30">
        <f>IFERROR((($C82*s_DL)/up_res!E82),".")</f>
        <v>13355.80489909433</v>
      </c>
      <c r="G82" s="30">
        <f>IFERROR((($C82*s_DL)/up_res!F82),".")</f>
        <v>6.3902003091076907</v>
      </c>
      <c r="H82" s="30">
        <f>IFERROR((($C82*s_DL)/up_res!G82),".")</f>
        <v>778764.49190643267</v>
      </c>
      <c r="I82" s="30">
        <f>IFERROR((($C82*s_DL)/up_res!H82),".")</f>
        <v>830959.23325918789</v>
      </c>
      <c r="J82" s="30" t="str">
        <f>IFERROR((($C82*s_DL)/up_res!I82),".")</f>
        <v>.</v>
      </c>
      <c r="K82" s="30" t="str">
        <f>IFERROR((($C82*s_DL)/up_res!J82),".")</f>
        <v>.</v>
      </c>
      <c r="L82" s="30" t="str">
        <f>IFERROR((($C82*s_DL)/up_res!K82),".")</f>
        <v>.</v>
      </c>
      <c r="M82" s="30" t="str">
        <f>IFERROR((($C82*s_DL)/up_res!L82),".")</f>
        <v>.</v>
      </c>
      <c r="N82" s="30" t="str">
        <f>IFERROR((($C82*s_DL)/up_res!M82),".")</f>
        <v>.</v>
      </c>
      <c r="O82" s="30">
        <f>IFERROR((($C82*s_DL)/up_res!N82),".")</f>
        <v>7.6919619388791531</v>
      </c>
      <c r="P82" s="30">
        <f>IFERROR((($C82*s_DL)/up_res!O82),".")</f>
        <v>7.6738114272876619</v>
      </c>
      <c r="Q82" s="30">
        <f>IFERROR((($C82*s_DL)/up_res!P82),".")</f>
        <v>7.651419353215358</v>
      </c>
      <c r="R82" s="30">
        <f>IFERROR((($C82*s_DL)/up_res!Q82),".")</f>
        <v>7.7869689734588077</v>
      </c>
      <c r="S82" s="30">
        <f>IFERROR((($C82*s_DL)/up_res!R82),".")</f>
        <v>7.2222230234776319</v>
      </c>
    </row>
    <row r="83" spans="1:19">
      <c r="A83" s="34" t="s">
        <v>90</v>
      </c>
      <c r="B83" s="90" t="s">
        <v>9</v>
      </c>
      <c r="C83" s="28">
        <v>5</v>
      </c>
      <c r="D83" s="30">
        <f>IFERROR((($C83*s_DL)/up_res!C83),".")</f>
        <v>765402.29680702917</v>
      </c>
      <c r="E83" s="30">
        <f>IFERROR((($C83*s_DL)/up_res!D83),".")</f>
        <v>65550.546251849795</v>
      </c>
      <c r="F83" s="30">
        <f>IFERROR((($C83*s_DL)/up_res!E83),".")</f>
        <v>13355.80489909433</v>
      </c>
      <c r="G83" s="30">
        <f>IFERROR((($C83*s_DL)/up_res!F83),".")</f>
        <v>6.3850822458180856</v>
      </c>
      <c r="H83" s="30">
        <f>IFERROR((($C83*s_DL)/up_res!G83),".")</f>
        <v>778764.48678836925</v>
      </c>
      <c r="I83" s="30">
        <f>IFERROR((($C83*s_DL)/up_res!H83),".")</f>
        <v>830959.22814112483</v>
      </c>
      <c r="J83" s="30">
        <f>IFERROR((($C83*s_DL)/up_res!I83),".")</f>
        <v>7.9780654012398999</v>
      </c>
      <c r="K83" s="30">
        <f>IFERROR((($C83*s_DL)/up_res!J83),".")</f>
        <v>7.9780654012398999</v>
      </c>
      <c r="L83" s="30">
        <f>IFERROR((($C83*s_DL)/up_res!K83),".")</f>
        <v>7.9780654012398999</v>
      </c>
      <c r="M83" s="30">
        <f>IFERROR((($C83*s_DL)/up_res!L83),".")</f>
        <v>7.9780654012398999</v>
      </c>
      <c r="N83" s="30">
        <f>IFERROR((($C83*s_DL)/up_res!M83),".")</f>
        <v>7.9780654012398999</v>
      </c>
      <c r="O83" s="30">
        <f>IFERROR((($C83*s_DL)/up_res!N83),".")</f>
        <v>7.6578732214608145</v>
      </c>
      <c r="P83" s="30">
        <f>IFERROR((($C83*s_DL)/up_res!O83),".")</f>
        <v>7.6853344531152707</v>
      </c>
      <c r="Q83" s="30">
        <f>IFERROR((($C83*s_DL)/up_res!P83),".")</f>
        <v>7.6411012336504571</v>
      </c>
      <c r="R83" s="30">
        <f>IFERROR((($C83*s_DL)/up_res!Q83),".")</f>
        <v>7.75189253664142</v>
      </c>
      <c r="S83" s="30">
        <f>IFERROR((($C83*s_DL)/up_res!R83),".")</f>
        <v>7.2164385734232077</v>
      </c>
    </row>
    <row r="84" spans="1:19">
      <c r="A84" s="34" t="s">
        <v>91</v>
      </c>
      <c r="B84" s="90" t="s">
        <v>9</v>
      </c>
      <c r="C84" s="28">
        <v>5</v>
      </c>
      <c r="D84" s="30">
        <f>IFERROR((($C84*s_DL)/up_res!C84),".")</f>
        <v>765402.29680702917</v>
      </c>
      <c r="E84" s="30">
        <f>IFERROR((($C84*s_DL)/up_res!D84),".")</f>
        <v>65550.546251849795</v>
      </c>
      <c r="F84" s="30">
        <f>IFERROR((($C84*s_DL)/up_res!E84),".")</f>
        <v>13355.80489909433</v>
      </c>
      <c r="G84" s="30">
        <f>IFERROR((($C84*s_DL)/up_res!F84),".")</f>
        <v>6.5360808124421643</v>
      </c>
      <c r="H84" s="30">
        <f>IFERROR((($C84*s_DL)/up_res!G84),".")</f>
        <v>778764.6377869359</v>
      </c>
      <c r="I84" s="30">
        <f>IFERROR((($C84*s_DL)/up_res!H84),".")</f>
        <v>830959.37913969136</v>
      </c>
      <c r="J84" s="30">
        <f>IFERROR((($C84*s_DL)/up_res!I84),".")</f>
        <v>7.9616496288093668</v>
      </c>
      <c r="K84" s="30">
        <f>IFERROR((($C84*s_DL)/up_res!J84),".")</f>
        <v>7.9616496288093668</v>
      </c>
      <c r="L84" s="30">
        <f>IFERROR((($C84*s_DL)/up_res!K84),".")</f>
        <v>7.9616496288093668</v>
      </c>
      <c r="M84" s="30">
        <f>IFERROR((($C84*s_DL)/up_res!L84),".")</f>
        <v>7.9616496288093668</v>
      </c>
      <c r="N84" s="30">
        <f>IFERROR((($C84*s_DL)/up_res!M84),".")</f>
        <v>7.9616496288093668</v>
      </c>
      <c r="O84" s="30">
        <f>IFERROR((($C84*s_DL)/up_res!N84),".")</f>
        <v>7.3870975937406502</v>
      </c>
      <c r="P84" s="30">
        <f>IFERROR((($C84*s_DL)/up_res!O84),".")</f>
        <v>7.3870975937406502</v>
      </c>
      <c r="Q84" s="30">
        <f>IFERROR((($C84*s_DL)/up_res!P84),".")</f>
        <v>7.3870975937406502</v>
      </c>
      <c r="R84" s="30">
        <f>IFERROR((($C84*s_DL)/up_res!Q84),".")</f>
        <v>7.3870975937406502</v>
      </c>
      <c r="S84" s="30">
        <f>IFERROR((($C84*s_DL)/up_res!R84),".")</f>
        <v>7.3870975937406502</v>
      </c>
    </row>
    <row r="85" spans="1:19">
      <c r="A85" s="88" t="s">
        <v>92</v>
      </c>
      <c r="B85" s="28"/>
      <c r="C85" s="28">
        <v>5</v>
      </c>
      <c r="D85" s="30">
        <f>IFERROR((($C85*s_DL)/up_res!C85),".")</f>
        <v>765402.29680702917</v>
      </c>
      <c r="E85" s="30">
        <f>IFERROR((($C85*s_DL)/up_res!D85),".")</f>
        <v>65550.546251849795</v>
      </c>
      <c r="F85" s="30">
        <f>IFERROR((($C85*s_DL)/up_res!E85),".")</f>
        <v>13355.80489909433</v>
      </c>
      <c r="G85" s="30">
        <f>IFERROR((($C85*s_DL)/up_res!F85),".")</f>
        <v>6.5880548055778521</v>
      </c>
      <c r="H85" s="30">
        <f>IFERROR((($C85*s_DL)/up_res!G85),".")</f>
        <v>778764.68976092909</v>
      </c>
      <c r="I85" s="30">
        <f>IFERROR((($C85*s_DL)/up_res!H85),".")</f>
        <v>830959.43111368455</v>
      </c>
      <c r="J85" s="30" t="str">
        <f>IFERROR((($C85*s_DL)/up_res!I85),".")</f>
        <v>.</v>
      </c>
      <c r="K85" s="30" t="str">
        <f>IFERROR((($C85*s_DL)/up_res!J85),".")</f>
        <v>.</v>
      </c>
      <c r="L85" s="30" t="str">
        <f>IFERROR((($C85*s_DL)/up_res!K85),".")</f>
        <v>.</v>
      </c>
      <c r="M85" s="30" t="str">
        <f>IFERROR((($C85*s_DL)/up_res!L85),".")</f>
        <v>.</v>
      </c>
      <c r="N85" s="30" t="str">
        <f>IFERROR((($C85*s_DL)/up_res!M85),".")</f>
        <v>.</v>
      </c>
      <c r="O85" s="30">
        <f>IFERROR((($C85*s_DL)/up_res!N85),".")</f>
        <v>7.4617147411521696</v>
      </c>
      <c r="P85" s="30">
        <f>IFERROR((($C85*s_DL)/up_res!O85),".")</f>
        <v>7.6932851986362065</v>
      </c>
      <c r="Q85" s="30">
        <f>IFERROR((($C85*s_DL)/up_res!P85),".")</f>
        <v>7.6725892881847324</v>
      </c>
      <c r="R85" s="30">
        <f>IFERROR((($C85*s_DL)/up_res!Q85),".")</f>
        <v>7.5238956973284425</v>
      </c>
      <c r="S85" s="30">
        <f>IFERROR((($C85*s_DL)/up_res!R85),".")</f>
        <v>7.44583875234121</v>
      </c>
    </row>
    <row r="86" spans="1:19">
      <c r="A86" s="88" t="s">
        <v>93</v>
      </c>
      <c r="B86" s="28"/>
      <c r="C86" s="28">
        <v>5</v>
      </c>
      <c r="D86" s="30">
        <f>IFERROR((($C86*s_DL)/up_res!C86),".")</f>
        <v>765402.29680702917</v>
      </c>
      <c r="E86" s="30">
        <f>IFERROR((($C86*s_DL)/up_res!D86),".")</f>
        <v>65550.546251849795</v>
      </c>
      <c r="F86" s="30">
        <f>IFERROR((($C86*s_DL)/up_res!E86),".")</f>
        <v>13355.80489909433</v>
      </c>
      <c r="G86" s="30">
        <f>IFERROR((($C86*s_DL)/up_res!F86),".")</f>
        <v>6.6787333698565741</v>
      </c>
      <c r="H86" s="30">
        <f>IFERROR((($C86*s_DL)/up_res!G86),".")</f>
        <v>778764.78043949336</v>
      </c>
      <c r="I86" s="30">
        <f>IFERROR((($C86*s_DL)/up_res!H86),".")</f>
        <v>830959.52179224882</v>
      </c>
      <c r="J86" s="30" t="str">
        <f>IFERROR((($C86*s_DL)/up_res!I86),".")</f>
        <v>.</v>
      </c>
      <c r="K86" s="30" t="str">
        <f>IFERROR((($C86*s_DL)/up_res!J86),".")</f>
        <v>.</v>
      </c>
      <c r="L86" s="30" t="str">
        <f>IFERROR((($C86*s_DL)/up_res!K86),".")</f>
        <v>.</v>
      </c>
      <c r="M86" s="30" t="str">
        <f>IFERROR((($C86*s_DL)/up_res!L86),".")</f>
        <v>.</v>
      </c>
      <c r="N86" s="30" t="str">
        <f>IFERROR((($C86*s_DL)/up_res!M86),".")</f>
        <v>.</v>
      </c>
      <c r="O86" s="30">
        <f>IFERROR((($C86*s_DL)/up_res!N86),".")</f>
        <v>7.4684370066847423</v>
      </c>
      <c r="P86" s="30">
        <f>IFERROR((($C86*s_DL)/up_res!O86),".")</f>
        <v>7.481411814226643</v>
      </c>
      <c r="Q86" s="30">
        <f>IFERROR((($C86*s_DL)/up_res!P86),".")</f>
        <v>7.43839688258607</v>
      </c>
      <c r="R86" s="30">
        <f>IFERROR((($C86*s_DL)/up_res!Q86),".")</f>
        <v>7.3992274748469535</v>
      </c>
      <c r="S86" s="30">
        <f>IFERROR((($C86*s_DL)/up_res!R86),".")</f>
        <v>7.5483239301119722</v>
      </c>
    </row>
    <row r="87" spans="1:19">
      <c r="A87" s="88" t="s">
        <v>94</v>
      </c>
      <c r="B87" s="28"/>
      <c r="C87" s="28">
        <v>5</v>
      </c>
      <c r="D87" s="30">
        <f>IFERROR((($C87*s_DL)/up_res!C87),".")</f>
        <v>765402.29680702917</v>
      </c>
      <c r="E87" s="30">
        <f>IFERROR((($C87*s_DL)/up_res!D87),".")</f>
        <v>65550.546251849795</v>
      </c>
      <c r="F87" s="30">
        <f>IFERROR((($C87*s_DL)/up_res!E87),".")</f>
        <v>13355.80489909433</v>
      </c>
      <c r="G87" s="30">
        <f>IFERROR((($C87*s_DL)/up_res!F87),".")</f>
        <v>7.2623120138246264</v>
      </c>
      <c r="H87" s="30">
        <f>IFERROR((($C87*s_DL)/up_res!G87),".")</f>
        <v>778765.36401813733</v>
      </c>
      <c r="I87" s="30">
        <f>IFERROR((($C87*s_DL)/up_res!H87),".")</f>
        <v>830960.10537089279</v>
      </c>
      <c r="J87" s="30">
        <f>IFERROR((($C87*s_DL)/up_res!I87),".")</f>
        <v>9.9315423204735396</v>
      </c>
      <c r="K87" s="30">
        <f>IFERROR((($C87*s_DL)/up_res!J87),".")</f>
        <v>9.9315423204735396</v>
      </c>
      <c r="L87" s="30">
        <f>IFERROR((($C87*s_DL)/up_res!K87),".")</f>
        <v>9.9315423204735396</v>
      </c>
      <c r="M87" s="30">
        <f>IFERROR((($C87*s_DL)/up_res!L87),".")</f>
        <v>9.9315423204735396</v>
      </c>
      <c r="N87" s="30">
        <f>IFERROR((($C87*s_DL)/up_res!M87),".")</f>
        <v>9.9315423204735396</v>
      </c>
      <c r="O87" s="30">
        <f>IFERROR((($C87*s_DL)/up_res!N87),".")</f>
        <v>8.2078862152673899</v>
      </c>
      <c r="P87" s="30">
        <f>IFERROR((($C87*s_DL)/up_res!O87),".")</f>
        <v>8.0733307035416928</v>
      </c>
      <c r="Q87" s="30">
        <f>IFERROR((($C87*s_DL)/up_res!P87),".")</f>
        <v>8.0733307035416928</v>
      </c>
      <c r="R87" s="30">
        <f>IFERROR((($C87*s_DL)/up_res!Q87),".")</f>
        <v>8.0420703321306739</v>
      </c>
      <c r="S87" s="30">
        <f>IFERROR((($C87*s_DL)/up_res!R87),".")</f>
        <v>8.2078862152673899</v>
      </c>
    </row>
    <row r="88" spans="1:19">
      <c r="A88" s="88" t="s">
        <v>95</v>
      </c>
      <c r="B88" s="28"/>
      <c r="C88" s="28">
        <v>5</v>
      </c>
      <c r="D88" s="30">
        <f>IFERROR((($C88*s_DL)/up_res!C88),".")</f>
        <v>765402.29680702917</v>
      </c>
      <c r="E88" s="30">
        <f>IFERROR((($C88*s_DL)/up_res!D88),".")</f>
        <v>65550.546251849795</v>
      </c>
      <c r="F88" s="30">
        <f>IFERROR((($C88*s_DL)/up_res!E88),".")</f>
        <v>13355.80489909433</v>
      </c>
      <c r="G88" s="30">
        <f>IFERROR((($C88*s_DL)/up_res!F88),".")</f>
        <v>7.2623120138246264</v>
      </c>
      <c r="H88" s="30">
        <f>IFERROR((($C88*s_DL)/up_res!G88),".")</f>
        <v>778765.36401813733</v>
      </c>
      <c r="I88" s="30">
        <f>IFERROR((($C88*s_DL)/up_res!H88),".")</f>
        <v>830960.10537089279</v>
      </c>
      <c r="J88" s="30">
        <f>IFERROR((($C88*s_DL)/up_res!I88),".")</f>
        <v>9.9233344342582726</v>
      </c>
      <c r="K88" s="30">
        <f>IFERROR((($C88*s_DL)/up_res!J88),".")</f>
        <v>9.9233344342582726</v>
      </c>
      <c r="L88" s="30">
        <f>IFERROR((($C88*s_DL)/up_res!K88),".")</f>
        <v>9.9233344342582726</v>
      </c>
      <c r="M88" s="30">
        <f>IFERROR((($C88*s_DL)/up_res!L88),".")</f>
        <v>9.9233344342582726</v>
      </c>
      <c r="N88" s="30">
        <f>IFERROR((($C88*s_DL)/up_res!M88),".")</f>
        <v>9.9233344342582726</v>
      </c>
      <c r="O88" s="30">
        <f>IFERROR((($C88*s_DL)/up_res!N88),".")</f>
        <v>8.2078862152673899</v>
      </c>
      <c r="P88" s="30">
        <f>IFERROR((($C88*s_DL)/up_res!O88),".")</f>
        <v>8.0806321654182849</v>
      </c>
      <c r="Q88" s="30">
        <f>IFERROR((($C88*s_DL)/up_res!P88),".")</f>
        <v>8.0273404947961957</v>
      </c>
      <c r="R88" s="30">
        <f>IFERROR((($C88*s_DL)/up_res!Q88),".")</f>
        <v>7.9591623905623186</v>
      </c>
      <c r="S88" s="30">
        <f>IFERROR((($C88*s_DL)/up_res!R88),".")</f>
        <v>8.2078862152673899</v>
      </c>
    </row>
    <row r="89" spans="1:19">
      <c r="A89" s="88" t="s">
        <v>96</v>
      </c>
      <c r="B89" s="28"/>
      <c r="C89" s="28">
        <v>5</v>
      </c>
      <c r="D89" s="30">
        <f>IFERROR((($C89*s_DL)/up_res!C89),".")</f>
        <v>765402.29680702917</v>
      </c>
      <c r="E89" s="30">
        <f>IFERROR((($C89*s_DL)/up_res!D89),".")</f>
        <v>65550.546251849795</v>
      </c>
      <c r="F89" s="30">
        <f>IFERROR((($C89*s_DL)/up_res!E89),".")</f>
        <v>13355.80489909433</v>
      </c>
      <c r="G89" s="30">
        <f>IFERROR((($C89*s_DL)/up_res!F89),".")</f>
        <v>7.2623120138246264</v>
      </c>
      <c r="H89" s="30">
        <f>IFERROR((($C89*s_DL)/up_res!G89),".")</f>
        <v>778765.36401813733</v>
      </c>
      <c r="I89" s="30">
        <f>IFERROR((($C89*s_DL)/up_res!H89),".")</f>
        <v>830960.10537089279</v>
      </c>
      <c r="J89" s="30">
        <f>IFERROR((($C89*s_DL)/up_res!I89),".")</f>
        <v>9.9315423204735396</v>
      </c>
      <c r="K89" s="30">
        <f>IFERROR((($C89*s_DL)/up_res!J89),".")</f>
        <v>9.9315423204735396</v>
      </c>
      <c r="L89" s="30">
        <f>IFERROR((($C89*s_DL)/up_res!K89),".")</f>
        <v>9.9315423204735396</v>
      </c>
      <c r="M89" s="30">
        <f>IFERROR((($C89*s_DL)/up_res!L89),".")</f>
        <v>9.9315423204735396</v>
      </c>
      <c r="N89" s="30">
        <f>IFERROR((($C89*s_DL)/up_res!M89),".")</f>
        <v>9.9315423204735396</v>
      </c>
      <c r="O89" s="30">
        <f>IFERROR((($C89*s_DL)/up_res!N89),".")</f>
        <v>8.2078862152673899</v>
      </c>
      <c r="P89" s="30">
        <f>IFERROR((($C89*s_DL)/up_res!O89),".")</f>
        <v>8.0650023159687265</v>
      </c>
      <c r="Q89" s="30">
        <f>IFERROR((($C89*s_DL)/up_res!P89),".")</f>
        <v>8.0651403680453484</v>
      </c>
      <c r="R89" s="30">
        <f>IFERROR((($C89*s_DL)/up_res!Q89),".")</f>
        <v>8.0323164566520404</v>
      </c>
      <c r="S89" s="30">
        <f>IFERROR((($C89*s_DL)/up_res!R89),".")</f>
        <v>8.2078862152673899</v>
      </c>
    </row>
    <row r="90" spans="1:19">
      <c r="A90" s="34" t="s">
        <v>97</v>
      </c>
      <c r="B90" s="28" t="s">
        <v>9</v>
      </c>
      <c r="C90" s="28">
        <v>5</v>
      </c>
      <c r="D90" s="30">
        <f>IFERROR((($C90*s_DL)/up_res!C90),".")</f>
        <v>765402.29680702917</v>
      </c>
      <c r="E90" s="30">
        <f>IFERROR((($C90*s_DL)/up_res!D90),".")</f>
        <v>65550.546251849795</v>
      </c>
      <c r="F90" s="30">
        <f>IFERROR((($C90*s_DL)/up_res!E90),".")</f>
        <v>13355.80489909433</v>
      </c>
      <c r="G90" s="30">
        <f>IFERROR((($C90*s_DL)/up_res!F90),".")</f>
        <v>7.1714068564888507</v>
      </c>
      <c r="H90" s="30">
        <f>IFERROR((($C90*s_DL)/up_res!G90),".")</f>
        <v>778765.27311297995</v>
      </c>
      <c r="I90" s="30">
        <f>IFERROR((($C90*s_DL)/up_res!H90),".")</f>
        <v>830960.01446573529</v>
      </c>
      <c r="J90" s="30">
        <f>IFERROR((($C90*s_DL)/up_res!I90),".")</f>
        <v>9.6032268718628444</v>
      </c>
      <c r="K90" s="30">
        <f>IFERROR((($C90*s_DL)/up_res!J90),".")</f>
        <v>9.6032268718628444</v>
      </c>
      <c r="L90" s="30">
        <f>IFERROR((($C90*s_DL)/up_res!K90),".")</f>
        <v>9.6032268718628444</v>
      </c>
      <c r="M90" s="30">
        <f>IFERROR((($C90*s_DL)/up_res!L90),".")</f>
        <v>9.6032268718628444</v>
      </c>
      <c r="N90" s="30">
        <f>IFERROR((($C90*s_DL)/up_res!M90),".")</f>
        <v>9.6032268718628444</v>
      </c>
      <c r="O90" s="30">
        <f>IFERROR((($C90*s_DL)/up_res!N90),".")</f>
        <v>7.1272961533134183</v>
      </c>
      <c r="P90" s="30">
        <f>IFERROR((($C90*s_DL)/up_res!O90),".")</f>
        <v>8.116348450784848</v>
      </c>
      <c r="Q90" s="30">
        <f>IFERROR((($C90*s_DL)/up_res!P90),".")</f>
        <v>7.8381616109760657</v>
      </c>
      <c r="R90" s="30">
        <f>IFERROR((($C90*s_DL)/up_res!Q90),".")</f>
        <v>7.8599209642460837</v>
      </c>
      <c r="S90" s="30">
        <f>IFERROR((($C90*s_DL)/up_res!R90),".")</f>
        <v>8.1051449413627878</v>
      </c>
    </row>
    <row r="91" spans="1:19">
      <c r="A91" s="27" t="s">
        <v>98</v>
      </c>
      <c r="B91" s="90" t="s">
        <v>13</v>
      </c>
      <c r="C91" s="28">
        <v>5</v>
      </c>
      <c r="D91" s="30">
        <f>IFERROR((($C91*s_DL)/up_res!C91),".")</f>
        <v>765402.29680702917</v>
      </c>
      <c r="E91" s="30">
        <f>IFERROR((($C91*s_DL)/up_res!D91),".")</f>
        <v>65550.546251849795</v>
      </c>
      <c r="F91" s="30">
        <f>IFERROR((($C91*s_DL)/up_res!E91),".")</f>
        <v>13355.80489909433</v>
      </c>
      <c r="G91" s="30">
        <f>IFERROR((($C91*s_DL)/up_res!F91),".")</f>
        <v>6.7389021389543826</v>
      </c>
      <c r="H91" s="30">
        <f>IFERROR((($C91*s_DL)/up_res!G91),".")</f>
        <v>778764.84060826246</v>
      </c>
      <c r="I91" s="30">
        <f>IFERROR((($C91*s_DL)/up_res!H91),".")</f>
        <v>830959.58196101792</v>
      </c>
      <c r="J91" s="30">
        <f>IFERROR((($C91*s_DL)/up_res!I91),".")</f>
        <v>8.9055565435651189</v>
      </c>
      <c r="K91" s="30">
        <f>IFERROR((($C91*s_DL)/up_res!J91),".")</f>
        <v>8.9055565435651189</v>
      </c>
      <c r="L91" s="30">
        <f>IFERROR((($C91*s_DL)/up_res!K91),".")</f>
        <v>8.9055565435651189</v>
      </c>
      <c r="M91" s="30">
        <f>IFERROR((($C91*s_DL)/up_res!L91),".")</f>
        <v>8.9055565435651189</v>
      </c>
      <c r="N91" s="30">
        <f>IFERROR((($C91*s_DL)/up_res!M91),".")</f>
        <v>8.9055565435651189</v>
      </c>
      <c r="O91" s="30">
        <f>IFERROR((($C91*s_DL)/up_res!N91),".")</f>
        <v>6.7903682616557521</v>
      </c>
      <c r="P91" s="30">
        <f>IFERROR((($C91*s_DL)/up_res!O91),".")</f>
        <v>7.2349149009955651</v>
      </c>
      <c r="Q91" s="30">
        <f>IFERROR((($C91*s_DL)/up_res!P91),".")</f>
        <v>7.326220688307723</v>
      </c>
      <c r="R91" s="30">
        <f>IFERROR((($C91*s_DL)/up_res!Q91),".")</f>
        <v>7.2516276270808957</v>
      </c>
      <c r="S91" s="30">
        <f>IFERROR((($C91*s_DL)/up_res!R91),".")</f>
        <v>7.6163268484012718</v>
      </c>
    </row>
    <row r="92" spans="1:19">
      <c r="A92" s="88" t="s">
        <v>99</v>
      </c>
      <c r="B92" s="28"/>
      <c r="C92" s="28">
        <v>5</v>
      </c>
      <c r="D92" s="30">
        <f>IFERROR((($C92*s_DL)/up_res!C92),".")</f>
        <v>765402.29680702917</v>
      </c>
      <c r="E92" s="30">
        <f>IFERROR((($C92*s_DL)/up_res!D92),".")</f>
        <v>65550.546251849795</v>
      </c>
      <c r="F92" s="30">
        <f>IFERROR((($C92*s_DL)/up_res!E92),".")</f>
        <v>13355.80489909433</v>
      </c>
      <c r="G92" s="30">
        <f>IFERROR((($C92*s_DL)/up_res!F92),".")</f>
        <v>7.2623120138246264</v>
      </c>
      <c r="H92" s="30">
        <f>IFERROR((($C92*s_DL)/up_res!G92),".")</f>
        <v>778765.36401813733</v>
      </c>
      <c r="I92" s="30">
        <f>IFERROR((($C92*s_DL)/up_res!H92),".")</f>
        <v>830960.10537089279</v>
      </c>
      <c r="J92" s="30" t="str">
        <f>IFERROR((($C92*s_DL)/up_res!I92),".")</f>
        <v>.</v>
      </c>
      <c r="K92" s="30" t="str">
        <f>IFERROR((($C92*s_DL)/up_res!J92),".")</f>
        <v>.</v>
      </c>
      <c r="L92" s="30" t="str">
        <f>IFERROR((($C92*s_DL)/up_res!K92),".")</f>
        <v>.</v>
      </c>
      <c r="M92" s="30" t="str">
        <f>IFERROR((($C92*s_DL)/up_res!L92),".")</f>
        <v>.</v>
      </c>
      <c r="N92" s="30" t="str">
        <f>IFERROR((($C92*s_DL)/up_res!M92),".")</f>
        <v>.</v>
      </c>
      <c r="O92" s="30">
        <f>IFERROR((($C92*s_DL)/up_res!N92),".")</f>
        <v>8.2078862152673899</v>
      </c>
      <c r="P92" s="30">
        <f>IFERROR((($C92*s_DL)/up_res!O92),".")</f>
        <v>8.0785498264207476</v>
      </c>
      <c r="Q92" s="30">
        <f>IFERROR((($C92*s_DL)/up_res!P92),".")</f>
        <v>8.0647254091871456</v>
      </c>
      <c r="R92" s="30">
        <f>IFERROR((($C92*s_DL)/up_res!Q92),".")</f>
        <v>8.1477551807233084</v>
      </c>
      <c r="S92" s="30">
        <f>IFERROR((($C92*s_DL)/up_res!R92),".")</f>
        <v>8.2078862152673899</v>
      </c>
    </row>
    <row r="93" spans="1:19">
      <c r="A93" s="88" t="s">
        <v>100</v>
      </c>
      <c r="B93" s="28"/>
      <c r="C93" s="28">
        <v>5</v>
      </c>
      <c r="D93" s="30">
        <f>IFERROR((($C93*s_DL)/up_res!C93),".")</f>
        <v>765402.29680702917</v>
      </c>
      <c r="E93" s="30">
        <f>IFERROR((($C93*s_DL)/up_res!D93),".")</f>
        <v>65550.546251849795</v>
      </c>
      <c r="F93" s="30">
        <f>IFERROR((($C93*s_DL)/up_res!E93),".")</f>
        <v>13355.80489909433</v>
      </c>
      <c r="G93" s="30">
        <f>IFERROR((($C93*s_DL)/up_res!F93),".")</f>
        <v>6.1670124969854987</v>
      </c>
      <c r="H93" s="30">
        <f>IFERROR((($C93*s_DL)/up_res!G93),".")</f>
        <v>778764.26871862053</v>
      </c>
      <c r="I93" s="30">
        <f>IFERROR((($C93*s_DL)/up_res!H93),".")</f>
        <v>830959.01007137576</v>
      </c>
      <c r="J93" s="30" t="str">
        <f>IFERROR((($C93*s_DL)/up_res!I93),".")</f>
        <v>.</v>
      </c>
      <c r="K93" s="30" t="str">
        <f>IFERROR((($C93*s_DL)/up_res!J93),".")</f>
        <v>.</v>
      </c>
      <c r="L93" s="30" t="str">
        <f>IFERROR((($C93*s_DL)/up_res!K93),".")</f>
        <v>.</v>
      </c>
      <c r="M93" s="30" t="str">
        <f>IFERROR((($C93*s_DL)/up_res!L93),".")</f>
        <v>.</v>
      </c>
      <c r="N93" s="30" t="str">
        <f>IFERROR((($C93*s_DL)/up_res!M93),".")</f>
        <v>.</v>
      </c>
      <c r="O93" s="30">
        <f>IFERROR((($C93*s_DL)/up_res!N93),".")</f>
        <v>7.8773673072700436</v>
      </c>
      <c r="P93" s="30">
        <f>IFERROR((($C93*s_DL)/up_res!O93),".")</f>
        <v>7.7586984124418112</v>
      </c>
      <c r="Q93" s="30">
        <f>IFERROR((($C93*s_DL)/up_res!P93),".")</f>
        <v>7.8769230614259653</v>
      </c>
      <c r="R93" s="30">
        <f>IFERROR((($C93*s_DL)/up_res!Q93),".")</f>
        <v>7.8696491459569211</v>
      </c>
      <c r="S93" s="30">
        <f>IFERROR((($C93*s_DL)/up_res!R93),".")</f>
        <v>6.9699755073909913</v>
      </c>
    </row>
    <row r="94" spans="1:19">
      <c r="A94" s="88" t="s">
        <v>101</v>
      </c>
      <c r="B94" s="28"/>
      <c r="C94" s="28">
        <v>5</v>
      </c>
      <c r="D94" s="30">
        <f>IFERROR((($C94*s_DL)/up_res!C94),".")</f>
        <v>765402.29680702917</v>
      </c>
      <c r="E94" s="30">
        <f>IFERROR((($C94*s_DL)/up_res!D94),".")</f>
        <v>65550.546251849795</v>
      </c>
      <c r="F94" s="30">
        <f>IFERROR((($C94*s_DL)/up_res!E94),".")</f>
        <v>13355.80489909433</v>
      </c>
      <c r="G94" s="30">
        <f>IFERROR((($C94*s_DL)/up_res!F94),".")</f>
        <v>6.4553884567330009</v>
      </c>
      <c r="H94" s="30">
        <f>IFERROR((($C94*s_DL)/up_res!G94),".")</f>
        <v>778764.55709458014</v>
      </c>
      <c r="I94" s="30">
        <f>IFERROR((($C94*s_DL)/up_res!H94),".")</f>
        <v>830959.2984473356</v>
      </c>
      <c r="J94" s="30">
        <f>IFERROR((($C94*s_DL)/up_res!I94),".")</f>
        <v>8.0191048323162395</v>
      </c>
      <c r="K94" s="30">
        <f>IFERROR((($C94*s_DL)/up_res!J94),".")</f>
        <v>8.0191048323162395</v>
      </c>
      <c r="L94" s="30">
        <f>IFERROR((($C94*s_DL)/up_res!K94),".")</f>
        <v>8.0191048323162395</v>
      </c>
      <c r="M94" s="30">
        <f>IFERROR((($C94*s_DL)/up_res!L94),".")</f>
        <v>8.0191048323162395</v>
      </c>
      <c r="N94" s="30">
        <f>IFERROR((($C94*s_DL)/up_res!M94),".")</f>
        <v>8.0191048323162395</v>
      </c>
      <c r="O94" s="30">
        <f>IFERROR((($C94*s_DL)/up_res!N94),".")</f>
        <v>7.7110408027209338</v>
      </c>
      <c r="P94" s="30">
        <f>IFERROR((($C94*s_DL)/up_res!O94),".")</f>
        <v>7.6469567528572018</v>
      </c>
      <c r="Q94" s="30">
        <f>IFERROR((($C94*s_DL)/up_res!P94),".")</f>
        <v>7.6161548834690427</v>
      </c>
      <c r="R94" s="30">
        <f>IFERROR((($C94*s_DL)/up_res!Q94),".")</f>
        <v>7.6839785845056436</v>
      </c>
      <c r="S94" s="30">
        <f>IFERROR((($C94*s_DL)/up_res!R94),".")</f>
        <v>7.2958988580154571</v>
      </c>
    </row>
    <row r="95" spans="1:19">
      <c r="A95" s="88" t="s">
        <v>102</v>
      </c>
      <c r="B95" s="28"/>
      <c r="C95" s="28">
        <v>5</v>
      </c>
      <c r="D95" s="30">
        <f>IFERROR((($C95*s_DL)/up_res!C95),".")</f>
        <v>765402.29680702917</v>
      </c>
      <c r="E95" s="30">
        <f>IFERROR((($C95*s_DL)/up_res!D95),".")</f>
        <v>65550.546251849795</v>
      </c>
      <c r="F95" s="30">
        <f>IFERROR((($C95*s_DL)/up_res!E95),".")</f>
        <v>13355.80489909433</v>
      </c>
      <c r="G95" s="30">
        <f>IFERROR((($C95*s_DL)/up_res!F95),".")</f>
        <v>6.3336885104175451</v>
      </c>
      <c r="H95" s="30">
        <f>IFERROR((($C95*s_DL)/up_res!G95),".")</f>
        <v>778764.43539463391</v>
      </c>
      <c r="I95" s="30">
        <f>IFERROR((($C95*s_DL)/up_res!H95),".")</f>
        <v>830959.17674738937</v>
      </c>
      <c r="J95" s="30">
        <f>IFERROR((($C95*s_DL)/up_res!I95),".")</f>
        <v>7.8056997907192853</v>
      </c>
      <c r="K95" s="30">
        <f>IFERROR((($C95*s_DL)/up_res!J95),".")</f>
        <v>7.8056997907192853</v>
      </c>
      <c r="L95" s="30">
        <f>IFERROR((($C95*s_DL)/up_res!K95),".")</f>
        <v>7.8056997907192853</v>
      </c>
      <c r="M95" s="30">
        <f>IFERROR((($C95*s_DL)/up_res!L95),".")</f>
        <v>7.8056997907192853</v>
      </c>
      <c r="N95" s="30">
        <f>IFERROR((($C95*s_DL)/up_res!M95),".")</f>
        <v>7.8056997907192853</v>
      </c>
      <c r="O95" s="30">
        <f>IFERROR((($C95*s_DL)/up_res!N95),".")</f>
        <v>7.8139076769345532</v>
      </c>
      <c r="P95" s="30">
        <f>IFERROR((($C95*s_DL)/up_res!O95),".")</f>
        <v>7.7826071367561216</v>
      </c>
      <c r="Q95" s="30">
        <f>IFERROR((($C95*s_DL)/up_res!P95),".")</f>
        <v>7.7869689734588077</v>
      </c>
      <c r="R95" s="30">
        <f>IFERROR((($C95*s_DL)/up_res!Q95),".")</f>
        <v>7.70183608770955</v>
      </c>
      <c r="S95" s="30">
        <f>IFERROR((($C95*s_DL)/up_res!R95),".")</f>
        <v>7.158353223806972</v>
      </c>
    </row>
    <row r="96" spans="1:19">
      <c r="A96" s="34" t="s">
        <v>103</v>
      </c>
      <c r="B96" s="90" t="s">
        <v>9</v>
      </c>
      <c r="C96" s="28">
        <v>5</v>
      </c>
      <c r="D96" s="30">
        <f>IFERROR((($C96*s_DL)/up_res!C96),".")</f>
        <v>765402.29680702917</v>
      </c>
      <c r="E96" s="30">
        <f>IFERROR((($C96*s_DL)/up_res!D96),".")</f>
        <v>65550.546251849795</v>
      </c>
      <c r="F96" s="30">
        <f>IFERROR((($C96*s_DL)/up_res!E96),".")</f>
        <v>13355.80489909433</v>
      </c>
      <c r="G96" s="30">
        <f>IFERROR((($C96*s_DL)/up_res!F96),".")</f>
        <v>6.4349600122496726</v>
      </c>
      <c r="H96" s="30">
        <f>IFERROR((($C96*s_DL)/up_res!G96),".")</f>
        <v>778764.53666613565</v>
      </c>
      <c r="I96" s="30">
        <f>IFERROR((($C96*s_DL)/up_res!H96),".")</f>
        <v>830959.27801889123</v>
      </c>
      <c r="J96" s="30">
        <f>IFERROR((($C96*s_DL)/up_res!I96),".")</f>
        <v>8.1175994668994473</v>
      </c>
      <c r="K96" s="30">
        <f>IFERROR((($C96*s_DL)/up_res!J96),".")</f>
        <v>8.1175994668994473</v>
      </c>
      <c r="L96" s="30">
        <f>IFERROR((($C96*s_DL)/up_res!K96),".")</f>
        <v>8.1175994668994473</v>
      </c>
      <c r="M96" s="30">
        <f>IFERROR((($C96*s_DL)/up_res!L96),".")</f>
        <v>8.1175994668994473</v>
      </c>
      <c r="N96" s="30">
        <f>IFERROR((($C96*s_DL)/up_res!M96),".")</f>
        <v>8.1175994668994473</v>
      </c>
      <c r="O96" s="30">
        <f>IFERROR((($C96*s_DL)/up_res!N96),".")</f>
        <v>7.497147464783338</v>
      </c>
      <c r="P96" s="30">
        <f>IFERROR((($C96*s_DL)/up_res!O96),".")</f>
        <v>7.665216052274503</v>
      </c>
      <c r="Q96" s="30">
        <f>IFERROR((($C96*s_DL)/up_res!P96),".")</f>
        <v>7.544175739639301</v>
      </c>
      <c r="R96" s="30">
        <f>IFERROR((($C96*s_DL)/up_res!Q96),".")</f>
        <v>7.8385313355803552</v>
      </c>
      <c r="S96" s="30">
        <f>IFERROR((($C96*s_DL)/up_res!R96),".")</f>
        <v>7.2728105704900941</v>
      </c>
    </row>
    <row r="97" spans="1:19">
      <c r="A97" s="88" t="s">
        <v>104</v>
      </c>
      <c r="B97" s="28"/>
      <c r="C97" s="28">
        <v>5</v>
      </c>
      <c r="D97" s="30">
        <f>IFERROR((($C97*s_DL)/up_res!C97),".")</f>
        <v>765402.29680702917</v>
      </c>
      <c r="E97" s="30">
        <f>IFERROR((($C97*s_DL)/up_res!D97),".")</f>
        <v>65550.546251849795</v>
      </c>
      <c r="F97" s="30">
        <f>IFERROR((($C97*s_DL)/up_res!E97),".")</f>
        <v>13355.80489909433</v>
      </c>
      <c r="G97" s="30">
        <f>IFERROR((($C97*s_DL)/up_res!F97),".")</f>
        <v>6.421893516627307</v>
      </c>
      <c r="H97" s="30">
        <f>IFERROR((($C97*s_DL)/up_res!G97),".")</f>
        <v>778764.52359964023</v>
      </c>
      <c r="I97" s="30">
        <f>IFERROR((($C97*s_DL)/up_res!H97),".")</f>
        <v>830959.26495239546</v>
      </c>
      <c r="J97" s="30">
        <f>IFERROR((($C97*s_DL)/up_res!I97),".")</f>
        <v>8.1668467841910513</v>
      </c>
      <c r="K97" s="30">
        <f>IFERROR((($C97*s_DL)/up_res!J97),".")</f>
        <v>8.1668467841910513</v>
      </c>
      <c r="L97" s="30">
        <f>IFERROR((($C97*s_DL)/up_res!K97),".")</f>
        <v>8.1668467841910513</v>
      </c>
      <c r="M97" s="30">
        <f>IFERROR((($C97*s_DL)/up_res!L97),".")</f>
        <v>8.1668467841910513</v>
      </c>
      <c r="N97" s="30">
        <f>IFERROR((($C97*s_DL)/up_res!M97),".")</f>
        <v>8.1668467841910513</v>
      </c>
      <c r="O97" s="30">
        <f>IFERROR((($C97*s_DL)/up_res!N97),".")</f>
        <v>7.6418250969730863</v>
      </c>
      <c r="P97" s="30">
        <f>IFERROR((($C97*s_DL)/up_res!O97),".")</f>
        <v>7.687782534299954</v>
      </c>
      <c r="Q97" s="30">
        <f>IFERROR((($C97*s_DL)/up_res!P97),".")</f>
        <v>7.5949596472441714</v>
      </c>
      <c r="R97" s="30">
        <f>IFERROR((($C97*s_DL)/up_res!Q97),".")</f>
        <v>7.6736451006641824</v>
      </c>
      <c r="S97" s="30">
        <f>IFERROR((($C97*s_DL)/up_res!R97),".")</f>
        <v>7.2580427790351854</v>
      </c>
    </row>
    <row r="98" spans="1:19">
      <c r="A98" s="27" t="s">
        <v>105</v>
      </c>
      <c r="B98" s="90" t="s">
        <v>13</v>
      </c>
      <c r="C98" s="28">
        <v>5</v>
      </c>
      <c r="D98" s="30">
        <f>IFERROR((($C98*s_DL)/up_res!C98),".")</f>
        <v>765402.29680702917</v>
      </c>
      <c r="E98" s="30">
        <f>IFERROR((($C98*s_DL)/up_res!D98),".")</f>
        <v>65550.546251849795</v>
      </c>
      <c r="F98" s="30">
        <f>IFERROR((($C98*s_DL)/up_res!E98),".")</f>
        <v>13355.80489909433</v>
      </c>
      <c r="G98" s="30">
        <f>IFERROR((($C98*s_DL)/up_res!F98),".")</f>
        <v>6.4001864427669748</v>
      </c>
      <c r="H98" s="30">
        <f>IFERROR((($C98*s_DL)/up_res!G98),".")</f>
        <v>778764.50189256622</v>
      </c>
      <c r="I98" s="30">
        <f>IFERROR((($C98*s_DL)/up_res!H98),".")</f>
        <v>830959.24324532168</v>
      </c>
      <c r="J98" s="30">
        <f>IFERROR((($C98*s_DL)/up_res!I98),".")</f>
        <v>8.1996783290521211</v>
      </c>
      <c r="K98" s="30">
        <f>IFERROR((($C98*s_DL)/up_res!J98),".")</f>
        <v>8.1996783290521211</v>
      </c>
      <c r="L98" s="30">
        <f>IFERROR((($C98*s_DL)/up_res!K98),".")</f>
        <v>8.1996783290521211</v>
      </c>
      <c r="M98" s="30">
        <f>IFERROR((($C98*s_DL)/up_res!L98),".")</f>
        <v>8.1996783290521211</v>
      </c>
      <c r="N98" s="30">
        <f>IFERROR((($C98*s_DL)/up_res!M98),".")</f>
        <v>8.1996783290521211</v>
      </c>
      <c r="O98" s="30">
        <f>IFERROR((($C98*s_DL)/up_res!N98),".")</f>
        <v>7.7415290439453761</v>
      </c>
      <c r="P98" s="30">
        <f>IFERROR((($C98*s_DL)/up_res!O98),".")</f>
        <v>7.711230679948665</v>
      </c>
      <c r="Q98" s="30">
        <f>IFERROR((($C98*s_DL)/up_res!P98),".")</f>
        <v>7.6492342739141099</v>
      </c>
      <c r="R98" s="30">
        <f>IFERROR((($C98*s_DL)/up_res!Q98),".")</f>
        <v>7.5497066602695329</v>
      </c>
      <c r="S98" s="30">
        <f>IFERROR((($C98*s_DL)/up_res!R98),".")</f>
        <v>7.2335093808593891</v>
      </c>
    </row>
    <row r="99" spans="1:19">
      <c r="A99" s="88" t="s">
        <v>106</v>
      </c>
      <c r="B99" s="28"/>
      <c r="C99" s="28">
        <v>5</v>
      </c>
      <c r="D99" s="30">
        <f>IFERROR((($C99*s_DL)/up_res!C99),".")</f>
        <v>765402.29680702917</v>
      </c>
      <c r="E99" s="30">
        <f>IFERROR((($C99*s_DL)/up_res!D99),".")</f>
        <v>65550.546251849795</v>
      </c>
      <c r="F99" s="30">
        <f>IFERROR((($C99*s_DL)/up_res!E99),".")</f>
        <v>13355.80489909433</v>
      </c>
      <c r="G99" s="30">
        <f>IFERROR((($C99*s_DL)/up_res!F99),".")</f>
        <v>6.5360808124421643</v>
      </c>
      <c r="H99" s="30">
        <f>IFERROR((($C99*s_DL)/up_res!G99),".")</f>
        <v>778764.6377869359</v>
      </c>
      <c r="I99" s="30">
        <f>IFERROR((($C99*s_DL)/up_res!H99),".")</f>
        <v>830959.37913969136</v>
      </c>
      <c r="J99" s="30">
        <f>IFERROR((($C99*s_DL)/up_res!I99),".")</f>
        <v>8.7988540227666423</v>
      </c>
      <c r="K99" s="30">
        <f>IFERROR((($C99*s_DL)/up_res!J99),".")</f>
        <v>8.7988540227666423</v>
      </c>
      <c r="L99" s="30">
        <f>IFERROR((($C99*s_DL)/up_res!K99),".")</f>
        <v>8.7988540227666423</v>
      </c>
      <c r="M99" s="30">
        <f>IFERROR((($C99*s_DL)/up_res!L99),".")</f>
        <v>8.7988540227666423</v>
      </c>
      <c r="N99" s="30">
        <f>IFERROR((($C99*s_DL)/up_res!M99),".")</f>
        <v>8.7988540227666423</v>
      </c>
      <c r="O99" s="30">
        <f>IFERROR((($C99*s_DL)/up_res!N99),".")</f>
        <v>7.3870975937406502</v>
      </c>
      <c r="P99" s="30">
        <f>IFERROR((($C99*s_DL)/up_res!O99),".")</f>
        <v>7.3870975937406502</v>
      </c>
      <c r="Q99" s="30">
        <f>IFERROR((($C99*s_DL)/up_res!P99),".")</f>
        <v>7.3870975937406502</v>
      </c>
      <c r="R99" s="30">
        <f>IFERROR((($C99*s_DL)/up_res!Q99),".")</f>
        <v>7.3870975937406502</v>
      </c>
      <c r="S99" s="30">
        <f>IFERROR((($C99*s_DL)/up_res!R99),".")</f>
        <v>7.3870975937406502</v>
      </c>
    </row>
    <row r="100" spans="1:19">
      <c r="A100" s="88" t="s">
        <v>107</v>
      </c>
      <c r="B100" s="28"/>
      <c r="C100" s="28">
        <v>5</v>
      </c>
      <c r="D100" s="30">
        <f>IFERROR((($C100*s_DL)/up_res!C100),".")</f>
        <v>765402.29680702917</v>
      </c>
      <c r="E100" s="30">
        <f>IFERROR((($C100*s_DL)/up_res!D100),".")</f>
        <v>65550.546251849795</v>
      </c>
      <c r="F100" s="30">
        <f>IFERROR((($C100*s_DL)/up_res!E100),".")</f>
        <v>13355.80489909433</v>
      </c>
      <c r="G100" s="30">
        <f>IFERROR((($C100*s_DL)/up_res!F100),".")</f>
        <v>6.4893195392913858</v>
      </c>
      <c r="H100" s="30">
        <f>IFERROR((($C100*s_DL)/up_res!G100),".")</f>
        <v>778764.59102566272</v>
      </c>
      <c r="I100" s="30">
        <f>IFERROR((($C100*s_DL)/up_res!H100),".")</f>
        <v>830959.33237841818</v>
      </c>
      <c r="J100" s="30">
        <f>IFERROR((($C100*s_DL)/up_res!I100),".")</f>
        <v>8.2735493049895279</v>
      </c>
      <c r="K100" s="30">
        <f>IFERROR((($C100*s_DL)/up_res!J100),".")</f>
        <v>8.2735493049895279</v>
      </c>
      <c r="L100" s="30">
        <f>IFERROR((($C100*s_DL)/up_res!K100),".")</f>
        <v>8.2735493049895279</v>
      </c>
      <c r="M100" s="30">
        <f>IFERROR((($C100*s_DL)/up_res!L100),".")</f>
        <v>8.2735493049895279</v>
      </c>
      <c r="N100" s="30">
        <f>IFERROR((($C100*s_DL)/up_res!M100),".")</f>
        <v>8.2735493049895279</v>
      </c>
      <c r="O100" s="30">
        <f>IFERROR((($C100*s_DL)/up_res!N100),".")</f>
        <v>7.8075015218397121</v>
      </c>
      <c r="P100" s="30">
        <f>IFERROR((($C100*s_DL)/up_res!O100),".")</f>
        <v>7.7302721467065689</v>
      </c>
      <c r="Q100" s="30">
        <f>IFERROR((($C100*s_DL)/up_res!P100),".")</f>
        <v>7.6627129611167888</v>
      </c>
      <c r="R100" s="30">
        <f>IFERROR((($C100*s_DL)/up_res!Q100),".")</f>
        <v>7.5423819275430066</v>
      </c>
      <c r="S100" s="30">
        <f>IFERROR((($C100*s_DL)/up_res!R100),".")</f>
        <v>7.3342478664675719</v>
      </c>
    </row>
    <row r="101" spans="1:19">
      <c r="A101" s="88" t="s">
        <v>108</v>
      </c>
      <c r="B101" s="28"/>
      <c r="C101" s="28">
        <v>5</v>
      </c>
      <c r="D101" s="30">
        <f>IFERROR((($C101*s_DL)/up_res!C101),".")</f>
        <v>765402.29680702917</v>
      </c>
      <c r="E101" s="30">
        <f>IFERROR((($C101*s_DL)/up_res!D101),".")</f>
        <v>65550.546251849795</v>
      </c>
      <c r="F101" s="30">
        <f>IFERROR((($C101*s_DL)/up_res!E101),".")</f>
        <v>13355.80489909433</v>
      </c>
      <c r="G101" s="30">
        <f>IFERROR((($C101*s_DL)/up_res!F101),".")</f>
        <v>6.2867775642063952</v>
      </c>
      <c r="H101" s="30">
        <f>IFERROR((($C101*s_DL)/up_res!G101),".")</f>
        <v>778764.38848368777</v>
      </c>
      <c r="I101" s="30">
        <f>IFERROR((($C101*s_DL)/up_res!H101),".")</f>
        <v>830959.12983644311</v>
      </c>
      <c r="J101" s="30">
        <f>IFERROR((($C101*s_DL)/up_res!I101),".")</f>
        <v>7.9698575150246347</v>
      </c>
      <c r="K101" s="30">
        <f>IFERROR((($C101*s_DL)/up_res!J101),".")</f>
        <v>7.9698575150246347</v>
      </c>
      <c r="L101" s="30">
        <f>IFERROR((($C101*s_DL)/up_res!K101),".")</f>
        <v>7.9698575150246347</v>
      </c>
      <c r="M101" s="30">
        <f>IFERROR((($C101*s_DL)/up_res!L101),".")</f>
        <v>7.9698575150246347</v>
      </c>
      <c r="N101" s="30">
        <f>IFERROR((($C101*s_DL)/up_res!M101),".")</f>
        <v>7.9698575150246347</v>
      </c>
      <c r="O101" s="30">
        <f>IFERROR((($C101*s_DL)/up_res!N101),".")</f>
        <v>7.772733198370215</v>
      </c>
      <c r="P101" s="30">
        <f>IFERROR((($C101*s_DL)/up_res!O101),".")</f>
        <v>7.6866001392400127</v>
      </c>
      <c r="Q101" s="30">
        <f>IFERROR((($C101*s_DL)/up_res!P101),".")</f>
        <v>7.75189253664142</v>
      </c>
      <c r="R101" s="30">
        <f>IFERROR((($C101*s_DL)/up_res!Q101),".")</f>
        <v>7.6255699635085534</v>
      </c>
      <c r="S101" s="30">
        <f>IFERROR((($C101*s_DL)/up_res!R101),".")</f>
        <v>7.1053343356046073</v>
      </c>
    </row>
    <row r="102" spans="1:19">
      <c r="A102" s="88" t="s">
        <v>109</v>
      </c>
      <c r="B102" s="28"/>
      <c r="C102" s="28">
        <v>5</v>
      </c>
      <c r="D102" s="30">
        <f>IFERROR((($C102*s_DL)/up_res!C102),".")</f>
        <v>765402.29680702917</v>
      </c>
      <c r="E102" s="30">
        <f>IFERROR((($C102*s_DL)/up_res!D102),".")</f>
        <v>65550.546251849795</v>
      </c>
      <c r="F102" s="30">
        <f>IFERROR((($C102*s_DL)/up_res!E102),".")</f>
        <v>13355.80489909433</v>
      </c>
      <c r="G102" s="30">
        <f>IFERROR((($C102*s_DL)/up_res!F102),".")</f>
        <v>6.7295555340459883</v>
      </c>
      <c r="H102" s="30">
        <f>IFERROR((($C102*s_DL)/up_res!G102),".")</f>
        <v>778764.83126165753</v>
      </c>
      <c r="I102" s="30">
        <f>IFERROR((($C102*s_DL)/up_res!H102),".")</f>
        <v>830959.57261441287</v>
      </c>
      <c r="J102" s="30">
        <f>IFERROR((($C102*s_DL)/up_res!I102),".")</f>
        <v>8.4130833706490744</v>
      </c>
      <c r="K102" s="30">
        <f>IFERROR((($C102*s_DL)/up_res!J102),".")</f>
        <v>8.4130833706490744</v>
      </c>
      <c r="L102" s="30">
        <f>IFERROR((($C102*s_DL)/up_res!K102),".")</f>
        <v>8.4130833706490744</v>
      </c>
      <c r="M102" s="30">
        <f>IFERROR((($C102*s_DL)/up_res!L102),".")</f>
        <v>8.4130833706490744</v>
      </c>
      <c r="N102" s="30">
        <f>IFERROR((($C102*s_DL)/up_res!M102),".")</f>
        <v>8.4130833706490744</v>
      </c>
      <c r="O102" s="30">
        <f>IFERROR((($C102*s_DL)/up_res!N102),".")</f>
        <v>7.7482445872124153</v>
      </c>
      <c r="P102" s="30">
        <f>IFERROR((($C102*s_DL)/up_res!O102),".")</f>
        <v>7.6804718399891607</v>
      </c>
      <c r="Q102" s="30">
        <f>IFERROR((($C102*s_DL)/up_res!P102),".")</f>
        <v>7.6876680748631179</v>
      </c>
      <c r="R102" s="30">
        <f>IFERROR((($C102*s_DL)/up_res!Q102),".")</f>
        <v>7.2794877744659399</v>
      </c>
      <c r="S102" s="30">
        <f>IFERROR((($C102*s_DL)/up_res!R102),".")</f>
        <v>7.6057632882786637</v>
      </c>
    </row>
    <row r="103" spans="1:19">
      <c r="A103" s="88" t="s">
        <v>110</v>
      </c>
      <c r="B103" s="28"/>
      <c r="C103" s="28">
        <v>5</v>
      </c>
      <c r="D103" s="30">
        <f>IFERROR((($C103*s_DL)/up_res!C103),".")</f>
        <v>765402.29680702917</v>
      </c>
      <c r="E103" s="30">
        <f>IFERROR((($C103*s_DL)/up_res!D103),".")</f>
        <v>65550.546251849795</v>
      </c>
      <c r="F103" s="30">
        <f>IFERROR((($C103*s_DL)/up_res!E103),".")</f>
        <v>13355.80489909433</v>
      </c>
      <c r="G103" s="30">
        <f>IFERROR((($C103*s_DL)/up_res!F103),".")</f>
        <v>6.5360808124421643</v>
      </c>
      <c r="H103" s="30">
        <f>IFERROR((($C103*s_DL)/up_res!G103),".")</f>
        <v>778764.6377869359</v>
      </c>
      <c r="I103" s="30">
        <f>IFERROR((($C103*s_DL)/up_res!H103),".")</f>
        <v>830959.37913969136</v>
      </c>
      <c r="J103" s="30">
        <f>IFERROR((($C103*s_DL)/up_res!I103),".")</f>
        <v>8.7988540227666423</v>
      </c>
      <c r="K103" s="30">
        <f>IFERROR((($C103*s_DL)/up_res!J103),".")</f>
        <v>8.7988540227666423</v>
      </c>
      <c r="L103" s="30">
        <f>IFERROR((($C103*s_DL)/up_res!K103),".")</f>
        <v>8.7988540227666423</v>
      </c>
      <c r="M103" s="30">
        <f>IFERROR((($C103*s_DL)/up_res!L103),".")</f>
        <v>8.7988540227666423</v>
      </c>
      <c r="N103" s="30">
        <f>IFERROR((($C103*s_DL)/up_res!M103),".")</f>
        <v>8.7988540227666423</v>
      </c>
      <c r="O103" s="30">
        <f>IFERROR((($C103*s_DL)/up_res!N103),".")</f>
        <v>7.3870975937406502</v>
      </c>
      <c r="P103" s="30">
        <f>IFERROR((($C103*s_DL)/up_res!O103),".")</f>
        <v>7.3870975937406502</v>
      </c>
      <c r="Q103" s="30">
        <f>IFERROR((($C103*s_DL)/up_res!P103),".")</f>
        <v>7.3870975937406502</v>
      </c>
      <c r="R103" s="30">
        <f>IFERROR((($C103*s_DL)/up_res!Q103),".")</f>
        <v>7.3870975937406502</v>
      </c>
      <c r="S103" s="30">
        <f>IFERROR((($C103*s_DL)/up_res!R103),".")</f>
        <v>7.3870975937406502</v>
      </c>
    </row>
    <row r="104" spans="1:19">
      <c r="A104" s="88" t="s">
        <v>111</v>
      </c>
      <c r="B104" s="28"/>
      <c r="C104" s="28">
        <v>5</v>
      </c>
      <c r="D104" s="30">
        <f>IFERROR((($C104*s_DL)/up_res!C104),".")</f>
        <v>765402.29680702917</v>
      </c>
      <c r="E104" s="30">
        <f>IFERROR((($C104*s_DL)/up_res!D104),".")</f>
        <v>65550.546251849795</v>
      </c>
      <c r="F104" s="30">
        <f>IFERROR((($C104*s_DL)/up_res!E104),".")</f>
        <v>13355.80489909433</v>
      </c>
      <c r="G104" s="30">
        <f>IFERROR((($C104*s_DL)/up_res!F104),".")</f>
        <v>6.7481660305450069</v>
      </c>
      <c r="H104" s="30">
        <f>IFERROR((($C104*s_DL)/up_res!G104),".")</f>
        <v>778764.84987215407</v>
      </c>
      <c r="I104" s="30">
        <f>IFERROR((($C104*s_DL)/up_res!H104),".")</f>
        <v>830959.59122490953</v>
      </c>
      <c r="J104" s="30" t="str">
        <f>IFERROR((($C104*s_DL)/up_res!I104),".")</f>
        <v>.</v>
      </c>
      <c r="K104" s="30" t="str">
        <f>IFERROR((($C104*s_DL)/up_res!J104),".")</f>
        <v>.</v>
      </c>
      <c r="L104" s="30" t="str">
        <f>IFERROR((($C104*s_DL)/up_res!K104),".")</f>
        <v>.</v>
      </c>
      <c r="M104" s="30" t="str">
        <f>IFERROR((($C104*s_DL)/up_res!L104),".")</f>
        <v>.</v>
      </c>
      <c r="N104" s="30" t="str">
        <f>IFERROR((($C104*s_DL)/up_res!M104),".")</f>
        <v>.</v>
      </c>
      <c r="O104" s="30">
        <f>IFERROR((($C104*s_DL)/up_res!N104),".")</f>
        <v>7.5368011787989868</v>
      </c>
      <c r="P104" s="30">
        <f>IFERROR((($C104*s_DL)/up_res!O104),".")</f>
        <v>7.8695458674624783</v>
      </c>
      <c r="Q104" s="30">
        <f>IFERROR((($C104*s_DL)/up_res!P104),".")</f>
        <v>7.7648469025114748</v>
      </c>
      <c r="R104" s="30">
        <f>IFERROR((($C104*s_DL)/up_res!Q104),".")</f>
        <v>7.6385530673875719</v>
      </c>
      <c r="S104" s="30">
        <f>IFERROR((($C104*s_DL)/up_res!R104),".")</f>
        <v>7.6267969256909387</v>
      </c>
    </row>
    <row r="105" spans="1:19">
      <c r="A105" s="88" t="s">
        <v>112</v>
      </c>
      <c r="B105" s="28"/>
      <c r="C105" s="28">
        <v>5</v>
      </c>
      <c r="D105" s="30">
        <f>IFERROR((($C105*s_DL)/up_res!C105),".")</f>
        <v>765402.29680702917</v>
      </c>
      <c r="E105" s="30">
        <f>IFERROR((($C105*s_DL)/up_res!D105),".")</f>
        <v>65550.546251849795</v>
      </c>
      <c r="F105" s="30">
        <f>IFERROR((($C105*s_DL)/up_res!E105),".")</f>
        <v>13355.80489909433</v>
      </c>
      <c r="G105" s="30">
        <f>IFERROR((($C105*s_DL)/up_res!F105),".")</f>
        <v>6.7609390086861039</v>
      </c>
      <c r="H105" s="30">
        <f>IFERROR((($C105*s_DL)/up_res!G105),".")</f>
        <v>778764.86264513212</v>
      </c>
      <c r="I105" s="30">
        <f>IFERROR((($C105*s_DL)/up_res!H105),".")</f>
        <v>830959.60399788758</v>
      </c>
      <c r="J105" s="30">
        <f>IFERROR((($C105*s_DL)/up_res!I105),".")</f>
        <v>8.7660224779055707</v>
      </c>
      <c r="K105" s="30">
        <f>IFERROR((($C105*s_DL)/up_res!J105),".")</f>
        <v>8.7660224779055707</v>
      </c>
      <c r="L105" s="30">
        <f>IFERROR((($C105*s_DL)/up_res!K105),".")</f>
        <v>8.7660224779055707</v>
      </c>
      <c r="M105" s="30">
        <f>IFERROR((($C105*s_DL)/up_res!L105),".")</f>
        <v>8.7660224779055707</v>
      </c>
      <c r="N105" s="30">
        <f>IFERROR((($C105*s_DL)/up_res!M105),".")</f>
        <v>8.7660224779055707</v>
      </c>
      <c r="O105" s="30">
        <f>IFERROR((($C105*s_DL)/up_res!N105),".")</f>
        <v>7.0040629036948356</v>
      </c>
      <c r="P105" s="30">
        <f>IFERROR((($C105*s_DL)/up_res!O105),".")</f>
        <v>7.5629808697820913</v>
      </c>
      <c r="Q105" s="30">
        <f>IFERROR((($C105*s_DL)/up_res!P105),".")</f>
        <v>7.671423063942723</v>
      </c>
      <c r="R105" s="30">
        <f>IFERROR((($C105*s_DL)/up_res!Q105),".")</f>
        <v>7.2088356258195638</v>
      </c>
      <c r="S105" s="30">
        <f>IFERROR((($C105*s_DL)/up_res!R105),".")</f>
        <v>7.6412329828326095</v>
      </c>
    </row>
    <row r="106" spans="1:19">
      <c r="A106" s="88" t="s">
        <v>113</v>
      </c>
      <c r="B106" s="28"/>
      <c r="C106" s="28">
        <v>5</v>
      </c>
      <c r="D106" s="30">
        <f>IFERROR((($C106*s_DL)/up_res!C106),".")</f>
        <v>765402.29680702917</v>
      </c>
      <c r="E106" s="30">
        <f>IFERROR((($C106*s_DL)/up_res!D106),".")</f>
        <v>65550.546251849795</v>
      </c>
      <c r="F106" s="30">
        <f>IFERROR((($C106*s_DL)/up_res!E106),".")</f>
        <v>13355.80489909433</v>
      </c>
      <c r="G106" s="30">
        <f>IFERROR((($C106*s_DL)/up_res!F106),".")</f>
        <v>6.7055347594314023</v>
      </c>
      <c r="H106" s="30">
        <f>IFERROR((($C106*s_DL)/up_res!G106),".")</f>
        <v>778764.80724088289</v>
      </c>
      <c r="I106" s="30">
        <f>IFERROR((($C106*s_DL)/up_res!H106),".")</f>
        <v>830959.54859363835</v>
      </c>
      <c r="J106" s="30" t="str">
        <f>IFERROR((($C106*s_DL)/up_res!I106),".")</f>
        <v>.</v>
      </c>
      <c r="K106" s="30" t="str">
        <f>IFERROR((($C106*s_DL)/up_res!J106),".")</f>
        <v>.</v>
      </c>
      <c r="L106" s="30" t="str">
        <f>IFERROR((($C106*s_DL)/up_res!K106),".")</f>
        <v>.</v>
      </c>
      <c r="M106" s="30" t="str">
        <f>IFERROR((($C106*s_DL)/up_res!L106),".")</f>
        <v>.</v>
      </c>
      <c r="N106" s="30" t="str">
        <f>IFERROR((($C106*s_DL)/up_res!M106),".")</f>
        <v>.</v>
      </c>
      <c r="O106" s="30">
        <f>IFERROR((($C106*s_DL)/up_res!N106),".")</f>
        <v>7.5222632617247651</v>
      </c>
      <c r="P106" s="30">
        <f>IFERROR((($C106*s_DL)/up_res!O106),".")</f>
        <v>7.618097984230209</v>
      </c>
      <c r="Q106" s="30">
        <f>IFERROR((($C106*s_DL)/up_res!P106),".")</f>
        <v>7.6049984554890928</v>
      </c>
      <c r="R106" s="30">
        <f>IFERROR((($C106*s_DL)/up_res!Q106),".")</f>
        <v>7.436344911032255</v>
      </c>
      <c r="S106" s="30">
        <f>IFERROR((($C106*s_DL)/up_res!R106),".")</f>
        <v>7.5786149387635531</v>
      </c>
    </row>
    <row r="107" spans="1:19">
      <c r="A107" s="88" t="s">
        <v>114</v>
      </c>
      <c r="B107" s="28"/>
      <c r="C107" s="28">
        <v>5</v>
      </c>
      <c r="D107" s="30">
        <f>IFERROR((($C107*s_DL)/up_res!C107),".")</f>
        <v>765402.29680702917</v>
      </c>
      <c r="E107" s="30">
        <f>IFERROR((($C107*s_DL)/up_res!D107),".")</f>
        <v>65550.546251849795</v>
      </c>
      <c r="F107" s="30">
        <f>IFERROR((($C107*s_DL)/up_res!E107),".")</f>
        <v>13355.80489909433</v>
      </c>
      <c r="G107" s="30">
        <f>IFERROR((($C107*s_DL)/up_res!F107),".")</f>
        <v>6.5360808124421643</v>
      </c>
      <c r="H107" s="30">
        <f>IFERROR((($C107*s_DL)/up_res!G107),".")</f>
        <v>778764.6377869359</v>
      </c>
      <c r="I107" s="30">
        <f>IFERROR((($C107*s_DL)/up_res!H107),".")</f>
        <v>830959.37913969136</v>
      </c>
      <c r="J107" s="30">
        <f>IFERROR((($C107*s_DL)/up_res!I107),".")</f>
        <v>8.7988540227666423</v>
      </c>
      <c r="K107" s="30">
        <f>IFERROR((($C107*s_DL)/up_res!J107),".")</f>
        <v>8.7988540227666423</v>
      </c>
      <c r="L107" s="30">
        <f>IFERROR((($C107*s_DL)/up_res!K107),".")</f>
        <v>8.7988540227666423</v>
      </c>
      <c r="M107" s="30">
        <f>IFERROR((($C107*s_DL)/up_res!L107),".")</f>
        <v>8.7988540227666423</v>
      </c>
      <c r="N107" s="30">
        <f>IFERROR((($C107*s_DL)/up_res!M107),".")</f>
        <v>8.7988540227666423</v>
      </c>
      <c r="O107" s="30">
        <f>IFERROR((($C107*s_DL)/up_res!N107),".")</f>
        <v>7.3870975937406502</v>
      </c>
      <c r="P107" s="30">
        <f>IFERROR((($C107*s_DL)/up_res!O107),".")</f>
        <v>7.3870975937406502</v>
      </c>
      <c r="Q107" s="30">
        <f>IFERROR((($C107*s_DL)/up_res!P107),".")</f>
        <v>7.3870975937406502</v>
      </c>
      <c r="R107" s="30">
        <f>IFERROR((($C107*s_DL)/up_res!Q107),".")</f>
        <v>7.3870975937406502</v>
      </c>
      <c r="S107" s="30">
        <f>IFERROR((($C107*s_DL)/up_res!R107),".")</f>
        <v>7.3870975937406502</v>
      </c>
    </row>
    <row r="108" spans="1:19">
      <c r="A108" s="88" t="s">
        <v>115</v>
      </c>
      <c r="B108" s="28"/>
      <c r="C108" s="28">
        <v>5</v>
      </c>
      <c r="D108" s="30">
        <f>IFERROR((($C108*s_DL)/up_res!C108),".")</f>
        <v>765402.29680702917</v>
      </c>
      <c r="E108" s="30">
        <f>IFERROR((($C108*s_DL)/up_res!D108),".")</f>
        <v>65550.546251849795</v>
      </c>
      <c r="F108" s="30">
        <f>IFERROR((($C108*s_DL)/up_res!E108),".")</f>
        <v>13355.80489909433</v>
      </c>
      <c r="G108" s="30">
        <f>IFERROR((($C108*s_DL)/up_res!F108),".")</f>
        <v>6.4141587859327007</v>
      </c>
      <c r="H108" s="30">
        <f>IFERROR((($C108*s_DL)/up_res!G108),".")</f>
        <v>778764.51586490928</v>
      </c>
      <c r="I108" s="30">
        <f>IFERROR((($C108*s_DL)/up_res!H108),".")</f>
        <v>830959.25721766485</v>
      </c>
      <c r="J108" s="30">
        <f>IFERROR((($C108*s_DL)/up_res!I108),".")</f>
        <v>7.9452338563788327</v>
      </c>
      <c r="K108" s="30">
        <f>IFERROR((($C108*s_DL)/up_res!J108),".")</f>
        <v>7.9452338563788327</v>
      </c>
      <c r="L108" s="30">
        <f>IFERROR((($C108*s_DL)/up_res!K108),".")</f>
        <v>7.9452338563788327</v>
      </c>
      <c r="M108" s="30">
        <f>IFERROR((($C108*s_DL)/up_res!L108),".")</f>
        <v>7.9452338563788327</v>
      </c>
      <c r="N108" s="30">
        <f>IFERROR((($C108*s_DL)/up_res!M108),".")</f>
        <v>7.9452338563788327</v>
      </c>
      <c r="O108" s="30">
        <f>IFERROR((($C108*s_DL)/up_res!N108),".")</f>
        <v>7.6554323353936251</v>
      </c>
      <c r="P108" s="30">
        <f>IFERROR((($C108*s_DL)/up_res!O108),".")</f>
        <v>7.6290641815895723</v>
      </c>
      <c r="Q108" s="30">
        <f>IFERROR((($C108*s_DL)/up_res!P108),".")</f>
        <v>7.6691446490143136</v>
      </c>
      <c r="R108" s="30">
        <f>IFERROR((($C108*s_DL)/up_res!Q108),".")</f>
        <v>7.4953960924143139</v>
      </c>
      <c r="S108" s="30">
        <f>IFERROR((($C108*s_DL)/up_res!R108),".")</f>
        <v>7.2493009638493007</v>
      </c>
    </row>
    <row r="109" spans="1:19">
      <c r="A109" s="88" t="s">
        <v>116</v>
      </c>
      <c r="B109" s="28"/>
      <c r="C109" s="28">
        <v>5</v>
      </c>
      <c r="D109" s="30">
        <f>IFERROR((($C109*s_DL)/up_res!C109),".")</f>
        <v>765402.29680702917</v>
      </c>
      <c r="E109" s="30">
        <f>IFERROR((($C109*s_DL)/up_res!D109),".")</f>
        <v>65550.546251849795</v>
      </c>
      <c r="F109" s="30">
        <f>IFERROR((($C109*s_DL)/up_res!E109),".")</f>
        <v>13355.80489909433</v>
      </c>
      <c r="G109" s="30">
        <f>IFERROR((($C109*s_DL)/up_res!F109),".")</f>
        <v>6.2980216219474965</v>
      </c>
      <c r="H109" s="30">
        <f>IFERROR((($C109*s_DL)/up_res!G109),".")</f>
        <v>778764.39972774545</v>
      </c>
      <c r="I109" s="30">
        <f>IFERROR((($C109*s_DL)/up_res!H109),".")</f>
        <v>830959.14108050091</v>
      </c>
      <c r="J109" s="30">
        <f>IFERROR((($C109*s_DL)/up_res!I109),".")</f>
        <v>7.9780654012398999</v>
      </c>
      <c r="K109" s="30">
        <f>IFERROR((($C109*s_DL)/up_res!J109),".")</f>
        <v>7.9780654012398999</v>
      </c>
      <c r="L109" s="30">
        <f>IFERROR((($C109*s_DL)/up_res!K109),".")</f>
        <v>7.9780654012398999</v>
      </c>
      <c r="M109" s="30">
        <f>IFERROR((($C109*s_DL)/up_res!L109),".")</f>
        <v>7.9780654012398999</v>
      </c>
      <c r="N109" s="30">
        <f>IFERROR((($C109*s_DL)/up_res!M109),".")</f>
        <v>7.9780654012398999</v>
      </c>
      <c r="O109" s="30">
        <f>IFERROR((($C109*s_DL)/up_res!N109),".")</f>
        <v>7.7580309130844682</v>
      </c>
      <c r="P109" s="30">
        <f>IFERROR((($C109*s_DL)/up_res!O109),".")</f>
        <v>7.7343543182327279</v>
      </c>
      <c r="Q109" s="30">
        <f>IFERROR((($C109*s_DL)/up_res!P109),".")</f>
        <v>7.7686394188574903</v>
      </c>
      <c r="R109" s="30">
        <f>IFERROR((($C109*s_DL)/up_res!Q109),".")</f>
        <v>7.7967305050406335</v>
      </c>
      <c r="S109" s="30">
        <f>IFERROR((($C109*s_DL)/up_res!R109),".")</f>
        <v>7.1180424024518025</v>
      </c>
    </row>
    <row r="110" spans="1:19">
      <c r="A110" s="88" t="s">
        <v>117</v>
      </c>
      <c r="B110" s="28"/>
      <c r="C110" s="28">
        <v>5</v>
      </c>
      <c r="D110" s="30">
        <f>IFERROR((($C110*s_DL)/up_res!C110),".")</f>
        <v>765402.29680702917</v>
      </c>
      <c r="E110" s="30">
        <f>IFERROR((($C110*s_DL)/up_res!D110),".")</f>
        <v>65550.546251849795</v>
      </c>
      <c r="F110" s="30">
        <f>IFERROR((($C110*s_DL)/up_res!E110),".")</f>
        <v>13355.80489909433</v>
      </c>
      <c r="G110" s="30">
        <f>IFERROR((($C110*s_DL)/up_res!F110),".")</f>
        <v>6.2381398067467959</v>
      </c>
      <c r="H110" s="30">
        <f>IFERROR((($C110*s_DL)/up_res!G110),".")</f>
        <v>778764.33984593023</v>
      </c>
      <c r="I110" s="30">
        <f>IFERROR((($C110*s_DL)/up_res!H110),".")</f>
        <v>830959.08119868569</v>
      </c>
      <c r="J110" s="30" t="str">
        <f>IFERROR((($C110*s_DL)/up_res!I110),".")</f>
        <v>.</v>
      </c>
      <c r="K110" s="30" t="str">
        <f>IFERROR((($C110*s_DL)/up_res!J110),".")</f>
        <v>.</v>
      </c>
      <c r="L110" s="30" t="str">
        <f>IFERROR((($C110*s_DL)/up_res!K110),".")</f>
        <v>.</v>
      </c>
      <c r="M110" s="30" t="str">
        <f>IFERROR((($C110*s_DL)/up_res!L110),".")</f>
        <v>.</v>
      </c>
      <c r="N110" s="30" t="str">
        <f>IFERROR((($C110*s_DL)/up_res!M110),".")</f>
        <v>.</v>
      </c>
      <c r="O110" s="30">
        <f>IFERROR((($C110*s_DL)/up_res!N110),".")</f>
        <v>7.8530124737425817</v>
      </c>
      <c r="P110" s="30">
        <f>IFERROR((($C110*s_DL)/up_res!O110),".")</f>
        <v>7.7653041154245397</v>
      </c>
      <c r="Q110" s="30">
        <f>IFERROR((($C110*s_DL)/up_res!P110),".")</f>
        <v>7.866438148712267</v>
      </c>
      <c r="R110" s="30">
        <f>IFERROR((($C110*s_DL)/up_res!Q110),".")</f>
        <v>7.7556610794399869</v>
      </c>
      <c r="S110" s="30">
        <f>IFERROR((($C110*s_DL)/up_res!R110),".")</f>
        <v>7.0503638002937841</v>
      </c>
    </row>
    <row r="111" spans="1:19">
      <c r="A111" s="88" t="s">
        <v>118</v>
      </c>
      <c r="B111" s="28"/>
      <c r="C111" s="28">
        <v>5</v>
      </c>
      <c r="D111" s="30">
        <f>IFERROR((($C111*s_DL)/up_res!C111),".")</f>
        <v>765402.29680702917</v>
      </c>
      <c r="E111" s="30">
        <f>IFERROR((($C111*s_DL)/up_res!D111),".")</f>
        <v>65550.546251849795</v>
      </c>
      <c r="F111" s="30">
        <f>IFERROR((($C111*s_DL)/up_res!E111),".")</f>
        <v>13355.80489909433</v>
      </c>
      <c r="G111" s="30">
        <f>IFERROR((($C111*s_DL)/up_res!F111),".")</f>
        <v>7.048714601653316</v>
      </c>
      <c r="H111" s="30">
        <f>IFERROR((($C111*s_DL)/up_res!G111),".")</f>
        <v>778765.15042072511</v>
      </c>
      <c r="I111" s="30">
        <f>IFERROR((($C111*s_DL)/up_res!H111),".")</f>
        <v>830959.89177348057</v>
      </c>
      <c r="J111" s="30">
        <f>IFERROR((($C111*s_DL)/up_res!I111),".")</f>
        <v>8.7988540227666423</v>
      </c>
      <c r="K111" s="30">
        <f>IFERROR((($C111*s_DL)/up_res!J111),".")</f>
        <v>8.7988540227666423</v>
      </c>
      <c r="L111" s="30">
        <f>IFERROR((($C111*s_DL)/up_res!K111),".")</f>
        <v>8.7988540227666423</v>
      </c>
      <c r="M111" s="30">
        <f>IFERROR((($C111*s_DL)/up_res!L111),".")</f>
        <v>8.7988540227666423</v>
      </c>
      <c r="N111" s="30">
        <f>IFERROR((($C111*s_DL)/up_res!M111),".")</f>
        <v>8.7988540227666423</v>
      </c>
      <c r="O111" s="30">
        <f>IFERROR((($C111*s_DL)/up_res!N111),".")</f>
        <v>8.2078862152673899</v>
      </c>
      <c r="P111" s="30">
        <f>IFERROR((($C111*s_DL)/up_res!O111),".")</f>
        <v>7.6375227866277449</v>
      </c>
      <c r="Q111" s="30">
        <f>IFERROR((($C111*s_DL)/up_res!P111),".")</f>
        <v>7.5348021520563968</v>
      </c>
      <c r="R111" s="30">
        <f>IFERROR((($C111*s_DL)/up_res!Q111),".")</f>
        <v>7.6716926434157529</v>
      </c>
      <c r="S111" s="30">
        <f>IFERROR((($C111*s_DL)/up_res!R111),".")</f>
        <v>7.9664777971712901</v>
      </c>
    </row>
    <row r="112" spans="1:19">
      <c r="A112" s="88" t="s">
        <v>119</v>
      </c>
      <c r="B112" s="28"/>
      <c r="C112" s="28">
        <v>5</v>
      </c>
      <c r="D112" s="30">
        <f>IFERROR((($C112*s_DL)/up_res!C112),".")</f>
        <v>765402.29680702917</v>
      </c>
      <c r="E112" s="30">
        <f>IFERROR((($C112*s_DL)/up_res!D112),".")</f>
        <v>65550.546251849795</v>
      </c>
      <c r="F112" s="30">
        <f>IFERROR((($C112*s_DL)/up_res!E112),".")</f>
        <v>13355.80489909433</v>
      </c>
      <c r="G112" s="30">
        <f>IFERROR((($C112*s_DL)/up_res!F112),".")</f>
        <v>6.4323334979589557</v>
      </c>
      <c r="H112" s="30">
        <f>IFERROR((($C112*s_DL)/up_res!G112),".")</f>
        <v>778764.53403962147</v>
      </c>
      <c r="I112" s="30">
        <f>IFERROR((($C112*s_DL)/up_res!H112),".")</f>
        <v>830959.27539237693</v>
      </c>
      <c r="J112" s="30" t="str">
        <f>IFERROR((($C112*s_DL)/up_res!I112),".")</f>
        <v>.</v>
      </c>
      <c r="K112" s="30" t="str">
        <f>IFERROR((($C112*s_DL)/up_res!J112),".")</f>
        <v>.</v>
      </c>
      <c r="L112" s="30" t="str">
        <f>IFERROR((($C112*s_DL)/up_res!K112),".")</f>
        <v>.</v>
      </c>
      <c r="M112" s="30" t="str">
        <f>IFERROR((($C112*s_DL)/up_res!L112),".")</f>
        <v>.</v>
      </c>
      <c r="N112" s="30" t="str">
        <f>IFERROR((($C112*s_DL)/up_res!M112),".")</f>
        <v>.</v>
      </c>
      <c r="O112" s="30">
        <f>IFERROR((($C112*s_DL)/up_res!N112),".")</f>
        <v>7.7075960078606141</v>
      </c>
      <c r="P112" s="30">
        <f>IFERROR((($C112*s_DL)/up_res!O112),".")</f>
        <v>7.7101539848221146</v>
      </c>
      <c r="Q112" s="30">
        <f>IFERROR((($C112*s_DL)/up_res!P112),".")</f>
        <v>7.757257168154668</v>
      </c>
      <c r="R112" s="30">
        <f>IFERROR((($C112*s_DL)/up_res!Q112),".")</f>
        <v>7.6298660592626408</v>
      </c>
      <c r="S112" s="30">
        <f>IFERROR((($C112*s_DL)/up_res!R112),".")</f>
        <v>7.2698420763796889</v>
      </c>
    </row>
    <row r="113" spans="1:19">
      <c r="A113" s="88" t="s">
        <v>120</v>
      </c>
      <c r="B113" s="28"/>
      <c r="C113" s="28">
        <v>5</v>
      </c>
      <c r="D113" s="30">
        <f>IFERROR((($C113*s_DL)/up_res!C113),".")</f>
        <v>765402.29680702917</v>
      </c>
      <c r="E113" s="30">
        <f>IFERROR((($C113*s_DL)/up_res!D113),".")</f>
        <v>65550.546251849795</v>
      </c>
      <c r="F113" s="30">
        <f>IFERROR((($C113*s_DL)/up_res!E113),".")</f>
        <v>13355.80489909433</v>
      </c>
      <c r="G113" s="30">
        <f>IFERROR((($C113*s_DL)/up_res!F113),".")</f>
        <v>7.2623120138246264</v>
      </c>
      <c r="H113" s="30">
        <f>IFERROR((($C113*s_DL)/up_res!G113),".")</f>
        <v>778765.36401813733</v>
      </c>
      <c r="I113" s="30">
        <f>IFERROR((($C113*s_DL)/up_res!H113),".")</f>
        <v>830960.10537089279</v>
      </c>
      <c r="J113" s="30">
        <f>IFERROR((($C113*s_DL)/up_res!I113),".")</f>
        <v>9.8576713445361328</v>
      </c>
      <c r="K113" s="30">
        <f>IFERROR((($C113*s_DL)/up_res!J113),".")</f>
        <v>9.8576713445361328</v>
      </c>
      <c r="L113" s="30">
        <f>IFERROR((($C113*s_DL)/up_res!K113),".")</f>
        <v>9.8576713445361328</v>
      </c>
      <c r="M113" s="30">
        <f>IFERROR((($C113*s_DL)/up_res!L113),".")</f>
        <v>9.8576713445361328</v>
      </c>
      <c r="N113" s="30">
        <f>IFERROR((($C113*s_DL)/up_res!M113),".")</f>
        <v>9.8576713445361328</v>
      </c>
      <c r="O113" s="30">
        <f>IFERROR((($C113*s_DL)/up_res!N113),".")</f>
        <v>7.8969814343860492</v>
      </c>
      <c r="P113" s="30">
        <f>IFERROR((($C113*s_DL)/up_res!O113),".")</f>
        <v>7.8354275130619797</v>
      </c>
      <c r="Q113" s="30">
        <f>IFERROR((($C113*s_DL)/up_res!P113),".")</f>
        <v>7.6743736112750085</v>
      </c>
      <c r="R113" s="30">
        <f>IFERROR((($C113*s_DL)/up_res!Q113),".")</f>
        <v>7.6318942001609074</v>
      </c>
      <c r="S113" s="30">
        <f>IFERROR((($C113*s_DL)/up_res!R113),".")</f>
        <v>8.2078862152673899</v>
      </c>
    </row>
    <row r="114" spans="1:19">
      <c r="A114" s="34" t="s">
        <v>121</v>
      </c>
      <c r="B114" s="28" t="s">
        <v>9</v>
      </c>
      <c r="C114" s="28">
        <v>5</v>
      </c>
      <c r="D114" s="30">
        <f>IFERROR((($C114*s_DL)/up_res!C114),".")</f>
        <v>765402.29680702917</v>
      </c>
      <c r="E114" s="30">
        <f>IFERROR((($C114*s_DL)/up_res!D114),".")</f>
        <v>65550.546251849795</v>
      </c>
      <c r="F114" s="30">
        <f>IFERROR((($C114*s_DL)/up_res!E114),".")</f>
        <v>13355.80489909433</v>
      </c>
      <c r="G114" s="30">
        <f>IFERROR((($C114*s_DL)/up_res!F114),".")</f>
        <v>7.0835474104074025</v>
      </c>
      <c r="H114" s="30">
        <f>IFERROR((($C114*s_DL)/up_res!G114),".")</f>
        <v>778765.18525353388</v>
      </c>
      <c r="I114" s="30">
        <f>IFERROR((($C114*s_DL)/up_res!H114),".")</f>
        <v>830959.92660628923</v>
      </c>
      <c r="J114" s="30">
        <f>IFERROR((($C114*s_DL)/up_res!I114),".")</f>
        <v>9.6032268718628444</v>
      </c>
      <c r="K114" s="30">
        <f>IFERROR((($C114*s_DL)/up_res!J114),".")</f>
        <v>9.6032268718628444</v>
      </c>
      <c r="L114" s="30">
        <f>IFERROR((($C114*s_DL)/up_res!K114),".")</f>
        <v>9.6032268718628444</v>
      </c>
      <c r="M114" s="30">
        <f>IFERROR((($C114*s_DL)/up_res!L114),".")</f>
        <v>9.6032268718628444</v>
      </c>
      <c r="N114" s="30">
        <f>IFERROR((($C114*s_DL)/up_res!M114),".")</f>
        <v>9.6032268718628444</v>
      </c>
      <c r="O114" s="30">
        <f>IFERROR((($C114*s_DL)/up_res!N114),".")</f>
        <v>7.809445136856354</v>
      </c>
      <c r="P114" s="30">
        <f>IFERROR((($C114*s_DL)/up_res!O114),".")</f>
        <v>7.5483239301119722</v>
      </c>
      <c r="Q114" s="30">
        <f>IFERROR((($C114*s_DL)/up_res!P114),".")</f>
        <v>7.4753062069830518</v>
      </c>
      <c r="R114" s="30">
        <f>IFERROR((($C114*s_DL)/up_res!Q114),".")</f>
        <v>7.5474815772573729</v>
      </c>
      <c r="S114" s="30">
        <f>IFERROR((($C114*s_DL)/up_res!R114),".")</f>
        <v>8.0058459391992649</v>
      </c>
    </row>
    <row r="115" spans="1:19">
      <c r="A115" s="88" t="s">
        <v>122</v>
      </c>
      <c r="B115" s="28"/>
      <c r="C115" s="28">
        <v>5</v>
      </c>
      <c r="D115" s="30">
        <f>IFERROR((($C115*s_DL)/up_res!C115),".")</f>
        <v>765402.29680702917</v>
      </c>
      <c r="E115" s="30">
        <f>IFERROR((($C115*s_DL)/up_res!D115),".")</f>
        <v>65550.546251849795</v>
      </c>
      <c r="F115" s="30">
        <f>IFERROR((($C115*s_DL)/up_res!E115),".")</f>
        <v>13355.80489909433</v>
      </c>
      <c r="G115" s="30">
        <f>IFERROR((($C115*s_DL)/up_res!F115),".")</f>
        <v>7.2623120138246264</v>
      </c>
      <c r="H115" s="30">
        <f>IFERROR((($C115*s_DL)/up_res!G115),".")</f>
        <v>778765.36401813733</v>
      </c>
      <c r="I115" s="30">
        <f>IFERROR((($C115*s_DL)/up_res!H115),".")</f>
        <v>830960.10537089279</v>
      </c>
      <c r="J115" s="30">
        <f>IFERROR((($C115*s_DL)/up_res!I115),".")</f>
        <v>9.9233344342582726</v>
      </c>
      <c r="K115" s="30">
        <f>IFERROR((($C115*s_DL)/up_res!J115),".")</f>
        <v>9.9233344342582726</v>
      </c>
      <c r="L115" s="30">
        <f>IFERROR((($C115*s_DL)/up_res!K115),".")</f>
        <v>9.9233344342582726</v>
      </c>
      <c r="M115" s="30">
        <f>IFERROR((($C115*s_DL)/up_res!L115),".")</f>
        <v>9.9233344342582726</v>
      </c>
      <c r="N115" s="30">
        <f>IFERROR((($C115*s_DL)/up_res!M115),".")</f>
        <v>9.9233344342582726</v>
      </c>
      <c r="O115" s="30">
        <f>IFERROR((($C115*s_DL)/up_res!N115),".")</f>
        <v>8.2078862152673899</v>
      </c>
      <c r="P115" s="30">
        <f>IFERROR((($C115*s_DL)/up_res!O115),".")</f>
        <v>8.0006163613464967</v>
      </c>
      <c r="Q115" s="30">
        <f>IFERROR((($C115*s_DL)/up_res!P115),".")</f>
        <v>7.8735527645436676</v>
      </c>
      <c r="R115" s="30">
        <f>IFERROR((($C115*s_DL)/up_res!Q115),".")</f>
        <v>7.7928807324729705</v>
      </c>
      <c r="S115" s="30">
        <f>IFERROR((($C115*s_DL)/up_res!R115),".")</f>
        <v>8.2078862152673899</v>
      </c>
    </row>
    <row r="116" spans="1:19">
      <c r="A116" s="88" t="s">
        <v>123</v>
      </c>
      <c r="B116" s="28"/>
      <c r="C116" s="28">
        <v>5</v>
      </c>
      <c r="D116" s="30">
        <f>IFERROR((($C116*s_DL)/up_res!C116),".")</f>
        <v>765402.29680702917</v>
      </c>
      <c r="E116" s="30">
        <f>IFERROR((($C116*s_DL)/up_res!D116),".")</f>
        <v>65550.546251849795</v>
      </c>
      <c r="F116" s="30">
        <f>IFERROR((($C116*s_DL)/up_res!E116),".")</f>
        <v>13355.80489909433</v>
      </c>
      <c r="G116" s="30">
        <f>IFERROR((($C116*s_DL)/up_res!F116),".")</f>
        <v>7.2623120138246264</v>
      </c>
      <c r="H116" s="30">
        <f>IFERROR((($C116*s_DL)/up_res!G116),".")</f>
        <v>778765.36401813733</v>
      </c>
      <c r="I116" s="30">
        <f>IFERROR((($C116*s_DL)/up_res!H116),".")</f>
        <v>830960.10537089279</v>
      </c>
      <c r="J116" s="30">
        <f>IFERROR((($C116*s_DL)/up_res!I116),".")</f>
        <v>9.9315423204735396</v>
      </c>
      <c r="K116" s="30">
        <f>IFERROR((($C116*s_DL)/up_res!J116),".")</f>
        <v>9.9315423204735396</v>
      </c>
      <c r="L116" s="30">
        <f>IFERROR((($C116*s_DL)/up_res!K116),".")</f>
        <v>9.9315423204735396</v>
      </c>
      <c r="M116" s="30">
        <f>IFERROR((($C116*s_DL)/up_res!L116),".")</f>
        <v>9.9315423204735396</v>
      </c>
      <c r="N116" s="30">
        <f>IFERROR((($C116*s_DL)/up_res!M116),".")</f>
        <v>9.9315423204735396</v>
      </c>
      <c r="O116" s="30">
        <f>IFERROR((($C116*s_DL)/up_res!N116),".")</f>
        <v>8.2078862152673899</v>
      </c>
      <c r="P116" s="30">
        <f>IFERROR((($C116*s_DL)/up_res!O116),".")</f>
        <v>8.0208118855746839</v>
      </c>
      <c r="Q116" s="30">
        <f>IFERROR((($C116*s_DL)/up_res!P116),".")</f>
        <v>7.9269316748914864</v>
      </c>
      <c r="R116" s="30">
        <f>IFERROR((($C116*s_DL)/up_res!Q116),".")</f>
        <v>7.861074121664549</v>
      </c>
      <c r="S116" s="30">
        <f>IFERROR((($C116*s_DL)/up_res!R116),".")</f>
        <v>8.2078862152673899</v>
      </c>
    </row>
    <row r="117" spans="1:19">
      <c r="A117" s="88" t="s">
        <v>124</v>
      </c>
      <c r="B117" s="28"/>
      <c r="C117" s="28">
        <v>5</v>
      </c>
      <c r="D117" s="30">
        <f>IFERROR((($C117*s_DL)/up_res!C117),".")</f>
        <v>765402.29680702917</v>
      </c>
      <c r="E117" s="30">
        <f>IFERROR((($C117*s_DL)/up_res!D117),".")</f>
        <v>65550.546251849795</v>
      </c>
      <c r="F117" s="30">
        <f>IFERROR((($C117*s_DL)/up_res!E117),".")</f>
        <v>13355.80489909433</v>
      </c>
      <c r="G117" s="30">
        <f>IFERROR((($C117*s_DL)/up_res!F117),".")</f>
        <v>6.7693949088139043</v>
      </c>
      <c r="H117" s="30">
        <f>IFERROR((($C117*s_DL)/up_res!G117),".")</f>
        <v>778764.87110103236</v>
      </c>
      <c r="I117" s="30">
        <f>IFERROR((($C117*s_DL)/up_res!H117),".")</f>
        <v>830959.61245378759</v>
      </c>
      <c r="J117" s="30">
        <f>IFERROR((($C117*s_DL)/up_res!I117),".")</f>
        <v>8.8234776814124416</v>
      </c>
      <c r="K117" s="30">
        <f>IFERROR((($C117*s_DL)/up_res!J117),".")</f>
        <v>8.8234776814124416</v>
      </c>
      <c r="L117" s="30">
        <f>IFERROR((($C117*s_DL)/up_res!K117),".")</f>
        <v>8.8234776814124416</v>
      </c>
      <c r="M117" s="30">
        <f>IFERROR((($C117*s_DL)/up_res!L117),".")</f>
        <v>8.8234776814124416</v>
      </c>
      <c r="N117" s="30">
        <f>IFERROR((($C117*s_DL)/up_res!M117),".")</f>
        <v>8.8234776814124416</v>
      </c>
      <c r="O117" s="30">
        <f>IFERROR((($C117*s_DL)/up_res!N117),".")</f>
        <v>8.0176371970327143</v>
      </c>
      <c r="P117" s="30">
        <f>IFERROR((($C117*s_DL)/up_res!O117),".")</f>
        <v>7.2358996897751977</v>
      </c>
      <c r="Q117" s="30">
        <f>IFERROR((($C117*s_DL)/up_res!P117),".")</f>
        <v>7.2193120744230317</v>
      </c>
      <c r="R117" s="30">
        <f>IFERROR((($C117*s_DL)/up_res!Q117),".")</f>
        <v>7.2192090120647299</v>
      </c>
      <c r="S117" s="30">
        <f>IFERROR((($C117*s_DL)/up_res!R117),".")</f>
        <v>7.6507898658148488</v>
      </c>
    </row>
    <row r="118" spans="1:19">
      <c r="A118" s="88" t="s">
        <v>125</v>
      </c>
      <c r="B118" s="28"/>
      <c r="C118" s="28">
        <v>5</v>
      </c>
      <c r="D118" s="30">
        <f>IFERROR((($C118*s_DL)/up_res!C118),".")</f>
        <v>765402.29680702917</v>
      </c>
      <c r="E118" s="30">
        <f>IFERROR((($C118*s_DL)/up_res!D118),".")</f>
        <v>65550.546251849795</v>
      </c>
      <c r="F118" s="30">
        <f>IFERROR((($C118*s_DL)/up_res!E118),".")</f>
        <v>13355.80489909433</v>
      </c>
      <c r="G118" s="30">
        <f>IFERROR((($C118*s_DL)/up_res!F118),".")</f>
        <v>6.3712307851344914</v>
      </c>
      <c r="H118" s="30">
        <f>IFERROR((($C118*s_DL)/up_res!G118),".")</f>
        <v>778764.47293690871</v>
      </c>
      <c r="I118" s="30">
        <f>IFERROR((($C118*s_DL)/up_res!H118),".")</f>
        <v>830959.21428966394</v>
      </c>
      <c r="J118" s="30">
        <f>IFERROR((($C118*s_DL)/up_res!I118),".")</f>
        <v>8.0273127185315065</v>
      </c>
      <c r="K118" s="30">
        <f>IFERROR((($C118*s_DL)/up_res!J118),".")</f>
        <v>8.0273127185315065</v>
      </c>
      <c r="L118" s="30">
        <f>IFERROR((($C118*s_DL)/up_res!K118),".")</f>
        <v>8.0273127185315065</v>
      </c>
      <c r="M118" s="30">
        <f>IFERROR((($C118*s_DL)/up_res!L118),".")</f>
        <v>8.0273127185315065</v>
      </c>
      <c r="N118" s="30">
        <f>IFERROR((($C118*s_DL)/up_res!M118),".")</f>
        <v>8.0273127185315065</v>
      </c>
      <c r="O118" s="30">
        <f>IFERROR((($C118*s_DL)/up_res!N118),".")</f>
        <v>7.770860659712385</v>
      </c>
      <c r="P118" s="30">
        <f>IFERROR((($C118*s_DL)/up_res!O118),".")</f>
        <v>7.6687407481860985</v>
      </c>
      <c r="Q118" s="30">
        <f>IFERROR((($C118*s_DL)/up_res!P118),".")</f>
        <v>7.6990776081219394</v>
      </c>
      <c r="R118" s="30">
        <f>IFERROR((($C118*s_DL)/up_res!Q118),".")</f>
        <v>7.4920821848661658</v>
      </c>
      <c r="S118" s="30">
        <f>IFERROR((($C118*s_DL)/up_res!R118),".")</f>
        <v>7.2007836121671014</v>
      </c>
    </row>
    <row r="119" spans="1:19">
      <c r="A119" s="34" t="s">
        <v>126</v>
      </c>
      <c r="B119" s="90" t="s">
        <v>9</v>
      </c>
      <c r="C119" s="28">
        <v>5</v>
      </c>
      <c r="D119" s="30">
        <f>IFERROR((($C119*s_DL)/up_res!C119),".")</f>
        <v>765402.29680702917</v>
      </c>
      <c r="E119" s="30">
        <f>IFERROR((($C119*s_DL)/up_res!D119),".")</f>
        <v>65550.546251849795</v>
      </c>
      <c r="F119" s="30">
        <f>IFERROR((($C119*s_DL)/up_res!E119),".")</f>
        <v>13355.80489909433</v>
      </c>
      <c r="G119" s="30">
        <f>IFERROR((($C119*s_DL)/up_res!F119),".")</f>
        <v>6.8413084188202973</v>
      </c>
      <c r="H119" s="30">
        <f>IFERROR((($C119*s_DL)/up_res!G119),".")</f>
        <v>778764.94301454234</v>
      </c>
      <c r="I119" s="30">
        <f>IFERROR((($C119*s_DL)/up_res!H119),".")</f>
        <v>830959.68436729768</v>
      </c>
      <c r="J119" s="30">
        <f>IFERROR((($C119*s_DL)/up_res!I119),".")</f>
        <v>8.93018020221092</v>
      </c>
      <c r="K119" s="30">
        <f>IFERROR((($C119*s_DL)/up_res!J119),".")</f>
        <v>8.93018020221092</v>
      </c>
      <c r="L119" s="30">
        <f>IFERROR((($C119*s_DL)/up_res!K119),".")</f>
        <v>8.93018020221092</v>
      </c>
      <c r="M119" s="30">
        <f>IFERROR((($C119*s_DL)/up_res!L119),".")</f>
        <v>8.93018020221092</v>
      </c>
      <c r="N119" s="30">
        <f>IFERROR((($C119*s_DL)/up_res!M119),".")</f>
        <v>8.93018020221092</v>
      </c>
      <c r="O119" s="30">
        <f>IFERROR((($C119*s_DL)/up_res!N119),".")</f>
        <v>7.9425450660669314</v>
      </c>
      <c r="P119" s="30">
        <f>IFERROR((($C119*s_DL)/up_res!O119),".")</f>
        <v>7.4975883697153982</v>
      </c>
      <c r="Q119" s="30">
        <f>IFERROR((($C119*s_DL)/up_res!P119),".")</f>
        <v>7.4118036057598493</v>
      </c>
      <c r="R119" s="30">
        <f>IFERROR((($C119*s_DL)/up_res!Q119),".")</f>
        <v>7.4716306411404121</v>
      </c>
      <c r="S119" s="30">
        <f>IFERROR((($C119*s_DL)/up_res!R119),".")</f>
        <v>7.7320667245272476</v>
      </c>
    </row>
    <row r="120" spans="1:19">
      <c r="A120" s="34" t="s">
        <v>127</v>
      </c>
      <c r="B120" s="28" t="s">
        <v>9</v>
      </c>
      <c r="C120" s="28">
        <v>5</v>
      </c>
      <c r="D120" s="30">
        <f>IFERROR((($C120*s_DL)/up_res!C120),".")</f>
        <v>765402.29680702917</v>
      </c>
      <c r="E120" s="30">
        <f>IFERROR((($C120*s_DL)/up_res!D120),".")</f>
        <v>65550.546251849795</v>
      </c>
      <c r="F120" s="30">
        <f>IFERROR((($C120*s_DL)/up_res!E120),".")</f>
        <v>13355.80489909433</v>
      </c>
      <c r="G120" s="30">
        <f>IFERROR((($C120*s_DL)/up_res!F120),".")</f>
        <v>6.3020062929883096</v>
      </c>
      <c r="H120" s="30">
        <f>IFERROR((($C120*s_DL)/up_res!G120),".")</f>
        <v>778764.40371241665</v>
      </c>
      <c r="I120" s="30">
        <f>IFERROR((($C120*s_DL)/up_res!H120),".")</f>
        <v>830959.14506517176</v>
      </c>
      <c r="J120" s="30">
        <f>IFERROR((($C120*s_DL)/up_res!I120),".")</f>
        <v>7.8056997907192853</v>
      </c>
      <c r="K120" s="30">
        <f>IFERROR((($C120*s_DL)/up_res!J120),".")</f>
        <v>7.8056997907192853</v>
      </c>
      <c r="L120" s="30">
        <f>IFERROR((($C120*s_DL)/up_res!K120),".")</f>
        <v>7.8056997907192853</v>
      </c>
      <c r="M120" s="30">
        <f>IFERROR((($C120*s_DL)/up_res!L120),".")</f>
        <v>7.8056997907192853</v>
      </c>
      <c r="N120" s="30">
        <f>IFERROR((($C120*s_DL)/up_res!M120),".")</f>
        <v>7.8056997907192853</v>
      </c>
      <c r="O120" s="30">
        <f>IFERROR((($C120*s_DL)/up_res!N120),".")</f>
        <v>7.7318288147818786</v>
      </c>
      <c r="P120" s="30">
        <f>IFERROR((($C120*s_DL)/up_res!O120),".")</f>
        <v>7.6400450305633534</v>
      </c>
      <c r="Q120" s="30">
        <f>IFERROR((($C120*s_DL)/up_res!P120),".")</f>
        <v>7.7290928527101279</v>
      </c>
      <c r="R120" s="30">
        <f>IFERROR((($C120*s_DL)/up_res!Q120),".")</f>
        <v>7.4987489871100994</v>
      </c>
      <c r="S120" s="30">
        <f>IFERROR((($C120*s_DL)/up_res!R120),".")</f>
        <v>7.122545889281616</v>
      </c>
    </row>
    <row r="121" spans="1:19">
      <c r="A121" s="34" t="s">
        <v>128</v>
      </c>
      <c r="B121" s="90" t="s">
        <v>9</v>
      </c>
      <c r="C121" s="28">
        <v>5</v>
      </c>
      <c r="D121" s="30">
        <f>IFERROR((($C121*s_DL)/up_res!C121),".")</f>
        <v>765402.29680702917</v>
      </c>
      <c r="E121" s="30">
        <f>IFERROR((($C121*s_DL)/up_res!D121),".")</f>
        <v>65550.546251849795</v>
      </c>
      <c r="F121" s="30">
        <f>IFERROR((($C121*s_DL)/up_res!E121),".")</f>
        <v>13355.80489909433</v>
      </c>
      <c r="G121" s="30">
        <f>IFERROR((($C121*s_DL)/up_res!F121),".")</f>
        <v>6.3401136628627688</v>
      </c>
      <c r="H121" s="30">
        <f>IFERROR((($C121*s_DL)/up_res!G121),".")</f>
        <v>778764.44181978633</v>
      </c>
      <c r="I121" s="30">
        <f>IFERROR((($C121*s_DL)/up_res!H121),".")</f>
        <v>830959.18317254179</v>
      </c>
      <c r="J121" s="30" t="str">
        <f>IFERROR((($C121*s_DL)/up_res!I121),".")</f>
        <v>.</v>
      </c>
      <c r="K121" s="30" t="str">
        <f>IFERROR((($C121*s_DL)/up_res!J121),".")</f>
        <v>.</v>
      </c>
      <c r="L121" s="30" t="str">
        <f>IFERROR((($C121*s_DL)/up_res!K121),".")</f>
        <v>.</v>
      </c>
      <c r="M121" s="30" t="str">
        <f>IFERROR((($C121*s_DL)/up_res!L121),".")</f>
        <v>.</v>
      </c>
      <c r="N121" s="30" t="str">
        <f>IFERROR((($C121*s_DL)/up_res!M121),".")</f>
        <v>.</v>
      </c>
      <c r="O121" s="30">
        <f>IFERROR((($C121*s_DL)/up_res!N121),".")</f>
        <v>7.7027855250970845</v>
      </c>
      <c r="P121" s="30">
        <f>IFERROR((($C121*s_DL)/up_res!O121),".")</f>
        <v>7.7202890143604197</v>
      </c>
      <c r="Q121" s="30">
        <f>IFERROR((($C121*s_DL)/up_res!P121),".")</f>
        <v>7.740770739601766</v>
      </c>
      <c r="R121" s="30">
        <f>IFERROR((($C121*s_DL)/up_res!Q121),".")</f>
        <v>7.6654109769020211</v>
      </c>
      <c r="S121" s="30">
        <f>IFERROR((($C121*s_DL)/up_res!R121),".")</f>
        <v>7.1656149498366091</v>
      </c>
    </row>
    <row r="122" spans="1:19">
      <c r="A122" s="88" t="s">
        <v>129</v>
      </c>
      <c r="B122" s="28"/>
      <c r="C122" s="28">
        <v>5</v>
      </c>
      <c r="D122" s="30">
        <f>IFERROR((($C122*s_DL)/up_res!C122),".")</f>
        <v>765402.29680702917</v>
      </c>
      <c r="E122" s="30">
        <f>IFERROR((($C122*s_DL)/up_res!D122),".")</f>
        <v>65550.546251849795</v>
      </c>
      <c r="F122" s="30">
        <f>IFERROR((($C122*s_DL)/up_res!E122),".")</f>
        <v>13355.80489909433</v>
      </c>
      <c r="G122" s="30">
        <f>IFERROR((($C122*s_DL)/up_res!F122),".")</f>
        <v>6.5763253626447167</v>
      </c>
      <c r="H122" s="30">
        <f>IFERROR((($C122*s_DL)/up_res!G122),".")</f>
        <v>778764.67803148623</v>
      </c>
      <c r="I122" s="30">
        <f>IFERROR((($C122*s_DL)/up_res!H122),".")</f>
        <v>830959.41938424145</v>
      </c>
      <c r="J122" s="30" t="str">
        <f>IFERROR((($C122*s_DL)/up_res!I122),".")</f>
        <v>.</v>
      </c>
      <c r="K122" s="30" t="str">
        <f>IFERROR((($C122*s_DL)/up_res!J122),".")</f>
        <v>.</v>
      </c>
      <c r="L122" s="30" t="str">
        <f>IFERROR((($C122*s_DL)/up_res!K122),".")</f>
        <v>.</v>
      </c>
      <c r="M122" s="30" t="str">
        <f>IFERROR((($C122*s_DL)/up_res!L122),".")</f>
        <v>.</v>
      </c>
      <c r="N122" s="30" t="str">
        <f>IFERROR((($C122*s_DL)/up_res!M122),".")</f>
        <v>.</v>
      </c>
      <c r="O122" s="30">
        <f>IFERROR((($C122*s_DL)/up_res!N122),".")</f>
        <v>7.3931328041930531</v>
      </c>
      <c r="P122" s="30">
        <f>IFERROR((($C122*s_DL)/up_res!O122),".")</f>
        <v>7.6060860039646849</v>
      </c>
      <c r="Q122" s="30">
        <f>IFERROR((($C122*s_DL)/up_res!P122),".")</f>
        <v>7.5830644272539569</v>
      </c>
      <c r="R122" s="30">
        <f>IFERROR((($C122*s_DL)/up_res!Q122),".")</f>
        <v>7.4186663868762945</v>
      </c>
      <c r="S122" s="30">
        <f>IFERROR((($C122*s_DL)/up_res!R122),".")</f>
        <v>7.4325821017345728</v>
      </c>
    </row>
    <row r="123" spans="1:19">
      <c r="A123" s="34" t="s">
        <v>130</v>
      </c>
      <c r="B123" s="28" t="s">
        <v>9</v>
      </c>
      <c r="C123" s="28">
        <v>5</v>
      </c>
      <c r="D123" s="30">
        <f>IFERROR((($C123*s_DL)/up_res!C123),".")</f>
        <v>765402.29680702917</v>
      </c>
      <c r="E123" s="30">
        <f>IFERROR((($C123*s_DL)/up_res!D123),".")</f>
        <v>65550.546251849795</v>
      </c>
      <c r="F123" s="30">
        <f>IFERROR((($C123*s_DL)/up_res!E123),".")</f>
        <v>13355.80489909433</v>
      </c>
      <c r="G123" s="30">
        <f>IFERROR((($C123*s_DL)/up_res!F123),".")</f>
        <v>7.2623120138246264</v>
      </c>
      <c r="H123" s="30">
        <f>IFERROR((($C123*s_DL)/up_res!G123),".")</f>
        <v>778765.36401813733</v>
      </c>
      <c r="I123" s="30">
        <f>IFERROR((($C123*s_DL)/up_res!H123),".")</f>
        <v>830960.10537089279</v>
      </c>
      <c r="J123" s="30">
        <f>IFERROR((($C123*s_DL)/up_res!I123),".")</f>
        <v>9.9151265480430038</v>
      </c>
      <c r="K123" s="30">
        <f>IFERROR((($C123*s_DL)/up_res!J123),".")</f>
        <v>9.9151265480430038</v>
      </c>
      <c r="L123" s="30">
        <f>IFERROR((($C123*s_DL)/up_res!K123),".")</f>
        <v>9.9151265480430038</v>
      </c>
      <c r="M123" s="30">
        <f>IFERROR((($C123*s_DL)/up_res!L123),".")</f>
        <v>9.9151265480430038</v>
      </c>
      <c r="N123" s="30">
        <f>IFERROR((($C123*s_DL)/up_res!M123),".")</f>
        <v>9.9151265480430038</v>
      </c>
      <c r="O123" s="30">
        <f>IFERROR((($C123*s_DL)/up_res!N123),".")</f>
        <v>8.2078862152673899</v>
      </c>
      <c r="P123" s="30">
        <f>IFERROR((($C123*s_DL)/up_res!O123),".")</f>
        <v>8.0420703321306739</v>
      </c>
      <c r="Q123" s="30">
        <f>IFERROR((($C123*s_DL)/up_res!P123),".")</f>
        <v>7.9701405455837859</v>
      </c>
      <c r="R123" s="30">
        <f>IFERROR((($C123*s_DL)/up_res!Q123),".")</f>
        <v>7.8897510906446184</v>
      </c>
      <c r="S123" s="30">
        <f>IFERROR((($C123*s_DL)/up_res!R123),".")</f>
        <v>8.2078862152673899</v>
      </c>
    </row>
    <row r="124" spans="1:19">
      <c r="A124" s="88" t="s">
        <v>131</v>
      </c>
      <c r="B124" s="28"/>
      <c r="C124" s="28">
        <v>5</v>
      </c>
      <c r="D124" s="30">
        <f>IFERROR((($C124*s_DL)/up_res!C124),".")</f>
        <v>765402.29680702917</v>
      </c>
      <c r="E124" s="30">
        <f>IFERROR((($C124*s_DL)/up_res!D124),".")</f>
        <v>65550.546251849795</v>
      </c>
      <c r="F124" s="30">
        <f>IFERROR((($C124*s_DL)/up_res!E124),".")</f>
        <v>13355.80489909433</v>
      </c>
      <c r="G124" s="30">
        <f>IFERROR((($C124*s_DL)/up_res!F124),".")</f>
        <v>7.2623120138246264</v>
      </c>
      <c r="H124" s="30">
        <f>IFERROR((($C124*s_DL)/up_res!G124),".")</f>
        <v>778765.36401813733</v>
      </c>
      <c r="I124" s="30">
        <f>IFERROR((($C124*s_DL)/up_res!H124),".")</f>
        <v>830960.10537089279</v>
      </c>
      <c r="J124" s="30">
        <f>IFERROR((($C124*s_DL)/up_res!I124),".")</f>
        <v>9.9397502066888084</v>
      </c>
      <c r="K124" s="30">
        <f>IFERROR((($C124*s_DL)/up_res!J124),".")</f>
        <v>9.9397502066888084</v>
      </c>
      <c r="L124" s="30">
        <f>IFERROR((($C124*s_DL)/up_res!K124),".")</f>
        <v>9.9397502066888084</v>
      </c>
      <c r="M124" s="30">
        <f>IFERROR((($C124*s_DL)/up_res!L124),".")</f>
        <v>9.9397502066888084</v>
      </c>
      <c r="N124" s="30">
        <f>IFERROR((($C124*s_DL)/up_res!M124),".")</f>
        <v>9.9397502066888084</v>
      </c>
      <c r="O124" s="30">
        <f>IFERROR((($C124*s_DL)/up_res!N124),".")</f>
        <v>8.2078862152673899</v>
      </c>
      <c r="P124" s="30">
        <f>IFERROR((($C124*s_DL)/up_res!O124),".")</f>
        <v>8.0644474270394131</v>
      </c>
      <c r="Q124" s="30">
        <f>IFERROR((($C124*s_DL)/up_res!P124),".")</f>
        <v>7.9937674444343285</v>
      </c>
      <c r="R124" s="30">
        <f>IFERROR((($C124*s_DL)/up_res!Q124),".")</f>
        <v>8.0346326803804775</v>
      </c>
      <c r="S124" s="30">
        <f>IFERROR((($C124*s_DL)/up_res!R124),".")</f>
        <v>8.2078862152673899</v>
      </c>
    </row>
    <row r="125" spans="1:19">
      <c r="A125" s="88" t="s">
        <v>132</v>
      </c>
      <c r="B125" s="28"/>
      <c r="C125" s="28">
        <v>5</v>
      </c>
      <c r="D125" s="30">
        <f>IFERROR((($C125*s_DL)/up_res!C125),".")</f>
        <v>765402.29680702917</v>
      </c>
      <c r="E125" s="30">
        <f>IFERROR((($C125*s_DL)/up_res!D125),".")</f>
        <v>65550.546251849795</v>
      </c>
      <c r="F125" s="30">
        <f>IFERROR((($C125*s_DL)/up_res!E125),".")</f>
        <v>13355.80489909433</v>
      </c>
      <c r="G125" s="30">
        <f>IFERROR((($C125*s_DL)/up_res!F125),".")</f>
        <v>6.8574444451096612</v>
      </c>
      <c r="H125" s="30">
        <f>IFERROR((($C125*s_DL)/up_res!G125),".")</f>
        <v>778764.95915056858</v>
      </c>
      <c r="I125" s="30">
        <f>IFERROR((($C125*s_DL)/up_res!H125),".")</f>
        <v>830959.70050332404</v>
      </c>
      <c r="J125" s="30">
        <f>IFERROR((($C125*s_DL)/up_res!I125),".")</f>
        <v>9.0286748367941296</v>
      </c>
      <c r="K125" s="30">
        <f>IFERROR((($C125*s_DL)/up_res!J125),".")</f>
        <v>9.0286748367941296</v>
      </c>
      <c r="L125" s="30">
        <f>IFERROR((($C125*s_DL)/up_res!K125),".")</f>
        <v>9.0286748367941296</v>
      </c>
      <c r="M125" s="30">
        <f>IFERROR((($C125*s_DL)/up_res!L125),".")</f>
        <v>9.0286748367941296</v>
      </c>
      <c r="N125" s="30">
        <f>IFERROR((($C125*s_DL)/up_res!M125),".")</f>
        <v>9.0286748367941296</v>
      </c>
      <c r="O125" s="30">
        <f>IFERROR((($C125*s_DL)/up_res!N125),".")</f>
        <v>6.8450673719777058</v>
      </c>
      <c r="P125" s="30">
        <f>IFERROR((($C125*s_DL)/up_res!O125),".")</f>
        <v>7.2958988580154571</v>
      </c>
      <c r="Q125" s="30">
        <f>IFERROR((($C125*s_DL)/up_res!P125),".")</f>
        <v>7.3434089581667488</v>
      </c>
      <c r="R125" s="30">
        <f>IFERROR((($C125*s_DL)/up_res!Q125),".")</f>
        <v>7.2780167529712996</v>
      </c>
      <c r="S125" s="30">
        <f>IFERROR((($C125*s_DL)/up_res!R125),".")</f>
        <v>7.7503037084928996</v>
      </c>
    </row>
    <row r="126" spans="1:19">
      <c r="A126" s="88" t="s">
        <v>133</v>
      </c>
      <c r="B126" s="28"/>
      <c r="C126" s="28">
        <v>5</v>
      </c>
      <c r="D126" s="30">
        <f>IFERROR((($C126*s_DL)/up_res!C126),".")</f>
        <v>765402.29680702917</v>
      </c>
      <c r="E126" s="30">
        <f>IFERROR((($C126*s_DL)/up_res!D126),".")</f>
        <v>65550.546251849795</v>
      </c>
      <c r="F126" s="30">
        <f>IFERROR((($C126*s_DL)/up_res!E126),".")</f>
        <v>13355.80489909433</v>
      </c>
      <c r="G126" s="30">
        <f>IFERROR((($C126*s_DL)/up_res!F126),".")</f>
        <v>7.2623120138246264</v>
      </c>
      <c r="H126" s="30">
        <f>IFERROR((($C126*s_DL)/up_res!G126),".")</f>
        <v>778765.36401813733</v>
      </c>
      <c r="I126" s="30">
        <f>IFERROR((($C126*s_DL)/up_res!H126),".")</f>
        <v>830960.10537089279</v>
      </c>
      <c r="J126" s="30">
        <f>IFERROR((($C126*s_DL)/up_res!I126),".")</f>
        <v>9.9397502066888084</v>
      </c>
      <c r="K126" s="30">
        <f>IFERROR((($C126*s_DL)/up_res!J126),".")</f>
        <v>9.9397502066888084</v>
      </c>
      <c r="L126" s="30">
        <f>IFERROR((($C126*s_DL)/up_res!K126),".")</f>
        <v>9.9397502066888084</v>
      </c>
      <c r="M126" s="30">
        <f>IFERROR((($C126*s_DL)/up_res!L126),".")</f>
        <v>9.9397502066888084</v>
      </c>
      <c r="N126" s="30">
        <f>IFERROR((($C126*s_DL)/up_res!M126),".")</f>
        <v>9.9397502066888084</v>
      </c>
      <c r="O126" s="30">
        <f>IFERROR((($C126*s_DL)/up_res!N126),".")</f>
        <v>8.2078862152673899</v>
      </c>
      <c r="P126" s="30">
        <f>IFERROR((($C126*s_DL)/up_res!O126),".")</f>
        <v>8.075500953730824</v>
      </c>
      <c r="Q126" s="30">
        <f>IFERROR((($C126*s_DL)/up_res!P126),".")</f>
        <v>8.0568208248023456</v>
      </c>
      <c r="R126" s="30">
        <f>IFERROR((($C126*s_DL)/up_res!Q126),".")</f>
        <v>8.0839935931501419</v>
      </c>
      <c r="S126" s="30">
        <f>IFERROR((($C126*s_DL)/up_res!R126),".")</f>
        <v>8.2078862152673899</v>
      </c>
    </row>
    <row r="127" spans="1:19">
      <c r="A127" s="88" t="s">
        <v>134</v>
      </c>
      <c r="B127" s="28"/>
      <c r="C127" s="28">
        <v>5</v>
      </c>
      <c r="D127" s="30">
        <f>IFERROR((($C127*s_DL)/up_res!C127),".")</f>
        <v>765402.29680702917</v>
      </c>
      <c r="E127" s="30">
        <f>IFERROR((($C127*s_DL)/up_res!D127),".")</f>
        <v>65550.546251849795</v>
      </c>
      <c r="F127" s="30">
        <f>IFERROR((($C127*s_DL)/up_res!E127),".")</f>
        <v>13355.80489909433</v>
      </c>
      <c r="G127" s="30">
        <f>IFERROR((($C127*s_DL)/up_res!F127),".")</f>
        <v>6.2315322441204843</v>
      </c>
      <c r="H127" s="30">
        <f>IFERROR((($C127*s_DL)/up_res!G127),".")</f>
        <v>778764.33323836757</v>
      </c>
      <c r="I127" s="30">
        <f>IFERROR((($C127*s_DL)/up_res!H127),".")</f>
        <v>830959.07459112292</v>
      </c>
      <c r="J127" s="30" t="str">
        <f>IFERROR((($C127*s_DL)/up_res!I127),".")</f>
        <v>.</v>
      </c>
      <c r="K127" s="30" t="str">
        <f>IFERROR((($C127*s_DL)/up_res!J127),".")</f>
        <v>.</v>
      </c>
      <c r="L127" s="30" t="str">
        <f>IFERROR((($C127*s_DL)/up_res!K127),".")</f>
        <v>.</v>
      </c>
      <c r="M127" s="30" t="str">
        <f>IFERROR((($C127*s_DL)/up_res!L127),".")</f>
        <v>.</v>
      </c>
      <c r="N127" s="30" t="str">
        <f>IFERROR((($C127*s_DL)/up_res!M127),".")</f>
        <v>.</v>
      </c>
      <c r="O127" s="30">
        <f>IFERROR((($C127*s_DL)/up_res!N127),".")</f>
        <v>7.6736451006641824</v>
      </c>
      <c r="P127" s="30">
        <f>IFERROR((($C127*s_DL)/up_res!O127),".")</f>
        <v>7.6204590645668757</v>
      </c>
      <c r="Q127" s="30">
        <f>IFERROR((($C127*s_DL)/up_res!P127),".")</f>
        <v>7.7667457509289166</v>
      </c>
      <c r="R127" s="30">
        <f>IFERROR((($C127*s_DL)/up_res!Q127),".")</f>
        <v>7.5549861754165688</v>
      </c>
      <c r="S127" s="30">
        <f>IFERROR((($C127*s_DL)/up_res!R127),".")</f>
        <v>7.0428959137455651</v>
      </c>
    </row>
    <row r="128" spans="1:19">
      <c r="A128" s="88" t="s">
        <v>135</v>
      </c>
      <c r="B128" s="28"/>
      <c r="C128" s="28">
        <v>5</v>
      </c>
      <c r="D128" s="30">
        <f>IFERROR((($C128*s_DL)/up_res!C128),".")</f>
        <v>765402.29680702917</v>
      </c>
      <c r="E128" s="30">
        <f>IFERROR((($C128*s_DL)/up_res!D128),".")</f>
        <v>65550.546251849795</v>
      </c>
      <c r="F128" s="30">
        <f>IFERROR((($C128*s_DL)/up_res!E128),".")</f>
        <v>13355.80489909433</v>
      </c>
      <c r="G128" s="30">
        <f>IFERROR((($C128*s_DL)/up_res!F128),".")</f>
        <v>6.8827740995342888</v>
      </c>
      <c r="H128" s="30">
        <f>IFERROR((($C128*s_DL)/up_res!G128),".")</f>
        <v>778764.98448022292</v>
      </c>
      <c r="I128" s="30">
        <f>IFERROR((($C128*s_DL)/up_res!H128),".")</f>
        <v>830959.72583297838</v>
      </c>
      <c r="J128" s="30">
        <f>IFERROR((($C128*s_DL)/up_res!I128),".")</f>
        <v>9.004051178148325</v>
      </c>
      <c r="K128" s="30">
        <f>IFERROR((($C128*s_DL)/up_res!J128),".")</f>
        <v>9.004051178148325</v>
      </c>
      <c r="L128" s="30">
        <f>IFERROR((($C128*s_DL)/up_res!K128),".")</f>
        <v>9.004051178148325</v>
      </c>
      <c r="M128" s="30">
        <f>IFERROR((($C128*s_DL)/up_res!L128),".")</f>
        <v>9.004051178148325</v>
      </c>
      <c r="N128" s="30">
        <f>IFERROR((($C128*s_DL)/up_res!M128),".")</f>
        <v>9.004051178148325</v>
      </c>
      <c r="O128" s="30">
        <f>IFERROR((($C128*s_DL)/up_res!N128),".")</f>
        <v>7.6216086284625781</v>
      </c>
      <c r="P128" s="30">
        <f>IFERROR((($C128*s_DL)/up_res!O128),".")</f>
        <v>7.3092125420629266</v>
      </c>
      <c r="Q128" s="30">
        <f>IFERROR((($C128*s_DL)/up_res!P128),".")</f>
        <v>7.2301442836681336</v>
      </c>
      <c r="R128" s="30">
        <f>IFERROR((($C128*s_DL)/up_res!Q128),".")</f>
        <v>7.2547123322040834</v>
      </c>
      <c r="S128" s="30">
        <f>IFERROR((($C128*s_DL)/up_res!R128),".")</f>
        <v>7.7789313577860719</v>
      </c>
    </row>
    <row r="129" spans="1:19">
      <c r="A129" s="88" t="s">
        <v>136</v>
      </c>
      <c r="B129" s="28"/>
      <c r="C129" s="28">
        <v>5</v>
      </c>
      <c r="D129" s="30">
        <f>IFERROR((($C129*s_DL)/up_res!C129),".")</f>
        <v>765402.29680702917</v>
      </c>
      <c r="E129" s="30">
        <f>IFERROR((($C129*s_DL)/up_res!D129),".")</f>
        <v>65550.546251849795</v>
      </c>
      <c r="F129" s="30">
        <f>IFERROR((($C129*s_DL)/up_res!E129),".")</f>
        <v>13355.80489909433</v>
      </c>
      <c r="G129" s="30">
        <f>IFERROR((($C129*s_DL)/up_res!F129),".")</f>
        <v>6.7020149445087762</v>
      </c>
      <c r="H129" s="30">
        <f>IFERROR((($C129*s_DL)/up_res!G129),".")</f>
        <v>778764.80372106808</v>
      </c>
      <c r="I129" s="30">
        <f>IFERROR((($C129*s_DL)/up_res!H129),".")</f>
        <v>830959.54507382342</v>
      </c>
      <c r="J129" s="30">
        <f>IFERROR((($C129*s_DL)/up_res!I129),".")</f>
        <v>8.5362016638780851</v>
      </c>
      <c r="K129" s="30">
        <f>IFERROR((($C129*s_DL)/up_res!J129),".")</f>
        <v>8.5362016638780851</v>
      </c>
      <c r="L129" s="30">
        <f>IFERROR((($C129*s_DL)/up_res!K129),".")</f>
        <v>8.5362016638780851</v>
      </c>
      <c r="M129" s="30">
        <f>IFERROR((($C129*s_DL)/up_res!L129),".")</f>
        <v>8.5362016638780851</v>
      </c>
      <c r="N129" s="30">
        <f>IFERROR((($C129*s_DL)/up_res!M129),".")</f>
        <v>8.5362016638780851</v>
      </c>
      <c r="O129" s="30">
        <f>IFERROR((($C129*s_DL)/up_res!N129),".")</f>
        <v>7.5799604938808152</v>
      </c>
      <c r="P129" s="30">
        <f>IFERROR((($C129*s_DL)/up_res!O129),".")</f>
        <v>7.7188152749794359</v>
      </c>
      <c r="Q129" s="30">
        <f>IFERROR((($C129*s_DL)/up_res!P129),".")</f>
        <v>7.6554323353936251</v>
      </c>
      <c r="R129" s="30">
        <f>IFERROR((($C129*s_DL)/up_res!Q129),".")</f>
        <v>7.6248961663325066</v>
      </c>
      <c r="S129" s="30">
        <f>IFERROR((($C129*s_DL)/up_res!R129),".")</f>
        <v>7.5746368336740568</v>
      </c>
    </row>
    <row r="130" spans="1:19">
      <c r="A130" s="88" t="s">
        <v>137</v>
      </c>
      <c r="B130" s="28"/>
      <c r="C130" s="28">
        <v>5</v>
      </c>
      <c r="D130" s="30">
        <f>IFERROR((($C130*s_DL)/up_res!C130),".")</f>
        <v>765402.29680702917</v>
      </c>
      <c r="E130" s="30">
        <f>IFERROR((($C130*s_DL)/up_res!D130),".")</f>
        <v>65550.546251849795</v>
      </c>
      <c r="F130" s="30">
        <f>IFERROR((($C130*s_DL)/up_res!E130),".")</f>
        <v>13355.80489909433</v>
      </c>
      <c r="G130" s="30">
        <f>IFERROR((($C130*s_DL)/up_res!F130),".")</f>
        <v>6.474671556442912</v>
      </c>
      <c r="H130" s="30">
        <f>IFERROR((($C130*s_DL)/up_res!G130),".")</f>
        <v>778764.57637767994</v>
      </c>
      <c r="I130" s="30">
        <f>IFERROR((($C130*s_DL)/up_res!H130),".")</f>
        <v>830959.3177304354</v>
      </c>
      <c r="J130" s="30" t="str">
        <f>IFERROR((($C130*s_DL)/up_res!I130),".")</f>
        <v>.</v>
      </c>
      <c r="K130" s="30" t="str">
        <f>IFERROR((($C130*s_DL)/up_res!J130),".")</f>
        <v>.</v>
      </c>
      <c r="L130" s="30" t="str">
        <f>IFERROR((($C130*s_DL)/up_res!K130),".")</f>
        <v>.</v>
      </c>
      <c r="M130" s="30" t="str">
        <f>IFERROR((($C130*s_DL)/up_res!L130),".")</f>
        <v>.</v>
      </c>
      <c r="N130" s="30" t="str">
        <f>IFERROR((($C130*s_DL)/up_res!M130),".")</f>
        <v>.</v>
      </c>
      <c r="O130" s="30">
        <f>IFERROR((($C130*s_DL)/up_res!N130),".")</f>
        <v>7.7569034561867625</v>
      </c>
      <c r="P130" s="30">
        <f>IFERROR((($C130*s_DL)/up_res!O130),".")</f>
        <v>7.7280405596056063</v>
      </c>
      <c r="Q130" s="30">
        <f>IFERROR((($C130*s_DL)/up_res!P130),".")</f>
        <v>7.6578732214608145</v>
      </c>
      <c r="R130" s="30">
        <f>IFERROR((($C130*s_DL)/up_res!Q130),".")</f>
        <v>7.6248961663325066</v>
      </c>
      <c r="S130" s="30">
        <f>IFERROR((($C130*s_DL)/up_res!R130),".")</f>
        <v>7.3176926735380228</v>
      </c>
    </row>
    <row r="131" spans="1:19">
      <c r="A131" s="88" t="s">
        <v>138</v>
      </c>
      <c r="B131" s="28"/>
      <c r="C131" s="28">
        <v>5</v>
      </c>
      <c r="D131" s="30">
        <f>IFERROR((($C131*s_DL)/up_res!C131),".")</f>
        <v>765402.29680702917</v>
      </c>
      <c r="E131" s="30">
        <f>IFERROR((($C131*s_DL)/up_res!D131),".")</f>
        <v>65550.546251849795</v>
      </c>
      <c r="F131" s="30">
        <f>IFERROR((($C131*s_DL)/up_res!E131),".")</f>
        <v>13355.80489909433</v>
      </c>
      <c r="G131" s="30">
        <f>IFERROR((($C131*s_DL)/up_res!F131),".")</f>
        <v>6.9271283824173375</v>
      </c>
      <c r="H131" s="30">
        <f>IFERROR((($C131*s_DL)/up_res!G131),".")</f>
        <v>778765.02883450594</v>
      </c>
      <c r="I131" s="30">
        <f>IFERROR((($C131*s_DL)/up_res!H131),".")</f>
        <v>830959.77018726128</v>
      </c>
      <c r="J131" s="30" t="str">
        <f>IFERROR((($C131*s_DL)/up_res!I131),".")</f>
        <v>.</v>
      </c>
      <c r="K131" s="30" t="str">
        <f>IFERROR((($C131*s_DL)/up_res!J131),".")</f>
        <v>.</v>
      </c>
      <c r="L131" s="30" t="str">
        <f>IFERROR((($C131*s_DL)/up_res!K131),".")</f>
        <v>.</v>
      </c>
      <c r="M131" s="30" t="str">
        <f>IFERROR((($C131*s_DL)/up_res!L131),".")</f>
        <v>.</v>
      </c>
      <c r="N131" s="30" t="str">
        <f>IFERROR((($C131*s_DL)/up_res!M131),".")</f>
        <v>.</v>
      </c>
      <c r="O131" s="30">
        <f>IFERROR((($C131*s_DL)/up_res!N131),".")</f>
        <v>7.4557691517169928</v>
      </c>
      <c r="P131" s="30">
        <f>IFERROR((($C131*s_DL)/up_res!O131),".")</f>
        <v>7.6566996957019864</v>
      </c>
      <c r="Q131" s="30">
        <f>IFERROR((($C131*s_DL)/up_res!P131),".")</f>
        <v>7.4208286329814745</v>
      </c>
      <c r="R131" s="30">
        <f>IFERROR((($C131*s_DL)/up_res!Q131),".")</f>
        <v>7.2684293593030507</v>
      </c>
      <c r="S131" s="30">
        <f>IFERROR((($C131*s_DL)/up_res!R131),".")</f>
        <v>7.8290606976396644</v>
      </c>
    </row>
    <row r="132" spans="1:19">
      <c r="A132" s="88" t="s">
        <v>139</v>
      </c>
      <c r="B132" s="28"/>
      <c r="C132" s="28">
        <v>5</v>
      </c>
      <c r="D132" s="30">
        <f>IFERROR((($C132*s_DL)/up_res!C132),".")</f>
        <v>765402.29680702917</v>
      </c>
      <c r="E132" s="30">
        <f>IFERROR((($C132*s_DL)/up_res!D132),".")</f>
        <v>65550.546251849795</v>
      </c>
      <c r="F132" s="30">
        <f>IFERROR((($C132*s_DL)/up_res!E132),".")</f>
        <v>13355.80489909433</v>
      </c>
      <c r="G132" s="30">
        <f>IFERROR((($C132*s_DL)/up_res!F132),".")</f>
        <v>6.3916540149881014</v>
      </c>
      <c r="H132" s="30">
        <f>IFERROR((($C132*s_DL)/up_res!G132),".")</f>
        <v>778764.4933601385</v>
      </c>
      <c r="I132" s="30">
        <f>IFERROR((($C132*s_DL)/up_res!H132),".")</f>
        <v>830959.23471289384</v>
      </c>
      <c r="J132" s="30">
        <f>IFERROR((($C132*s_DL)/up_res!I132),".")</f>
        <v>7.822115563149822</v>
      </c>
      <c r="K132" s="30">
        <f>IFERROR((($C132*s_DL)/up_res!J132),".")</f>
        <v>7.822115563149822</v>
      </c>
      <c r="L132" s="30">
        <f>IFERROR((($C132*s_DL)/up_res!K132),".")</f>
        <v>7.822115563149822</v>
      </c>
      <c r="M132" s="30">
        <f>IFERROR((($C132*s_DL)/up_res!L132),".")</f>
        <v>7.822115563149822</v>
      </c>
      <c r="N132" s="30">
        <f>IFERROR((($C132*s_DL)/up_res!M132),".")</f>
        <v>7.822115563149822</v>
      </c>
      <c r="O132" s="30">
        <f>IFERROR((($C132*s_DL)/up_res!N132),".")</f>
        <v>7.7709645155953604</v>
      </c>
      <c r="P132" s="30">
        <f>IFERROR((($C132*s_DL)/up_res!O132),".")</f>
        <v>7.7045724379160889</v>
      </c>
      <c r="Q132" s="30">
        <f>IFERROR((($C132*s_DL)/up_res!P132),".")</f>
        <v>7.7231685253893954</v>
      </c>
      <c r="R132" s="30">
        <f>IFERROR((($C132*s_DL)/up_res!Q132),".")</f>
        <v>7.6378941169849348</v>
      </c>
      <c r="S132" s="30">
        <f>IFERROR((($C132*s_DL)/up_res!R132),".")</f>
        <v>7.2238660061027478</v>
      </c>
    </row>
    <row r="133" spans="1:19">
      <c r="A133" s="88" t="s">
        <v>140</v>
      </c>
      <c r="B133" s="28"/>
      <c r="C133" s="28">
        <v>5</v>
      </c>
      <c r="D133" s="30">
        <f>IFERROR((($C133*s_DL)/up_res!C133),".")</f>
        <v>765402.29680702917</v>
      </c>
      <c r="E133" s="30">
        <f>IFERROR((($C133*s_DL)/up_res!D133),".")</f>
        <v>65550.546251849795</v>
      </c>
      <c r="F133" s="30">
        <f>IFERROR((($C133*s_DL)/up_res!E133),".")</f>
        <v>13355.80489909433</v>
      </c>
      <c r="G133" s="30">
        <f>IFERROR((($C133*s_DL)/up_res!F133),".")</f>
        <v>6.5360808124421643</v>
      </c>
      <c r="H133" s="30">
        <f>IFERROR((($C133*s_DL)/up_res!G133),".")</f>
        <v>778764.6377869359</v>
      </c>
      <c r="I133" s="30">
        <f>IFERROR((($C133*s_DL)/up_res!H133),".")</f>
        <v>830959.37913969136</v>
      </c>
      <c r="J133" s="30" t="str">
        <f>IFERROR((($C133*s_DL)/up_res!I133),".")</f>
        <v>.</v>
      </c>
      <c r="K133" s="30" t="str">
        <f>IFERROR((($C133*s_DL)/up_res!J133),".")</f>
        <v>.</v>
      </c>
      <c r="L133" s="30" t="str">
        <f>IFERROR((($C133*s_DL)/up_res!K133),".")</f>
        <v>.</v>
      </c>
      <c r="M133" s="30" t="str">
        <f>IFERROR((($C133*s_DL)/up_res!L133),".")</f>
        <v>.</v>
      </c>
      <c r="N133" s="30" t="str">
        <f>IFERROR((($C133*s_DL)/up_res!M133),".")</f>
        <v>.</v>
      </c>
      <c r="O133" s="30">
        <f>IFERROR((($C133*s_DL)/up_res!N133),".")</f>
        <v>7.3870975937406502</v>
      </c>
      <c r="P133" s="30">
        <f>IFERROR((($C133*s_DL)/up_res!O133),".")</f>
        <v>7.3870975937406502</v>
      </c>
      <c r="Q133" s="30">
        <f>IFERROR((($C133*s_DL)/up_res!P133),".")</f>
        <v>7.3870975937406502</v>
      </c>
      <c r="R133" s="30">
        <f>IFERROR((($C133*s_DL)/up_res!Q133),".")</f>
        <v>7.3870975937406502</v>
      </c>
      <c r="S133" s="30">
        <f>IFERROR((($C133*s_DL)/up_res!R133),".")</f>
        <v>7.3870975937406502</v>
      </c>
    </row>
    <row r="134" spans="1:19">
      <c r="A134" s="88" t="s">
        <v>141</v>
      </c>
      <c r="B134" s="28"/>
      <c r="C134" s="28">
        <v>5</v>
      </c>
      <c r="D134" s="30">
        <f>IFERROR((($C134*s_DL)/up_res!C134),".")</f>
        <v>765402.29680702917</v>
      </c>
      <c r="E134" s="30">
        <f>IFERROR((($C134*s_DL)/up_res!D134),".")</f>
        <v>65550.546251849795</v>
      </c>
      <c r="F134" s="30">
        <f>IFERROR((($C134*s_DL)/up_res!E134),".")</f>
        <v>13355.80489909433</v>
      </c>
      <c r="G134" s="30">
        <f>IFERROR((($C134*s_DL)/up_res!F134),".")</f>
        <v>6.3216441217327368</v>
      </c>
      <c r="H134" s="30">
        <f>IFERROR((($C134*s_DL)/up_res!G134),".")</f>
        <v>778764.42335024523</v>
      </c>
      <c r="I134" s="30">
        <f>IFERROR((($C134*s_DL)/up_res!H134),".")</f>
        <v>830959.1647030008</v>
      </c>
      <c r="J134" s="30">
        <f>IFERROR((($C134*s_DL)/up_res!I134),".")</f>
        <v>7.9041944253024958</v>
      </c>
      <c r="K134" s="30">
        <f>IFERROR((($C134*s_DL)/up_res!J134),".")</f>
        <v>7.9041944253024958</v>
      </c>
      <c r="L134" s="30">
        <f>IFERROR((($C134*s_DL)/up_res!K134),".")</f>
        <v>7.9041944253024958</v>
      </c>
      <c r="M134" s="30">
        <f>IFERROR((($C134*s_DL)/up_res!L134),".")</f>
        <v>7.9041944253024958</v>
      </c>
      <c r="N134" s="30">
        <f>IFERROR((($C134*s_DL)/up_res!M134),".")</f>
        <v>7.9041944253024958</v>
      </c>
      <c r="O134" s="30">
        <f>IFERROR((($C134*s_DL)/up_res!N134),".")</f>
        <v>7.2819053240057832</v>
      </c>
      <c r="P134" s="30">
        <f>IFERROR((($C134*s_DL)/up_res!O134),".")</f>
        <v>7.5785216462809171</v>
      </c>
      <c r="Q134" s="30">
        <f>IFERROR((($C134*s_DL)/up_res!P134),".")</f>
        <v>7.2960885513857665</v>
      </c>
      <c r="R134" s="30">
        <f>IFERROR((($C134*s_DL)/up_res!Q134),".")</f>
        <v>7.3772727539409741</v>
      </c>
      <c r="S134" s="30">
        <f>IFERROR((($C134*s_DL)/up_res!R134),".")</f>
        <v>7.1447406205933985</v>
      </c>
    </row>
  </sheetData>
  <sheetProtection algorithmName="SHA-512" hashValue="8JeRXHsfWsQ0xW7ika1Z2ahg4viJnNcskCYRfAxrAONa9nnlhqRbn6hrsiWQGEXh/p+vYlHvzbUBACOsJlOvWw==" saltValue="M1Xr9kZVIjkVrJG515Mzmw==" spinCount="100000" sheet="1" objects="1" scenarios="1"/>
  <autoFilter ref="A1:S134" xr:uid="{00000000-0009-0000-0000-000012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S134"/>
  <sheetViews>
    <sheetView workbookViewId="0">
      <pane xSplit="3" ySplit="1" topLeftCell="D2" activePane="bottomRight" state="frozen"/>
      <selection pane="topRight" activeCell="C1" sqref="C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5.1328125" style="1" bestFit="1" customWidth="1"/>
    <col min="5" max="5" width="18" style="1" bestFit="1" customWidth="1"/>
    <col min="6" max="6" width="17.86328125" style="1" bestFit="1" customWidth="1"/>
    <col min="7" max="7" width="15.1328125" style="1" bestFit="1" customWidth="1"/>
    <col min="8" max="8" width="16.73046875" style="1" bestFit="1" customWidth="1"/>
    <col min="9" max="9" width="16.86328125" style="1" bestFit="1" customWidth="1"/>
    <col min="10" max="10" width="12.73046875" style="1" bestFit="1" customWidth="1"/>
    <col min="11" max="12" width="14.3984375" style="1" bestFit="1" customWidth="1"/>
    <col min="13" max="13" width="15.3984375" style="1" bestFit="1" customWidth="1"/>
    <col min="14" max="14" width="13.1328125" style="1" bestFit="1" customWidth="1"/>
    <col min="15" max="15" width="12.73046875" style="1" bestFit="1" customWidth="1"/>
    <col min="16" max="17" width="14.3984375" style="1" bestFit="1" customWidth="1"/>
    <col min="18" max="18" width="15.3984375" style="1" bestFit="1" customWidth="1"/>
    <col min="19" max="19" width="13.1328125" style="1" bestFit="1" customWidth="1"/>
    <col min="20" max="245" width="9.1328125" style="1"/>
    <col min="246" max="246" width="15.3984375" style="1" bestFit="1" customWidth="1"/>
    <col min="247" max="247" width="11.1328125" style="1" bestFit="1" customWidth="1"/>
    <col min="248" max="248" width="14.59765625" style="1" bestFit="1" customWidth="1"/>
    <col min="249" max="249" width="17.3984375" style="1" bestFit="1" customWidth="1"/>
    <col min="250" max="250" width="17.59765625" style="1" bestFit="1" customWidth="1"/>
    <col min="251" max="251" width="14.73046875" style="1" bestFit="1" customWidth="1"/>
    <col min="252" max="252" width="14.3984375" style="1" bestFit="1" customWidth="1"/>
    <col min="253" max="253" width="12.1328125" style="1" bestFit="1" customWidth="1"/>
    <col min="254" max="254" width="12.3984375" style="1" bestFit="1" customWidth="1"/>
    <col min="255" max="256" width="13.86328125" style="1" bestFit="1" customWidth="1"/>
    <col min="257" max="257" width="14.86328125" style="1" bestFit="1" customWidth="1"/>
    <col min="258" max="258" width="12.1328125" style="1" bestFit="1" customWidth="1"/>
    <col min="259" max="259" width="12.3984375" style="1" bestFit="1" customWidth="1"/>
    <col min="260" max="261" width="13.86328125" style="1" bestFit="1" customWidth="1"/>
    <col min="262" max="262" width="14.86328125" style="1" bestFit="1" customWidth="1"/>
    <col min="263" max="501" width="9.1328125" style="1"/>
    <col min="502" max="502" width="15.3984375" style="1" bestFit="1" customWidth="1"/>
    <col min="503" max="503" width="11.1328125" style="1" bestFit="1" customWidth="1"/>
    <col min="504" max="504" width="14.59765625" style="1" bestFit="1" customWidth="1"/>
    <col min="505" max="505" width="17.3984375" style="1" bestFit="1" customWidth="1"/>
    <col min="506" max="506" width="17.59765625" style="1" bestFit="1" customWidth="1"/>
    <col min="507" max="507" width="14.73046875" style="1" bestFit="1" customWidth="1"/>
    <col min="508" max="508" width="14.3984375" style="1" bestFit="1" customWidth="1"/>
    <col min="509" max="509" width="12.1328125" style="1" bestFit="1" customWidth="1"/>
    <col min="510" max="510" width="12.3984375" style="1" bestFit="1" customWidth="1"/>
    <col min="511" max="512" width="13.86328125" style="1" bestFit="1" customWidth="1"/>
    <col min="513" max="513" width="14.86328125" style="1" bestFit="1" customWidth="1"/>
    <col min="514" max="514" width="12.1328125" style="1" bestFit="1" customWidth="1"/>
    <col min="515" max="515" width="12.3984375" style="1" bestFit="1" customWidth="1"/>
    <col min="516" max="517" width="13.86328125" style="1" bestFit="1" customWidth="1"/>
    <col min="518" max="518" width="14.86328125" style="1" bestFit="1" customWidth="1"/>
    <col min="519" max="757" width="9.1328125" style="1"/>
    <col min="758" max="758" width="15.3984375" style="1" bestFit="1" customWidth="1"/>
    <col min="759" max="759" width="11.1328125" style="1" bestFit="1" customWidth="1"/>
    <col min="760" max="760" width="14.59765625" style="1" bestFit="1" customWidth="1"/>
    <col min="761" max="761" width="17.3984375" style="1" bestFit="1" customWidth="1"/>
    <col min="762" max="762" width="17.59765625" style="1" bestFit="1" customWidth="1"/>
    <col min="763" max="763" width="14.73046875" style="1" bestFit="1" customWidth="1"/>
    <col min="764" max="764" width="14.3984375" style="1" bestFit="1" customWidth="1"/>
    <col min="765" max="765" width="12.1328125" style="1" bestFit="1" customWidth="1"/>
    <col min="766" max="766" width="12.3984375" style="1" bestFit="1" customWidth="1"/>
    <col min="767" max="768" width="13.86328125" style="1" bestFit="1" customWidth="1"/>
    <col min="769" max="769" width="14.86328125" style="1" bestFit="1" customWidth="1"/>
    <col min="770" max="770" width="12.1328125" style="1" bestFit="1" customWidth="1"/>
    <col min="771" max="771" width="12.3984375" style="1" bestFit="1" customWidth="1"/>
    <col min="772" max="773" width="13.86328125" style="1" bestFit="1" customWidth="1"/>
    <col min="774" max="774" width="14.86328125" style="1" bestFit="1" customWidth="1"/>
    <col min="775" max="1013" width="9.1328125" style="1"/>
    <col min="1014" max="1014" width="15.3984375" style="1" bestFit="1" customWidth="1"/>
    <col min="1015" max="1015" width="11.1328125" style="1" bestFit="1" customWidth="1"/>
    <col min="1016" max="1016" width="14.59765625" style="1" bestFit="1" customWidth="1"/>
    <col min="1017" max="1017" width="17.3984375" style="1" bestFit="1" customWidth="1"/>
    <col min="1018" max="1018" width="17.59765625" style="1" bestFit="1" customWidth="1"/>
    <col min="1019" max="1019" width="14.73046875" style="1" bestFit="1" customWidth="1"/>
    <col min="1020" max="1020" width="14.3984375" style="1" bestFit="1" customWidth="1"/>
    <col min="1021" max="1021" width="12.1328125" style="1" bestFit="1" customWidth="1"/>
    <col min="1022" max="1022" width="12.3984375" style="1" bestFit="1" customWidth="1"/>
    <col min="1023" max="1024" width="13.86328125" style="1" bestFit="1" customWidth="1"/>
    <col min="1025" max="1025" width="14.86328125" style="1" bestFit="1" customWidth="1"/>
    <col min="1026" max="1026" width="12.1328125" style="1" bestFit="1" customWidth="1"/>
    <col min="1027" max="1027" width="12.3984375" style="1" bestFit="1" customWidth="1"/>
    <col min="1028" max="1029" width="13.86328125" style="1" bestFit="1" customWidth="1"/>
    <col min="1030" max="1030" width="14.86328125" style="1" bestFit="1" customWidth="1"/>
    <col min="1031" max="1269" width="9.1328125" style="1"/>
    <col min="1270" max="1270" width="15.3984375" style="1" bestFit="1" customWidth="1"/>
    <col min="1271" max="1271" width="11.1328125" style="1" bestFit="1" customWidth="1"/>
    <col min="1272" max="1272" width="14.59765625" style="1" bestFit="1" customWidth="1"/>
    <col min="1273" max="1273" width="17.3984375" style="1" bestFit="1" customWidth="1"/>
    <col min="1274" max="1274" width="17.59765625" style="1" bestFit="1" customWidth="1"/>
    <col min="1275" max="1275" width="14.73046875" style="1" bestFit="1" customWidth="1"/>
    <col min="1276" max="1276" width="14.3984375" style="1" bestFit="1" customWidth="1"/>
    <col min="1277" max="1277" width="12.1328125" style="1" bestFit="1" customWidth="1"/>
    <col min="1278" max="1278" width="12.3984375" style="1" bestFit="1" customWidth="1"/>
    <col min="1279" max="1280" width="13.86328125" style="1" bestFit="1" customWidth="1"/>
    <col min="1281" max="1281" width="14.86328125" style="1" bestFit="1" customWidth="1"/>
    <col min="1282" max="1282" width="12.1328125" style="1" bestFit="1" customWidth="1"/>
    <col min="1283" max="1283" width="12.3984375" style="1" bestFit="1" customWidth="1"/>
    <col min="1284" max="1285" width="13.86328125" style="1" bestFit="1" customWidth="1"/>
    <col min="1286" max="1286" width="14.86328125" style="1" bestFit="1" customWidth="1"/>
    <col min="1287" max="1525" width="9.1328125" style="1"/>
    <col min="1526" max="1526" width="15.3984375" style="1" bestFit="1" customWidth="1"/>
    <col min="1527" max="1527" width="11.1328125" style="1" bestFit="1" customWidth="1"/>
    <col min="1528" max="1528" width="14.59765625" style="1" bestFit="1" customWidth="1"/>
    <col min="1529" max="1529" width="17.3984375" style="1" bestFit="1" customWidth="1"/>
    <col min="1530" max="1530" width="17.59765625" style="1" bestFit="1" customWidth="1"/>
    <col min="1531" max="1531" width="14.73046875" style="1" bestFit="1" customWidth="1"/>
    <col min="1532" max="1532" width="14.3984375" style="1" bestFit="1" customWidth="1"/>
    <col min="1533" max="1533" width="12.1328125" style="1" bestFit="1" customWidth="1"/>
    <col min="1534" max="1534" width="12.3984375" style="1" bestFit="1" customWidth="1"/>
    <col min="1535" max="1536" width="13.86328125" style="1" bestFit="1" customWidth="1"/>
    <col min="1537" max="1537" width="14.86328125" style="1" bestFit="1" customWidth="1"/>
    <col min="1538" max="1538" width="12.1328125" style="1" bestFit="1" customWidth="1"/>
    <col min="1539" max="1539" width="12.3984375" style="1" bestFit="1" customWidth="1"/>
    <col min="1540" max="1541" width="13.86328125" style="1" bestFit="1" customWidth="1"/>
    <col min="1542" max="1542" width="14.86328125" style="1" bestFit="1" customWidth="1"/>
    <col min="1543" max="1781" width="9.1328125" style="1"/>
    <col min="1782" max="1782" width="15.3984375" style="1" bestFit="1" customWidth="1"/>
    <col min="1783" max="1783" width="11.1328125" style="1" bestFit="1" customWidth="1"/>
    <col min="1784" max="1784" width="14.59765625" style="1" bestFit="1" customWidth="1"/>
    <col min="1785" max="1785" width="17.3984375" style="1" bestFit="1" customWidth="1"/>
    <col min="1786" max="1786" width="17.59765625" style="1" bestFit="1" customWidth="1"/>
    <col min="1787" max="1787" width="14.73046875" style="1" bestFit="1" customWidth="1"/>
    <col min="1788" max="1788" width="14.3984375" style="1" bestFit="1" customWidth="1"/>
    <col min="1789" max="1789" width="12.1328125" style="1" bestFit="1" customWidth="1"/>
    <col min="1790" max="1790" width="12.3984375" style="1" bestFit="1" customWidth="1"/>
    <col min="1791" max="1792" width="13.86328125" style="1" bestFit="1" customWidth="1"/>
    <col min="1793" max="1793" width="14.86328125" style="1" bestFit="1" customWidth="1"/>
    <col min="1794" max="1794" width="12.1328125" style="1" bestFit="1" customWidth="1"/>
    <col min="1795" max="1795" width="12.3984375" style="1" bestFit="1" customWidth="1"/>
    <col min="1796" max="1797" width="13.86328125" style="1" bestFit="1" customWidth="1"/>
    <col min="1798" max="1798" width="14.86328125" style="1" bestFit="1" customWidth="1"/>
    <col min="1799" max="2037" width="9.1328125" style="1"/>
    <col min="2038" max="2038" width="15.3984375" style="1" bestFit="1" customWidth="1"/>
    <col min="2039" max="2039" width="11.1328125" style="1" bestFit="1" customWidth="1"/>
    <col min="2040" max="2040" width="14.59765625" style="1" bestFit="1" customWidth="1"/>
    <col min="2041" max="2041" width="17.3984375" style="1" bestFit="1" customWidth="1"/>
    <col min="2042" max="2042" width="17.59765625" style="1" bestFit="1" customWidth="1"/>
    <col min="2043" max="2043" width="14.73046875" style="1" bestFit="1" customWidth="1"/>
    <col min="2044" max="2044" width="14.3984375" style="1" bestFit="1" customWidth="1"/>
    <col min="2045" max="2045" width="12.1328125" style="1" bestFit="1" customWidth="1"/>
    <col min="2046" max="2046" width="12.3984375" style="1" bestFit="1" customWidth="1"/>
    <col min="2047" max="2048" width="13.86328125" style="1" bestFit="1" customWidth="1"/>
    <col min="2049" max="2049" width="14.86328125" style="1" bestFit="1" customWidth="1"/>
    <col min="2050" max="2050" width="12.1328125" style="1" bestFit="1" customWidth="1"/>
    <col min="2051" max="2051" width="12.3984375" style="1" bestFit="1" customWidth="1"/>
    <col min="2052" max="2053" width="13.86328125" style="1" bestFit="1" customWidth="1"/>
    <col min="2054" max="2054" width="14.86328125" style="1" bestFit="1" customWidth="1"/>
    <col min="2055" max="2293" width="9.1328125" style="1"/>
    <col min="2294" max="2294" width="15.3984375" style="1" bestFit="1" customWidth="1"/>
    <col min="2295" max="2295" width="11.1328125" style="1" bestFit="1" customWidth="1"/>
    <col min="2296" max="2296" width="14.59765625" style="1" bestFit="1" customWidth="1"/>
    <col min="2297" max="2297" width="17.3984375" style="1" bestFit="1" customWidth="1"/>
    <col min="2298" max="2298" width="17.59765625" style="1" bestFit="1" customWidth="1"/>
    <col min="2299" max="2299" width="14.73046875" style="1" bestFit="1" customWidth="1"/>
    <col min="2300" max="2300" width="14.3984375" style="1" bestFit="1" customWidth="1"/>
    <col min="2301" max="2301" width="12.1328125" style="1" bestFit="1" customWidth="1"/>
    <col min="2302" max="2302" width="12.3984375" style="1" bestFit="1" customWidth="1"/>
    <col min="2303" max="2304" width="13.86328125" style="1" bestFit="1" customWidth="1"/>
    <col min="2305" max="2305" width="14.86328125" style="1" bestFit="1" customWidth="1"/>
    <col min="2306" max="2306" width="12.1328125" style="1" bestFit="1" customWidth="1"/>
    <col min="2307" max="2307" width="12.3984375" style="1" bestFit="1" customWidth="1"/>
    <col min="2308" max="2309" width="13.86328125" style="1" bestFit="1" customWidth="1"/>
    <col min="2310" max="2310" width="14.86328125" style="1" bestFit="1" customWidth="1"/>
    <col min="2311" max="2549" width="9.1328125" style="1"/>
    <col min="2550" max="2550" width="15.3984375" style="1" bestFit="1" customWidth="1"/>
    <col min="2551" max="2551" width="11.1328125" style="1" bestFit="1" customWidth="1"/>
    <col min="2552" max="2552" width="14.59765625" style="1" bestFit="1" customWidth="1"/>
    <col min="2553" max="2553" width="17.3984375" style="1" bestFit="1" customWidth="1"/>
    <col min="2554" max="2554" width="17.59765625" style="1" bestFit="1" customWidth="1"/>
    <col min="2555" max="2555" width="14.73046875" style="1" bestFit="1" customWidth="1"/>
    <col min="2556" max="2556" width="14.3984375" style="1" bestFit="1" customWidth="1"/>
    <col min="2557" max="2557" width="12.1328125" style="1" bestFit="1" customWidth="1"/>
    <col min="2558" max="2558" width="12.3984375" style="1" bestFit="1" customWidth="1"/>
    <col min="2559" max="2560" width="13.86328125" style="1" bestFit="1" customWidth="1"/>
    <col min="2561" max="2561" width="14.86328125" style="1" bestFit="1" customWidth="1"/>
    <col min="2562" max="2562" width="12.1328125" style="1" bestFit="1" customWidth="1"/>
    <col min="2563" max="2563" width="12.3984375" style="1" bestFit="1" customWidth="1"/>
    <col min="2564" max="2565" width="13.86328125" style="1" bestFit="1" customWidth="1"/>
    <col min="2566" max="2566" width="14.86328125" style="1" bestFit="1" customWidth="1"/>
    <col min="2567" max="2805" width="9.1328125" style="1"/>
    <col min="2806" max="2806" width="15.3984375" style="1" bestFit="1" customWidth="1"/>
    <col min="2807" max="2807" width="11.1328125" style="1" bestFit="1" customWidth="1"/>
    <col min="2808" max="2808" width="14.59765625" style="1" bestFit="1" customWidth="1"/>
    <col min="2809" max="2809" width="17.3984375" style="1" bestFit="1" customWidth="1"/>
    <col min="2810" max="2810" width="17.59765625" style="1" bestFit="1" customWidth="1"/>
    <col min="2811" max="2811" width="14.73046875" style="1" bestFit="1" customWidth="1"/>
    <col min="2812" max="2812" width="14.3984375" style="1" bestFit="1" customWidth="1"/>
    <col min="2813" max="2813" width="12.1328125" style="1" bestFit="1" customWidth="1"/>
    <col min="2814" max="2814" width="12.3984375" style="1" bestFit="1" customWidth="1"/>
    <col min="2815" max="2816" width="13.86328125" style="1" bestFit="1" customWidth="1"/>
    <col min="2817" max="2817" width="14.86328125" style="1" bestFit="1" customWidth="1"/>
    <col min="2818" max="2818" width="12.1328125" style="1" bestFit="1" customWidth="1"/>
    <col min="2819" max="2819" width="12.3984375" style="1" bestFit="1" customWidth="1"/>
    <col min="2820" max="2821" width="13.86328125" style="1" bestFit="1" customWidth="1"/>
    <col min="2822" max="2822" width="14.86328125" style="1" bestFit="1" customWidth="1"/>
    <col min="2823" max="3061" width="9.1328125" style="1"/>
    <col min="3062" max="3062" width="15.3984375" style="1" bestFit="1" customWidth="1"/>
    <col min="3063" max="3063" width="11.1328125" style="1" bestFit="1" customWidth="1"/>
    <col min="3064" max="3064" width="14.59765625" style="1" bestFit="1" customWidth="1"/>
    <col min="3065" max="3065" width="17.3984375" style="1" bestFit="1" customWidth="1"/>
    <col min="3066" max="3066" width="17.59765625" style="1" bestFit="1" customWidth="1"/>
    <col min="3067" max="3067" width="14.73046875" style="1" bestFit="1" customWidth="1"/>
    <col min="3068" max="3068" width="14.3984375" style="1" bestFit="1" customWidth="1"/>
    <col min="3069" max="3069" width="12.1328125" style="1" bestFit="1" customWidth="1"/>
    <col min="3070" max="3070" width="12.3984375" style="1" bestFit="1" customWidth="1"/>
    <col min="3071" max="3072" width="13.86328125" style="1" bestFit="1" customWidth="1"/>
    <col min="3073" max="3073" width="14.86328125" style="1" bestFit="1" customWidth="1"/>
    <col min="3074" max="3074" width="12.1328125" style="1" bestFit="1" customWidth="1"/>
    <col min="3075" max="3075" width="12.3984375" style="1" bestFit="1" customWidth="1"/>
    <col min="3076" max="3077" width="13.86328125" style="1" bestFit="1" customWidth="1"/>
    <col min="3078" max="3078" width="14.86328125" style="1" bestFit="1" customWidth="1"/>
    <col min="3079" max="3317" width="9.1328125" style="1"/>
    <col min="3318" max="3318" width="15.3984375" style="1" bestFit="1" customWidth="1"/>
    <col min="3319" max="3319" width="11.1328125" style="1" bestFit="1" customWidth="1"/>
    <col min="3320" max="3320" width="14.59765625" style="1" bestFit="1" customWidth="1"/>
    <col min="3321" max="3321" width="17.3984375" style="1" bestFit="1" customWidth="1"/>
    <col min="3322" max="3322" width="17.59765625" style="1" bestFit="1" customWidth="1"/>
    <col min="3323" max="3323" width="14.73046875" style="1" bestFit="1" customWidth="1"/>
    <col min="3324" max="3324" width="14.3984375" style="1" bestFit="1" customWidth="1"/>
    <col min="3325" max="3325" width="12.1328125" style="1" bestFit="1" customWidth="1"/>
    <col min="3326" max="3326" width="12.3984375" style="1" bestFit="1" customWidth="1"/>
    <col min="3327" max="3328" width="13.86328125" style="1" bestFit="1" customWidth="1"/>
    <col min="3329" max="3329" width="14.86328125" style="1" bestFit="1" customWidth="1"/>
    <col min="3330" max="3330" width="12.1328125" style="1" bestFit="1" customWidth="1"/>
    <col min="3331" max="3331" width="12.3984375" style="1" bestFit="1" customWidth="1"/>
    <col min="3332" max="3333" width="13.86328125" style="1" bestFit="1" customWidth="1"/>
    <col min="3334" max="3334" width="14.86328125" style="1" bestFit="1" customWidth="1"/>
    <col min="3335" max="3573" width="9.1328125" style="1"/>
    <col min="3574" max="3574" width="15.3984375" style="1" bestFit="1" customWidth="1"/>
    <col min="3575" max="3575" width="11.1328125" style="1" bestFit="1" customWidth="1"/>
    <col min="3576" max="3576" width="14.59765625" style="1" bestFit="1" customWidth="1"/>
    <col min="3577" max="3577" width="17.3984375" style="1" bestFit="1" customWidth="1"/>
    <col min="3578" max="3578" width="17.59765625" style="1" bestFit="1" customWidth="1"/>
    <col min="3579" max="3579" width="14.73046875" style="1" bestFit="1" customWidth="1"/>
    <col min="3580" max="3580" width="14.3984375" style="1" bestFit="1" customWidth="1"/>
    <col min="3581" max="3581" width="12.1328125" style="1" bestFit="1" customWidth="1"/>
    <col min="3582" max="3582" width="12.3984375" style="1" bestFit="1" customWidth="1"/>
    <col min="3583" max="3584" width="13.86328125" style="1" bestFit="1" customWidth="1"/>
    <col min="3585" max="3585" width="14.86328125" style="1" bestFit="1" customWidth="1"/>
    <col min="3586" max="3586" width="12.1328125" style="1" bestFit="1" customWidth="1"/>
    <col min="3587" max="3587" width="12.3984375" style="1" bestFit="1" customWidth="1"/>
    <col min="3588" max="3589" width="13.86328125" style="1" bestFit="1" customWidth="1"/>
    <col min="3590" max="3590" width="14.86328125" style="1" bestFit="1" customWidth="1"/>
    <col min="3591" max="3829" width="9.1328125" style="1"/>
    <col min="3830" max="3830" width="15.3984375" style="1" bestFit="1" customWidth="1"/>
    <col min="3831" max="3831" width="11.1328125" style="1" bestFit="1" customWidth="1"/>
    <col min="3832" max="3832" width="14.59765625" style="1" bestFit="1" customWidth="1"/>
    <col min="3833" max="3833" width="17.3984375" style="1" bestFit="1" customWidth="1"/>
    <col min="3834" max="3834" width="17.59765625" style="1" bestFit="1" customWidth="1"/>
    <col min="3835" max="3835" width="14.73046875" style="1" bestFit="1" customWidth="1"/>
    <col min="3836" max="3836" width="14.3984375" style="1" bestFit="1" customWidth="1"/>
    <col min="3837" max="3837" width="12.1328125" style="1" bestFit="1" customWidth="1"/>
    <col min="3838" max="3838" width="12.3984375" style="1" bestFit="1" customWidth="1"/>
    <col min="3839" max="3840" width="13.86328125" style="1" bestFit="1" customWidth="1"/>
    <col min="3841" max="3841" width="14.86328125" style="1" bestFit="1" customWidth="1"/>
    <col min="3842" max="3842" width="12.1328125" style="1" bestFit="1" customWidth="1"/>
    <col min="3843" max="3843" width="12.3984375" style="1" bestFit="1" customWidth="1"/>
    <col min="3844" max="3845" width="13.86328125" style="1" bestFit="1" customWidth="1"/>
    <col min="3846" max="3846" width="14.86328125" style="1" bestFit="1" customWidth="1"/>
    <col min="3847" max="4085" width="9.1328125" style="1"/>
    <col min="4086" max="4086" width="15.3984375" style="1" bestFit="1" customWidth="1"/>
    <col min="4087" max="4087" width="11.1328125" style="1" bestFit="1" customWidth="1"/>
    <col min="4088" max="4088" width="14.59765625" style="1" bestFit="1" customWidth="1"/>
    <col min="4089" max="4089" width="17.3984375" style="1" bestFit="1" customWidth="1"/>
    <col min="4090" max="4090" width="17.59765625" style="1" bestFit="1" customWidth="1"/>
    <col min="4091" max="4091" width="14.73046875" style="1" bestFit="1" customWidth="1"/>
    <col min="4092" max="4092" width="14.3984375" style="1" bestFit="1" customWidth="1"/>
    <col min="4093" max="4093" width="12.1328125" style="1" bestFit="1" customWidth="1"/>
    <col min="4094" max="4094" width="12.3984375" style="1" bestFit="1" customWidth="1"/>
    <col min="4095" max="4096" width="13.86328125" style="1" bestFit="1" customWidth="1"/>
    <col min="4097" max="4097" width="14.86328125" style="1" bestFit="1" customWidth="1"/>
    <col min="4098" max="4098" width="12.1328125" style="1" bestFit="1" customWidth="1"/>
    <col min="4099" max="4099" width="12.3984375" style="1" bestFit="1" customWidth="1"/>
    <col min="4100" max="4101" width="13.86328125" style="1" bestFit="1" customWidth="1"/>
    <col min="4102" max="4102" width="14.86328125" style="1" bestFit="1" customWidth="1"/>
    <col min="4103" max="4341" width="9.1328125" style="1"/>
    <col min="4342" max="4342" width="15.3984375" style="1" bestFit="1" customWidth="1"/>
    <col min="4343" max="4343" width="11.1328125" style="1" bestFit="1" customWidth="1"/>
    <col min="4344" max="4344" width="14.59765625" style="1" bestFit="1" customWidth="1"/>
    <col min="4345" max="4345" width="17.3984375" style="1" bestFit="1" customWidth="1"/>
    <col min="4346" max="4346" width="17.59765625" style="1" bestFit="1" customWidth="1"/>
    <col min="4347" max="4347" width="14.73046875" style="1" bestFit="1" customWidth="1"/>
    <col min="4348" max="4348" width="14.3984375" style="1" bestFit="1" customWidth="1"/>
    <col min="4349" max="4349" width="12.1328125" style="1" bestFit="1" customWidth="1"/>
    <col min="4350" max="4350" width="12.3984375" style="1" bestFit="1" customWidth="1"/>
    <col min="4351" max="4352" width="13.86328125" style="1" bestFit="1" customWidth="1"/>
    <col min="4353" max="4353" width="14.86328125" style="1" bestFit="1" customWidth="1"/>
    <col min="4354" max="4354" width="12.1328125" style="1" bestFit="1" customWidth="1"/>
    <col min="4355" max="4355" width="12.3984375" style="1" bestFit="1" customWidth="1"/>
    <col min="4356" max="4357" width="13.86328125" style="1" bestFit="1" customWidth="1"/>
    <col min="4358" max="4358" width="14.86328125" style="1" bestFit="1" customWidth="1"/>
    <col min="4359" max="4597" width="9.1328125" style="1"/>
    <col min="4598" max="4598" width="15.3984375" style="1" bestFit="1" customWidth="1"/>
    <col min="4599" max="4599" width="11.1328125" style="1" bestFit="1" customWidth="1"/>
    <col min="4600" max="4600" width="14.59765625" style="1" bestFit="1" customWidth="1"/>
    <col min="4601" max="4601" width="17.3984375" style="1" bestFit="1" customWidth="1"/>
    <col min="4602" max="4602" width="17.59765625" style="1" bestFit="1" customWidth="1"/>
    <col min="4603" max="4603" width="14.73046875" style="1" bestFit="1" customWidth="1"/>
    <col min="4604" max="4604" width="14.3984375" style="1" bestFit="1" customWidth="1"/>
    <col min="4605" max="4605" width="12.1328125" style="1" bestFit="1" customWidth="1"/>
    <col min="4606" max="4606" width="12.3984375" style="1" bestFit="1" customWidth="1"/>
    <col min="4607" max="4608" width="13.86328125" style="1" bestFit="1" customWidth="1"/>
    <col min="4609" max="4609" width="14.86328125" style="1" bestFit="1" customWidth="1"/>
    <col min="4610" max="4610" width="12.1328125" style="1" bestFit="1" customWidth="1"/>
    <col min="4611" max="4611" width="12.3984375" style="1" bestFit="1" customWidth="1"/>
    <col min="4612" max="4613" width="13.86328125" style="1" bestFit="1" customWidth="1"/>
    <col min="4614" max="4614" width="14.86328125" style="1" bestFit="1" customWidth="1"/>
    <col min="4615" max="4853" width="9.1328125" style="1"/>
    <col min="4854" max="4854" width="15.3984375" style="1" bestFit="1" customWidth="1"/>
    <col min="4855" max="4855" width="11.1328125" style="1" bestFit="1" customWidth="1"/>
    <col min="4856" max="4856" width="14.59765625" style="1" bestFit="1" customWidth="1"/>
    <col min="4857" max="4857" width="17.3984375" style="1" bestFit="1" customWidth="1"/>
    <col min="4858" max="4858" width="17.59765625" style="1" bestFit="1" customWidth="1"/>
    <col min="4859" max="4859" width="14.73046875" style="1" bestFit="1" customWidth="1"/>
    <col min="4860" max="4860" width="14.3984375" style="1" bestFit="1" customWidth="1"/>
    <col min="4861" max="4861" width="12.1328125" style="1" bestFit="1" customWidth="1"/>
    <col min="4862" max="4862" width="12.3984375" style="1" bestFit="1" customWidth="1"/>
    <col min="4863" max="4864" width="13.86328125" style="1" bestFit="1" customWidth="1"/>
    <col min="4865" max="4865" width="14.86328125" style="1" bestFit="1" customWidth="1"/>
    <col min="4866" max="4866" width="12.1328125" style="1" bestFit="1" customWidth="1"/>
    <col min="4867" max="4867" width="12.3984375" style="1" bestFit="1" customWidth="1"/>
    <col min="4868" max="4869" width="13.86328125" style="1" bestFit="1" customWidth="1"/>
    <col min="4870" max="4870" width="14.86328125" style="1" bestFit="1" customWidth="1"/>
    <col min="4871" max="5109" width="9.1328125" style="1"/>
    <col min="5110" max="5110" width="15.3984375" style="1" bestFit="1" customWidth="1"/>
    <col min="5111" max="5111" width="11.1328125" style="1" bestFit="1" customWidth="1"/>
    <col min="5112" max="5112" width="14.59765625" style="1" bestFit="1" customWidth="1"/>
    <col min="5113" max="5113" width="17.3984375" style="1" bestFit="1" customWidth="1"/>
    <col min="5114" max="5114" width="17.59765625" style="1" bestFit="1" customWidth="1"/>
    <col min="5115" max="5115" width="14.73046875" style="1" bestFit="1" customWidth="1"/>
    <col min="5116" max="5116" width="14.3984375" style="1" bestFit="1" customWidth="1"/>
    <col min="5117" max="5117" width="12.1328125" style="1" bestFit="1" customWidth="1"/>
    <col min="5118" max="5118" width="12.3984375" style="1" bestFit="1" customWidth="1"/>
    <col min="5119" max="5120" width="13.86328125" style="1" bestFit="1" customWidth="1"/>
    <col min="5121" max="5121" width="14.86328125" style="1" bestFit="1" customWidth="1"/>
    <col min="5122" max="5122" width="12.1328125" style="1" bestFit="1" customWidth="1"/>
    <col min="5123" max="5123" width="12.3984375" style="1" bestFit="1" customWidth="1"/>
    <col min="5124" max="5125" width="13.86328125" style="1" bestFit="1" customWidth="1"/>
    <col min="5126" max="5126" width="14.86328125" style="1" bestFit="1" customWidth="1"/>
    <col min="5127" max="5365" width="9.1328125" style="1"/>
    <col min="5366" max="5366" width="15.3984375" style="1" bestFit="1" customWidth="1"/>
    <col min="5367" max="5367" width="11.1328125" style="1" bestFit="1" customWidth="1"/>
    <col min="5368" max="5368" width="14.59765625" style="1" bestFit="1" customWidth="1"/>
    <col min="5369" max="5369" width="17.3984375" style="1" bestFit="1" customWidth="1"/>
    <col min="5370" max="5370" width="17.59765625" style="1" bestFit="1" customWidth="1"/>
    <col min="5371" max="5371" width="14.73046875" style="1" bestFit="1" customWidth="1"/>
    <col min="5372" max="5372" width="14.3984375" style="1" bestFit="1" customWidth="1"/>
    <col min="5373" max="5373" width="12.1328125" style="1" bestFit="1" customWidth="1"/>
    <col min="5374" max="5374" width="12.3984375" style="1" bestFit="1" customWidth="1"/>
    <col min="5375" max="5376" width="13.86328125" style="1" bestFit="1" customWidth="1"/>
    <col min="5377" max="5377" width="14.86328125" style="1" bestFit="1" customWidth="1"/>
    <col min="5378" max="5378" width="12.1328125" style="1" bestFit="1" customWidth="1"/>
    <col min="5379" max="5379" width="12.3984375" style="1" bestFit="1" customWidth="1"/>
    <col min="5380" max="5381" width="13.86328125" style="1" bestFit="1" customWidth="1"/>
    <col min="5382" max="5382" width="14.86328125" style="1" bestFit="1" customWidth="1"/>
    <col min="5383" max="5621" width="9.1328125" style="1"/>
    <col min="5622" max="5622" width="15.3984375" style="1" bestFit="1" customWidth="1"/>
    <col min="5623" max="5623" width="11.1328125" style="1" bestFit="1" customWidth="1"/>
    <col min="5624" max="5624" width="14.59765625" style="1" bestFit="1" customWidth="1"/>
    <col min="5625" max="5625" width="17.3984375" style="1" bestFit="1" customWidth="1"/>
    <col min="5626" max="5626" width="17.59765625" style="1" bestFit="1" customWidth="1"/>
    <col min="5627" max="5627" width="14.73046875" style="1" bestFit="1" customWidth="1"/>
    <col min="5628" max="5628" width="14.3984375" style="1" bestFit="1" customWidth="1"/>
    <col min="5629" max="5629" width="12.1328125" style="1" bestFit="1" customWidth="1"/>
    <col min="5630" max="5630" width="12.3984375" style="1" bestFit="1" customWidth="1"/>
    <col min="5631" max="5632" width="13.86328125" style="1" bestFit="1" customWidth="1"/>
    <col min="5633" max="5633" width="14.86328125" style="1" bestFit="1" customWidth="1"/>
    <col min="5634" max="5634" width="12.1328125" style="1" bestFit="1" customWidth="1"/>
    <col min="5635" max="5635" width="12.3984375" style="1" bestFit="1" customWidth="1"/>
    <col min="5636" max="5637" width="13.86328125" style="1" bestFit="1" customWidth="1"/>
    <col min="5638" max="5638" width="14.86328125" style="1" bestFit="1" customWidth="1"/>
    <col min="5639" max="5877" width="9.1328125" style="1"/>
    <col min="5878" max="5878" width="15.3984375" style="1" bestFit="1" customWidth="1"/>
    <col min="5879" max="5879" width="11.1328125" style="1" bestFit="1" customWidth="1"/>
    <col min="5880" max="5880" width="14.59765625" style="1" bestFit="1" customWidth="1"/>
    <col min="5881" max="5881" width="17.3984375" style="1" bestFit="1" customWidth="1"/>
    <col min="5882" max="5882" width="17.59765625" style="1" bestFit="1" customWidth="1"/>
    <col min="5883" max="5883" width="14.73046875" style="1" bestFit="1" customWidth="1"/>
    <col min="5884" max="5884" width="14.3984375" style="1" bestFit="1" customWidth="1"/>
    <col min="5885" max="5885" width="12.1328125" style="1" bestFit="1" customWidth="1"/>
    <col min="5886" max="5886" width="12.3984375" style="1" bestFit="1" customWidth="1"/>
    <col min="5887" max="5888" width="13.86328125" style="1" bestFit="1" customWidth="1"/>
    <col min="5889" max="5889" width="14.86328125" style="1" bestFit="1" customWidth="1"/>
    <col min="5890" max="5890" width="12.1328125" style="1" bestFit="1" customWidth="1"/>
    <col min="5891" max="5891" width="12.3984375" style="1" bestFit="1" customWidth="1"/>
    <col min="5892" max="5893" width="13.86328125" style="1" bestFit="1" customWidth="1"/>
    <col min="5894" max="5894" width="14.86328125" style="1" bestFit="1" customWidth="1"/>
    <col min="5895" max="6133" width="9.1328125" style="1"/>
    <col min="6134" max="6134" width="15.3984375" style="1" bestFit="1" customWidth="1"/>
    <col min="6135" max="6135" width="11.1328125" style="1" bestFit="1" customWidth="1"/>
    <col min="6136" max="6136" width="14.59765625" style="1" bestFit="1" customWidth="1"/>
    <col min="6137" max="6137" width="17.3984375" style="1" bestFit="1" customWidth="1"/>
    <col min="6138" max="6138" width="17.59765625" style="1" bestFit="1" customWidth="1"/>
    <col min="6139" max="6139" width="14.73046875" style="1" bestFit="1" customWidth="1"/>
    <col min="6140" max="6140" width="14.3984375" style="1" bestFit="1" customWidth="1"/>
    <col min="6141" max="6141" width="12.1328125" style="1" bestFit="1" customWidth="1"/>
    <col min="6142" max="6142" width="12.3984375" style="1" bestFit="1" customWidth="1"/>
    <col min="6143" max="6144" width="13.86328125" style="1" bestFit="1" customWidth="1"/>
    <col min="6145" max="6145" width="14.86328125" style="1" bestFit="1" customWidth="1"/>
    <col min="6146" max="6146" width="12.1328125" style="1" bestFit="1" customWidth="1"/>
    <col min="6147" max="6147" width="12.3984375" style="1" bestFit="1" customWidth="1"/>
    <col min="6148" max="6149" width="13.86328125" style="1" bestFit="1" customWidth="1"/>
    <col min="6150" max="6150" width="14.86328125" style="1" bestFit="1" customWidth="1"/>
    <col min="6151" max="6389" width="9.1328125" style="1"/>
    <col min="6390" max="6390" width="15.3984375" style="1" bestFit="1" customWidth="1"/>
    <col min="6391" max="6391" width="11.1328125" style="1" bestFit="1" customWidth="1"/>
    <col min="6392" max="6392" width="14.59765625" style="1" bestFit="1" customWidth="1"/>
    <col min="6393" max="6393" width="17.3984375" style="1" bestFit="1" customWidth="1"/>
    <col min="6394" max="6394" width="17.59765625" style="1" bestFit="1" customWidth="1"/>
    <col min="6395" max="6395" width="14.73046875" style="1" bestFit="1" customWidth="1"/>
    <col min="6396" max="6396" width="14.3984375" style="1" bestFit="1" customWidth="1"/>
    <col min="6397" max="6397" width="12.1328125" style="1" bestFit="1" customWidth="1"/>
    <col min="6398" max="6398" width="12.3984375" style="1" bestFit="1" customWidth="1"/>
    <col min="6399" max="6400" width="13.86328125" style="1" bestFit="1" customWidth="1"/>
    <col min="6401" max="6401" width="14.86328125" style="1" bestFit="1" customWidth="1"/>
    <col min="6402" max="6402" width="12.1328125" style="1" bestFit="1" customWidth="1"/>
    <col min="6403" max="6403" width="12.3984375" style="1" bestFit="1" customWidth="1"/>
    <col min="6404" max="6405" width="13.86328125" style="1" bestFit="1" customWidth="1"/>
    <col min="6406" max="6406" width="14.86328125" style="1" bestFit="1" customWidth="1"/>
    <col min="6407" max="6645" width="9.1328125" style="1"/>
    <col min="6646" max="6646" width="15.3984375" style="1" bestFit="1" customWidth="1"/>
    <col min="6647" max="6647" width="11.1328125" style="1" bestFit="1" customWidth="1"/>
    <col min="6648" max="6648" width="14.59765625" style="1" bestFit="1" customWidth="1"/>
    <col min="6649" max="6649" width="17.3984375" style="1" bestFit="1" customWidth="1"/>
    <col min="6650" max="6650" width="17.59765625" style="1" bestFit="1" customWidth="1"/>
    <col min="6651" max="6651" width="14.73046875" style="1" bestFit="1" customWidth="1"/>
    <col min="6652" max="6652" width="14.3984375" style="1" bestFit="1" customWidth="1"/>
    <col min="6653" max="6653" width="12.1328125" style="1" bestFit="1" customWidth="1"/>
    <col min="6654" max="6654" width="12.3984375" style="1" bestFit="1" customWidth="1"/>
    <col min="6655" max="6656" width="13.86328125" style="1" bestFit="1" customWidth="1"/>
    <col min="6657" max="6657" width="14.86328125" style="1" bestFit="1" customWidth="1"/>
    <col min="6658" max="6658" width="12.1328125" style="1" bestFit="1" customWidth="1"/>
    <col min="6659" max="6659" width="12.3984375" style="1" bestFit="1" customWidth="1"/>
    <col min="6660" max="6661" width="13.86328125" style="1" bestFit="1" customWidth="1"/>
    <col min="6662" max="6662" width="14.86328125" style="1" bestFit="1" customWidth="1"/>
    <col min="6663" max="6901" width="9.1328125" style="1"/>
    <col min="6902" max="6902" width="15.3984375" style="1" bestFit="1" customWidth="1"/>
    <col min="6903" max="6903" width="11.1328125" style="1" bestFit="1" customWidth="1"/>
    <col min="6904" max="6904" width="14.59765625" style="1" bestFit="1" customWidth="1"/>
    <col min="6905" max="6905" width="17.3984375" style="1" bestFit="1" customWidth="1"/>
    <col min="6906" max="6906" width="17.59765625" style="1" bestFit="1" customWidth="1"/>
    <col min="6907" max="6907" width="14.73046875" style="1" bestFit="1" customWidth="1"/>
    <col min="6908" max="6908" width="14.3984375" style="1" bestFit="1" customWidth="1"/>
    <col min="6909" max="6909" width="12.1328125" style="1" bestFit="1" customWidth="1"/>
    <col min="6910" max="6910" width="12.3984375" style="1" bestFit="1" customWidth="1"/>
    <col min="6911" max="6912" width="13.86328125" style="1" bestFit="1" customWidth="1"/>
    <col min="6913" max="6913" width="14.86328125" style="1" bestFit="1" customWidth="1"/>
    <col min="6914" max="6914" width="12.1328125" style="1" bestFit="1" customWidth="1"/>
    <col min="6915" max="6915" width="12.3984375" style="1" bestFit="1" customWidth="1"/>
    <col min="6916" max="6917" width="13.86328125" style="1" bestFit="1" customWidth="1"/>
    <col min="6918" max="6918" width="14.86328125" style="1" bestFit="1" customWidth="1"/>
    <col min="6919" max="7157" width="9.1328125" style="1"/>
    <col min="7158" max="7158" width="15.3984375" style="1" bestFit="1" customWidth="1"/>
    <col min="7159" max="7159" width="11.1328125" style="1" bestFit="1" customWidth="1"/>
    <col min="7160" max="7160" width="14.59765625" style="1" bestFit="1" customWidth="1"/>
    <col min="7161" max="7161" width="17.3984375" style="1" bestFit="1" customWidth="1"/>
    <col min="7162" max="7162" width="17.59765625" style="1" bestFit="1" customWidth="1"/>
    <col min="7163" max="7163" width="14.73046875" style="1" bestFit="1" customWidth="1"/>
    <col min="7164" max="7164" width="14.3984375" style="1" bestFit="1" customWidth="1"/>
    <col min="7165" max="7165" width="12.1328125" style="1" bestFit="1" customWidth="1"/>
    <col min="7166" max="7166" width="12.3984375" style="1" bestFit="1" customWidth="1"/>
    <col min="7167" max="7168" width="13.86328125" style="1" bestFit="1" customWidth="1"/>
    <col min="7169" max="7169" width="14.86328125" style="1" bestFit="1" customWidth="1"/>
    <col min="7170" max="7170" width="12.1328125" style="1" bestFit="1" customWidth="1"/>
    <col min="7171" max="7171" width="12.3984375" style="1" bestFit="1" customWidth="1"/>
    <col min="7172" max="7173" width="13.86328125" style="1" bestFit="1" customWidth="1"/>
    <col min="7174" max="7174" width="14.86328125" style="1" bestFit="1" customWidth="1"/>
    <col min="7175" max="7413" width="9.1328125" style="1"/>
    <col min="7414" max="7414" width="15.3984375" style="1" bestFit="1" customWidth="1"/>
    <col min="7415" max="7415" width="11.1328125" style="1" bestFit="1" customWidth="1"/>
    <col min="7416" max="7416" width="14.59765625" style="1" bestFit="1" customWidth="1"/>
    <col min="7417" max="7417" width="17.3984375" style="1" bestFit="1" customWidth="1"/>
    <col min="7418" max="7418" width="17.59765625" style="1" bestFit="1" customWidth="1"/>
    <col min="7419" max="7419" width="14.73046875" style="1" bestFit="1" customWidth="1"/>
    <col min="7420" max="7420" width="14.3984375" style="1" bestFit="1" customWidth="1"/>
    <col min="7421" max="7421" width="12.1328125" style="1" bestFit="1" customWidth="1"/>
    <col min="7422" max="7422" width="12.3984375" style="1" bestFit="1" customWidth="1"/>
    <col min="7423" max="7424" width="13.86328125" style="1" bestFit="1" customWidth="1"/>
    <col min="7425" max="7425" width="14.86328125" style="1" bestFit="1" customWidth="1"/>
    <col min="7426" max="7426" width="12.1328125" style="1" bestFit="1" customWidth="1"/>
    <col min="7427" max="7427" width="12.3984375" style="1" bestFit="1" customWidth="1"/>
    <col min="7428" max="7429" width="13.86328125" style="1" bestFit="1" customWidth="1"/>
    <col min="7430" max="7430" width="14.86328125" style="1" bestFit="1" customWidth="1"/>
    <col min="7431" max="7669" width="9.1328125" style="1"/>
    <col min="7670" max="7670" width="15.3984375" style="1" bestFit="1" customWidth="1"/>
    <col min="7671" max="7671" width="11.1328125" style="1" bestFit="1" customWidth="1"/>
    <col min="7672" max="7672" width="14.59765625" style="1" bestFit="1" customWidth="1"/>
    <col min="7673" max="7673" width="17.3984375" style="1" bestFit="1" customWidth="1"/>
    <col min="7674" max="7674" width="17.59765625" style="1" bestFit="1" customWidth="1"/>
    <col min="7675" max="7675" width="14.73046875" style="1" bestFit="1" customWidth="1"/>
    <col min="7676" max="7676" width="14.3984375" style="1" bestFit="1" customWidth="1"/>
    <col min="7677" max="7677" width="12.1328125" style="1" bestFit="1" customWidth="1"/>
    <col min="7678" max="7678" width="12.3984375" style="1" bestFit="1" customWidth="1"/>
    <col min="7679" max="7680" width="13.86328125" style="1" bestFit="1" customWidth="1"/>
    <col min="7681" max="7681" width="14.86328125" style="1" bestFit="1" customWidth="1"/>
    <col min="7682" max="7682" width="12.1328125" style="1" bestFit="1" customWidth="1"/>
    <col min="7683" max="7683" width="12.3984375" style="1" bestFit="1" customWidth="1"/>
    <col min="7684" max="7685" width="13.86328125" style="1" bestFit="1" customWidth="1"/>
    <col min="7686" max="7686" width="14.86328125" style="1" bestFit="1" customWidth="1"/>
    <col min="7687" max="7925" width="9.1328125" style="1"/>
    <col min="7926" max="7926" width="15.3984375" style="1" bestFit="1" customWidth="1"/>
    <col min="7927" max="7927" width="11.1328125" style="1" bestFit="1" customWidth="1"/>
    <col min="7928" max="7928" width="14.59765625" style="1" bestFit="1" customWidth="1"/>
    <col min="7929" max="7929" width="17.3984375" style="1" bestFit="1" customWidth="1"/>
    <col min="7930" max="7930" width="17.59765625" style="1" bestFit="1" customWidth="1"/>
    <col min="7931" max="7931" width="14.73046875" style="1" bestFit="1" customWidth="1"/>
    <col min="7932" max="7932" width="14.3984375" style="1" bestFit="1" customWidth="1"/>
    <col min="7933" max="7933" width="12.1328125" style="1" bestFit="1" customWidth="1"/>
    <col min="7934" max="7934" width="12.3984375" style="1" bestFit="1" customWidth="1"/>
    <col min="7935" max="7936" width="13.86328125" style="1" bestFit="1" customWidth="1"/>
    <col min="7937" max="7937" width="14.86328125" style="1" bestFit="1" customWidth="1"/>
    <col min="7938" max="7938" width="12.1328125" style="1" bestFit="1" customWidth="1"/>
    <col min="7939" max="7939" width="12.3984375" style="1" bestFit="1" customWidth="1"/>
    <col min="7940" max="7941" width="13.86328125" style="1" bestFit="1" customWidth="1"/>
    <col min="7942" max="7942" width="14.86328125" style="1" bestFit="1" customWidth="1"/>
    <col min="7943" max="8181" width="9.1328125" style="1"/>
    <col min="8182" max="8182" width="15.3984375" style="1" bestFit="1" customWidth="1"/>
    <col min="8183" max="8183" width="11.1328125" style="1" bestFit="1" customWidth="1"/>
    <col min="8184" max="8184" width="14.59765625" style="1" bestFit="1" customWidth="1"/>
    <col min="8185" max="8185" width="17.3984375" style="1" bestFit="1" customWidth="1"/>
    <col min="8186" max="8186" width="17.59765625" style="1" bestFit="1" customWidth="1"/>
    <col min="8187" max="8187" width="14.73046875" style="1" bestFit="1" customWidth="1"/>
    <col min="8188" max="8188" width="14.3984375" style="1" bestFit="1" customWidth="1"/>
    <col min="8189" max="8189" width="12.1328125" style="1" bestFit="1" customWidth="1"/>
    <col min="8190" max="8190" width="12.3984375" style="1" bestFit="1" customWidth="1"/>
    <col min="8191" max="8192" width="13.86328125" style="1" bestFit="1" customWidth="1"/>
    <col min="8193" max="8193" width="14.86328125" style="1" bestFit="1" customWidth="1"/>
    <col min="8194" max="8194" width="12.1328125" style="1" bestFit="1" customWidth="1"/>
    <col min="8195" max="8195" width="12.3984375" style="1" bestFit="1" customWidth="1"/>
    <col min="8196" max="8197" width="13.86328125" style="1" bestFit="1" customWidth="1"/>
    <col min="8198" max="8198" width="14.86328125" style="1" bestFit="1" customWidth="1"/>
    <col min="8199" max="8437" width="9.1328125" style="1"/>
    <col min="8438" max="8438" width="15.3984375" style="1" bestFit="1" customWidth="1"/>
    <col min="8439" max="8439" width="11.1328125" style="1" bestFit="1" customWidth="1"/>
    <col min="8440" max="8440" width="14.59765625" style="1" bestFit="1" customWidth="1"/>
    <col min="8441" max="8441" width="17.3984375" style="1" bestFit="1" customWidth="1"/>
    <col min="8442" max="8442" width="17.59765625" style="1" bestFit="1" customWidth="1"/>
    <col min="8443" max="8443" width="14.73046875" style="1" bestFit="1" customWidth="1"/>
    <col min="8444" max="8444" width="14.3984375" style="1" bestFit="1" customWidth="1"/>
    <col min="8445" max="8445" width="12.1328125" style="1" bestFit="1" customWidth="1"/>
    <col min="8446" max="8446" width="12.3984375" style="1" bestFit="1" customWidth="1"/>
    <col min="8447" max="8448" width="13.86328125" style="1" bestFit="1" customWidth="1"/>
    <col min="8449" max="8449" width="14.86328125" style="1" bestFit="1" customWidth="1"/>
    <col min="8450" max="8450" width="12.1328125" style="1" bestFit="1" customWidth="1"/>
    <col min="8451" max="8451" width="12.3984375" style="1" bestFit="1" customWidth="1"/>
    <col min="8452" max="8453" width="13.86328125" style="1" bestFit="1" customWidth="1"/>
    <col min="8454" max="8454" width="14.86328125" style="1" bestFit="1" customWidth="1"/>
    <col min="8455" max="8693" width="9.1328125" style="1"/>
    <col min="8694" max="8694" width="15.3984375" style="1" bestFit="1" customWidth="1"/>
    <col min="8695" max="8695" width="11.1328125" style="1" bestFit="1" customWidth="1"/>
    <col min="8696" max="8696" width="14.59765625" style="1" bestFit="1" customWidth="1"/>
    <col min="8697" max="8697" width="17.3984375" style="1" bestFit="1" customWidth="1"/>
    <col min="8698" max="8698" width="17.59765625" style="1" bestFit="1" customWidth="1"/>
    <col min="8699" max="8699" width="14.73046875" style="1" bestFit="1" customWidth="1"/>
    <col min="8700" max="8700" width="14.3984375" style="1" bestFit="1" customWidth="1"/>
    <col min="8701" max="8701" width="12.1328125" style="1" bestFit="1" customWidth="1"/>
    <col min="8702" max="8702" width="12.3984375" style="1" bestFit="1" customWidth="1"/>
    <col min="8703" max="8704" width="13.86328125" style="1" bestFit="1" customWidth="1"/>
    <col min="8705" max="8705" width="14.86328125" style="1" bestFit="1" customWidth="1"/>
    <col min="8706" max="8706" width="12.1328125" style="1" bestFit="1" customWidth="1"/>
    <col min="8707" max="8707" width="12.3984375" style="1" bestFit="1" customWidth="1"/>
    <col min="8708" max="8709" width="13.86328125" style="1" bestFit="1" customWidth="1"/>
    <col min="8710" max="8710" width="14.86328125" style="1" bestFit="1" customWidth="1"/>
    <col min="8711" max="8949" width="9.1328125" style="1"/>
    <col min="8950" max="8950" width="15.3984375" style="1" bestFit="1" customWidth="1"/>
    <col min="8951" max="8951" width="11.1328125" style="1" bestFit="1" customWidth="1"/>
    <col min="8952" max="8952" width="14.59765625" style="1" bestFit="1" customWidth="1"/>
    <col min="8953" max="8953" width="17.3984375" style="1" bestFit="1" customWidth="1"/>
    <col min="8954" max="8954" width="17.59765625" style="1" bestFit="1" customWidth="1"/>
    <col min="8955" max="8955" width="14.73046875" style="1" bestFit="1" customWidth="1"/>
    <col min="8956" max="8956" width="14.3984375" style="1" bestFit="1" customWidth="1"/>
    <col min="8957" max="8957" width="12.1328125" style="1" bestFit="1" customWidth="1"/>
    <col min="8958" max="8958" width="12.3984375" style="1" bestFit="1" customWidth="1"/>
    <col min="8959" max="8960" width="13.86328125" style="1" bestFit="1" customWidth="1"/>
    <col min="8961" max="8961" width="14.86328125" style="1" bestFit="1" customWidth="1"/>
    <col min="8962" max="8962" width="12.1328125" style="1" bestFit="1" customWidth="1"/>
    <col min="8963" max="8963" width="12.3984375" style="1" bestFit="1" customWidth="1"/>
    <col min="8964" max="8965" width="13.86328125" style="1" bestFit="1" customWidth="1"/>
    <col min="8966" max="8966" width="14.86328125" style="1" bestFit="1" customWidth="1"/>
    <col min="8967" max="9205" width="9.1328125" style="1"/>
    <col min="9206" max="9206" width="15.3984375" style="1" bestFit="1" customWidth="1"/>
    <col min="9207" max="9207" width="11.1328125" style="1" bestFit="1" customWidth="1"/>
    <col min="9208" max="9208" width="14.59765625" style="1" bestFit="1" customWidth="1"/>
    <col min="9209" max="9209" width="17.3984375" style="1" bestFit="1" customWidth="1"/>
    <col min="9210" max="9210" width="17.59765625" style="1" bestFit="1" customWidth="1"/>
    <col min="9211" max="9211" width="14.73046875" style="1" bestFit="1" customWidth="1"/>
    <col min="9212" max="9212" width="14.3984375" style="1" bestFit="1" customWidth="1"/>
    <col min="9213" max="9213" width="12.1328125" style="1" bestFit="1" customWidth="1"/>
    <col min="9214" max="9214" width="12.3984375" style="1" bestFit="1" customWidth="1"/>
    <col min="9215" max="9216" width="13.86328125" style="1" bestFit="1" customWidth="1"/>
    <col min="9217" max="9217" width="14.86328125" style="1" bestFit="1" customWidth="1"/>
    <col min="9218" max="9218" width="12.1328125" style="1" bestFit="1" customWidth="1"/>
    <col min="9219" max="9219" width="12.3984375" style="1" bestFit="1" customWidth="1"/>
    <col min="9220" max="9221" width="13.86328125" style="1" bestFit="1" customWidth="1"/>
    <col min="9222" max="9222" width="14.86328125" style="1" bestFit="1" customWidth="1"/>
    <col min="9223" max="9461" width="9.1328125" style="1"/>
    <col min="9462" max="9462" width="15.3984375" style="1" bestFit="1" customWidth="1"/>
    <col min="9463" max="9463" width="11.1328125" style="1" bestFit="1" customWidth="1"/>
    <col min="9464" max="9464" width="14.59765625" style="1" bestFit="1" customWidth="1"/>
    <col min="9465" max="9465" width="17.3984375" style="1" bestFit="1" customWidth="1"/>
    <col min="9466" max="9466" width="17.59765625" style="1" bestFit="1" customWidth="1"/>
    <col min="9467" max="9467" width="14.73046875" style="1" bestFit="1" customWidth="1"/>
    <col min="9468" max="9468" width="14.3984375" style="1" bestFit="1" customWidth="1"/>
    <col min="9469" max="9469" width="12.1328125" style="1" bestFit="1" customWidth="1"/>
    <col min="9470" max="9470" width="12.3984375" style="1" bestFit="1" customWidth="1"/>
    <col min="9471" max="9472" width="13.86328125" style="1" bestFit="1" customWidth="1"/>
    <col min="9473" max="9473" width="14.86328125" style="1" bestFit="1" customWidth="1"/>
    <col min="9474" max="9474" width="12.1328125" style="1" bestFit="1" customWidth="1"/>
    <col min="9475" max="9475" width="12.3984375" style="1" bestFit="1" customWidth="1"/>
    <col min="9476" max="9477" width="13.86328125" style="1" bestFit="1" customWidth="1"/>
    <col min="9478" max="9478" width="14.86328125" style="1" bestFit="1" customWidth="1"/>
    <col min="9479" max="9717" width="9.1328125" style="1"/>
    <col min="9718" max="9718" width="15.3984375" style="1" bestFit="1" customWidth="1"/>
    <col min="9719" max="9719" width="11.1328125" style="1" bestFit="1" customWidth="1"/>
    <col min="9720" max="9720" width="14.59765625" style="1" bestFit="1" customWidth="1"/>
    <col min="9721" max="9721" width="17.3984375" style="1" bestFit="1" customWidth="1"/>
    <col min="9722" max="9722" width="17.59765625" style="1" bestFit="1" customWidth="1"/>
    <col min="9723" max="9723" width="14.73046875" style="1" bestFit="1" customWidth="1"/>
    <col min="9724" max="9724" width="14.3984375" style="1" bestFit="1" customWidth="1"/>
    <col min="9725" max="9725" width="12.1328125" style="1" bestFit="1" customWidth="1"/>
    <col min="9726" max="9726" width="12.3984375" style="1" bestFit="1" customWidth="1"/>
    <col min="9727" max="9728" width="13.86328125" style="1" bestFit="1" customWidth="1"/>
    <col min="9729" max="9729" width="14.86328125" style="1" bestFit="1" customWidth="1"/>
    <col min="9730" max="9730" width="12.1328125" style="1" bestFit="1" customWidth="1"/>
    <col min="9731" max="9731" width="12.3984375" style="1" bestFit="1" customWidth="1"/>
    <col min="9732" max="9733" width="13.86328125" style="1" bestFit="1" customWidth="1"/>
    <col min="9734" max="9734" width="14.86328125" style="1" bestFit="1" customWidth="1"/>
    <col min="9735" max="9973" width="9.1328125" style="1"/>
    <col min="9974" max="9974" width="15.3984375" style="1" bestFit="1" customWidth="1"/>
    <col min="9975" max="9975" width="11.1328125" style="1" bestFit="1" customWidth="1"/>
    <col min="9976" max="9976" width="14.59765625" style="1" bestFit="1" customWidth="1"/>
    <col min="9977" max="9977" width="17.3984375" style="1" bestFit="1" customWidth="1"/>
    <col min="9978" max="9978" width="17.59765625" style="1" bestFit="1" customWidth="1"/>
    <col min="9979" max="9979" width="14.73046875" style="1" bestFit="1" customWidth="1"/>
    <col min="9980" max="9980" width="14.3984375" style="1" bestFit="1" customWidth="1"/>
    <col min="9981" max="9981" width="12.1328125" style="1" bestFit="1" customWidth="1"/>
    <col min="9982" max="9982" width="12.3984375" style="1" bestFit="1" customWidth="1"/>
    <col min="9983" max="9984" width="13.86328125" style="1" bestFit="1" customWidth="1"/>
    <col min="9985" max="9985" width="14.86328125" style="1" bestFit="1" customWidth="1"/>
    <col min="9986" max="9986" width="12.1328125" style="1" bestFit="1" customWidth="1"/>
    <col min="9987" max="9987" width="12.3984375" style="1" bestFit="1" customWidth="1"/>
    <col min="9988" max="9989" width="13.86328125" style="1" bestFit="1" customWidth="1"/>
    <col min="9990" max="9990" width="14.86328125" style="1" bestFit="1" customWidth="1"/>
    <col min="9991" max="10229" width="9.1328125" style="1"/>
    <col min="10230" max="10230" width="15.3984375" style="1" bestFit="1" customWidth="1"/>
    <col min="10231" max="10231" width="11.1328125" style="1" bestFit="1" customWidth="1"/>
    <col min="10232" max="10232" width="14.59765625" style="1" bestFit="1" customWidth="1"/>
    <col min="10233" max="10233" width="17.3984375" style="1" bestFit="1" customWidth="1"/>
    <col min="10234" max="10234" width="17.59765625" style="1" bestFit="1" customWidth="1"/>
    <col min="10235" max="10235" width="14.73046875" style="1" bestFit="1" customWidth="1"/>
    <col min="10236" max="10236" width="14.3984375" style="1" bestFit="1" customWidth="1"/>
    <col min="10237" max="10237" width="12.1328125" style="1" bestFit="1" customWidth="1"/>
    <col min="10238" max="10238" width="12.3984375" style="1" bestFit="1" customWidth="1"/>
    <col min="10239" max="10240" width="13.86328125" style="1" bestFit="1" customWidth="1"/>
    <col min="10241" max="10241" width="14.86328125" style="1" bestFit="1" customWidth="1"/>
    <col min="10242" max="10242" width="12.1328125" style="1" bestFit="1" customWidth="1"/>
    <col min="10243" max="10243" width="12.3984375" style="1" bestFit="1" customWidth="1"/>
    <col min="10244" max="10245" width="13.86328125" style="1" bestFit="1" customWidth="1"/>
    <col min="10246" max="10246" width="14.86328125" style="1" bestFit="1" customWidth="1"/>
    <col min="10247" max="10485" width="9.1328125" style="1"/>
    <col min="10486" max="10486" width="15.3984375" style="1" bestFit="1" customWidth="1"/>
    <col min="10487" max="10487" width="11.1328125" style="1" bestFit="1" customWidth="1"/>
    <col min="10488" max="10488" width="14.59765625" style="1" bestFit="1" customWidth="1"/>
    <col min="10489" max="10489" width="17.3984375" style="1" bestFit="1" customWidth="1"/>
    <col min="10490" max="10490" width="17.59765625" style="1" bestFit="1" customWidth="1"/>
    <col min="10491" max="10491" width="14.73046875" style="1" bestFit="1" customWidth="1"/>
    <col min="10492" max="10492" width="14.3984375" style="1" bestFit="1" customWidth="1"/>
    <col min="10493" max="10493" width="12.1328125" style="1" bestFit="1" customWidth="1"/>
    <col min="10494" max="10494" width="12.3984375" style="1" bestFit="1" customWidth="1"/>
    <col min="10495" max="10496" width="13.86328125" style="1" bestFit="1" customWidth="1"/>
    <col min="10497" max="10497" width="14.86328125" style="1" bestFit="1" customWidth="1"/>
    <col min="10498" max="10498" width="12.1328125" style="1" bestFit="1" customWidth="1"/>
    <col min="10499" max="10499" width="12.3984375" style="1" bestFit="1" customWidth="1"/>
    <col min="10500" max="10501" width="13.86328125" style="1" bestFit="1" customWidth="1"/>
    <col min="10502" max="10502" width="14.86328125" style="1" bestFit="1" customWidth="1"/>
    <col min="10503" max="10741" width="9.1328125" style="1"/>
    <col min="10742" max="10742" width="15.3984375" style="1" bestFit="1" customWidth="1"/>
    <col min="10743" max="10743" width="11.1328125" style="1" bestFit="1" customWidth="1"/>
    <col min="10744" max="10744" width="14.59765625" style="1" bestFit="1" customWidth="1"/>
    <col min="10745" max="10745" width="17.3984375" style="1" bestFit="1" customWidth="1"/>
    <col min="10746" max="10746" width="17.59765625" style="1" bestFit="1" customWidth="1"/>
    <col min="10747" max="10747" width="14.73046875" style="1" bestFit="1" customWidth="1"/>
    <col min="10748" max="10748" width="14.3984375" style="1" bestFit="1" customWidth="1"/>
    <col min="10749" max="10749" width="12.1328125" style="1" bestFit="1" customWidth="1"/>
    <col min="10750" max="10750" width="12.3984375" style="1" bestFit="1" customWidth="1"/>
    <col min="10751" max="10752" width="13.86328125" style="1" bestFit="1" customWidth="1"/>
    <col min="10753" max="10753" width="14.86328125" style="1" bestFit="1" customWidth="1"/>
    <col min="10754" max="10754" width="12.1328125" style="1" bestFit="1" customWidth="1"/>
    <col min="10755" max="10755" width="12.3984375" style="1" bestFit="1" customWidth="1"/>
    <col min="10756" max="10757" width="13.86328125" style="1" bestFit="1" customWidth="1"/>
    <col min="10758" max="10758" width="14.86328125" style="1" bestFit="1" customWidth="1"/>
    <col min="10759" max="10997" width="9.1328125" style="1"/>
    <col min="10998" max="10998" width="15.3984375" style="1" bestFit="1" customWidth="1"/>
    <col min="10999" max="10999" width="11.1328125" style="1" bestFit="1" customWidth="1"/>
    <col min="11000" max="11000" width="14.59765625" style="1" bestFit="1" customWidth="1"/>
    <col min="11001" max="11001" width="17.3984375" style="1" bestFit="1" customWidth="1"/>
    <col min="11002" max="11002" width="17.59765625" style="1" bestFit="1" customWidth="1"/>
    <col min="11003" max="11003" width="14.73046875" style="1" bestFit="1" customWidth="1"/>
    <col min="11004" max="11004" width="14.3984375" style="1" bestFit="1" customWidth="1"/>
    <col min="11005" max="11005" width="12.1328125" style="1" bestFit="1" customWidth="1"/>
    <col min="11006" max="11006" width="12.3984375" style="1" bestFit="1" customWidth="1"/>
    <col min="11007" max="11008" width="13.86328125" style="1" bestFit="1" customWidth="1"/>
    <col min="11009" max="11009" width="14.86328125" style="1" bestFit="1" customWidth="1"/>
    <col min="11010" max="11010" width="12.1328125" style="1" bestFit="1" customWidth="1"/>
    <col min="11011" max="11011" width="12.3984375" style="1" bestFit="1" customWidth="1"/>
    <col min="11012" max="11013" width="13.86328125" style="1" bestFit="1" customWidth="1"/>
    <col min="11014" max="11014" width="14.86328125" style="1" bestFit="1" customWidth="1"/>
    <col min="11015" max="11253" width="9.1328125" style="1"/>
    <col min="11254" max="11254" width="15.3984375" style="1" bestFit="1" customWidth="1"/>
    <col min="11255" max="11255" width="11.1328125" style="1" bestFit="1" customWidth="1"/>
    <col min="11256" max="11256" width="14.59765625" style="1" bestFit="1" customWidth="1"/>
    <col min="11257" max="11257" width="17.3984375" style="1" bestFit="1" customWidth="1"/>
    <col min="11258" max="11258" width="17.59765625" style="1" bestFit="1" customWidth="1"/>
    <col min="11259" max="11259" width="14.73046875" style="1" bestFit="1" customWidth="1"/>
    <col min="11260" max="11260" width="14.3984375" style="1" bestFit="1" customWidth="1"/>
    <col min="11261" max="11261" width="12.1328125" style="1" bestFit="1" customWidth="1"/>
    <col min="11262" max="11262" width="12.3984375" style="1" bestFit="1" customWidth="1"/>
    <col min="11263" max="11264" width="13.86328125" style="1" bestFit="1" customWidth="1"/>
    <col min="11265" max="11265" width="14.86328125" style="1" bestFit="1" customWidth="1"/>
    <col min="11266" max="11266" width="12.1328125" style="1" bestFit="1" customWidth="1"/>
    <col min="11267" max="11267" width="12.3984375" style="1" bestFit="1" customWidth="1"/>
    <col min="11268" max="11269" width="13.86328125" style="1" bestFit="1" customWidth="1"/>
    <col min="11270" max="11270" width="14.86328125" style="1" bestFit="1" customWidth="1"/>
    <col min="11271" max="11509" width="9.1328125" style="1"/>
    <col min="11510" max="11510" width="15.3984375" style="1" bestFit="1" customWidth="1"/>
    <col min="11511" max="11511" width="11.1328125" style="1" bestFit="1" customWidth="1"/>
    <col min="11512" max="11512" width="14.59765625" style="1" bestFit="1" customWidth="1"/>
    <col min="11513" max="11513" width="17.3984375" style="1" bestFit="1" customWidth="1"/>
    <col min="11514" max="11514" width="17.59765625" style="1" bestFit="1" customWidth="1"/>
    <col min="11515" max="11515" width="14.73046875" style="1" bestFit="1" customWidth="1"/>
    <col min="11516" max="11516" width="14.3984375" style="1" bestFit="1" customWidth="1"/>
    <col min="11517" max="11517" width="12.1328125" style="1" bestFit="1" customWidth="1"/>
    <col min="11518" max="11518" width="12.3984375" style="1" bestFit="1" customWidth="1"/>
    <col min="11519" max="11520" width="13.86328125" style="1" bestFit="1" customWidth="1"/>
    <col min="11521" max="11521" width="14.86328125" style="1" bestFit="1" customWidth="1"/>
    <col min="11522" max="11522" width="12.1328125" style="1" bestFit="1" customWidth="1"/>
    <col min="11523" max="11523" width="12.3984375" style="1" bestFit="1" customWidth="1"/>
    <col min="11524" max="11525" width="13.86328125" style="1" bestFit="1" customWidth="1"/>
    <col min="11526" max="11526" width="14.86328125" style="1" bestFit="1" customWidth="1"/>
    <col min="11527" max="11765" width="9.1328125" style="1"/>
    <col min="11766" max="11766" width="15.3984375" style="1" bestFit="1" customWidth="1"/>
    <col min="11767" max="11767" width="11.1328125" style="1" bestFit="1" customWidth="1"/>
    <col min="11768" max="11768" width="14.59765625" style="1" bestFit="1" customWidth="1"/>
    <col min="11769" max="11769" width="17.3984375" style="1" bestFit="1" customWidth="1"/>
    <col min="11770" max="11770" width="17.59765625" style="1" bestFit="1" customWidth="1"/>
    <col min="11771" max="11771" width="14.73046875" style="1" bestFit="1" customWidth="1"/>
    <col min="11772" max="11772" width="14.3984375" style="1" bestFit="1" customWidth="1"/>
    <col min="11773" max="11773" width="12.1328125" style="1" bestFit="1" customWidth="1"/>
    <col min="11774" max="11774" width="12.3984375" style="1" bestFit="1" customWidth="1"/>
    <col min="11775" max="11776" width="13.86328125" style="1" bestFit="1" customWidth="1"/>
    <col min="11777" max="11777" width="14.86328125" style="1" bestFit="1" customWidth="1"/>
    <col min="11778" max="11778" width="12.1328125" style="1" bestFit="1" customWidth="1"/>
    <col min="11779" max="11779" width="12.3984375" style="1" bestFit="1" customWidth="1"/>
    <col min="11780" max="11781" width="13.86328125" style="1" bestFit="1" customWidth="1"/>
    <col min="11782" max="11782" width="14.86328125" style="1" bestFit="1" customWidth="1"/>
    <col min="11783" max="12021" width="9.1328125" style="1"/>
    <col min="12022" max="12022" width="15.3984375" style="1" bestFit="1" customWidth="1"/>
    <col min="12023" max="12023" width="11.1328125" style="1" bestFit="1" customWidth="1"/>
    <col min="12024" max="12024" width="14.59765625" style="1" bestFit="1" customWidth="1"/>
    <col min="12025" max="12025" width="17.3984375" style="1" bestFit="1" customWidth="1"/>
    <col min="12026" max="12026" width="17.59765625" style="1" bestFit="1" customWidth="1"/>
    <col min="12027" max="12027" width="14.73046875" style="1" bestFit="1" customWidth="1"/>
    <col min="12028" max="12028" width="14.3984375" style="1" bestFit="1" customWidth="1"/>
    <col min="12029" max="12029" width="12.1328125" style="1" bestFit="1" customWidth="1"/>
    <col min="12030" max="12030" width="12.3984375" style="1" bestFit="1" customWidth="1"/>
    <col min="12031" max="12032" width="13.86328125" style="1" bestFit="1" customWidth="1"/>
    <col min="12033" max="12033" width="14.86328125" style="1" bestFit="1" customWidth="1"/>
    <col min="12034" max="12034" width="12.1328125" style="1" bestFit="1" customWidth="1"/>
    <col min="12035" max="12035" width="12.3984375" style="1" bestFit="1" customWidth="1"/>
    <col min="12036" max="12037" width="13.86328125" style="1" bestFit="1" customWidth="1"/>
    <col min="12038" max="12038" width="14.86328125" style="1" bestFit="1" customWidth="1"/>
    <col min="12039" max="12277" width="9.1328125" style="1"/>
    <col min="12278" max="12278" width="15.3984375" style="1" bestFit="1" customWidth="1"/>
    <col min="12279" max="12279" width="11.1328125" style="1" bestFit="1" customWidth="1"/>
    <col min="12280" max="12280" width="14.59765625" style="1" bestFit="1" customWidth="1"/>
    <col min="12281" max="12281" width="17.3984375" style="1" bestFit="1" customWidth="1"/>
    <col min="12282" max="12282" width="17.59765625" style="1" bestFit="1" customWidth="1"/>
    <col min="12283" max="12283" width="14.73046875" style="1" bestFit="1" customWidth="1"/>
    <col min="12284" max="12284" width="14.3984375" style="1" bestFit="1" customWidth="1"/>
    <col min="12285" max="12285" width="12.1328125" style="1" bestFit="1" customWidth="1"/>
    <col min="12286" max="12286" width="12.3984375" style="1" bestFit="1" customWidth="1"/>
    <col min="12287" max="12288" width="13.86328125" style="1" bestFit="1" customWidth="1"/>
    <col min="12289" max="12289" width="14.86328125" style="1" bestFit="1" customWidth="1"/>
    <col min="12290" max="12290" width="12.1328125" style="1" bestFit="1" customWidth="1"/>
    <col min="12291" max="12291" width="12.3984375" style="1" bestFit="1" customWidth="1"/>
    <col min="12292" max="12293" width="13.86328125" style="1" bestFit="1" customWidth="1"/>
    <col min="12294" max="12294" width="14.86328125" style="1" bestFit="1" customWidth="1"/>
    <col min="12295" max="12533" width="9.1328125" style="1"/>
    <col min="12534" max="12534" width="15.3984375" style="1" bestFit="1" customWidth="1"/>
    <col min="12535" max="12535" width="11.1328125" style="1" bestFit="1" customWidth="1"/>
    <col min="12536" max="12536" width="14.59765625" style="1" bestFit="1" customWidth="1"/>
    <col min="12537" max="12537" width="17.3984375" style="1" bestFit="1" customWidth="1"/>
    <col min="12538" max="12538" width="17.59765625" style="1" bestFit="1" customWidth="1"/>
    <col min="12539" max="12539" width="14.73046875" style="1" bestFit="1" customWidth="1"/>
    <col min="12540" max="12540" width="14.3984375" style="1" bestFit="1" customWidth="1"/>
    <col min="12541" max="12541" width="12.1328125" style="1" bestFit="1" customWidth="1"/>
    <col min="12542" max="12542" width="12.3984375" style="1" bestFit="1" customWidth="1"/>
    <col min="12543" max="12544" width="13.86328125" style="1" bestFit="1" customWidth="1"/>
    <col min="12545" max="12545" width="14.86328125" style="1" bestFit="1" customWidth="1"/>
    <col min="12546" max="12546" width="12.1328125" style="1" bestFit="1" customWidth="1"/>
    <col min="12547" max="12547" width="12.3984375" style="1" bestFit="1" customWidth="1"/>
    <col min="12548" max="12549" width="13.86328125" style="1" bestFit="1" customWidth="1"/>
    <col min="12550" max="12550" width="14.86328125" style="1" bestFit="1" customWidth="1"/>
    <col min="12551" max="12789" width="9.1328125" style="1"/>
    <col min="12790" max="12790" width="15.3984375" style="1" bestFit="1" customWidth="1"/>
    <col min="12791" max="12791" width="11.1328125" style="1" bestFit="1" customWidth="1"/>
    <col min="12792" max="12792" width="14.59765625" style="1" bestFit="1" customWidth="1"/>
    <col min="12793" max="12793" width="17.3984375" style="1" bestFit="1" customWidth="1"/>
    <col min="12794" max="12794" width="17.59765625" style="1" bestFit="1" customWidth="1"/>
    <col min="12795" max="12795" width="14.73046875" style="1" bestFit="1" customWidth="1"/>
    <col min="12796" max="12796" width="14.3984375" style="1" bestFit="1" customWidth="1"/>
    <col min="12797" max="12797" width="12.1328125" style="1" bestFit="1" customWidth="1"/>
    <col min="12798" max="12798" width="12.3984375" style="1" bestFit="1" customWidth="1"/>
    <col min="12799" max="12800" width="13.86328125" style="1" bestFit="1" customWidth="1"/>
    <col min="12801" max="12801" width="14.86328125" style="1" bestFit="1" customWidth="1"/>
    <col min="12802" max="12802" width="12.1328125" style="1" bestFit="1" customWidth="1"/>
    <col min="12803" max="12803" width="12.3984375" style="1" bestFit="1" customWidth="1"/>
    <col min="12804" max="12805" width="13.86328125" style="1" bestFit="1" customWidth="1"/>
    <col min="12806" max="12806" width="14.86328125" style="1" bestFit="1" customWidth="1"/>
    <col min="12807" max="13045" width="9.1328125" style="1"/>
    <col min="13046" max="13046" width="15.3984375" style="1" bestFit="1" customWidth="1"/>
    <col min="13047" max="13047" width="11.1328125" style="1" bestFit="1" customWidth="1"/>
    <col min="13048" max="13048" width="14.59765625" style="1" bestFit="1" customWidth="1"/>
    <col min="13049" max="13049" width="17.3984375" style="1" bestFit="1" customWidth="1"/>
    <col min="13050" max="13050" width="17.59765625" style="1" bestFit="1" customWidth="1"/>
    <col min="13051" max="13051" width="14.73046875" style="1" bestFit="1" customWidth="1"/>
    <col min="13052" max="13052" width="14.3984375" style="1" bestFit="1" customWidth="1"/>
    <col min="13053" max="13053" width="12.1328125" style="1" bestFit="1" customWidth="1"/>
    <col min="13054" max="13054" width="12.3984375" style="1" bestFit="1" customWidth="1"/>
    <col min="13055" max="13056" width="13.86328125" style="1" bestFit="1" customWidth="1"/>
    <col min="13057" max="13057" width="14.86328125" style="1" bestFit="1" customWidth="1"/>
    <col min="13058" max="13058" width="12.1328125" style="1" bestFit="1" customWidth="1"/>
    <col min="13059" max="13059" width="12.3984375" style="1" bestFit="1" customWidth="1"/>
    <col min="13060" max="13061" width="13.86328125" style="1" bestFit="1" customWidth="1"/>
    <col min="13062" max="13062" width="14.86328125" style="1" bestFit="1" customWidth="1"/>
    <col min="13063" max="13301" width="9.1328125" style="1"/>
    <col min="13302" max="13302" width="15.3984375" style="1" bestFit="1" customWidth="1"/>
    <col min="13303" max="13303" width="11.1328125" style="1" bestFit="1" customWidth="1"/>
    <col min="13304" max="13304" width="14.59765625" style="1" bestFit="1" customWidth="1"/>
    <col min="13305" max="13305" width="17.3984375" style="1" bestFit="1" customWidth="1"/>
    <col min="13306" max="13306" width="17.59765625" style="1" bestFit="1" customWidth="1"/>
    <col min="13307" max="13307" width="14.73046875" style="1" bestFit="1" customWidth="1"/>
    <col min="13308" max="13308" width="14.3984375" style="1" bestFit="1" customWidth="1"/>
    <col min="13309" max="13309" width="12.1328125" style="1" bestFit="1" customWidth="1"/>
    <col min="13310" max="13310" width="12.3984375" style="1" bestFit="1" customWidth="1"/>
    <col min="13311" max="13312" width="13.86328125" style="1" bestFit="1" customWidth="1"/>
    <col min="13313" max="13313" width="14.86328125" style="1" bestFit="1" customWidth="1"/>
    <col min="13314" max="13314" width="12.1328125" style="1" bestFit="1" customWidth="1"/>
    <col min="13315" max="13315" width="12.3984375" style="1" bestFit="1" customWidth="1"/>
    <col min="13316" max="13317" width="13.86328125" style="1" bestFit="1" customWidth="1"/>
    <col min="13318" max="13318" width="14.86328125" style="1" bestFit="1" customWidth="1"/>
    <col min="13319" max="13557" width="9.1328125" style="1"/>
    <col min="13558" max="13558" width="15.3984375" style="1" bestFit="1" customWidth="1"/>
    <col min="13559" max="13559" width="11.1328125" style="1" bestFit="1" customWidth="1"/>
    <col min="13560" max="13560" width="14.59765625" style="1" bestFit="1" customWidth="1"/>
    <col min="13561" max="13561" width="17.3984375" style="1" bestFit="1" customWidth="1"/>
    <col min="13562" max="13562" width="17.59765625" style="1" bestFit="1" customWidth="1"/>
    <col min="13563" max="13563" width="14.73046875" style="1" bestFit="1" customWidth="1"/>
    <col min="13564" max="13564" width="14.3984375" style="1" bestFit="1" customWidth="1"/>
    <col min="13565" max="13565" width="12.1328125" style="1" bestFit="1" customWidth="1"/>
    <col min="13566" max="13566" width="12.3984375" style="1" bestFit="1" customWidth="1"/>
    <col min="13567" max="13568" width="13.86328125" style="1" bestFit="1" customWidth="1"/>
    <col min="13569" max="13569" width="14.86328125" style="1" bestFit="1" customWidth="1"/>
    <col min="13570" max="13570" width="12.1328125" style="1" bestFit="1" customWidth="1"/>
    <col min="13571" max="13571" width="12.3984375" style="1" bestFit="1" customWidth="1"/>
    <col min="13572" max="13573" width="13.86328125" style="1" bestFit="1" customWidth="1"/>
    <col min="13574" max="13574" width="14.86328125" style="1" bestFit="1" customWidth="1"/>
    <col min="13575" max="13813" width="9.1328125" style="1"/>
    <col min="13814" max="13814" width="15.3984375" style="1" bestFit="1" customWidth="1"/>
    <col min="13815" max="13815" width="11.1328125" style="1" bestFit="1" customWidth="1"/>
    <col min="13816" max="13816" width="14.59765625" style="1" bestFit="1" customWidth="1"/>
    <col min="13817" max="13817" width="17.3984375" style="1" bestFit="1" customWidth="1"/>
    <col min="13818" max="13818" width="17.59765625" style="1" bestFit="1" customWidth="1"/>
    <col min="13819" max="13819" width="14.73046875" style="1" bestFit="1" customWidth="1"/>
    <col min="13820" max="13820" width="14.3984375" style="1" bestFit="1" customWidth="1"/>
    <col min="13821" max="13821" width="12.1328125" style="1" bestFit="1" customWidth="1"/>
    <col min="13822" max="13822" width="12.3984375" style="1" bestFit="1" customWidth="1"/>
    <col min="13823" max="13824" width="13.86328125" style="1" bestFit="1" customWidth="1"/>
    <col min="13825" max="13825" width="14.86328125" style="1" bestFit="1" customWidth="1"/>
    <col min="13826" max="13826" width="12.1328125" style="1" bestFit="1" customWidth="1"/>
    <col min="13827" max="13827" width="12.3984375" style="1" bestFit="1" customWidth="1"/>
    <col min="13828" max="13829" width="13.86328125" style="1" bestFit="1" customWidth="1"/>
    <col min="13830" max="13830" width="14.86328125" style="1" bestFit="1" customWidth="1"/>
    <col min="13831" max="14069" width="9.1328125" style="1"/>
    <col min="14070" max="14070" width="15.3984375" style="1" bestFit="1" customWidth="1"/>
    <col min="14071" max="14071" width="11.1328125" style="1" bestFit="1" customWidth="1"/>
    <col min="14072" max="14072" width="14.59765625" style="1" bestFit="1" customWidth="1"/>
    <col min="14073" max="14073" width="17.3984375" style="1" bestFit="1" customWidth="1"/>
    <col min="14074" max="14074" width="17.59765625" style="1" bestFit="1" customWidth="1"/>
    <col min="14075" max="14075" width="14.73046875" style="1" bestFit="1" customWidth="1"/>
    <col min="14076" max="14076" width="14.3984375" style="1" bestFit="1" customWidth="1"/>
    <col min="14077" max="14077" width="12.1328125" style="1" bestFit="1" customWidth="1"/>
    <col min="14078" max="14078" width="12.3984375" style="1" bestFit="1" customWidth="1"/>
    <col min="14079" max="14080" width="13.86328125" style="1" bestFit="1" customWidth="1"/>
    <col min="14081" max="14081" width="14.86328125" style="1" bestFit="1" customWidth="1"/>
    <col min="14082" max="14082" width="12.1328125" style="1" bestFit="1" customWidth="1"/>
    <col min="14083" max="14083" width="12.3984375" style="1" bestFit="1" customWidth="1"/>
    <col min="14084" max="14085" width="13.86328125" style="1" bestFit="1" customWidth="1"/>
    <col min="14086" max="14086" width="14.86328125" style="1" bestFit="1" customWidth="1"/>
    <col min="14087" max="14325" width="9.1328125" style="1"/>
    <col min="14326" max="14326" width="15.3984375" style="1" bestFit="1" customWidth="1"/>
    <col min="14327" max="14327" width="11.1328125" style="1" bestFit="1" customWidth="1"/>
    <col min="14328" max="14328" width="14.59765625" style="1" bestFit="1" customWidth="1"/>
    <col min="14329" max="14329" width="17.3984375" style="1" bestFit="1" customWidth="1"/>
    <col min="14330" max="14330" width="17.59765625" style="1" bestFit="1" customWidth="1"/>
    <col min="14331" max="14331" width="14.73046875" style="1" bestFit="1" customWidth="1"/>
    <col min="14332" max="14332" width="14.3984375" style="1" bestFit="1" customWidth="1"/>
    <col min="14333" max="14333" width="12.1328125" style="1" bestFit="1" customWidth="1"/>
    <col min="14334" max="14334" width="12.3984375" style="1" bestFit="1" customWidth="1"/>
    <col min="14335" max="14336" width="13.86328125" style="1" bestFit="1" customWidth="1"/>
    <col min="14337" max="14337" width="14.86328125" style="1" bestFit="1" customWidth="1"/>
    <col min="14338" max="14338" width="12.1328125" style="1" bestFit="1" customWidth="1"/>
    <col min="14339" max="14339" width="12.3984375" style="1" bestFit="1" customWidth="1"/>
    <col min="14340" max="14341" width="13.86328125" style="1" bestFit="1" customWidth="1"/>
    <col min="14342" max="14342" width="14.86328125" style="1" bestFit="1" customWidth="1"/>
    <col min="14343" max="14581" width="9.1328125" style="1"/>
    <col min="14582" max="14582" width="15.3984375" style="1" bestFit="1" customWidth="1"/>
    <col min="14583" max="14583" width="11.1328125" style="1" bestFit="1" customWidth="1"/>
    <col min="14584" max="14584" width="14.59765625" style="1" bestFit="1" customWidth="1"/>
    <col min="14585" max="14585" width="17.3984375" style="1" bestFit="1" customWidth="1"/>
    <col min="14586" max="14586" width="17.59765625" style="1" bestFit="1" customWidth="1"/>
    <col min="14587" max="14587" width="14.73046875" style="1" bestFit="1" customWidth="1"/>
    <col min="14588" max="14588" width="14.3984375" style="1" bestFit="1" customWidth="1"/>
    <col min="14589" max="14589" width="12.1328125" style="1" bestFit="1" customWidth="1"/>
    <col min="14590" max="14590" width="12.3984375" style="1" bestFit="1" customWidth="1"/>
    <col min="14591" max="14592" width="13.86328125" style="1" bestFit="1" customWidth="1"/>
    <col min="14593" max="14593" width="14.86328125" style="1" bestFit="1" customWidth="1"/>
    <col min="14594" max="14594" width="12.1328125" style="1" bestFit="1" customWidth="1"/>
    <col min="14595" max="14595" width="12.3984375" style="1" bestFit="1" customWidth="1"/>
    <col min="14596" max="14597" width="13.86328125" style="1" bestFit="1" customWidth="1"/>
    <col min="14598" max="14598" width="14.86328125" style="1" bestFit="1" customWidth="1"/>
    <col min="14599" max="14837" width="9.1328125" style="1"/>
    <col min="14838" max="14838" width="15.3984375" style="1" bestFit="1" customWidth="1"/>
    <col min="14839" max="14839" width="11.1328125" style="1" bestFit="1" customWidth="1"/>
    <col min="14840" max="14840" width="14.59765625" style="1" bestFit="1" customWidth="1"/>
    <col min="14841" max="14841" width="17.3984375" style="1" bestFit="1" customWidth="1"/>
    <col min="14842" max="14842" width="17.59765625" style="1" bestFit="1" customWidth="1"/>
    <col min="14843" max="14843" width="14.73046875" style="1" bestFit="1" customWidth="1"/>
    <col min="14844" max="14844" width="14.3984375" style="1" bestFit="1" customWidth="1"/>
    <col min="14845" max="14845" width="12.1328125" style="1" bestFit="1" customWidth="1"/>
    <col min="14846" max="14846" width="12.3984375" style="1" bestFit="1" customWidth="1"/>
    <col min="14847" max="14848" width="13.86328125" style="1" bestFit="1" customWidth="1"/>
    <col min="14849" max="14849" width="14.86328125" style="1" bestFit="1" customWidth="1"/>
    <col min="14850" max="14850" width="12.1328125" style="1" bestFit="1" customWidth="1"/>
    <col min="14851" max="14851" width="12.3984375" style="1" bestFit="1" customWidth="1"/>
    <col min="14852" max="14853" width="13.86328125" style="1" bestFit="1" customWidth="1"/>
    <col min="14854" max="14854" width="14.86328125" style="1" bestFit="1" customWidth="1"/>
    <col min="14855" max="15093" width="9.1328125" style="1"/>
    <col min="15094" max="15094" width="15.3984375" style="1" bestFit="1" customWidth="1"/>
    <col min="15095" max="15095" width="11.1328125" style="1" bestFit="1" customWidth="1"/>
    <col min="15096" max="15096" width="14.59765625" style="1" bestFit="1" customWidth="1"/>
    <col min="15097" max="15097" width="17.3984375" style="1" bestFit="1" customWidth="1"/>
    <col min="15098" max="15098" width="17.59765625" style="1" bestFit="1" customWidth="1"/>
    <col min="15099" max="15099" width="14.73046875" style="1" bestFit="1" customWidth="1"/>
    <col min="15100" max="15100" width="14.3984375" style="1" bestFit="1" customWidth="1"/>
    <col min="15101" max="15101" width="12.1328125" style="1" bestFit="1" customWidth="1"/>
    <col min="15102" max="15102" width="12.3984375" style="1" bestFit="1" customWidth="1"/>
    <col min="15103" max="15104" width="13.86328125" style="1" bestFit="1" customWidth="1"/>
    <col min="15105" max="15105" width="14.86328125" style="1" bestFit="1" customWidth="1"/>
    <col min="15106" max="15106" width="12.1328125" style="1" bestFit="1" customWidth="1"/>
    <col min="15107" max="15107" width="12.3984375" style="1" bestFit="1" customWidth="1"/>
    <col min="15108" max="15109" width="13.86328125" style="1" bestFit="1" customWidth="1"/>
    <col min="15110" max="15110" width="14.86328125" style="1" bestFit="1" customWidth="1"/>
    <col min="15111" max="15349" width="9.1328125" style="1"/>
    <col min="15350" max="15350" width="15.3984375" style="1" bestFit="1" customWidth="1"/>
    <col min="15351" max="15351" width="11.1328125" style="1" bestFit="1" customWidth="1"/>
    <col min="15352" max="15352" width="14.59765625" style="1" bestFit="1" customWidth="1"/>
    <col min="15353" max="15353" width="17.3984375" style="1" bestFit="1" customWidth="1"/>
    <col min="15354" max="15354" width="17.59765625" style="1" bestFit="1" customWidth="1"/>
    <col min="15355" max="15355" width="14.73046875" style="1" bestFit="1" customWidth="1"/>
    <col min="15356" max="15356" width="14.3984375" style="1" bestFit="1" customWidth="1"/>
    <col min="15357" max="15357" width="12.1328125" style="1" bestFit="1" customWidth="1"/>
    <col min="15358" max="15358" width="12.3984375" style="1" bestFit="1" customWidth="1"/>
    <col min="15359" max="15360" width="13.86328125" style="1" bestFit="1" customWidth="1"/>
    <col min="15361" max="15361" width="14.86328125" style="1" bestFit="1" customWidth="1"/>
    <col min="15362" max="15362" width="12.1328125" style="1" bestFit="1" customWidth="1"/>
    <col min="15363" max="15363" width="12.3984375" style="1" bestFit="1" customWidth="1"/>
    <col min="15364" max="15365" width="13.86328125" style="1" bestFit="1" customWidth="1"/>
    <col min="15366" max="15366" width="14.86328125" style="1" bestFit="1" customWidth="1"/>
    <col min="15367" max="15605" width="9.1328125" style="1"/>
    <col min="15606" max="15606" width="15.3984375" style="1" bestFit="1" customWidth="1"/>
    <col min="15607" max="15607" width="11.1328125" style="1" bestFit="1" customWidth="1"/>
    <col min="15608" max="15608" width="14.59765625" style="1" bestFit="1" customWidth="1"/>
    <col min="15609" max="15609" width="17.3984375" style="1" bestFit="1" customWidth="1"/>
    <col min="15610" max="15610" width="17.59765625" style="1" bestFit="1" customWidth="1"/>
    <col min="15611" max="15611" width="14.73046875" style="1" bestFit="1" customWidth="1"/>
    <col min="15612" max="15612" width="14.3984375" style="1" bestFit="1" customWidth="1"/>
    <col min="15613" max="15613" width="12.1328125" style="1" bestFit="1" customWidth="1"/>
    <col min="15614" max="15614" width="12.3984375" style="1" bestFit="1" customWidth="1"/>
    <col min="15615" max="15616" width="13.86328125" style="1" bestFit="1" customWidth="1"/>
    <col min="15617" max="15617" width="14.86328125" style="1" bestFit="1" customWidth="1"/>
    <col min="15618" max="15618" width="12.1328125" style="1" bestFit="1" customWidth="1"/>
    <col min="15619" max="15619" width="12.3984375" style="1" bestFit="1" customWidth="1"/>
    <col min="15620" max="15621" width="13.86328125" style="1" bestFit="1" customWidth="1"/>
    <col min="15622" max="15622" width="14.86328125" style="1" bestFit="1" customWidth="1"/>
    <col min="15623" max="15861" width="9.1328125" style="1"/>
    <col min="15862" max="15862" width="15.3984375" style="1" bestFit="1" customWidth="1"/>
    <col min="15863" max="15863" width="11.1328125" style="1" bestFit="1" customWidth="1"/>
    <col min="15864" max="15864" width="14.59765625" style="1" bestFit="1" customWidth="1"/>
    <col min="15865" max="15865" width="17.3984375" style="1" bestFit="1" customWidth="1"/>
    <col min="15866" max="15866" width="17.59765625" style="1" bestFit="1" customWidth="1"/>
    <col min="15867" max="15867" width="14.73046875" style="1" bestFit="1" customWidth="1"/>
    <col min="15868" max="15868" width="14.3984375" style="1" bestFit="1" customWidth="1"/>
    <col min="15869" max="15869" width="12.1328125" style="1" bestFit="1" customWidth="1"/>
    <col min="15870" max="15870" width="12.3984375" style="1" bestFit="1" customWidth="1"/>
    <col min="15871" max="15872" width="13.86328125" style="1" bestFit="1" customWidth="1"/>
    <col min="15873" max="15873" width="14.86328125" style="1" bestFit="1" customWidth="1"/>
    <col min="15874" max="15874" width="12.1328125" style="1" bestFit="1" customWidth="1"/>
    <col min="15875" max="15875" width="12.3984375" style="1" bestFit="1" customWidth="1"/>
    <col min="15876" max="15877" width="13.86328125" style="1" bestFit="1" customWidth="1"/>
    <col min="15878" max="15878" width="14.86328125" style="1" bestFit="1" customWidth="1"/>
    <col min="15879" max="16117" width="9.1328125" style="1"/>
    <col min="16118" max="16118" width="15.3984375" style="1" bestFit="1" customWidth="1"/>
    <col min="16119" max="16119" width="11.1328125" style="1" bestFit="1" customWidth="1"/>
    <col min="16120" max="16120" width="14.59765625" style="1" bestFit="1" customWidth="1"/>
    <col min="16121" max="16121" width="17.3984375" style="1" bestFit="1" customWidth="1"/>
    <col min="16122" max="16122" width="17.59765625" style="1" bestFit="1" customWidth="1"/>
    <col min="16123" max="16123" width="14.73046875" style="1" bestFit="1" customWidth="1"/>
    <col min="16124" max="16124" width="14.3984375" style="1" bestFit="1" customWidth="1"/>
    <col min="16125" max="16125" width="12.1328125" style="1" bestFit="1" customWidth="1"/>
    <col min="16126" max="16126" width="12.3984375" style="1" bestFit="1" customWidth="1"/>
    <col min="16127" max="16128" width="13.86328125" style="1" bestFit="1" customWidth="1"/>
    <col min="16129" max="16129" width="14.86328125" style="1" bestFit="1" customWidth="1"/>
    <col min="16130" max="16130" width="12.1328125" style="1" bestFit="1" customWidth="1"/>
    <col min="16131" max="16131" width="12.3984375" style="1" bestFit="1" customWidth="1"/>
    <col min="16132" max="16133" width="13.86328125" style="1" bestFit="1" customWidth="1"/>
    <col min="16134" max="16134" width="14.86328125" style="1" bestFit="1" customWidth="1"/>
    <col min="16135" max="16384" width="9.1328125" style="1"/>
  </cols>
  <sheetData>
    <row r="1" spans="1:19">
      <c r="A1" s="87" t="s">
        <v>321</v>
      </c>
      <c r="B1" s="22" t="s">
        <v>322</v>
      </c>
      <c r="C1" s="28" t="s">
        <v>320</v>
      </c>
      <c r="D1" s="91" t="s">
        <v>269</v>
      </c>
      <c r="E1" s="91" t="s">
        <v>270</v>
      </c>
      <c r="F1" s="91" t="s">
        <v>271</v>
      </c>
      <c r="G1" s="91" t="s">
        <v>272</v>
      </c>
      <c r="H1" s="91" t="s">
        <v>274</v>
      </c>
      <c r="I1" s="91" t="s">
        <v>273</v>
      </c>
      <c r="J1" s="91" t="s">
        <v>275</v>
      </c>
      <c r="K1" s="91" t="s">
        <v>276</v>
      </c>
      <c r="L1" s="91" t="s">
        <v>277</v>
      </c>
      <c r="M1" s="91" t="s">
        <v>278</v>
      </c>
      <c r="N1" s="91" t="s">
        <v>279</v>
      </c>
      <c r="O1" s="91" t="s">
        <v>280</v>
      </c>
      <c r="P1" s="91" t="s">
        <v>281</v>
      </c>
      <c r="Q1" s="91" t="s">
        <v>282</v>
      </c>
      <c r="R1" s="91" t="s">
        <v>283</v>
      </c>
      <c r="S1" s="91" t="s">
        <v>284</v>
      </c>
    </row>
    <row r="2" spans="1:19">
      <c r="A2" s="88" t="s">
        <v>7</v>
      </c>
      <c r="B2" s="28"/>
      <c r="C2" s="28">
        <v>5</v>
      </c>
      <c r="D2" s="30">
        <f>IFERROR((($C2*s_DL)/up_ind!C2),".")</f>
        <v>765402.29680702917</v>
      </c>
      <c r="E2" s="30">
        <f>IFERROR((($C2*s_DL)/up_ind!D2),".")</f>
        <v>299659.64000845613</v>
      </c>
      <c r="F2" s="30">
        <f>IFERROR((($C2*s_DL)/up_ind!E2),".")</f>
        <v>61055.108110145506</v>
      </c>
      <c r="G2" s="30">
        <f>IFERROR((($C2*s_DL)/up_ind!F2),".")</f>
        <v>0.97761892493793023</v>
      </c>
      <c r="H2" s="30">
        <f>IFERROR((($C2*s_DL)/up_ind!G2),".")</f>
        <v>826458.38253609964</v>
      </c>
      <c r="I2" s="30">
        <f>IFERROR((($C2*s_DL)/up_ind!H2),".")</f>
        <v>1065062.9144344104</v>
      </c>
      <c r="J2" s="30">
        <f>IFERROR((($C2*s_DL)/up_ind!I2),".")</f>
        <v>1.3073990185747342</v>
      </c>
      <c r="K2" s="30">
        <f>IFERROR((($C2*s_DL)/up_ind!J2),".")</f>
        <v>1.3073990185747342</v>
      </c>
      <c r="L2" s="30">
        <f>IFERROR((($C2*s_DL)/up_ind!K2),".")</f>
        <v>1.3073990185747342</v>
      </c>
      <c r="M2" s="30">
        <f>IFERROR((($C2*s_DL)/up_ind!L2),".")</f>
        <v>1.3073990185747342</v>
      </c>
      <c r="N2" s="30">
        <f>IFERROR((($C2*s_DL)/up_ind!M2),".")</f>
        <v>1.3073990185747342</v>
      </c>
      <c r="O2" s="30">
        <f>IFERROR((($C2*s_DL)/up_ind!N2),".")</f>
        <v>1.0352288920157067</v>
      </c>
      <c r="P2" s="30">
        <f>IFERROR((($C2*s_DL)/up_ind!O2),".")</f>
        <v>1.0547642429273818</v>
      </c>
      <c r="Q2" s="30">
        <f>IFERROR((($C2*s_DL)/up_ind!P2),".")</f>
        <v>1.0525298408779331</v>
      </c>
      <c r="R2" s="30">
        <f>IFERROR((($C2*s_DL)/up_ind!Q2),".")</f>
        <v>1.0571035872849863</v>
      </c>
      <c r="S2" s="30">
        <f>IFERROR((($C2*s_DL)/up_ind!R2),".")</f>
        <v>1.1049077597475325</v>
      </c>
    </row>
    <row r="3" spans="1:19">
      <c r="A3" s="34" t="s">
        <v>8</v>
      </c>
      <c r="B3" s="28" t="s">
        <v>9</v>
      </c>
      <c r="C3" s="28">
        <v>5</v>
      </c>
      <c r="D3" s="30">
        <f>IFERROR((($C3*s_DL)/up_ind!C3),".")</f>
        <v>765402.29680702917</v>
      </c>
      <c r="E3" s="30">
        <f>IFERROR((($C3*s_DL)/up_ind!D3),".")</f>
        <v>299659.64000845613</v>
      </c>
      <c r="F3" s="30">
        <f>IFERROR((($C3*s_DL)/up_ind!E3),".")</f>
        <v>61055.108110145506</v>
      </c>
      <c r="G3" s="30">
        <f>IFERROR((($C3*s_DL)/up_ind!F3),".")</f>
        <v>1.0179265493497458</v>
      </c>
      <c r="H3" s="30">
        <f>IFERROR((($C3*s_DL)/up_ind!G3),".")</f>
        <v>826458.42284372391</v>
      </c>
      <c r="I3" s="30">
        <f>IFERROR((($C3*s_DL)/up_ind!H3),".")</f>
        <v>1065062.9547420347</v>
      </c>
      <c r="J3" s="30">
        <f>IFERROR((($C3*s_DL)/up_ind!I3),".")</f>
        <v>1.373062108296873</v>
      </c>
      <c r="K3" s="30">
        <f>IFERROR((($C3*s_DL)/up_ind!J3),".")</f>
        <v>1.373062108296873</v>
      </c>
      <c r="L3" s="30">
        <f>IFERROR((($C3*s_DL)/up_ind!K3),".")</f>
        <v>1.373062108296873</v>
      </c>
      <c r="M3" s="30">
        <f>IFERROR((($C3*s_DL)/up_ind!L3),".")</f>
        <v>1.373062108296873</v>
      </c>
      <c r="N3" s="30">
        <f>IFERROR((($C3*s_DL)/up_ind!M3),".")</f>
        <v>1.373062108296873</v>
      </c>
      <c r="O3" s="30">
        <f>IFERROR((($C3*s_DL)/up_ind!N3),".")</f>
        <v>1.1044606097031191</v>
      </c>
      <c r="P3" s="30">
        <f>IFERROR((($C3*s_DL)/up_ind!O3),".")</f>
        <v>1.0924782349240918</v>
      </c>
      <c r="Q3" s="30">
        <f>IFERROR((($C3*s_DL)/up_ind!P3),".")</f>
        <v>1.0723367827028218</v>
      </c>
      <c r="R3" s="30">
        <f>IFERROR((($C3*s_DL)/up_ind!Q3),".")</f>
        <v>1.075061822096018</v>
      </c>
      <c r="S3" s="30">
        <f>IFERROR((($C3*s_DL)/up_ind!R3),".")</f>
        <v>1.1504635543966919</v>
      </c>
    </row>
    <row r="4" spans="1:19">
      <c r="A4" s="88" t="s">
        <v>10</v>
      </c>
      <c r="B4" s="28"/>
      <c r="C4" s="28">
        <v>5</v>
      </c>
      <c r="D4" s="30">
        <f>IFERROR((($C4*s_DL)/up_ind!C4),".")</f>
        <v>765402.29680702917</v>
      </c>
      <c r="E4" s="30">
        <f>IFERROR((($C4*s_DL)/up_ind!D4),".")</f>
        <v>299659.64000845613</v>
      </c>
      <c r="F4" s="30">
        <f>IFERROR((($C4*s_DL)/up_ind!E4),".")</f>
        <v>61055.108110145506</v>
      </c>
      <c r="G4" s="30">
        <f>IFERROR((($C4*s_DL)/up_ind!F4),".")</f>
        <v>0.90471591776826776</v>
      </c>
      <c r="H4" s="30">
        <f>IFERROR((($C4*s_DL)/up_ind!G4),".")</f>
        <v>826458.30963309237</v>
      </c>
      <c r="I4" s="30">
        <f>IFERROR((($C4*s_DL)/up_ind!H4),".")</f>
        <v>1065062.8415314031</v>
      </c>
      <c r="J4" s="30" t="str">
        <f>IFERROR((($C4*s_DL)/up_ind!I4),".")</f>
        <v>.</v>
      </c>
      <c r="K4" s="30" t="str">
        <f>IFERROR((($C4*s_DL)/up_ind!J4),".")</f>
        <v>.</v>
      </c>
      <c r="L4" s="30" t="str">
        <f>IFERROR((($C4*s_DL)/up_ind!K4),".")</f>
        <v>.</v>
      </c>
      <c r="M4" s="30" t="str">
        <f>IFERROR((($C4*s_DL)/up_ind!L4),".")</f>
        <v>.</v>
      </c>
      <c r="N4" s="30" t="str">
        <f>IFERROR((($C4*s_DL)/up_ind!M4),".")</f>
        <v>.</v>
      </c>
      <c r="O4" s="30">
        <f>IFERROR((($C4*s_DL)/up_ind!N4),".")</f>
        <v>1.0963457723601986</v>
      </c>
      <c r="P4" s="30">
        <f>IFERROR((($C4*s_DL)/up_ind!O4),".")</f>
        <v>1.0955260016206738</v>
      </c>
      <c r="Q4" s="30">
        <f>IFERROR((($C4*s_DL)/up_ind!P4),".")</f>
        <v>1.1007660813478135</v>
      </c>
      <c r="R4" s="30">
        <f>IFERROR((($C4*s_DL)/up_ind!Q4),".")</f>
        <v>1.1047629044715974</v>
      </c>
      <c r="S4" s="30">
        <f>IFERROR((($C4*s_DL)/up_ind!R4),".")</f>
        <v>1.0225125684557883</v>
      </c>
    </row>
    <row r="5" spans="1:19">
      <c r="A5" s="88" t="s">
        <v>11</v>
      </c>
      <c r="B5" s="28"/>
      <c r="C5" s="28">
        <v>5</v>
      </c>
      <c r="D5" s="30">
        <f>IFERROR((($C5*s_DL)/up_ind!C5),".")</f>
        <v>765402.29680702917</v>
      </c>
      <c r="E5" s="30">
        <f>IFERROR((($C5*s_DL)/up_ind!D5),".")</f>
        <v>299659.64000845613</v>
      </c>
      <c r="F5" s="30">
        <f>IFERROR((($C5*s_DL)/up_ind!E5),".")</f>
        <v>61055.108110145506</v>
      </c>
      <c r="G5" s="30">
        <f>IFERROR((($C5*s_DL)/up_ind!F5),".")</f>
        <v>0.8884743421168424</v>
      </c>
      <c r="H5" s="30">
        <f>IFERROR((($C5*s_DL)/up_ind!G5),".")</f>
        <v>826458.29339151678</v>
      </c>
      <c r="I5" s="30">
        <f>IFERROR((($C5*s_DL)/up_ind!H5),".")</f>
        <v>1065062.8252898275</v>
      </c>
      <c r="J5" s="30">
        <f>IFERROR((($C5*s_DL)/up_ind!I5),".")</f>
        <v>1.1080646390610975</v>
      </c>
      <c r="K5" s="30">
        <f>IFERROR((($C5*s_DL)/up_ind!J5),".")</f>
        <v>1.1080646390610975</v>
      </c>
      <c r="L5" s="30">
        <f>IFERROR((($C5*s_DL)/up_ind!K5),".")</f>
        <v>1.1080646390610975</v>
      </c>
      <c r="M5" s="30">
        <f>IFERROR((($C5*s_DL)/up_ind!L5),".")</f>
        <v>1.1080646390610975</v>
      </c>
      <c r="N5" s="30">
        <f>IFERROR((($C5*s_DL)/up_ind!M5),".")</f>
        <v>1.1080646390610975</v>
      </c>
      <c r="O5" s="30">
        <f>IFERROR((($C5*s_DL)/up_ind!N5),".")</f>
        <v>1.1129107485936462</v>
      </c>
      <c r="P5" s="30">
        <f>IFERROR((($C5*s_DL)/up_ind!O5),".")</f>
        <v>1.1063625428413415</v>
      </c>
      <c r="Q5" s="30">
        <f>IFERROR((($C5*s_DL)/up_ind!P5),".")</f>
        <v>1.1215072570804485</v>
      </c>
      <c r="R5" s="30">
        <f>IFERROR((($C5*s_DL)/up_ind!Q5),".")</f>
        <v>1.0926082299544253</v>
      </c>
      <c r="S5" s="30">
        <f>IFERROR((($C5*s_DL)/up_ind!R5),".")</f>
        <v>1.0041562922933505</v>
      </c>
    </row>
    <row r="6" spans="1:19">
      <c r="A6" s="27" t="s">
        <v>12</v>
      </c>
      <c r="B6" s="28" t="s">
        <v>13</v>
      </c>
      <c r="C6" s="28">
        <v>5</v>
      </c>
      <c r="D6" s="30">
        <f>IFERROR((($C6*s_DL)/up_ind!C6),".")</f>
        <v>765402.29680702917</v>
      </c>
      <c r="E6" s="30">
        <f>IFERROR((($C6*s_DL)/up_ind!D6),".")</f>
        <v>299659.64000845613</v>
      </c>
      <c r="F6" s="30">
        <f>IFERROR((($C6*s_DL)/up_ind!E6),".")</f>
        <v>61055.108110145506</v>
      </c>
      <c r="G6" s="30">
        <f>IFERROR((($C6*s_DL)/up_ind!F6),".")</f>
        <v>1.0227572136997189</v>
      </c>
      <c r="H6" s="30">
        <f>IFERROR((($C6*s_DL)/up_ind!G6),".")</f>
        <v>826458.42767438828</v>
      </c>
      <c r="I6" s="30">
        <f>IFERROR((($C6*s_DL)/up_ind!H6),".")</f>
        <v>1065062.9595726989</v>
      </c>
      <c r="J6" s="30">
        <f>IFERROR((($C6*s_DL)/up_ind!I6),".")</f>
        <v>1.3988583221162851</v>
      </c>
      <c r="K6" s="30">
        <f>IFERROR((($C6*s_DL)/up_ind!J6),".")</f>
        <v>1.3988583221162851</v>
      </c>
      <c r="L6" s="30">
        <f>IFERROR((($C6*s_DL)/up_ind!K6),".")</f>
        <v>1.3988583221162851</v>
      </c>
      <c r="M6" s="30">
        <f>IFERROR((($C6*s_DL)/up_ind!L6),".")</f>
        <v>1.3988583221162851</v>
      </c>
      <c r="N6" s="30">
        <f>IFERROR((($C6*s_DL)/up_ind!M6),".")</f>
        <v>1.3988583221162851</v>
      </c>
      <c r="O6" s="30">
        <f>IFERROR((($C6*s_DL)/up_ind!N6),".")</f>
        <v>1.1224459781562239</v>
      </c>
      <c r="P6" s="30">
        <f>IFERROR((($C6*s_DL)/up_ind!O6),".")</f>
        <v>1.0916047118332297</v>
      </c>
      <c r="Q6" s="30">
        <f>IFERROR((($C6*s_DL)/up_ind!P6),".")</f>
        <v>1.0558830170315547</v>
      </c>
      <c r="R6" s="30">
        <f>IFERROR((($C6*s_DL)/up_ind!Q6),".")</f>
        <v>1.0243164215929204</v>
      </c>
      <c r="S6" s="30">
        <f>IFERROR((($C6*s_DL)/up_ind!R6),".")</f>
        <v>1.1559231853314758</v>
      </c>
    </row>
    <row r="7" spans="1:19">
      <c r="A7" s="88" t="s">
        <v>14</v>
      </c>
      <c r="B7" s="28"/>
      <c r="C7" s="28">
        <v>5</v>
      </c>
      <c r="D7" s="30">
        <f>IFERROR((($C7*s_DL)/up_ind!C7),".")</f>
        <v>765402.29680702917</v>
      </c>
      <c r="E7" s="30">
        <f>IFERROR((($C7*s_DL)/up_ind!D7),".")</f>
        <v>299659.64000845613</v>
      </c>
      <c r="F7" s="30">
        <f>IFERROR((($C7*s_DL)/up_ind!E7),".")</f>
        <v>61055.108110145506</v>
      </c>
      <c r="G7" s="30">
        <f>IFERROR((($C7*s_DL)/up_ind!F7),".")</f>
        <v>0.89507487005121478</v>
      </c>
      <c r="H7" s="30">
        <f>IFERROR((($C7*s_DL)/up_ind!G7),".")</f>
        <v>826458.29999204469</v>
      </c>
      <c r="I7" s="30">
        <f>IFERROR((($C7*s_DL)/up_ind!H7),".")</f>
        <v>1065062.8318903553</v>
      </c>
      <c r="J7" s="30" t="str">
        <f>IFERROR((($C7*s_DL)/up_ind!I7),".")</f>
        <v>.</v>
      </c>
      <c r="K7" s="30" t="str">
        <f>IFERROR((($C7*s_DL)/up_ind!J7),".")</f>
        <v>.</v>
      </c>
      <c r="L7" s="30" t="str">
        <f>IFERROR((($C7*s_DL)/up_ind!K7),".")</f>
        <v>.</v>
      </c>
      <c r="M7" s="30" t="str">
        <f>IFERROR((($C7*s_DL)/up_ind!L7),".")</f>
        <v>.</v>
      </c>
      <c r="N7" s="30" t="str">
        <f>IFERROR((($C7*s_DL)/up_ind!M7),".")</f>
        <v>.</v>
      </c>
      <c r="O7" s="30">
        <f>IFERROR((($C7*s_DL)/up_ind!N7),".")</f>
        <v>1.1006350315262332</v>
      </c>
      <c r="P7" s="30">
        <f>IFERROR((($C7*s_DL)/up_ind!O7),".")</f>
        <v>1.0943848287023181</v>
      </c>
      <c r="Q7" s="30">
        <f>IFERROR((($C7*s_DL)/up_ind!P7),".")</f>
        <v>1.1127163919673375</v>
      </c>
      <c r="R7" s="30">
        <f>IFERROR((($C7*s_DL)/up_ind!Q7),".")</f>
        <v>1.0857910487125091</v>
      </c>
      <c r="S7" s="30">
        <f>IFERROR((($C7*s_DL)/up_ind!R7),".")</f>
        <v>1.0116162282122276</v>
      </c>
    </row>
    <row r="8" spans="1:19">
      <c r="A8" s="88" t="s">
        <v>15</v>
      </c>
      <c r="B8" s="28"/>
      <c r="C8" s="28">
        <v>5</v>
      </c>
      <c r="D8" s="30">
        <f>IFERROR((($C8*s_DL)/up_ind!C8),".")</f>
        <v>765402.29680702917</v>
      </c>
      <c r="E8" s="30">
        <f>IFERROR((($C8*s_DL)/up_ind!D8),".")</f>
        <v>299659.64000845613</v>
      </c>
      <c r="F8" s="30">
        <f>IFERROR((($C8*s_DL)/up_ind!E8),".")</f>
        <v>61055.108110145506</v>
      </c>
      <c r="G8" s="30">
        <f>IFERROR((($C8*s_DL)/up_ind!F8),".")</f>
        <v>0.91570399637761923</v>
      </c>
      <c r="H8" s="30">
        <f>IFERROR((($C8*s_DL)/up_ind!G8),".")</f>
        <v>826458.32062117092</v>
      </c>
      <c r="I8" s="30">
        <f>IFERROR((($C8*s_DL)/up_ind!H8),".")</f>
        <v>1065062.8525194817</v>
      </c>
      <c r="J8" s="30">
        <f>IFERROR((($C8*s_DL)/up_ind!I8),".")</f>
        <v>1.1713826184360177</v>
      </c>
      <c r="K8" s="30">
        <f>IFERROR((($C8*s_DL)/up_ind!J8),".")</f>
        <v>1.1713826184360177</v>
      </c>
      <c r="L8" s="30">
        <f>IFERROR((($C8*s_DL)/up_ind!K8),".")</f>
        <v>1.1713826184360177</v>
      </c>
      <c r="M8" s="30">
        <f>IFERROR((($C8*s_DL)/up_ind!L8),".")</f>
        <v>1.1713826184360177</v>
      </c>
      <c r="N8" s="30">
        <f>IFERROR((($C8*s_DL)/up_ind!M8),".")</f>
        <v>1.1713826184360177</v>
      </c>
      <c r="O8" s="30">
        <f>IFERROR((($C8*s_DL)/up_ind!N8),".")</f>
        <v>1.0812221245770326</v>
      </c>
      <c r="P8" s="30">
        <f>IFERROR((($C8*s_DL)/up_ind!O8),".")</f>
        <v>1.0943848287023181</v>
      </c>
      <c r="Q8" s="30">
        <f>IFERROR((($C8*s_DL)/up_ind!P8),".")</f>
        <v>1.1011449925128167</v>
      </c>
      <c r="R8" s="30">
        <f>IFERROR((($C8*s_DL)/up_ind!Q8),".")</f>
        <v>1.0792550845267106</v>
      </c>
      <c r="S8" s="30">
        <f>IFERROR((($C8*s_DL)/up_ind!R8),".")</f>
        <v>1.0349313269418308</v>
      </c>
    </row>
    <row r="9" spans="1:19">
      <c r="A9" s="88" t="s">
        <v>16</v>
      </c>
      <c r="B9" s="28"/>
      <c r="C9" s="28">
        <v>5</v>
      </c>
      <c r="D9" s="30">
        <f>IFERROR((($C9*s_DL)/up_ind!C9),".")</f>
        <v>765402.29680702917</v>
      </c>
      <c r="E9" s="30">
        <f>IFERROR((($C9*s_DL)/up_ind!D9),".")</f>
        <v>299659.64000845613</v>
      </c>
      <c r="F9" s="30">
        <f>IFERROR((($C9*s_DL)/up_ind!E9),".")</f>
        <v>61055.108110145506</v>
      </c>
      <c r="G9" s="30">
        <f>IFERROR((($C9*s_DL)/up_ind!F9),".")</f>
        <v>0.92090312855882073</v>
      </c>
      <c r="H9" s="30">
        <f>IFERROR((($C9*s_DL)/up_ind!G9),".")</f>
        <v>826458.32582030329</v>
      </c>
      <c r="I9" s="30">
        <f>IFERROR((($C9*s_DL)/up_ind!H9),".")</f>
        <v>1065062.8577186139</v>
      </c>
      <c r="J9" s="30" t="str">
        <f>IFERROR((($C9*s_DL)/up_ind!I9),".")</f>
        <v>.</v>
      </c>
      <c r="K9" s="30" t="str">
        <f>IFERROR((($C9*s_DL)/up_ind!J9),".")</f>
        <v>.</v>
      </c>
      <c r="L9" s="30" t="str">
        <f>IFERROR((($C9*s_DL)/up_ind!K9),".")</f>
        <v>.</v>
      </c>
      <c r="M9" s="30" t="str">
        <f>IFERROR((($C9*s_DL)/up_ind!L9),".")</f>
        <v>.</v>
      </c>
      <c r="N9" s="30" t="str">
        <f>IFERROR((($C9*s_DL)/up_ind!M9),".")</f>
        <v>.</v>
      </c>
      <c r="O9" s="30">
        <f>IFERROR((($C9*s_DL)/up_ind!N9),".")</f>
        <v>1.0988095652065062</v>
      </c>
      <c r="P9" s="30">
        <f>IFERROR((($C9*s_DL)/up_ind!O9),".")</f>
        <v>1.0953210004976155</v>
      </c>
      <c r="Q9" s="30">
        <f>IFERROR((($C9*s_DL)/up_ind!P9),".")</f>
        <v>1.0901280277420198</v>
      </c>
      <c r="R9" s="30">
        <f>IFERROR((($C9*s_DL)/up_ind!Q9),".")</f>
        <v>1.0943848287023181</v>
      </c>
      <c r="S9" s="30">
        <f>IFERROR((($C9*s_DL)/up_ind!R9),".")</f>
        <v>1.0408074012939381</v>
      </c>
    </row>
    <row r="10" spans="1:19">
      <c r="A10" s="34" t="s">
        <v>17</v>
      </c>
      <c r="B10" s="28" t="s">
        <v>9</v>
      </c>
      <c r="C10" s="28">
        <v>5</v>
      </c>
      <c r="D10" s="30">
        <f>IFERROR((($C10*s_DL)/up_ind!C10),".")</f>
        <v>765402.29680702917</v>
      </c>
      <c r="E10" s="30">
        <f>IFERROR((($C10*s_DL)/up_ind!D10),".")</f>
        <v>299659.64000845613</v>
      </c>
      <c r="F10" s="30">
        <f>IFERROR((($C10*s_DL)/up_ind!E10),".")</f>
        <v>61055.108110145506</v>
      </c>
      <c r="G10" s="30">
        <f>IFERROR((($C10*s_DL)/up_ind!F10),".")</f>
        <v>0.94845917678436609</v>
      </c>
      <c r="H10" s="30">
        <f>IFERROR((($C10*s_DL)/up_ind!G10),".")</f>
        <v>826458.35337635153</v>
      </c>
      <c r="I10" s="30">
        <f>IFERROR((($C10*s_DL)/up_ind!H10),".")</f>
        <v>1065062.8852746622</v>
      </c>
      <c r="J10" s="30">
        <f>IFERROR((($C10*s_DL)/up_ind!I10),".")</f>
        <v>1.1795905046512849</v>
      </c>
      <c r="K10" s="30">
        <f>IFERROR((($C10*s_DL)/up_ind!J10),".")</f>
        <v>1.1795905046512849</v>
      </c>
      <c r="L10" s="30">
        <f>IFERROR((($C10*s_DL)/up_ind!K10),".")</f>
        <v>1.1795905046512849</v>
      </c>
      <c r="M10" s="30">
        <f>IFERROR((($C10*s_DL)/up_ind!L10),".")</f>
        <v>1.1795905046512849</v>
      </c>
      <c r="N10" s="30">
        <f>IFERROR((($C10*s_DL)/up_ind!M10),".")</f>
        <v>1.1795905046512849</v>
      </c>
      <c r="O10" s="30">
        <f>IFERROR((($C10*s_DL)/up_ind!N10),".")</f>
        <v>1.0050472916653945</v>
      </c>
      <c r="P10" s="30">
        <f>IFERROR((($C10*s_DL)/up_ind!O10),".")</f>
        <v>1.0659592487360243</v>
      </c>
      <c r="Q10" s="30">
        <f>IFERROR((($C10*s_DL)/up_ind!P10),".")</f>
        <v>1.0701892457548186</v>
      </c>
      <c r="R10" s="30">
        <f>IFERROR((($C10*s_DL)/up_ind!Q10),".")</f>
        <v>1.0537724497996792</v>
      </c>
      <c r="S10" s="30">
        <f>IFERROR((($C10*s_DL)/up_ind!R10),".")</f>
        <v>1.07195132735318</v>
      </c>
    </row>
    <row r="11" spans="1:19">
      <c r="A11" s="34" t="s">
        <v>18</v>
      </c>
      <c r="B11" s="90" t="s">
        <v>9</v>
      </c>
      <c r="C11" s="28">
        <v>5</v>
      </c>
      <c r="D11" s="30">
        <f>IFERROR((($C11*s_DL)/up_ind!C11),".")</f>
        <v>765402.29680702917</v>
      </c>
      <c r="E11" s="30">
        <f>IFERROR((($C11*s_DL)/up_ind!D11),".")</f>
        <v>299659.64000845613</v>
      </c>
      <c r="F11" s="30">
        <f>IFERROR((($C11*s_DL)/up_ind!E11),".")</f>
        <v>61055.108110145506</v>
      </c>
      <c r="G11" s="30">
        <f>IFERROR((($C11*s_DL)/up_ind!F11),".")</f>
        <v>0.93372583034888068</v>
      </c>
      <c r="H11" s="30">
        <f>IFERROR((($C11*s_DL)/up_ind!G11),".")</f>
        <v>826458.338643005</v>
      </c>
      <c r="I11" s="30">
        <f>IFERROR((($C11*s_DL)/up_ind!H11),".")</f>
        <v>1065062.8705413158</v>
      </c>
      <c r="J11" s="30">
        <f>IFERROR((($C11*s_DL)/up_ind!I11),".")</f>
        <v>1.4023759876371138</v>
      </c>
      <c r="K11" s="30">
        <f>IFERROR((($C11*s_DL)/up_ind!J11),".")</f>
        <v>1.4023759876371138</v>
      </c>
      <c r="L11" s="30">
        <f>IFERROR((($C11*s_DL)/up_ind!K11),".")</f>
        <v>1.4023759876371138</v>
      </c>
      <c r="M11" s="30">
        <f>IFERROR((($C11*s_DL)/up_ind!L11),".")</f>
        <v>1.4023759876371138</v>
      </c>
      <c r="N11" s="30">
        <f>IFERROR((($C11*s_DL)/up_ind!M11),".")</f>
        <v>1.4023759876371138</v>
      </c>
      <c r="O11" s="30">
        <f>IFERROR((($C11*s_DL)/up_ind!N11),".")</f>
        <v>1.0552996562486643</v>
      </c>
      <c r="P11" s="30">
        <f>IFERROR((($C11*s_DL)/up_ind!O11),".")</f>
        <v>1.0552996562486643</v>
      </c>
      <c r="Q11" s="30">
        <f>IFERROR((($C11*s_DL)/up_ind!P11),".")</f>
        <v>1.0552996562486643</v>
      </c>
      <c r="R11" s="30">
        <f>IFERROR((($C11*s_DL)/up_ind!Q11),".")</f>
        <v>1.0552996562486643</v>
      </c>
      <c r="S11" s="30">
        <f>IFERROR((($C11*s_DL)/up_ind!R11),".")</f>
        <v>1.0552996562486643</v>
      </c>
    </row>
    <row r="12" spans="1:19">
      <c r="A12" s="88" t="s">
        <v>19</v>
      </c>
      <c r="B12" s="28"/>
      <c r="C12" s="28">
        <v>5</v>
      </c>
      <c r="D12" s="30">
        <f>IFERROR((($C12*s_DL)/up_ind!C12),".")</f>
        <v>765402.29680702917</v>
      </c>
      <c r="E12" s="30">
        <f>IFERROR((($C12*s_DL)/up_ind!D12),".")</f>
        <v>299659.64000845613</v>
      </c>
      <c r="F12" s="30">
        <f>IFERROR((($C12*s_DL)/up_ind!E12),".")</f>
        <v>61055.108110145506</v>
      </c>
      <c r="G12" s="30">
        <f>IFERROR((($C12*s_DL)/up_ind!F12),".")</f>
        <v>0.92508022080861352</v>
      </c>
      <c r="H12" s="30">
        <f>IFERROR((($C12*s_DL)/up_ind!G12),".")</f>
        <v>826458.3299973954</v>
      </c>
      <c r="I12" s="30">
        <f>IFERROR((($C12*s_DL)/up_ind!H12),".")</f>
        <v>1065062.861895706</v>
      </c>
      <c r="J12" s="30" t="str">
        <f>IFERROR((($C12*s_DL)/up_ind!I12),".")</f>
        <v>.</v>
      </c>
      <c r="K12" s="30" t="str">
        <f>IFERROR((($C12*s_DL)/up_ind!J12),".")</f>
        <v>.</v>
      </c>
      <c r="L12" s="30" t="str">
        <f>IFERROR((($C12*s_DL)/up_ind!K12),".")</f>
        <v>.</v>
      </c>
      <c r="M12" s="30" t="str">
        <f>IFERROR((($C12*s_DL)/up_ind!L12),".")</f>
        <v>.</v>
      </c>
      <c r="N12" s="30" t="str">
        <f>IFERROR((($C12*s_DL)/up_ind!M12),".")</f>
        <v>.</v>
      </c>
      <c r="O12" s="30">
        <f>IFERROR((($C12*s_DL)/up_ind!N12),".")</f>
        <v>1.0780354755190911</v>
      </c>
      <c r="P12" s="30">
        <f>IFERROR((($C12*s_DL)/up_ind!O12),".")</f>
        <v>1.0849593087397074</v>
      </c>
      <c r="Q12" s="30">
        <f>IFERROR((($C12*s_DL)/up_ind!P12),".")</f>
        <v>1.0911630574371582</v>
      </c>
      <c r="R12" s="30">
        <f>IFERROR((($C12*s_DL)/up_ind!Q12),".")</f>
        <v>1.0721808007714488</v>
      </c>
      <c r="S12" s="30">
        <f>IFERROR((($C12*s_DL)/up_ind!R12),".")</f>
        <v>1.0455283631352514</v>
      </c>
    </row>
    <row r="13" spans="1:19">
      <c r="A13" s="88" t="s">
        <v>20</v>
      </c>
      <c r="B13" s="28"/>
      <c r="C13" s="28">
        <v>5</v>
      </c>
      <c r="D13" s="30">
        <f>IFERROR((($C13*s_DL)/up_ind!C13),".")</f>
        <v>765402.29680702917</v>
      </c>
      <c r="E13" s="30">
        <f>IFERROR((($C13*s_DL)/up_ind!D13),".")</f>
        <v>299659.64000845613</v>
      </c>
      <c r="F13" s="30">
        <f>IFERROR((($C13*s_DL)/up_ind!E13),".")</f>
        <v>61055.108110145506</v>
      </c>
      <c r="G13" s="30">
        <f>IFERROR((($C13*s_DL)/up_ind!F13),".")</f>
        <v>0.93346251229181632</v>
      </c>
      <c r="H13" s="30">
        <f>IFERROR((($C13*s_DL)/up_ind!G13),".")</f>
        <v>826458.33837968693</v>
      </c>
      <c r="I13" s="30">
        <f>IFERROR((($C13*s_DL)/up_ind!H13),".")</f>
        <v>1065062.8702779978</v>
      </c>
      <c r="J13" s="30">
        <f>IFERROR((($C13*s_DL)/up_ind!I13),".")</f>
        <v>1.2382182633317664</v>
      </c>
      <c r="K13" s="30">
        <f>IFERROR((($C13*s_DL)/up_ind!J13),".")</f>
        <v>1.2382182633317664</v>
      </c>
      <c r="L13" s="30">
        <f>IFERROR((($C13*s_DL)/up_ind!K13),".")</f>
        <v>1.2382182633317664</v>
      </c>
      <c r="M13" s="30">
        <f>IFERROR((($C13*s_DL)/up_ind!L13),".")</f>
        <v>1.2382182633317664</v>
      </c>
      <c r="N13" s="30">
        <f>IFERROR((($C13*s_DL)/up_ind!M13),".")</f>
        <v>1.2382182633317664</v>
      </c>
      <c r="O13" s="30">
        <f>IFERROR((($C13*s_DL)/up_ind!N13),".")</f>
        <v>1.066345465855131</v>
      </c>
      <c r="P13" s="30">
        <f>IFERROR((($C13*s_DL)/up_ind!O13),".")</f>
        <v>1.0951907085467238</v>
      </c>
      <c r="Q13" s="30">
        <f>IFERROR((($C13*s_DL)/up_ind!P13),".")</f>
        <v>1.093272083579083</v>
      </c>
      <c r="R13" s="30">
        <f>IFERROR((($C13*s_DL)/up_ind!Q13),".")</f>
        <v>1.0805900619539694</v>
      </c>
      <c r="S13" s="30">
        <f>IFERROR((($C13*s_DL)/up_ind!R13),".")</f>
        <v>1.0550020534127225</v>
      </c>
    </row>
    <row r="14" spans="1:19">
      <c r="A14" s="34" t="s">
        <v>21</v>
      </c>
      <c r="B14" s="28" t="s">
        <v>9</v>
      </c>
      <c r="C14" s="28">
        <v>5</v>
      </c>
      <c r="D14" s="30">
        <f>IFERROR((($C14*s_DL)/up_ind!C14),".")</f>
        <v>765402.29680702917</v>
      </c>
      <c r="E14" s="30">
        <f>IFERROR((($C14*s_DL)/up_ind!D14),".")</f>
        <v>299659.64000845613</v>
      </c>
      <c r="F14" s="30">
        <f>IFERROR((($C14*s_DL)/up_ind!E14),".")</f>
        <v>61055.108110145506</v>
      </c>
      <c r="G14" s="30">
        <f>IFERROR((($C14*s_DL)/up_ind!F14),".")</f>
        <v>0.91957846928298825</v>
      </c>
      <c r="H14" s="30">
        <f>IFERROR((($C14*s_DL)/up_ind!G14),".")</f>
        <v>826458.32449564384</v>
      </c>
      <c r="I14" s="30">
        <f>IFERROR((($C14*s_DL)/up_ind!H14),".")</f>
        <v>1065062.8563939545</v>
      </c>
      <c r="J14" s="30">
        <f>IFERROR((($C14*s_DL)/up_ind!I14),".")</f>
        <v>1.1549668460054827</v>
      </c>
      <c r="K14" s="30">
        <f>IFERROR((($C14*s_DL)/up_ind!J14),".")</f>
        <v>1.1549668460054827</v>
      </c>
      <c r="L14" s="30">
        <f>IFERROR((($C14*s_DL)/up_ind!K14),".")</f>
        <v>1.1549668460054827</v>
      </c>
      <c r="M14" s="30">
        <f>IFERROR((($C14*s_DL)/up_ind!L14),".")</f>
        <v>1.1549668460054827</v>
      </c>
      <c r="N14" s="30">
        <f>IFERROR((($C14*s_DL)/up_ind!M14),".")</f>
        <v>1.1549668460054827</v>
      </c>
      <c r="O14" s="30">
        <f>IFERROR((($C14*s_DL)/up_ind!N14),".")</f>
        <v>1.0731158656003303</v>
      </c>
      <c r="P14" s="30">
        <f>IFERROR((($C14*s_DL)/up_ind!O14),".")</f>
        <v>1.0961912862526977</v>
      </c>
      <c r="Q14" s="30">
        <f>IFERROR((($C14*s_DL)/up_ind!P14),".")</f>
        <v>1.0758495922809976</v>
      </c>
      <c r="R14" s="30">
        <f>IFERROR((($C14*s_DL)/up_ind!Q14),".")</f>
        <v>1.1202756435760772</v>
      </c>
      <c r="S14" s="30">
        <f>IFERROR((($C14*s_DL)/up_ind!R14),".")</f>
        <v>1.0393102675176236</v>
      </c>
    </row>
    <row r="15" spans="1:19">
      <c r="A15" s="88" t="s">
        <v>22</v>
      </c>
      <c r="B15" s="28"/>
      <c r="C15" s="28">
        <v>5</v>
      </c>
      <c r="D15" s="30">
        <f>IFERROR((($C15*s_DL)/up_ind!C15),".")</f>
        <v>765402.29680702917</v>
      </c>
      <c r="E15" s="30">
        <f>IFERROR((($C15*s_DL)/up_ind!D15),".")</f>
        <v>299659.64000845613</v>
      </c>
      <c r="F15" s="30">
        <f>IFERROR((($C15*s_DL)/up_ind!E15),".")</f>
        <v>61055.108110145506</v>
      </c>
      <c r="G15" s="30">
        <f>IFERROR((($C15*s_DL)/up_ind!F15),".")</f>
        <v>0.93372583034888068</v>
      </c>
      <c r="H15" s="30">
        <f>IFERROR((($C15*s_DL)/up_ind!G15),".")</f>
        <v>826458.338643005</v>
      </c>
      <c r="I15" s="30">
        <f>IFERROR((($C15*s_DL)/up_ind!H15),".")</f>
        <v>1065062.8705413158</v>
      </c>
      <c r="J15" s="30">
        <f>IFERROR((($C15*s_DL)/up_ind!I15),".")</f>
        <v>1.2569791461095201</v>
      </c>
      <c r="K15" s="30">
        <f>IFERROR((($C15*s_DL)/up_ind!J15),".")</f>
        <v>1.2569791461095201</v>
      </c>
      <c r="L15" s="30">
        <f>IFERROR((($C15*s_DL)/up_ind!K15),".")</f>
        <v>1.2569791461095201</v>
      </c>
      <c r="M15" s="30">
        <f>IFERROR((($C15*s_DL)/up_ind!L15),".")</f>
        <v>1.2569791461095201</v>
      </c>
      <c r="N15" s="30">
        <f>IFERROR((($C15*s_DL)/up_ind!M15),".")</f>
        <v>1.2569791461095201</v>
      </c>
      <c r="O15" s="30">
        <f>IFERROR((($C15*s_DL)/up_ind!N15),".")</f>
        <v>1.0552996562486643</v>
      </c>
      <c r="P15" s="30">
        <f>IFERROR((($C15*s_DL)/up_ind!O15),".")</f>
        <v>1.0552996562486643</v>
      </c>
      <c r="Q15" s="30">
        <f>IFERROR((($C15*s_DL)/up_ind!P15),".")</f>
        <v>1.0552996562486643</v>
      </c>
      <c r="R15" s="30">
        <f>IFERROR((($C15*s_DL)/up_ind!Q15),".")</f>
        <v>1.0552996562486643</v>
      </c>
      <c r="S15" s="30">
        <f>IFERROR((($C15*s_DL)/up_ind!R15),".")</f>
        <v>1.0552996562486643</v>
      </c>
    </row>
    <row r="16" spans="1:19">
      <c r="A16" s="88" t="s">
        <v>23</v>
      </c>
      <c r="B16" s="28"/>
      <c r="C16" s="28">
        <v>5</v>
      </c>
      <c r="D16" s="30">
        <f>IFERROR((($C16*s_DL)/up_ind!C16),".")</f>
        <v>765402.29680702917</v>
      </c>
      <c r="E16" s="30">
        <f>IFERROR((($C16*s_DL)/up_ind!D16),".")</f>
        <v>299659.64000845613</v>
      </c>
      <c r="F16" s="30">
        <f>IFERROR((($C16*s_DL)/up_ind!E16),".")</f>
        <v>61055.108110145506</v>
      </c>
      <c r="G16" s="30">
        <f>IFERROR((($C16*s_DL)/up_ind!F16),".")</f>
        <v>0.91708376966386096</v>
      </c>
      <c r="H16" s="30">
        <f>IFERROR((($C16*s_DL)/up_ind!G16),".")</f>
        <v>826458.32200094429</v>
      </c>
      <c r="I16" s="30">
        <f>IFERROR((($C16*s_DL)/up_ind!H16),".")</f>
        <v>1065062.8538992552</v>
      </c>
      <c r="J16" s="30">
        <f>IFERROR((($C16*s_DL)/up_ind!I16),".")</f>
        <v>1.1620021770471403</v>
      </c>
      <c r="K16" s="30">
        <f>IFERROR((($C16*s_DL)/up_ind!J16),".")</f>
        <v>1.1620021770471403</v>
      </c>
      <c r="L16" s="30">
        <f>IFERROR((($C16*s_DL)/up_ind!K16),".")</f>
        <v>1.1620021770471403</v>
      </c>
      <c r="M16" s="30">
        <f>IFERROR((($C16*s_DL)/up_ind!L16),".")</f>
        <v>1.1620021770471403</v>
      </c>
      <c r="N16" s="30">
        <f>IFERROR((($C16*s_DL)/up_ind!M16),".")</f>
        <v>1.1620021770471403</v>
      </c>
      <c r="O16" s="30">
        <f>IFERROR((($C16*s_DL)/up_ind!N16),".")</f>
        <v>1.1111356168967423</v>
      </c>
      <c r="P16" s="30">
        <f>IFERROR((($C16*s_DL)/up_ind!O16),".")</f>
        <v>1.095666309766373</v>
      </c>
      <c r="Q16" s="30">
        <f>IFERROR((($C16*s_DL)/up_ind!P16),".")</f>
        <v>1.0979380261981049</v>
      </c>
      <c r="R16" s="30">
        <f>IFERROR((($C16*s_DL)/up_ind!Q16),".")</f>
        <v>1.071505703363594</v>
      </c>
      <c r="S16" s="30">
        <f>IFERROR((($C16*s_DL)/up_ind!R16),".")</f>
        <v>1.0364907507334249</v>
      </c>
    </row>
    <row r="17" spans="1:19">
      <c r="A17" s="34" t="s">
        <v>24</v>
      </c>
      <c r="B17" s="90" t="s">
        <v>9</v>
      </c>
      <c r="C17" s="28">
        <v>5</v>
      </c>
      <c r="D17" s="30">
        <f>IFERROR((($C17*s_DL)/up_ind!C17),".")</f>
        <v>765402.29680702917</v>
      </c>
      <c r="E17" s="30">
        <f>IFERROR((($C17*s_DL)/up_ind!D17),".")</f>
        <v>299659.64000845613</v>
      </c>
      <c r="F17" s="30">
        <f>IFERROR((($C17*s_DL)/up_ind!E17),".")</f>
        <v>61055.108110145506</v>
      </c>
      <c r="G17" s="30">
        <f>IFERROR((($C17*s_DL)/up_ind!F17),".")</f>
        <v>0.9440753191416098</v>
      </c>
      <c r="H17" s="30">
        <f>IFERROR((($C17*s_DL)/up_ind!G17),".")</f>
        <v>826458.3489924937</v>
      </c>
      <c r="I17" s="30">
        <f>IFERROR((($C17*s_DL)/up_ind!H17),".")</f>
        <v>1065062.8808908043</v>
      </c>
      <c r="J17" s="30">
        <f>IFERROR((($C17*s_DL)/up_ind!I17),".")</f>
        <v>1.2569791461095201</v>
      </c>
      <c r="K17" s="30">
        <f>IFERROR((($C17*s_DL)/up_ind!J17),".")</f>
        <v>1.2569791461095201</v>
      </c>
      <c r="L17" s="30">
        <f>IFERROR((($C17*s_DL)/up_ind!K17),".")</f>
        <v>1.2569791461095201</v>
      </c>
      <c r="M17" s="30">
        <f>IFERROR((($C17*s_DL)/up_ind!L17),".")</f>
        <v>1.2569791461095201</v>
      </c>
      <c r="N17" s="30">
        <f>IFERROR((($C17*s_DL)/up_ind!M17),".")</f>
        <v>1.2569791461095201</v>
      </c>
      <c r="O17" s="30">
        <f>IFERROR((($C17*s_DL)/up_ind!N17),".")</f>
        <v>1.0167092328134111</v>
      </c>
      <c r="P17" s="30">
        <f>IFERROR((($C17*s_DL)/up_ind!O17),".")</f>
        <v>1.0651455393858438</v>
      </c>
      <c r="Q17" s="30">
        <f>IFERROR((($C17*s_DL)/up_ind!P17),".")</f>
        <v>1.0904016264140479</v>
      </c>
      <c r="R17" s="30">
        <f>IFERROR((($C17*s_DL)/up_ind!Q17),".")</f>
        <v>1.0251632774881032</v>
      </c>
      <c r="S17" s="30">
        <f>IFERROR((($C17*s_DL)/up_ind!R17),".")</f>
        <v>1.0669966786618019</v>
      </c>
    </row>
    <row r="18" spans="1:19">
      <c r="A18" s="34" t="s">
        <v>25</v>
      </c>
      <c r="B18" s="28" t="s">
        <v>9</v>
      </c>
      <c r="C18" s="28">
        <v>5</v>
      </c>
      <c r="D18" s="30">
        <f>IFERROR((($C18*s_DL)/up_ind!C18),".")</f>
        <v>765402.29680702917</v>
      </c>
      <c r="E18" s="30">
        <f>IFERROR((($C18*s_DL)/up_ind!D18),".")</f>
        <v>299659.64000845613</v>
      </c>
      <c r="F18" s="30">
        <f>IFERROR((($C18*s_DL)/up_ind!E18),".")</f>
        <v>61055.108110145506</v>
      </c>
      <c r="G18" s="30">
        <f>IFERROR((($C18*s_DL)/up_ind!F18),".")</f>
        <v>0.92013987249988882</v>
      </c>
      <c r="H18" s="30">
        <f>IFERROR((($C18*s_DL)/up_ind!G18),".")</f>
        <v>826458.32505704707</v>
      </c>
      <c r="I18" s="30">
        <f>IFERROR((($C18*s_DL)/up_ind!H18),".")</f>
        <v>1065062.8569553581</v>
      </c>
      <c r="J18" s="30">
        <f>IFERROR((($C18*s_DL)/up_ind!I18),".")</f>
        <v>1.1831081701721133</v>
      </c>
      <c r="K18" s="30">
        <f>IFERROR((($C18*s_DL)/up_ind!J18),".")</f>
        <v>1.1831081701721133</v>
      </c>
      <c r="L18" s="30">
        <f>IFERROR((($C18*s_DL)/up_ind!K18),".")</f>
        <v>1.1831081701721133</v>
      </c>
      <c r="M18" s="30">
        <f>IFERROR((($C18*s_DL)/up_ind!L18),".")</f>
        <v>1.1831081701721133</v>
      </c>
      <c r="N18" s="30">
        <f>IFERROR((($C18*s_DL)/up_ind!M18),".")</f>
        <v>1.1831081701721133</v>
      </c>
      <c r="O18" s="30">
        <f>IFERROR((($C18*s_DL)/up_ind!N18),".")</f>
        <v>1.1410348732437763</v>
      </c>
      <c r="P18" s="30">
        <f>IFERROR((($C18*s_DL)/up_ind!O18),".")</f>
        <v>1.1010851439800877</v>
      </c>
      <c r="Q18" s="30">
        <f>IFERROR((($C18*s_DL)/up_ind!P18),".")</f>
        <v>1.0999684247671262</v>
      </c>
      <c r="R18" s="30">
        <f>IFERROR((($C18*s_DL)/up_ind!Q18),".")</f>
        <v>1.0470422254485963</v>
      </c>
      <c r="S18" s="30">
        <f>IFERROR((($C18*s_DL)/up_ind!R18),".")</f>
        <v>1.0399447670704429</v>
      </c>
    </row>
    <row r="19" spans="1:19">
      <c r="A19" s="34" t="s">
        <v>26</v>
      </c>
      <c r="B19" s="90" t="s">
        <v>9</v>
      </c>
      <c r="C19" s="28">
        <v>5</v>
      </c>
      <c r="D19" s="30">
        <f>IFERROR((($C19*s_DL)/up_ind!C19),".")</f>
        <v>765402.29680702917</v>
      </c>
      <c r="E19" s="30">
        <f>IFERROR((($C19*s_DL)/up_ind!D19),".")</f>
        <v>299659.64000845613</v>
      </c>
      <c r="F19" s="30">
        <f>IFERROR((($C19*s_DL)/up_ind!E19),".")</f>
        <v>61055.108110145506</v>
      </c>
      <c r="G19" s="30">
        <f>IFERROR((($C19*s_DL)/up_ind!F19),".")</f>
        <v>0.89829991808632126</v>
      </c>
      <c r="H19" s="30">
        <f>IFERROR((($C19*s_DL)/up_ind!G19),".")</f>
        <v>826458.30321709265</v>
      </c>
      <c r="I19" s="30">
        <f>IFERROR((($C19*s_DL)/up_ind!H19),".")</f>
        <v>1065062.8351154034</v>
      </c>
      <c r="J19" s="30">
        <f>IFERROR((($C19*s_DL)/up_ind!I19),".")</f>
        <v>1.1080646390610975</v>
      </c>
      <c r="K19" s="30">
        <f>IFERROR((($C19*s_DL)/up_ind!J19),".")</f>
        <v>1.1080646390610975</v>
      </c>
      <c r="L19" s="30">
        <f>IFERROR((($C19*s_DL)/up_ind!K19),".")</f>
        <v>1.1080646390610975</v>
      </c>
      <c r="M19" s="30">
        <f>IFERROR((($C19*s_DL)/up_ind!L19),".")</f>
        <v>1.1080646390610975</v>
      </c>
      <c r="N19" s="30">
        <f>IFERROR((($C19*s_DL)/up_ind!M19),".")</f>
        <v>1.1080646390610975</v>
      </c>
      <c r="O19" s="30">
        <f>IFERROR((($C19*s_DL)/up_ind!N19),".")</f>
        <v>1.104972742854029</v>
      </c>
      <c r="P19" s="30">
        <f>IFERROR((($C19*s_DL)/up_ind!O19),".")</f>
        <v>1.0958459566445107</v>
      </c>
      <c r="Q19" s="30">
        <f>IFERROR((($C19*s_DL)/up_ind!P19),".")</f>
        <v>1.1075135923308179</v>
      </c>
      <c r="R19" s="30">
        <f>IFERROR((($C19*s_DL)/up_ind!Q19),".")</f>
        <v>1.0992704752590252</v>
      </c>
      <c r="S19" s="30">
        <f>IFERROR((($C19*s_DL)/up_ind!R19),".")</f>
        <v>1.0152611869058961</v>
      </c>
    </row>
    <row r="20" spans="1:19">
      <c r="A20" s="88" t="s">
        <v>27</v>
      </c>
      <c r="B20" s="28"/>
      <c r="C20" s="28">
        <v>5</v>
      </c>
      <c r="D20" s="30">
        <f>IFERROR((($C20*s_DL)/up_ind!C20),".")</f>
        <v>765402.29680702917</v>
      </c>
      <c r="E20" s="30">
        <f>IFERROR((($C20*s_DL)/up_ind!D20),".")</f>
        <v>299659.64000845613</v>
      </c>
      <c r="F20" s="30">
        <f>IFERROR((($C20*s_DL)/up_ind!E20),".")</f>
        <v>61055.108110145506</v>
      </c>
      <c r="G20" s="30">
        <f>IFERROR((($C20*s_DL)/up_ind!F20),".")</f>
        <v>0.98438283464878429</v>
      </c>
      <c r="H20" s="30">
        <f>IFERROR((($C20*s_DL)/up_ind!G20),".")</f>
        <v>826458.38930000912</v>
      </c>
      <c r="I20" s="30">
        <f>IFERROR((($C20*s_DL)/up_ind!H20),".")</f>
        <v>1065062.9211983199</v>
      </c>
      <c r="J20" s="30">
        <f>IFERROR((($C20*s_DL)/up_ind!I20),".")</f>
        <v>1.3179520151372208</v>
      </c>
      <c r="K20" s="30">
        <f>IFERROR((($C20*s_DL)/up_ind!J20),".")</f>
        <v>1.3179520151372208</v>
      </c>
      <c r="L20" s="30">
        <f>IFERROR((($C20*s_DL)/up_ind!K20),".")</f>
        <v>1.3179520151372208</v>
      </c>
      <c r="M20" s="30">
        <f>IFERROR((($C20*s_DL)/up_ind!L20),".")</f>
        <v>1.3179520151372208</v>
      </c>
      <c r="N20" s="30">
        <f>IFERROR((($C20*s_DL)/up_ind!M20),".")</f>
        <v>1.3179520151372208</v>
      </c>
      <c r="O20" s="30">
        <f>IFERROR((($C20*s_DL)/up_ind!N20),".")</f>
        <v>1.0766188412233844</v>
      </c>
      <c r="P20" s="30">
        <f>IFERROR((($C20*s_DL)/up_ind!O20),".")</f>
        <v>1.0719066608534351</v>
      </c>
      <c r="Q20" s="30">
        <f>IFERROR((($C20*s_DL)/up_ind!P20),".")</f>
        <v>1.0717887133775497</v>
      </c>
      <c r="R20" s="30">
        <f>IFERROR((($C20*s_DL)/up_ind!Q20),".")</f>
        <v>1.0715350355755668</v>
      </c>
      <c r="S20" s="30">
        <f>IFERROR((($C20*s_DL)/up_ind!R20),".")</f>
        <v>1.1125523502266179</v>
      </c>
    </row>
    <row r="21" spans="1:19">
      <c r="A21" s="88" t="s">
        <v>28</v>
      </c>
      <c r="B21" s="28"/>
      <c r="C21" s="28">
        <v>5</v>
      </c>
      <c r="D21" s="30">
        <f>IFERROR((($C21*s_DL)/up_ind!C21),".")</f>
        <v>765402.29680702917</v>
      </c>
      <c r="E21" s="30">
        <f>IFERROR((($C21*s_DL)/up_ind!D21),".")</f>
        <v>299659.64000845613</v>
      </c>
      <c r="F21" s="30">
        <f>IFERROR((($C21*s_DL)/up_ind!E21),".")</f>
        <v>61055.108110145506</v>
      </c>
      <c r="G21" s="30">
        <f>IFERROR((($C21*s_DL)/up_ind!F21),".")</f>
        <v>0.94818242335063896</v>
      </c>
      <c r="H21" s="30">
        <f>IFERROR((($C21*s_DL)/up_ind!G21),".")</f>
        <v>826458.35309959808</v>
      </c>
      <c r="I21" s="30">
        <f>IFERROR((($C21*s_DL)/up_ind!H21),".")</f>
        <v>1065062.8849979087</v>
      </c>
      <c r="J21" s="30">
        <f>IFERROR((($C21*s_DL)/up_ind!I21),".")</f>
        <v>1.2347005978109373</v>
      </c>
      <c r="K21" s="30">
        <f>IFERROR((($C21*s_DL)/up_ind!J21),".")</f>
        <v>1.2347005978109373</v>
      </c>
      <c r="L21" s="30">
        <f>IFERROR((($C21*s_DL)/up_ind!K21),".")</f>
        <v>1.2347005978109373</v>
      </c>
      <c r="M21" s="30">
        <f>IFERROR((($C21*s_DL)/up_ind!L21),".")</f>
        <v>1.2347005978109373</v>
      </c>
      <c r="N21" s="30">
        <f>IFERROR((($C21*s_DL)/up_ind!M21),".")</f>
        <v>1.2347005978109373</v>
      </c>
      <c r="O21" s="30">
        <f>IFERROR((($C21*s_DL)/up_ind!N21),".")</f>
        <v>1.0552996562486643</v>
      </c>
      <c r="P21" s="30">
        <f>IFERROR((($C21*s_DL)/up_ind!O21),".")</f>
        <v>1.0871967510096929</v>
      </c>
      <c r="Q21" s="30">
        <f>IFERROR((($C21*s_DL)/up_ind!P21),".")</f>
        <v>1.0888012326375103</v>
      </c>
      <c r="R21" s="30">
        <f>IFERROR((($C21*s_DL)/up_ind!Q21),".")</f>
        <v>1.0717347641002015</v>
      </c>
      <c r="S21" s="30">
        <f>IFERROR((($C21*s_DL)/up_ind!R21),".")</f>
        <v>1.0716385398153556</v>
      </c>
    </row>
    <row r="22" spans="1:19">
      <c r="A22" s="88" t="s">
        <v>29</v>
      </c>
      <c r="B22" s="28"/>
      <c r="C22" s="28">
        <v>5</v>
      </c>
      <c r="D22" s="30">
        <f>IFERROR((($C22*s_DL)/up_ind!C22),".")</f>
        <v>765402.29680702917</v>
      </c>
      <c r="E22" s="30">
        <f>IFERROR((($C22*s_DL)/up_ind!D22),".")</f>
        <v>299659.64000845613</v>
      </c>
      <c r="F22" s="30">
        <f>IFERROR((($C22*s_DL)/up_ind!E22),".")</f>
        <v>61055.108110145506</v>
      </c>
      <c r="G22" s="30">
        <f>IFERROR((($C22*s_DL)/up_ind!F22),".")</f>
        <v>0.93372583034888068</v>
      </c>
      <c r="H22" s="30">
        <f>IFERROR((($C22*s_DL)/up_ind!G22),".")</f>
        <v>826458.338643005</v>
      </c>
      <c r="I22" s="30">
        <f>IFERROR((($C22*s_DL)/up_ind!H22),".")</f>
        <v>1065062.8705413158</v>
      </c>
      <c r="J22" s="30">
        <f>IFERROR((($C22*s_DL)/up_ind!I22),".")</f>
        <v>1.2569791461095201</v>
      </c>
      <c r="K22" s="30">
        <f>IFERROR((($C22*s_DL)/up_ind!J22),".")</f>
        <v>1.2569791461095201</v>
      </c>
      <c r="L22" s="30">
        <f>IFERROR((($C22*s_DL)/up_ind!K22),".")</f>
        <v>1.2569791461095201</v>
      </c>
      <c r="M22" s="30">
        <f>IFERROR((($C22*s_DL)/up_ind!L22),".")</f>
        <v>1.2569791461095201</v>
      </c>
      <c r="N22" s="30">
        <f>IFERROR((($C22*s_DL)/up_ind!M22),".")</f>
        <v>1.2569791461095201</v>
      </c>
      <c r="O22" s="30">
        <f>IFERROR((($C22*s_DL)/up_ind!N22),".")</f>
        <v>1.0552996562486643</v>
      </c>
      <c r="P22" s="30">
        <f>IFERROR((($C22*s_DL)/up_ind!O22),".")</f>
        <v>1.0552996562486643</v>
      </c>
      <c r="Q22" s="30">
        <f>IFERROR((($C22*s_DL)/up_ind!P22),".")</f>
        <v>1.0552996562486643</v>
      </c>
      <c r="R22" s="30">
        <f>IFERROR((($C22*s_DL)/up_ind!Q22),".")</f>
        <v>1.0552996562486643</v>
      </c>
      <c r="S22" s="30">
        <f>IFERROR((($C22*s_DL)/up_ind!R22),".")</f>
        <v>1.0552996562486643</v>
      </c>
    </row>
    <row r="23" spans="1:19">
      <c r="A23" s="88" t="s">
        <v>30</v>
      </c>
      <c r="B23" s="28"/>
      <c r="C23" s="28">
        <v>5</v>
      </c>
      <c r="D23" s="30">
        <f>IFERROR((($C23*s_DL)/up_ind!C23),".")</f>
        <v>765402.29680702917</v>
      </c>
      <c r="E23" s="30">
        <f>IFERROR((($C23*s_DL)/up_ind!D23),".")</f>
        <v>299659.64000845613</v>
      </c>
      <c r="F23" s="30">
        <f>IFERROR((($C23*s_DL)/up_ind!E23),".")</f>
        <v>61055.108110145506</v>
      </c>
      <c r="G23" s="30">
        <f>IFERROR((($C23*s_DL)/up_ind!F23),".")</f>
        <v>1.0374731448320893</v>
      </c>
      <c r="H23" s="30">
        <f>IFERROR((($C23*s_DL)/up_ind!G23),".")</f>
        <v>826458.44239031943</v>
      </c>
      <c r="I23" s="30">
        <f>IFERROR((($C23*s_DL)/up_ind!H23),".")</f>
        <v>1065062.9742886303</v>
      </c>
      <c r="J23" s="30">
        <f>IFERROR((($C23*s_DL)/up_ind!I23),".")</f>
        <v>1.4152740945468198</v>
      </c>
      <c r="K23" s="30">
        <f>IFERROR((($C23*s_DL)/up_ind!J23),".")</f>
        <v>1.4152740945468198</v>
      </c>
      <c r="L23" s="30">
        <f>IFERROR((($C23*s_DL)/up_ind!K23),".")</f>
        <v>1.4152740945468198</v>
      </c>
      <c r="M23" s="30">
        <f>IFERROR((($C23*s_DL)/up_ind!L23),".")</f>
        <v>1.4152740945468198</v>
      </c>
      <c r="N23" s="30">
        <f>IFERROR((($C23*s_DL)/up_ind!M23),".")</f>
        <v>1.4152740945468198</v>
      </c>
      <c r="O23" s="30">
        <f>IFERROR((($C23*s_DL)/up_ind!N23),".")</f>
        <v>1.091689299567584</v>
      </c>
      <c r="P23" s="30">
        <f>IFERROR((($C23*s_DL)/up_ind!O23),".")</f>
        <v>1.1725551736096269</v>
      </c>
      <c r="Q23" s="30">
        <f>IFERROR((($C23*s_DL)/up_ind!P23),".")</f>
        <v>1.1490452954420156</v>
      </c>
      <c r="R23" s="30">
        <f>IFERROR((($C23*s_DL)/up_ind!Q23),".")</f>
        <v>1.1278011593497173</v>
      </c>
      <c r="S23" s="30">
        <f>IFERROR((($C23*s_DL)/up_ind!R23),".")</f>
        <v>1.1725551736096269</v>
      </c>
    </row>
    <row r="24" spans="1:19">
      <c r="A24" s="88" t="s">
        <v>31</v>
      </c>
      <c r="B24" s="28"/>
      <c r="C24" s="28">
        <v>5</v>
      </c>
      <c r="D24" s="30">
        <f>IFERROR((($C24*s_DL)/up_ind!C24),".")</f>
        <v>765402.29680702917</v>
      </c>
      <c r="E24" s="30">
        <f>IFERROR((($C24*s_DL)/up_ind!D24),".")</f>
        <v>299659.64000845613</v>
      </c>
      <c r="F24" s="30">
        <f>IFERROR((($C24*s_DL)/up_ind!E24),".")</f>
        <v>61055.108110145506</v>
      </c>
      <c r="G24" s="30">
        <f>IFERROR((($C24*s_DL)/up_ind!F24),".")</f>
        <v>0.90559096540428097</v>
      </c>
      <c r="H24" s="30">
        <f>IFERROR((($C24*s_DL)/up_ind!G24),".")</f>
        <v>826458.31050814001</v>
      </c>
      <c r="I24" s="30">
        <f>IFERROR((($C24*s_DL)/up_ind!H24),".")</f>
        <v>1065062.8424064508</v>
      </c>
      <c r="J24" s="30" t="str">
        <f>IFERROR((($C24*s_DL)/up_ind!I24),".")</f>
        <v>.</v>
      </c>
      <c r="K24" s="30" t="str">
        <f>IFERROR((($C24*s_DL)/up_ind!J24),".")</f>
        <v>.</v>
      </c>
      <c r="L24" s="30" t="str">
        <f>IFERROR((($C24*s_DL)/up_ind!K24),".")</f>
        <v>.</v>
      </c>
      <c r="M24" s="30" t="str">
        <f>IFERROR((($C24*s_DL)/up_ind!L24),".")</f>
        <v>.</v>
      </c>
      <c r="N24" s="30" t="str">
        <f>IFERROR((($C24*s_DL)/up_ind!M24),".")</f>
        <v>.</v>
      </c>
      <c r="O24" s="30">
        <f>IFERROR((($C24*s_DL)/up_ind!N24),".")</f>
        <v>1.1105807986831135</v>
      </c>
      <c r="P24" s="30">
        <f>IFERROR((($C24*s_DL)/up_ind!O24),".")</f>
        <v>1.1060047448371884</v>
      </c>
      <c r="Q24" s="30">
        <f>IFERROR((($C24*s_DL)/up_ind!P24),".")</f>
        <v>1.1137938665039053</v>
      </c>
      <c r="R24" s="30">
        <f>IFERROR((($C24*s_DL)/up_ind!Q24),".")</f>
        <v>1.0972102628555944</v>
      </c>
      <c r="S24" s="30">
        <f>IFERROR((($C24*s_DL)/up_ind!R24),".")</f>
        <v>1.023501549845691</v>
      </c>
    </row>
    <row r="25" spans="1:19">
      <c r="A25" s="88" t="s">
        <v>32</v>
      </c>
      <c r="B25" s="28"/>
      <c r="C25" s="28">
        <v>5</v>
      </c>
      <c r="D25" s="30">
        <f>IFERROR((($C25*s_DL)/up_ind!C25),".")</f>
        <v>765402.29680702917</v>
      </c>
      <c r="E25" s="30">
        <f>IFERROR((($C25*s_DL)/up_ind!D25),".")</f>
        <v>299659.64000845613</v>
      </c>
      <c r="F25" s="30">
        <f>IFERROR((($C25*s_DL)/up_ind!E25),".")</f>
        <v>61055.108110145506</v>
      </c>
      <c r="G25" s="30">
        <f>IFERROR((($C25*s_DL)/up_ind!F25),".")</f>
        <v>0.94386654529836667</v>
      </c>
      <c r="H25" s="30">
        <f>IFERROR((($C25*s_DL)/up_ind!G25),".")</f>
        <v>826458.34878371994</v>
      </c>
      <c r="I25" s="30">
        <f>IFERROR((($C25*s_DL)/up_ind!H25),".")</f>
        <v>1065062.8806820307</v>
      </c>
      <c r="J25" s="30" t="str">
        <f>IFERROR((($C25*s_DL)/up_ind!I25),".")</f>
        <v>.</v>
      </c>
      <c r="K25" s="30" t="str">
        <f>IFERROR((($C25*s_DL)/up_ind!J25),".")</f>
        <v>.</v>
      </c>
      <c r="L25" s="30" t="str">
        <f>IFERROR((($C25*s_DL)/up_ind!K25),".")</f>
        <v>.</v>
      </c>
      <c r="M25" s="30" t="str">
        <f>IFERROR((($C25*s_DL)/up_ind!L25),".")</f>
        <v>.</v>
      </c>
      <c r="N25" s="30" t="str">
        <f>IFERROR((($C25*s_DL)/up_ind!M25),".")</f>
        <v>.</v>
      </c>
      <c r="O25" s="30">
        <f>IFERROR((($C25*s_DL)/up_ind!N25),".")</f>
        <v>1.0689340187324967</v>
      </c>
      <c r="P25" s="30">
        <f>IFERROR((($C25*s_DL)/up_ind!O25),".")</f>
        <v>1.0918879872187923</v>
      </c>
      <c r="Q25" s="30">
        <f>IFERROR((($C25*s_DL)/up_ind!P25),".")</f>
        <v>1.0870039377668643</v>
      </c>
      <c r="R25" s="30">
        <f>IFERROR((($C25*s_DL)/up_ind!Q25),".")</f>
        <v>1.0772254846982752</v>
      </c>
      <c r="S25" s="30">
        <f>IFERROR((($C25*s_DL)/up_ind!R25),".")</f>
        <v>1.0667607218553745</v>
      </c>
    </row>
    <row r="26" spans="1:19">
      <c r="A26" s="88" t="s">
        <v>33</v>
      </c>
      <c r="B26" s="28"/>
      <c r="C26" s="28">
        <v>5</v>
      </c>
      <c r="D26" s="30">
        <f>IFERROR((($C26*s_DL)/up_ind!C26),".")</f>
        <v>765402.29680702917</v>
      </c>
      <c r="E26" s="30">
        <f>IFERROR((($C26*s_DL)/up_ind!D26),".")</f>
        <v>299659.64000845613</v>
      </c>
      <c r="F26" s="30">
        <f>IFERROR((($C26*s_DL)/up_ind!E26),".")</f>
        <v>61055.108110145506</v>
      </c>
      <c r="G26" s="30">
        <f>IFERROR((($C26*s_DL)/up_ind!F26),".")</f>
        <v>0.98676957008465638</v>
      </c>
      <c r="H26" s="30">
        <f>IFERROR((($C26*s_DL)/up_ind!G26),".")</f>
        <v>826458.39168674464</v>
      </c>
      <c r="I26" s="30">
        <f>IFERROR((($C26*s_DL)/up_ind!H26),".")</f>
        <v>1065062.9235850554</v>
      </c>
      <c r="J26" s="30">
        <f>IFERROR((($C26*s_DL)/up_ind!I26),".")</f>
        <v>1.4117564290259912</v>
      </c>
      <c r="K26" s="30">
        <f>IFERROR((($C26*s_DL)/up_ind!J26),".")</f>
        <v>1.4117564290259912</v>
      </c>
      <c r="L26" s="30">
        <f>IFERROR((($C26*s_DL)/up_ind!K26),".")</f>
        <v>1.4117564290259912</v>
      </c>
      <c r="M26" s="30">
        <f>IFERROR((($C26*s_DL)/up_ind!L26),".")</f>
        <v>1.4117564290259912</v>
      </c>
      <c r="N26" s="30">
        <f>IFERROR((($C26*s_DL)/up_ind!M26),".")</f>
        <v>1.4117564290259912</v>
      </c>
      <c r="O26" s="30">
        <f>IFERROR((($C26*s_DL)/up_ind!N26),".")</f>
        <v>1.1184010190051668</v>
      </c>
      <c r="P26" s="30">
        <f>IFERROR((($C26*s_DL)/up_ind!O26),".")</f>
        <v>1.1167192129615491</v>
      </c>
      <c r="Q26" s="30">
        <f>IFERROR((($C26*s_DL)/up_ind!P26),".")</f>
        <v>1.1172676998048512</v>
      </c>
      <c r="R26" s="30">
        <f>IFERROR((($C26*s_DL)/up_ind!Q26),".")</f>
        <v>1.1030704225809085</v>
      </c>
      <c r="S26" s="30">
        <f>IFERROR((($C26*s_DL)/up_ind!R26),".")</f>
        <v>1.1152498455760738</v>
      </c>
    </row>
    <row r="27" spans="1:19">
      <c r="A27" s="88" t="s">
        <v>34</v>
      </c>
      <c r="B27" s="28"/>
      <c r="C27" s="28">
        <v>5</v>
      </c>
      <c r="D27" s="30">
        <f>IFERROR((($C27*s_DL)/up_ind!C27),".")</f>
        <v>765402.29680702917</v>
      </c>
      <c r="E27" s="30">
        <f>IFERROR((($C27*s_DL)/up_ind!D27),".")</f>
        <v>299659.64000845613</v>
      </c>
      <c r="F27" s="30">
        <f>IFERROR((($C27*s_DL)/up_ind!E27),".")</f>
        <v>61055.108110145506</v>
      </c>
      <c r="G27" s="30">
        <f>IFERROR((($C27*s_DL)/up_ind!F27),".")</f>
        <v>0.88631811710820851</v>
      </c>
      <c r="H27" s="30">
        <f>IFERROR((($C27*s_DL)/up_ind!G27),".")</f>
        <v>826458.29123529163</v>
      </c>
      <c r="I27" s="30">
        <f>IFERROR((($C27*s_DL)/up_ind!H27),".")</f>
        <v>1065062.8231336025</v>
      </c>
      <c r="J27" s="30" t="str">
        <f>IFERROR((($C27*s_DL)/up_ind!I27),".")</f>
        <v>.</v>
      </c>
      <c r="K27" s="30" t="str">
        <f>IFERROR((($C27*s_DL)/up_ind!J27),".")</f>
        <v>.</v>
      </c>
      <c r="L27" s="30" t="str">
        <f>IFERROR((($C27*s_DL)/up_ind!K27),".")</f>
        <v>.</v>
      </c>
      <c r="M27" s="30" t="str">
        <f>IFERROR((($C27*s_DL)/up_ind!L27),".")</f>
        <v>.</v>
      </c>
      <c r="N27" s="30" t="str">
        <f>IFERROR((($C27*s_DL)/up_ind!M27),".")</f>
        <v>.</v>
      </c>
      <c r="O27" s="30">
        <f>IFERROR((($C27*s_DL)/up_ind!N27),".")</f>
        <v>1.1224873907144504</v>
      </c>
      <c r="P27" s="30">
        <f>IFERROR((($C27*s_DL)/up_ind!O27),".")</f>
        <v>1.1115823045819264</v>
      </c>
      <c r="Q27" s="30">
        <f>IFERROR((($C27*s_DL)/up_ind!P27),".")</f>
        <v>1.125274723060852</v>
      </c>
      <c r="R27" s="30">
        <f>IFERROR((($C27*s_DL)/up_ind!Q27),".")</f>
        <v>1.1140898186928039</v>
      </c>
      <c r="S27" s="30">
        <f>IFERROR((($C27*s_DL)/up_ind!R27),".")</f>
        <v>1.0017193205009389</v>
      </c>
    </row>
    <row r="28" spans="1:19">
      <c r="A28" s="88" t="s">
        <v>35</v>
      </c>
      <c r="B28" s="28"/>
      <c r="C28" s="28">
        <v>5</v>
      </c>
      <c r="D28" s="30">
        <f>IFERROR((($C28*s_DL)/up_ind!C28),".")</f>
        <v>765402.29680702917</v>
      </c>
      <c r="E28" s="30">
        <f>IFERROR((($C28*s_DL)/up_ind!D28),".")</f>
        <v>299659.64000845613</v>
      </c>
      <c r="F28" s="30">
        <f>IFERROR((($C28*s_DL)/up_ind!E28),".")</f>
        <v>61055.108110145506</v>
      </c>
      <c r="G28" s="30">
        <f>IFERROR((($C28*s_DL)/up_ind!F28),".")</f>
        <v>0.89337965249429929</v>
      </c>
      <c r="H28" s="30">
        <f>IFERROR((($C28*s_DL)/up_ind!G28),".")</f>
        <v>826458.29829682724</v>
      </c>
      <c r="I28" s="30">
        <f>IFERROR((($C28*s_DL)/up_ind!H28),".")</f>
        <v>1065062.8301951378</v>
      </c>
      <c r="J28" s="30" t="str">
        <f>IFERROR((($C28*s_DL)/up_ind!I28),".")</f>
        <v>.</v>
      </c>
      <c r="K28" s="30" t="str">
        <f>IFERROR((($C28*s_DL)/up_ind!J28),".")</f>
        <v>.</v>
      </c>
      <c r="L28" s="30" t="str">
        <f>IFERROR((($C28*s_DL)/up_ind!K28),".")</f>
        <v>.</v>
      </c>
      <c r="M28" s="30" t="str">
        <f>IFERROR((($C28*s_DL)/up_ind!L28),".")</f>
        <v>.</v>
      </c>
      <c r="N28" s="30" t="str">
        <f>IFERROR((($C28*s_DL)/up_ind!M28),".")</f>
        <v>.</v>
      </c>
      <c r="O28" s="30">
        <f>IFERROR((($C28*s_DL)/up_ind!N28),".")</f>
        <v>1.1104455095179449</v>
      </c>
      <c r="P28" s="30">
        <f>IFERROR((($C28*s_DL)/up_ind!O28),".")</f>
        <v>1.1012257767091487</v>
      </c>
      <c r="Q28" s="30">
        <f>IFERROR((($C28*s_DL)/up_ind!P28),".")</f>
        <v>1.1110575246440864</v>
      </c>
      <c r="R28" s="30">
        <f>IFERROR((($C28*s_DL)/up_ind!Q28),".")</f>
        <v>1.100839260850629</v>
      </c>
      <c r="S28" s="30">
        <f>IFERROR((($C28*s_DL)/up_ind!R28),".")</f>
        <v>1.0097002883860675</v>
      </c>
    </row>
    <row r="29" spans="1:19">
      <c r="A29" s="88" t="s">
        <v>36</v>
      </c>
      <c r="B29" s="28"/>
      <c r="C29" s="28">
        <v>5</v>
      </c>
      <c r="D29" s="30">
        <f>IFERROR((($C29*s_DL)/up_ind!C29),".")</f>
        <v>765402.29680702917</v>
      </c>
      <c r="E29" s="30">
        <f>IFERROR((($C29*s_DL)/up_ind!D29),".")</f>
        <v>299659.64000845613</v>
      </c>
      <c r="F29" s="30">
        <f>IFERROR((($C29*s_DL)/up_ind!E29),".")</f>
        <v>61055.108110145506</v>
      </c>
      <c r="G29" s="30">
        <f>IFERROR((($C29*s_DL)/up_ind!F29),".")</f>
        <v>0.89667321803344857</v>
      </c>
      <c r="H29" s="30">
        <f>IFERROR((($C29*s_DL)/up_ind!G29),".")</f>
        <v>826458.30159039272</v>
      </c>
      <c r="I29" s="30">
        <f>IFERROR((($C29*s_DL)/up_ind!H29),".")</f>
        <v>1065062.8334887035</v>
      </c>
      <c r="J29" s="30">
        <f>IFERROR((($C29*s_DL)/up_ind!I29),".")</f>
        <v>1.1080646390610975</v>
      </c>
      <c r="K29" s="30">
        <f>IFERROR((($C29*s_DL)/up_ind!J29),".")</f>
        <v>1.1080646390610975</v>
      </c>
      <c r="L29" s="30">
        <f>IFERROR((($C29*s_DL)/up_ind!K29),".")</f>
        <v>1.1080646390610975</v>
      </c>
      <c r="M29" s="30">
        <f>IFERROR((($C29*s_DL)/up_ind!L29),".")</f>
        <v>1.1080646390610975</v>
      </c>
      <c r="N29" s="30">
        <f>IFERROR((($C29*s_DL)/up_ind!M29),".")</f>
        <v>1.1080646390610975</v>
      </c>
      <c r="O29" s="30">
        <f>IFERROR((($C29*s_DL)/up_ind!N29),".")</f>
        <v>1.112424139065544</v>
      </c>
      <c r="P29" s="30">
        <f>IFERROR((($C29*s_DL)/up_ind!O29),".")</f>
        <v>1.095666309766373</v>
      </c>
      <c r="Q29" s="30">
        <f>IFERROR((($C29*s_DL)/up_ind!P29),".")</f>
        <v>1.1085976186854649</v>
      </c>
      <c r="R29" s="30">
        <f>IFERROR((($C29*s_DL)/up_ind!Q29),".")</f>
        <v>1.0848002481961678</v>
      </c>
      <c r="S29" s="30">
        <f>IFERROR((($C29*s_DL)/up_ind!R29),".")</f>
        <v>1.0134226857626061</v>
      </c>
    </row>
    <row r="30" spans="1:19">
      <c r="A30" s="88" t="s">
        <v>37</v>
      </c>
      <c r="B30" s="28"/>
      <c r="C30" s="28">
        <v>5</v>
      </c>
      <c r="D30" s="30">
        <f>IFERROR((($C30*s_DL)/up_ind!C30),".")</f>
        <v>765402.29680702917</v>
      </c>
      <c r="E30" s="30">
        <f>IFERROR((($C30*s_DL)/up_ind!D30),".")</f>
        <v>299659.64000845613</v>
      </c>
      <c r="F30" s="30">
        <f>IFERROR((($C30*s_DL)/up_ind!E30),".")</f>
        <v>61055.108110145506</v>
      </c>
      <c r="G30" s="30">
        <f>IFERROR((($C30*s_DL)/up_ind!F30),".")</f>
        <v>0.93616473647597276</v>
      </c>
      <c r="H30" s="30">
        <f>IFERROR((($C30*s_DL)/up_ind!G30),".")</f>
        <v>826458.341081911</v>
      </c>
      <c r="I30" s="30">
        <f>IFERROR((($C30*s_DL)/up_ind!H30),".")</f>
        <v>1065062.8729802219</v>
      </c>
      <c r="J30" s="30">
        <f>IFERROR((($C30*s_DL)/up_ind!I30),".")</f>
        <v>1.207731828817916</v>
      </c>
      <c r="K30" s="30">
        <f>IFERROR((($C30*s_DL)/up_ind!J30),".")</f>
        <v>1.207731828817916</v>
      </c>
      <c r="L30" s="30">
        <f>IFERROR((($C30*s_DL)/up_ind!K30),".")</f>
        <v>1.207731828817916</v>
      </c>
      <c r="M30" s="30">
        <f>IFERROR((($C30*s_DL)/up_ind!L30),".")</f>
        <v>1.207731828817916</v>
      </c>
      <c r="N30" s="30">
        <f>IFERROR((($C30*s_DL)/up_ind!M30),".")</f>
        <v>1.207731828817916</v>
      </c>
      <c r="O30" s="30">
        <f>IFERROR((($C30*s_DL)/up_ind!N30),".")</f>
        <v>1.0617166248604579</v>
      </c>
      <c r="P30" s="30">
        <f>IFERROR((($C30*s_DL)/up_ind!O30),".")</f>
        <v>1.0734660040088133</v>
      </c>
      <c r="Q30" s="30">
        <f>IFERROR((($C30*s_DL)/up_ind!P30),".")</f>
        <v>1.0856992348237289</v>
      </c>
      <c r="R30" s="30">
        <f>IFERROR((($C30*s_DL)/up_ind!Q30),".")</f>
        <v>1.04446091094639</v>
      </c>
      <c r="S30" s="30">
        <f>IFERROR((($C30*s_DL)/up_ind!R30),".")</f>
        <v>1.0580561150654682</v>
      </c>
    </row>
    <row r="31" spans="1:19">
      <c r="A31" s="27" t="s">
        <v>38</v>
      </c>
      <c r="B31" s="28" t="s">
        <v>13</v>
      </c>
      <c r="C31" s="28">
        <v>5</v>
      </c>
      <c r="D31" s="30">
        <f>IFERROR((($C31*s_DL)/up_ind!C31),".")</f>
        <v>765402.29680702917</v>
      </c>
      <c r="E31" s="30">
        <f>IFERROR((($C31*s_DL)/up_ind!D31),".")</f>
        <v>299659.64000845613</v>
      </c>
      <c r="F31" s="30">
        <f>IFERROR((($C31*s_DL)/up_ind!E31),".")</f>
        <v>61055.108110145506</v>
      </c>
      <c r="G31" s="30">
        <f>IFERROR((($C31*s_DL)/up_ind!F31),".")</f>
        <v>0.93913445811814733</v>
      </c>
      <c r="H31" s="30">
        <f>IFERROR((($C31*s_DL)/up_ind!G31),".")</f>
        <v>826458.3440516328</v>
      </c>
      <c r="I31" s="30">
        <f>IFERROR((($C31*s_DL)/up_ind!H31),".")</f>
        <v>1065062.8759499434</v>
      </c>
      <c r="J31" s="30">
        <f>IFERROR((($C31*s_DL)/up_ind!I31),".")</f>
        <v>1.2569791461095201</v>
      </c>
      <c r="K31" s="30">
        <f>IFERROR((($C31*s_DL)/up_ind!J31),".")</f>
        <v>1.2569791461095201</v>
      </c>
      <c r="L31" s="30">
        <f>IFERROR((($C31*s_DL)/up_ind!K31),".")</f>
        <v>1.2569791461095201</v>
      </c>
      <c r="M31" s="30">
        <f>IFERROR((($C31*s_DL)/up_ind!L31),".")</f>
        <v>1.2569791461095201</v>
      </c>
      <c r="N31" s="30">
        <f>IFERROR((($C31*s_DL)/up_ind!M31),".")</f>
        <v>1.2569791461095201</v>
      </c>
      <c r="O31" s="30">
        <f>IFERROR((($C31*s_DL)/up_ind!N31),".")</f>
        <v>1.0009617335691938</v>
      </c>
      <c r="P31" s="30">
        <f>IFERROR((($C31*s_DL)/up_ind!O31),".")</f>
        <v>1.0705938541653119</v>
      </c>
      <c r="Q31" s="30">
        <f>IFERROR((($C31*s_DL)/up_ind!P31),".")</f>
        <v>1.0880974180074927</v>
      </c>
      <c r="R31" s="30">
        <f>IFERROR((($C31*s_DL)/up_ind!Q31),".")</f>
        <v>1.0244429411536742</v>
      </c>
      <c r="S31" s="30">
        <f>IFERROR((($C31*s_DL)/up_ind!R31),".")</f>
        <v>1.0614125031253019</v>
      </c>
    </row>
    <row r="32" spans="1:19">
      <c r="A32" s="88" t="s">
        <v>39</v>
      </c>
      <c r="B32" s="28"/>
      <c r="C32" s="28">
        <v>5</v>
      </c>
      <c r="D32" s="30">
        <f>IFERROR((($C32*s_DL)/up_ind!C32),".")</f>
        <v>765402.29680702917</v>
      </c>
      <c r="E32" s="30">
        <f>IFERROR((($C32*s_DL)/up_ind!D32),".")</f>
        <v>299659.64000845613</v>
      </c>
      <c r="F32" s="30">
        <f>IFERROR((($C32*s_DL)/up_ind!E32),".")</f>
        <v>61055.108110145506</v>
      </c>
      <c r="G32" s="30">
        <f>IFERROR((($C32*s_DL)/up_ind!F32),".")</f>
        <v>0.8916302746320518</v>
      </c>
      <c r="H32" s="30">
        <f>IFERROR((($C32*s_DL)/up_ind!G32),".")</f>
        <v>826458.29654744919</v>
      </c>
      <c r="I32" s="30">
        <f>IFERROR((($C32*s_DL)/up_ind!H32),".")</f>
        <v>1065062.8284457601</v>
      </c>
      <c r="J32" s="30">
        <f>IFERROR((($C32*s_DL)/up_ind!I32),".")</f>
        <v>1.1104097494083169</v>
      </c>
      <c r="K32" s="30">
        <f>IFERROR((($C32*s_DL)/up_ind!J32),".")</f>
        <v>1.1104097494083169</v>
      </c>
      <c r="L32" s="30">
        <f>IFERROR((($C32*s_DL)/up_ind!K32),".")</f>
        <v>1.1104097494083169</v>
      </c>
      <c r="M32" s="30">
        <f>IFERROR((($C32*s_DL)/up_ind!L32),".")</f>
        <v>1.1104097494083169</v>
      </c>
      <c r="N32" s="30">
        <f>IFERROR((($C32*s_DL)/up_ind!M32),".")</f>
        <v>1.1104097494083169</v>
      </c>
      <c r="O32" s="30">
        <f>IFERROR((($C32*s_DL)/up_ind!N32),".")</f>
        <v>1.1135056324925949</v>
      </c>
      <c r="P32" s="30">
        <f>IFERROR((($C32*s_DL)/up_ind!O32),".")</f>
        <v>1.1039177975934533</v>
      </c>
      <c r="Q32" s="30">
        <f>IFERROR((($C32*s_DL)/up_ind!P32),".")</f>
        <v>1.1162725252763648</v>
      </c>
      <c r="R32" s="30">
        <f>IFERROR((($C32*s_DL)/up_ind!Q32),".")</f>
        <v>1.0960133775545537</v>
      </c>
      <c r="S32" s="30">
        <f>IFERROR((($C32*s_DL)/up_ind!R32),".")</f>
        <v>1.0077231364248878</v>
      </c>
    </row>
    <row r="33" spans="1:19">
      <c r="A33" s="88" t="s">
        <v>40</v>
      </c>
      <c r="B33" s="28"/>
      <c r="C33" s="28">
        <v>5</v>
      </c>
      <c r="D33" s="30">
        <f>IFERROR((($C33*s_DL)/up_ind!C33),".")</f>
        <v>765402.29680702917</v>
      </c>
      <c r="E33" s="30">
        <f>IFERROR((($C33*s_DL)/up_ind!D33),".")</f>
        <v>299659.64000845613</v>
      </c>
      <c r="F33" s="30">
        <f>IFERROR((($C33*s_DL)/up_ind!E33),".")</f>
        <v>61055.108110145506</v>
      </c>
      <c r="G33" s="30">
        <f>IFERROR((($C33*s_DL)/up_ind!F33),".")</f>
        <v>0.91800654027566719</v>
      </c>
      <c r="H33" s="30">
        <f>IFERROR((($C33*s_DL)/up_ind!G33),".")</f>
        <v>826458.32292371488</v>
      </c>
      <c r="I33" s="30">
        <f>IFERROR((($C33*s_DL)/up_ind!H33),".")</f>
        <v>1065062.8548220256</v>
      </c>
      <c r="J33" s="30" t="str">
        <f>IFERROR((($C33*s_DL)/up_ind!I33),".")</f>
        <v>.</v>
      </c>
      <c r="K33" s="30" t="str">
        <f>IFERROR((($C33*s_DL)/up_ind!J33),".")</f>
        <v>.</v>
      </c>
      <c r="L33" s="30" t="str">
        <f>IFERROR((($C33*s_DL)/up_ind!K33),".")</f>
        <v>.</v>
      </c>
      <c r="M33" s="30" t="str">
        <f>IFERROR((($C33*s_DL)/up_ind!L33),".")</f>
        <v>.</v>
      </c>
      <c r="N33" s="30" t="str">
        <f>IFERROR((($C33*s_DL)/up_ind!M33),".")</f>
        <v>.</v>
      </c>
      <c r="O33" s="30">
        <f>IFERROR((($C33*s_DL)/up_ind!N33),".")</f>
        <v>1.1012638190541617</v>
      </c>
      <c r="P33" s="30">
        <f>IFERROR((($C33*s_DL)/up_ind!O33),".")</f>
        <v>1.0943848287023181</v>
      </c>
      <c r="Q33" s="30">
        <f>IFERROR((($C33*s_DL)/up_ind!P33),".")</f>
        <v>1.0995046116754807</v>
      </c>
      <c r="R33" s="30">
        <f>IFERROR((($C33*s_DL)/up_ind!Q33),".")</f>
        <v>1.0815810653123281</v>
      </c>
      <c r="S33" s="30">
        <f>IFERROR((($C33*s_DL)/up_ind!R33),".")</f>
        <v>1.0375336687697305</v>
      </c>
    </row>
    <row r="34" spans="1:19">
      <c r="A34" s="88" t="s">
        <v>41</v>
      </c>
      <c r="B34" s="28"/>
      <c r="C34" s="28">
        <v>5</v>
      </c>
      <c r="D34" s="30">
        <f>IFERROR((($C34*s_DL)/up_ind!C34),".")</f>
        <v>765402.29680702917</v>
      </c>
      <c r="E34" s="30">
        <f>IFERROR((($C34*s_DL)/up_ind!D34),".")</f>
        <v>299659.64000845613</v>
      </c>
      <c r="F34" s="30">
        <f>IFERROR((($C34*s_DL)/up_ind!E34),".")</f>
        <v>61055.108110145506</v>
      </c>
      <c r="G34" s="30">
        <f>IFERROR((($C34*s_DL)/up_ind!F34),".")</f>
        <v>1.013894209722269</v>
      </c>
      <c r="H34" s="30">
        <f>IFERROR((($C34*s_DL)/up_ind!G34),".")</f>
        <v>826458.41881138447</v>
      </c>
      <c r="I34" s="30">
        <f>IFERROR((($C34*s_DL)/up_ind!H34),".")</f>
        <v>1065062.9507096952</v>
      </c>
      <c r="J34" s="30" t="str">
        <f>IFERROR((($C34*s_DL)/up_ind!I34),".")</f>
        <v>.</v>
      </c>
      <c r="K34" s="30" t="str">
        <f>IFERROR((($C34*s_DL)/up_ind!J34),".")</f>
        <v>.</v>
      </c>
      <c r="L34" s="30" t="str">
        <f>IFERROR((($C34*s_DL)/up_ind!K34),".")</f>
        <v>.</v>
      </c>
      <c r="M34" s="30" t="str">
        <f>IFERROR((($C34*s_DL)/up_ind!L34),".")</f>
        <v>.</v>
      </c>
      <c r="N34" s="30" t="str">
        <f>IFERROR((($C34*s_DL)/up_ind!M34),".")</f>
        <v>.</v>
      </c>
      <c r="O34" s="30">
        <f>IFERROR((($C34*s_DL)/up_ind!N34),".")</f>
        <v>1.045792452138316</v>
      </c>
      <c r="P34" s="30">
        <f>IFERROR((($C34*s_DL)/up_ind!O34),".")</f>
        <v>1.1199873202473023</v>
      </c>
      <c r="Q34" s="30">
        <f>IFERROR((($C34*s_DL)/up_ind!P34),".")</f>
        <v>1.081609065961235</v>
      </c>
      <c r="R34" s="30">
        <f>IFERROR((($C34*s_DL)/up_ind!Q34),".")</f>
        <v>1.0674295373549709</v>
      </c>
      <c r="S34" s="30">
        <f>IFERROR((($C34*s_DL)/up_ind!R34),".")</f>
        <v>1.1459061923912259</v>
      </c>
    </row>
    <row r="35" spans="1:19">
      <c r="A35" s="88" t="s">
        <v>42</v>
      </c>
      <c r="B35" s="28"/>
      <c r="C35" s="28">
        <v>5</v>
      </c>
      <c r="D35" s="30">
        <f>IFERROR((($C35*s_DL)/up_ind!C35),".")</f>
        <v>765402.29680702917</v>
      </c>
      <c r="E35" s="30">
        <f>IFERROR((($C35*s_DL)/up_ind!D35),".")</f>
        <v>299659.64000845613</v>
      </c>
      <c r="F35" s="30">
        <f>IFERROR((($C35*s_DL)/up_ind!E35),".")</f>
        <v>61055.108110145506</v>
      </c>
      <c r="G35" s="30">
        <f>IFERROR((($C35*s_DL)/up_ind!F35),".")</f>
        <v>0.95804936340953728</v>
      </c>
      <c r="H35" s="30">
        <f>IFERROR((($C35*s_DL)/up_ind!G35),".")</f>
        <v>826458.36296653794</v>
      </c>
      <c r="I35" s="30">
        <f>IFERROR((($C35*s_DL)/up_ind!H35),".")</f>
        <v>1065062.8948648488</v>
      </c>
      <c r="J35" s="30">
        <f>IFERROR((($C35*s_DL)/up_ind!I35),".")</f>
        <v>1.1995239426026483</v>
      </c>
      <c r="K35" s="30">
        <f>IFERROR((($C35*s_DL)/up_ind!J35),".")</f>
        <v>1.1995239426026483</v>
      </c>
      <c r="L35" s="30">
        <f>IFERROR((($C35*s_DL)/up_ind!K35),".")</f>
        <v>1.1995239426026483</v>
      </c>
      <c r="M35" s="30">
        <f>IFERROR((($C35*s_DL)/up_ind!L35),".")</f>
        <v>1.1995239426026483</v>
      </c>
      <c r="N35" s="30">
        <f>IFERROR((($C35*s_DL)/up_ind!M35),".")</f>
        <v>1.1995239426026483</v>
      </c>
      <c r="O35" s="30">
        <f>IFERROR((($C35*s_DL)/up_ind!N35),".")</f>
        <v>1.1009808901217866</v>
      </c>
      <c r="P35" s="30">
        <f>IFERROR((($C35*s_DL)/up_ind!O35),".")</f>
        <v>1.0972534652126777</v>
      </c>
      <c r="Q35" s="30">
        <f>IFERROR((($C35*s_DL)/up_ind!P35),".")</f>
        <v>1.0896277517918413</v>
      </c>
      <c r="R35" s="30">
        <f>IFERROR((($C35*s_DL)/up_ind!Q35),".")</f>
        <v>1.0893182322731407</v>
      </c>
      <c r="S35" s="30">
        <f>IFERROR((($C35*s_DL)/up_ind!R35),".")</f>
        <v>1.0827901842423828</v>
      </c>
    </row>
    <row r="36" spans="1:19">
      <c r="A36" s="88" t="s">
        <v>43</v>
      </c>
      <c r="B36" s="28"/>
      <c r="C36" s="28">
        <v>5</v>
      </c>
      <c r="D36" s="30">
        <f>IFERROR((($C36*s_DL)/up_ind!C36),".")</f>
        <v>765402.29680702917</v>
      </c>
      <c r="E36" s="30">
        <f>IFERROR((($C36*s_DL)/up_ind!D36),".")</f>
        <v>299659.64000845613</v>
      </c>
      <c r="F36" s="30">
        <f>IFERROR((($C36*s_DL)/up_ind!E36),".")</f>
        <v>61055.108110145506</v>
      </c>
      <c r="G36" s="30">
        <f>IFERROR((($C36*s_DL)/up_ind!F36),".")</f>
        <v>0.89946066226268295</v>
      </c>
      <c r="H36" s="30">
        <f>IFERROR((($C36*s_DL)/up_ind!G36),".")</f>
        <v>826458.30437783676</v>
      </c>
      <c r="I36" s="30">
        <f>IFERROR((($C36*s_DL)/up_ind!H36),".")</f>
        <v>1065062.8362761475</v>
      </c>
      <c r="J36" s="30" t="str">
        <f>IFERROR((($C36*s_DL)/up_ind!I36),".")</f>
        <v>.</v>
      </c>
      <c r="K36" s="30" t="str">
        <f>IFERROR((($C36*s_DL)/up_ind!J36),".")</f>
        <v>.</v>
      </c>
      <c r="L36" s="30" t="str">
        <f>IFERROR((($C36*s_DL)/up_ind!K36),".")</f>
        <v>.</v>
      </c>
      <c r="M36" s="30" t="str">
        <f>IFERROR((($C36*s_DL)/up_ind!L36),".")</f>
        <v>.</v>
      </c>
      <c r="N36" s="30" t="str">
        <f>IFERROR((($C36*s_DL)/up_ind!M36),".")</f>
        <v>.</v>
      </c>
      <c r="O36" s="30">
        <f>IFERROR((($C36*s_DL)/up_ind!N36),".")</f>
        <v>1.1045271835795321</v>
      </c>
      <c r="P36" s="30">
        <f>IFERROR((($C36*s_DL)/up_ind!O36),".")</f>
        <v>1.106495727209085</v>
      </c>
      <c r="Q36" s="30">
        <f>IFERROR((($C36*s_DL)/up_ind!P36),".")</f>
        <v>1.1164586017099831</v>
      </c>
      <c r="R36" s="30">
        <f>IFERROR((($C36*s_DL)/up_ind!Q36),".")</f>
        <v>1.0884579787810673</v>
      </c>
      <c r="S36" s="30">
        <f>IFERROR((($C36*s_DL)/up_ind!R36),".")</f>
        <v>1.0165730633588048</v>
      </c>
    </row>
    <row r="37" spans="1:19">
      <c r="A37" s="88" t="s">
        <v>44</v>
      </c>
      <c r="B37" s="28"/>
      <c r="C37" s="28">
        <v>5</v>
      </c>
      <c r="D37" s="30">
        <f>IFERROR((($C37*s_DL)/up_ind!C37),".")</f>
        <v>765402.29680702917</v>
      </c>
      <c r="E37" s="30">
        <f>IFERROR((($C37*s_DL)/up_ind!D37),".")</f>
        <v>299659.64000845613</v>
      </c>
      <c r="F37" s="30">
        <f>IFERROR((($C37*s_DL)/up_ind!E37),".")</f>
        <v>61055.108110145506</v>
      </c>
      <c r="G37" s="30">
        <f>IFERROR((($C37*s_DL)/up_ind!F37),".")</f>
        <v>0.93372583034888068</v>
      </c>
      <c r="H37" s="30">
        <f>IFERROR((($C37*s_DL)/up_ind!G37),".")</f>
        <v>826458.338643005</v>
      </c>
      <c r="I37" s="30">
        <f>IFERROR((($C37*s_DL)/up_ind!H37),".")</f>
        <v>1065062.8705413158</v>
      </c>
      <c r="J37" s="30">
        <f>IFERROR((($C37*s_DL)/up_ind!I37),".")</f>
        <v>1.170210063262408</v>
      </c>
      <c r="K37" s="30">
        <f>IFERROR((($C37*s_DL)/up_ind!J37),".")</f>
        <v>1.170210063262408</v>
      </c>
      <c r="L37" s="30">
        <f>IFERROR((($C37*s_DL)/up_ind!K37),".")</f>
        <v>1.170210063262408</v>
      </c>
      <c r="M37" s="30">
        <f>IFERROR((($C37*s_DL)/up_ind!L37),".")</f>
        <v>1.170210063262408</v>
      </c>
      <c r="N37" s="30">
        <f>IFERROR((($C37*s_DL)/up_ind!M37),".")</f>
        <v>1.170210063262408</v>
      </c>
      <c r="O37" s="30">
        <f>IFERROR((($C37*s_DL)/up_ind!N37),".")</f>
        <v>1.0552996562486643</v>
      </c>
      <c r="P37" s="30">
        <f>IFERROR((($C37*s_DL)/up_ind!O37),".")</f>
        <v>1.0552996562486643</v>
      </c>
      <c r="Q37" s="30">
        <f>IFERROR((($C37*s_DL)/up_ind!P37),".")</f>
        <v>1.0552996562486643</v>
      </c>
      <c r="R37" s="30">
        <f>IFERROR((($C37*s_DL)/up_ind!Q37),".")</f>
        <v>1.0552996562486643</v>
      </c>
      <c r="S37" s="30">
        <f>IFERROR((($C37*s_DL)/up_ind!R37),".")</f>
        <v>1.0552996562486643</v>
      </c>
    </row>
    <row r="38" spans="1:19">
      <c r="A38" s="88" t="s">
        <v>45</v>
      </c>
      <c r="B38" s="28"/>
      <c r="C38" s="28">
        <v>5</v>
      </c>
      <c r="D38" s="30">
        <f>IFERROR((($C38*s_DL)/up_ind!C38),".")</f>
        <v>765402.29680702917</v>
      </c>
      <c r="E38" s="30">
        <f>IFERROR((($C38*s_DL)/up_ind!D38),".")</f>
        <v>299659.64000845613</v>
      </c>
      <c r="F38" s="30">
        <f>IFERROR((($C38*s_DL)/up_ind!E38),".")</f>
        <v>61055.108110145506</v>
      </c>
      <c r="G38" s="30">
        <f>IFERROR((($C38*s_DL)/up_ind!F38),".")</f>
        <v>1.0374731448320893</v>
      </c>
      <c r="H38" s="30">
        <f>IFERROR((($C38*s_DL)/up_ind!G38),".")</f>
        <v>826458.44239031943</v>
      </c>
      <c r="I38" s="30">
        <f>IFERROR((($C38*s_DL)/up_ind!H38),".")</f>
        <v>1065062.9742886303</v>
      </c>
      <c r="J38" s="30" t="str">
        <f>IFERROR((($C38*s_DL)/up_ind!I38),".")</f>
        <v>.</v>
      </c>
      <c r="K38" s="30" t="str">
        <f>IFERROR((($C38*s_DL)/up_ind!J38),".")</f>
        <v>.</v>
      </c>
      <c r="L38" s="30" t="str">
        <f>IFERROR((($C38*s_DL)/up_ind!K38),".")</f>
        <v>.</v>
      </c>
      <c r="M38" s="30" t="str">
        <f>IFERROR((($C38*s_DL)/up_ind!L38),".")</f>
        <v>.</v>
      </c>
      <c r="N38" s="30" t="str">
        <f>IFERROR((($C38*s_DL)/up_ind!M38),".")</f>
        <v>.</v>
      </c>
      <c r="O38" s="30">
        <f>IFERROR((($C38*s_DL)/up_ind!N38),".")</f>
        <v>1.0872784337107448</v>
      </c>
      <c r="P38" s="30">
        <f>IFERROR((($C38*s_DL)/up_ind!O38),".")</f>
        <v>1.1725551736096269</v>
      </c>
      <c r="Q38" s="30">
        <f>IFERROR((($C38*s_DL)/up_ind!P38),".")</f>
        <v>1.1500541148409988</v>
      </c>
      <c r="R38" s="30">
        <f>IFERROR((($C38*s_DL)/up_ind!Q38),".")</f>
        <v>1.1192572111728263</v>
      </c>
      <c r="S38" s="30">
        <f>IFERROR((($C38*s_DL)/up_ind!R38),".")</f>
        <v>1.1725551736096269</v>
      </c>
    </row>
    <row r="39" spans="1:19">
      <c r="A39" s="88" t="s">
        <v>46</v>
      </c>
      <c r="B39" s="28"/>
      <c r="C39" s="28">
        <v>5</v>
      </c>
      <c r="D39" s="30">
        <f>IFERROR((($C39*s_DL)/up_ind!C39),".")</f>
        <v>765402.29680702917</v>
      </c>
      <c r="E39" s="30">
        <f>IFERROR((($C39*s_DL)/up_ind!D39),".")</f>
        <v>299659.64000845613</v>
      </c>
      <c r="F39" s="30">
        <f>IFERROR((($C39*s_DL)/up_ind!E39),".")</f>
        <v>61055.108110145506</v>
      </c>
      <c r="G39" s="30">
        <f>IFERROR((($C39*s_DL)/up_ind!F39),".")</f>
        <v>1.0374731448320893</v>
      </c>
      <c r="H39" s="30">
        <f>IFERROR((($C39*s_DL)/up_ind!G39),".")</f>
        <v>826458.44239031943</v>
      </c>
      <c r="I39" s="30">
        <f>IFERROR((($C39*s_DL)/up_ind!H39),".")</f>
        <v>1065062.9742886303</v>
      </c>
      <c r="J39" s="30">
        <f>IFERROR((($C39*s_DL)/up_ind!I39),".")</f>
        <v>1.4152740945468198</v>
      </c>
      <c r="K39" s="30">
        <f>IFERROR((($C39*s_DL)/up_ind!J39),".")</f>
        <v>1.4152740945468198</v>
      </c>
      <c r="L39" s="30">
        <f>IFERROR((($C39*s_DL)/up_ind!K39),".")</f>
        <v>1.4152740945468198</v>
      </c>
      <c r="M39" s="30">
        <f>IFERROR((($C39*s_DL)/up_ind!L39),".")</f>
        <v>1.4152740945468198</v>
      </c>
      <c r="N39" s="30">
        <f>IFERROR((($C39*s_DL)/up_ind!M39),".")</f>
        <v>1.4152740945468198</v>
      </c>
      <c r="O39" s="30">
        <f>IFERROR((($C39*s_DL)/up_ind!N39),".")</f>
        <v>1.1725551736096269</v>
      </c>
      <c r="P39" s="30">
        <f>IFERROR((($C39*s_DL)/up_ind!O39),".")</f>
        <v>1.1459061923912259</v>
      </c>
      <c r="Q39" s="30">
        <f>IFERROR((($C39*s_DL)/up_ind!P39),".")</f>
        <v>1.1408644932417991</v>
      </c>
      <c r="R39" s="30">
        <f>IFERROR((($C39*s_DL)/up_ind!Q39),".")</f>
        <v>1.1230541636419387</v>
      </c>
      <c r="S39" s="30">
        <f>IFERROR((($C39*s_DL)/up_ind!R39),".")</f>
        <v>1.1725551736096269</v>
      </c>
    </row>
    <row r="40" spans="1:19">
      <c r="A40" s="88" t="s">
        <v>47</v>
      </c>
      <c r="B40" s="28"/>
      <c r="C40" s="28">
        <v>5</v>
      </c>
      <c r="D40" s="30">
        <f>IFERROR((($C40*s_DL)/up_ind!C40),".")</f>
        <v>765402.29680702917</v>
      </c>
      <c r="E40" s="30">
        <f>IFERROR((($C40*s_DL)/up_ind!D40),".")</f>
        <v>299659.64000845613</v>
      </c>
      <c r="F40" s="30">
        <f>IFERROR((($C40*s_DL)/up_ind!E40),".")</f>
        <v>61055.108110145506</v>
      </c>
      <c r="G40" s="30">
        <f>IFERROR((($C40*s_DL)/up_ind!F40),".")</f>
        <v>1.0112448911706047</v>
      </c>
      <c r="H40" s="30">
        <f>IFERROR((($C40*s_DL)/up_ind!G40),".")</f>
        <v>826458.41616206581</v>
      </c>
      <c r="I40" s="30">
        <f>IFERROR((($C40*s_DL)/up_ind!H40),".")</f>
        <v>1065062.9480603766</v>
      </c>
      <c r="J40" s="30">
        <f>IFERROR((($C40*s_DL)/up_ind!I40),".")</f>
        <v>1.3742346634704825</v>
      </c>
      <c r="K40" s="30">
        <f>IFERROR((($C40*s_DL)/up_ind!J40),".")</f>
        <v>1.3742346634704825</v>
      </c>
      <c r="L40" s="30">
        <f>IFERROR((($C40*s_DL)/up_ind!K40),".")</f>
        <v>1.3742346634704825</v>
      </c>
      <c r="M40" s="30">
        <f>IFERROR((($C40*s_DL)/up_ind!L40),".")</f>
        <v>1.3742346634704825</v>
      </c>
      <c r="N40" s="30">
        <f>IFERROR((($C40*s_DL)/up_ind!M40),".")</f>
        <v>1.3742346634704825</v>
      </c>
      <c r="O40" s="30">
        <f>IFERROR((($C40*s_DL)/up_ind!N40),".")</f>
        <v>1.1213401200496664</v>
      </c>
      <c r="P40" s="30">
        <f>IFERROR((($C40*s_DL)/up_ind!O40),".")</f>
        <v>1.0846135355889051</v>
      </c>
      <c r="Q40" s="30">
        <f>IFERROR((($C40*s_DL)/up_ind!P40),".")</f>
        <v>1.061347777776434</v>
      </c>
      <c r="R40" s="30">
        <f>IFERROR((($C40*s_DL)/up_ind!Q40),".")</f>
        <v>1.0696994566263263</v>
      </c>
      <c r="S40" s="30">
        <f>IFERROR((($C40*s_DL)/up_ind!R40),".")</f>
        <v>1.1429119248385977</v>
      </c>
    </row>
    <row r="41" spans="1:19">
      <c r="A41" s="34" t="s">
        <v>48</v>
      </c>
      <c r="B41" s="28" t="s">
        <v>9</v>
      </c>
      <c r="C41" s="28">
        <v>5</v>
      </c>
      <c r="D41" s="30">
        <f>IFERROR((($C41*s_DL)/up_ind!C41),".")</f>
        <v>765402.29680702917</v>
      </c>
      <c r="E41" s="30">
        <f>IFERROR((($C41*s_DL)/up_ind!D41),".")</f>
        <v>299659.64000845613</v>
      </c>
      <c r="F41" s="30">
        <f>IFERROR((($C41*s_DL)/up_ind!E41),".")</f>
        <v>61055.108110145506</v>
      </c>
      <c r="G41" s="30">
        <f>IFERROR((($C41*s_DL)/up_ind!F41),".")</f>
        <v>0.96229393143846009</v>
      </c>
      <c r="H41" s="30">
        <f>IFERROR((($C41*s_DL)/up_ind!G41),".")</f>
        <v>826458.36721110612</v>
      </c>
      <c r="I41" s="30">
        <f>IFERROR((($C41*s_DL)/up_ind!H41),".")</f>
        <v>1065062.8991094169</v>
      </c>
      <c r="J41" s="30">
        <f>IFERROR((($C41*s_DL)/up_ind!I41),".")</f>
        <v>1.2475987047206432</v>
      </c>
      <c r="K41" s="30">
        <f>IFERROR((($C41*s_DL)/up_ind!J41),".")</f>
        <v>1.2475987047206432</v>
      </c>
      <c r="L41" s="30">
        <f>IFERROR((($C41*s_DL)/up_ind!K41),".")</f>
        <v>1.2475987047206432</v>
      </c>
      <c r="M41" s="30">
        <f>IFERROR((($C41*s_DL)/up_ind!L41),".")</f>
        <v>1.2475987047206432</v>
      </c>
      <c r="N41" s="30">
        <f>IFERROR((($C41*s_DL)/up_ind!M41),".")</f>
        <v>1.2475987047206432</v>
      </c>
      <c r="O41" s="30">
        <f>IFERROR((($C41*s_DL)/up_ind!N41),".")</f>
        <v>0.96563367238439868</v>
      </c>
      <c r="P41" s="30">
        <f>IFERROR((($C41*s_DL)/up_ind!O41),".")</f>
        <v>1.0443069514960741</v>
      </c>
      <c r="Q41" s="30">
        <f>IFERROR((($C41*s_DL)/up_ind!P41),".")</f>
        <v>1.0652625433446941</v>
      </c>
      <c r="R41" s="30">
        <f>IFERROR((($C41*s_DL)/up_ind!Q41),".")</f>
        <v>1.0322973777233078</v>
      </c>
      <c r="S41" s="30">
        <f>IFERROR((($C41*s_DL)/up_ind!R41),".")</f>
        <v>1.0875874074060308</v>
      </c>
    </row>
    <row r="42" spans="1:19">
      <c r="A42" s="88" t="s">
        <v>49</v>
      </c>
      <c r="B42" s="28"/>
      <c r="C42" s="28">
        <v>5</v>
      </c>
      <c r="D42" s="30">
        <f>IFERROR((($C42*s_DL)/up_ind!C42),".")</f>
        <v>765402.29680702917</v>
      </c>
      <c r="E42" s="30">
        <f>IFERROR((($C42*s_DL)/up_ind!D42),".")</f>
        <v>299659.64000845613</v>
      </c>
      <c r="F42" s="30">
        <f>IFERROR((($C42*s_DL)/up_ind!E42),".")</f>
        <v>61055.108110145506</v>
      </c>
      <c r="G42" s="30">
        <f>IFERROR((($C42*s_DL)/up_ind!F42),".")</f>
        <v>0.89110763892216804</v>
      </c>
      <c r="H42" s="30">
        <f>IFERROR((($C42*s_DL)/up_ind!G42),".")</f>
        <v>826458.29602481355</v>
      </c>
      <c r="I42" s="30">
        <f>IFERROR((($C42*s_DL)/up_ind!H42),".")</f>
        <v>1065062.8279231244</v>
      </c>
      <c r="J42" s="30" t="str">
        <f>IFERROR((($C42*s_DL)/up_ind!I42),".")</f>
        <v>.</v>
      </c>
      <c r="K42" s="30" t="str">
        <f>IFERROR((($C42*s_DL)/up_ind!J42),".")</f>
        <v>.</v>
      </c>
      <c r="L42" s="30" t="str">
        <f>IFERROR((($C42*s_DL)/up_ind!K42),".")</f>
        <v>.</v>
      </c>
      <c r="M42" s="30" t="str">
        <f>IFERROR((($C42*s_DL)/up_ind!L42),".")</f>
        <v>.</v>
      </c>
      <c r="N42" s="30" t="str">
        <f>IFERROR((($C42*s_DL)/up_ind!M42),".")</f>
        <v>.</v>
      </c>
      <c r="O42" s="30">
        <f>IFERROR((($C42*s_DL)/up_ind!N42),".")</f>
        <v>1.1197373729965807</v>
      </c>
      <c r="P42" s="30">
        <f>IFERROR((($C42*s_DL)/up_ind!O42),".")</f>
        <v>1.1057640561255337</v>
      </c>
      <c r="Q42" s="30">
        <f>IFERROR((($C42*s_DL)/up_ind!P42),".")</f>
        <v>1.1216272343215152</v>
      </c>
      <c r="R42" s="30">
        <f>IFERROR((($C42*s_DL)/up_ind!Q42),".")</f>
        <v>1.1140319207378455</v>
      </c>
      <c r="S42" s="30">
        <f>IFERROR((($C42*s_DL)/up_ind!R42),".")</f>
        <v>1.0071324520215466</v>
      </c>
    </row>
    <row r="43" spans="1:19">
      <c r="A43" s="88" t="s">
        <v>50</v>
      </c>
      <c r="B43" s="28"/>
      <c r="C43" s="28">
        <v>5</v>
      </c>
      <c r="D43" s="30">
        <f>IFERROR((($C43*s_DL)/up_ind!C43),".")</f>
        <v>765402.29680702917</v>
      </c>
      <c r="E43" s="30">
        <f>IFERROR((($C43*s_DL)/up_ind!D43),".")</f>
        <v>299659.64000845613</v>
      </c>
      <c r="F43" s="30">
        <f>IFERROR((($C43*s_DL)/up_ind!E43),".")</f>
        <v>61055.108110145506</v>
      </c>
      <c r="G43" s="30">
        <f>IFERROR((($C43*s_DL)/up_ind!F43),".")</f>
        <v>0.91581505618728354</v>
      </c>
      <c r="H43" s="30">
        <f>IFERROR((($C43*s_DL)/up_ind!G43),".")</f>
        <v>826458.3207322309</v>
      </c>
      <c r="I43" s="30">
        <f>IFERROR((($C43*s_DL)/up_ind!H43),".")</f>
        <v>1065062.8526305417</v>
      </c>
      <c r="J43" s="30" t="str">
        <f>IFERROR((($C43*s_DL)/up_ind!I43),".")</f>
        <v>.</v>
      </c>
      <c r="K43" s="30" t="str">
        <f>IFERROR((($C43*s_DL)/up_ind!J43),".")</f>
        <v>.</v>
      </c>
      <c r="L43" s="30" t="str">
        <f>IFERROR((($C43*s_DL)/up_ind!K43),".")</f>
        <v>.</v>
      </c>
      <c r="M43" s="30" t="str">
        <f>IFERROR((($C43*s_DL)/up_ind!L43),".")</f>
        <v>.</v>
      </c>
      <c r="N43" s="30" t="str">
        <f>IFERROR((($C43*s_DL)/up_ind!M43),".")</f>
        <v>.</v>
      </c>
      <c r="O43" s="30">
        <f>IFERROR((($C43*s_DL)/up_ind!N43),".")</f>
        <v>1.0846135355889051</v>
      </c>
      <c r="P43" s="30">
        <f>IFERROR((($C43*s_DL)/up_ind!O43),".")</f>
        <v>1.0951784362648294</v>
      </c>
      <c r="Q43" s="30">
        <f>IFERROR((($C43*s_DL)/up_ind!P43),".")</f>
        <v>1.0980283617276596</v>
      </c>
      <c r="R43" s="30">
        <f>IFERROR((($C43*s_DL)/up_ind!Q43),".")</f>
        <v>1.0913782769751146</v>
      </c>
      <c r="S43" s="30">
        <f>IFERROR((($C43*s_DL)/up_ind!R43),".")</f>
        <v>1.0350568470625694</v>
      </c>
    </row>
    <row r="44" spans="1:19">
      <c r="A44" s="88" t="s">
        <v>51</v>
      </c>
      <c r="B44" s="28"/>
      <c r="C44" s="28">
        <v>5</v>
      </c>
      <c r="D44" s="30">
        <f>IFERROR((($C44*s_DL)/up_ind!C44),".")</f>
        <v>765402.29680702917</v>
      </c>
      <c r="E44" s="30">
        <f>IFERROR((($C44*s_DL)/up_ind!D44),".")</f>
        <v>299659.64000845613</v>
      </c>
      <c r="F44" s="30">
        <f>IFERROR((($C44*s_DL)/up_ind!E44),".")</f>
        <v>61055.108110145506</v>
      </c>
      <c r="G44" s="30">
        <f>IFERROR((($C44*s_DL)/up_ind!F44),".")</f>
        <v>0.99621000838990448</v>
      </c>
      <c r="H44" s="30">
        <f>IFERROR((($C44*s_DL)/up_ind!G44),".")</f>
        <v>826458.40112718311</v>
      </c>
      <c r="I44" s="30">
        <f>IFERROR((($C44*s_DL)/up_ind!H44),".")</f>
        <v>1065062.933025494</v>
      </c>
      <c r="J44" s="30">
        <f>IFERROR((($C44*s_DL)/up_ind!I44),".")</f>
        <v>1.2769125840608837</v>
      </c>
      <c r="K44" s="30">
        <f>IFERROR((($C44*s_DL)/up_ind!J44),".")</f>
        <v>1.2769125840608837</v>
      </c>
      <c r="L44" s="30">
        <f>IFERROR((($C44*s_DL)/up_ind!K44),".")</f>
        <v>1.2769125840608837</v>
      </c>
      <c r="M44" s="30">
        <f>IFERROR((($C44*s_DL)/up_ind!L44),".")</f>
        <v>1.2769125840608837</v>
      </c>
      <c r="N44" s="30">
        <f>IFERROR((($C44*s_DL)/up_ind!M44),".")</f>
        <v>1.2769125840608837</v>
      </c>
      <c r="O44" s="30">
        <f>IFERROR((($C44*s_DL)/up_ind!N44),".")</f>
        <v>0.98913872187180774</v>
      </c>
      <c r="P44" s="30">
        <f>IFERROR((($C44*s_DL)/up_ind!O44),".")</f>
        <v>1.1113217367655692</v>
      </c>
      <c r="Q44" s="30">
        <f>IFERROR((($C44*s_DL)/up_ind!P44),".")</f>
        <v>1.0837252362149581</v>
      </c>
      <c r="R44" s="30">
        <f>IFERROR((($C44*s_DL)/up_ind!Q44),".")</f>
        <v>1.0633466035185342</v>
      </c>
      <c r="S44" s="30">
        <f>IFERROR((($C44*s_DL)/up_ind!R44),".")</f>
        <v>1.1259194564774262</v>
      </c>
    </row>
    <row r="45" spans="1:19">
      <c r="A45" s="88" t="s">
        <v>52</v>
      </c>
      <c r="B45" s="28"/>
      <c r="C45" s="28">
        <v>5</v>
      </c>
      <c r="D45" s="30">
        <f>IFERROR((($C45*s_DL)/up_ind!C45),".")</f>
        <v>765402.29680702917</v>
      </c>
      <c r="E45" s="30">
        <f>IFERROR((($C45*s_DL)/up_ind!D45),".")</f>
        <v>299659.64000845613</v>
      </c>
      <c r="F45" s="30">
        <f>IFERROR((($C45*s_DL)/up_ind!E45),".")</f>
        <v>61055.108110145506</v>
      </c>
      <c r="G45" s="30">
        <f>IFERROR((($C45*s_DL)/up_ind!F45),".")</f>
        <v>0.91867850992765199</v>
      </c>
      <c r="H45" s="30">
        <f>IFERROR((($C45*s_DL)/up_ind!G45),".")</f>
        <v>826458.32359568449</v>
      </c>
      <c r="I45" s="30">
        <f>IFERROR((($C45*s_DL)/up_ind!H45),".")</f>
        <v>1065062.8554939954</v>
      </c>
      <c r="J45" s="30">
        <f>IFERROR((($C45*s_DL)/up_ind!I45),".")</f>
        <v>1.1561394011790922</v>
      </c>
      <c r="K45" s="30">
        <f>IFERROR((($C45*s_DL)/up_ind!J45),".")</f>
        <v>1.1561394011790922</v>
      </c>
      <c r="L45" s="30">
        <f>IFERROR((($C45*s_DL)/up_ind!K45),".")</f>
        <v>1.1561394011790922</v>
      </c>
      <c r="M45" s="30">
        <f>IFERROR((($C45*s_DL)/up_ind!L45),".")</f>
        <v>1.1561394011790922</v>
      </c>
      <c r="N45" s="30">
        <f>IFERROR((($C45*s_DL)/up_ind!M45),".")</f>
        <v>1.1561394011790922</v>
      </c>
      <c r="O45" s="30">
        <f>IFERROR((($C45*s_DL)/up_ind!N45),".")</f>
        <v>1.0661650323747764</v>
      </c>
      <c r="P45" s="30">
        <f>IFERROR((($C45*s_DL)/up_ind!O45),".")</f>
        <v>1.0853403259857706</v>
      </c>
      <c r="Q45" s="30">
        <f>IFERROR((($C45*s_DL)/up_ind!P45),".")</f>
        <v>1.0927119224883488</v>
      </c>
      <c r="R45" s="30">
        <f>IFERROR((($C45*s_DL)/up_ind!Q45),".")</f>
        <v>1.0707708703449017</v>
      </c>
      <c r="S45" s="30">
        <f>IFERROR((($C45*s_DL)/up_ind!R45),".")</f>
        <v>1.0382931308298988</v>
      </c>
    </row>
    <row r="46" spans="1:19">
      <c r="A46" s="88" t="s">
        <v>53</v>
      </c>
      <c r="B46" s="28"/>
      <c r="C46" s="28">
        <v>5</v>
      </c>
      <c r="D46" s="30">
        <f>IFERROR((($C46*s_DL)/up_ind!C46),".")</f>
        <v>765402.29680702917</v>
      </c>
      <c r="E46" s="30">
        <f>IFERROR((($C46*s_DL)/up_ind!D46),".")</f>
        <v>299659.64000845613</v>
      </c>
      <c r="F46" s="30">
        <f>IFERROR((($C46*s_DL)/up_ind!E46),".")</f>
        <v>61055.108110145506</v>
      </c>
      <c r="G46" s="30">
        <f>IFERROR((($C46*s_DL)/up_ind!F46),".")</f>
        <v>0.93372583034888068</v>
      </c>
      <c r="H46" s="30">
        <f>IFERROR((($C46*s_DL)/up_ind!G46),".")</f>
        <v>826458.338643005</v>
      </c>
      <c r="I46" s="30">
        <f>IFERROR((($C46*s_DL)/up_ind!H46),".")</f>
        <v>1065062.8705413158</v>
      </c>
      <c r="J46" s="30" t="str">
        <f>IFERROR((($C46*s_DL)/up_ind!I46),".")</f>
        <v>.</v>
      </c>
      <c r="K46" s="30" t="str">
        <f>IFERROR((($C46*s_DL)/up_ind!J46),".")</f>
        <v>.</v>
      </c>
      <c r="L46" s="30" t="str">
        <f>IFERROR((($C46*s_DL)/up_ind!K46),".")</f>
        <v>.</v>
      </c>
      <c r="M46" s="30" t="str">
        <f>IFERROR((($C46*s_DL)/up_ind!L46),".")</f>
        <v>.</v>
      </c>
      <c r="N46" s="30" t="str">
        <f>IFERROR((($C46*s_DL)/up_ind!M46),".")</f>
        <v>.</v>
      </c>
      <c r="O46" s="30">
        <f>IFERROR((($C46*s_DL)/up_ind!N46),".")</f>
        <v>1.0552996562486643</v>
      </c>
      <c r="P46" s="30">
        <f>IFERROR((($C46*s_DL)/up_ind!O46),".")</f>
        <v>1.0552996562486643</v>
      </c>
      <c r="Q46" s="30">
        <f>IFERROR((($C46*s_DL)/up_ind!P46),".")</f>
        <v>1.0552996562486643</v>
      </c>
      <c r="R46" s="30">
        <f>IFERROR((($C46*s_DL)/up_ind!Q46),".")</f>
        <v>1.0552996562486643</v>
      </c>
      <c r="S46" s="30">
        <f>IFERROR((($C46*s_DL)/up_ind!R46),".")</f>
        <v>1.0552996562486643</v>
      </c>
    </row>
    <row r="47" spans="1:19">
      <c r="A47" s="88" t="s">
        <v>54</v>
      </c>
      <c r="B47" s="28"/>
      <c r="C47" s="28">
        <v>5</v>
      </c>
      <c r="D47" s="30">
        <f>IFERROR((($C47*s_DL)/up_ind!C47),".")</f>
        <v>765402.29680702917</v>
      </c>
      <c r="E47" s="30">
        <f>IFERROR((($C47*s_DL)/up_ind!D47),".")</f>
        <v>299659.64000845613</v>
      </c>
      <c r="F47" s="30">
        <f>IFERROR((($C47*s_DL)/up_ind!E47),".")</f>
        <v>61055.108110145506</v>
      </c>
      <c r="G47" s="30">
        <f>IFERROR((($C47*s_DL)/up_ind!F47),".")</f>
        <v>0.94344234620682488</v>
      </c>
      <c r="H47" s="30">
        <f>IFERROR((($C47*s_DL)/up_ind!G47),".")</f>
        <v>826458.34835952078</v>
      </c>
      <c r="I47" s="30">
        <f>IFERROR((($C47*s_DL)/up_ind!H47),".")</f>
        <v>1065062.8802578317</v>
      </c>
      <c r="J47" s="30" t="str">
        <f>IFERROR((($C47*s_DL)/up_ind!I47),".")</f>
        <v>.</v>
      </c>
      <c r="K47" s="30" t="str">
        <f>IFERROR((($C47*s_DL)/up_ind!J47),".")</f>
        <v>.</v>
      </c>
      <c r="L47" s="30" t="str">
        <f>IFERROR((($C47*s_DL)/up_ind!K47),".")</f>
        <v>.</v>
      </c>
      <c r="M47" s="30" t="str">
        <f>IFERROR((($C47*s_DL)/up_ind!L47),".")</f>
        <v>.</v>
      </c>
      <c r="N47" s="30" t="str">
        <f>IFERROR((($C47*s_DL)/up_ind!M47),".")</f>
        <v>.</v>
      </c>
      <c r="O47" s="30">
        <f>IFERROR((($C47*s_DL)/up_ind!N47),".")</f>
        <v>1.0510358192537199</v>
      </c>
      <c r="P47" s="30">
        <f>IFERROR((($C47*s_DL)/up_ind!O47),".")</f>
        <v>1.0805900619539694</v>
      </c>
      <c r="Q47" s="30">
        <f>IFERROR((($C47*s_DL)/up_ind!P47),".")</f>
        <v>1.0853403259857706</v>
      </c>
      <c r="R47" s="30">
        <f>IFERROR((($C47*s_DL)/up_ind!Q47),".")</f>
        <v>1.0222275872494189</v>
      </c>
      <c r="S47" s="30">
        <f>IFERROR((($C47*s_DL)/up_ind!R47),".")</f>
        <v>1.0662812908051296</v>
      </c>
    </row>
    <row r="48" spans="1:19">
      <c r="A48" s="88" t="s">
        <v>55</v>
      </c>
      <c r="B48" s="28"/>
      <c r="C48" s="28">
        <v>5</v>
      </c>
      <c r="D48" s="30">
        <f>IFERROR((($C48*s_DL)/up_ind!C48),".")</f>
        <v>765402.29680702917</v>
      </c>
      <c r="E48" s="30">
        <f>IFERROR((($C48*s_DL)/up_ind!D48),".")</f>
        <v>299659.64000845613</v>
      </c>
      <c r="F48" s="30">
        <f>IFERROR((($C48*s_DL)/up_ind!E48),".")</f>
        <v>61055.108110145506</v>
      </c>
      <c r="G48" s="30">
        <f>IFERROR((($C48*s_DL)/up_ind!F48),".")</f>
        <v>0.9563538454419257</v>
      </c>
      <c r="H48" s="30">
        <f>IFERROR((($C48*s_DL)/up_ind!G48),".")</f>
        <v>826458.36127102003</v>
      </c>
      <c r="I48" s="30">
        <f>IFERROR((($C48*s_DL)/up_ind!H48),".")</f>
        <v>1065062.8931693309</v>
      </c>
      <c r="J48" s="30" t="str">
        <f>IFERROR((($C48*s_DL)/up_ind!I48),".")</f>
        <v>.</v>
      </c>
      <c r="K48" s="30" t="str">
        <f>IFERROR((($C48*s_DL)/up_ind!J48),".")</f>
        <v>.</v>
      </c>
      <c r="L48" s="30" t="str">
        <f>IFERROR((($C48*s_DL)/up_ind!K48),".")</f>
        <v>.</v>
      </c>
      <c r="M48" s="30" t="str">
        <f>IFERROR((($C48*s_DL)/up_ind!L48),".")</f>
        <v>.</v>
      </c>
      <c r="N48" s="30" t="str">
        <f>IFERROR((($C48*s_DL)/up_ind!M48),".")</f>
        <v>.</v>
      </c>
      <c r="O48" s="30">
        <f>IFERROR((($C48*s_DL)/up_ind!N48),".")</f>
        <v>0.97278651440206154</v>
      </c>
      <c r="P48" s="30">
        <f>IFERROR((($C48*s_DL)/up_ind!O48),".")</f>
        <v>1.0386210697274934</v>
      </c>
      <c r="Q48" s="30">
        <f>IFERROR((($C48*s_DL)/up_ind!P48),".")</f>
        <v>1.0552996562486643</v>
      </c>
      <c r="R48" s="30">
        <f>IFERROR((($C48*s_DL)/up_ind!Q48),".")</f>
        <v>1.032780384702519</v>
      </c>
      <c r="S48" s="30">
        <f>IFERROR((($C48*s_DL)/up_ind!R48),".")</f>
        <v>1.0808739048911782</v>
      </c>
    </row>
    <row r="49" spans="1:19">
      <c r="A49" s="34" t="s">
        <v>56</v>
      </c>
      <c r="B49" s="90" t="s">
        <v>9</v>
      </c>
      <c r="C49" s="28">
        <v>5</v>
      </c>
      <c r="D49" s="30">
        <f>IFERROR((($C49*s_DL)/up_ind!C49),".")</f>
        <v>765402.29680702917</v>
      </c>
      <c r="E49" s="30">
        <f>IFERROR((($C49*s_DL)/up_ind!D49),".")</f>
        <v>299659.64000845613</v>
      </c>
      <c r="F49" s="30">
        <f>IFERROR((($C49*s_DL)/up_ind!E49),".")</f>
        <v>61055.108110145506</v>
      </c>
      <c r="G49" s="30">
        <f>IFERROR((($C49*s_DL)/up_ind!F49),".")</f>
        <v>0.93563529012464519</v>
      </c>
      <c r="H49" s="30">
        <f>IFERROR((($C49*s_DL)/up_ind!G49),".")</f>
        <v>826458.34055246471</v>
      </c>
      <c r="I49" s="30">
        <f>IFERROR((($C49*s_DL)/up_ind!H49),".")</f>
        <v>1065062.8724507755</v>
      </c>
      <c r="J49" s="30" t="str">
        <f>IFERROR((($C49*s_DL)/up_ind!I49),".")</f>
        <v>.</v>
      </c>
      <c r="K49" s="30" t="str">
        <f>IFERROR((($C49*s_DL)/up_ind!J49),".")</f>
        <v>.</v>
      </c>
      <c r="L49" s="30" t="str">
        <f>IFERROR((($C49*s_DL)/up_ind!K49),".")</f>
        <v>.</v>
      </c>
      <c r="M49" s="30" t="str">
        <f>IFERROR((($C49*s_DL)/up_ind!L49),".")</f>
        <v>.</v>
      </c>
      <c r="N49" s="30" t="str">
        <f>IFERROR((($C49*s_DL)/up_ind!M49),".")</f>
        <v>.</v>
      </c>
      <c r="O49" s="30">
        <f>IFERROR((($C49*s_DL)/up_ind!N49),".")</f>
        <v>1.047983544710122</v>
      </c>
      <c r="P49" s="30">
        <f>IFERROR((($C49*s_DL)/up_ind!O49),".")</f>
        <v>1.0817396258496652</v>
      </c>
      <c r="Q49" s="30">
        <f>IFERROR((($C49*s_DL)/up_ind!P49),".")</f>
        <v>1.0886650473676376</v>
      </c>
      <c r="R49" s="30">
        <f>IFERROR((($C49*s_DL)/up_ind!Q49),".")</f>
        <v>1.0366067476838734</v>
      </c>
      <c r="S49" s="30">
        <f>IFERROR((($C49*s_DL)/up_ind!R49),".")</f>
        <v>1.0574577332553079</v>
      </c>
    </row>
    <row r="50" spans="1:19">
      <c r="A50" s="88" t="s">
        <v>57</v>
      </c>
      <c r="B50" s="28"/>
      <c r="C50" s="28">
        <v>5</v>
      </c>
      <c r="D50" s="30">
        <f>IFERROR((($C50*s_DL)/up_ind!C50),".")</f>
        <v>765402.29680702917</v>
      </c>
      <c r="E50" s="30">
        <f>IFERROR((($C50*s_DL)/up_ind!D50),".")</f>
        <v>299659.64000845613</v>
      </c>
      <c r="F50" s="30">
        <f>IFERROR((($C50*s_DL)/up_ind!E50),".")</f>
        <v>61055.108110145506</v>
      </c>
      <c r="G50" s="30">
        <f>IFERROR((($C50*s_DL)/up_ind!F50),".")</f>
        <v>0.90978414239121697</v>
      </c>
      <c r="H50" s="30">
        <f>IFERROR((($C50*s_DL)/up_ind!G50),".")</f>
        <v>826458.31470131699</v>
      </c>
      <c r="I50" s="30">
        <f>IFERROR((($C50*s_DL)/up_ind!H50),".")</f>
        <v>1065062.8465996278</v>
      </c>
      <c r="J50" s="30" t="str">
        <f>IFERROR((($C50*s_DL)/up_ind!I50),".")</f>
        <v>.</v>
      </c>
      <c r="K50" s="30" t="str">
        <f>IFERROR((($C50*s_DL)/up_ind!J50),".")</f>
        <v>.</v>
      </c>
      <c r="L50" s="30" t="str">
        <f>IFERROR((($C50*s_DL)/up_ind!K50),".")</f>
        <v>.</v>
      </c>
      <c r="M50" s="30" t="str">
        <f>IFERROR((($C50*s_DL)/up_ind!L50),".")</f>
        <v>.</v>
      </c>
      <c r="N50" s="30" t="str">
        <f>IFERROR((($C50*s_DL)/up_ind!M50),".")</f>
        <v>.</v>
      </c>
      <c r="O50" s="30">
        <f>IFERROR((($C50*s_DL)/up_ind!N50),".")</f>
        <v>1.0939081802577622</v>
      </c>
      <c r="P50" s="30">
        <f>IFERROR((($C50*s_DL)/up_ind!O50),".")</f>
        <v>1.0972273866989484</v>
      </c>
      <c r="Q50" s="30">
        <f>IFERROR((($C50*s_DL)/up_ind!P50),".")</f>
        <v>1.0904763114569533</v>
      </c>
      <c r="R50" s="30">
        <f>IFERROR((($C50*s_DL)/up_ind!Q50),".")</f>
        <v>1.1126435953959963</v>
      </c>
      <c r="S50" s="30">
        <f>IFERROR((($C50*s_DL)/up_ind!R50),".")</f>
        <v>1.0282406907038268</v>
      </c>
    </row>
    <row r="51" spans="1:19">
      <c r="A51" s="88" t="s">
        <v>58</v>
      </c>
      <c r="B51" s="28"/>
      <c r="C51" s="28">
        <v>5</v>
      </c>
      <c r="D51" s="30">
        <f>IFERROR((($C51*s_DL)/up_ind!C51),".")</f>
        <v>765402.29680702917</v>
      </c>
      <c r="E51" s="30">
        <f>IFERROR((($C51*s_DL)/up_ind!D51),".")</f>
        <v>299659.64000845613</v>
      </c>
      <c r="F51" s="30">
        <f>IFERROR((($C51*s_DL)/up_ind!E51),".")</f>
        <v>61055.108110145506</v>
      </c>
      <c r="G51" s="30">
        <f>IFERROR((($C51*s_DL)/up_ind!F51),".")</f>
        <v>1.0291733596734327</v>
      </c>
      <c r="H51" s="30">
        <f>IFERROR((($C51*s_DL)/up_ind!G51),".")</f>
        <v>826458.43409053434</v>
      </c>
      <c r="I51" s="30">
        <f>IFERROR((($C51*s_DL)/up_ind!H51),".")</f>
        <v>1065062.9659888451</v>
      </c>
      <c r="J51" s="30">
        <f>IFERROR((($C51*s_DL)/up_ind!I51),".")</f>
        <v>1.3331952323941458</v>
      </c>
      <c r="K51" s="30">
        <f>IFERROR((($C51*s_DL)/up_ind!J51),".")</f>
        <v>1.3331952323941458</v>
      </c>
      <c r="L51" s="30">
        <f>IFERROR((($C51*s_DL)/up_ind!K51),".")</f>
        <v>1.3331952323941458</v>
      </c>
      <c r="M51" s="30">
        <f>IFERROR((($C51*s_DL)/up_ind!L51),".")</f>
        <v>1.3331952323941458</v>
      </c>
      <c r="N51" s="30">
        <f>IFERROR((($C51*s_DL)/up_ind!M51),".")</f>
        <v>1.3331952323941458</v>
      </c>
      <c r="O51" s="30">
        <f>IFERROR((($C51*s_DL)/up_ind!N51),".")</f>
        <v>1.0259857769084235</v>
      </c>
      <c r="P51" s="30">
        <f>IFERROR((($C51*s_DL)/up_ind!O51),".")</f>
        <v>1.1498871474062768</v>
      </c>
      <c r="Q51" s="30">
        <f>IFERROR((($C51*s_DL)/up_ind!P51),".")</f>
        <v>1.127886405091165</v>
      </c>
      <c r="R51" s="30">
        <f>IFERROR((($C51*s_DL)/up_ind!Q51),".")</f>
        <v>1.1107583468923625</v>
      </c>
      <c r="S51" s="30">
        <f>IFERROR((($C51*s_DL)/up_ind!R51),".")</f>
        <v>1.1631747322207502</v>
      </c>
    </row>
    <row r="52" spans="1:19">
      <c r="A52" s="88" t="s">
        <v>59</v>
      </c>
      <c r="B52" s="28"/>
      <c r="C52" s="28">
        <v>5</v>
      </c>
      <c r="D52" s="30">
        <f>IFERROR((($C52*s_DL)/up_ind!C52),".")</f>
        <v>765402.29680702917</v>
      </c>
      <c r="E52" s="30">
        <f>IFERROR((($C52*s_DL)/up_ind!D52),".")</f>
        <v>299659.64000845613</v>
      </c>
      <c r="F52" s="30">
        <f>IFERROR((($C52*s_DL)/up_ind!E52),".")</f>
        <v>61055.108110145506</v>
      </c>
      <c r="G52" s="30">
        <f>IFERROR((($C52*s_DL)/up_ind!F52),".")</f>
        <v>0.91688508390972212</v>
      </c>
      <c r="H52" s="30">
        <f>IFERROR((($C52*s_DL)/up_ind!G52),".")</f>
        <v>826458.32180225849</v>
      </c>
      <c r="I52" s="30">
        <f>IFERROR((($C52*s_DL)/up_ind!H52),".")</f>
        <v>1065062.8537005691</v>
      </c>
      <c r="J52" s="30">
        <f>IFERROR((($C52*s_DL)/up_ind!I52),".")</f>
        <v>1.1866258356929424</v>
      </c>
      <c r="K52" s="30">
        <f>IFERROR((($C52*s_DL)/up_ind!J52),".")</f>
        <v>1.1866258356929424</v>
      </c>
      <c r="L52" s="30">
        <f>IFERROR((($C52*s_DL)/up_ind!K52),".")</f>
        <v>1.1866258356929424</v>
      </c>
      <c r="M52" s="30">
        <f>IFERROR((($C52*s_DL)/up_ind!L52),".")</f>
        <v>1.1866258356929424</v>
      </c>
      <c r="N52" s="30">
        <f>IFERROR((($C52*s_DL)/up_ind!M52),".")</f>
        <v>1.1866258356929424</v>
      </c>
      <c r="O52" s="30">
        <f>IFERROR((($C52*s_DL)/up_ind!N52),".")</f>
        <v>1.1115551934796468</v>
      </c>
      <c r="P52" s="30">
        <f>IFERROR((($C52*s_DL)/up_ind!O52),".")</f>
        <v>1.0983428208495243</v>
      </c>
      <c r="Q52" s="30">
        <f>IFERROR((($C52*s_DL)/up_ind!P52),".")</f>
        <v>1.0984990573816507</v>
      </c>
      <c r="R52" s="30">
        <f>IFERROR((($C52*s_DL)/up_ind!Q52),".")</f>
        <v>1.0335856715521903</v>
      </c>
      <c r="S52" s="30">
        <f>IFERROR((($C52*s_DL)/up_ind!R52),".")</f>
        <v>1.0362661955147201</v>
      </c>
    </row>
    <row r="53" spans="1:19">
      <c r="A53" s="88" t="s">
        <v>60</v>
      </c>
      <c r="B53" s="28"/>
      <c r="C53" s="28">
        <v>5</v>
      </c>
      <c r="D53" s="30">
        <f>IFERROR((($C53*s_DL)/up_ind!C53),".")</f>
        <v>765402.29680702917</v>
      </c>
      <c r="E53" s="30">
        <f>IFERROR((($C53*s_DL)/up_ind!D53),".")</f>
        <v>299659.64000845613</v>
      </c>
      <c r="F53" s="30">
        <f>IFERROR((($C53*s_DL)/up_ind!E53),".")</f>
        <v>61055.108110145506</v>
      </c>
      <c r="G53" s="30">
        <f>IFERROR((($C53*s_DL)/up_ind!F53),".")</f>
        <v>0.90016052272195968</v>
      </c>
      <c r="H53" s="30">
        <f>IFERROR((($C53*s_DL)/up_ind!G53),".")</f>
        <v>826458.30507769738</v>
      </c>
      <c r="I53" s="30">
        <f>IFERROR((($C53*s_DL)/up_ind!H53),".")</f>
        <v>1065062.836976008</v>
      </c>
      <c r="J53" s="30" t="str">
        <f>IFERROR((($C53*s_DL)/up_ind!I53),".")</f>
        <v>.</v>
      </c>
      <c r="K53" s="30" t="str">
        <f>IFERROR((($C53*s_DL)/up_ind!J53),".")</f>
        <v>.</v>
      </c>
      <c r="L53" s="30" t="str">
        <f>IFERROR((($C53*s_DL)/up_ind!K53),".")</f>
        <v>.</v>
      </c>
      <c r="M53" s="30" t="str">
        <f>IFERROR((($C53*s_DL)/up_ind!L53),".")</f>
        <v>.</v>
      </c>
      <c r="N53" s="30" t="str">
        <f>IFERROR((($C53*s_DL)/up_ind!M53),".")</f>
        <v>.</v>
      </c>
      <c r="O53" s="30">
        <f>IFERROR((($C53*s_DL)/up_ind!N53),".")</f>
        <v>1.1010414518589828</v>
      </c>
      <c r="P53" s="30">
        <f>IFERROR((($C53*s_DL)/up_ind!O53),".")</f>
        <v>1.0932093347939376</v>
      </c>
      <c r="Q53" s="30">
        <f>IFERROR((($C53*s_DL)/up_ind!P53),".")</f>
        <v>1.1070899343882457</v>
      </c>
      <c r="R53" s="30">
        <f>IFERROR((($C53*s_DL)/up_ind!Q53),".")</f>
        <v>1.1032794850156229</v>
      </c>
      <c r="S53" s="30">
        <f>IFERROR((($C53*s_DL)/up_ind!R53),".")</f>
        <v>1.0173640476907053</v>
      </c>
    </row>
    <row r="54" spans="1:19">
      <c r="A54" s="88" t="s">
        <v>61</v>
      </c>
      <c r="B54" s="28"/>
      <c r="C54" s="28">
        <v>5</v>
      </c>
      <c r="D54" s="30">
        <f>IFERROR((($C54*s_DL)/up_ind!C54),".")</f>
        <v>765402.29680702917</v>
      </c>
      <c r="E54" s="30">
        <f>IFERROR((($C54*s_DL)/up_ind!D54),".")</f>
        <v>299659.64000845613</v>
      </c>
      <c r="F54" s="30">
        <f>IFERROR((($C54*s_DL)/up_ind!E54),".")</f>
        <v>61055.108110145506</v>
      </c>
      <c r="G54" s="30">
        <f>IFERROR((($C54*s_DL)/up_ind!F54),".")</f>
        <v>1.0004205325166575</v>
      </c>
      <c r="H54" s="30">
        <f>IFERROR((($C54*s_DL)/up_ind!G54),".")</f>
        <v>826458.40533770714</v>
      </c>
      <c r="I54" s="30">
        <f>IFERROR((($C54*s_DL)/up_ind!H54),".")</f>
        <v>1065062.937236018</v>
      </c>
      <c r="J54" s="30">
        <f>IFERROR((($C54*s_DL)/up_ind!I54),".")</f>
        <v>1.3085715737483437</v>
      </c>
      <c r="K54" s="30">
        <f>IFERROR((($C54*s_DL)/up_ind!J54),".")</f>
        <v>1.3085715737483437</v>
      </c>
      <c r="L54" s="30">
        <f>IFERROR((($C54*s_DL)/up_ind!K54),".")</f>
        <v>1.3085715737483437</v>
      </c>
      <c r="M54" s="30">
        <f>IFERROR((($C54*s_DL)/up_ind!L54),".")</f>
        <v>1.3085715737483437</v>
      </c>
      <c r="N54" s="30">
        <f>IFERROR((($C54*s_DL)/up_ind!M54),".")</f>
        <v>1.3085715737483437</v>
      </c>
      <c r="O54" s="30">
        <f>IFERROR((($C54*s_DL)/up_ind!N54),".")</f>
        <v>1.0575987840400565</v>
      </c>
      <c r="P54" s="30">
        <f>IFERROR((($C54*s_DL)/up_ind!O54),".")</f>
        <v>1.048213518939507</v>
      </c>
      <c r="Q54" s="30">
        <f>IFERROR((($C54*s_DL)/up_ind!P54),".")</f>
        <v>1.0337629285701195</v>
      </c>
      <c r="R54" s="30">
        <f>IFERROR((($C54*s_DL)/up_ind!Q54),".")</f>
        <v>1.0043607839525082</v>
      </c>
      <c r="S54" s="30">
        <f>IFERROR((($C54*s_DL)/up_ind!R54),".")</f>
        <v>1.1306782031235683</v>
      </c>
    </row>
    <row r="55" spans="1:19">
      <c r="A55" s="88" t="s">
        <v>62</v>
      </c>
      <c r="B55" s="28"/>
      <c r="C55" s="28">
        <v>5</v>
      </c>
      <c r="D55" s="30">
        <f>IFERROR((($C55*s_DL)/up_ind!C55),".")</f>
        <v>765402.29680702917</v>
      </c>
      <c r="E55" s="30">
        <f>IFERROR((($C55*s_DL)/up_ind!D55),".")</f>
        <v>299659.64000845613</v>
      </c>
      <c r="F55" s="30">
        <f>IFERROR((($C55*s_DL)/up_ind!E55),".")</f>
        <v>61055.108110145506</v>
      </c>
      <c r="G55" s="30">
        <f>IFERROR((($C55*s_DL)/up_ind!F55),".")</f>
        <v>0.89013968047723613</v>
      </c>
      <c r="H55" s="30">
        <f>IFERROR((($C55*s_DL)/up_ind!G55),".")</f>
        <v>826458.29505685507</v>
      </c>
      <c r="I55" s="30">
        <f>IFERROR((($C55*s_DL)/up_ind!H55),".")</f>
        <v>1065062.8269551657</v>
      </c>
      <c r="J55" s="30">
        <f>IFERROR((($C55*s_DL)/up_ind!I55),".")</f>
        <v>1.0951665321513915</v>
      </c>
      <c r="K55" s="30">
        <f>IFERROR((($C55*s_DL)/up_ind!J55),".")</f>
        <v>1.0951665321513915</v>
      </c>
      <c r="L55" s="30">
        <f>IFERROR((($C55*s_DL)/up_ind!K55),".")</f>
        <v>1.0951665321513915</v>
      </c>
      <c r="M55" s="30">
        <f>IFERROR((($C55*s_DL)/up_ind!L55),".")</f>
        <v>1.0951665321513915</v>
      </c>
      <c r="N55" s="30">
        <f>IFERROR((($C55*s_DL)/up_ind!M55),".")</f>
        <v>1.0951665321513915</v>
      </c>
      <c r="O55" s="30">
        <f>IFERROR((($C55*s_DL)/up_ind!N55),".")</f>
        <v>1.0994690787775909</v>
      </c>
      <c r="P55" s="30">
        <f>IFERROR((($C55*s_DL)/up_ind!O55),".")</f>
        <v>1.0986102527513624</v>
      </c>
      <c r="Q55" s="30">
        <f>IFERROR((($C55*s_DL)/up_ind!P55),".")</f>
        <v>1.1113022914061397</v>
      </c>
      <c r="R55" s="30">
        <f>IFERROR((($C55*s_DL)/up_ind!Q55),".")</f>
        <v>1.07814164015015</v>
      </c>
      <c r="S55" s="30">
        <f>IFERROR((($C55*s_DL)/up_ind!R55),".")</f>
        <v>1.0060384625644725</v>
      </c>
    </row>
    <row r="56" spans="1:19">
      <c r="A56" s="88" t="s">
        <v>63</v>
      </c>
      <c r="B56" s="28"/>
      <c r="C56" s="28">
        <v>5</v>
      </c>
      <c r="D56" s="30">
        <f>IFERROR((($C56*s_DL)/up_ind!C56),".")</f>
        <v>765402.29680702917</v>
      </c>
      <c r="E56" s="30">
        <f>IFERROR((($C56*s_DL)/up_ind!D56),".")</f>
        <v>299659.64000845613</v>
      </c>
      <c r="F56" s="30">
        <f>IFERROR((($C56*s_DL)/up_ind!E56),".")</f>
        <v>61055.108110145506</v>
      </c>
      <c r="G56" s="30">
        <f>IFERROR((($C56*s_DL)/up_ind!F56),".")</f>
        <v>0.961094753801506</v>
      </c>
      <c r="H56" s="30">
        <f>IFERROR((($C56*s_DL)/up_ind!G56),".")</f>
        <v>826458.36601192842</v>
      </c>
      <c r="I56" s="30">
        <f>IFERROR((($C56*s_DL)/up_ind!H56),".")</f>
        <v>1065062.8979102392</v>
      </c>
      <c r="J56" s="30">
        <f>IFERROR((($C56*s_DL)/up_ind!I56),".")</f>
        <v>1.245253594373424</v>
      </c>
      <c r="K56" s="30">
        <f>IFERROR((($C56*s_DL)/up_ind!J56),".")</f>
        <v>1.245253594373424</v>
      </c>
      <c r="L56" s="30">
        <f>IFERROR((($C56*s_DL)/up_ind!K56),".")</f>
        <v>1.245253594373424</v>
      </c>
      <c r="M56" s="30">
        <f>IFERROR((($C56*s_DL)/up_ind!L56),".")</f>
        <v>1.245253594373424</v>
      </c>
      <c r="N56" s="30">
        <f>IFERROR((($C56*s_DL)/up_ind!M56),".")</f>
        <v>1.245253594373424</v>
      </c>
      <c r="O56" s="30">
        <f>IFERROR((($C56*s_DL)/up_ind!N56),".")</f>
        <v>1.0695329849456592</v>
      </c>
      <c r="P56" s="30">
        <f>IFERROR((($C56*s_DL)/up_ind!O56),".")</f>
        <v>1.0909215855735135</v>
      </c>
      <c r="Q56" s="30">
        <f>IFERROR((($C56*s_DL)/up_ind!P56),".")</f>
        <v>1.0920475094193762</v>
      </c>
      <c r="R56" s="30">
        <f>IFERROR((($C56*s_DL)/up_ind!Q56),".")</f>
        <v>1.0623349872903223</v>
      </c>
      <c r="S56" s="30">
        <f>IFERROR((($C56*s_DL)/up_ind!R56),".")</f>
        <v>1.0862320933438872</v>
      </c>
    </row>
    <row r="57" spans="1:19">
      <c r="A57" s="88" t="s">
        <v>64</v>
      </c>
      <c r="B57" s="28"/>
      <c r="C57" s="28">
        <v>5</v>
      </c>
      <c r="D57" s="30">
        <f>IFERROR((($C57*s_DL)/up_ind!C57),".")</f>
        <v>765402.29680702917</v>
      </c>
      <c r="E57" s="30">
        <f>IFERROR((($C57*s_DL)/up_ind!D57),".")</f>
        <v>299659.64000845613</v>
      </c>
      <c r="F57" s="30">
        <f>IFERROR((($C57*s_DL)/up_ind!E57),".")</f>
        <v>61055.108110145506</v>
      </c>
      <c r="G57" s="30">
        <f>IFERROR((($C57*s_DL)/up_ind!F57),".")</f>
        <v>0.9106708715748344</v>
      </c>
      <c r="H57" s="30">
        <f>IFERROR((($C57*s_DL)/up_ind!G57),".")</f>
        <v>826458.31558804621</v>
      </c>
      <c r="I57" s="30">
        <f>IFERROR((($C57*s_DL)/up_ind!H57),".")</f>
        <v>1065062.847486357</v>
      </c>
      <c r="J57" s="30" t="str">
        <f>IFERROR((($C57*s_DL)/up_ind!I57),".")</f>
        <v>.</v>
      </c>
      <c r="K57" s="30" t="str">
        <f>IFERROR((($C57*s_DL)/up_ind!J57),".")</f>
        <v>.</v>
      </c>
      <c r="L57" s="30" t="str">
        <f>IFERROR((($C57*s_DL)/up_ind!K57),".")</f>
        <v>.</v>
      </c>
      <c r="M57" s="30" t="str">
        <f>IFERROR((($C57*s_DL)/up_ind!L57),".")</f>
        <v>.</v>
      </c>
      <c r="N57" s="30" t="str">
        <f>IFERROR((($C57*s_DL)/up_ind!M57),".")</f>
        <v>.</v>
      </c>
      <c r="O57" s="30">
        <f>IFERROR((($C57*s_DL)/up_ind!N57),".")</f>
        <v>1.1086282057514263</v>
      </c>
      <c r="P57" s="30">
        <f>IFERROR((($C57*s_DL)/up_ind!O57),".")</f>
        <v>1.1011822499986064</v>
      </c>
      <c r="Q57" s="30">
        <f>IFERROR((($C57*s_DL)/up_ind!P57),".")</f>
        <v>1.1033828540153894</v>
      </c>
      <c r="R57" s="30">
        <f>IFERROR((($C57*s_DL)/up_ind!Q57),".")</f>
        <v>1.0798275961047843</v>
      </c>
      <c r="S57" s="30">
        <f>IFERROR((($C57*s_DL)/up_ind!R57),".")</f>
        <v>1.029242874612895</v>
      </c>
    </row>
    <row r="58" spans="1:19">
      <c r="A58" s="88" t="s">
        <v>65</v>
      </c>
      <c r="B58" s="28"/>
      <c r="C58" s="28">
        <v>5</v>
      </c>
      <c r="D58" s="30">
        <f>IFERROR((($C58*s_DL)/up_ind!C58),".")</f>
        <v>765402.29680702917</v>
      </c>
      <c r="E58" s="30">
        <f>IFERROR((($C58*s_DL)/up_ind!D58),".")</f>
        <v>299659.64000845613</v>
      </c>
      <c r="F58" s="30">
        <f>IFERROR((($C58*s_DL)/up_ind!E58),".")</f>
        <v>61055.108110145506</v>
      </c>
      <c r="G58" s="30">
        <f>IFERROR((($C58*s_DL)/up_ind!F58),".")</f>
        <v>0.94044328236577912</v>
      </c>
      <c r="H58" s="30">
        <f>IFERROR((($C58*s_DL)/up_ind!G58),".")</f>
        <v>826458.34536045697</v>
      </c>
      <c r="I58" s="30">
        <f>IFERROR((($C58*s_DL)/up_ind!H58),".")</f>
        <v>1065062.8772587676</v>
      </c>
      <c r="J58" s="30">
        <f>IFERROR((($C58*s_DL)/up_ind!I58),".")</f>
        <v>1.2112494943387446</v>
      </c>
      <c r="K58" s="30">
        <f>IFERROR((($C58*s_DL)/up_ind!J58),".")</f>
        <v>1.2112494943387446</v>
      </c>
      <c r="L58" s="30">
        <f>IFERROR((($C58*s_DL)/up_ind!K58),".")</f>
        <v>1.2112494943387446</v>
      </c>
      <c r="M58" s="30">
        <f>IFERROR((($C58*s_DL)/up_ind!L58),".")</f>
        <v>1.2112494943387446</v>
      </c>
      <c r="N58" s="30">
        <f>IFERROR((($C58*s_DL)/up_ind!M58),".")</f>
        <v>1.2112494943387446</v>
      </c>
      <c r="O58" s="30">
        <f>IFERROR((($C58*s_DL)/up_ind!N58),".")</f>
        <v>1.0419975597413285</v>
      </c>
      <c r="P58" s="30">
        <f>IFERROR((($C58*s_DL)/up_ind!O58),".")</f>
        <v>1.0679106615483562</v>
      </c>
      <c r="Q58" s="30">
        <f>IFERROR((($C58*s_DL)/up_ind!P58),".")</f>
        <v>1.074096342237826</v>
      </c>
      <c r="R58" s="30">
        <f>IFERROR((($C58*s_DL)/up_ind!Q58),".")</f>
        <v>1.0290606593567011</v>
      </c>
      <c r="S58" s="30">
        <f>IFERROR((($C58*s_DL)/up_ind!R58),".")</f>
        <v>1.0628917401065685</v>
      </c>
    </row>
    <row r="59" spans="1:19">
      <c r="A59" s="88" t="s">
        <v>66</v>
      </c>
      <c r="B59" s="28"/>
      <c r="C59" s="28">
        <v>5</v>
      </c>
      <c r="D59" s="30">
        <f>IFERROR((($C59*s_DL)/up_ind!C59),".")</f>
        <v>765402.29680702917</v>
      </c>
      <c r="E59" s="30">
        <f>IFERROR((($C59*s_DL)/up_ind!D59),".")</f>
        <v>299659.64000845613</v>
      </c>
      <c r="F59" s="30">
        <f>IFERROR((($C59*s_DL)/up_ind!E59),".")</f>
        <v>61055.108110145506</v>
      </c>
      <c r="G59" s="30">
        <f>IFERROR((($C59*s_DL)/up_ind!F59),".")</f>
        <v>0.90543110821709627</v>
      </c>
      <c r="H59" s="30">
        <f>IFERROR((($C59*s_DL)/up_ind!G59),".")</f>
        <v>826458.3103482828</v>
      </c>
      <c r="I59" s="30">
        <f>IFERROR((($C59*s_DL)/up_ind!H59),".")</f>
        <v>1065062.8422465934</v>
      </c>
      <c r="J59" s="30">
        <f>IFERROR((($C59*s_DL)/up_ind!I59),".")</f>
        <v>1.1279980770124609</v>
      </c>
      <c r="K59" s="30">
        <f>IFERROR((($C59*s_DL)/up_ind!J59),".")</f>
        <v>1.1279980770124609</v>
      </c>
      <c r="L59" s="30">
        <f>IFERROR((($C59*s_DL)/up_ind!K59),".")</f>
        <v>1.1279980770124609</v>
      </c>
      <c r="M59" s="30">
        <f>IFERROR((($C59*s_DL)/up_ind!L59),".")</f>
        <v>1.1279980770124609</v>
      </c>
      <c r="N59" s="30">
        <f>IFERROR((($C59*s_DL)/up_ind!M59),".")</f>
        <v>1.1279980770124609</v>
      </c>
      <c r="O59" s="30">
        <f>IFERROR((($C59*s_DL)/up_ind!N59),".")</f>
        <v>1.1116192354535361</v>
      </c>
      <c r="P59" s="30">
        <f>IFERROR((($C59*s_DL)/up_ind!O59),".")</f>
        <v>1.0999684247671262</v>
      </c>
      <c r="Q59" s="30">
        <f>IFERROR((($C59*s_DL)/up_ind!P59),".")</f>
        <v>1.1083573058113538</v>
      </c>
      <c r="R59" s="30">
        <f>IFERROR((($C59*s_DL)/up_ind!Q59),".")</f>
        <v>1.078750759720857</v>
      </c>
      <c r="S59" s="30">
        <f>IFERROR((($C59*s_DL)/up_ind!R59),".")</f>
        <v>1.0233208787865837</v>
      </c>
    </row>
    <row r="60" spans="1:19">
      <c r="A60" s="88" t="s">
        <v>67</v>
      </c>
      <c r="B60" s="28"/>
      <c r="C60" s="28">
        <v>5</v>
      </c>
      <c r="D60" s="30">
        <f>IFERROR((($C60*s_DL)/up_ind!C60),".")</f>
        <v>765402.29680702917</v>
      </c>
      <c r="E60" s="30">
        <f>IFERROR((($C60*s_DL)/up_ind!D60),".")</f>
        <v>299659.64000845613</v>
      </c>
      <c r="F60" s="30">
        <f>IFERROR((($C60*s_DL)/up_ind!E60),".")</f>
        <v>61055.108110145506</v>
      </c>
      <c r="G60" s="30">
        <f>IFERROR((($C60*s_DL)/up_ind!F60),".")</f>
        <v>0.9175340529439866</v>
      </c>
      <c r="H60" s="30">
        <f>IFERROR((($C60*s_DL)/up_ind!G60),".")</f>
        <v>826458.32245122746</v>
      </c>
      <c r="I60" s="30">
        <f>IFERROR((($C60*s_DL)/up_ind!H60),".")</f>
        <v>1065062.8543495382</v>
      </c>
      <c r="J60" s="30">
        <f>IFERROR((($C60*s_DL)/up_ind!I60),".")</f>
        <v>1.170210063262408</v>
      </c>
      <c r="K60" s="30">
        <f>IFERROR((($C60*s_DL)/up_ind!J60),".")</f>
        <v>1.170210063262408</v>
      </c>
      <c r="L60" s="30">
        <f>IFERROR((($C60*s_DL)/up_ind!K60),".")</f>
        <v>1.170210063262408</v>
      </c>
      <c r="M60" s="30">
        <f>IFERROR((($C60*s_DL)/up_ind!L60),".")</f>
        <v>1.170210063262408</v>
      </c>
      <c r="N60" s="30">
        <f>IFERROR((($C60*s_DL)/up_ind!M60),".")</f>
        <v>1.170210063262408</v>
      </c>
      <c r="O60" s="30">
        <f>IFERROR((($C60*s_DL)/up_ind!N60),".")</f>
        <v>1.108179595450667</v>
      </c>
      <c r="P60" s="30">
        <f>IFERROR((($C60*s_DL)/up_ind!O60),".")</f>
        <v>1.1003535003578024</v>
      </c>
      <c r="Q60" s="30">
        <f>IFERROR((($C60*s_DL)/up_ind!P60),".")</f>
        <v>1.1052774177467792</v>
      </c>
      <c r="R60" s="30">
        <f>IFERROR((($C60*s_DL)/up_ind!Q60),".")</f>
        <v>1.1040847985083342</v>
      </c>
      <c r="S60" s="30">
        <f>IFERROR((($C60*s_DL)/up_ind!R60),".")</f>
        <v>1.0369996622096702</v>
      </c>
    </row>
    <row r="61" spans="1:19">
      <c r="A61" s="88" t="s">
        <v>68</v>
      </c>
      <c r="B61" s="28"/>
      <c r="C61" s="28">
        <v>5</v>
      </c>
      <c r="D61" s="30">
        <f>IFERROR((($C61*s_DL)/up_ind!C61),".")</f>
        <v>765402.29680702917</v>
      </c>
      <c r="E61" s="30">
        <f>IFERROR((($C61*s_DL)/up_ind!D61),".")</f>
        <v>299659.64000845613</v>
      </c>
      <c r="F61" s="30">
        <f>IFERROR((($C61*s_DL)/up_ind!E61),".")</f>
        <v>61055.108110145506</v>
      </c>
      <c r="G61" s="30">
        <f>IFERROR((($C61*s_DL)/up_ind!F61),".")</f>
        <v>0.90241746917347387</v>
      </c>
      <c r="H61" s="30">
        <f>IFERROR((($C61*s_DL)/up_ind!G61),".")</f>
        <v>826458.30733464367</v>
      </c>
      <c r="I61" s="30">
        <f>IFERROR((($C61*s_DL)/up_ind!H61),".")</f>
        <v>1065062.8392329544</v>
      </c>
      <c r="J61" s="30">
        <f>IFERROR((($C61*s_DL)/up_ind!I61),".")</f>
        <v>1.1197901907971939</v>
      </c>
      <c r="K61" s="30">
        <f>IFERROR((($C61*s_DL)/up_ind!J61),".")</f>
        <v>1.1197901907971939</v>
      </c>
      <c r="L61" s="30">
        <f>IFERROR((($C61*s_DL)/up_ind!K61),".")</f>
        <v>1.1197901907971939</v>
      </c>
      <c r="M61" s="30">
        <f>IFERROR((($C61*s_DL)/up_ind!L61),".")</f>
        <v>1.1197901907971939</v>
      </c>
      <c r="N61" s="30">
        <f>IFERROR((($C61*s_DL)/up_ind!M61),".")</f>
        <v>1.1197901907971939</v>
      </c>
      <c r="O61" s="30">
        <f>IFERROR((($C61*s_DL)/up_ind!N61),".")</f>
        <v>1.1009747705695045</v>
      </c>
      <c r="P61" s="30">
        <f>IFERROR((($C61*s_DL)/up_ind!O61),".")</f>
        <v>1.0972534652126777</v>
      </c>
      <c r="Q61" s="30">
        <f>IFERROR((($C61*s_DL)/up_ind!P61),".")</f>
        <v>1.1031626823034433</v>
      </c>
      <c r="R61" s="30">
        <f>IFERROR((($C61*s_DL)/up_ind!Q61),".")</f>
        <v>1.0937544226950013</v>
      </c>
      <c r="S61" s="30">
        <f>IFERROR((($C61*s_DL)/up_ind!R61),".")</f>
        <v>1.0199148551515682</v>
      </c>
    </row>
    <row r="62" spans="1:19">
      <c r="A62" s="88" t="s">
        <v>69</v>
      </c>
      <c r="B62" s="28"/>
      <c r="C62" s="28">
        <v>5</v>
      </c>
      <c r="D62" s="30">
        <f>IFERROR((($C62*s_DL)/up_ind!C62),".")</f>
        <v>765402.29680702917</v>
      </c>
      <c r="E62" s="30">
        <f>IFERROR((($C62*s_DL)/up_ind!D62),".")</f>
        <v>299659.64000845613</v>
      </c>
      <c r="F62" s="30">
        <f>IFERROR((($C62*s_DL)/up_ind!E62),".")</f>
        <v>61055.108110145506</v>
      </c>
      <c r="G62" s="30">
        <f>IFERROR((($C62*s_DL)/up_ind!F62),".")</f>
        <v>0.93372583034888068</v>
      </c>
      <c r="H62" s="30">
        <f>IFERROR((($C62*s_DL)/up_ind!G62),".")</f>
        <v>826458.338643005</v>
      </c>
      <c r="I62" s="30">
        <f>IFERROR((($C62*s_DL)/up_ind!H62),".")</f>
        <v>1065062.8705413158</v>
      </c>
      <c r="J62" s="30">
        <f>IFERROR((($C62*s_DL)/up_ind!I62),".")</f>
        <v>1.170210063262408</v>
      </c>
      <c r="K62" s="30">
        <f>IFERROR((($C62*s_DL)/up_ind!J62),".")</f>
        <v>1.170210063262408</v>
      </c>
      <c r="L62" s="30">
        <f>IFERROR((($C62*s_DL)/up_ind!K62),".")</f>
        <v>1.170210063262408</v>
      </c>
      <c r="M62" s="30">
        <f>IFERROR((($C62*s_DL)/up_ind!L62),".")</f>
        <v>1.170210063262408</v>
      </c>
      <c r="N62" s="30">
        <f>IFERROR((($C62*s_DL)/up_ind!M62),".")</f>
        <v>1.170210063262408</v>
      </c>
      <c r="O62" s="30">
        <f>IFERROR((($C62*s_DL)/up_ind!N62),".")</f>
        <v>1.0552996562486643</v>
      </c>
      <c r="P62" s="30">
        <f>IFERROR((($C62*s_DL)/up_ind!O62),".")</f>
        <v>1.0552996562486643</v>
      </c>
      <c r="Q62" s="30">
        <f>IFERROR((($C62*s_DL)/up_ind!P62),".")</f>
        <v>1.0552996562486643</v>
      </c>
      <c r="R62" s="30">
        <f>IFERROR((($C62*s_DL)/up_ind!Q62),".")</f>
        <v>1.0552996562486643</v>
      </c>
      <c r="S62" s="30">
        <f>IFERROR((($C62*s_DL)/up_ind!R62),".")</f>
        <v>1.0552996562486643</v>
      </c>
    </row>
    <row r="63" spans="1:19">
      <c r="A63" s="88" t="s">
        <v>70</v>
      </c>
      <c r="B63" s="28"/>
      <c r="C63" s="28">
        <v>5</v>
      </c>
      <c r="D63" s="30">
        <f>IFERROR((($C63*s_DL)/up_ind!C63),".")</f>
        <v>765402.29680702917</v>
      </c>
      <c r="E63" s="30">
        <f>IFERROR((($C63*s_DL)/up_ind!D63),".")</f>
        <v>299659.64000845613</v>
      </c>
      <c r="F63" s="30">
        <f>IFERROR((($C63*s_DL)/up_ind!E63),".")</f>
        <v>61055.108110145506</v>
      </c>
      <c r="G63" s="30">
        <f>IFERROR((($C63*s_DL)/up_ind!F63),".")</f>
        <v>0.8870395388314366</v>
      </c>
      <c r="H63" s="30">
        <f>IFERROR((($C63*s_DL)/up_ind!G63),".")</f>
        <v>826458.29195671342</v>
      </c>
      <c r="I63" s="30">
        <f>IFERROR((($C63*s_DL)/up_ind!H63),".")</f>
        <v>1065062.8238550243</v>
      </c>
      <c r="J63" s="30">
        <f>IFERROR((($C63*s_DL)/up_ind!I63),".")</f>
        <v>1.0658526528111509</v>
      </c>
      <c r="K63" s="30">
        <f>IFERROR((($C63*s_DL)/up_ind!J63),".")</f>
        <v>1.0658526528111509</v>
      </c>
      <c r="L63" s="30">
        <f>IFERROR((($C63*s_DL)/up_ind!K63),".")</f>
        <v>1.0658526528111509</v>
      </c>
      <c r="M63" s="30">
        <f>IFERROR((($C63*s_DL)/up_ind!L63),".")</f>
        <v>1.0658526528111509</v>
      </c>
      <c r="N63" s="30">
        <f>IFERROR((($C63*s_DL)/up_ind!M63),".")</f>
        <v>1.0658526528111509</v>
      </c>
      <c r="O63" s="30">
        <f>IFERROR((($C63*s_DL)/up_ind!N63),".")</f>
        <v>1.1298057662384429</v>
      </c>
      <c r="P63" s="30">
        <f>IFERROR((($C63*s_DL)/up_ind!O63),".")</f>
        <v>1.1148157143030926</v>
      </c>
      <c r="Q63" s="30">
        <f>IFERROR((($C63*s_DL)/up_ind!P63),".")</f>
        <v>1.1293936334767576</v>
      </c>
      <c r="R63" s="30">
        <f>IFERROR((($C63*s_DL)/up_ind!Q63),".")</f>
        <v>1.1160168738339005</v>
      </c>
      <c r="S63" s="30">
        <f>IFERROR((($C63*s_DL)/up_ind!R63),".")</f>
        <v>1.002534673436231</v>
      </c>
    </row>
    <row r="64" spans="1:19">
      <c r="A64" s="88" t="s">
        <v>71</v>
      </c>
      <c r="B64" s="28"/>
      <c r="C64" s="28">
        <v>5</v>
      </c>
      <c r="D64" s="30">
        <f>IFERROR((($C64*s_DL)/up_ind!C64),".")</f>
        <v>765402.29680702917</v>
      </c>
      <c r="E64" s="30">
        <f>IFERROR((($C64*s_DL)/up_ind!D64),".")</f>
        <v>299659.64000845613</v>
      </c>
      <c r="F64" s="30">
        <f>IFERROR((($C64*s_DL)/up_ind!E64),".")</f>
        <v>61055.108110145506</v>
      </c>
      <c r="G64" s="30">
        <f>IFERROR((($C64*s_DL)/up_ind!F64),".")</f>
        <v>0.91006416213341135</v>
      </c>
      <c r="H64" s="30">
        <f>IFERROR((($C64*s_DL)/up_ind!G64),".")</f>
        <v>826458.31498133659</v>
      </c>
      <c r="I64" s="30">
        <f>IFERROR((($C64*s_DL)/up_ind!H64),".")</f>
        <v>1065062.8468796476</v>
      </c>
      <c r="J64" s="30">
        <f>IFERROR((($C64*s_DL)/up_ind!I64),".")</f>
        <v>1.1502766253110439</v>
      </c>
      <c r="K64" s="30">
        <f>IFERROR((($C64*s_DL)/up_ind!J64),".")</f>
        <v>1.1502766253110439</v>
      </c>
      <c r="L64" s="30">
        <f>IFERROR((($C64*s_DL)/up_ind!K64),".")</f>
        <v>1.1502766253110439</v>
      </c>
      <c r="M64" s="30">
        <f>IFERROR((($C64*s_DL)/up_ind!L64),".")</f>
        <v>1.1502766253110439</v>
      </c>
      <c r="N64" s="30">
        <f>IFERROR((($C64*s_DL)/up_ind!M64),".")</f>
        <v>1.1502766253110439</v>
      </c>
      <c r="O64" s="30">
        <f>IFERROR((($C64*s_DL)/up_ind!N64),".")</f>
        <v>1.1104330452064681</v>
      </c>
      <c r="P64" s="30">
        <f>IFERROR((($C64*s_DL)/up_ind!O64),".")</f>
        <v>1.0981072260788574</v>
      </c>
      <c r="Q64" s="30">
        <f>IFERROR((($C64*s_DL)/up_ind!P64),".")</f>
        <v>1.1026677791560726</v>
      </c>
      <c r="R64" s="30">
        <f>IFERROR((($C64*s_DL)/up_ind!Q64),".")</f>
        <v>1.0908777766285545</v>
      </c>
      <c r="S64" s="30">
        <f>IFERROR((($C64*s_DL)/up_ind!R64),".")</f>
        <v>1.0285571698330056</v>
      </c>
    </row>
    <row r="65" spans="1:19">
      <c r="A65" s="88" t="s">
        <v>72</v>
      </c>
      <c r="B65" s="28"/>
      <c r="C65" s="28">
        <v>5</v>
      </c>
      <c r="D65" s="30">
        <f>IFERROR((($C65*s_DL)/up_ind!C65),".")</f>
        <v>765402.29680702917</v>
      </c>
      <c r="E65" s="30">
        <f>IFERROR((($C65*s_DL)/up_ind!D65),".")</f>
        <v>299659.64000845613</v>
      </c>
      <c r="F65" s="30">
        <f>IFERROR((($C65*s_DL)/up_ind!E65),".")</f>
        <v>61055.108110145506</v>
      </c>
      <c r="G65" s="30">
        <f>IFERROR((($C65*s_DL)/up_ind!F65),".")</f>
        <v>0.95030839290972136</v>
      </c>
      <c r="H65" s="30">
        <f>IFERROR((($C65*s_DL)/up_ind!G65),".")</f>
        <v>826458.35522556759</v>
      </c>
      <c r="I65" s="30">
        <f>IFERROR((($C65*s_DL)/up_ind!H65),".")</f>
        <v>1065062.8871238783</v>
      </c>
      <c r="J65" s="30" t="str">
        <f>IFERROR((($C65*s_DL)/up_ind!I65),".")</f>
        <v>.</v>
      </c>
      <c r="K65" s="30" t="str">
        <f>IFERROR((($C65*s_DL)/up_ind!J65),".")</f>
        <v>.</v>
      </c>
      <c r="L65" s="30" t="str">
        <f>IFERROR((($C65*s_DL)/up_ind!K65),".")</f>
        <v>.</v>
      </c>
      <c r="M65" s="30" t="str">
        <f>IFERROR((($C65*s_DL)/up_ind!L65),".")</f>
        <v>.</v>
      </c>
      <c r="N65" s="30" t="str">
        <f>IFERROR((($C65*s_DL)/up_ind!M65),".")</f>
        <v>.</v>
      </c>
      <c r="O65" s="30">
        <f>IFERROR((($C65*s_DL)/up_ind!N65),".")</f>
        <v>1.0250639568033839</v>
      </c>
      <c r="P65" s="30">
        <f>IFERROR((($C65*s_DL)/up_ind!O65),".")</f>
        <v>1.0767581823016508</v>
      </c>
      <c r="Q65" s="30">
        <f>IFERROR((($C65*s_DL)/up_ind!P65),".")</f>
        <v>1.0731860911003361</v>
      </c>
      <c r="R65" s="30">
        <f>IFERROR((($C65*s_DL)/up_ind!Q65),".")</f>
        <v>1.0564479692587279</v>
      </c>
      <c r="S65" s="30">
        <f>IFERROR((($C65*s_DL)/up_ind!R65),".")</f>
        <v>1.0740413168104577</v>
      </c>
    </row>
    <row r="66" spans="1:19">
      <c r="A66" s="88" t="s">
        <v>73</v>
      </c>
      <c r="B66" s="28"/>
      <c r="C66" s="28">
        <v>5</v>
      </c>
      <c r="D66" s="30">
        <f>IFERROR((($C66*s_DL)/up_ind!C66),".")</f>
        <v>765402.29680702917</v>
      </c>
      <c r="E66" s="30">
        <f>IFERROR((($C66*s_DL)/up_ind!D66),".")</f>
        <v>299659.64000845613</v>
      </c>
      <c r="F66" s="30">
        <f>IFERROR((($C66*s_DL)/up_ind!E66),".")</f>
        <v>61055.108110145506</v>
      </c>
      <c r="G66" s="30">
        <f>IFERROR((($C66*s_DL)/up_ind!F66),".")</f>
        <v>0.91117206633079151</v>
      </c>
      <c r="H66" s="30">
        <f>IFERROR((($C66*s_DL)/up_ind!G66),".")</f>
        <v>826458.31608924095</v>
      </c>
      <c r="I66" s="30">
        <f>IFERROR((($C66*s_DL)/up_ind!H66),".")</f>
        <v>1065062.8479875517</v>
      </c>
      <c r="J66" s="30" t="str">
        <f>IFERROR((($C66*s_DL)/up_ind!I66),".")</f>
        <v>.</v>
      </c>
      <c r="K66" s="30" t="str">
        <f>IFERROR((($C66*s_DL)/up_ind!J66),".")</f>
        <v>.</v>
      </c>
      <c r="L66" s="30" t="str">
        <f>IFERROR((($C66*s_DL)/up_ind!K66),".")</f>
        <v>.</v>
      </c>
      <c r="M66" s="30" t="str">
        <f>IFERROR((($C66*s_DL)/up_ind!L66),".")</f>
        <v>.</v>
      </c>
      <c r="N66" s="30" t="str">
        <f>IFERROR((($C66*s_DL)/up_ind!M66),".")</f>
        <v>.</v>
      </c>
      <c r="O66" s="30">
        <f>IFERROR((($C66*s_DL)/up_ind!N66),".")</f>
        <v>1.124102480485262</v>
      </c>
      <c r="P66" s="30">
        <f>IFERROR((($C66*s_DL)/up_ind!O66),".")</f>
        <v>1.1053215053980663</v>
      </c>
      <c r="Q66" s="30">
        <f>IFERROR((($C66*s_DL)/up_ind!P66),".")</f>
        <v>1.0970497268241588</v>
      </c>
      <c r="R66" s="30">
        <f>IFERROR((($C66*s_DL)/up_ind!Q66),".")</f>
        <v>1.0695604624141866</v>
      </c>
      <c r="S66" s="30">
        <f>IFERROR((($C66*s_DL)/up_ind!R66),".")</f>
        <v>1.0298093263875852</v>
      </c>
    </row>
    <row r="67" spans="1:19">
      <c r="A67" s="88" t="s">
        <v>74</v>
      </c>
      <c r="B67" s="28"/>
      <c r="C67" s="28">
        <v>5</v>
      </c>
      <c r="D67" s="30">
        <f>IFERROR((($C67*s_DL)/up_ind!C67),".")</f>
        <v>765402.29680702917</v>
      </c>
      <c r="E67" s="30">
        <f>IFERROR((($C67*s_DL)/up_ind!D67),".")</f>
        <v>299659.64000845613</v>
      </c>
      <c r="F67" s="30">
        <f>IFERROR((($C67*s_DL)/up_ind!E67),".")</f>
        <v>61055.108110145506</v>
      </c>
      <c r="G67" s="30">
        <f>IFERROR((($C67*s_DL)/up_ind!F67),".")</f>
        <v>0.91512961360189016</v>
      </c>
      <c r="H67" s="30">
        <f>IFERROR((($C67*s_DL)/up_ind!G67),".")</f>
        <v>826458.32004678808</v>
      </c>
      <c r="I67" s="30">
        <f>IFERROR((($C67*s_DL)/up_ind!H67),".")</f>
        <v>1065062.851945099</v>
      </c>
      <c r="J67" s="30">
        <f>IFERROR((($C67*s_DL)/up_ind!I67),".")</f>
        <v>1.147931514963825</v>
      </c>
      <c r="K67" s="30">
        <f>IFERROR((($C67*s_DL)/up_ind!J67),".")</f>
        <v>1.147931514963825</v>
      </c>
      <c r="L67" s="30">
        <f>IFERROR((($C67*s_DL)/up_ind!K67),".")</f>
        <v>1.147931514963825</v>
      </c>
      <c r="M67" s="30">
        <f>IFERROR((($C67*s_DL)/up_ind!L67),".")</f>
        <v>1.147931514963825</v>
      </c>
      <c r="N67" s="30">
        <f>IFERROR((($C67*s_DL)/up_ind!M67),".")</f>
        <v>1.147931514963825</v>
      </c>
      <c r="O67" s="30">
        <f>IFERROR((($C67*s_DL)/up_ind!N67),".")</f>
        <v>1.0765394894182683</v>
      </c>
      <c r="P67" s="30">
        <f>IFERROR((($C67*s_DL)/up_ind!O67),".")</f>
        <v>1.0856992348237289</v>
      </c>
      <c r="Q67" s="30">
        <f>IFERROR((($C67*s_DL)/up_ind!P67),".")</f>
        <v>1.0851152401252906</v>
      </c>
      <c r="R67" s="30">
        <f>IFERROR((($C67*s_DL)/up_ind!Q67),".")</f>
        <v>1.0893583541960841</v>
      </c>
      <c r="S67" s="30">
        <f>IFERROR((($C67*s_DL)/up_ind!R67),".")</f>
        <v>1.0342821578537744</v>
      </c>
    </row>
    <row r="68" spans="1:19">
      <c r="A68" s="88" t="s">
        <v>75</v>
      </c>
      <c r="B68" s="28"/>
      <c r="C68" s="28">
        <v>5</v>
      </c>
      <c r="D68" s="30">
        <f>IFERROR((($C68*s_DL)/up_ind!C68),".")</f>
        <v>765402.29680702917</v>
      </c>
      <c r="E68" s="30">
        <f>IFERROR((($C68*s_DL)/up_ind!D68),".")</f>
        <v>299659.64000845613</v>
      </c>
      <c r="F68" s="30">
        <f>IFERROR((($C68*s_DL)/up_ind!E68),".")</f>
        <v>61055.108110145506</v>
      </c>
      <c r="G68" s="30">
        <f>IFERROR((($C68*s_DL)/up_ind!F68),".")</f>
        <v>0.91541748073419693</v>
      </c>
      <c r="H68" s="30">
        <f>IFERROR((($C68*s_DL)/up_ind!G68),".")</f>
        <v>826458.32033465535</v>
      </c>
      <c r="I68" s="30">
        <f>IFERROR((($C68*s_DL)/up_ind!H68),".")</f>
        <v>1065062.8522329661</v>
      </c>
      <c r="J68" s="30">
        <f>IFERROR((($C68*s_DL)/up_ind!I68),".")</f>
        <v>1.13151574253329</v>
      </c>
      <c r="K68" s="30">
        <f>IFERROR((($C68*s_DL)/up_ind!J68),".")</f>
        <v>1.13151574253329</v>
      </c>
      <c r="L68" s="30">
        <f>IFERROR((($C68*s_DL)/up_ind!K68),".")</f>
        <v>1.13151574253329</v>
      </c>
      <c r="M68" s="30">
        <f>IFERROR((($C68*s_DL)/up_ind!L68),".")</f>
        <v>1.13151574253329</v>
      </c>
      <c r="N68" s="30">
        <f>IFERROR((($C68*s_DL)/up_ind!M68),".")</f>
        <v>1.13151574253329</v>
      </c>
      <c r="O68" s="30">
        <f>IFERROR((($C68*s_DL)/up_ind!N68),".")</f>
        <v>1.1049077597475325</v>
      </c>
      <c r="P68" s="30">
        <f>IFERROR((($C68*s_DL)/up_ind!O68),".")</f>
        <v>1.0947620076886022</v>
      </c>
      <c r="Q68" s="30">
        <f>IFERROR((($C68*s_DL)/up_ind!P68),".")</f>
        <v>1.1058243913716808</v>
      </c>
      <c r="R68" s="30">
        <f>IFERROR((($C68*s_DL)/up_ind!Q68),".")</f>
        <v>1.0833390190958512</v>
      </c>
      <c r="S68" s="30">
        <f>IFERROR((($C68*s_DL)/up_ind!R68),".")</f>
        <v>1.0346075061261419</v>
      </c>
    </row>
    <row r="69" spans="1:19">
      <c r="A69" s="34" t="s">
        <v>76</v>
      </c>
      <c r="B69" s="28" t="s">
        <v>9</v>
      </c>
      <c r="C69" s="28">
        <v>5</v>
      </c>
      <c r="D69" s="30">
        <f>IFERROR((($C69*s_DL)/up_ind!C69),".")</f>
        <v>765402.29680702917</v>
      </c>
      <c r="E69" s="30">
        <f>IFERROR((($C69*s_DL)/up_ind!D69),".")</f>
        <v>299659.64000845613</v>
      </c>
      <c r="F69" s="30">
        <f>IFERROR((($C69*s_DL)/up_ind!E69),".")</f>
        <v>61055.108110145506</v>
      </c>
      <c r="G69" s="30">
        <f>IFERROR((($C69*s_DL)/up_ind!F69),".")</f>
        <v>1.0267775454008314</v>
      </c>
      <c r="H69" s="30">
        <f>IFERROR((($C69*s_DL)/up_ind!G69),".")</f>
        <v>826458.43169472017</v>
      </c>
      <c r="I69" s="30">
        <f>IFERROR((($C69*s_DL)/up_ind!H69),".")</f>
        <v>1065062.9635930308</v>
      </c>
      <c r="J69" s="30">
        <f>IFERROR((($C69*s_DL)/up_ind!I69),".")</f>
        <v>1.3953406565954563</v>
      </c>
      <c r="K69" s="30">
        <f>IFERROR((($C69*s_DL)/up_ind!J69),".")</f>
        <v>1.3953406565954563</v>
      </c>
      <c r="L69" s="30">
        <f>IFERROR((($C69*s_DL)/up_ind!K69),".")</f>
        <v>1.3953406565954563</v>
      </c>
      <c r="M69" s="30">
        <f>IFERROR((($C69*s_DL)/up_ind!L69),".")</f>
        <v>1.3953406565954563</v>
      </c>
      <c r="N69" s="30">
        <f>IFERROR((($C69*s_DL)/up_ind!M69),".")</f>
        <v>1.3953406565954563</v>
      </c>
      <c r="O69" s="30">
        <f>IFERROR((($C69*s_DL)/up_ind!N69),".")</f>
        <v>1.1554375798343033</v>
      </c>
      <c r="P69" s="30">
        <f>IFERROR((($C69*s_DL)/up_ind!O69),".")</f>
        <v>1.1164222131708683</v>
      </c>
      <c r="Q69" s="30">
        <f>IFERROR((($C69*s_DL)/up_ind!P69),".")</f>
        <v>1.0962027437001634</v>
      </c>
      <c r="R69" s="30">
        <f>IFERROR((($C69*s_DL)/up_ind!Q69),".")</f>
        <v>1.0989476351781855</v>
      </c>
      <c r="S69" s="30">
        <f>IFERROR((($C69*s_DL)/up_ind!R69),".")</f>
        <v>1.1604669759435491</v>
      </c>
    </row>
    <row r="70" spans="1:19">
      <c r="A70" s="88" t="s">
        <v>77</v>
      </c>
      <c r="B70" s="28"/>
      <c r="C70" s="28">
        <v>5</v>
      </c>
      <c r="D70" s="30">
        <f>IFERROR((($C70*s_DL)/up_ind!C70),".")</f>
        <v>765402.29680702917</v>
      </c>
      <c r="E70" s="30">
        <f>IFERROR((($C70*s_DL)/up_ind!D70),".")</f>
        <v>299659.64000845613</v>
      </c>
      <c r="F70" s="30">
        <f>IFERROR((($C70*s_DL)/up_ind!E70),".")</f>
        <v>61055.108110145506</v>
      </c>
      <c r="G70" s="30">
        <f>IFERROR((($C70*s_DL)/up_ind!F70),".")</f>
        <v>0.93372583034888068</v>
      </c>
      <c r="H70" s="30">
        <f>IFERROR((($C70*s_DL)/up_ind!G70),".")</f>
        <v>826458.338643005</v>
      </c>
      <c r="I70" s="30">
        <f>IFERROR((($C70*s_DL)/up_ind!H70),".")</f>
        <v>1065062.8705413158</v>
      </c>
      <c r="J70" s="30">
        <f>IFERROR((($C70*s_DL)/up_ind!I70),".")</f>
        <v>1.170210063262408</v>
      </c>
      <c r="K70" s="30">
        <f>IFERROR((($C70*s_DL)/up_ind!J70),".")</f>
        <v>1.170210063262408</v>
      </c>
      <c r="L70" s="30">
        <f>IFERROR((($C70*s_DL)/up_ind!K70),".")</f>
        <v>1.170210063262408</v>
      </c>
      <c r="M70" s="30">
        <f>IFERROR((($C70*s_DL)/up_ind!L70),".")</f>
        <v>1.170210063262408</v>
      </c>
      <c r="N70" s="30">
        <f>IFERROR((($C70*s_DL)/up_ind!M70),".")</f>
        <v>1.170210063262408</v>
      </c>
      <c r="O70" s="30">
        <f>IFERROR((($C70*s_DL)/up_ind!N70),".")</f>
        <v>1.0552996562486643</v>
      </c>
      <c r="P70" s="30">
        <f>IFERROR((($C70*s_DL)/up_ind!O70),".")</f>
        <v>1.0552996562486643</v>
      </c>
      <c r="Q70" s="30">
        <f>IFERROR((($C70*s_DL)/up_ind!P70),".")</f>
        <v>1.0552996562486643</v>
      </c>
      <c r="R70" s="30">
        <f>IFERROR((($C70*s_DL)/up_ind!Q70),".")</f>
        <v>1.0552996562486643</v>
      </c>
      <c r="S70" s="30">
        <f>IFERROR((($C70*s_DL)/up_ind!R70),".")</f>
        <v>1.0552996562486643</v>
      </c>
    </row>
    <row r="71" spans="1:19">
      <c r="A71" s="88" t="s">
        <v>78</v>
      </c>
      <c r="B71" s="28"/>
      <c r="C71" s="28">
        <v>5</v>
      </c>
      <c r="D71" s="30">
        <f>IFERROR((($C71*s_DL)/up_ind!C71),".")</f>
        <v>765402.29680702917</v>
      </c>
      <c r="E71" s="30">
        <f>IFERROR((($C71*s_DL)/up_ind!D71),".")</f>
        <v>299659.64000845613</v>
      </c>
      <c r="F71" s="30">
        <f>IFERROR((($C71*s_DL)/up_ind!E71),".")</f>
        <v>61055.108110145506</v>
      </c>
      <c r="G71" s="30">
        <f>IFERROR((($C71*s_DL)/up_ind!F71),".")</f>
        <v>0.98189422635894141</v>
      </c>
      <c r="H71" s="30">
        <f>IFERROR((($C71*s_DL)/up_ind!G71),".")</f>
        <v>826458.38681140111</v>
      </c>
      <c r="I71" s="30">
        <f>IFERROR((($C71*s_DL)/up_ind!H71),".")</f>
        <v>1065062.9187097116</v>
      </c>
      <c r="J71" s="30">
        <f>IFERROR((($C71*s_DL)/up_ind!I71),".")</f>
        <v>1.3308501220469262</v>
      </c>
      <c r="K71" s="30">
        <f>IFERROR((($C71*s_DL)/up_ind!J71),".")</f>
        <v>1.3308501220469262</v>
      </c>
      <c r="L71" s="30">
        <f>IFERROR((($C71*s_DL)/up_ind!K71),".")</f>
        <v>1.3308501220469262</v>
      </c>
      <c r="M71" s="30">
        <f>IFERROR((($C71*s_DL)/up_ind!L71),".")</f>
        <v>1.3308501220469262</v>
      </c>
      <c r="N71" s="30">
        <f>IFERROR((($C71*s_DL)/up_ind!M71),".")</f>
        <v>1.3308501220469262</v>
      </c>
      <c r="O71" s="30">
        <f>IFERROR((($C71*s_DL)/up_ind!N71),".")</f>
        <v>1.0925603861820405</v>
      </c>
      <c r="P71" s="30">
        <f>IFERROR((($C71*s_DL)/up_ind!O71),".")</f>
        <v>1.074096342237826</v>
      </c>
      <c r="Q71" s="30">
        <f>IFERROR((($C71*s_DL)/up_ind!P71),".")</f>
        <v>1.0557861936650998</v>
      </c>
      <c r="R71" s="30">
        <f>IFERROR((($C71*s_DL)/up_ind!Q71),".")</f>
        <v>1.0440559765017221</v>
      </c>
      <c r="S71" s="30">
        <f>IFERROR((($C71*s_DL)/up_ind!R71),".")</f>
        <v>1.1097397178805393</v>
      </c>
    </row>
    <row r="72" spans="1:19">
      <c r="A72" s="88" t="s">
        <v>79</v>
      </c>
      <c r="B72" s="28"/>
      <c r="C72" s="28">
        <v>5</v>
      </c>
      <c r="D72" s="30">
        <f>IFERROR((($C72*s_DL)/up_ind!C72),".")</f>
        <v>765402.29680702917</v>
      </c>
      <c r="E72" s="30">
        <f>IFERROR((($C72*s_DL)/up_ind!D72),".")</f>
        <v>299659.64000845613</v>
      </c>
      <c r="F72" s="30">
        <f>IFERROR((($C72*s_DL)/up_ind!E72),".")</f>
        <v>61055.108110145506</v>
      </c>
      <c r="G72" s="30">
        <f>IFERROR((($C72*s_DL)/up_ind!F72),".")</f>
        <v>0.93372583034888068</v>
      </c>
      <c r="H72" s="30">
        <f>IFERROR((($C72*s_DL)/up_ind!G72),".")</f>
        <v>826458.338643005</v>
      </c>
      <c r="I72" s="30">
        <f>IFERROR((($C72*s_DL)/up_ind!H72),".")</f>
        <v>1065062.8705413158</v>
      </c>
      <c r="J72" s="30">
        <f>IFERROR((($C72*s_DL)/up_ind!I72),".")</f>
        <v>1.2569791461095201</v>
      </c>
      <c r="K72" s="30">
        <f>IFERROR((($C72*s_DL)/up_ind!J72),".")</f>
        <v>1.2569791461095201</v>
      </c>
      <c r="L72" s="30">
        <f>IFERROR((($C72*s_DL)/up_ind!K72),".")</f>
        <v>1.2569791461095201</v>
      </c>
      <c r="M72" s="30">
        <f>IFERROR((($C72*s_DL)/up_ind!L72),".")</f>
        <v>1.2569791461095201</v>
      </c>
      <c r="N72" s="30">
        <f>IFERROR((($C72*s_DL)/up_ind!M72),".")</f>
        <v>1.2569791461095201</v>
      </c>
      <c r="O72" s="30">
        <f>IFERROR((($C72*s_DL)/up_ind!N72),".")</f>
        <v>1.0552996562486643</v>
      </c>
      <c r="P72" s="30">
        <f>IFERROR((($C72*s_DL)/up_ind!O72),".")</f>
        <v>1.0552996562486643</v>
      </c>
      <c r="Q72" s="30">
        <f>IFERROR((($C72*s_DL)/up_ind!P72),".")</f>
        <v>1.0552996562486643</v>
      </c>
      <c r="R72" s="30">
        <f>IFERROR((($C72*s_DL)/up_ind!Q72),".")</f>
        <v>1.0552996562486643</v>
      </c>
      <c r="S72" s="30">
        <f>IFERROR((($C72*s_DL)/up_ind!R72),".")</f>
        <v>1.0552996562486643</v>
      </c>
    </row>
    <row r="73" spans="1:19">
      <c r="A73" s="34" t="s">
        <v>80</v>
      </c>
      <c r="B73" s="28" t="s">
        <v>9</v>
      </c>
      <c r="C73" s="28">
        <v>5</v>
      </c>
      <c r="D73" s="30">
        <f>IFERROR((($C73*s_DL)/up_ind!C73),".")</f>
        <v>765402.29680702917</v>
      </c>
      <c r="E73" s="30">
        <f>IFERROR((($C73*s_DL)/up_ind!D73),".")</f>
        <v>299659.64000845613</v>
      </c>
      <c r="F73" s="30">
        <f>IFERROR((($C73*s_DL)/up_ind!E73),".")</f>
        <v>61055.108110145506</v>
      </c>
      <c r="G73" s="30">
        <f>IFERROR((($C73*s_DL)/up_ind!F73),".")</f>
        <v>0.96696526120272397</v>
      </c>
      <c r="H73" s="30">
        <f>IFERROR((($C73*s_DL)/up_ind!G73),".")</f>
        <v>826458.37188243587</v>
      </c>
      <c r="I73" s="30">
        <f>IFERROR((($C73*s_DL)/up_ind!H73),".")</f>
        <v>1065062.9037807467</v>
      </c>
      <c r="J73" s="30">
        <f>IFERROR((($C73*s_DL)/up_ind!I73),".")</f>
        <v>1.2792576944081027</v>
      </c>
      <c r="K73" s="30">
        <f>IFERROR((($C73*s_DL)/up_ind!J73),".")</f>
        <v>1.2792576944081027</v>
      </c>
      <c r="L73" s="30">
        <f>IFERROR((($C73*s_DL)/up_ind!K73),".")</f>
        <v>1.2792576944081027</v>
      </c>
      <c r="M73" s="30">
        <f>IFERROR((($C73*s_DL)/up_ind!L73),".")</f>
        <v>1.2792576944081027</v>
      </c>
      <c r="N73" s="30">
        <f>IFERROR((($C73*s_DL)/up_ind!M73),".")</f>
        <v>1.2792576944081027</v>
      </c>
      <c r="O73" s="30">
        <f>IFERROR((($C73*s_DL)/up_ind!N73),".")</f>
        <v>1.0812311648958006</v>
      </c>
      <c r="P73" s="30">
        <f>IFERROR((($C73*s_DL)/up_ind!O73),".")</f>
        <v>1.0871749425215467</v>
      </c>
      <c r="Q73" s="30">
        <f>IFERROR((($C73*s_DL)/up_ind!P73),".")</f>
        <v>1.0909861180541738</v>
      </c>
      <c r="R73" s="30">
        <f>IFERROR((($C73*s_DL)/up_ind!Q73),".")</f>
        <v>1.0431050824431241</v>
      </c>
      <c r="S73" s="30">
        <f>IFERROR((($C73*s_DL)/up_ind!R73),".")</f>
        <v>1.0928669579274191</v>
      </c>
    </row>
    <row r="74" spans="1:19">
      <c r="A74" s="88" t="s">
        <v>81</v>
      </c>
      <c r="B74" s="28"/>
      <c r="C74" s="28">
        <v>5</v>
      </c>
      <c r="D74" s="30">
        <f>IFERROR((($C74*s_DL)/up_ind!C74),".")</f>
        <v>765402.29680702917</v>
      </c>
      <c r="E74" s="30">
        <f>IFERROR((($C74*s_DL)/up_ind!D74),".")</f>
        <v>299659.64000845613</v>
      </c>
      <c r="F74" s="30">
        <f>IFERROR((($C74*s_DL)/up_ind!E74),".")</f>
        <v>61055.108110145506</v>
      </c>
      <c r="G74" s="30">
        <f>IFERROR((($C74*s_DL)/up_ind!F74),".")</f>
        <v>0.91316329955040643</v>
      </c>
      <c r="H74" s="30">
        <f>IFERROR((($C74*s_DL)/up_ind!G74),".")</f>
        <v>826458.31808047427</v>
      </c>
      <c r="I74" s="30">
        <f>IFERROR((($C74*s_DL)/up_ind!H74),".")</f>
        <v>1065062.849978785</v>
      </c>
      <c r="J74" s="30" t="str">
        <f>IFERROR((($C74*s_DL)/up_ind!I74),".")</f>
        <v>.</v>
      </c>
      <c r="K74" s="30" t="str">
        <f>IFERROR((($C74*s_DL)/up_ind!J74),".")</f>
        <v>.</v>
      </c>
      <c r="L74" s="30" t="str">
        <f>IFERROR((($C74*s_DL)/up_ind!K74),".")</f>
        <v>.</v>
      </c>
      <c r="M74" s="30" t="str">
        <f>IFERROR((($C74*s_DL)/up_ind!L74),".")</f>
        <v>.</v>
      </c>
      <c r="N74" s="30" t="str">
        <f>IFERROR((($C74*s_DL)/up_ind!M74),".")</f>
        <v>.</v>
      </c>
      <c r="O74" s="30">
        <f>IFERROR((($C74*s_DL)/up_ind!N74),".")</f>
        <v>1.0987579948509791</v>
      </c>
      <c r="P74" s="30">
        <f>IFERROR((($C74*s_DL)/up_ind!O74),".")</f>
        <v>1.1004507559059602</v>
      </c>
      <c r="Q74" s="30">
        <f>IFERROR((($C74*s_DL)/up_ind!P74),".")</f>
        <v>1.1012318662124481</v>
      </c>
      <c r="R74" s="30">
        <f>IFERROR((($C74*s_DL)/up_ind!Q74),".")</f>
        <v>1.1011822499986064</v>
      </c>
      <c r="S74" s="30">
        <f>IFERROR((($C74*s_DL)/up_ind!R74),".")</f>
        <v>1.0320598239789236</v>
      </c>
    </row>
    <row r="75" spans="1:19">
      <c r="A75" s="34" t="s">
        <v>82</v>
      </c>
      <c r="B75" s="28" t="s">
        <v>9</v>
      </c>
      <c r="C75" s="28">
        <v>5</v>
      </c>
      <c r="D75" s="30">
        <f>IFERROR((($C75*s_DL)/up_ind!C75),".")</f>
        <v>765402.29680702917</v>
      </c>
      <c r="E75" s="30">
        <f>IFERROR((($C75*s_DL)/up_ind!D75),".")</f>
        <v>299659.64000845613</v>
      </c>
      <c r="F75" s="30">
        <f>IFERROR((($C75*s_DL)/up_ind!E75),".")</f>
        <v>61055.108110145506</v>
      </c>
      <c r="G75" s="30">
        <f>IFERROR((($C75*s_DL)/up_ind!F75),".")</f>
        <v>0.93372583034888068</v>
      </c>
      <c r="H75" s="30">
        <f>IFERROR((($C75*s_DL)/up_ind!G75),".")</f>
        <v>826458.338643005</v>
      </c>
      <c r="I75" s="30">
        <f>IFERROR((($C75*s_DL)/up_ind!H75),".")</f>
        <v>1065062.8705413158</v>
      </c>
      <c r="J75" s="30">
        <f>IFERROR((($C75*s_DL)/up_ind!I75),".")</f>
        <v>1.2569791461095201</v>
      </c>
      <c r="K75" s="30">
        <f>IFERROR((($C75*s_DL)/up_ind!J75),".")</f>
        <v>1.2569791461095201</v>
      </c>
      <c r="L75" s="30">
        <f>IFERROR((($C75*s_DL)/up_ind!K75),".")</f>
        <v>1.2569791461095201</v>
      </c>
      <c r="M75" s="30">
        <f>IFERROR((($C75*s_DL)/up_ind!L75),".")</f>
        <v>1.2569791461095201</v>
      </c>
      <c r="N75" s="30">
        <f>IFERROR((($C75*s_DL)/up_ind!M75),".")</f>
        <v>1.2569791461095201</v>
      </c>
      <c r="O75" s="30">
        <f>IFERROR((($C75*s_DL)/up_ind!N75),".")</f>
        <v>1.0552996562486643</v>
      </c>
      <c r="P75" s="30">
        <f>IFERROR((($C75*s_DL)/up_ind!O75),".")</f>
        <v>1.0552996562486643</v>
      </c>
      <c r="Q75" s="30">
        <f>IFERROR((($C75*s_DL)/up_ind!P75),".")</f>
        <v>1.0552996562486643</v>
      </c>
      <c r="R75" s="30">
        <f>IFERROR((($C75*s_DL)/up_ind!Q75),".")</f>
        <v>1.0552996562486643</v>
      </c>
      <c r="S75" s="30">
        <f>IFERROR((($C75*s_DL)/up_ind!R75),".")</f>
        <v>1.0552996562486643</v>
      </c>
    </row>
    <row r="76" spans="1:19">
      <c r="A76" s="27" t="s">
        <v>83</v>
      </c>
      <c r="B76" s="90" t="s">
        <v>9</v>
      </c>
      <c r="C76" s="28">
        <v>5</v>
      </c>
      <c r="D76" s="30">
        <f>IFERROR((($C76*s_DL)/up_ind!C76),".")</f>
        <v>765402.29680702917</v>
      </c>
      <c r="E76" s="30">
        <f>IFERROR((($C76*s_DL)/up_ind!D76),".")</f>
        <v>299659.64000845613</v>
      </c>
      <c r="F76" s="30">
        <f>IFERROR((($C76*s_DL)/up_ind!E76),".")</f>
        <v>61055.108110145506</v>
      </c>
      <c r="G76" s="30">
        <f>IFERROR((($C76*s_DL)/up_ind!F76),".")</f>
        <v>1.0374731448320893</v>
      </c>
      <c r="H76" s="30">
        <f>IFERROR((($C76*s_DL)/up_ind!G76),".")</f>
        <v>826458.44239031943</v>
      </c>
      <c r="I76" s="30">
        <f>IFERROR((($C76*s_DL)/up_ind!H76),".")</f>
        <v>1065062.9742886303</v>
      </c>
      <c r="J76" s="30">
        <f>IFERROR((($C76*s_DL)/up_ind!I76),".")</f>
        <v>1.4058936531579429</v>
      </c>
      <c r="K76" s="30">
        <f>IFERROR((($C76*s_DL)/up_ind!J76),".")</f>
        <v>1.4058936531579429</v>
      </c>
      <c r="L76" s="30">
        <f>IFERROR((($C76*s_DL)/up_ind!K76),".")</f>
        <v>1.4058936531579429</v>
      </c>
      <c r="M76" s="30">
        <f>IFERROR((($C76*s_DL)/up_ind!L76),".")</f>
        <v>1.4058936531579429</v>
      </c>
      <c r="N76" s="30">
        <f>IFERROR((($C76*s_DL)/up_ind!M76),".")</f>
        <v>1.4058936531579429</v>
      </c>
      <c r="O76" s="30">
        <f>IFERROR((($C76*s_DL)/up_ind!N76),".")</f>
        <v>1.1097397178805393</v>
      </c>
      <c r="P76" s="30">
        <f>IFERROR((($C76*s_DL)/up_ind!O76),".")</f>
        <v>1.1423705849820525</v>
      </c>
      <c r="Q76" s="30">
        <f>IFERROR((($C76*s_DL)/up_ind!P76),".")</f>
        <v>1.1131351479199494</v>
      </c>
      <c r="R76" s="30">
        <f>IFERROR((($C76*s_DL)/up_ind!Q76),".")</f>
        <v>1.1074132195202027</v>
      </c>
      <c r="S76" s="30">
        <f>IFERROR((($C76*s_DL)/up_ind!R76),".")</f>
        <v>1.1725551736096269</v>
      </c>
    </row>
    <row r="77" spans="1:19">
      <c r="A77" s="34" t="s">
        <v>84</v>
      </c>
      <c r="B77" s="90" t="s">
        <v>9</v>
      </c>
      <c r="C77" s="28">
        <v>5</v>
      </c>
      <c r="D77" s="30">
        <f>IFERROR((($C77*s_DL)/up_ind!C77),".")</f>
        <v>765402.29680702917</v>
      </c>
      <c r="E77" s="30">
        <f>IFERROR((($C77*s_DL)/up_ind!D77),".")</f>
        <v>299659.64000845613</v>
      </c>
      <c r="F77" s="30">
        <f>IFERROR((($C77*s_DL)/up_ind!E77),".")</f>
        <v>61055.108110145506</v>
      </c>
      <c r="G77" s="30">
        <f>IFERROR((($C77*s_DL)/up_ind!F77),".")</f>
        <v>0.9354743805929796</v>
      </c>
      <c r="H77" s="30">
        <f>IFERROR((($C77*s_DL)/up_ind!G77),".")</f>
        <v>826458.34039155522</v>
      </c>
      <c r="I77" s="30">
        <f>IFERROR((($C77*s_DL)/up_ind!H77),".")</f>
        <v>1065062.872289866</v>
      </c>
      <c r="J77" s="30">
        <f>IFERROR((($C77*s_DL)/up_ind!I77),".")</f>
        <v>1.2171122702067929</v>
      </c>
      <c r="K77" s="30">
        <f>IFERROR((($C77*s_DL)/up_ind!J77),".")</f>
        <v>1.2171122702067929</v>
      </c>
      <c r="L77" s="30">
        <f>IFERROR((($C77*s_DL)/up_ind!K77),".")</f>
        <v>1.2171122702067929</v>
      </c>
      <c r="M77" s="30">
        <f>IFERROR((($C77*s_DL)/up_ind!L77),".")</f>
        <v>1.2171122702067929</v>
      </c>
      <c r="N77" s="30">
        <f>IFERROR((($C77*s_DL)/up_ind!M77),".")</f>
        <v>1.2171122702067929</v>
      </c>
      <c r="O77" s="30">
        <f>IFERROR((($C77*s_DL)/up_ind!N77),".")</f>
        <v>1.0838745302273867</v>
      </c>
      <c r="P77" s="30">
        <f>IFERROR((($C77*s_DL)/up_ind!O77),".")</f>
        <v>1.0852952537130964</v>
      </c>
      <c r="Q77" s="30">
        <f>IFERROR((($C77*s_DL)/up_ind!P77),".")</f>
        <v>1.0901098879652003</v>
      </c>
      <c r="R77" s="30">
        <f>IFERROR((($C77*s_DL)/up_ind!Q77),".")</f>
        <v>1.0308714234651308</v>
      </c>
      <c r="S77" s="30">
        <f>IFERROR((($C77*s_DL)/up_ind!R77),".")</f>
        <v>1.0572758728333997</v>
      </c>
    </row>
    <row r="78" spans="1:19">
      <c r="A78" s="88" t="s">
        <v>85</v>
      </c>
      <c r="B78" s="28"/>
      <c r="C78" s="28">
        <v>5</v>
      </c>
      <c r="D78" s="30">
        <f>IFERROR((($C78*s_DL)/up_ind!C78),".")</f>
        <v>765402.29680702917</v>
      </c>
      <c r="E78" s="30">
        <f>IFERROR((($C78*s_DL)/up_ind!D78),".")</f>
        <v>299659.64000845613</v>
      </c>
      <c r="F78" s="30">
        <f>IFERROR((($C78*s_DL)/up_ind!E78),".")</f>
        <v>61055.108110145506</v>
      </c>
      <c r="G78" s="30">
        <f>IFERROR((($C78*s_DL)/up_ind!F78),".")</f>
        <v>0.94593139675866977</v>
      </c>
      <c r="H78" s="30">
        <f>IFERROR((($C78*s_DL)/up_ind!G78),".")</f>
        <v>826458.3508485714</v>
      </c>
      <c r="I78" s="30">
        <f>IFERROR((($C78*s_DL)/up_ind!H78),".")</f>
        <v>1065062.8827468823</v>
      </c>
      <c r="J78" s="30" t="str">
        <f>IFERROR((($C78*s_DL)/up_ind!I78),".")</f>
        <v>.</v>
      </c>
      <c r="K78" s="30" t="str">
        <f>IFERROR((($C78*s_DL)/up_ind!J78),".")</f>
        <v>.</v>
      </c>
      <c r="L78" s="30" t="str">
        <f>IFERROR((($C78*s_DL)/up_ind!K78),".")</f>
        <v>.</v>
      </c>
      <c r="M78" s="30" t="str">
        <f>IFERROR((($C78*s_DL)/up_ind!L78),".")</f>
        <v>.</v>
      </c>
      <c r="N78" s="30" t="str">
        <f>IFERROR((($C78*s_DL)/up_ind!M78),".")</f>
        <v>.</v>
      </c>
      <c r="O78" s="30">
        <f>IFERROR((($C78*s_DL)/up_ind!N78),".")</f>
        <v>1.0076646023207729</v>
      </c>
      <c r="P78" s="30">
        <f>IFERROR((($C78*s_DL)/up_ind!O78),".")</f>
        <v>1.0521588834622104</v>
      </c>
      <c r="Q78" s="30">
        <f>IFERROR((($C78*s_DL)/up_ind!P78),".")</f>
        <v>1.068328047066549</v>
      </c>
      <c r="R78" s="30">
        <f>IFERROR((($C78*s_DL)/up_ind!Q78),".")</f>
        <v>1.0379996618839318</v>
      </c>
      <c r="S78" s="30">
        <f>IFERROR((($C78*s_DL)/up_ind!R78),".")</f>
        <v>1.069094422997013</v>
      </c>
    </row>
    <row r="79" spans="1:19">
      <c r="A79" s="88" t="s">
        <v>86</v>
      </c>
      <c r="B79" s="28"/>
      <c r="C79" s="28">
        <v>5</v>
      </c>
      <c r="D79" s="30">
        <f>IFERROR((($C79*s_DL)/up_ind!C79),".")</f>
        <v>765402.29680702917</v>
      </c>
      <c r="E79" s="30">
        <f>IFERROR((($C79*s_DL)/up_ind!D79),".")</f>
        <v>299659.64000845613</v>
      </c>
      <c r="F79" s="30">
        <f>IFERROR((($C79*s_DL)/up_ind!E79),".")</f>
        <v>61055.108110145506</v>
      </c>
      <c r="G79" s="30">
        <f>IFERROR((($C79*s_DL)/up_ind!F79),".")</f>
        <v>0.91932673687968058</v>
      </c>
      <c r="H79" s="30">
        <f>IFERROR((($C79*s_DL)/up_ind!G79),".")</f>
        <v>826458.32424391154</v>
      </c>
      <c r="I79" s="30">
        <f>IFERROR((($C79*s_DL)/up_ind!H79),".")</f>
        <v>1065062.8561422224</v>
      </c>
      <c r="J79" s="30">
        <f>IFERROR((($C79*s_DL)/up_ind!I79),".")</f>
        <v>1.1573119563527019</v>
      </c>
      <c r="K79" s="30">
        <f>IFERROR((($C79*s_DL)/up_ind!J79),".")</f>
        <v>1.1573119563527019</v>
      </c>
      <c r="L79" s="30">
        <f>IFERROR((($C79*s_DL)/up_ind!K79),".")</f>
        <v>1.1573119563527019</v>
      </c>
      <c r="M79" s="30">
        <f>IFERROR((($C79*s_DL)/up_ind!L79),".")</f>
        <v>1.1573119563527019</v>
      </c>
      <c r="N79" s="30">
        <f>IFERROR((($C79*s_DL)/up_ind!M79),".")</f>
        <v>1.1573119563527019</v>
      </c>
      <c r="O79" s="30">
        <f>IFERROR((($C79*s_DL)/up_ind!N79),".")</f>
        <v>1.0932681094893564</v>
      </c>
      <c r="P79" s="30">
        <f>IFERROR((($C79*s_DL)/up_ind!O79),".")</f>
        <v>1.1122523361097039</v>
      </c>
      <c r="Q79" s="30">
        <f>IFERROR((($C79*s_DL)/up_ind!P79),".")</f>
        <v>1.108179595450667</v>
      </c>
      <c r="R79" s="30">
        <f>IFERROR((($C79*s_DL)/up_ind!Q79),".")</f>
        <v>1.0924165106650843</v>
      </c>
      <c r="S79" s="30">
        <f>IFERROR((($C79*s_DL)/up_ind!R79),".")</f>
        <v>1.0390257588213418</v>
      </c>
    </row>
    <row r="80" spans="1:19">
      <c r="A80" s="88" t="s">
        <v>87</v>
      </c>
      <c r="B80" s="28"/>
      <c r="C80" s="28">
        <v>5</v>
      </c>
      <c r="D80" s="30">
        <f>IFERROR((($C80*s_DL)/up_ind!C80),".")</f>
        <v>765402.29680702917</v>
      </c>
      <c r="E80" s="30">
        <f>IFERROR((($C80*s_DL)/up_ind!D80),".")</f>
        <v>299659.64000845613</v>
      </c>
      <c r="F80" s="30">
        <f>IFERROR((($C80*s_DL)/up_ind!E80),".")</f>
        <v>61055.108110145506</v>
      </c>
      <c r="G80" s="30">
        <f>IFERROR((($C80*s_DL)/up_ind!F80),".")</f>
        <v>0.91319250769074523</v>
      </c>
      <c r="H80" s="30">
        <f>IFERROR((($C80*s_DL)/up_ind!G80),".")</f>
        <v>826458.3181096823</v>
      </c>
      <c r="I80" s="30">
        <f>IFERROR((($C80*s_DL)/up_ind!H80),".")</f>
        <v>1065062.8500079932</v>
      </c>
      <c r="J80" s="30">
        <f>IFERROR((($C80*s_DL)/up_ind!I80),".")</f>
        <v>1.1420687390957769</v>
      </c>
      <c r="K80" s="30">
        <f>IFERROR((($C80*s_DL)/up_ind!J80),".")</f>
        <v>1.1420687390957769</v>
      </c>
      <c r="L80" s="30">
        <f>IFERROR((($C80*s_DL)/up_ind!K80),".")</f>
        <v>1.1420687390957769</v>
      </c>
      <c r="M80" s="30">
        <f>IFERROR((($C80*s_DL)/up_ind!L80),".")</f>
        <v>1.1420687390957769</v>
      </c>
      <c r="N80" s="30">
        <f>IFERROR((($C80*s_DL)/up_ind!M80),".")</f>
        <v>1.1420687390957769</v>
      </c>
      <c r="O80" s="30">
        <f>IFERROR((($C80*s_DL)/up_ind!N80),".")</f>
        <v>1.1078624743759928</v>
      </c>
      <c r="P80" s="30">
        <f>IFERROR((($C80*s_DL)/up_ind!O80),".")</f>
        <v>1.0943848287023181</v>
      </c>
      <c r="Q80" s="30">
        <f>IFERROR((($C80*s_DL)/up_ind!P80),".")</f>
        <v>1.0990663396090234</v>
      </c>
      <c r="R80" s="30">
        <f>IFERROR((($C80*s_DL)/up_ind!Q80),".")</f>
        <v>1.0906809968987301</v>
      </c>
      <c r="S80" s="30">
        <f>IFERROR((($C80*s_DL)/up_ind!R80),".")</f>
        <v>1.0320928351043066</v>
      </c>
    </row>
    <row r="81" spans="1:19">
      <c r="A81" s="34" t="s">
        <v>88</v>
      </c>
      <c r="B81" s="90" t="s">
        <v>9</v>
      </c>
      <c r="C81" s="28">
        <v>5</v>
      </c>
      <c r="D81" s="30">
        <f>IFERROR((($C81*s_DL)/up_ind!C81),".")</f>
        <v>765402.29680702917</v>
      </c>
      <c r="E81" s="30">
        <f>IFERROR((($C81*s_DL)/up_ind!D81),".")</f>
        <v>299659.64000845613</v>
      </c>
      <c r="F81" s="30">
        <f>IFERROR((($C81*s_DL)/up_ind!E81),".")</f>
        <v>61055.108110145506</v>
      </c>
      <c r="G81" s="30">
        <f>IFERROR((($C81*s_DL)/up_ind!F81),".")</f>
        <v>0.91438311069946909</v>
      </c>
      <c r="H81" s="30">
        <f>IFERROR((($C81*s_DL)/up_ind!G81),".")</f>
        <v>826458.31930028531</v>
      </c>
      <c r="I81" s="30">
        <f>IFERROR((($C81*s_DL)/up_ind!H81),".")</f>
        <v>1065062.8511985959</v>
      </c>
      <c r="J81" s="30">
        <f>IFERROR((($C81*s_DL)/up_ind!I81),".")</f>
        <v>1.1397236287485575</v>
      </c>
      <c r="K81" s="30">
        <f>IFERROR((($C81*s_DL)/up_ind!J81),".")</f>
        <v>1.1397236287485575</v>
      </c>
      <c r="L81" s="30">
        <f>IFERROR((($C81*s_DL)/up_ind!K81),".")</f>
        <v>1.1397236287485575</v>
      </c>
      <c r="M81" s="30">
        <f>IFERROR((($C81*s_DL)/up_ind!L81),".")</f>
        <v>1.1397236287485575</v>
      </c>
      <c r="N81" s="30">
        <f>IFERROR((($C81*s_DL)/up_ind!M81),".")</f>
        <v>1.1397236287485575</v>
      </c>
      <c r="O81" s="30">
        <f>IFERROR((($C81*s_DL)/up_ind!N81),".")</f>
        <v>1.0976562748548269</v>
      </c>
      <c r="P81" s="30">
        <f>IFERROR((($C81*s_DL)/up_ind!O81),".")</f>
        <v>1.0979097514169713</v>
      </c>
      <c r="Q81" s="30">
        <f>IFERROR((($C81*s_DL)/up_ind!P81),".")</f>
        <v>1.0906299213050237</v>
      </c>
      <c r="R81" s="30">
        <f>IFERROR((($C81*s_DL)/up_ind!Q81),".")</f>
        <v>1.1076706975996076</v>
      </c>
      <c r="S81" s="30">
        <f>IFERROR((($C81*s_DL)/up_ind!R81),".")</f>
        <v>1.0334384580966205</v>
      </c>
    </row>
    <row r="82" spans="1:19">
      <c r="A82" s="34" t="s">
        <v>89</v>
      </c>
      <c r="B82" s="28" t="s">
        <v>9</v>
      </c>
      <c r="C82" s="28">
        <v>5</v>
      </c>
      <c r="D82" s="30">
        <f>IFERROR((($C82*s_DL)/up_ind!C82),".")</f>
        <v>765402.29680702917</v>
      </c>
      <c r="E82" s="30">
        <f>IFERROR((($C82*s_DL)/up_ind!D82),".")</f>
        <v>299659.64000845613</v>
      </c>
      <c r="F82" s="30">
        <f>IFERROR((($C82*s_DL)/up_ind!E82),".")</f>
        <v>61055.108110145506</v>
      </c>
      <c r="G82" s="30">
        <f>IFERROR((($C82*s_DL)/up_ind!F82),".")</f>
        <v>0.91288575844395614</v>
      </c>
      <c r="H82" s="30">
        <f>IFERROR((($C82*s_DL)/up_ind!G82),".")</f>
        <v>826458.31780293293</v>
      </c>
      <c r="I82" s="30">
        <f>IFERROR((($C82*s_DL)/up_ind!H82),".")</f>
        <v>1065062.8497012439</v>
      </c>
      <c r="J82" s="30" t="str">
        <f>IFERROR((($C82*s_DL)/up_ind!I82),".")</f>
        <v>.</v>
      </c>
      <c r="K82" s="30" t="str">
        <f>IFERROR((($C82*s_DL)/up_ind!J82),".")</f>
        <v>.</v>
      </c>
      <c r="L82" s="30" t="str">
        <f>IFERROR((($C82*s_DL)/up_ind!K82),".")</f>
        <v>.</v>
      </c>
      <c r="M82" s="30" t="str">
        <f>IFERROR((($C82*s_DL)/up_ind!L82),".")</f>
        <v>.</v>
      </c>
      <c r="N82" s="30" t="str">
        <f>IFERROR((($C82*s_DL)/up_ind!M82),".")</f>
        <v>.</v>
      </c>
      <c r="O82" s="30">
        <f>IFERROR((($C82*s_DL)/up_ind!N82),".")</f>
        <v>1.0988517055541647</v>
      </c>
      <c r="P82" s="30">
        <f>IFERROR((($C82*s_DL)/up_ind!O82),".")</f>
        <v>1.0962587753268087</v>
      </c>
      <c r="Q82" s="30">
        <f>IFERROR((($C82*s_DL)/up_ind!P82),".")</f>
        <v>1.0930599076021938</v>
      </c>
      <c r="R82" s="30">
        <f>IFERROR((($C82*s_DL)/up_ind!Q82),".")</f>
        <v>1.112424139065544</v>
      </c>
      <c r="S82" s="30">
        <f>IFERROR((($C82*s_DL)/up_ind!R82),".")</f>
        <v>1.0317461462110902</v>
      </c>
    </row>
    <row r="83" spans="1:19">
      <c r="A83" s="34" t="s">
        <v>90</v>
      </c>
      <c r="B83" s="90" t="s">
        <v>9</v>
      </c>
      <c r="C83" s="28">
        <v>5</v>
      </c>
      <c r="D83" s="30">
        <f>IFERROR((($C83*s_DL)/up_ind!C83),".")</f>
        <v>765402.29680702917</v>
      </c>
      <c r="E83" s="30">
        <f>IFERROR((($C83*s_DL)/up_ind!D83),".")</f>
        <v>299659.64000845613</v>
      </c>
      <c r="F83" s="30">
        <f>IFERROR((($C83*s_DL)/up_ind!E83),".")</f>
        <v>61055.108110145506</v>
      </c>
      <c r="G83" s="30">
        <f>IFERROR((($C83*s_DL)/up_ind!F83),".")</f>
        <v>0.91215460654544078</v>
      </c>
      <c r="H83" s="30">
        <f>IFERROR((($C83*s_DL)/up_ind!G83),".")</f>
        <v>826458.31707178114</v>
      </c>
      <c r="I83" s="30">
        <f>IFERROR((($C83*s_DL)/up_ind!H83),".")</f>
        <v>1065062.8489700919</v>
      </c>
      <c r="J83" s="30">
        <f>IFERROR((($C83*s_DL)/up_ind!I83),".")</f>
        <v>1.1397236287485575</v>
      </c>
      <c r="K83" s="30">
        <f>IFERROR((($C83*s_DL)/up_ind!J83),".")</f>
        <v>1.1397236287485575</v>
      </c>
      <c r="L83" s="30">
        <f>IFERROR((($C83*s_DL)/up_ind!K83),".")</f>
        <v>1.1397236287485575</v>
      </c>
      <c r="M83" s="30">
        <f>IFERROR((($C83*s_DL)/up_ind!L83),".")</f>
        <v>1.1397236287485575</v>
      </c>
      <c r="N83" s="30">
        <f>IFERROR((($C83*s_DL)/up_ind!M83),".")</f>
        <v>1.1397236287485575</v>
      </c>
      <c r="O83" s="30">
        <f>IFERROR((($C83*s_DL)/up_ind!N83),".")</f>
        <v>1.0939818887801165</v>
      </c>
      <c r="P83" s="30">
        <f>IFERROR((($C83*s_DL)/up_ind!O83),".")</f>
        <v>1.0979049218736101</v>
      </c>
      <c r="Q83" s="30">
        <f>IFERROR((($C83*s_DL)/up_ind!P83),".")</f>
        <v>1.0915858905214939</v>
      </c>
      <c r="R83" s="30">
        <f>IFERROR((($C83*s_DL)/up_ind!Q83),".")</f>
        <v>1.1074132195202027</v>
      </c>
      <c r="S83" s="30">
        <f>IFERROR((($C83*s_DL)/up_ind!R83),".")</f>
        <v>1.0309197962033152</v>
      </c>
    </row>
    <row r="84" spans="1:19">
      <c r="A84" s="34" t="s">
        <v>91</v>
      </c>
      <c r="B84" s="90" t="s">
        <v>9</v>
      </c>
      <c r="C84" s="28">
        <v>5</v>
      </c>
      <c r="D84" s="30">
        <f>IFERROR((($C84*s_DL)/up_ind!C84),".")</f>
        <v>765402.29680702917</v>
      </c>
      <c r="E84" s="30">
        <f>IFERROR((($C84*s_DL)/up_ind!D84),".")</f>
        <v>299659.64000845613</v>
      </c>
      <c r="F84" s="30">
        <f>IFERROR((($C84*s_DL)/up_ind!E84),".")</f>
        <v>61055.108110145506</v>
      </c>
      <c r="G84" s="30">
        <f>IFERROR((($C84*s_DL)/up_ind!F84),".")</f>
        <v>0.93372583034888068</v>
      </c>
      <c r="H84" s="30">
        <f>IFERROR((($C84*s_DL)/up_ind!G84),".")</f>
        <v>826458.338643005</v>
      </c>
      <c r="I84" s="30">
        <f>IFERROR((($C84*s_DL)/up_ind!H84),".")</f>
        <v>1065062.8705413158</v>
      </c>
      <c r="J84" s="30">
        <f>IFERROR((($C84*s_DL)/up_ind!I84),".")</f>
        <v>1.1373785184013383</v>
      </c>
      <c r="K84" s="30">
        <f>IFERROR((($C84*s_DL)/up_ind!J84),".")</f>
        <v>1.1373785184013383</v>
      </c>
      <c r="L84" s="30">
        <f>IFERROR((($C84*s_DL)/up_ind!K84),".")</f>
        <v>1.1373785184013383</v>
      </c>
      <c r="M84" s="30">
        <f>IFERROR((($C84*s_DL)/up_ind!L84),".")</f>
        <v>1.1373785184013383</v>
      </c>
      <c r="N84" s="30">
        <f>IFERROR((($C84*s_DL)/up_ind!M84),".")</f>
        <v>1.1373785184013383</v>
      </c>
      <c r="O84" s="30">
        <f>IFERROR((($C84*s_DL)/up_ind!N84),".")</f>
        <v>1.0552996562486643</v>
      </c>
      <c r="P84" s="30">
        <f>IFERROR((($C84*s_DL)/up_ind!O84),".")</f>
        <v>1.0552996562486643</v>
      </c>
      <c r="Q84" s="30">
        <f>IFERROR((($C84*s_DL)/up_ind!P84),".")</f>
        <v>1.0552996562486643</v>
      </c>
      <c r="R84" s="30">
        <f>IFERROR((($C84*s_DL)/up_ind!Q84),".")</f>
        <v>1.0552996562486643</v>
      </c>
      <c r="S84" s="30">
        <f>IFERROR((($C84*s_DL)/up_ind!R84),".")</f>
        <v>1.0552996562486643</v>
      </c>
    </row>
    <row r="85" spans="1:19">
      <c r="A85" s="88" t="s">
        <v>92</v>
      </c>
      <c r="B85" s="28"/>
      <c r="C85" s="28">
        <v>5</v>
      </c>
      <c r="D85" s="30">
        <f>IFERROR((($C85*s_DL)/up_ind!C85),".")</f>
        <v>765402.29680702917</v>
      </c>
      <c r="E85" s="30">
        <f>IFERROR((($C85*s_DL)/up_ind!D85),".")</f>
        <v>299659.64000845613</v>
      </c>
      <c r="F85" s="30">
        <f>IFERROR((($C85*s_DL)/up_ind!E85),".")</f>
        <v>61055.108110145506</v>
      </c>
      <c r="G85" s="30">
        <f>IFERROR((($C85*s_DL)/up_ind!F85),".")</f>
        <v>0.94115068651112199</v>
      </c>
      <c r="H85" s="30">
        <f>IFERROR((($C85*s_DL)/up_ind!G85),".")</f>
        <v>826458.34606786119</v>
      </c>
      <c r="I85" s="30">
        <f>IFERROR((($C85*s_DL)/up_ind!H85),".")</f>
        <v>1065062.8779661721</v>
      </c>
      <c r="J85" s="30" t="str">
        <f>IFERROR((($C85*s_DL)/up_ind!I85),".")</f>
        <v>.</v>
      </c>
      <c r="K85" s="30" t="str">
        <f>IFERROR((($C85*s_DL)/up_ind!J85),".")</f>
        <v>.</v>
      </c>
      <c r="L85" s="30" t="str">
        <f>IFERROR((($C85*s_DL)/up_ind!K85),".")</f>
        <v>.</v>
      </c>
      <c r="M85" s="30" t="str">
        <f>IFERROR((($C85*s_DL)/up_ind!L85),".")</f>
        <v>.</v>
      </c>
      <c r="N85" s="30" t="str">
        <f>IFERROR((($C85*s_DL)/up_ind!M85),".")</f>
        <v>.</v>
      </c>
      <c r="O85" s="30">
        <f>IFERROR((($C85*s_DL)/up_ind!N85),".")</f>
        <v>1.0659592487360243</v>
      </c>
      <c r="P85" s="30">
        <f>IFERROR((($C85*s_DL)/up_ind!O85),".")</f>
        <v>1.0990407426623152</v>
      </c>
      <c r="Q85" s="30">
        <f>IFERROR((($C85*s_DL)/up_ind!P85),".")</f>
        <v>1.0960841840263902</v>
      </c>
      <c r="R85" s="30">
        <f>IFERROR((($C85*s_DL)/up_ind!Q85),".")</f>
        <v>1.0748422424754918</v>
      </c>
      <c r="S85" s="30">
        <f>IFERROR((($C85*s_DL)/up_ind!R85),".")</f>
        <v>1.0636912503344584</v>
      </c>
    </row>
    <row r="86" spans="1:19">
      <c r="A86" s="88" t="s">
        <v>93</v>
      </c>
      <c r="B86" s="28"/>
      <c r="C86" s="28">
        <v>5</v>
      </c>
      <c r="D86" s="30">
        <f>IFERROR((($C86*s_DL)/up_ind!C86),".")</f>
        <v>765402.29680702917</v>
      </c>
      <c r="E86" s="30">
        <f>IFERROR((($C86*s_DL)/up_ind!D86),".")</f>
        <v>299659.64000845613</v>
      </c>
      <c r="F86" s="30">
        <f>IFERROR((($C86*s_DL)/up_ind!E86),".")</f>
        <v>61055.108110145506</v>
      </c>
      <c r="G86" s="30">
        <f>IFERROR((($C86*s_DL)/up_ind!F86),".")</f>
        <v>0.95410476712236814</v>
      </c>
      <c r="H86" s="30">
        <f>IFERROR((($C86*s_DL)/up_ind!G86),".")</f>
        <v>826458.35902194178</v>
      </c>
      <c r="I86" s="30">
        <f>IFERROR((($C86*s_DL)/up_ind!H86),".")</f>
        <v>1065062.8909202525</v>
      </c>
      <c r="J86" s="30" t="str">
        <f>IFERROR((($C86*s_DL)/up_ind!I86),".")</f>
        <v>.</v>
      </c>
      <c r="K86" s="30" t="str">
        <f>IFERROR((($C86*s_DL)/up_ind!J86),".")</f>
        <v>.</v>
      </c>
      <c r="L86" s="30" t="str">
        <f>IFERROR((($C86*s_DL)/up_ind!K86),".")</f>
        <v>.</v>
      </c>
      <c r="M86" s="30" t="str">
        <f>IFERROR((($C86*s_DL)/up_ind!L86),".")</f>
        <v>.</v>
      </c>
      <c r="N86" s="30" t="str">
        <f>IFERROR((($C86*s_DL)/up_ind!M86),".")</f>
        <v>.</v>
      </c>
      <c r="O86" s="30">
        <f>IFERROR((($C86*s_DL)/up_ind!N86),".")</f>
        <v>1.066919572383535</v>
      </c>
      <c r="P86" s="30">
        <f>IFERROR((($C86*s_DL)/up_ind!O86),".")</f>
        <v>1.068773116318092</v>
      </c>
      <c r="Q86" s="30">
        <f>IFERROR((($C86*s_DL)/up_ind!P86),".")</f>
        <v>1.0626281260837245</v>
      </c>
      <c r="R86" s="30">
        <f>IFERROR((($C86*s_DL)/up_ind!Q86),".")</f>
        <v>1.0570324964067077</v>
      </c>
      <c r="S86" s="30">
        <f>IFERROR((($C86*s_DL)/up_ind!R86),".")</f>
        <v>1.078331990015996</v>
      </c>
    </row>
    <row r="87" spans="1:19">
      <c r="A87" s="88" t="s">
        <v>94</v>
      </c>
      <c r="B87" s="28"/>
      <c r="C87" s="28">
        <v>5</v>
      </c>
      <c r="D87" s="30">
        <f>IFERROR((($C87*s_DL)/up_ind!C87),".")</f>
        <v>765402.29680702917</v>
      </c>
      <c r="E87" s="30">
        <f>IFERROR((($C87*s_DL)/up_ind!D87),".")</f>
        <v>299659.64000845613</v>
      </c>
      <c r="F87" s="30">
        <f>IFERROR((($C87*s_DL)/up_ind!E87),".")</f>
        <v>61055.108110145506</v>
      </c>
      <c r="G87" s="30">
        <f>IFERROR((($C87*s_DL)/up_ind!F87),".")</f>
        <v>1.0374731448320893</v>
      </c>
      <c r="H87" s="30">
        <f>IFERROR((($C87*s_DL)/up_ind!G87),".")</f>
        <v>826458.44239031943</v>
      </c>
      <c r="I87" s="30">
        <f>IFERROR((($C87*s_DL)/up_ind!H87),".")</f>
        <v>1065062.9742886303</v>
      </c>
      <c r="J87" s="30">
        <f>IFERROR((($C87*s_DL)/up_ind!I87),".")</f>
        <v>1.4187917600676485</v>
      </c>
      <c r="K87" s="30">
        <f>IFERROR((($C87*s_DL)/up_ind!J87),".")</f>
        <v>1.4187917600676485</v>
      </c>
      <c r="L87" s="30">
        <f>IFERROR((($C87*s_DL)/up_ind!K87),".")</f>
        <v>1.4187917600676485</v>
      </c>
      <c r="M87" s="30">
        <f>IFERROR((($C87*s_DL)/up_ind!L87),".")</f>
        <v>1.4187917600676485</v>
      </c>
      <c r="N87" s="30">
        <f>IFERROR((($C87*s_DL)/up_ind!M87),".")</f>
        <v>1.4187917600676485</v>
      </c>
      <c r="O87" s="30">
        <f>IFERROR((($C87*s_DL)/up_ind!N87),".")</f>
        <v>1.1725551736096269</v>
      </c>
      <c r="P87" s="30">
        <f>IFERROR((($C87*s_DL)/up_ind!O87),".")</f>
        <v>1.1533329576488132</v>
      </c>
      <c r="Q87" s="30">
        <f>IFERROR((($C87*s_DL)/up_ind!P87),".")</f>
        <v>1.1533329576488132</v>
      </c>
      <c r="R87" s="30">
        <f>IFERROR((($C87*s_DL)/up_ind!Q87),".")</f>
        <v>1.1488671903043821</v>
      </c>
      <c r="S87" s="30">
        <f>IFERROR((($C87*s_DL)/up_ind!R87),".")</f>
        <v>1.1725551736096269</v>
      </c>
    </row>
    <row r="88" spans="1:19">
      <c r="A88" s="88" t="s">
        <v>95</v>
      </c>
      <c r="B88" s="28"/>
      <c r="C88" s="28">
        <v>5</v>
      </c>
      <c r="D88" s="30">
        <f>IFERROR((($C88*s_DL)/up_ind!C88),".")</f>
        <v>765402.29680702917</v>
      </c>
      <c r="E88" s="30">
        <f>IFERROR((($C88*s_DL)/up_ind!D88),".")</f>
        <v>299659.64000845613</v>
      </c>
      <c r="F88" s="30">
        <f>IFERROR((($C88*s_DL)/up_ind!E88),".")</f>
        <v>61055.108110145506</v>
      </c>
      <c r="G88" s="30">
        <f>IFERROR((($C88*s_DL)/up_ind!F88),".")</f>
        <v>1.0374731448320893</v>
      </c>
      <c r="H88" s="30">
        <f>IFERROR((($C88*s_DL)/up_ind!G88),".")</f>
        <v>826458.44239031943</v>
      </c>
      <c r="I88" s="30">
        <f>IFERROR((($C88*s_DL)/up_ind!H88),".")</f>
        <v>1065062.9742886303</v>
      </c>
      <c r="J88" s="30">
        <f>IFERROR((($C88*s_DL)/up_ind!I88),".")</f>
        <v>1.417619204894039</v>
      </c>
      <c r="K88" s="30">
        <f>IFERROR((($C88*s_DL)/up_ind!J88),".")</f>
        <v>1.417619204894039</v>
      </c>
      <c r="L88" s="30">
        <f>IFERROR((($C88*s_DL)/up_ind!K88),".")</f>
        <v>1.417619204894039</v>
      </c>
      <c r="M88" s="30">
        <f>IFERROR((($C88*s_DL)/up_ind!L88),".")</f>
        <v>1.417619204894039</v>
      </c>
      <c r="N88" s="30">
        <f>IFERROR((($C88*s_DL)/up_ind!M88),".")</f>
        <v>1.417619204894039</v>
      </c>
      <c r="O88" s="30">
        <f>IFERROR((($C88*s_DL)/up_ind!N88),".")</f>
        <v>1.1725551736096269</v>
      </c>
      <c r="P88" s="30">
        <f>IFERROR((($C88*s_DL)/up_ind!O88),".")</f>
        <v>1.1543760236311833</v>
      </c>
      <c r="Q88" s="30">
        <f>IFERROR((($C88*s_DL)/up_ind!P88),".")</f>
        <v>1.1467629278280282</v>
      </c>
      <c r="R88" s="30">
        <f>IFERROR((($C88*s_DL)/up_ind!Q88),".")</f>
        <v>1.1370231986517596</v>
      </c>
      <c r="S88" s="30">
        <f>IFERROR((($C88*s_DL)/up_ind!R88),".")</f>
        <v>1.1725551736096269</v>
      </c>
    </row>
    <row r="89" spans="1:19">
      <c r="A89" s="88" t="s">
        <v>96</v>
      </c>
      <c r="B89" s="28"/>
      <c r="C89" s="28">
        <v>5</v>
      </c>
      <c r="D89" s="30">
        <f>IFERROR((($C89*s_DL)/up_ind!C89),".")</f>
        <v>765402.29680702917</v>
      </c>
      <c r="E89" s="30">
        <f>IFERROR((($C89*s_DL)/up_ind!D89),".")</f>
        <v>299659.64000845613</v>
      </c>
      <c r="F89" s="30">
        <f>IFERROR((($C89*s_DL)/up_ind!E89),".")</f>
        <v>61055.108110145506</v>
      </c>
      <c r="G89" s="30">
        <f>IFERROR((($C89*s_DL)/up_ind!F89),".")</f>
        <v>1.0374731448320893</v>
      </c>
      <c r="H89" s="30">
        <f>IFERROR((($C89*s_DL)/up_ind!G89),".")</f>
        <v>826458.44239031943</v>
      </c>
      <c r="I89" s="30">
        <f>IFERROR((($C89*s_DL)/up_ind!H89),".")</f>
        <v>1065062.9742886303</v>
      </c>
      <c r="J89" s="30">
        <f>IFERROR((($C89*s_DL)/up_ind!I89),".")</f>
        <v>1.4187917600676485</v>
      </c>
      <c r="K89" s="30">
        <f>IFERROR((($C89*s_DL)/up_ind!J89),".")</f>
        <v>1.4187917600676485</v>
      </c>
      <c r="L89" s="30">
        <f>IFERROR((($C89*s_DL)/up_ind!K89),".")</f>
        <v>1.4187917600676485</v>
      </c>
      <c r="M89" s="30">
        <f>IFERROR((($C89*s_DL)/up_ind!L89),".")</f>
        <v>1.4187917600676485</v>
      </c>
      <c r="N89" s="30">
        <f>IFERROR((($C89*s_DL)/up_ind!M89),".")</f>
        <v>1.4187917600676485</v>
      </c>
      <c r="O89" s="30">
        <f>IFERROR((($C89*s_DL)/up_ind!N89),".")</f>
        <v>1.1725551736096269</v>
      </c>
      <c r="P89" s="30">
        <f>IFERROR((($C89*s_DL)/up_ind!O89),".")</f>
        <v>1.1521431879955324</v>
      </c>
      <c r="Q89" s="30">
        <f>IFERROR((($C89*s_DL)/up_ind!P89),".")</f>
        <v>1.152162909720764</v>
      </c>
      <c r="R89" s="30">
        <f>IFERROR((($C89*s_DL)/up_ind!Q89),".")</f>
        <v>1.1474737795217205</v>
      </c>
      <c r="S89" s="30">
        <f>IFERROR((($C89*s_DL)/up_ind!R89),".")</f>
        <v>1.1725551736096269</v>
      </c>
    </row>
    <row r="90" spans="1:19">
      <c r="A90" s="34" t="s">
        <v>97</v>
      </c>
      <c r="B90" s="28" t="s">
        <v>9</v>
      </c>
      <c r="C90" s="28">
        <v>5</v>
      </c>
      <c r="D90" s="30">
        <f>IFERROR((($C90*s_DL)/up_ind!C90),".")</f>
        <v>765402.29680702917</v>
      </c>
      <c r="E90" s="30">
        <f>IFERROR((($C90*s_DL)/up_ind!D90),".")</f>
        <v>299659.64000845613</v>
      </c>
      <c r="F90" s="30">
        <f>IFERROR((($C90*s_DL)/up_ind!E90),".")</f>
        <v>61055.108110145506</v>
      </c>
      <c r="G90" s="30">
        <f>IFERROR((($C90*s_DL)/up_ind!F90),".")</f>
        <v>1.0244866937841215</v>
      </c>
      <c r="H90" s="30">
        <f>IFERROR((($C90*s_DL)/up_ind!G90),".")</f>
        <v>826458.4294038685</v>
      </c>
      <c r="I90" s="30">
        <f>IFERROR((($C90*s_DL)/up_ind!H90),".")</f>
        <v>1065062.9613021794</v>
      </c>
      <c r="J90" s="30">
        <f>IFERROR((($C90*s_DL)/up_ind!I90),".")</f>
        <v>1.3718895531232633</v>
      </c>
      <c r="K90" s="30">
        <f>IFERROR((($C90*s_DL)/up_ind!J90),".")</f>
        <v>1.3718895531232633</v>
      </c>
      <c r="L90" s="30">
        <f>IFERROR((($C90*s_DL)/up_ind!K90),".")</f>
        <v>1.3718895531232633</v>
      </c>
      <c r="M90" s="30">
        <f>IFERROR((($C90*s_DL)/up_ind!L90),".")</f>
        <v>1.3718895531232633</v>
      </c>
      <c r="N90" s="30">
        <f>IFERROR((($C90*s_DL)/up_ind!M90),".")</f>
        <v>1.3718895531232633</v>
      </c>
      <c r="O90" s="30">
        <f>IFERROR((($C90*s_DL)/up_ind!N90),".")</f>
        <v>1.0181851647590596</v>
      </c>
      <c r="P90" s="30">
        <f>IFERROR((($C90*s_DL)/up_ind!O90),".")</f>
        <v>1.1594783501121206</v>
      </c>
      <c r="Q90" s="30">
        <f>IFERROR((($C90*s_DL)/up_ind!P90),".")</f>
        <v>1.1197373729965807</v>
      </c>
      <c r="R90" s="30">
        <f>IFERROR((($C90*s_DL)/up_ind!Q90),".")</f>
        <v>1.1228458520351547</v>
      </c>
      <c r="S90" s="30">
        <f>IFERROR((($C90*s_DL)/up_ind!R90),".")</f>
        <v>1.1578778487661125</v>
      </c>
    </row>
    <row r="91" spans="1:19">
      <c r="A91" s="27" t="s">
        <v>98</v>
      </c>
      <c r="B91" s="90" t="s">
        <v>13</v>
      </c>
      <c r="C91" s="28">
        <v>5</v>
      </c>
      <c r="D91" s="30">
        <f>IFERROR((($C91*s_DL)/up_ind!C91),".")</f>
        <v>765402.29680702917</v>
      </c>
      <c r="E91" s="30">
        <f>IFERROR((($C91*s_DL)/up_ind!D91),".")</f>
        <v>299659.64000845613</v>
      </c>
      <c r="F91" s="30">
        <f>IFERROR((($C91*s_DL)/up_ind!E91),".")</f>
        <v>61055.108110145506</v>
      </c>
      <c r="G91" s="30">
        <f>IFERROR((($C91*s_DL)/up_ind!F91),".")</f>
        <v>0.96270030556491193</v>
      </c>
      <c r="H91" s="30">
        <f>IFERROR((($C91*s_DL)/up_ind!G91),".")</f>
        <v>826458.36761748011</v>
      </c>
      <c r="I91" s="30">
        <f>IFERROR((($C91*s_DL)/up_ind!H91),".")</f>
        <v>1065062.8995157909</v>
      </c>
      <c r="J91" s="30">
        <f>IFERROR((($C91*s_DL)/up_ind!I91),".")</f>
        <v>1.2722223633664453</v>
      </c>
      <c r="K91" s="30">
        <f>IFERROR((($C91*s_DL)/up_ind!J91),".")</f>
        <v>1.2722223633664453</v>
      </c>
      <c r="L91" s="30">
        <f>IFERROR((($C91*s_DL)/up_ind!K91),".")</f>
        <v>1.2722223633664453</v>
      </c>
      <c r="M91" s="30">
        <f>IFERROR((($C91*s_DL)/up_ind!L91),".")</f>
        <v>1.2722223633664453</v>
      </c>
      <c r="N91" s="30">
        <f>IFERROR((($C91*s_DL)/up_ind!M91),".")</f>
        <v>1.2722223633664453</v>
      </c>
      <c r="O91" s="30">
        <f>IFERROR((($C91*s_DL)/up_ind!N91),".")</f>
        <v>0.97005260880796473</v>
      </c>
      <c r="P91" s="30">
        <f>IFERROR((($C91*s_DL)/up_ind!O91),".")</f>
        <v>1.0335592715707949</v>
      </c>
      <c r="Q91" s="30">
        <f>IFERROR((($C91*s_DL)/up_ind!P91),".")</f>
        <v>1.046602955472532</v>
      </c>
      <c r="R91" s="30">
        <f>IFERROR((($C91*s_DL)/up_ind!Q91),".")</f>
        <v>1.0359468038686996</v>
      </c>
      <c r="S91" s="30">
        <f>IFERROR((($C91*s_DL)/up_ind!R91),".")</f>
        <v>1.0880466926287531</v>
      </c>
    </row>
    <row r="92" spans="1:19">
      <c r="A92" s="88" t="s">
        <v>99</v>
      </c>
      <c r="B92" s="28"/>
      <c r="C92" s="28">
        <v>5</v>
      </c>
      <c r="D92" s="30">
        <f>IFERROR((($C92*s_DL)/up_ind!C92),".")</f>
        <v>765402.29680702917</v>
      </c>
      <c r="E92" s="30">
        <f>IFERROR((($C92*s_DL)/up_ind!D92),".")</f>
        <v>299659.64000845613</v>
      </c>
      <c r="F92" s="30">
        <f>IFERROR((($C92*s_DL)/up_ind!E92),".")</f>
        <v>61055.108110145506</v>
      </c>
      <c r="G92" s="30">
        <f>IFERROR((($C92*s_DL)/up_ind!F92),".")</f>
        <v>1.0374731448320893</v>
      </c>
      <c r="H92" s="30">
        <f>IFERROR((($C92*s_DL)/up_ind!G92),".")</f>
        <v>826458.44239031943</v>
      </c>
      <c r="I92" s="30">
        <f>IFERROR((($C92*s_DL)/up_ind!H92),".")</f>
        <v>1065062.9742886303</v>
      </c>
      <c r="J92" s="30" t="str">
        <f>IFERROR((($C92*s_DL)/up_ind!I92),".")</f>
        <v>.</v>
      </c>
      <c r="K92" s="30" t="str">
        <f>IFERROR((($C92*s_DL)/up_ind!J92),".")</f>
        <v>.</v>
      </c>
      <c r="L92" s="30" t="str">
        <f>IFERROR((($C92*s_DL)/up_ind!K92),".")</f>
        <v>.</v>
      </c>
      <c r="M92" s="30" t="str">
        <f>IFERROR((($C92*s_DL)/up_ind!L92),".")</f>
        <v>.</v>
      </c>
      <c r="N92" s="30" t="str">
        <f>IFERROR((($C92*s_DL)/up_ind!M92),".")</f>
        <v>.</v>
      </c>
      <c r="O92" s="30">
        <f>IFERROR((($C92*s_DL)/up_ind!N92),".")</f>
        <v>1.1725551736096269</v>
      </c>
      <c r="P92" s="30">
        <f>IFERROR((($C92*s_DL)/up_ind!O92),".")</f>
        <v>1.1540785466315355</v>
      </c>
      <c r="Q92" s="30">
        <f>IFERROR((($C92*s_DL)/up_ind!P92),".")</f>
        <v>1.1521036298838778</v>
      </c>
      <c r="R92" s="30">
        <f>IFERROR((($C92*s_DL)/up_ind!Q92),".")</f>
        <v>1.1639650258176155</v>
      </c>
      <c r="S92" s="30">
        <f>IFERROR((($C92*s_DL)/up_ind!R92),".")</f>
        <v>1.1725551736096269</v>
      </c>
    </row>
    <row r="93" spans="1:19">
      <c r="A93" s="88" t="s">
        <v>100</v>
      </c>
      <c r="B93" s="28"/>
      <c r="C93" s="28">
        <v>5</v>
      </c>
      <c r="D93" s="30">
        <f>IFERROR((($C93*s_DL)/up_ind!C93),".")</f>
        <v>765402.29680702917</v>
      </c>
      <c r="E93" s="30">
        <f>IFERROR((($C93*s_DL)/up_ind!D93),".")</f>
        <v>299659.64000845613</v>
      </c>
      <c r="F93" s="30">
        <f>IFERROR((($C93*s_DL)/up_ind!E93),".")</f>
        <v>61055.108110145506</v>
      </c>
      <c r="G93" s="30">
        <f>IFERROR((($C93*s_DL)/up_ind!F93),".")</f>
        <v>0.8810017852836427</v>
      </c>
      <c r="H93" s="30">
        <f>IFERROR((($C93*s_DL)/up_ind!G93),".")</f>
        <v>826458.28591895988</v>
      </c>
      <c r="I93" s="30">
        <f>IFERROR((($C93*s_DL)/up_ind!H93),".")</f>
        <v>1065062.8178172708</v>
      </c>
      <c r="J93" s="30" t="str">
        <f>IFERROR((($C93*s_DL)/up_ind!I93),".")</f>
        <v>.</v>
      </c>
      <c r="K93" s="30" t="str">
        <f>IFERROR((($C93*s_DL)/up_ind!J93),".")</f>
        <v>.</v>
      </c>
      <c r="L93" s="30" t="str">
        <f>IFERROR((($C93*s_DL)/up_ind!K93),".")</f>
        <v>.</v>
      </c>
      <c r="M93" s="30" t="str">
        <f>IFERROR((($C93*s_DL)/up_ind!L93),".")</f>
        <v>.</v>
      </c>
      <c r="N93" s="30" t="str">
        <f>IFERROR((($C93*s_DL)/up_ind!M93),".")</f>
        <v>.</v>
      </c>
      <c r="O93" s="30">
        <f>IFERROR((($C93*s_DL)/up_ind!N93),".")</f>
        <v>1.1253381867528633</v>
      </c>
      <c r="P93" s="30">
        <f>IFERROR((($C93*s_DL)/up_ind!O93),".")</f>
        <v>1.1083854874916874</v>
      </c>
      <c r="Q93" s="30">
        <f>IFERROR((($C93*s_DL)/up_ind!P93),".")</f>
        <v>1.125274723060852</v>
      </c>
      <c r="R93" s="30">
        <f>IFERROR((($C93*s_DL)/up_ind!Q93),".")</f>
        <v>1.1242355922795604</v>
      </c>
      <c r="S93" s="30">
        <f>IFERROR((($C93*s_DL)/up_ind!R93),".")</f>
        <v>0.99571078677014158</v>
      </c>
    </row>
    <row r="94" spans="1:19">
      <c r="A94" s="88" t="s">
        <v>101</v>
      </c>
      <c r="B94" s="28"/>
      <c r="C94" s="28">
        <v>5</v>
      </c>
      <c r="D94" s="30">
        <f>IFERROR((($C94*s_DL)/up_ind!C94),".")</f>
        <v>765402.29680702917</v>
      </c>
      <c r="E94" s="30">
        <f>IFERROR((($C94*s_DL)/up_ind!D94),".")</f>
        <v>299659.64000845613</v>
      </c>
      <c r="F94" s="30">
        <f>IFERROR((($C94*s_DL)/up_ind!E94),".")</f>
        <v>61055.108110145506</v>
      </c>
      <c r="G94" s="30">
        <f>IFERROR((($C94*s_DL)/up_ind!F94),".")</f>
        <v>0.92219835096185743</v>
      </c>
      <c r="H94" s="30">
        <f>IFERROR((($C94*s_DL)/up_ind!G94),".")</f>
        <v>826458.32711552561</v>
      </c>
      <c r="I94" s="30">
        <f>IFERROR((($C94*s_DL)/up_ind!H94),".")</f>
        <v>1065062.8590138364</v>
      </c>
      <c r="J94" s="30">
        <f>IFERROR((($C94*s_DL)/up_ind!I94),".")</f>
        <v>1.1455864046166053</v>
      </c>
      <c r="K94" s="30">
        <f>IFERROR((($C94*s_DL)/up_ind!J94),".")</f>
        <v>1.1455864046166053</v>
      </c>
      <c r="L94" s="30">
        <f>IFERROR((($C94*s_DL)/up_ind!K94),".")</f>
        <v>1.1455864046166053</v>
      </c>
      <c r="M94" s="30">
        <f>IFERROR((($C94*s_DL)/up_ind!L94),".")</f>
        <v>1.1455864046166053</v>
      </c>
      <c r="N94" s="30">
        <f>IFERROR((($C94*s_DL)/up_ind!M94),".")</f>
        <v>1.1455864046166053</v>
      </c>
      <c r="O94" s="30">
        <f>IFERROR((($C94*s_DL)/up_ind!N94),".")</f>
        <v>1.1015772575315619</v>
      </c>
      <c r="P94" s="30">
        <f>IFERROR((($C94*s_DL)/up_ind!O94),".")</f>
        <v>1.0924223932653145</v>
      </c>
      <c r="Q94" s="30">
        <f>IFERROR((($C94*s_DL)/up_ind!P94),".")</f>
        <v>1.0880221262098628</v>
      </c>
      <c r="R94" s="30">
        <f>IFERROR((($C94*s_DL)/up_ind!Q94),".")</f>
        <v>1.0977112263579492</v>
      </c>
      <c r="S94" s="30">
        <f>IFERROR((($C94*s_DL)/up_ind!R94),".")</f>
        <v>1.0422712654307795</v>
      </c>
    </row>
    <row r="95" spans="1:19">
      <c r="A95" s="88" t="s">
        <v>102</v>
      </c>
      <c r="B95" s="28"/>
      <c r="C95" s="28">
        <v>5</v>
      </c>
      <c r="D95" s="30">
        <f>IFERROR((($C95*s_DL)/up_ind!C95),".")</f>
        <v>765402.29680702917</v>
      </c>
      <c r="E95" s="30">
        <f>IFERROR((($C95*s_DL)/up_ind!D95),".")</f>
        <v>299659.64000845613</v>
      </c>
      <c r="F95" s="30">
        <f>IFERROR((($C95*s_DL)/up_ind!E95),".")</f>
        <v>61055.108110145506</v>
      </c>
      <c r="G95" s="30">
        <f>IFERROR((($C95*s_DL)/up_ind!F95),".")</f>
        <v>0.90481264434536368</v>
      </c>
      <c r="H95" s="30">
        <f>IFERROR((($C95*s_DL)/up_ind!G95),".")</f>
        <v>826458.30972981895</v>
      </c>
      <c r="I95" s="30">
        <f>IFERROR((($C95*s_DL)/up_ind!H95),".")</f>
        <v>1065062.8416281296</v>
      </c>
      <c r="J95" s="30">
        <f>IFERROR((($C95*s_DL)/up_ind!I95),".")</f>
        <v>1.1150999701027553</v>
      </c>
      <c r="K95" s="30">
        <f>IFERROR((($C95*s_DL)/up_ind!J95),".")</f>
        <v>1.1150999701027553</v>
      </c>
      <c r="L95" s="30">
        <f>IFERROR((($C95*s_DL)/up_ind!K95),".")</f>
        <v>1.1150999701027553</v>
      </c>
      <c r="M95" s="30">
        <f>IFERROR((($C95*s_DL)/up_ind!L95),".")</f>
        <v>1.1150999701027553</v>
      </c>
      <c r="N95" s="30">
        <f>IFERROR((($C95*s_DL)/up_ind!M95),".")</f>
        <v>1.1150999701027553</v>
      </c>
      <c r="O95" s="30">
        <f>IFERROR((($C95*s_DL)/up_ind!N95),".")</f>
        <v>1.1162725252763648</v>
      </c>
      <c r="P95" s="30">
        <f>IFERROR((($C95*s_DL)/up_ind!O95),".")</f>
        <v>1.1118010195365888</v>
      </c>
      <c r="Q95" s="30">
        <f>IFERROR((($C95*s_DL)/up_ind!P95),".")</f>
        <v>1.112424139065544</v>
      </c>
      <c r="R95" s="30">
        <f>IFERROR((($C95*s_DL)/up_ind!Q95),".")</f>
        <v>1.1002622982442214</v>
      </c>
      <c r="S95" s="30">
        <f>IFERROR((($C95*s_DL)/up_ind!R95),".")</f>
        <v>1.0226218891152814</v>
      </c>
    </row>
    <row r="96" spans="1:19">
      <c r="A96" s="34" t="s">
        <v>103</v>
      </c>
      <c r="B96" s="90" t="s">
        <v>9</v>
      </c>
      <c r="C96" s="28">
        <v>5</v>
      </c>
      <c r="D96" s="30">
        <f>IFERROR((($C96*s_DL)/up_ind!C96),".")</f>
        <v>765402.29680702917</v>
      </c>
      <c r="E96" s="30">
        <f>IFERROR((($C96*s_DL)/up_ind!D96),".")</f>
        <v>299659.64000845613</v>
      </c>
      <c r="F96" s="30">
        <f>IFERROR((($C96*s_DL)/up_ind!E96),".")</f>
        <v>61055.108110145506</v>
      </c>
      <c r="G96" s="30">
        <f>IFERROR((($C96*s_DL)/up_ind!F96),".")</f>
        <v>0.91928000174995317</v>
      </c>
      <c r="H96" s="30">
        <f>IFERROR((($C96*s_DL)/up_ind!G96),".")</f>
        <v>826458.32419717638</v>
      </c>
      <c r="I96" s="30">
        <f>IFERROR((($C96*s_DL)/up_ind!H96),".")</f>
        <v>1065062.8560954873</v>
      </c>
      <c r="J96" s="30">
        <f>IFERROR((($C96*s_DL)/up_ind!I96),".")</f>
        <v>1.1596570666999213</v>
      </c>
      <c r="K96" s="30">
        <f>IFERROR((($C96*s_DL)/up_ind!J96),".")</f>
        <v>1.1596570666999213</v>
      </c>
      <c r="L96" s="30">
        <f>IFERROR((($C96*s_DL)/up_ind!K96),".")</f>
        <v>1.1596570666999213</v>
      </c>
      <c r="M96" s="30">
        <f>IFERROR((($C96*s_DL)/up_ind!L96),".")</f>
        <v>1.1596570666999213</v>
      </c>
      <c r="N96" s="30">
        <f>IFERROR((($C96*s_DL)/up_ind!M96),".")</f>
        <v>1.1596570666999213</v>
      </c>
      <c r="O96" s="30">
        <f>IFERROR((($C96*s_DL)/up_ind!N96),".")</f>
        <v>1.0710210663976198</v>
      </c>
      <c r="P96" s="30">
        <f>IFERROR((($C96*s_DL)/up_ind!O96),".")</f>
        <v>1.0950308646106433</v>
      </c>
      <c r="Q96" s="30">
        <f>IFERROR((($C96*s_DL)/up_ind!P96),".")</f>
        <v>1.077739391377043</v>
      </c>
      <c r="R96" s="30">
        <f>IFERROR((($C96*s_DL)/up_ind!Q96),".")</f>
        <v>1.1197901907971934</v>
      </c>
      <c r="S96" s="30">
        <f>IFERROR((($C96*s_DL)/up_ind!R96),".")</f>
        <v>1.0389729386414421</v>
      </c>
    </row>
    <row r="97" spans="1:19">
      <c r="A97" s="88" t="s">
        <v>104</v>
      </c>
      <c r="B97" s="28"/>
      <c r="C97" s="28">
        <v>5</v>
      </c>
      <c r="D97" s="30">
        <f>IFERROR((($C97*s_DL)/up_ind!C97),".")</f>
        <v>765402.29680702917</v>
      </c>
      <c r="E97" s="30">
        <f>IFERROR((($C97*s_DL)/up_ind!D97),".")</f>
        <v>299659.64000845613</v>
      </c>
      <c r="F97" s="30">
        <f>IFERROR((($C97*s_DL)/up_ind!E97),".")</f>
        <v>61055.108110145506</v>
      </c>
      <c r="G97" s="30">
        <f>IFERROR((($C97*s_DL)/up_ind!F97),".")</f>
        <v>0.91741335951818692</v>
      </c>
      <c r="H97" s="30">
        <f>IFERROR((($C97*s_DL)/up_ind!G97),".")</f>
        <v>826458.32233053411</v>
      </c>
      <c r="I97" s="30">
        <f>IFERROR((($C97*s_DL)/up_ind!H97),".")</f>
        <v>1065062.8542288449</v>
      </c>
      <c r="J97" s="30">
        <f>IFERROR((($C97*s_DL)/up_ind!I97),".")</f>
        <v>1.1666923977415791</v>
      </c>
      <c r="K97" s="30">
        <f>IFERROR((($C97*s_DL)/up_ind!J97),".")</f>
        <v>1.1666923977415791</v>
      </c>
      <c r="L97" s="30">
        <f>IFERROR((($C97*s_DL)/up_ind!K97),".")</f>
        <v>1.1666923977415791</v>
      </c>
      <c r="M97" s="30">
        <f>IFERROR((($C97*s_DL)/up_ind!L97),".")</f>
        <v>1.1666923977415791</v>
      </c>
      <c r="N97" s="30">
        <f>IFERROR((($C97*s_DL)/up_ind!M97),".")</f>
        <v>1.1666923977415791</v>
      </c>
      <c r="O97" s="30">
        <f>IFERROR((($C97*s_DL)/up_ind!N97),".")</f>
        <v>1.091689299567584</v>
      </c>
      <c r="P97" s="30">
        <f>IFERROR((($C97*s_DL)/up_ind!O97),".")</f>
        <v>1.0982546477571362</v>
      </c>
      <c r="Q97" s="30">
        <f>IFERROR((($C97*s_DL)/up_ind!P97),".")</f>
        <v>1.0849942353205959</v>
      </c>
      <c r="R97" s="30">
        <f>IFERROR((($C97*s_DL)/up_ind!Q97),".")</f>
        <v>1.0962350143805975</v>
      </c>
      <c r="S97" s="30">
        <f>IFERROR((($C97*s_DL)/up_ind!R97),".")</f>
        <v>1.0368632541478835</v>
      </c>
    </row>
    <row r="98" spans="1:19">
      <c r="A98" s="27" t="s">
        <v>105</v>
      </c>
      <c r="B98" s="90" t="s">
        <v>13</v>
      </c>
      <c r="C98" s="28">
        <v>5</v>
      </c>
      <c r="D98" s="30">
        <f>IFERROR((($C98*s_DL)/up_ind!C98),".")</f>
        <v>765402.29680702917</v>
      </c>
      <c r="E98" s="30">
        <f>IFERROR((($C98*s_DL)/up_ind!D98),".")</f>
        <v>299659.64000845613</v>
      </c>
      <c r="F98" s="30">
        <f>IFERROR((($C98*s_DL)/up_ind!E98),".")</f>
        <v>61055.108110145506</v>
      </c>
      <c r="G98" s="30">
        <f>IFERROR((($C98*s_DL)/up_ind!F98),".")</f>
        <v>0.91431234896671087</v>
      </c>
      <c r="H98" s="30">
        <f>IFERROR((($C98*s_DL)/up_ind!G98),".")</f>
        <v>826458.31922952365</v>
      </c>
      <c r="I98" s="30">
        <f>IFERROR((($C98*s_DL)/up_ind!H98),".")</f>
        <v>1065062.8511278345</v>
      </c>
      <c r="J98" s="30">
        <f>IFERROR((($C98*s_DL)/up_ind!I98),".")</f>
        <v>1.1713826184360177</v>
      </c>
      <c r="K98" s="30">
        <f>IFERROR((($C98*s_DL)/up_ind!J98),".")</f>
        <v>1.1713826184360177</v>
      </c>
      <c r="L98" s="30">
        <f>IFERROR((($C98*s_DL)/up_ind!K98),".")</f>
        <v>1.1713826184360177</v>
      </c>
      <c r="M98" s="30">
        <f>IFERROR((($C98*s_DL)/up_ind!L98),".")</f>
        <v>1.1713826184360177</v>
      </c>
      <c r="N98" s="30">
        <f>IFERROR((($C98*s_DL)/up_ind!M98),".")</f>
        <v>1.1713826184360177</v>
      </c>
      <c r="O98" s="30">
        <f>IFERROR((($C98*s_DL)/up_ind!N98),".")</f>
        <v>1.1059327205636251</v>
      </c>
      <c r="P98" s="30">
        <f>IFERROR((($C98*s_DL)/up_ind!O98),".")</f>
        <v>1.1016043828498092</v>
      </c>
      <c r="Q98" s="30">
        <f>IFERROR((($C98*s_DL)/up_ind!P98),".")</f>
        <v>1.0927477534163015</v>
      </c>
      <c r="R98" s="30">
        <f>IFERROR((($C98*s_DL)/up_ind!Q98),".")</f>
        <v>1.0785295228956475</v>
      </c>
      <c r="S98" s="30">
        <f>IFERROR((($C98*s_DL)/up_ind!R98),".")</f>
        <v>1.0333584829799127</v>
      </c>
    </row>
    <row r="99" spans="1:19">
      <c r="A99" s="88" t="s">
        <v>106</v>
      </c>
      <c r="B99" s="28"/>
      <c r="C99" s="28">
        <v>5</v>
      </c>
      <c r="D99" s="30">
        <f>IFERROR((($C99*s_DL)/up_ind!C99),".")</f>
        <v>765402.29680702917</v>
      </c>
      <c r="E99" s="30">
        <f>IFERROR((($C99*s_DL)/up_ind!D99),".")</f>
        <v>299659.64000845613</v>
      </c>
      <c r="F99" s="30">
        <f>IFERROR((($C99*s_DL)/up_ind!E99),".")</f>
        <v>61055.108110145506</v>
      </c>
      <c r="G99" s="30">
        <f>IFERROR((($C99*s_DL)/up_ind!F99),".")</f>
        <v>0.93372583034888068</v>
      </c>
      <c r="H99" s="30">
        <f>IFERROR((($C99*s_DL)/up_ind!G99),".")</f>
        <v>826458.338643005</v>
      </c>
      <c r="I99" s="30">
        <f>IFERROR((($C99*s_DL)/up_ind!H99),".")</f>
        <v>1065062.8705413158</v>
      </c>
      <c r="J99" s="30">
        <f>IFERROR((($C99*s_DL)/up_ind!I99),".")</f>
        <v>1.2569791461095201</v>
      </c>
      <c r="K99" s="30">
        <f>IFERROR((($C99*s_DL)/up_ind!J99),".")</f>
        <v>1.2569791461095201</v>
      </c>
      <c r="L99" s="30">
        <f>IFERROR((($C99*s_DL)/up_ind!K99),".")</f>
        <v>1.2569791461095201</v>
      </c>
      <c r="M99" s="30">
        <f>IFERROR((($C99*s_DL)/up_ind!L99),".")</f>
        <v>1.2569791461095201</v>
      </c>
      <c r="N99" s="30">
        <f>IFERROR((($C99*s_DL)/up_ind!M99),".")</f>
        <v>1.2569791461095201</v>
      </c>
      <c r="O99" s="30">
        <f>IFERROR((($C99*s_DL)/up_ind!N99),".")</f>
        <v>1.0552996562486643</v>
      </c>
      <c r="P99" s="30">
        <f>IFERROR((($C99*s_DL)/up_ind!O99),".")</f>
        <v>1.0552996562486643</v>
      </c>
      <c r="Q99" s="30">
        <f>IFERROR((($C99*s_DL)/up_ind!P99),".")</f>
        <v>1.0552996562486643</v>
      </c>
      <c r="R99" s="30">
        <f>IFERROR((($C99*s_DL)/up_ind!Q99),".")</f>
        <v>1.0552996562486643</v>
      </c>
      <c r="S99" s="30">
        <f>IFERROR((($C99*s_DL)/up_ind!R99),".")</f>
        <v>1.0552996562486643</v>
      </c>
    </row>
    <row r="100" spans="1:19">
      <c r="A100" s="88" t="s">
        <v>107</v>
      </c>
      <c r="B100" s="28"/>
      <c r="C100" s="28">
        <v>5</v>
      </c>
      <c r="D100" s="30">
        <f>IFERROR((($C100*s_DL)/up_ind!C100),".")</f>
        <v>765402.29680702917</v>
      </c>
      <c r="E100" s="30">
        <f>IFERROR((($C100*s_DL)/up_ind!D100),".")</f>
        <v>299659.64000845613</v>
      </c>
      <c r="F100" s="30">
        <f>IFERROR((($C100*s_DL)/up_ind!E100),".")</f>
        <v>61055.108110145506</v>
      </c>
      <c r="G100" s="30">
        <f>IFERROR((($C100*s_DL)/up_ind!F100),".")</f>
        <v>0.9270456484701981</v>
      </c>
      <c r="H100" s="30">
        <f>IFERROR((($C100*s_DL)/up_ind!G100),".")</f>
        <v>826458.33196282317</v>
      </c>
      <c r="I100" s="30">
        <f>IFERROR((($C100*s_DL)/up_ind!H100),".")</f>
        <v>1065062.8638611338</v>
      </c>
      <c r="J100" s="30">
        <f>IFERROR((($C100*s_DL)/up_ind!I100),".")</f>
        <v>1.1819356149985041</v>
      </c>
      <c r="K100" s="30">
        <f>IFERROR((($C100*s_DL)/up_ind!J100),".")</f>
        <v>1.1819356149985041</v>
      </c>
      <c r="L100" s="30">
        <f>IFERROR((($C100*s_DL)/up_ind!K100),".")</f>
        <v>1.1819356149985041</v>
      </c>
      <c r="M100" s="30">
        <f>IFERROR((($C100*s_DL)/up_ind!L100),".")</f>
        <v>1.1819356149985041</v>
      </c>
      <c r="N100" s="30">
        <f>IFERROR((($C100*s_DL)/up_ind!M100),".")</f>
        <v>1.1819356149985041</v>
      </c>
      <c r="O100" s="30">
        <f>IFERROR((($C100*s_DL)/up_ind!N100),".")</f>
        <v>1.1153573602628162</v>
      </c>
      <c r="P100" s="30">
        <f>IFERROR((($C100*s_DL)/up_ind!O100),".")</f>
        <v>1.1043245923866527</v>
      </c>
      <c r="Q100" s="30">
        <f>IFERROR((($C100*s_DL)/up_ind!P100),".")</f>
        <v>1.0946732801595409</v>
      </c>
      <c r="R100" s="30">
        <f>IFERROR((($C100*s_DL)/up_ind!Q100),".")</f>
        <v>1.0774831325061434</v>
      </c>
      <c r="S100" s="30">
        <f>IFERROR((($C100*s_DL)/up_ind!R100),".")</f>
        <v>1.0477496952096534</v>
      </c>
    </row>
    <row r="101" spans="1:19">
      <c r="A101" s="88" t="s">
        <v>108</v>
      </c>
      <c r="B101" s="28"/>
      <c r="C101" s="28">
        <v>5</v>
      </c>
      <c r="D101" s="30">
        <f>IFERROR((($C101*s_DL)/up_ind!C101),".")</f>
        <v>765402.29680702917</v>
      </c>
      <c r="E101" s="30">
        <f>IFERROR((($C101*s_DL)/up_ind!D101),".")</f>
        <v>299659.64000845613</v>
      </c>
      <c r="F101" s="30">
        <f>IFERROR((($C101*s_DL)/up_ind!E101),".")</f>
        <v>61055.108110145506</v>
      </c>
      <c r="G101" s="30">
        <f>IFERROR((($C101*s_DL)/up_ind!F101),".")</f>
        <v>0.89811108060091371</v>
      </c>
      <c r="H101" s="30">
        <f>IFERROR((($C101*s_DL)/up_ind!G101),".")</f>
        <v>826458.30302825524</v>
      </c>
      <c r="I101" s="30">
        <f>IFERROR((($C101*s_DL)/up_ind!H101),".")</f>
        <v>1065062.8349265659</v>
      </c>
      <c r="J101" s="30">
        <f>IFERROR((($C101*s_DL)/up_ind!I101),".")</f>
        <v>1.1385510735749478</v>
      </c>
      <c r="K101" s="30">
        <f>IFERROR((($C101*s_DL)/up_ind!J101),".")</f>
        <v>1.1385510735749478</v>
      </c>
      <c r="L101" s="30">
        <f>IFERROR((($C101*s_DL)/up_ind!K101),".")</f>
        <v>1.1385510735749478</v>
      </c>
      <c r="M101" s="30">
        <f>IFERROR((($C101*s_DL)/up_ind!L101),".")</f>
        <v>1.1385510735749478</v>
      </c>
      <c r="N101" s="30">
        <f>IFERROR((($C101*s_DL)/up_ind!M101),".")</f>
        <v>1.1385510735749478</v>
      </c>
      <c r="O101" s="30">
        <f>IFERROR((($C101*s_DL)/up_ind!N101),".")</f>
        <v>1.1103904569100307</v>
      </c>
      <c r="P101" s="30">
        <f>IFERROR((($C101*s_DL)/up_ind!O101),".")</f>
        <v>1.0980857341771444</v>
      </c>
      <c r="Q101" s="30">
        <f>IFERROR((($C101*s_DL)/up_ind!P101),".")</f>
        <v>1.1074132195202027</v>
      </c>
      <c r="R101" s="30">
        <f>IFERROR((($C101*s_DL)/up_ind!Q101),".")</f>
        <v>1.089367137644079</v>
      </c>
      <c r="S101" s="30">
        <f>IFERROR((($C101*s_DL)/up_ind!R101),".")</f>
        <v>1.0150477622292295</v>
      </c>
    </row>
    <row r="102" spans="1:19">
      <c r="A102" s="88" t="s">
        <v>109</v>
      </c>
      <c r="B102" s="28"/>
      <c r="C102" s="28">
        <v>5</v>
      </c>
      <c r="D102" s="30">
        <f>IFERROR((($C102*s_DL)/up_ind!C102),".")</f>
        <v>765402.29680702917</v>
      </c>
      <c r="E102" s="30">
        <f>IFERROR((($C102*s_DL)/up_ind!D102),".")</f>
        <v>299659.64000845613</v>
      </c>
      <c r="F102" s="30">
        <f>IFERROR((($C102*s_DL)/up_ind!E102),".")</f>
        <v>61055.108110145506</v>
      </c>
      <c r="G102" s="30">
        <f>IFERROR((($C102*s_DL)/up_ind!F102),".")</f>
        <v>0.96136507629228407</v>
      </c>
      <c r="H102" s="30">
        <f>IFERROR((($C102*s_DL)/up_ind!G102),".")</f>
        <v>826458.36628225097</v>
      </c>
      <c r="I102" s="30">
        <f>IFERROR((($C102*s_DL)/up_ind!H102),".")</f>
        <v>1065062.8981805616</v>
      </c>
      <c r="J102" s="30">
        <f>IFERROR((($C102*s_DL)/up_ind!I102),".")</f>
        <v>1.2018690529498672</v>
      </c>
      <c r="K102" s="30">
        <f>IFERROR((($C102*s_DL)/up_ind!J102),".")</f>
        <v>1.2018690529498672</v>
      </c>
      <c r="L102" s="30">
        <f>IFERROR((($C102*s_DL)/up_ind!K102),".")</f>
        <v>1.2018690529498672</v>
      </c>
      <c r="M102" s="30">
        <f>IFERROR((($C102*s_DL)/up_ind!L102),".")</f>
        <v>1.2018690529498672</v>
      </c>
      <c r="N102" s="30">
        <f>IFERROR((($C102*s_DL)/up_ind!M102),".")</f>
        <v>1.2018690529498672</v>
      </c>
      <c r="O102" s="30">
        <f>IFERROR((($C102*s_DL)/up_ind!N102),".")</f>
        <v>1.1068920838874878</v>
      </c>
      <c r="P102" s="30">
        <f>IFERROR((($C102*s_DL)/up_ind!O102),".")</f>
        <v>1.0972102628555944</v>
      </c>
      <c r="Q102" s="30">
        <f>IFERROR((($C102*s_DL)/up_ind!P102),".")</f>
        <v>1.0982382964090167</v>
      </c>
      <c r="R102" s="30">
        <f>IFERROR((($C102*s_DL)/up_ind!Q102),".")</f>
        <v>1.0399268249237057</v>
      </c>
      <c r="S102" s="30">
        <f>IFERROR((($C102*s_DL)/up_ind!R102),".")</f>
        <v>1.0865376126112376</v>
      </c>
    </row>
    <row r="103" spans="1:19">
      <c r="A103" s="88" t="s">
        <v>110</v>
      </c>
      <c r="B103" s="28"/>
      <c r="C103" s="28">
        <v>5</v>
      </c>
      <c r="D103" s="30">
        <f>IFERROR((($C103*s_DL)/up_ind!C103),".")</f>
        <v>765402.29680702917</v>
      </c>
      <c r="E103" s="30">
        <f>IFERROR((($C103*s_DL)/up_ind!D103),".")</f>
        <v>299659.64000845613</v>
      </c>
      <c r="F103" s="30">
        <f>IFERROR((($C103*s_DL)/up_ind!E103),".")</f>
        <v>61055.108110145506</v>
      </c>
      <c r="G103" s="30">
        <f>IFERROR((($C103*s_DL)/up_ind!F103),".")</f>
        <v>0.93372583034888068</v>
      </c>
      <c r="H103" s="30">
        <f>IFERROR((($C103*s_DL)/up_ind!G103),".")</f>
        <v>826458.338643005</v>
      </c>
      <c r="I103" s="30">
        <f>IFERROR((($C103*s_DL)/up_ind!H103),".")</f>
        <v>1065062.8705413158</v>
      </c>
      <c r="J103" s="30">
        <f>IFERROR((($C103*s_DL)/up_ind!I103),".")</f>
        <v>1.2569791461095201</v>
      </c>
      <c r="K103" s="30">
        <f>IFERROR((($C103*s_DL)/up_ind!J103),".")</f>
        <v>1.2569791461095201</v>
      </c>
      <c r="L103" s="30">
        <f>IFERROR((($C103*s_DL)/up_ind!K103),".")</f>
        <v>1.2569791461095201</v>
      </c>
      <c r="M103" s="30">
        <f>IFERROR((($C103*s_DL)/up_ind!L103),".")</f>
        <v>1.2569791461095201</v>
      </c>
      <c r="N103" s="30">
        <f>IFERROR((($C103*s_DL)/up_ind!M103),".")</f>
        <v>1.2569791461095201</v>
      </c>
      <c r="O103" s="30">
        <f>IFERROR((($C103*s_DL)/up_ind!N103),".")</f>
        <v>1.0552996562486643</v>
      </c>
      <c r="P103" s="30">
        <f>IFERROR((($C103*s_DL)/up_ind!O103),".")</f>
        <v>1.0552996562486643</v>
      </c>
      <c r="Q103" s="30">
        <f>IFERROR((($C103*s_DL)/up_ind!P103),".")</f>
        <v>1.0552996562486643</v>
      </c>
      <c r="R103" s="30">
        <f>IFERROR((($C103*s_DL)/up_ind!Q103),".")</f>
        <v>1.0552996562486643</v>
      </c>
      <c r="S103" s="30">
        <f>IFERROR((($C103*s_DL)/up_ind!R103),".")</f>
        <v>1.0552996562486643</v>
      </c>
    </row>
    <row r="104" spans="1:19">
      <c r="A104" s="88" t="s">
        <v>111</v>
      </c>
      <c r="B104" s="28"/>
      <c r="C104" s="28">
        <v>5</v>
      </c>
      <c r="D104" s="30">
        <f>IFERROR((($C104*s_DL)/up_ind!C104),".")</f>
        <v>765402.29680702917</v>
      </c>
      <c r="E104" s="30">
        <f>IFERROR((($C104*s_DL)/up_ind!D104),".")</f>
        <v>299659.64000845613</v>
      </c>
      <c r="F104" s="30">
        <f>IFERROR((($C104*s_DL)/up_ind!E104),".")</f>
        <v>61055.108110145506</v>
      </c>
      <c r="G104" s="30">
        <f>IFERROR((($C104*s_DL)/up_ind!F104),".")</f>
        <v>0.96402371864928693</v>
      </c>
      <c r="H104" s="30">
        <f>IFERROR((($C104*s_DL)/up_ind!G104),".")</f>
        <v>826458.36894089333</v>
      </c>
      <c r="I104" s="30">
        <f>IFERROR((($C104*s_DL)/up_ind!H104),".")</f>
        <v>1065062.9008392042</v>
      </c>
      <c r="J104" s="30" t="str">
        <f>IFERROR((($C104*s_DL)/up_ind!I104),".")</f>
        <v>.</v>
      </c>
      <c r="K104" s="30" t="str">
        <f>IFERROR((($C104*s_DL)/up_ind!J104),".")</f>
        <v>.</v>
      </c>
      <c r="L104" s="30" t="str">
        <f>IFERROR((($C104*s_DL)/up_ind!K104),".")</f>
        <v>.</v>
      </c>
      <c r="M104" s="30" t="str">
        <f>IFERROR((($C104*s_DL)/up_ind!L104),".")</f>
        <v>.</v>
      </c>
      <c r="N104" s="30" t="str">
        <f>IFERROR((($C104*s_DL)/up_ind!M104),".")</f>
        <v>.</v>
      </c>
      <c r="O104" s="30">
        <f>IFERROR((($C104*s_DL)/up_ind!N104),".")</f>
        <v>1.0766858826855694</v>
      </c>
      <c r="P104" s="30">
        <f>IFERROR((($C104*s_DL)/up_ind!O104),".")</f>
        <v>1.1242208382089254</v>
      </c>
      <c r="Q104" s="30">
        <f>IFERROR((($C104*s_DL)/up_ind!P104),".")</f>
        <v>1.1092638432159252</v>
      </c>
      <c r="R104" s="30">
        <f>IFERROR((($C104*s_DL)/up_ind!Q104),".")</f>
        <v>1.0912218667696529</v>
      </c>
      <c r="S104" s="30">
        <f>IFERROR((($C104*s_DL)/up_ind!R104),".")</f>
        <v>1.0895424179558482</v>
      </c>
    </row>
    <row r="105" spans="1:19">
      <c r="A105" s="88" t="s">
        <v>112</v>
      </c>
      <c r="B105" s="28"/>
      <c r="C105" s="28">
        <v>5</v>
      </c>
      <c r="D105" s="30">
        <f>IFERROR((($C105*s_DL)/up_ind!C105),".")</f>
        <v>765402.29680702917</v>
      </c>
      <c r="E105" s="30">
        <f>IFERROR((($C105*s_DL)/up_ind!D105),".")</f>
        <v>299659.64000845613</v>
      </c>
      <c r="F105" s="30">
        <f>IFERROR((($C105*s_DL)/up_ind!E105),".")</f>
        <v>61055.108110145506</v>
      </c>
      <c r="G105" s="30">
        <f>IFERROR((($C105*s_DL)/up_ind!F105),".")</f>
        <v>0.96584842981230057</v>
      </c>
      <c r="H105" s="30">
        <f>IFERROR((($C105*s_DL)/up_ind!G105),".")</f>
        <v>826458.37076560431</v>
      </c>
      <c r="I105" s="30">
        <f>IFERROR((($C105*s_DL)/up_ind!H105),".")</f>
        <v>1065062.9026639152</v>
      </c>
      <c r="J105" s="30">
        <f>IFERROR((($C105*s_DL)/up_ind!I105),".")</f>
        <v>1.2522889254150815</v>
      </c>
      <c r="K105" s="30">
        <f>IFERROR((($C105*s_DL)/up_ind!J105),".")</f>
        <v>1.2522889254150815</v>
      </c>
      <c r="L105" s="30">
        <f>IFERROR((($C105*s_DL)/up_ind!K105),".")</f>
        <v>1.2522889254150815</v>
      </c>
      <c r="M105" s="30">
        <f>IFERROR((($C105*s_DL)/up_ind!L105),".")</f>
        <v>1.2522889254150815</v>
      </c>
      <c r="N105" s="30">
        <f>IFERROR((($C105*s_DL)/up_ind!M105),".")</f>
        <v>1.2522889254150815</v>
      </c>
      <c r="O105" s="30">
        <f>IFERROR((($C105*s_DL)/up_ind!N105),".")</f>
        <v>1.0005804148135482</v>
      </c>
      <c r="P105" s="30">
        <f>IFERROR((($C105*s_DL)/up_ind!O105),".")</f>
        <v>1.0804258385402985</v>
      </c>
      <c r="Q105" s="30">
        <f>IFERROR((($C105*s_DL)/up_ind!P105),".")</f>
        <v>1.0959175805632462</v>
      </c>
      <c r="R105" s="30">
        <f>IFERROR((($C105*s_DL)/up_ind!Q105),".")</f>
        <v>1.0298336608313661</v>
      </c>
      <c r="S105" s="30">
        <f>IFERROR((($C105*s_DL)/up_ind!R105),".")</f>
        <v>1.0916047118332297</v>
      </c>
    </row>
    <row r="106" spans="1:19">
      <c r="A106" s="88" t="s">
        <v>113</v>
      </c>
      <c r="B106" s="28"/>
      <c r="C106" s="28">
        <v>5</v>
      </c>
      <c r="D106" s="30">
        <f>IFERROR((($C106*s_DL)/up_ind!C106),".")</f>
        <v>765402.29680702917</v>
      </c>
      <c r="E106" s="30">
        <f>IFERROR((($C106*s_DL)/up_ind!D106),".")</f>
        <v>299659.64000845613</v>
      </c>
      <c r="F106" s="30">
        <f>IFERROR((($C106*s_DL)/up_ind!E106),".")</f>
        <v>61055.108110145506</v>
      </c>
      <c r="G106" s="30">
        <f>IFERROR((($C106*s_DL)/up_ind!F106),".")</f>
        <v>0.9579335370616292</v>
      </c>
      <c r="H106" s="30">
        <f>IFERROR((($C106*s_DL)/up_ind!G106),".")</f>
        <v>826458.36285071168</v>
      </c>
      <c r="I106" s="30">
        <f>IFERROR((($C106*s_DL)/up_ind!H106),".")</f>
        <v>1065062.8947490223</v>
      </c>
      <c r="J106" s="30" t="str">
        <f>IFERROR((($C106*s_DL)/up_ind!I106),".")</f>
        <v>.</v>
      </c>
      <c r="K106" s="30" t="str">
        <f>IFERROR((($C106*s_DL)/up_ind!J106),".")</f>
        <v>.</v>
      </c>
      <c r="L106" s="30" t="str">
        <f>IFERROR((($C106*s_DL)/up_ind!K106),".")</f>
        <v>.</v>
      </c>
      <c r="M106" s="30" t="str">
        <f>IFERROR((($C106*s_DL)/up_ind!L106),".")</f>
        <v>.</v>
      </c>
      <c r="N106" s="30" t="str">
        <f>IFERROR((($C106*s_DL)/up_ind!M106),".")</f>
        <v>.</v>
      </c>
      <c r="O106" s="30">
        <f>IFERROR((($C106*s_DL)/up_ind!N106),".")</f>
        <v>1.0746090373892521</v>
      </c>
      <c r="P106" s="30">
        <f>IFERROR((($C106*s_DL)/up_ind!O106),".")</f>
        <v>1.088299712032887</v>
      </c>
      <c r="Q106" s="30">
        <f>IFERROR((($C106*s_DL)/up_ind!P106),".")</f>
        <v>1.0864283507841563</v>
      </c>
      <c r="R106" s="30">
        <f>IFERROR((($C106*s_DL)/up_ind!Q106),".")</f>
        <v>1.0623349872903223</v>
      </c>
      <c r="S106" s="30">
        <f>IFERROR((($C106*s_DL)/up_ind!R106),".")</f>
        <v>1.082659276966222</v>
      </c>
    </row>
    <row r="107" spans="1:19">
      <c r="A107" s="88" t="s">
        <v>114</v>
      </c>
      <c r="B107" s="28"/>
      <c r="C107" s="28">
        <v>5</v>
      </c>
      <c r="D107" s="30">
        <f>IFERROR((($C107*s_DL)/up_ind!C107),".")</f>
        <v>765402.29680702917</v>
      </c>
      <c r="E107" s="30">
        <f>IFERROR((($C107*s_DL)/up_ind!D107),".")</f>
        <v>299659.64000845613</v>
      </c>
      <c r="F107" s="30">
        <f>IFERROR((($C107*s_DL)/up_ind!E107),".")</f>
        <v>61055.108110145506</v>
      </c>
      <c r="G107" s="30">
        <f>IFERROR((($C107*s_DL)/up_ind!F107),".")</f>
        <v>0.93372583034888068</v>
      </c>
      <c r="H107" s="30">
        <f>IFERROR((($C107*s_DL)/up_ind!G107),".")</f>
        <v>826458.338643005</v>
      </c>
      <c r="I107" s="30">
        <f>IFERROR((($C107*s_DL)/up_ind!H107),".")</f>
        <v>1065062.8705413158</v>
      </c>
      <c r="J107" s="30">
        <f>IFERROR((($C107*s_DL)/up_ind!I107),".")</f>
        <v>1.2569791461095201</v>
      </c>
      <c r="K107" s="30">
        <f>IFERROR((($C107*s_DL)/up_ind!J107),".")</f>
        <v>1.2569791461095201</v>
      </c>
      <c r="L107" s="30">
        <f>IFERROR((($C107*s_DL)/up_ind!K107),".")</f>
        <v>1.2569791461095201</v>
      </c>
      <c r="M107" s="30">
        <f>IFERROR((($C107*s_DL)/up_ind!L107),".")</f>
        <v>1.2569791461095201</v>
      </c>
      <c r="N107" s="30">
        <f>IFERROR((($C107*s_DL)/up_ind!M107),".")</f>
        <v>1.2569791461095201</v>
      </c>
      <c r="O107" s="30">
        <f>IFERROR((($C107*s_DL)/up_ind!N107),".")</f>
        <v>1.0552996562486643</v>
      </c>
      <c r="P107" s="30">
        <f>IFERROR((($C107*s_DL)/up_ind!O107),".")</f>
        <v>1.0552996562486643</v>
      </c>
      <c r="Q107" s="30">
        <f>IFERROR((($C107*s_DL)/up_ind!P107),".")</f>
        <v>1.0552996562486643</v>
      </c>
      <c r="R107" s="30">
        <f>IFERROR((($C107*s_DL)/up_ind!Q107),".")</f>
        <v>1.0552996562486643</v>
      </c>
      <c r="S107" s="30">
        <f>IFERROR((($C107*s_DL)/up_ind!R107),".")</f>
        <v>1.0552996562486643</v>
      </c>
    </row>
    <row r="108" spans="1:19">
      <c r="A108" s="88" t="s">
        <v>115</v>
      </c>
      <c r="B108" s="28"/>
      <c r="C108" s="28">
        <v>5</v>
      </c>
      <c r="D108" s="30">
        <f>IFERROR((($C108*s_DL)/up_ind!C108),".")</f>
        <v>765402.29680702917</v>
      </c>
      <c r="E108" s="30">
        <f>IFERROR((($C108*s_DL)/up_ind!D108),".")</f>
        <v>299659.64000845613</v>
      </c>
      <c r="F108" s="30">
        <f>IFERROR((($C108*s_DL)/up_ind!E108),".")</f>
        <v>61055.108110145506</v>
      </c>
      <c r="G108" s="30">
        <f>IFERROR((($C108*s_DL)/up_ind!F108),".")</f>
        <v>0.91630839799038599</v>
      </c>
      <c r="H108" s="30">
        <f>IFERROR((($C108*s_DL)/up_ind!G108),".")</f>
        <v>826458.32122557261</v>
      </c>
      <c r="I108" s="30">
        <f>IFERROR((($C108*s_DL)/up_ind!H108),".")</f>
        <v>1065062.8531238833</v>
      </c>
      <c r="J108" s="30">
        <f>IFERROR((($C108*s_DL)/up_ind!I108),".")</f>
        <v>1.1350334080541187</v>
      </c>
      <c r="K108" s="30">
        <f>IFERROR((($C108*s_DL)/up_ind!J108),".")</f>
        <v>1.1350334080541187</v>
      </c>
      <c r="L108" s="30">
        <f>IFERROR((($C108*s_DL)/up_ind!K108),".")</f>
        <v>1.1350334080541187</v>
      </c>
      <c r="M108" s="30">
        <f>IFERROR((($C108*s_DL)/up_ind!L108),".")</f>
        <v>1.1350334080541187</v>
      </c>
      <c r="N108" s="30">
        <f>IFERROR((($C108*s_DL)/up_ind!M108),".")</f>
        <v>1.1350334080541187</v>
      </c>
      <c r="O108" s="30">
        <f>IFERROR((($C108*s_DL)/up_ind!N108),".")</f>
        <v>1.0936331907705179</v>
      </c>
      <c r="P108" s="30">
        <f>IFERROR((($C108*s_DL)/up_ind!O108),".")</f>
        <v>1.0898663116556531</v>
      </c>
      <c r="Q108" s="30">
        <f>IFERROR((($C108*s_DL)/up_ind!P108),".")</f>
        <v>1.0955920927163305</v>
      </c>
      <c r="R108" s="30">
        <f>IFERROR((($C108*s_DL)/up_ind!Q108),".")</f>
        <v>1.0707708703449017</v>
      </c>
      <c r="S108" s="30">
        <f>IFERROR((($C108*s_DL)/up_ind!R108),".")</f>
        <v>1.035614423407043</v>
      </c>
    </row>
    <row r="109" spans="1:19">
      <c r="A109" s="88" t="s">
        <v>116</v>
      </c>
      <c r="B109" s="28"/>
      <c r="C109" s="28">
        <v>5</v>
      </c>
      <c r="D109" s="30">
        <f>IFERROR((($C109*s_DL)/up_ind!C109),".")</f>
        <v>765402.29680702917</v>
      </c>
      <c r="E109" s="30">
        <f>IFERROR((($C109*s_DL)/up_ind!D109),".")</f>
        <v>299659.64000845613</v>
      </c>
      <c r="F109" s="30">
        <f>IFERROR((($C109*s_DL)/up_ind!E109),".")</f>
        <v>61055.108110145506</v>
      </c>
      <c r="G109" s="30">
        <f>IFERROR((($C109*s_DL)/up_ind!F109),".")</f>
        <v>0.89971737456392809</v>
      </c>
      <c r="H109" s="30">
        <f>IFERROR((($C109*s_DL)/up_ind!G109),".")</f>
        <v>826458.30463454919</v>
      </c>
      <c r="I109" s="30">
        <f>IFERROR((($C109*s_DL)/up_ind!H109),".")</f>
        <v>1065062.8365328601</v>
      </c>
      <c r="J109" s="30">
        <f>IFERROR((($C109*s_DL)/up_ind!I109),".")</f>
        <v>1.1397236287485575</v>
      </c>
      <c r="K109" s="30">
        <f>IFERROR((($C109*s_DL)/up_ind!J109),".")</f>
        <v>1.1397236287485575</v>
      </c>
      <c r="L109" s="30">
        <f>IFERROR((($C109*s_DL)/up_ind!K109),".")</f>
        <v>1.1397236287485575</v>
      </c>
      <c r="M109" s="30">
        <f>IFERROR((($C109*s_DL)/up_ind!L109),".")</f>
        <v>1.1397236287485575</v>
      </c>
      <c r="N109" s="30">
        <f>IFERROR((($C109*s_DL)/up_ind!M109),".")</f>
        <v>1.1397236287485575</v>
      </c>
      <c r="O109" s="30">
        <f>IFERROR((($C109*s_DL)/up_ind!N109),".")</f>
        <v>1.1082901304406383</v>
      </c>
      <c r="P109" s="30">
        <f>IFERROR((($C109*s_DL)/up_ind!O109),".")</f>
        <v>1.1049077597475325</v>
      </c>
      <c r="Q109" s="30">
        <f>IFERROR((($C109*s_DL)/up_ind!P109),".")</f>
        <v>1.1098056312653557</v>
      </c>
      <c r="R109" s="30">
        <f>IFERROR((($C109*s_DL)/up_ind!Q109),".")</f>
        <v>1.1138186435772335</v>
      </c>
      <c r="S109" s="30">
        <f>IFERROR((($C109*s_DL)/up_ind!R109),".")</f>
        <v>1.0168632003502573</v>
      </c>
    </row>
    <row r="110" spans="1:19">
      <c r="A110" s="88" t="s">
        <v>117</v>
      </c>
      <c r="B110" s="28"/>
      <c r="C110" s="28">
        <v>5</v>
      </c>
      <c r="D110" s="30">
        <f>IFERROR((($C110*s_DL)/up_ind!C110),".")</f>
        <v>765402.29680702917</v>
      </c>
      <c r="E110" s="30">
        <f>IFERROR((($C110*s_DL)/up_ind!D110),".")</f>
        <v>299659.64000845613</v>
      </c>
      <c r="F110" s="30">
        <f>IFERROR((($C110*s_DL)/up_ind!E110),".")</f>
        <v>61055.108110145506</v>
      </c>
      <c r="G110" s="30">
        <f>IFERROR((($C110*s_DL)/up_ind!F110),".")</f>
        <v>0.8911628295352565</v>
      </c>
      <c r="H110" s="30">
        <f>IFERROR((($C110*s_DL)/up_ind!G110),".")</f>
        <v>826458.29608000419</v>
      </c>
      <c r="I110" s="30">
        <f>IFERROR((($C110*s_DL)/up_ind!H110),".")</f>
        <v>1065062.8279783151</v>
      </c>
      <c r="J110" s="30" t="str">
        <f>IFERROR((($C110*s_DL)/up_ind!I110),".")</f>
        <v>.</v>
      </c>
      <c r="K110" s="30" t="str">
        <f>IFERROR((($C110*s_DL)/up_ind!J110),".")</f>
        <v>.</v>
      </c>
      <c r="L110" s="30" t="str">
        <f>IFERROR((($C110*s_DL)/up_ind!K110),".")</f>
        <v>.</v>
      </c>
      <c r="M110" s="30" t="str">
        <f>IFERROR((($C110*s_DL)/up_ind!L110),".")</f>
        <v>.</v>
      </c>
      <c r="N110" s="30" t="str">
        <f>IFERROR((($C110*s_DL)/up_ind!M110),".")</f>
        <v>.</v>
      </c>
      <c r="O110" s="30">
        <f>IFERROR((($C110*s_DL)/up_ind!N110),".")</f>
        <v>1.1218589248203688</v>
      </c>
      <c r="P110" s="30">
        <f>IFERROR((($C110*s_DL)/up_ind!O110),".")</f>
        <v>1.109329159346363</v>
      </c>
      <c r="Q110" s="30">
        <f>IFERROR((($C110*s_DL)/up_ind!P110),".")</f>
        <v>1.1237768783874664</v>
      </c>
      <c r="R110" s="30">
        <f>IFERROR((($C110*s_DL)/up_ind!Q110),".")</f>
        <v>1.1079515827771409</v>
      </c>
      <c r="S110" s="30">
        <f>IFERROR((($C110*s_DL)/up_ind!R110),".")</f>
        <v>1.0071948286133978</v>
      </c>
    </row>
    <row r="111" spans="1:19">
      <c r="A111" s="88" t="s">
        <v>118</v>
      </c>
      <c r="B111" s="28"/>
      <c r="C111" s="28">
        <v>5</v>
      </c>
      <c r="D111" s="30">
        <f>IFERROR((($C111*s_DL)/up_ind!C111),".")</f>
        <v>765402.29680702917</v>
      </c>
      <c r="E111" s="30">
        <f>IFERROR((($C111*s_DL)/up_ind!D111),".")</f>
        <v>299659.64000845613</v>
      </c>
      <c r="F111" s="30">
        <f>IFERROR((($C111*s_DL)/up_ind!E111),".")</f>
        <v>61055.108110145506</v>
      </c>
      <c r="G111" s="30">
        <f>IFERROR((($C111*s_DL)/up_ind!F111),".")</f>
        <v>1.0069592288076168</v>
      </c>
      <c r="H111" s="30">
        <f>IFERROR((($C111*s_DL)/up_ind!G111),".")</f>
        <v>826458.41187640349</v>
      </c>
      <c r="I111" s="30">
        <f>IFERROR((($C111*s_DL)/up_ind!H111),".")</f>
        <v>1065062.9437747141</v>
      </c>
      <c r="J111" s="30">
        <f>IFERROR((($C111*s_DL)/up_ind!I111),".")</f>
        <v>1.2569791461095201</v>
      </c>
      <c r="K111" s="30">
        <f>IFERROR((($C111*s_DL)/up_ind!J111),".")</f>
        <v>1.2569791461095201</v>
      </c>
      <c r="L111" s="30">
        <f>IFERROR((($C111*s_DL)/up_ind!K111),".")</f>
        <v>1.2569791461095201</v>
      </c>
      <c r="M111" s="30">
        <f>IFERROR((($C111*s_DL)/up_ind!L111),".")</f>
        <v>1.2569791461095201</v>
      </c>
      <c r="N111" s="30">
        <f>IFERROR((($C111*s_DL)/up_ind!M111),".")</f>
        <v>1.2569791461095201</v>
      </c>
      <c r="O111" s="30">
        <f>IFERROR((($C111*s_DL)/up_ind!N111),".")</f>
        <v>1.1725551736096269</v>
      </c>
      <c r="P111" s="30">
        <f>IFERROR((($C111*s_DL)/up_ind!O111),".")</f>
        <v>1.0910746838039638</v>
      </c>
      <c r="Q111" s="30">
        <f>IFERROR((($C111*s_DL)/up_ind!P111),".")</f>
        <v>1.0764003074366282</v>
      </c>
      <c r="R111" s="30">
        <f>IFERROR((($C111*s_DL)/up_ind!Q111),".")</f>
        <v>1.0959560919165359</v>
      </c>
      <c r="S111" s="30">
        <f>IFERROR((($C111*s_DL)/up_ind!R111),".")</f>
        <v>1.1380682567387561</v>
      </c>
    </row>
    <row r="112" spans="1:19">
      <c r="A112" s="88" t="s">
        <v>119</v>
      </c>
      <c r="B112" s="28"/>
      <c r="C112" s="28">
        <v>5</v>
      </c>
      <c r="D112" s="30">
        <f>IFERROR((($C112*s_DL)/up_ind!C112),".")</f>
        <v>765402.29680702917</v>
      </c>
      <c r="E112" s="30">
        <f>IFERROR((($C112*s_DL)/up_ind!D112),".")</f>
        <v>299659.64000845613</v>
      </c>
      <c r="F112" s="30">
        <f>IFERROR((($C112*s_DL)/up_ind!E112),".")</f>
        <v>61055.108110145506</v>
      </c>
      <c r="G112" s="30">
        <f>IFERROR((($C112*s_DL)/up_ind!F112),".")</f>
        <v>0.91890478542270804</v>
      </c>
      <c r="H112" s="30">
        <f>IFERROR((($C112*s_DL)/up_ind!G112),".")</f>
        <v>826458.32382196002</v>
      </c>
      <c r="I112" s="30">
        <f>IFERROR((($C112*s_DL)/up_ind!H112),".")</f>
        <v>1065062.8557202707</v>
      </c>
      <c r="J112" s="30" t="str">
        <f>IFERROR((($C112*s_DL)/up_ind!I112),".")</f>
        <v>.</v>
      </c>
      <c r="K112" s="30" t="str">
        <f>IFERROR((($C112*s_DL)/up_ind!J112),".")</f>
        <v>.</v>
      </c>
      <c r="L112" s="30" t="str">
        <f>IFERROR((($C112*s_DL)/up_ind!K112),".")</f>
        <v>.</v>
      </c>
      <c r="M112" s="30" t="str">
        <f>IFERROR((($C112*s_DL)/up_ind!L112),".")</f>
        <v>.</v>
      </c>
      <c r="N112" s="30" t="str">
        <f>IFERROR((($C112*s_DL)/up_ind!M112),".")</f>
        <v>.</v>
      </c>
      <c r="O112" s="30">
        <f>IFERROR((($C112*s_DL)/up_ind!N112),".")</f>
        <v>1.1010851439800877</v>
      </c>
      <c r="P112" s="30">
        <f>IFERROR((($C112*s_DL)/up_ind!O112),".")</f>
        <v>1.101450569260302</v>
      </c>
      <c r="Q112" s="30">
        <f>IFERROR((($C112*s_DL)/up_ind!P112),".")</f>
        <v>1.108179595450667</v>
      </c>
      <c r="R112" s="30">
        <f>IFERROR((($C112*s_DL)/up_ind!Q112),".")</f>
        <v>1.0899808656089487</v>
      </c>
      <c r="S112" s="30">
        <f>IFERROR((($C112*s_DL)/up_ind!R112),".")</f>
        <v>1.0385488680542414</v>
      </c>
    </row>
    <row r="113" spans="1:19">
      <c r="A113" s="88" t="s">
        <v>120</v>
      </c>
      <c r="B113" s="28"/>
      <c r="C113" s="28">
        <v>5</v>
      </c>
      <c r="D113" s="30">
        <f>IFERROR((($C113*s_DL)/up_ind!C113),".")</f>
        <v>765402.29680702917</v>
      </c>
      <c r="E113" s="30">
        <f>IFERROR((($C113*s_DL)/up_ind!D113),".")</f>
        <v>299659.64000845613</v>
      </c>
      <c r="F113" s="30">
        <f>IFERROR((($C113*s_DL)/up_ind!E113),".")</f>
        <v>61055.108110145506</v>
      </c>
      <c r="G113" s="30">
        <f>IFERROR((($C113*s_DL)/up_ind!F113),".")</f>
        <v>1.0374731448320893</v>
      </c>
      <c r="H113" s="30">
        <f>IFERROR((($C113*s_DL)/up_ind!G113),".")</f>
        <v>826458.44239031943</v>
      </c>
      <c r="I113" s="30">
        <f>IFERROR((($C113*s_DL)/up_ind!H113),".")</f>
        <v>1065062.9742886303</v>
      </c>
      <c r="J113" s="30">
        <f>IFERROR((($C113*s_DL)/up_ind!I113),".")</f>
        <v>1.4082387635051621</v>
      </c>
      <c r="K113" s="30">
        <f>IFERROR((($C113*s_DL)/up_ind!J113),".")</f>
        <v>1.4082387635051621</v>
      </c>
      <c r="L113" s="30">
        <f>IFERROR((($C113*s_DL)/up_ind!K113),".")</f>
        <v>1.4082387635051621</v>
      </c>
      <c r="M113" s="30">
        <f>IFERROR((($C113*s_DL)/up_ind!L113),".")</f>
        <v>1.4082387635051621</v>
      </c>
      <c r="N113" s="30">
        <f>IFERROR((($C113*s_DL)/up_ind!M113),".")</f>
        <v>1.4082387635051621</v>
      </c>
      <c r="O113" s="30">
        <f>IFERROR((($C113*s_DL)/up_ind!N113),".")</f>
        <v>1.1281402049122924</v>
      </c>
      <c r="P113" s="30">
        <f>IFERROR((($C113*s_DL)/up_ind!O113),".")</f>
        <v>1.1193467875802827</v>
      </c>
      <c r="Q113" s="30">
        <f>IFERROR((($C113*s_DL)/up_ind!P113),".")</f>
        <v>1.0963390873250014</v>
      </c>
      <c r="R113" s="30">
        <f>IFERROR((($C113*s_DL)/up_ind!Q113),".")</f>
        <v>1.0902706000229867</v>
      </c>
      <c r="S113" s="30">
        <f>IFERROR((($C113*s_DL)/up_ind!R113),".")</f>
        <v>1.1725551736096269</v>
      </c>
    </row>
    <row r="114" spans="1:19">
      <c r="A114" s="34" t="s">
        <v>121</v>
      </c>
      <c r="B114" s="28" t="s">
        <v>9</v>
      </c>
      <c r="C114" s="28">
        <v>5</v>
      </c>
      <c r="D114" s="30">
        <f>IFERROR((($C114*s_DL)/up_ind!C114),".")</f>
        <v>765402.29680702917</v>
      </c>
      <c r="E114" s="30">
        <f>IFERROR((($C114*s_DL)/up_ind!D114),".")</f>
        <v>299659.64000845613</v>
      </c>
      <c r="F114" s="30">
        <f>IFERROR((($C114*s_DL)/up_ind!E114),".")</f>
        <v>61055.108110145506</v>
      </c>
      <c r="G114" s="30">
        <f>IFERROR((($C114*s_DL)/up_ind!F114),".")</f>
        <v>1.0119353443439145</v>
      </c>
      <c r="H114" s="30">
        <f>IFERROR((($C114*s_DL)/up_ind!G114),".")</f>
        <v>826458.41685251892</v>
      </c>
      <c r="I114" s="30">
        <f>IFERROR((($C114*s_DL)/up_ind!H114),".")</f>
        <v>1065062.9487508296</v>
      </c>
      <c r="J114" s="30">
        <f>IFERROR((($C114*s_DL)/up_ind!I114),".")</f>
        <v>1.3718895531232633</v>
      </c>
      <c r="K114" s="30">
        <f>IFERROR((($C114*s_DL)/up_ind!J114),".")</f>
        <v>1.3718895531232633</v>
      </c>
      <c r="L114" s="30">
        <f>IFERROR((($C114*s_DL)/up_ind!K114),".")</f>
        <v>1.3718895531232633</v>
      </c>
      <c r="M114" s="30">
        <f>IFERROR((($C114*s_DL)/up_ind!L114),".")</f>
        <v>1.3718895531232633</v>
      </c>
      <c r="N114" s="30">
        <f>IFERROR((($C114*s_DL)/up_ind!M114),".")</f>
        <v>1.3718895531232633</v>
      </c>
      <c r="O114" s="30">
        <f>IFERROR((($C114*s_DL)/up_ind!N114),".")</f>
        <v>1.1156350195509075</v>
      </c>
      <c r="P114" s="30">
        <f>IFERROR((($C114*s_DL)/up_ind!O114),".")</f>
        <v>1.078331990015996</v>
      </c>
      <c r="Q114" s="30">
        <f>IFERROR((($C114*s_DL)/up_ind!P114),".")</f>
        <v>1.0679008867118644</v>
      </c>
      <c r="R114" s="30">
        <f>IFERROR((($C114*s_DL)/up_ind!Q114),".")</f>
        <v>1.0782116538939104</v>
      </c>
      <c r="S114" s="30">
        <f>IFERROR((($C114*s_DL)/up_ind!R114),".")</f>
        <v>1.1436922770284665</v>
      </c>
    </row>
    <row r="115" spans="1:19">
      <c r="A115" s="88" t="s">
        <v>122</v>
      </c>
      <c r="B115" s="28"/>
      <c r="C115" s="28">
        <v>5</v>
      </c>
      <c r="D115" s="30">
        <f>IFERROR((($C115*s_DL)/up_ind!C115),".")</f>
        <v>765402.29680702917</v>
      </c>
      <c r="E115" s="30">
        <f>IFERROR((($C115*s_DL)/up_ind!D115),".")</f>
        <v>299659.64000845613</v>
      </c>
      <c r="F115" s="30">
        <f>IFERROR((($C115*s_DL)/up_ind!E115),".")</f>
        <v>61055.108110145506</v>
      </c>
      <c r="G115" s="30">
        <f>IFERROR((($C115*s_DL)/up_ind!F115),".")</f>
        <v>1.0374731448320893</v>
      </c>
      <c r="H115" s="30">
        <f>IFERROR((($C115*s_DL)/up_ind!G115),".")</f>
        <v>826458.44239031943</v>
      </c>
      <c r="I115" s="30">
        <f>IFERROR((($C115*s_DL)/up_ind!H115),".")</f>
        <v>1065062.9742886303</v>
      </c>
      <c r="J115" s="30">
        <f>IFERROR((($C115*s_DL)/up_ind!I115),".")</f>
        <v>1.417619204894039</v>
      </c>
      <c r="K115" s="30">
        <f>IFERROR((($C115*s_DL)/up_ind!J115),".")</f>
        <v>1.417619204894039</v>
      </c>
      <c r="L115" s="30">
        <f>IFERROR((($C115*s_DL)/up_ind!K115),".")</f>
        <v>1.417619204894039</v>
      </c>
      <c r="M115" s="30">
        <f>IFERROR((($C115*s_DL)/up_ind!L115),".")</f>
        <v>1.417619204894039</v>
      </c>
      <c r="N115" s="30">
        <f>IFERROR((($C115*s_DL)/up_ind!M115),".")</f>
        <v>1.417619204894039</v>
      </c>
      <c r="O115" s="30">
        <f>IFERROR((($C115*s_DL)/up_ind!N115),".")</f>
        <v>1.1725551736096269</v>
      </c>
      <c r="P115" s="30">
        <f>IFERROR((($C115*s_DL)/up_ind!O115),".")</f>
        <v>1.1429451944780711</v>
      </c>
      <c r="Q115" s="30">
        <f>IFERROR((($C115*s_DL)/up_ind!P115),".")</f>
        <v>1.1247932520776669</v>
      </c>
      <c r="R115" s="30">
        <f>IFERROR((($C115*s_DL)/up_ind!Q115),".")</f>
        <v>1.1132686760675674</v>
      </c>
      <c r="S115" s="30">
        <f>IFERROR((($C115*s_DL)/up_ind!R115),".")</f>
        <v>1.1725551736096269</v>
      </c>
    </row>
    <row r="116" spans="1:19">
      <c r="A116" s="88" t="s">
        <v>123</v>
      </c>
      <c r="B116" s="28"/>
      <c r="C116" s="28">
        <v>5</v>
      </c>
      <c r="D116" s="30">
        <f>IFERROR((($C116*s_DL)/up_ind!C116),".")</f>
        <v>765402.29680702917</v>
      </c>
      <c r="E116" s="30">
        <f>IFERROR((($C116*s_DL)/up_ind!D116),".")</f>
        <v>299659.64000845613</v>
      </c>
      <c r="F116" s="30">
        <f>IFERROR((($C116*s_DL)/up_ind!E116),".")</f>
        <v>61055.108110145506</v>
      </c>
      <c r="G116" s="30">
        <f>IFERROR((($C116*s_DL)/up_ind!F116),".")</f>
        <v>1.0374731448320893</v>
      </c>
      <c r="H116" s="30">
        <f>IFERROR((($C116*s_DL)/up_ind!G116),".")</f>
        <v>826458.44239031943</v>
      </c>
      <c r="I116" s="30">
        <f>IFERROR((($C116*s_DL)/up_ind!H116),".")</f>
        <v>1065062.9742886303</v>
      </c>
      <c r="J116" s="30">
        <f>IFERROR((($C116*s_DL)/up_ind!I116),".")</f>
        <v>1.4187917600676485</v>
      </c>
      <c r="K116" s="30">
        <f>IFERROR((($C116*s_DL)/up_ind!J116),".")</f>
        <v>1.4187917600676485</v>
      </c>
      <c r="L116" s="30">
        <f>IFERROR((($C116*s_DL)/up_ind!K116),".")</f>
        <v>1.4187917600676485</v>
      </c>
      <c r="M116" s="30">
        <f>IFERROR((($C116*s_DL)/up_ind!L116),".")</f>
        <v>1.4187917600676485</v>
      </c>
      <c r="N116" s="30">
        <f>IFERROR((($C116*s_DL)/up_ind!M116),".")</f>
        <v>1.4187917600676485</v>
      </c>
      <c r="O116" s="30">
        <f>IFERROR((($C116*s_DL)/up_ind!N116),".")</f>
        <v>1.1725551736096269</v>
      </c>
      <c r="P116" s="30">
        <f>IFERROR((($C116*s_DL)/up_ind!O116),".")</f>
        <v>1.145830269367812</v>
      </c>
      <c r="Q116" s="30">
        <f>IFERROR((($C116*s_DL)/up_ind!P116),".")</f>
        <v>1.1324188106987838</v>
      </c>
      <c r="R116" s="30">
        <f>IFERROR((($C116*s_DL)/up_ind!Q116),".")</f>
        <v>1.123010588809221</v>
      </c>
      <c r="S116" s="30">
        <f>IFERROR((($C116*s_DL)/up_ind!R116),".")</f>
        <v>1.1725551736096269</v>
      </c>
    </row>
    <row r="117" spans="1:19">
      <c r="A117" s="88" t="s">
        <v>124</v>
      </c>
      <c r="B117" s="28"/>
      <c r="C117" s="28">
        <v>5</v>
      </c>
      <c r="D117" s="30">
        <f>IFERROR((($C117*s_DL)/up_ind!C117),".")</f>
        <v>765402.29680702917</v>
      </c>
      <c r="E117" s="30">
        <f>IFERROR((($C117*s_DL)/up_ind!D117),".")</f>
        <v>299659.64000845613</v>
      </c>
      <c r="F117" s="30">
        <f>IFERROR((($C117*s_DL)/up_ind!E117),".")</f>
        <v>61055.108110145506</v>
      </c>
      <c r="G117" s="30">
        <f>IFERROR((($C117*s_DL)/up_ind!F117),".")</f>
        <v>0.96705641554484356</v>
      </c>
      <c r="H117" s="30">
        <f>IFERROR((($C117*s_DL)/up_ind!G117),".")</f>
        <v>826458.37197359011</v>
      </c>
      <c r="I117" s="30">
        <f>IFERROR((($C117*s_DL)/up_ind!H117),".")</f>
        <v>1065062.9038719009</v>
      </c>
      <c r="J117" s="30">
        <f>IFERROR((($C117*s_DL)/up_ind!I117),".")</f>
        <v>1.2604968116303492</v>
      </c>
      <c r="K117" s="30">
        <f>IFERROR((($C117*s_DL)/up_ind!J117),".")</f>
        <v>1.2604968116303492</v>
      </c>
      <c r="L117" s="30">
        <f>IFERROR((($C117*s_DL)/up_ind!K117),".")</f>
        <v>1.2604968116303492</v>
      </c>
      <c r="M117" s="30">
        <f>IFERROR((($C117*s_DL)/up_ind!L117),".")</f>
        <v>1.2604968116303492</v>
      </c>
      <c r="N117" s="30">
        <f>IFERROR((($C117*s_DL)/up_ind!M117),".")</f>
        <v>1.2604968116303492</v>
      </c>
      <c r="O117" s="30">
        <f>IFERROR((($C117*s_DL)/up_ind!N117),".")</f>
        <v>1.1453767424332446</v>
      </c>
      <c r="P117" s="30">
        <f>IFERROR((($C117*s_DL)/up_ind!O117),".")</f>
        <v>1.0336999556821711</v>
      </c>
      <c r="Q117" s="30">
        <f>IFERROR((($C117*s_DL)/up_ind!P117),".")</f>
        <v>1.0313302963461473</v>
      </c>
      <c r="R117" s="30">
        <f>IFERROR((($C117*s_DL)/up_ind!Q117),".")</f>
        <v>1.0313155731521042</v>
      </c>
      <c r="S117" s="30">
        <f>IFERROR((($C117*s_DL)/up_ind!R117),".")</f>
        <v>1.092969980830693</v>
      </c>
    </row>
    <row r="118" spans="1:19">
      <c r="A118" s="88" t="s">
        <v>125</v>
      </c>
      <c r="B118" s="28"/>
      <c r="C118" s="28">
        <v>5</v>
      </c>
      <c r="D118" s="30">
        <f>IFERROR((($C118*s_DL)/up_ind!C118),".")</f>
        <v>765402.29680702917</v>
      </c>
      <c r="E118" s="30">
        <f>IFERROR((($C118*s_DL)/up_ind!D118),".")</f>
        <v>299659.64000845613</v>
      </c>
      <c r="F118" s="30">
        <f>IFERROR((($C118*s_DL)/up_ind!E118),".")</f>
        <v>61055.108110145506</v>
      </c>
      <c r="G118" s="30">
        <f>IFERROR((($C118*s_DL)/up_ind!F118),".")</f>
        <v>0.91017582644778483</v>
      </c>
      <c r="H118" s="30">
        <f>IFERROR((($C118*s_DL)/up_ind!G118),".")</f>
        <v>826458.31509300112</v>
      </c>
      <c r="I118" s="30">
        <f>IFERROR((($C118*s_DL)/up_ind!H118),".")</f>
        <v>1065062.8469913118</v>
      </c>
      <c r="J118" s="30">
        <f>IFERROR((($C118*s_DL)/up_ind!I118),".")</f>
        <v>1.1467589597902148</v>
      </c>
      <c r="K118" s="30">
        <f>IFERROR((($C118*s_DL)/up_ind!J118),".")</f>
        <v>1.1467589597902148</v>
      </c>
      <c r="L118" s="30">
        <f>IFERROR((($C118*s_DL)/up_ind!K118),".")</f>
        <v>1.1467589597902148</v>
      </c>
      <c r="M118" s="30">
        <f>IFERROR((($C118*s_DL)/up_ind!L118),".")</f>
        <v>1.1467589597902148</v>
      </c>
      <c r="N118" s="30">
        <f>IFERROR((($C118*s_DL)/up_ind!M118),".")</f>
        <v>1.1467589597902148</v>
      </c>
      <c r="O118" s="30">
        <f>IFERROR((($C118*s_DL)/up_ind!N118),".")</f>
        <v>1.1101229513874835</v>
      </c>
      <c r="P118" s="30">
        <f>IFERROR((($C118*s_DL)/up_ind!O118),".")</f>
        <v>1.0955343925980141</v>
      </c>
      <c r="Q118" s="30">
        <f>IFERROR((($C118*s_DL)/up_ind!P118),".")</f>
        <v>1.0998682297317055</v>
      </c>
      <c r="R118" s="30">
        <f>IFERROR((($C118*s_DL)/up_ind!Q118),".")</f>
        <v>1.070297454980881</v>
      </c>
      <c r="S118" s="30">
        <f>IFERROR((($C118*s_DL)/up_ind!R118),".")</f>
        <v>1.0286833731667286</v>
      </c>
    </row>
    <row r="119" spans="1:19">
      <c r="A119" s="34" t="s">
        <v>126</v>
      </c>
      <c r="B119" s="90" t="s">
        <v>9</v>
      </c>
      <c r="C119" s="28">
        <v>5</v>
      </c>
      <c r="D119" s="30">
        <f>IFERROR((($C119*s_DL)/up_ind!C119),".")</f>
        <v>765402.29680702917</v>
      </c>
      <c r="E119" s="30">
        <f>IFERROR((($C119*s_DL)/up_ind!D119),".")</f>
        <v>299659.64000845613</v>
      </c>
      <c r="F119" s="30">
        <f>IFERROR((($C119*s_DL)/up_ind!E119),".")</f>
        <v>61055.108110145506</v>
      </c>
      <c r="G119" s="30">
        <f>IFERROR((($C119*s_DL)/up_ind!F119),".")</f>
        <v>0.97732977411718547</v>
      </c>
      <c r="H119" s="30">
        <f>IFERROR((($C119*s_DL)/up_ind!G119),".")</f>
        <v>826458.38224694866</v>
      </c>
      <c r="I119" s="30">
        <f>IFERROR((($C119*s_DL)/up_ind!H119),".")</f>
        <v>1065062.9141452597</v>
      </c>
      <c r="J119" s="30">
        <f>IFERROR((($C119*s_DL)/up_ind!I119),".")</f>
        <v>1.2757400288872744</v>
      </c>
      <c r="K119" s="30">
        <f>IFERROR((($C119*s_DL)/up_ind!J119),".")</f>
        <v>1.2757400288872744</v>
      </c>
      <c r="L119" s="30">
        <f>IFERROR((($C119*s_DL)/up_ind!K119),".")</f>
        <v>1.2757400288872744</v>
      </c>
      <c r="M119" s="30">
        <f>IFERROR((($C119*s_DL)/up_ind!L119),".")</f>
        <v>1.2757400288872744</v>
      </c>
      <c r="N119" s="30">
        <f>IFERROR((($C119*s_DL)/up_ind!M119),".")</f>
        <v>1.2757400288872744</v>
      </c>
      <c r="O119" s="30">
        <f>IFERROR((($C119*s_DL)/up_ind!N119),".")</f>
        <v>1.1346492951524185</v>
      </c>
      <c r="P119" s="30">
        <f>IFERROR((($C119*s_DL)/up_ind!O119),".")</f>
        <v>1.0710840528164853</v>
      </c>
      <c r="Q119" s="30">
        <f>IFERROR((($C119*s_DL)/up_ind!P119),".")</f>
        <v>1.0588290865371213</v>
      </c>
      <c r="R119" s="30">
        <f>IFERROR((($C119*s_DL)/up_ind!Q119),".")</f>
        <v>1.0673758058772018</v>
      </c>
      <c r="S119" s="30">
        <f>IFERROR((($C119*s_DL)/up_ind!R119),".")</f>
        <v>1.1045809606467496</v>
      </c>
    </row>
    <row r="120" spans="1:19">
      <c r="A120" s="34" t="s">
        <v>127</v>
      </c>
      <c r="B120" s="28" t="s">
        <v>9</v>
      </c>
      <c r="C120" s="28">
        <v>5</v>
      </c>
      <c r="D120" s="30">
        <f>IFERROR((($C120*s_DL)/up_ind!C120),".")</f>
        <v>765402.29680702917</v>
      </c>
      <c r="E120" s="30">
        <f>IFERROR((($C120*s_DL)/up_ind!D120),".")</f>
        <v>299659.64000845613</v>
      </c>
      <c r="F120" s="30">
        <f>IFERROR((($C120*s_DL)/up_ind!E120),".")</f>
        <v>61055.108110145506</v>
      </c>
      <c r="G120" s="30">
        <f>IFERROR((($C120*s_DL)/up_ind!F120),".")</f>
        <v>0.90028661328404447</v>
      </c>
      <c r="H120" s="30">
        <f>IFERROR((($C120*s_DL)/up_ind!G120),".")</f>
        <v>826458.30520378787</v>
      </c>
      <c r="I120" s="30">
        <f>IFERROR((($C120*s_DL)/up_ind!H120),".")</f>
        <v>1065062.8371020986</v>
      </c>
      <c r="J120" s="30">
        <f>IFERROR((($C120*s_DL)/up_ind!I120),".")</f>
        <v>1.1150999701027553</v>
      </c>
      <c r="K120" s="30">
        <f>IFERROR((($C120*s_DL)/up_ind!J120),".")</f>
        <v>1.1150999701027553</v>
      </c>
      <c r="L120" s="30">
        <f>IFERROR((($C120*s_DL)/up_ind!K120),".")</f>
        <v>1.1150999701027553</v>
      </c>
      <c r="M120" s="30">
        <f>IFERROR((($C120*s_DL)/up_ind!L120),".")</f>
        <v>1.1150999701027553</v>
      </c>
      <c r="N120" s="30">
        <f>IFERROR((($C120*s_DL)/up_ind!M120),".")</f>
        <v>1.1150999701027553</v>
      </c>
      <c r="O120" s="30">
        <f>IFERROR((($C120*s_DL)/up_ind!N120),".")</f>
        <v>1.1045469735402684</v>
      </c>
      <c r="P120" s="30">
        <f>IFERROR((($C120*s_DL)/up_ind!O120),".")</f>
        <v>1.0914350043661938</v>
      </c>
      <c r="Q120" s="30">
        <f>IFERROR((($C120*s_DL)/up_ind!P120),".")</f>
        <v>1.1041561218157323</v>
      </c>
      <c r="R120" s="30">
        <f>IFERROR((($C120*s_DL)/up_ind!Q120),".")</f>
        <v>1.0712498553014427</v>
      </c>
      <c r="S120" s="30">
        <f>IFERROR((($C120*s_DL)/up_ind!R120),".")</f>
        <v>1.0175065556116594</v>
      </c>
    </row>
    <row r="121" spans="1:19">
      <c r="A121" s="34" t="s">
        <v>128</v>
      </c>
      <c r="B121" s="90" t="s">
        <v>9</v>
      </c>
      <c r="C121" s="28">
        <v>5</v>
      </c>
      <c r="D121" s="30">
        <f>IFERROR((($C121*s_DL)/up_ind!C121),".")</f>
        <v>765402.29680702917</v>
      </c>
      <c r="E121" s="30">
        <f>IFERROR((($C121*s_DL)/up_ind!D121),".")</f>
        <v>299659.64000845613</v>
      </c>
      <c r="F121" s="30">
        <f>IFERROR((($C121*s_DL)/up_ind!E121),".")</f>
        <v>61055.108110145506</v>
      </c>
      <c r="G121" s="30">
        <f>IFERROR((($C121*s_DL)/up_ind!F121),".")</f>
        <v>0.90573052326610992</v>
      </c>
      <c r="H121" s="30">
        <f>IFERROR((($C121*s_DL)/up_ind!G121),".")</f>
        <v>826458.310647698</v>
      </c>
      <c r="I121" s="30">
        <f>IFERROR((($C121*s_DL)/up_ind!H121),".")</f>
        <v>1065062.8425460088</v>
      </c>
      <c r="J121" s="30" t="str">
        <f>IFERROR((($C121*s_DL)/up_ind!I121),".")</f>
        <v>.</v>
      </c>
      <c r="K121" s="30" t="str">
        <f>IFERROR((($C121*s_DL)/up_ind!J121),".")</f>
        <v>.</v>
      </c>
      <c r="L121" s="30" t="str">
        <f>IFERROR((($C121*s_DL)/up_ind!K121),".")</f>
        <v>.</v>
      </c>
      <c r="M121" s="30" t="str">
        <f>IFERROR((($C121*s_DL)/up_ind!L121),".")</f>
        <v>.</v>
      </c>
      <c r="N121" s="30" t="str">
        <f>IFERROR((($C121*s_DL)/up_ind!M121),".")</f>
        <v>.</v>
      </c>
      <c r="O121" s="30">
        <f>IFERROR((($C121*s_DL)/up_ind!N121),".")</f>
        <v>1.1003979321567263</v>
      </c>
      <c r="P121" s="30">
        <f>IFERROR((($C121*s_DL)/up_ind!O121),".")</f>
        <v>1.102898430622917</v>
      </c>
      <c r="Q121" s="30">
        <f>IFERROR((($C121*s_DL)/up_ind!P121),".")</f>
        <v>1.1058243913716808</v>
      </c>
      <c r="R121" s="30">
        <f>IFERROR((($C121*s_DL)/up_ind!Q121),".")</f>
        <v>1.0950587109860028</v>
      </c>
      <c r="S121" s="30">
        <f>IFERROR((($C121*s_DL)/up_ind!R121),".")</f>
        <v>1.0236592785480869</v>
      </c>
    </row>
    <row r="122" spans="1:19">
      <c r="A122" s="88" t="s">
        <v>129</v>
      </c>
      <c r="B122" s="28"/>
      <c r="C122" s="28">
        <v>5</v>
      </c>
      <c r="D122" s="30">
        <f>IFERROR((($C122*s_DL)/up_ind!C122),".")</f>
        <v>765402.29680702917</v>
      </c>
      <c r="E122" s="30">
        <f>IFERROR((($C122*s_DL)/up_ind!D122),".")</f>
        <v>299659.64000845613</v>
      </c>
      <c r="F122" s="30">
        <f>IFERROR((($C122*s_DL)/up_ind!E122),".")</f>
        <v>61055.108110145506</v>
      </c>
      <c r="G122" s="30">
        <f>IFERROR((($C122*s_DL)/up_ind!F122),".")</f>
        <v>0.93947505180638802</v>
      </c>
      <c r="H122" s="30">
        <f>IFERROR((($C122*s_DL)/up_ind!G122),".")</f>
        <v>826458.34439222631</v>
      </c>
      <c r="I122" s="30">
        <f>IFERROR((($C122*s_DL)/up_ind!H122),".")</f>
        <v>1065062.8762905372</v>
      </c>
      <c r="J122" s="30" t="str">
        <f>IFERROR((($C122*s_DL)/up_ind!I122),".")</f>
        <v>.</v>
      </c>
      <c r="K122" s="30" t="str">
        <f>IFERROR((($C122*s_DL)/up_ind!J122),".")</f>
        <v>.</v>
      </c>
      <c r="L122" s="30" t="str">
        <f>IFERROR((($C122*s_DL)/up_ind!K122),".")</f>
        <v>.</v>
      </c>
      <c r="M122" s="30" t="str">
        <f>IFERROR((($C122*s_DL)/up_ind!L122),".")</f>
        <v>.</v>
      </c>
      <c r="N122" s="30" t="str">
        <f>IFERROR((($C122*s_DL)/up_ind!M122),".")</f>
        <v>.</v>
      </c>
      <c r="O122" s="30">
        <f>IFERROR((($C122*s_DL)/up_ind!N122),".")</f>
        <v>1.0561618291704358</v>
      </c>
      <c r="P122" s="30">
        <f>IFERROR((($C122*s_DL)/up_ind!O122),".")</f>
        <v>1.0865837148520978</v>
      </c>
      <c r="Q122" s="30">
        <f>IFERROR((($C122*s_DL)/up_ind!P122),".")</f>
        <v>1.0832949181791367</v>
      </c>
      <c r="R122" s="30">
        <f>IFERROR((($C122*s_DL)/up_ind!Q122),".")</f>
        <v>1.0598094838394709</v>
      </c>
      <c r="S122" s="30">
        <f>IFERROR((($C122*s_DL)/up_ind!R122),".")</f>
        <v>1.0617974431049391</v>
      </c>
    </row>
    <row r="123" spans="1:19">
      <c r="A123" s="34" t="s">
        <v>130</v>
      </c>
      <c r="B123" s="28" t="s">
        <v>9</v>
      </c>
      <c r="C123" s="28">
        <v>5</v>
      </c>
      <c r="D123" s="30">
        <f>IFERROR((($C123*s_DL)/up_ind!C123),".")</f>
        <v>765402.29680702917</v>
      </c>
      <c r="E123" s="30">
        <f>IFERROR((($C123*s_DL)/up_ind!D123),".")</f>
        <v>299659.64000845613</v>
      </c>
      <c r="F123" s="30">
        <f>IFERROR((($C123*s_DL)/up_ind!E123),".")</f>
        <v>61055.108110145506</v>
      </c>
      <c r="G123" s="30">
        <f>IFERROR((($C123*s_DL)/up_ind!F123),".")</f>
        <v>1.0374731448320893</v>
      </c>
      <c r="H123" s="30">
        <f>IFERROR((($C123*s_DL)/up_ind!G123),".")</f>
        <v>826458.44239031943</v>
      </c>
      <c r="I123" s="30">
        <f>IFERROR((($C123*s_DL)/up_ind!H123),".")</f>
        <v>1065062.9742886303</v>
      </c>
      <c r="J123" s="30">
        <f>IFERROR((($C123*s_DL)/up_ind!I123),".")</f>
        <v>1.4164466497204293</v>
      </c>
      <c r="K123" s="30">
        <f>IFERROR((($C123*s_DL)/up_ind!J123),".")</f>
        <v>1.4164466497204293</v>
      </c>
      <c r="L123" s="30">
        <f>IFERROR((($C123*s_DL)/up_ind!K123),".")</f>
        <v>1.4164466497204293</v>
      </c>
      <c r="M123" s="30">
        <f>IFERROR((($C123*s_DL)/up_ind!L123),".")</f>
        <v>1.4164466497204293</v>
      </c>
      <c r="N123" s="30">
        <f>IFERROR((($C123*s_DL)/up_ind!M123),".")</f>
        <v>1.4164466497204293</v>
      </c>
      <c r="O123" s="30">
        <f>IFERROR((($C123*s_DL)/up_ind!N123),".")</f>
        <v>1.1725551736096269</v>
      </c>
      <c r="P123" s="30">
        <f>IFERROR((($C123*s_DL)/up_ind!O123),".")</f>
        <v>1.1488671903043821</v>
      </c>
      <c r="Q123" s="30">
        <f>IFERROR((($C123*s_DL)/up_ind!P123),".")</f>
        <v>1.1385915065119694</v>
      </c>
      <c r="R123" s="30">
        <f>IFERROR((($C123*s_DL)/up_ind!Q123),".")</f>
        <v>1.1271072986635169</v>
      </c>
      <c r="S123" s="30">
        <f>IFERROR((($C123*s_DL)/up_ind!R123),".")</f>
        <v>1.1725551736096269</v>
      </c>
    </row>
    <row r="124" spans="1:19">
      <c r="A124" s="88" t="s">
        <v>131</v>
      </c>
      <c r="B124" s="28"/>
      <c r="C124" s="28">
        <v>5</v>
      </c>
      <c r="D124" s="30">
        <f>IFERROR((($C124*s_DL)/up_ind!C124),".")</f>
        <v>765402.29680702917</v>
      </c>
      <c r="E124" s="30">
        <f>IFERROR((($C124*s_DL)/up_ind!D124),".")</f>
        <v>299659.64000845613</v>
      </c>
      <c r="F124" s="30">
        <f>IFERROR((($C124*s_DL)/up_ind!E124),".")</f>
        <v>61055.108110145506</v>
      </c>
      <c r="G124" s="30">
        <f>IFERROR((($C124*s_DL)/up_ind!F124),".")</f>
        <v>1.0374731448320893</v>
      </c>
      <c r="H124" s="30">
        <f>IFERROR((($C124*s_DL)/up_ind!G124),".")</f>
        <v>826458.44239031943</v>
      </c>
      <c r="I124" s="30">
        <f>IFERROR((($C124*s_DL)/up_ind!H124),".")</f>
        <v>1065062.9742886303</v>
      </c>
      <c r="J124" s="30">
        <f>IFERROR((($C124*s_DL)/up_ind!I124),".")</f>
        <v>1.4199643152412584</v>
      </c>
      <c r="K124" s="30">
        <f>IFERROR((($C124*s_DL)/up_ind!J124),".")</f>
        <v>1.4199643152412584</v>
      </c>
      <c r="L124" s="30">
        <f>IFERROR((($C124*s_DL)/up_ind!K124),".")</f>
        <v>1.4199643152412584</v>
      </c>
      <c r="M124" s="30">
        <f>IFERROR((($C124*s_DL)/up_ind!L124),".")</f>
        <v>1.4199643152412584</v>
      </c>
      <c r="N124" s="30">
        <f>IFERROR((($C124*s_DL)/up_ind!M124),".")</f>
        <v>1.4199643152412584</v>
      </c>
      <c r="O124" s="30">
        <f>IFERROR((($C124*s_DL)/up_ind!N124),".")</f>
        <v>1.1725551736096269</v>
      </c>
      <c r="P124" s="30">
        <f>IFERROR((($C124*s_DL)/up_ind!O124),".")</f>
        <v>1.1520639181484875</v>
      </c>
      <c r="Q124" s="30">
        <f>IFERROR((($C124*s_DL)/up_ind!P124),".")</f>
        <v>1.1419667777763325</v>
      </c>
      <c r="R124" s="30">
        <f>IFERROR((($C124*s_DL)/up_ind!Q124),".")</f>
        <v>1.1478046686257828</v>
      </c>
      <c r="S124" s="30">
        <f>IFERROR((($C124*s_DL)/up_ind!R124),".")</f>
        <v>1.1725551736096269</v>
      </c>
    </row>
    <row r="125" spans="1:19">
      <c r="A125" s="88" t="s">
        <v>132</v>
      </c>
      <c r="B125" s="28"/>
      <c r="C125" s="28">
        <v>5</v>
      </c>
      <c r="D125" s="30">
        <f>IFERROR((($C125*s_DL)/up_ind!C125),".")</f>
        <v>765402.29680702917</v>
      </c>
      <c r="E125" s="30">
        <f>IFERROR((($C125*s_DL)/up_ind!D125),".")</f>
        <v>299659.64000845613</v>
      </c>
      <c r="F125" s="30">
        <f>IFERROR((($C125*s_DL)/up_ind!E125),".")</f>
        <v>61055.108110145506</v>
      </c>
      <c r="G125" s="30">
        <f>IFERROR((($C125*s_DL)/up_ind!F125),".")</f>
        <v>0.97963492072995162</v>
      </c>
      <c r="H125" s="30">
        <f>IFERROR((($C125*s_DL)/up_ind!G125),".")</f>
        <v>826458.38455209532</v>
      </c>
      <c r="I125" s="30">
        <f>IFERROR((($C125*s_DL)/up_ind!H125),".")</f>
        <v>1065062.9164504062</v>
      </c>
      <c r="J125" s="30">
        <f>IFERROR((($C125*s_DL)/up_ind!I125),".")</f>
        <v>1.2898106909705895</v>
      </c>
      <c r="K125" s="30">
        <f>IFERROR((($C125*s_DL)/up_ind!J125),".")</f>
        <v>1.2898106909705895</v>
      </c>
      <c r="L125" s="30">
        <f>IFERROR((($C125*s_DL)/up_ind!K125),".")</f>
        <v>1.2898106909705895</v>
      </c>
      <c r="M125" s="30">
        <f>IFERROR((($C125*s_DL)/up_ind!L125),".")</f>
        <v>1.2898106909705895</v>
      </c>
      <c r="N125" s="30">
        <f>IFERROR((($C125*s_DL)/up_ind!M125),".")</f>
        <v>1.2898106909705895</v>
      </c>
      <c r="O125" s="30">
        <f>IFERROR((($C125*s_DL)/up_ind!N125),".")</f>
        <v>0.97786676742538647</v>
      </c>
      <c r="P125" s="30">
        <f>IFERROR((($C125*s_DL)/up_ind!O125),".")</f>
        <v>1.0422712654307795</v>
      </c>
      <c r="Q125" s="30">
        <f>IFERROR((($C125*s_DL)/up_ind!P125),".")</f>
        <v>1.0490584225952495</v>
      </c>
      <c r="R125" s="30">
        <f>IFERROR((($C125*s_DL)/up_ind!Q125),".")</f>
        <v>1.0397166789959003</v>
      </c>
      <c r="S125" s="30">
        <f>IFERROR((($C125*s_DL)/up_ind!R125),".")</f>
        <v>1.1071862440704141</v>
      </c>
    </row>
    <row r="126" spans="1:19">
      <c r="A126" s="88" t="s">
        <v>133</v>
      </c>
      <c r="B126" s="28"/>
      <c r="C126" s="28">
        <v>5</v>
      </c>
      <c r="D126" s="30">
        <f>IFERROR((($C126*s_DL)/up_ind!C126),".")</f>
        <v>765402.29680702917</v>
      </c>
      <c r="E126" s="30">
        <f>IFERROR((($C126*s_DL)/up_ind!D126),".")</f>
        <v>299659.64000845613</v>
      </c>
      <c r="F126" s="30">
        <f>IFERROR((($C126*s_DL)/up_ind!E126),".")</f>
        <v>61055.108110145506</v>
      </c>
      <c r="G126" s="30">
        <f>IFERROR((($C126*s_DL)/up_ind!F126),".")</f>
        <v>1.0374731448320893</v>
      </c>
      <c r="H126" s="30">
        <f>IFERROR((($C126*s_DL)/up_ind!G126),".")</f>
        <v>826458.44239031943</v>
      </c>
      <c r="I126" s="30">
        <f>IFERROR((($C126*s_DL)/up_ind!H126),".")</f>
        <v>1065062.9742886303</v>
      </c>
      <c r="J126" s="30">
        <f>IFERROR((($C126*s_DL)/up_ind!I126),".")</f>
        <v>1.4199643152412584</v>
      </c>
      <c r="K126" s="30">
        <f>IFERROR((($C126*s_DL)/up_ind!J126),".")</f>
        <v>1.4199643152412584</v>
      </c>
      <c r="L126" s="30">
        <f>IFERROR((($C126*s_DL)/up_ind!K126),".")</f>
        <v>1.4199643152412584</v>
      </c>
      <c r="M126" s="30">
        <f>IFERROR((($C126*s_DL)/up_ind!L126),".")</f>
        <v>1.4199643152412584</v>
      </c>
      <c r="N126" s="30">
        <f>IFERROR((($C126*s_DL)/up_ind!M126),".")</f>
        <v>1.4199643152412584</v>
      </c>
      <c r="O126" s="30">
        <f>IFERROR((($C126*s_DL)/up_ind!N126),".")</f>
        <v>1.1725551736096269</v>
      </c>
      <c r="P126" s="30">
        <f>IFERROR((($C126*s_DL)/up_ind!O126),".")</f>
        <v>1.1536429933901176</v>
      </c>
      <c r="Q126" s="30">
        <f>IFERROR((($C126*s_DL)/up_ind!P126),".")</f>
        <v>1.1509744035431921</v>
      </c>
      <c r="R126" s="30">
        <f>IFERROR((($C126*s_DL)/up_ind!Q126),".")</f>
        <v>1.1548562275928771</v>
      </c>
      <c r="S126" s="30">
        <f>IFERROR((($C126*s_DL)/up_ind!R126),".")</f>
        <v>1.1725551736096269</v>
      </c>
    </row>
    <row r="127" spans="1:19">
      <c r="A127" s="88" t="s">
        <v>134</v>
      </c>
      <c r="B127" s="28"/>
      <c r="C127" s="28">
        <v>5</v>
      </c>
      <c r="D127" s="30">
        <f>IFERROR((($C127*s_DL)/up_ind!C127),".")</f>
        <v>765402.29680702917</v>
      </c>
      <c r="E127" s="30">
        <f>IFERROR((($C127*s_DL)/up_ind!D127),".")</f>
        <v>299659.64000845613</v>
      </c>
      <c r="F127" s="30">
        <f>IFERROR((($C127*s_DL)/up_ind!E127),".")</f>
        <v>61055.108110145506</v>
      </c>
      <c r="G127" s="30">
        <f>IFERROR((($C127*s_DL)/up_ind!F127),".")</f>
        <v>0.89021889201721194</v>
      </c>
      <c r="H127" s="30">
        <f>IFERROR((($C127*s_DL)/up_ind!G127),".")</f>
        <v>826458.29513606662</v>
      </c>
      <c r="I127" s="30">
        <f>IFERROR((($C127*s_DL)/up_ind!H127),".")</f>
        <v>1065062.8270343773</v>
      </c>
      <c r="J127" s="30" t="str">
        <f>IFERROR((($C127*s_DL)/up_ind!I127),".")</f>
        <v>.</v>
      </c>
      <c r="K127" s="30" t="str">
        <f>IFERROR((($C127*s_DL)/up_ind!J127),".")</f>
        <v>.</v>
      </c>
      <c r="L127" s="30" t="str">
        <f>IFERROR((($C127*s_DL)/up_ind!K127),".")</f>
        <v>.</v>
      </c>
      <c r="M127" s="30" t="str">
        <f>IFERROR((($C127*s_DL)/up_ind!L127),".")</f>
        <v>.</v>
      </c>
      <c r="N127" s="30" t="str">
        <f>IFERROR((($C127*s_DL)/up_ind!M127),".")</f>
        <v>.</v>
      </c>
      <c r="O127" s="30">
        <f>IFERROR((($C127*s_DL)/up_ind!N127),".")</f>
        <v>1.0962350143805975</v>
      </c>
      <c r="P127" s="30">
        <f>IFERROR((($C127*s_DL)/up_ind!O127),".")</f>
        <v>1.0886370092238393</v>
      </c>
      <c r="Q127" s="30">
        <f>IFERROR((($C127*s_DL)/up_ind!P127),".")</f>
        <v>1.1095351072755593</v>
      </c>
      <c r="R127" s="30">
        <f>IFERROR((($C127*s_DL)/up_ind!Q127),".")</f>
        <v>1.0792837393452244</v>
      </c>
      <c r="S127" s="30">
        <f>IFERROR((($C127*s_DL)/up_ind!R127),".")</f>
        <v>1.0061279876779377</v>
      </c>
    </row>
    <row r="128" spans="1:19">
      <c r="A128" s="88" t="s">
        <v>135</v>
      </c>
      <c r="B128" s="28"/>
      <c r="C128" s="28">
        <v>5</v>
      </c>
      <c r="D128" s="30">
        <f>IFERROR((($C128*s_DL)/up_ind!C128),".")</f>
        <v>765402.29680702917</v>
      </c>
      <c r="E128" s="30">
        <f>IFERROR((($C128*s_DL)/up_ind!D128),".")</f>
        <v>299659.64000845613</v>
      </c>
      <c r="F128" s="30">
        <f>IFERROR((($C128*s_DL)/up_ind!E128),".")</f>
        <v>61055.108110145506</v>
      </c>
      <c r="G128" s="30">
        <f>IFERROR((($C128*s_DL)/up_ind!F128),".")</f>
        <v>0.98325344279061277</v>
      </c>
      <c r="H128" s="30">
        <f>IFERROR((($C128*s_DL)/up_ind!G128),".")</f>
        <v>826458.3881706174</v>
      </c>
      <c r="I128" s="30">
        <f>IFERROR((($C128*s_DL)/up_ind!H128),".")</f>
        <v>1065062.9200689283</v>
      </c>
      <c r="J128" s="30">
        <f>IFERROR((($C128*s_DL)/up_ind!I128),".")</f>
        <v>1.2862930254497607</v>
      </c>
      <c r="K128" s="30">
        <f>IFERROR((($C128*s_DL)/up_ind!J128),".")</f>
        <v>1.2862930254497607</v>
      </c>
      <c r="L128" s="30">
        <f>IFERROR((($C128*s_DL)/up_ind!K128),".")</f>
        <v>1.2862930254497607</v>
      </c>
      <c r="M128" s="30">
        <f>IFERROR((($C128*s_DL)/up_ind!L128),".")</f>
        <v>1.2862930254497607</v>
      </c>
      <c r="N128" s="30">
        <f>IFERROR((($C128*s_DL)/up_ind!M128),".")</f>
        <v>1.2862930254497607</v>
      </c>
      <c r="O128" s="30">
        <f>IFERROR((($C128*s_DL)/up_ind!N128),".")</f>
        <v>1.0888012326375114</v>
      </c>
      <c r="P128" s="30">
        <f>IFERROR((($C128*s_DL)/up_ind!O128),".")</f>
        <v>1.0441732202947036</v>
      </c>
      <c r="Q128" s="30">
        <f>IFERROR((($C128*s_DL)/up_ind!P128),".")</f>
        <v>1.0328777548097337</v>
      </c>
      <c r="R128" s="30">
        <f>IFERROR((($C128*s_DL)/up_ind!Q128),".")</f>
        <v>1.0363874760291547</v>
      </c>
      <c r="S128" s="30">
        <f>IFERROR((($C128*s_DL)/up_ind!R128),".")</f>
        <v>1.1112759082551533</v>
      </c>
    </row>
    <row r="129" spans="1:19">
      <c r="A129" s="88" t="s">
        <v>136</v>
      </c>
      <c r="B129" s="28"/>
      <c r="C129" s="28">
        <v>5</v>
      </c>
      <c r="D129" s="30">
        <f>IFERROR((($C129*s_DL)/up_ind!C129),".")</f>
        <v>765402.29680702917</v>
      </c>
      <c r="E129" s="30">
        <f>IFERROR((($C129*s_DL)/up_ind!D129),".")</f>
        <v>299659.64000845613</v>
      </c>
      <c r="F129" s="30">
        <f>IFERROR((($C129*s_DL)/up_ind!E129),".")</f>
        <v>61055.108110145506</v>
      </c>
      <c r="G129" s="30">
        <f>IFERROR((($C129*s_DL)/up_ind!F129),".")</f>
        <v>0.95743070635839678</v>
      </c>
      <c r="H129" s="30">
        <f>IFERROR((($C129*s_DL)/up_ind!G129),".")</f>
        <v>826458.36234788096</v>
      </c>
      <c r="I129" s="30">
        <f>IFERROR((($C129*s_DL)/up_ind!H129),".")</f>
        <v>1065062.8942461917</v>
      </c>
      <c r="J129" s="30">
        <f>IFERROR((($C129*s_DL)/up_ind!I129),".")</f>
        <v>1.2194573805540119</v>
      </c>
      <c r="K129" s="30">
        <f>IFERROR((($C129*s_DL)/up_ind!J129),".")</f>
        <v>1.2194573805540119</v>
      </c>
      <c r="L129" s="30">
        <f>IFERROR((($C129*s_DL)/up_ind!K129),".")</f>
        <v>1.2194573805540119</v>
      </c>
      <c r="M129" s="30">
        <f>IFERROR((($C129*s_DL)/up_ind!L129),".")</f>
        <v>1.2194573805540119</v>
      </c>
      <c r="N129" s="30">
        <f>IFERROR((($C129*s_DL)/up_ind!M129),".")</f>
        <v>1.2194573805540119</v>
      </c>
      <c r="O129" s="30">
        <f>IFERROR((($C129*s_DL)/up_ind!N129),".")</f>
        <v>1.0828514991258305</v>
      </c>
      <c r="P129" s="30">
        <f>IFERROR((($C129*s_DL)/up_ind!O129),".")</f>
        <v>1.1026878964256339</v>
      </c>
      <c r="Q129" s="30">
        <f>IFERROR((($C129*s_DL)/up_ind!P129),".")</f>
        <v>1.0936331907705179</v>
      </c>
      <c r="R129" s="30">
        <f>IFERROR((($C129*s_DL)/up_ind!Q129),".")</f>
        <v>1.0892708809046436</v>
      </c>
      <c r="S129" s="30">
        <f>IFERROR((($C129*s_DL)/up_ind!R129),".")</f>
        <v>1.0820909762391508</v>
      </c>
    </row>
    <row r="130" spans="1:19">
      <c r="A130" s="88" t="s">
        <v>137</v>
      </c>
      <c r="B130" s="28"/>
      <c r="C130" s="28">
        <v>5</v>
      </c>
      <c r="D130" s="30">
        <f>IFERROR((($C130*s_DL)/up_ind!C130),".")</f>
        <v>765402.29680702917</v>
      </c>
      <c r="E130" s="30">
        <f>IFERROR((($C130*s_DL)/up_ind!D130),".")</f>
        <v>299659.64000845613</v>
      </c>
      <c r="F130" s="30">
        <f>IFERROR((($C130*s_DL)/up_ind!E130),".")</f>
        <v>61055.108110145506</v>
      </c>
      <c r="G130" s="30">
        <f>IFERROR((($C130*s_DL)/up_ind!F130),".")</f>
        <v>0.9249530794918448</v>
      </c>
      <c r="H130" s="30">
        <f>IFERROR((($C130*s_DL)/up_ind!G130),".")</f>
        <v>826458.32987025403</v>
      </c>
      <c r="I130" s="30">
        <f>IFERROR((($C130*s_DL)/up_ind!H130),".")</f>
        <v>1065062.8617685649</v>
      </c>
      <c r="J130" s="30" t="str">
        <f>IFERROR((($C130*s_DL)/up_ind!I130),".")</f>
        <v>.</v>
      </c>
      <c r="K130" s="30" t="str">
        <f>IFERROR((($C130*s_DL)/up_ind!J130),".")</f>
        <v>.</v>
      </c>
      <c r="L130" s="30" t="str">
        <f>IFERROR((($C130*s_DL)/up_ind!K130),".")</f>
        <v>.</v>
      </c>
      <c r="M130" s="30" t="str">
        <f>IFERROR((($C130*s_DL)/up_ind!L130),".")</f>
        <v>.</v>
      </c>
      <c r="N130" s="30" t="str">
        <f>IFERROR((($C130*s_DL)/up_ind!M130),".")</f>
        <v>.</v>
      </c>
      <c r="O130" s="30">
        <f>IFERROR((($C130*s_DL)/up_ind!N130),".")</f>
        <v>1.1081290651695377</v>
      </c>
      <c r="P130" s="30">
        <f>IFERROR((($C130*s_DL)/up_ind!O130),".")</f>
        <v>1.1040057942293726</v>
      </c>
      <c r="Q130" s="30">
        <f>IFERROR((($C130*s_DL)/up_ind!P130),".")</f>
        <v>1.0939818887801165</v>
      </c>
      <c r="R130" s="30">
        <f>IFERROR((($C130*s_DL)/up_ind!Q130),".")</f>
        <v>1.0892708809046436</v>
      </c>
      <c r="S130" s="30">
        <f>IFERROR((($C130*s_DL)/up_ind!R130),".")</f>
        <v>1.0453846676482892</v>
      </c>
    </row>
    <row r="131" spans="1:19">
      <c r="A131" s="88" t="s">
        <v>138</v>
      </c>
      <c r="B131" s="28"/>
      <c r="C131" s="28">
        <v>5</v>
      </c>
      <c r="D131" s="30">
        <f>IFERROR((($C131*s_DL)/up_ind!C131),".")</f>
        <v>765402.29680702917</v>
      </c>
      <c r="E131" s="30">
        <f>IFERROR((($C131*s_DL)/up_ind!D131),".")</f>
        <v>299659.64000845613</v>
      </c>
      <c r="F131" s="30">
        <f>IFERROR((($C131*s_DL)/up_ind!E131),".")</f>
        <v>61055.108110145506</v>
      </c>
      <c r="G131" s="30">
        <f>IFERROR((($C131*s_DL)/up_ind!F131),".")</f>
        <v>0.98958976891676242</v>
      </c>
      <c r="H131" s="30">
        <f>IFERROR((($C131*s_DL)/up_ind!G131),".")</f>
        <v>826458.39450694353</v>
      </c>
      <c r="I131" s="30">
        <f>IFERROR((($C131*s_DL)/up_ind!H131),".")</f>
        <v>1065062.9264052543</v>
      </c>
      <c r="J131" s="30" t="str">
        <f>IFERROR((($C131*s_DL)/up_ind!I131),".")</f>
        <v>.</v>
      </c>
      <c r="K131" s="30" t="str">
        <f>IFERROR((($C131*s_DL)/up_ind!J131),".")</f>
        <v>.</v>
      </c>
      <c r="L131" s="30" t="str">
        <f>IFERROR((($C131*s_DL)/up_ind!K131),".")</f>
        <v>.</v>
      </c>
      <c r="M131" s="30" t="str">
        <f>IFERROR((($C131*s_DL)/up_ind!L131),".")</f>
        <v>.</v>
      </c>
      <c r="N131" s="30" t="str">
        <f>IFERROR((($C131*s_DL)/up_ind!M131),".")</f>
        <v>.</v>
      </c>
      <c r="O131" s="30">
        <f>IFERROR((($C131*s_DL)/up_ind!N131),".")</f>
        <v>1.0651098788167133</v>
      </c>
      <c r="P131" s="30">
        <f>IFERROR((($C131*s_DL)/up_ind!O131),".")</f>
        <v>1.0938142422431409</v>
      </c>
      <c r="Q131" s="30">
        <f>IFERROR((($C131*s_DL)/up_ind!P131),".")</f>
        <v>1.0601183761402106</v>
      </c>
      <c r="R131" s="30">
        <f>IFERROR((($C131*s_DL)/up_ind!Q131),".")</f>
        <v>1.0383470513290072</v>
      </c>
      <c r="S131" s="30">
        <f>IFERROR((($C131*s_DL)/up_ind!R131),".")</f>
        <v>1.118437242519952</v>
      </c>
    </row>
    <row r="132" spans="1:19">
      <c r="A132" s="88" t="s">
        <v>139</v>
      </c>
      <c r="B132" s="28"/>
      <c r="C132" s="28">
        <v>5</v>
      </c>
      <c r="D132" s="30">
        <f>IFERROR((($C132*s_DL)/up_ind!C132),".")</f>
        <v>765402.29680702917</v>
      </c>
      <c r="E132" s="30">
        <f>IFERROR((($C132*s_DL)/up_ind!D132),".")</f>
        <v>299659.64000845613</v>
      </c>
      <c r="F132" s="30">
        <f>IFERROR((($C132*s_DL)/up_ind!E132),".")</f>
        <v>61055.108110145506</v>
      </c>
      <c r="G132" s="30">
        <f>IFERROR((($C132*s_DL)/up_ind!F132),".")</f>
        <v>0.91309343071258586</v>
      </c>
      <c r="H132" s="30">
        <f>IFERROR((($C132*s_DL)/up_ind!G132),".")</f>
        <v>826458.31801060541</v>
      </c>
      <c r="I132" s="30">
        <f>IFERROR((($C132*s_DL)/up_ind!H132),".")</f>
        <v>1065062.8499089163</v>
      </c>
      <c r="J132" s="30">
        <f>IFERROR((($C132*s_DL)/up_ind!I132),".")</f>
        <v>1.1174450804499743</v>
      </c>
      <c r="K132" s="30">
        <f>IFERROR((($C132*s_DL)/up_ind!J132),".")</f>
        <v>1.1174450804499743</v>
      </c>
      <c r="L132" s="30">
        <f>IFERROR((($C132*s_DL)/up_ind!K132),".")</f>
        <v>1.1174450804499743</v>
      </c>
      <c r="M132" s="30">
        <f>IFERROR((($C132*s_DL)/up_ind!L132),".")</f>
        <v>1.1174450804499743</v>
      </c>
      <c r="N132" s="30">
        <f>IFERROR((($C132*s_DL)/up_ind!M132),".")</f>
        <v>1.1174450804499743</v>
      </c>
      <c r="O132" s="30">
        <f>IFERROR((($C132*s_DL)/up_ind!N132),".")</f>
        <v>1.1101377879421945</v>
      </c>
      <c r="P132" s="30">
        <f>IFERROR((($C132*s_DL)/up_ind!O132),".")</f>
        <v>1.1006532054165843</v>
      </c>
      <c r="Q132" s="30">
        <f>IFERROR((($C132*s_DL)/up_ind!P132),".")</f>
        <v>1.1033097893413422</v>
      </c>
      <c r="R132" s="30">
        <f>IFERROR((($C132*s_DL)/up_ind!Q132),".")</f>
        <v>1.091127730997848</v>
      </c>
      <c r="S132" s="30">
        <f>IFERROR((($C132*s_DL)/up_ind!R132),".")</f>
        <v>1.0319808580146781</v>
      </c>
    </row>
    <row r="133" spans="1:19">
      <c r="A133" s="88" t="s">
        <v>140</v>
      </c>
      <c r="B133" s="28"/>
      <c r="C133" s="28">
        <v>5</v>
      </c>
      <c r="D133" s="30">
        <f>IFERROR((($C133*s_DL)/up_ind!C133),".")</f>
        <v>765402.29680702917</v>
      </c>
      <c r="E133" s="30">
        <f>IFERROR((($C133*s_DL)/up_ind!D133),".")</f>
        <v>299659.64000845613</v>
      </c>
      <c r="F133" s="30">
        <f>IFERROR((($C133*s_DL)/up_ind!E133),".")</f>
        <v>61055.108110145506</v>
      </c>
      <c r="G133" s="30">
        <f>IFERROR((($C133*s_DL)/up_ind!F133),".")</f>
        <v>0.93372583034888068</v>
      </c>
      <c r="H133" s="30">
        <f>IFERROR((($C133*s_DL)/up_ind!G133),".")</f>
        <v>826458.338643005</v>
      </c>
      <c r="I133" s="30">
        <f>IFERROR((($C133*s_DL)/up_ind!H133),".")</f>
        <v>1065062.8705413158</v>
      </c>
      <c r="J133" s="30" t="str">
        <f>IFERROR((($C133*s_DL)/up_ind!I133),".")</f>
        <v>.</v>
      </c>
      <c r="K133" s="30" t="str">
        <f>IFERROR((($C133*s_DL)/up_ind!J133),".")</f>
        <v>.</v>
      </c>
      <c r="L133" s="30" t="str">
        <f>IFERROR((($C133*s_DL)/up_ind!K133),".")</f>
        <v>.</v>
      </c>
      <c r="M133" s="30" t="str">
        <f>IFERROR((($C133*s_DL)/up_ind!L133),".")</f>
        <v>.</v>
      </c>
      <c r="N133" s="30" t="str">
        <f>IFERROR((($C133*s_DL)/up_ind!M133),".")</f>
        <v>.</v>
      </c>
      <c r="O133" s="30">
        <f>IFERROR((($C133*s_DL)/up_ind!N133),".")</f>
        <v>1.0552996562486643</v>
      </c>
      <c r="P133" s="30">
        <f>IFERROR((($C133*s_DL)/up_ind!O133),".")</f>
        <v>1.0552996562486643</v>
      </c>
      <c r="Q133" s="30">
        <f>IFERROR((($C133*s_DL)/up_ind!P133),".")</f>
        <v>1.0552996562486643</v>
      </c>
      <c r="R133" s="30">
        <f>IFERROR((($C133*s_DL)/up_ind!Q133),".")</f>
        <v>1.0552996562486643</v>
      </c>
      <c r="S133" s="30">
        <f>IFERROR((($C133*s_DL)/up_ind!R133),".")</f>
        <v>1.0552996562486643</v>
      </c>
    </row>
    <row r="134" spans="1:19">
      <c r="A134" s="88" t="s">
        <v>141</v>
      </c>
      <c r="B134" s="28"/>
      <c r="C134" s="28">
        <v>5</v>
      </c>
      <c r="D134" s="30">
        <f>IFERROR((($C134*s_DL)/up_ind!C134),".")</f>
        <v>17301198.156006746</v>
      </c>
      <c r="E134" s="30">
        <f>IFERROR((($C134*s_DL)/up_ind!D134),".")</f>
        <v>299659.64000845613</v>
      </c>
      <c r="F134" s="30">
        <f>IFERROR((($C134*s_DL)/up_ind!E134),".")</f>
        <v>1380093.2245129645</v>
      </c>
      <c r="G134" s="30">
        <f>IFERROR((($C134*s_DL)/up_ind!F134),".")</f>
        <v>20.413544630266859</v>
      </c>
      <c r="H134" s="30">
        <f>IFERROR((($C134*s_DL)/up_ind!G134),".")</f>
        <v>18681311.794064343</v>
      </c>
      <c r="I134" s="30">
        <f>IFERROR((($C134*s_DL)/up_ind!H134),".")</f>
        <v>17600878.209559835</v>
      </c>
      <c r="J134" s="30">
        <f>IFERROR((($C134*s_DL)/up_ind!I134),".")</f>
        <v>22.58341264372141</v>
      </c>
      <c r="K134" s="30">
        <f>IFERROR((($C134*s_DL)/up_ind!J134),".")</f>
        <v>22.58341264372141</v>
      </c>
      <c r="L134" s="30">
        <f>IFERROR((($C134*s_DL)/up_ind!K134),".")</f>
        <v>22.58341264372141</v>
      </c>
      <c r="M134" s="30">
        <f>IFERROR((($C134*s_DL)/up_ind!L134),".")</f>
        <v>22.58341264372141</v>
      </c>
      <c r="N134" s="30">
        <f>IFERROR((($C134*s_DL)/up_ind!M134),".")</f>
        <v>22.58341264372141</v>
      </c>
      <c r="O134" s="30">
        <f>IFERROR((($C134*s_DL)/up_ind!N134),".")</f>
        <v>20.805443782873663</v>
      </c>
      <c r="P134" s="30">
        <f>IFERROR((($C134*s_DL)/up_ind!O134),".")</f>
        <v>21.652918989374044</v>
      </c>
      <c r="Q134" s="30">
        <f>IFERROR((($C134*s_DL)/up_ind!P134),".")</f>
        <v>20.845967289673613</v>
      </c>
      <c r="R134" s="30">
        <f>IFERROR((($C134*s_DL)/up_ind!Q134),".")</f>
        <v>21.077922154117076</v>
      </c>
      <c r="S134" s="30">
        <f>IFERROR((($C134*s_DL)/up_ind!R134),".")</f>
        <v>20.413544630266859</v>
      </c>
    </row>
  </sheetData>
  <sheetProtection algorithmName="SHA-512" hashValue="AQHurxZXNaPw/fttrT4RxzdKQ/1cB255iF4VrfGgm7I0hQ5omJKNTScaymgkXuL9cjzHqtP2HTytGY44TmcTYQ==" saltValue="Z2qGl6DG1xAOIMvLJvz3yg==" spinCount="100000" sheet="1" objects="1" scenarios="1"/>
  <autoFilter ref="A1:S134" xr:uid="{00000000-0009-0000-0000-000013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S134"/>
  <sheetViews>
    <sheetView workbookViewId="0">
      <pane xSplit="3" ySplit="1" topLeftCell="D2" activePane="bottomRight" state="frozen"/>
      <selection pane="topRight" activeCell="C1" sqref="C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5.3984375" style="1" bestFit="1" customWidth="1"/>
    <col min="5" max="5" width="18.265625" style="1" bestFit="1" customWidth="1"/>
    <col min="6" max="6" width="18.1328125" style="1" bestFit="1" customWidth="1"/>
    <col min="7" max="7" width="15.3984375" style="1" bestFit="1" customWidth="1"/>
    <col min="8" max="8" width="17" style="1" bestFit="1" customWidth="1"/>
    <col min="9" max="9" width="17.1328125" style="1" bestFit="1" customWidth="1"/>
    <col min="10" max="10" width="13" style="1" bestFit="1" customWidth="1"/>
    <col min="11" max="12" width="14.73046875" style="1" bestFit="1" customWidth="1"/>
    <col min="13" max="13" width="15.86328125" style="1" bestFit="1" customWidth="1"/>
    <col min="14" max="14" width="13.3984375" style="1" bestFit="1" customWidth="1"/>
    <col min="15" max="15" width="13" style="1" bestFit="1" customWidth="1"/>
    <col min="16" max="17" width="14.73046875" style="1" bestFit="1" customWidth="1"/>
    <col min="18" max="18" width="15.86328125" style="1" bestFit="1" customWidth="1"/>
    <col min="19" max="19" width="13.3984375" style="1" bestFit="1" customWidth="1"/>
    <col min="20" max="246" width="9.1328125" style="1"/>
    <col min="247" max="247" width="15.3984375" style="1" bestFit="1" customWidth="1"/>
    <col min="248" max="248" width="11.1328125" style="1" bestFit="1" customWidth="1"/>
    <col min="249" max="249" width="14.59765625" style="1" bestFit="1" customWidth="1"/>
    <col min="250" max="250" width="17.3984375" style="1" bestFit="1" customWidth="1"/>
    <col min="251" max="251" width="17.59765625" style="1" bestFit="1" customWidth="1"/>
    <col min="252" max="252" width="14.73046875" style="1" bestFit="1" customWidth="1"/>
    <col min="253" max="253" width="14.3984375" style="1" bestFit="1" customWidth="1"/>
    <col min="254" max="254" width="12.1328125" style="1" bestFit="1" customWidth="1"/>
    <col min="255" max="255" width="12.3984375" style="1" bestFit="1" customWidth="1"/>
    <col min="256" max="257" width="13.86328125" style="1" bestFit="1" customWidth="1"/>
    <col min="258" max="258" width="14.86328125" style="1" bestFit="1" customWidth="1"/>
    <col min="259" max="259" width="12.1328125" style="1" bestFit="1" customWidth="1"/>
    <col min="260" max="260" width="12.3984375" style="1" bestFit="1" customWidth="1"/>
    <col min="261" max="262" width="13.86328125" style="1" bestFit="1" customWidth="1"/>
    <col min="263" max="263" width="14.86328125" style="1" bestFit="1" customWidth="1"/>
    <col min="264" max="502" width="9.1328125" style="1"/>
    <col min="503" max="503" width="15.3984375" style="1" bestFit="1" customWidth="1"/>
    <col min="504" max="504" width="11.1328125" style="1" bestFit="1" customWidth="1"/>
    <col min="505" max="505" width="14.59765625" style="1" bestFit="1" customWidth="1"/>
    <col min="506" max="506" width="17.3984375" style="1" bestFit="1" customWidth="1"/>
    <col min="507" max="507" width="17.59765625" style="1" bestFit="1" customWidth="1"/>
    <col min="508" max="508" width="14.73046875" style="1" bestFit="1" customWidth="1"/>
    <col min="509" max="509" width="14.3984375" style="1" bestFit="1" customWidth="1"/>
    <col min="510" max="510" width="12.1328125" style="1" bestFit="1" customWidth="1"/>
    <col min="511" max="511" width="12.3984375" style="1" bestFit="1" customWidth="1"/>
    <col min="512" max="513" width="13.86328125" style="1" bestFit="1" customWidth="1"/>
    <col min="514" max="514" width="14.86328125" style="1" bestFit="1" customWidth="1"/>
    <col min="515" max="515" width="12.1328125" style="1" bestFit="1" customWidth="1"/>
    <col min="516" max="516" width="12.3984375" style="1" bestFit="1" customWidth="1"/>
    <col min="517" max="518" width="13.86328125" style="1" bestFit="1" customWidth="1"/>
    <col min="519" max="519" width="14.86328125" style="1" bestFit="1" customWidth="1"/>
    <col min="520" max="758" width="9.1328125" style="1"/>
    <col min="759" max="759" width="15.3984375" style="1" bestFit="1" customWidth="1"/>
    <col min="760" max="760" width="11.1328125" style="1" bestFit="1" customWidth="1"/>
    <col min="761" max="761" width="14.59765625" style="1" bestFit="1" customWidth="1"/>
    <col min="762" max="762" width="17.3984375" style="1" bestFit="1" customWidth="1"/>
    <col min="763" max="763" width="17.59765625" style="1" bestFit="1" customWidth="1"/>
    <col min="764" max="764" width="14.73046875" style="1" bestFit="1" customWidth="1"/>
    <col min="765" max="765" width="14.3984375" style="1" bestFit="1" customWidth="1"/>
    <col min="766" max="766" width="12.1328125" style="1" bestFit="1" customWidth="1"/>
    <col min="767" max="767" width="12.3984375" style="1" bestFit="1" customWidth="1"/>
    <col min="768" max="769" width="13.86328125" style="1" bestFit="1" customWidth="1"/>
    <col min="770" max="770" width="14.86328125" style="1" bestFit="1" customWidth="1"/>
    <col min="771" max="771" width="12.1328125" style="1" bestFit="1" customWidth="1"/>
    <col min="772" max="772" width="12.3984375" style="1" bestFit="1" customWidth="1"/>
    <col min="773" max="774" width="13.86328125" style="1" bestFit="1" customWidth="1"/>
    <col min="775" max="775" width="14.86328125" style="1" bestFit="1" customWidth="1"/>
    <col min="776" max="1014" width="9.1328125" style="1"/>
    <col min="1015" max="1015" width="15.3984375" style="1" bestFit="1" customWidth="1"/>
    <col min="1016" max="1016" width="11.1328125" style="1" bestFit="1" customWidth="1"/>
    <col min="1017" max="1017" width="14.59765625" style="1" bestFit="1" customWidth="1"/>
    <col min="1018" max="1018" width="17.3984375" style="1" bestFit="1" customWidth="1"/>
    <col min="1019" max="1019" width="17.59765625" style="1" bestFit="1" customWidth="1"/>
    <col min="1020" max="1020" width="14.73046875" style="1" bestFit="1" customWidth="1"/>
    <col min="1021" max="1021" width="14.3984375" style="1" bestFit="1" customWidth="1"/>
    <col min="1022" max="1022" width="12.1328125" style="1" bestFit="1" customWidth="1"/>
    <col min="1023" max="1023" width="12.3984375" style="1" bestFit="1" customWidth="1"/>
    <col min="1024" max="1025" width="13.86328125" style="1" bestFit="1" customWidth="1"/>
    <col min="1026" max="1026" width="14.86328125" style="1" bestFit="1" customWidth="1"/>
    <col min="1027" max="1027" width="12.1328125" style="1" bestFit="1" customWidth="1"/>
    <col min="1028" max="1028" width="12.3984375" style="1" bestFit="1" customWidth="1"/>
    <col min="1029" max="1030" width="13.86328125" style="1" bestFit="1" customWidth="1"/>
    <col min="1031" max="1031" width="14.86328125" style="1" bestFit="1" customWidth="1"/>
    <col min="1032" max="1270" width="9.1328125" style="1"/>
    <col min="1271" max="1271" width="15.3984375" style="1" bestFit="1" customWidth="1"/>
    <col min="1272" max="1272" width="11.1328125" style="1" bestFit="1" customWidth="1"/>
    <col min="1273" max="1273" width="14.59765625" style="1" bestFit="1" customWidth="1"/>
    <col min="1274" max="1274" width="17.3984375" style="1" bestFit="1" customWidth="1"/>
    <col min="1275" max="1275" width="17.59765625" style="1" bestFit="1" customWidth="1"/>
    <col min="1276" max="1276" width="14.73046875" style="1" bestFit="1" customWidth="1"/>
    <col min="1277" max="1277" width="14.3984375" style="1" bestFit="1" customWidth="1"/>
    <col min="1278" max="1278" width="12.1328125" style="1" bestFit="1" customWidth="1"/>
    <col min="1279" max="1279" width="12.3984375" style="1" bestFit="1" customWidth="1"/>
    <col min="1280" max="1281" width="13.86328125" style="1" bestFit="1" customWidth="1"/>
    <col min="1282" max="1282" width="14.86328125" style="1" bestFit="1" customWidth="1"/>
    <col min="1283" max="1283" width="12.1328125" style="1" bestFit="1" customWidth="1"/>
    <col min="1284" max="1284" width="12.3984375" style="1" bestFit="1" customWidth="1"/>
    <col min="1285" max="1286" width="13.86328125" style="1" bestFit="1" customWidth="1"/>
    <col min="1287" max="1287" width="14.86328125" style="1" bestFit="1" customWidth="1"/>
    <col min="1288" max="1526" width="9.1328125" style="1"/>
    <col min="1527" max="1527" width="15.3984375" style="1" bestFit="1" customWidth="1"/>
    <col min="1528" max="1528" width="11.1328125" style="1" bestFit="1" customWidth="1"/>
    <col min="1529" max="1529" width="14.59765625" style="1" bestFit="1" customWidth="1"/>
    <col min="1530" max="1530" width="17.3984375" style="1" bestFit="1" customWidth="1"/>
    <col min="1531" max="1531" width="17.59765625" style="1" bestFit="1" customWidth="1"/>
    <col min="1532" max="1532" width="14.73046875" style="1" bestFit="1" customWidth="1"/>
    <col min="1533" max="1533" width="14.3984375" style="1" bestFit="1" customWidth="1"/>
    <col min="1534" max="1534" width="12.1328125" style="1" bestFit="1" customWidth="1"/>
    <col min="1535" max="1535" width="12.3984375" style="1" bestFit="1" customWidth="1"/>
    <col min="1536" max="1537" width="13.86328125" style="1" bestFit="1" customWidth="1"/>
    <col min="1538" max="1538" width="14.86328125" style="1" bestFit="1" customWidth="1"/>
    <col min="1539" max="1539" width="12.1328125" style="1" bestFit="1" customWidth="1"/>
    <col min="1540" max="1540" width="12.3984375" style="1" bestFit="1" customWidth="1"/>
    <col min="1541" max="1542" width="13.86328125" style="1" bestFit="1" customWidth="1"/>
    <col min="1543" max="1543" width="14.86328125" style="1" bestFit="1" customWidth="1"/>
    <col min="1544" max="1782" width="9.1328125" style="1"/>
    <col min="1783" max="1783" width="15.3984375" style="1" bestFit="1" customWidth="1"/>
    <col min="1784" max="1784" width="11.1328125" style="1" bestFit="1" customWidth="1"/>
    <col min="1785" max="1785" width="14.59765625" style="1" bestFit="1" customWidth="1"/>
    <col min="1786" max="1786" width="17.3984375" style="1" bestFit="1" customWidth="1"/>
    <col min="1787" max="1787" width="17.59765625" style="1" bestFit="1" customWidth="1"/>
    <col min="1788" max="1788" width="14.73046875" style="1" bestFit="1" customWidth="1"/>
    <col min="1789" max="1789" width="14.3984375" style="1" bestFit="1" customWidth="1"/>
    <col min="1790" max="1790" width="12.1328125" style="1" bestFit="1" customWidth="1"/>
    <col min="1791" max="1791" width="12.3984375" style="1" bestFit="1" customWidth="1"/>
    <col min="1792" max="1793" width="13.86328125" style="1" bestFit="1" customWidth="1"/>
    <col min="1794" max="1794" width="14.86328125" style="1" bestFit="1" customWidth="1"/>
    <col min="1795" max="1795" width="12.1328125" style="1" bestFit="1" customWidth="1"/>
    <col min="1796" max="1796" width="12.3984375" style="1" bestFit="1" customWidth="1"/>
    <col min="1797" max="1798" width="13.86328125" style="1" bestFit="1" customWidth="1"/>
    <col min="1799" max="1799" width="14.86328125" style="1" bestFit="1" customWidth="1"/>
    <col min="1800" max="2038" width="9.1328125" style="1"/>
    <col min="2039" max="2039" width="15.3984375" style="1" bestFit="1" customWidth="1"/>
    <col min="2040" max="2040" width="11.1328125" style="1" bestFit="1" customWidth="1"/>
    <col min="2041" max="2041" width="14.59765625" style="1" bestFit="1" customWidth="1"/>
    <col min="2042" max="2042" width="17.3984375" style="1" bestFit="1" customWidth="1"/>
    <col min="2043" max="2043" width="17.59765625" style="1" bestFit="1" customWidth="1"/>
    <col min="2044" max="2044" width="14.73046875" style="1" bestFit="1" customWidth="1"/>
    <col min="2045" max="2045" width="14.3984375" style="1" bestFit="1" customWidth="1"/>
    <col min="2046" max="2046" width="12.1328125" style="1" bestFit="1" customWidth="1"/>
    <col min="2047" max="2047" width="12.3984375" style="1" bestFit="1" customWidth="1"/>
    <col min="2048" max="2049" width="13.86328125" style="1" bestFit="1" customWidth="1"/>
    <col min="2050" max="2050" width="14.86328125" style="1" bestFit="1" customWidth="1"/>
    <col min="2051" max="2051" width="12.1328125" style="1" bestFit="1" customWidth="1"/>
    <col min="2052" max="2052" width="12.3984375" style="1" bestFit="1" customWidth="1"/>
    <col min="2053" max="2054" width="13.86328125" style="1" bestFit="1" customWidth="1"/>
    <col min="2055" max="2055" width="14.86328125" style="1" bestFit="1" customWidth="1"/>
    <col min="2056" max="2294" width="9.1328125" style="1"/>
    <col min="2295" max="2295" width="15.3984375" style="1" bestFit="1" customWidth="1"/>
    <col min="2296" max="2296" width="11.1328125" style="1" bestFit="1" customWidth="1"/>
    <col min="2297" max="2297" width="14.59765625" style="1" bestFit="1" customWidth="1"/>
    <col min="2298" max="2298" width="17.3984375" style="1" bestFit="1" customWidth="1"/>
    <col min="2299" max="2299" width="17.59765625" style="1" bestFit="1" customWidth="1"/>
    <col min="2300" max="2300" width="14.73046875" style="1" bestFit="1" customWidth="1"/>
    <col min="2301" max="2301" width="14.3984375" style="1" bestFit="1" customWidth="1"/>
    <col min="2302" max="2302" width="12.1328125" style="1" bestFit="1" customWidth="1"/>
    <col min="2303" max="2303" width="12.3984375" style="1" bestFit="1" customWidth="1"/>
    <col min="2304" max="2305" width="13.86328125" style="1" bestFit="1" customWidth="1"/>
    <col min="2306" max="2306" width="14.86328125" style="1" bestFit="1" customWidth="1"/>
    <col min="2307" max="2307" width="12.1328125" style="1" bestFit="1" customWidth="1"/>
    <col min="2308" max="2308" width="12.3984375" style="1" bestFit="1" customWidth="1"/>
    <col min="2309" max="2310" width="13.86328125" style="1" bestFit="1" customWidth="1"/>
    <col min="2311" max="2311" width="14.86328125" style="1" bestFit="1" customWidth="1"/>
    <col min="2312" max="2550" width="9.1328125" style="1"/>
    <col min="2551" max="2551" width="15.3984375" style="1" bestFit="1" customWidth="1"/>
    <col min="2552" max="2552" width="11.1328125" style="1" bestFit="1" customWidth="1"/>
    <col min="2553" max="2553" width="14.59765625" style="1" bestFit="1" customWidth="1"/>
    <col min="2554" max="2554" width="17.3984375" style="1" bestFit="1" customWidth="1"/>
    <col min="2555" max="2555" width="17.59765625" style="1" bestFit="1" customWidth="1"/>
    <col min="2556" max="2556" width="14.73046875" style="1" bestFit="1" customWidth="1"/>
    <col min="2557" max="2557" width="14.3984375" style="1" bestFit="1" customWidth="1"/>
    <col min="2558" max="2558" width="12.1328125" style="1" bestFit="1" customWidth="1"/>
    <col min="2559" max="2559" width="12.3984375" style="1" bestFit="1" customWidth="1"/>
    <col min="2560" max="2561" width="13.86328125" style="1" bestFit="1" customWidth="1"/>
    <col min="2562" max="2562" width="14.86328125" style="1" bestFit="1" customWidth="1"/>
    <col min="2563" max="2563" width="12.1328125" style="1" bestFit="1" customWidth="1"/>
    <col min="2564" max="2564" width="12.3984375" style="1" bestFit="1" customWidth="1"/>
    <col min="2565" max="2566" width="13.86328125" style="1" bestFit="1" customWidth="1"/>
    <col min="2567" max="2567" width="14.86328125" style="1" bestFit="1" customWidth="1"/>
    <col min="2568" max="2806" width="9.1328125" style="1"/>
    <col min="2807" max="2807" width="15.3984375" style="1" bestFit="1" customWidth="1"/>
    <col min="2808" max="2808" width="11.1328125" style="1" bestFit="1" customWidth="1"/>
    <col min="2809" max="2809" width="14.59765625" style="1" bestFit="1" customWidth="1"/>
    <col min="2810" max="2810" width="17.3984375" style="1" bestFit="1" customWidth="1"/>
    <col min="2811" max="2811" width="17.59765625" style="1" bestFit="1" customWidth="1"/>
    <col min="2812" max="2812" width="14.73046875" style="1" bestFit="1" customWidth="1"/>
    <col min="2813" max="2813" width="14.3984375" style="1" bestFit="1" customWidth="1"/>
    <col min="2814" max="2814" width="12.1328125" style="1" bestFit="1" customWidth="1"/>
    <col min="2815" max="2815" width="12.3984375" style="1" bestFit="1" customWidth="1"/>
    <col min="2816" max="2817" width="13.86328125" style="1" bestFit="1" customWidth="1"/>
    <col min="2818" max="2818" width="14.86328125" style="1" bestFit="1" customWidth="1"/>
    <col min="2819" max="2819" width="12.1328125" style="1" bestFit="1" customWidth="1"/>
    <col min="2820" max="2820" width="12.3984375" style="1" bestFit="1" customWidth="1"/>
    <col min="2821" max="2822" width="13.86328125" style="1" bestFit="1" customWidth="1"/>
    <col min="2823" max="2823" width="14.86328125" style="1" bestFit="1" customWidth="1"/>
    <col min="2824" max="3062" width="9.1328125" style="1"/>
    <col min="3063" max="3063" width="15.3984375" style="1" bestFit="1" customWidth="1"/>
    <col min="3064" max="3064" width="11.1328125" style="1" bestFit="1" customWidth="1"/>
    <col min="3065" max="3065" width="14.59765625" style="1" bestFit="1" customWidth="1"/>
    <col min="3066" max="3066" width="17.3984375" style="1" bestFit="1" customWidth="1"/>
    <col min="3067" max="3067" width="17.59765625" style="1" bestFit="1" customWidth="1"/>
    <col min="3068" max="3068" width="14.73046875" style="1" bestFit="1" customWidth="1"/>
    <col min="3069" max="3069" width="14.3984375" style="1" bestFit="1" customWidth="1"/>
    <col min="3070" max="3070" width="12.1328125" style="1" bestFit="1" customWidth="1"/>
    <col min="3071" max="3071" width="12.3984375" style="1" bestFit="1" customWidth="1"/>
    <col min="3072" max="3073" width="13.86328125" style="1" bestFit="1" customWidth="1"/>
    <col min="3074" max="3074" width="14.86328125" style="1" bestFit="1" customWidth="1"/>
    <col min="3075" max="3075" width="12.1328125" style="1" bestFit="1" customWidth="1"/>
    <col min="3076" max="3076" width="12.3984375" style="1" bestFit="1" customWidth="1"/>
    <col min="3077" max="3078" width="13.86328125" style="1" bestFit="1" customWidth="1"/>
    <col min="3079" max="3079" width="14.86328125" style="1" bestFit="1" customWidth="1"/>
    <col min="3080" max="3318" width="9.1328125" style="1"/>
    <col min="3319" max="3319" width="15.3984375" style="1" bestFit="1" customWidth="1"/>
    <col min="3320" max="3320" width="11.1328125" style="1" bestFit="1" customWidth="1"/>
    <col min="3321" max="3321" width="14.59765625" style="1" bestFit="1" customWidth="1"/>
    <col min="3322" max="3322" width="17.3984375" style="1" bestFit="1" customWidth="1"/>
    <col min="3323" max="3323" width="17.59765625" style="1" bestFit="1" customWidth="1"/>
    <col min="3324" max="3324" width="14.73046875" style="1" bestFit="1" customWidth="1"/>
    <col min="3325" max="3325" width="14.3984375" style="1" bestFit="1" customWidth="1"/>
    <col min="3326" max="3326" width="12.1328125" style="1" bestFit="1" customWidth="1"/>
    <col min="3327" max="3327" width="12.3984375" style="1" bestFit="1" customWidth="1"/>
    <col min="3328" max="3329" width="13.86328125" style="1" bestFit="1" customWidth="1"/>
    <col min="3330" max="3330" width="14.86328125" style="1" bestFit="1" customWidth="1"/>
    <col min="3331" max="3331" width="12.1328125" style="1" bestFit="1" customWidth="1"/>
    <col min="3332" max="3332" width="12.3984375" style="1" bestFit="1" customWidth="1"/>
    <col min="3333" max="3334" width="13.86328125" style="1" bestFit="1" customWidth="1"/>
    <col min="3335" max="3335" width="14.86328125" style="1" bestFit="1" customWidth="1"/>
    <col min="3336" max="3574" width="9.1328125" style="1"/>
    <col min="3575" max="3575" width="15.3984375" style="1" bestFit="1" customWidth="1"/>
    <col min="3576" max="3576" width="11.1328125" style="1" bestFit="1" customWidth="1"/>
    <col min="3577" max="3577" width="14.59765625" style="1" bestFit="1" customWidth="1"/>
    <col min="3578" max="3578" width="17.3984375" style="1" bestFit="1" customWidth="1"/>
    <col min="3579" max="3579" width="17.59765625" style="1" bestFit="1" customWidth="1"/>
    <col min="3580" max="3580" width="14.73046875" style="1" bestFit="1" customWidth="1"/>
    <col min="3581" max="3581" width="14.3984375" style="1" bestFit="1" customWidth="1"/>
    <col min="3582" max="3582" width="12.1328125" style="1" bestFit="1" customWidth="1"/>
    <col min="3583" max="3583" width="12.3984375" style="1" bestFit="1" customWidth="1"/>
    <col min="3584" max="3585" width="13.86328125" style="1" bestFit="1" customWidth="1"/>
    <col min="3586" max="3586" width="14.86328125" style="1" bestFit="1" customWidth="1"/>
    <col min="3587" max="3587" width="12.1328125" style="1" bestFit="1" customWidth="1"/>
    <col min="3588" max="3588" width="12.3984375" style="1" bestFit="1" customWidth="1"/>
    <col min="3589" max="3590" width="13.86328125" style="1" bestFit="1" customWidth="1"/>
    <col min="3591" max="3591" width="14.86328125" style="1" bestFit="1" customWidth="1"/>
    <col min="3592" max="3830" width="9.1328125" style="1"/>
    <col min="3831" max="3831" width="15.3984375" style="1" bestFit="1" customWidth="1"/>
    <col min="3832" max="3832" width="11.1328125" style="1" bestFit="1" customWidth="1"/>
    <col min="3833" max="3833" width="14.59765625" style="1" bestFit="1" customWidth="1"/>
    <col min="3834" max="3834" width="17.3984375" style="1" bestFit="1" customWidth="1"/>
    <col min="3835" max="3835" width="17.59765625" style="1" bestFit="1" customWidth="1"/>
    <col min="3836" max="3836" width="14.73046875" style="1" bestFit="1" customWidth="1"/>
    <col min="3837" max="3837" width="14.3984375" style="1" bestFit="1" customWidth="1"/>
    <col min="3838" max="3838" width="12.1328125" style="1" bestFit="1" customWidth="1"/>
    <col min="3839" max="3839" width="12.3984375" style="1" bestFit="1" customWidth="1"/>
    <col min="3840" max="3841" width="13.86328125" style="1" bestFit="1" customWidth="1"/>
    <col min="3842" max="3842" width="14.86328125" style="1" bestFit="1" customWidth="1"/>
    <col min="3843" max="3843" width="12.1328125" style="1" bestFit="1" customWidth="1"/>
    <col min="3844" max="3844" width="12.3984375" style="1" bestFit="1" customWidth="1"/>
    <col min="3845" max="3846" width="13.86328125" style="1" bestFit="1" customWidth="1"/>
    <col min="3847" max="3847" width="14.86328125" style="1" bestFit="1" customWidth="1"/>
    <col min="3848" max="4086" width="9.1328125" style="1"/>
    <col min="4087" max="4087" width="15.3984375" style="1" bestFit="1" customWidth="1"/>
    <col min="4088" max="4088" width="11.1328125" style="1" bestFit="1" customWidth="1"/>
    <col min="4089" max="4089" width="14.59765625" style="1" bestFit="1" customWidth="1"/>
    <col min="4090" max="4090" width="17.3984375" style="1" bestFit="1" customWidth="1"/>
    <col min="4091" max="4091" width="17.59765625" style="1" bestFit="1" customWidth="1"/>
    <col min="4092" max="4092" width="14.73046875" style="1" bestFit="1" customWidth="1"/>
    <col min="4093" max="4093" width="14.3984375" style="1" bestFit="1" customWidth="1"/>
    <col min="4094" max="4094" width="12.1328125" style="1" bestFit="1" customWidth="1"/>
    <col min="4095" max="4095" width="12.3984375" style="1" bestFit="1" customWidth="1"/>
    <col min="4096" max="4097" width="13.86328125" style="1" bestFit="1" customWidth="1"/>
    <col min="4098" max="4098" width="14.86328125" style="1" bestFit="1" customWidth="1"/>
    <col min="4099" max="4099" width="12.1328125" style="1" bestFit="1" customWidth="1"/>
    <col min="4100" max="4100" width="12.3984375" style="1" bestFit="1" customWidth="1"/>
    <col min="4101" max="4102" width="13.86328125" style="1" bestFit="1" customWidth="1"/>
    <col min="4103" max="4103" width="14.86328125" style="1" bestFit="1" customWidth="1"/>
    <col min="4104" max="4342" width="9.1328125" style="1"/>
    <col min="4343" max="4343" width="15.3984375" style="1" bestFit="1" customWidth="1"/>
    <col min="4344" max="4344" width="11.1328125" style="1" bestFit="1" customWidth="1"/>
    <col min="4345" max="4345" width="14.59765625" style="1" bestFit="1" customWidth="1"/>
    <col min="4346" max="4346" width="17.3984375" style="1" bestFit="1" customWidth="1"/>
    <col min="4347" max="4347" width="17.59765625" style="1" bestFit="1" customWidth="1"/>
    <col min="4348" max="4348" width="14.73046875" style="1" bestFit="1" customWidth="1"/>
    <col min="4349" max="4349" width="14.3984375" style="1" bestFit="1" customWidth="1"/>
    <col min="4350" max="4350" width="12.1328125" style="1" bestFit="1" customWidth="1"/>
    <col min="4351" max="4351" width="12.3984375" style="1" bestFit="1" customWidth="1"/>
    <col min="4352" max="4353" width="13.86328125" style="1" bestFit="1" customWidth="1"/>
    <col min="4354" max="4354" width="14.86328125" style="1" bestFit="1" customWidth="1"/>
    <col min="4355" max="4355" width="12.1328125" style="1" bestFit="1" customWidth="1"/>
    <col min="4356" max="4356" width="12.3984375" style="1" bestFit="1" customWidth="1"/>
    <col min="4357" max="4358" width="13.86328125" style="1" bestFit="1" customWidth="1"/>
    <col min="4359" max="4359" width="14.86328125" style="1" bestFit="1" customWidth="1"/>
    <col min="4360" max="4598" width="9.1328125" style="1"/>
    <col min="4599" max="4599" width="15.3984375" style="1" bestFit="1" customWidth="1"/>
    <col min="4600" max="4600" width="11.1328125" style="1" bestFit="1" customWidth="1"/>
    <col min="4601" max="4601" width="14.59765625" style="1" bestFit="1" customWidth="1"/>
    <col min="4602" max="4602" width="17.3984375" style="1" bestFit="1" customWidth="1"/>
    <col min="4603" max="4603" width="17.59765625" style="1" bestFit="1" customWidth="1"/>
    <col min="4604" max="4604" width="14.73046875" style="1" bestFit="1" customWidth="1"/>
    <col min="4605" max="4605" width="14.3984375" style="1" bestFit="1" customWidth="1"/>
    <col min="4606" max="4606" width="12.1328125" style="1" bestFit="1" customWidth="1"/>
    <col min="4607" max="4607" width="12.3984375" style="1" bestFit="1" customWidth="1"/>
    <col min="4608" max="4609" width="13.86328125" style="1" bestFit="1" customWidth="1"/>
    <col min="4610" max="4610" width="14.86328125" style="1" bestFit="1" customWidth="1"/>
    <col min="4611" max="4611" width="12.1328125" style="1" bestFit="1" customWidth="1"/>
    <col min="4612" max="4612" width="12.3984375" style="1" bestFit="1" customWidth="1"/>
    <col min="4613" max="4614" width="13.86328125" style="1" bestFit="1" customWidth="1"/>
    <col min="4615" max="4615" width="14.86328125" style="1" bestFit="1" customWidth="1"/>
    <col min="4616" max="4854" width="9.1328125" style="1"/>
    <col min="4855" max="4855" width="15.3984375" style="1" bestFit="1" customWidth="1"/>
    <col min="4856" max="4856" width="11.1328125" style="1" bestFit="1" customWidth="1"/>
    <col min="4857" max="4857" width="14.59765625" style="1" bestFit="1" customWidth="1"/>
    <col min="4858" max="4858" width="17.3984375" style="1" bestFit="1" customWidth="1"/>
    <col min="4859" max="4859" width="17.59765625" style="1" bestFit="1" customWidth="1"/>
    <col min="4860" max="4860" width="14.73046875" style="1" bestFit="1" customWidth="1"/>
    <col min="4861" max="4861" width="14.3984375" style="1" bestFit="1" customWidth="1"/>
    <col min="4862" max="4862" width="12.1328125" style="1" bestFit="1" customWidth="1"/>
    <col min="4863" max="4863" width="12.3984375" style="1" bestFit="1" customWidth="1"/>
    <col min="4864" max="4865" width="13.86328125" style="1" bestFit="1" customWidth="1"/>
    <col min="4866" max="4866" width="14.86328125" style="1" bestFit="1" customWidth="1"/>
    <col min="4867" max="4867" width="12.1328125" style="1" bestFit="1" customWidth="1"/>
    <col min="4868" max="4868" width="12.3984375" style="1" bestFit="1" customWidth="1"/>
    <col min="4869" max="4870" width="13.86328125" style="1" bestFit="1" customWidth="1"/>
    <col min="4871" max="4871" width="14.86328125" style="1" bestFit="1" customWidth="1"/>
    <col min="4872" max="5110" width="9.1328125" style="1"/>
    <col min="5111" max="5111" width="15.3984375" style="1" bestFit="1" customWidth="1"/>
    <col min="5112" max="5112" width="11.1328125" style="1" bestFit="1" customWidth="1"/>
    <col min="5113" max="5113" width="14.59765625" style="1" bestFit="1" customWidth="1"/>
    <col min="5114" max="5114" width="17.3984375" style="1" bestFit="1" customWidth="1"/>
    <col min="5115" max="5115" width="17.59765625" style="1" bestFit="1" customWidth="1"/>
    <col min="5116" max="5116" width="14.73046875" style="1" bestFit="1" customWidth="1"/>
    <col min="5117" max="5117" width="14.3984375" style="1" bestFit="1" customWidth="1"/>
    <col min="5118" max="5118" width="12.1328125" style="1" bestFit="1" customWidth="1"/>
    <col min="5119" max="5119" width="12.3984375" style="1" bestFit="1" customWidth="1"/>
    <col min="5120" max="5121" width="13.86328125" style="1" bestFit="1" customWidth="1"/>
    <col min="5122" max="5122" width="14.86328125" style="1" bestFit="1" customWidth="1"/>
    <col min="5123" max="5123" width="12.1328125" style="1" bestFit="1" customWidth="1"/>
    <col min="5124" max="5124" width="12.3984375" style="1" bestFit="1" customWidth="1"/>
    <col min="5125" max="5126" width="13.86328125" style="1" bestFit="1" customWidth="1"/>
    <col min="5127" max="5127" width="14.86328125" style="1" bestFit="1" customWidth="1"/>
    <col min="5128" max="5366" width="9.1328125" style="1"/>
    <col min="5367" max="5367" width="15.3984375" style="1" bestFit="1" customWidth="1"/>
    <col min="5368" max="5368" width="11.1328125" style="1" bestFit="1" customWidth="1"/>
    <col min="5369" max="5369" width="14.59765625" style="1" bestFit="1" customWidth="1"/>
    <col min="5370" max="5370" width="17.3984375" style="1" bestFit="1" customWidth="1"/>
    <col min="5371" max="5371" width="17.59765625" style="1" bestFit="1" customWidth="1"/>
    <col min="5372" max="5372" width="14.73046875" style="1" bestFit="1" customWidth="1"/>
    <col min="5373" max="5373" width="14.3984375" style="1" bestFit="1" customWidth="1"/>
    <col min="5374" max="5374" width="12.1328125" style="1" bestFit="1" customWidth="1"/>
    <col min="5375" max="5375" width="12.3984375" style="1" bestFit="1" customWidth="1"/>
    <col min="5376" max="5377" width="13.86328125" style="1" bestFit="1" customWidth="1"/>
    <col min="5378" max="5378" width="14.86328125" style="1" bestFit="1" customWidth="1"/>
    <col min="5379" max="5379" width="12.1328125" style="1" bestFit="1" customWidth="1"/>
    <col min="5380" max="5380" width="12.3984375" style="1" bestFit="1" customWidth="1"/>
    <col min="5381" max="5382" width="13.86328125" style="1" bestFit="1" customWidth="1"/>
    <col min="5383" max="5383" width="14.86328125" style="1" bestFit="1" customWidth="1"/>
    <col min="5384" max="5622" width="9.1328125" style="1"/>
    <col min="5623" max="5623" width="15.3984375" style="1" bestFit="1" customWidth="1"/>
    <col min="5624" max="5624" width="11.1328125" style="1" bestFit="1" customWidth="1"/>
    <col min="5625" max="5625" width="14.59765625" style="1" bestFit="1" customWidth="1"/>
    <col min="5626" max="5626" width="17.3984375" style="1" bestFit="1" customWidth="1"/>
    <col min="5627" max="5627" width="17.59765625" style="1" bestFit="1" customWidth="1"/>
    <col min="5628" max="5628" width="14.73046875" style="1" bestFit="1" customWidth="1"/>
    <col min="5629" max="5629" width="14.3984375" style="1" bestFit="1" customWidth="1"/>
    <col min="5630" max="5630" width="12.1328125" style="1" bestFit="1" customWidth="1"/>
    <col min="5631" max="5631" width="12.3984375" style="1" bestFit="1" customWidth="1"/>
    <col min="5632" max="5633" width="13.86328125" style="1" bestFit="1" customWidth="1"/>
    <col min="5634" max="5634" width="14.86328125" style="1" bestFit="1" customWidth="1"/>
    <col min="5635" max="5635" width="12.1328125" style="1" bestFit="1" customWidth="1"/>
    <col min="5636" max="5636" width="12.3984375" style="1" bestFit="1" customWidth="1"/>
    <col min="5637" max="5638" width="13.86328125" style="1" bestFit="1" customWidth="1"/>
    <col min="5639" max="5639" width="14.86328125" style="1" bestFit="1" customWidth="1"/>
    <col min="5640" max="5878" width="9.1328125" style="1"/>
    <col min="5879" max="5879" width="15.3984375" style="1" bestFit="1" customWidth="1"/>
    <col min="5880" max="5880" width="11.1328125" style="1" bestFit="1" customWidth="1"/>
    <col min="5881" max="5881" width="14.59765625" style="1" bestFit="1" customWidth="1"/>
    <col min="5882" max="5882" width="17.3984375" style="1" bestFit="1" customWidth="1"/>
    <col min="5883" max="5883" width="17.59765625" style="1" bestFit="1" customWidth="1"/>
    <col min="5884" max="5884" width="14.73046875" style="1" bestFit="1" customWidth="1"/>
    <col min="5885" max="5885" width="14.3984375" style="1" bestFit="1" customWidth="1"/>
    <col min="5886" max="5886" width="12.1328125" style="1" bestFit="1" customWidth="1"/>
    <col min="5887" max="5887" width="12.3984375" style="1" bestFit="1" customWidth="1"/>
    <col min="5888" max="5889" width="13.86328125" style="1" bestFit="1" customWidth="1"/>
    <col min="5890" max="5890" width="14.86328125" style="1" bestFit="1" customWidth="1"/>
    <col min="5891" max="5891" width="12.1328125" style="1" bestFit="1" customWidth="1"/>
    <col min="5892" max="5892" width="12.3984375" style="1" bestFit="1" customWidth="1"/>
    <col min="5893" max="5894" width="13.86328125" style="1" bestFit="1" customWidth="1"/>
    <col min="5895" max="5895" width="14.86328125" style="1" bestFit="1" customWidth="1"/>
    <col min="5896" max="6134" width="9.1328125" style="1"/>
    <col min="6135" max="6135" width="15.3984375" style="1" bestFit="1" customWidth="1"/>
    <col min="6136" max="6136" width="11.1328125" style="1" bestFit="1" customWidth="1"/>
    <col min="6137" max="6137" width="14.59765625" style="1" bestFit="1" customWidth="1"/>
    <col min="6138" max="6138" width="17.3984375" style="1" bestFit="1" customWidth="1"/>
    <col min="6139" max="6139" width="17.59765625" style="1" bestFit="1" customWidth="1"/>
    <col min="6140" max="6140" width="14.73046875" style="1" bestFit="1" customWidth="1"/>
    <col min="6141" max="6141" width="14.3984375" style="1" bestFit="1" customWidth="1"/>
    <col min="6142" max="6142" width="12.1328125" style="1" bestFit="1" customWidth="1"/>
    <col min="6143" max="6143" width="12.3984375" style="1" bestFit="1" customWidth="1"/>
    <col min="6144" max="6145" width="13.86328125" style="1" bestFit="1" customWidth="1"/>
    <col min="6146" max="6146" width="14.86328125" style="1" bestFit="1" customWidth="1"/>
    <col min="6147" max="6147" width="12.1328125" style="1" bestFit="1" customWidth="1"/>
    <col min="6148" max="6148" width="12.3984375" style="1" bestFit="1" customWidth="1"/>
    <col min="6149" max="6150" width="13.86328125" style="1" bestFit="1" customWidth="1"/>
    <col min="6151" max="6151" width="14.86328125" style="1" bestFit="1" customWidth="1"/>
    <col min="6152" max="6390" width="9.1328125" style="1"/>
    <col min="6391" max="6391" width="15.3984375" style="1" bestFit="1" customWidth="1"/>
    <col min="6392" max="6392" width="11.1328125" style="1" bestFit="1" customWidth="1"/>
    <col min="6393" max="6393" width="14.59765625" style="1" bestFit="1" customWidth="1"/>
    <col min="6394" max="6394" width="17.3984375" style="1" bestFit="1" customWidth="1"/>
    <col min="6395" max="6395" width="17.59765625" style="1" bestFit="1" customWidth="1"/>
    <col min="6396" max="6396" width="14.73046875" style="1" bestFit="1" customWidth="1"/>
    <col min="6397" max="6397" width="14.3984375" style="1" bestFit="1" customWidth="1"/>
    <col min="6398" max="6398" width="12.1328125" style="1" bestFit="1" customWidth="1"/>
    <col min="6399" max="6399" width="12.3984375" style="1" bestFit="1" customWidth="1"/>
    <col min="6400" max="6401" width="13.86328125" style="1" bestFit="1" customWidth="1"/>
    <col min="6402" max="6402" width="14.86328125" style="1" bestFit="1" customWidth="1"/>
    <col min="6403" max="6403" width="12.1328125" style="1" bestFit="1" customWidth="1"/>
    <col min="6404" max="6404" width="12.3984375" style="1" bestFit="1" customWidth="1"/>
    <col min="6405" max="6406" width="13.86328125" style="1" bestFit="1" customWidth="1"/>
    <col min="6407" max="6407" width="14.86328125" style="1" bestFit="1" customWidth="1"/>
    <col min="6408" max="6646" width="9.1328125" style="1"/>
    <col min="6647" max="6647" width="15.3984375" style="1" bestFit="1" customWidth="1"/>
    <col min="6648" max="6648" width="11.1328125" style="1" bestFit="1" customWidth="1"/>
    <col min="6649" max="6649" width="14.59765625" style="1" bestFit="1" customWidth="1"/>
    <col min="6650" max="6650" width="17.3984375" style="1" bestFit="1" customWidth="1"/>
    <col min="6651" max="6651" width="17.59765625" style="1" bestFit="1" customWidth="1"/>
    <col min="6652" max="6652" width="14.73046875" style="1" bestFit="1" customWidth="1"/>
    <col min="6653" max="6653" width="14.3984375" style="1" bestFit="1" customWidth="1"/>
    <col min="6654" max="6654" width="12.1328125" style="1" bestFit="1" customWidth="1"/>
    <col min="6655" max="6655" width="12.3984375" style="1" bestFit="1" customWidth="1"/>
    <col min="6656" max="6657" width="13.86328125" style="1" bestFit="1" customWidth="1"/>
    <col min="6658" max="6658" width="14.86328125" style="1" bestFit="1" customWidth="1"/>
    <col min="6659" max="6659" width="12.1328125" style="1" bestFit="1" customWidth="1"/>
    <col min="6660" max="6660" width="12.3984375" style="1" bestFit="1" customWidth="1"/>
    <col min="6661" max="6662" width="13.86328125" style="1" bestFit="1" customWidth="1"/>
    <col min="6663" max="6663" width="14.86328125" style="1" bestFit="1" customWidth="1"/>
    <col min="6664" max="6902" width="9.1328125" style="1"/>
    <col min="6903" max="6903" width="15.3984375" style="1" bestFit="1" customWidth="1"/>
    <col min="6904" max="6904" width="11.1328125" style="1" bestFit="1" customWidth="1"/>
    <col min="6905" max="6905" width="14.59765625" style="1" bestFit="1" customWidth="1"/>
    <col min="6906" max="6906" width="17.3984375" style="1" bestFit="1" customWidth="1"/>
    <col min="6907" max="6907" width="17.59765625" style="1" bestFit="1" customWidth="1"/>
    <col min="6908" max="6908" width="14.73046875" style="1" bestFit="1" customWidth="1"/>
    <col min="6909" max="6909" width="14.3984375" style="1" bestFit="1" customWidth="1"/>
    <col min="6910" max="6910" width="12.1328125" style="1" bestFit="1" customWidth="1"/>
    <col min="6911" max="6911" width="12.3984375" style="1" bestFit="1" customWidth="1"/>
    <col min="6912" max="6913" width="13.86328125" style="1" bestFit="1" customWidth="1"/>
    <col min="6914" max="6914" width="14.86328125" style="1" bestFit="1" customWidth="1"/>
    <col min="6915" max="6915" width="12.1328125" style="1" bestFit="1" customWidth="1"/>
    <col min="6916" max="6916" width="12.3984375" style="1" bestFit="1" customWidth="1"/>
    <col min="6917" max="6918" width="13.86328125" style="1" bestFit="1" customWidth="1"/>
    <col min="6919" max="6919" width="14.86328125" style="1" bestFit="1" customWidth="1"/>
    <col min="6920" max="7158" width="9.1328125" style="1"/>
    <col min="7159" max="7159" width="15.3984375" style="1" bestFit="1" customWidth="1"/>
    <col min="7160" max="7160" width="11.1328125" style="1" bestFit="1" customWidth="1"/>
    <col min="7161" max="7161" width="14.59765625" style="1" bestFit="1" customWidth="1"/>
    <col min="7162" max="7162" width="17.3984375" style="1" bestFit="1" customWidth="1"/>
    <col min="7163" max="7163" width="17.59765625" style="1" bestFit="1" customWidth="1"/>
    <col min="7164" max="7164" width="14.73046875" style="1" bestFit="1" customWidth="1"/>
    <col min="7165" max="7165" width="14.3984375" style="1" bestFit="1" customWidth="1"/>
    <col min="7166" max="7166" width="12.1328125" style="1" bestFit="1" customWidth="1"/>
    <col min="7167" max="7167" width="12.3984375" style="1" bestFit="1" customWidth="1"/>
    <col min="7168" max="7169" width="13.86328125" style="1" bestFit="1" customWidth="1"/>
    <col min="7170" max="7170" width="14.86328125" style="1" bestFit="1" customWidth="1"/>
    <col min="7171" max="7171" width="12.1328125" style="1" bestFit="1" customWidth="1"/>
    <col min="7172" max="7172" width="12.3984375" style="1" bestFit="1" customWidth="1"/>
    <col min="7173" max="7174" width="13.86328125" style="1" bestFit="1" customWidth="1"/>
    <col min="7175" max="7175" width="14.86328125" style="1" bestFit="1" customWidth="1"/>
    <col min="7176" max="7414" width="9.1328125" style="1"/>
    <col min="7415" max="7415" width="15.3984375" style="1" bestFit="1" customWidth="1"/>
    <col min="7416" max="7416" width="11.1328125" style="1" bestFit="1" customWidth="1"/>
    <col min="7417" max="7417" width="14.59765625" style="1" bestFit="1" customWidth="1"/>
    <col min="7418" max="7418" width="17.3984375" style="1" bestFit="1" customWidth="1"/>
    <col min="7419" max="7419" width="17.59765625" style="1" bestFit="1" customWidth="1"/>
    <col min="7420" max="7420" width="14.73046875" style="1" bestFit="1" customWidth="1"/>
    <col min="7421" max="7421" width="14.3984375" style="1" bestFit="1" customWidth="1"/>
    <col min="7422" max="7422" width="12.1328125" style="1" bestFit="1" customWidth="1"/>
    <col min="7423" max="7423" width="12.3984375" style="1" bestFit="1" customWidth="1"/>
    <col min="7424" max="7425" width="13.86328125" style="1" bestFit="1" customWidth="1"/>
    <col min="7426" max="7426" width="14.86328125" style="1" bestFit="1" customWidth="1"/>
    <col min="7427" max="7427" width="12.1328125" style="1" bestFit="1" customWidth="1"/>
    <col min="7428" max="7428" width="12.3984375" style="1" bestFit="1" customWidth="1"/>
    <col min="7429" max="7430" width="13.86328125" style="1" bestFit="1" customWidth="1"/>
    <col min="7431" max="7431" width="14.86328125" style="1" bestFit="1" customWidth="1"/>
    <col min="7432" max="7670" width="9.1328125" style="1"/>
    <col min="7671" max="7671" width="15.3984375" style="1" bestFit="1" customWidth="1"/>
    <col min="7672" max="7672" width="11.1328125" style="1" bestFit="1" customWidth="1"/>
    <col min="7673" max="7673" width="14.59765625" style="1" bestFit="1" customWidth="1"/>
    <col min="7674" max="7674" width="17.3984375" style="1" bestFit="1" customWidth="1"/>
    <col min="7675" max="7675" width="17.59765625" style="1" bestFit="1" customWidth="1"/>
    <col min="7676" max="7676" width="14.73046875" style="1" bestFit="1" customWidth="1"/>
    <col min="7677" max="7677" width="14.3984375" style="1" bestFit="1" customWidth="1"/>
    <col min="7678" max="7678" width="12.1328125" style="1" bestFit="1" customWidth="1"/>
    <col min="7679" max="7679" width="12.3984375" style="1" bestFit="1" customWidth="1"/>
    <col min="7680" max="7681" width="13.86328125" style="1" bestFit="1" customWidth="1"/>
    <col min="7682" max="7682" width="14.86328125" style="1" bestFit="1" customWidth="1"/>
    <col min="7683" max="7683" width="12.1328125" style="1" bestFit="1" customWidth="1"/>
    <col min="7684" max="7684" width="12.3984375" style="1" bestFit="1" customWidth="1"/>
    <col min="7685" max="7686" width="13.86328125" style="1" bestFit="1" customWidth="1"/>
    <col min="7687" max="7687" width="14.86328125" style="1" bestFit="1" customWidth="1"/>
    <col min="7688" max="7926" width="9.1328125" style="1"/>
    <col min="7927" max="7927" width="15.3984375" style="1" bestFit="1" customWidth="1"/>
    <col min="7928" max="7928" width="11.1328125" style="1" bestFit="1" customWidth="1"/>
    <col min="7929" max="7929" width="14.59765625" style="1" bestFit="1" customWidth="1"/>
    <col min="7930" max="7930" width="17.3984375" style="1" bestFit="1" customWidth="1"/>
    <col min="7931" max="7931" width="17.59765625" style="1" bestFit="1" customWidth="1"/>
    <col min="7932" max="7932" width="14.73046875" style="1" bestFit="1" customWidth="1"/>
    <col min="7933" max="7933" width="14.3984375" style="1" bestFit="1" customWidth="1"/>
    <col min="7934" max="7934" width="12.1328125" style="1" bestFit="1" customWidth="1"/>
    <col min="7935" max="7935" width="12.3984375" style="1" bestFit="1" customWidth="1"/>
    <col min="7936" max="7937" width="13.86328125" style="1" bestFit="1" customWidth="1"/>
    <col min="7938" max="7938" width="14.86328125" style="1" bestFit="1" customWidth="1"/>
    <col min="7939" max="7939" width="12.1328125" style="1" bestFit="1" customWidth="1"/>
    <col min="7940" max="7940" width="12.3984375" style="1" bestFit="1" customWidth="1"/>
    <col min="7941" max="7942" width="13.86328125" style="1" bestFit="1" customWidth="1"/>
    <col min="7943" max="7943" width="14.86328125" style="1" bestFit="1" customWidth="1"/>
    <col min="7944" max="8182" width="9.1328125" style="1"/>
    <col min="8183" max="8183" width="15.3984375" style="1" bestFit="1" customWidth="1"/>
    <col min="8184" max="8184" width="11.1328125" style="1" bestFit="1" customWidth="1"/>
    <col min="8185" max="8185" width="14.59765625" style="1" bestFit="1" customWidth="1"/>
    <col min="8186" max="8186" width="17.3984375" style="1" bestFit="1" customWidth="1"/>
    <col min="8187" max="8187" width="17.59765625" style="1" bestFit="1" customWidth="1"/>
    <col min="8188" max="8188" width="14.73046875" style="1" bestFit="1" customWidth="1"/>
    <col min="8189" max="8189" width="14.3984375" style="1" bestFit="1" customWidth="1"/>
    <col min="8190" max="8190" width="12.1328125" style="1" bestFit="1" customWidth="1"/>
    <col min="8191" max="8191" width="12.3984375" style="1" bestFit="1" customWidth="1"/>
    <col min="8192" max="8193" width="13.86328125" style="1" bestFit="1" customWidth="1"/>
    <col min="8194" max="8194" width="14.86328125" style="1" bestFit="1" customWidth="1"/>
    <col min="8195" max="8195" width="12.1328125" style="1" bestFit="1" customWidth="1"/>
    <col min="8196" max="8196" width="12.3984375" style="1" bestFit="1" customWidth="1"/>
    <col min="8197" max="8198" width="13.86328125" style="1" bestFit="1" customWidth="1"/>
    <col min="8199" max="8199" width="14.86328125" style="1" bestFit="1" customWidth="1"/>
    <col min="8200" max="8438" width="9.1328125" style="1"/>
    <col min="8439" max="8439" width="15.3984375" style="1" bestFit="1" customWidth="1"/>
    <col min="8440" max="8440" width="11.1328125" style="1" bestFit="1" customWidth="1"/>
    <col min="8441" max="8441" width="14.59765625" style="1" bestFit="1" customWidth="1"/>
    <col min="8442" max="8442" width="17.3984375" style="1" bestFit="1" customWidth="1"/>
    <col min="8443" max="8443" width="17.59765625" style="1" bestFit="1" customWidth="1"/>
    <col min="8444" max="8444" width="14.73046875" style="1" bestFit="1" customWidth="1"/>
    <col min="8445" max="8445" width="14.3984375" style="1" bestFit="1" customWidth="1"/>
    <col min="8446" max="8446" width="12.1328125" style="1" bestFit="1" customWidth="1"/>
    <col min="8447" max="8447" width="12.3984375" style="1" bestFit="1" customWidth="1"/>
    <col min="8448" max="8449" width="13.86328125" style="1" bestFit="1" customWidth="1"/>
    <col min="8450" max="8450" width="14.86328125" style="1" bestFit="1" customWidth="1"/>
    <col min="8451" max="8451" width="12.1328125" style="1" bestFit="1" customWidth="1"/>
    <col min="8452" max="8452" width="12.3984375" style="1" bestFit="1" customWidth="1"/>
    <col min="8453" max="8454" width="13.86328125" style="1" bestFit="1" customWidth="1"/>
    <col min="8455" max="8455" width="14.86328125" style="1" bestFit="1" customWidth="1"/>
    <col min="8456" max="8694" width="9.1328125" style="1"/>
    <col min="8695" max="8695" width="15.3984375" style="1" bestFit="1" customWidth="1"/>
    <col min="8696" max="8696" width="11.1328125" style="1" bestFit="1" customWidth="1"/>
    <col min="8697" max="8697" width="14.59765625" style="1" bestFit="1" customWidth="1"/>
    <col min="8698" max="8698" width="17.3984375" style="1" bestFit="1" customWidth="1"/>
    <col min="8699" max="8699" width="17.59765625" style="1" bestFit="1" customWidth="1"/>
    <col min="8700" max="8700" width="14.73046875" style="1" bestFit="1" customWidth="1"/>
    <col min="8701" max="8701" width="14.3984375" style="1" bestFit="1" customWidth="1"/>
    <col min="8702" max="8702" width="12.1328125" style="1" bestFit="1" customWidth="1"/>
    <col min="8703" max="8703" width="12.3984375" style="1" bestFit="1" customWidth="1"/>
    <col min="8704" max="8705" width="13.86328125" style="1" bestFit="1" customWidth="1"/>
    <col min="8706" max="8706" width="14.86328125" style="1" bestFit="1" customWidth="1"/>
    <col min="8707" max="8707" width="12.1328125" style="1" bestFit="1" customWidth="1"/>
    <col min="8708" max="8708" width="12.3984375" style="1" bestFit="1" customWidth="1"/>
    <col min="8709" max="8710" width="13.86328125" style="1" bestFit="1" customWidth="1"/>
    <col min="8711" max="8711" width="14.86328125" style="1" bestFit="1" customWidth="1"/>
    <col min="8712" max="8950" width="9.1328125" style="1"/>
    <col min="8951" max="8951" width="15.3984375" style="1" bestFit="1" customWidth="1"/>
    <col min="8952" max="8952" width="11.1328125" style="1" bestFit="1" customWidth="1"/>
    <col min="8953" max="8953" width="14.59765625" style="1" bestFit="1" customWidth="1"/>
    <col min="8954" max="8954" width="17.3984375" style="1" bestFit="1" customWidth="1"/>
    <col min="8955" max="8955" width="17.59765625" style="1" bestFit="1" customWidth="1"/>
    <col min="8956" max="8956" width="14.73046875" style="1" bestFit="1" customWidth="1"/>
    <col min="8957" max="8957" width="14.3984375" style="1" bestFit="1" customWidth="1"/>
    <col min="8958" max="8958" width="12.1328125" style="1" bestFit="1" customWidth="1"/>
    <col min="8959" max="8959" width="12.3984375" style="1" bestFit="1" customWidth="1"/>
    <col min="8960" max="8961" width="13.86328125" style="1" bestFit="1" customWidth="1"/>
    <col min="8962" max="8962" width="14.86328125" style="1" bestFit="1" customWidth="1"/>
    <col min="8963" max="8963" width="12.1328125" style="1" bestFit="1" customWidth="1"/>
    <col min="8964" max="8964" width="12.3984375" style="1" bestFit="1" customWidth="1"/>
    <col min="8965" max="8966" width="13.86328125" style="1" bestFit="1" customWidth="1"/>
    <col min="8967" max="8967" width="14.86328125" style="1" bestFit="1" customWidth="1"/>
    <col min="8968" max="9206" width="9.1328125" style="1"/>
    <col min="9207" max="9207" width="15.3984375" style="1" bestFit="1" customWidth="1"/>
    <col min="9208" max="9208" width="11.1328125" style="1" bestFit="1" customWidth="1"/>
    <col min="9209" max="9209" width="14.59765625" style="1" bestFit="1" customWidth="1"/>
    <col min="9210" max="9210" width="17.3984375" style="1" bestFit="1" customWidth="1"/>
    <col min="9211" max="9211" width="17.59765625" style="1" bestFit="1" customWidth="1"/>
    <col min="9212" max="9212" width="14.73046875" style="1" bestFit="1" customWidth="1"/>
    <col min="9213" max="9213" width="14.3984375" style="1" bestFit="1" customWidth="1"/>
    <col min="9214" max="9214" width="12.1328125" style="1" bestFit="1" customWidth="1"/>
    <col min="9215" max="9215" width="12.3984375" style="1" bestFit="1" customWidth="1"/>
    <col min="9216" max="9217" width="13.86328125" style="1" bestFit="1" customWidth="1"/>
    <col min="9218" max="9218" width="14.86328125" style="1" bestFit="1" customWidth="1"/>
    <col min="9219" max="9219" width="12.1328125" style="1" bestFit="1" customWidth="1"/>
    <col min="9220" max="9220" width="12.3984375" style="1" bestFit="1" customWidth="1"/>
    <col min="9221" max="9222" width="13.86328125" style="1" bestFit="1" customWidth="1"/>
    <col min="9223" max="9223" width="14.86328125" style="1" bestFit="1" customWidth="1"/>
    <col min="9224" max="9462" width="9.1328125" style="1"/>
    <col min="9463" max="9463" width="15.3984375" style="1" bestFit="1" customWidth="1"/>
    <col min="9464" max="9464" width="11.1328125" style="1" bestFit="1" customWidth="1"/>
    <col min="9465" max="9465" width="14.59765625" style="1" bestFit="1" customWidth="1"/>
    <col min="9466" max="9466" width="17.3984375" style="1" bestFit="1" customWidth="1"/>
    <col min="9467" max="9467" width="17.59765625" style="1" bestFit="1" customWidth="1"/>
    <col min="9468" max="9468" width="14.73046875" style="1" bestFit="1" customWidth="1"/>
    <col min="9469" max="9469" width="14.3984375" style="1" bestFit="1" customWidth="1"/>
    <col min="9470" max="9470" width="12.1328125" style="1" bestFit="1" customWidth="1"/>
    <col min="9471" max="9471" width="12.3984375" style="1" bestFit="1" customWidth="1"/>
    <col min="9472" max="9473" width="13.86328125" style="1" bestFit="1" customWidth="1"/>
    <col min="9474" max="9474" width="14.86328125" style="1" bestFit="1" customWidth="1"/>
    <col min="9475" max="9475" width="12.1328125" style="1" bestFit="1" customWidth="1"/>
    <col min="9476" max="9476" width="12.3984375" style="1" bestFit="1" customWidth="1"/>
    <col min="9477" max="9478" width="13.86328125" style="1" bestFit="1" customWidth="1"/>
    <col min="9479" max="9479" width="14.86328125" style="1" bestFit="1" customWidth="1"/>
    <col min="9480" max="9718" width="9.1328125" style="1"/>
    <col min="9719" max="9719" width="15.3984375" style="1" bestFit="1" customWidth="1"/>
    <col min="9720" max="9720" width="11.1328125" style="1" bestFit="1" customWidth="1"/>
    <col min="9721" max="9721" width="14.59765625" style="1" bestFit="1" customWidth="1"/>
    <col min="9722" max="9722" width="17.3984375" style="1" bestFit="1" customWidth="1"/>
    <col min="9723" max="9723" width="17.59765625" style="1" bestFit="1" customWidth="1"/>
    <col min="9724" max="9724" width="14.73046875" style="1" bestFit="1" customWidth="1"/>
    <col min="9725" max="9725" width="14.3984375" style="1" bestFit="1" customWidth="1"/>
    <col min="9726" max="9726" width="12.1328125" style="1" bestFit="1" customWidth="1"/>
    <col min="9727" max="9727" width="12.3984375" style="1" bestFit="1" customWidth="1"/>
    <col min="9728" max="9729" width="13.86328125" style="1" bestFit="1" customWidth="1"/>
    <col min="9730" max="9730" width="14.86328125" style="1" bestFit="1" customWidth="1"/>
    <col min="9731" max="9731" width="12.1328125" style="1" bestFit="1" customWidth="1"/>
    <col min="9732" max="9732" width="12.3984375" style="1" bestFit="1" customWidth="1"/>
    <col min="9733" max="9734" width="13.86328125" style="1" bestFit="1" customWidth="1"/>
    <col min="9735" max="9735" width="14.86328125" style="1" bestFit="1" customWidth="1"/>
    <col min="9736" max="9974" width="9.1328125" style="1"/>
    <col min="9975" max="9975" width="15.3984375" style="1" bestFit="1" customWidth="1"/>
    <col min="9976" max="9976" width="11.1328125" style="1" bestFit="1" customWidth="1"/>
    <col min="9977" max="9977" width="14.59765625" style="1" bestFit="1" customWidth="1"/>
    <col min="9978" max="9978" width="17.3984375" style="1" bestFit="1" customWidth="1"/>
    <col min="9979" max="9979" width="17.59765625" style="1" bestFit="1" customWidth="1"/>
    <col min="9980" max="9980" width="14.73046875" style="1" bestFit="1" customWidth="1"/>
    <col min="9981" max="9981" width="14.3984375" style="1" bestFit="1" customWidth="1"/>
    <col min="9982" max="9982" width="12.1328125" style="1" bestFit="1" customWidth="1"/>
    <col min="9983" max="9983" width="12.3984375" style="1" bestFit="1" customWidth="1"/>
    <col min="9984" max="9985" width="13.86328125" style="1" bestFit="1" customWidth="1"/>
    <col min="9986" max="9986" width="14.86328125" style="1" bestFit="1" customWidth="1"/>
    <col min="9987" max="9987" width="12.1328125" style="1" bestFit="1" customWidth="1"/>
    <col min="9988" max="9988" width="12.3984375" style="1" bestFit="1" customWidth="1"/>
    <col min="9989" max="9990" width="13.86328125" style="1" bestFit="1" customWidth="1"/>
    <col min="9991" max="9991" width="14.86328125" style="1" bestFit="1" customWidth="1"/>
    <col min="9992" max="10230" width="9.1328125" style="1"/>
    <col min="10231" max="10231" width="15.3984375" style="1" bestFit="1" customWidth="1"/>
    <col min="10232" max="10232" width="11.1328125" style="1" bestFit="1" customWidth="1"/>
    <col min="10233" max="10233" width="14.59765625" style="1" bestFit="1" customWidth="1"/>
    <col min="10234" max="10234" width="17.3984375" style="1" bestFit="1" customWidth="1"/>
    <col min="10235" max="10235" width="17.59765625" style="1" bestFit="1" customWidth="1"/>
    <col min="10236" max="10236" width="14.73046875" style="1" bestFit="1" customWidth="1"/>
    <col min="10237" max="10237" width="14.3984375" style="1" bestFit="1" customWidth="1"/>
    <col min="10238" max="10238" width="12.1328125" style="1" bestFit="1" customWidth="1"/>
    <col min="10239" max="10239" width="12.3984375" style="1" bestFit="1" customWidth="1"/>
    <col min="10240" max="10241" width="13.86328125" style="1" bestFit="1" customWidth="1"/>
    <col min="10242" max="10242" width="14.86328125" style="1" bestFit="1" customWidth="1"/>
    <col min="10243" max="10243" width="12.1328125" style="1" bestFit="1" customWidth="1"/>
    <col min="10244" max="10244" width="12.3984375" style="1" bestFit="1" customWidth="1"/>
    <col min="10245" max="10246" width="13.86328125" style="1" bestFit="1" customWidth="1"/>
    <col min="10247" max="10247" width="14.86328125" style="1" bestFit="1" customWidth="1"/>
    <col min="10248" max="10486" width="9.1328125" style="1"/>
    <col min="10487" max="10487" width="15.3984375" style="1" bestFit="1" customWidth="1"/>
    <col min="10488" max="10488" width="11.1328125" style="1" bestFit="1" customWidth="1"/>
    <col min="10489" max="10489" width="14.59765625" style="1" bestFit="1" customWidth="1"/>
    <col min="10490" max="10490" width="17.3984375" style="1" bestFit="1" customWidth="1"/>
    <col min="10491" max="10491" width="17.59765625" style="1" bestFit="1" customWidth="1"/>
    <col min="10492" max="10492" width="14.73046875" style="1" bestFit="1" customWidth="1"/>
    <col min="10493" max="10493" width="14.3984375" style="1" bestFit="1" customWidth="1"/>
    <col min="10494" max="10494" width="12.1328125" style="1" bestFit="1" customWidth="1"/>
    <col min="10495" max="10495" width="12.3984375" style="1" bestFit="1" customWidth="1"/>
    <col min="10496" max="10497" width="13.86328125" style="1" bestFit="1" customWidth="1"/>
    <col min="10498" max="10498" width="14.86328125" style="1" bestFit="1" customWidth="1"/>
    <col min="10499" max="10499" width="12.1328125" style="1" bestFit="1" customWidth="1"/>
    <col min="10500" max="10500" width="12.3984375" style="1" bestFit="1" customWidth="1"/>
    <col min="10501" max="10502" width="13.86328125" style="1" bestFit="1" customWidth="1"/>
    <col min="10503" max="10503" width="14.86328125" style="1" bestFit="1" customWidth="1"/>
    <col min="10504" max="10742" width="9.1328125" style="1"/>
    <col min="10743" max="10743" width="15.3984375" style="1" bestFit="1" customWidth="1"/>
    <col min="10744" max="10744" width="11.1328125" style="1" bestFit="1" customWidth="1"/>
    <col min="10745" max="10745" width="14.59765625" style="1" bestFit="1" customWidth="1"/>
    <col min="10746" max="10746" width="17.3984375" style="1" bestFit="1" customWidth="1"/>
    <col min="10747" max="10747" width="17.59765625" style="1" bestFit="1" customWidth="1"/>
    <col min="10748" max="10748" width="14.73046875" style="1" bestFit="1" customWidth="1"/>
    <col min="10749" max="10749" width="14.3984375" style="1" bestFit="1" customWidth="1"/>
    <col min="10750" max="10750" width="12.1328125" style="1" bestFit="1" customWidth="1"/>
    <col min="10751" max="10751" width="12.3984375" style="1" bestFit="1" customWidth="1"/>
    <col min="10752" max="10753" width="13.86328125" style="1" bestFit="1" customWidth="1"/>
    <col min="10754" max="10754" width="14.86328125" style="1" bestFit="1" customWidth="1"/>
    <col min="10755" max="10755" width="12.1328125" style="1" bestFit="1" customWidth="1"/>
    <col min="10756" max="10756" width="12.3984375" style="1" bestFit="1" customWidth="1"/>
    <col min="10757" max="10758" width="13.86328125" style="1" bestFit="1" customWidth="1"/>
    <col min="10759" max="10759" width="14.86328125" style="1" bestFit="1" customWidth="1"/>
    <col min="10760" max="10998" width="9.1328125" style="1"/>
    <col min="10999" max="10999" width="15.3984375" style="1" bestFit="1" customWidth="1"/>
    <col min="11000" max="11000" width="11.1328125" style="1" bestFit="1" customWidth="1"/>
    <col min="11001" max="11001" width="14.59765625" style="1" bestFit="1" customWidth="1"/>
    <col min="11002" max="11002" width="17.3984375" style="1" bestFit="1" customWidth="1"/>
    <col min="11003" max="11003" width="17.59765625" style="1" bestFit="1" customWidth="1"/>
    <col min="11004" max="11004" width="14.73046875" style="1" bestFit="1" customWidth="1"/>
    <col min="11005" max="11005" width="14.3984375" style="1" bestFit="1" customWidth="1"/>
    <col min="11006" max="11006" width="12.1328125" style="1" bestFit="1" customWidth="1"/>
    <col min="11007" max="11007" width="12.3984375" style="1" bestFit="1" customWidth="1"/>
    <col min="11008" max="11009" width="13.86328125" style="1" bestFit="1" customWidth="1"/>
    <col min="11010" max="11010" width="14.86328125" style="1" bestFit="1" customWidth="1"/>
    <col min="11011" max="11011" width="12.1328125" style="1" bestFit="1" customWidth="1"/>
    <col min="11012" max="11012" width="12.3984375" style="1" bestFit="1" customWidth="1"/>
    <col min="11013" max="11014" width="13.86328125" style="1" bestFit="1" customWidth="1"/>
    <col min="11015" max="11015" width="14.86328125" style="1" bestFit="1" customWidth="1"/>
    <col min="11016" max="11254" width="9.1328125" style="1"/>
    <col min="11255" max="11255" width="15.3984375" style="1" bestFit="1" customWidth="1"/>
    <col min="11256" max="11256" width="11.1328125" style="1" bestFit="1" customWidth="1"/>
    <col min="11257" max="11257" width="14.59765625" style="1" bestFit="1" customWidth="1"/>
    <col min="11258" max="11258" width="17.3984375" style="1" bestFit="1" customWidth="1"/>
    <col min="11259" max="11259" width="17.59765625" style="1" bestFit="1" customWidth="1"/>
    <col min="11260" max="11260" width="14.73046875" style="1" bestFit="1" customWidth="1"/>
    <col min="11261" max="11261" width="14.3984375" style="1" bestFit="1" customWidth="1"/>
    <col min="11262" max="11262" width="12.1328125" style="1" bestFit="1" customWidth="1"/>
    <col min="11263" max="11263" width="12.3984375" style="1" bestFit="1" customWidth="1"/>
    <col min="11264" max="11265" width="13.86328125" style="1" bestFit="1" customWidth="1"/>
    <col min="11266" max="11266" width="14.86328125" style="1" bestFit="1" customWidth="1"/>
    <col min="11267" max="11267" width="12.1328125" style="1" bestFit="1" customWidth="1"/>
    <col min="11268" max="11268" width="12.3984375" style="1" bestFit="1" customWidth="1"/>
    <col min="11269" max="11270" width="13.86328125" style="1" bestFit="1" customWidth="1"/>
    <col min="11271" max="11271" width="14.86328125" style="1" bestFit="1" customWidth="1"/>
    <col min="11272" max="11510" width="9.1328125" style="1"/>
    <col min="11511" max="11511" width="15.3984375" style="1" bestFit="1" customWidth="1"/>
    <col min="11512" max="11512" width="11.1328125" style="1" bestFit="1" customWidth="1"/>
    <col min="11513" max="11513" width="14.59765625" style="1" bestFit="1" customWidth="1"/>
    <col min="11514" max="11514" width="17.3984375" style="1" bestFit="1" customWidth="1"/>
    <col min="11515" max="11515" width="17.59765625" style="1" bestFit="1" customWidth="1"/>
    <col min="11516" max="11516" width="14.73046875" style="1" bestFit="1" customWidth="1"/>
    <col min="11517" max="11517" width="14.3984375" style="1" bestFit="1" customWidth="1"/>
    <col min="11518" max="11518" width="12.1328125" style="1" bestFit="1" customWidth="1"/>
    <col min="11519" max="11519" width="12.3984375" style="1" bestFit="1" customWidth="1"/>
    <col min="11520" max="11521" width="13.86328125" style="1" bestFit="1" customWidth="1"/>
    <col min="11522" max="11522" width="14.86328125" style="1" bestFit="1" customWidth="1"/>
    <col min="11523" max="11523" width="12.1328125" style="1" bestFit="1" customWidth="1"/>
    <col min="11524" max="11524" width="12.3984375" style="1" bestFit="1" customWidth="1"/>
    <col min="11525" max="11526" width="13.86328125" style="1" bestFit="1" customWidth="1"/>
    <col min="11527" max="11527" width="14.86328125" style="1" bestFit="1" customWidth="1"/>
    <col min="11528" max="11766" width="9.1328125" style="1"/>
    <col min="11767" max="11767" width="15.3984375" style="1" bestFit="1" customWidth="1"/>
    <col min="11768" max="11768" width="11.1328125" style="1" bestFit="1" customWidth="1"/>
    <col min="11769" max="11769" width="14.59765625" style="1" bestFit="1" customWidth="1"/>
    <col min="11770" max="11770" width="17.3984375" style="1" bestFit="1" customWidth="1"/>
    <col min="11771" max="11771" width="17.59765625" style="1" bestFit="1" customWidth="1"/>
    <col min="11772" max="11772" width="14.73046875" style="1" bestFit="1" customWidth="1"/>
    <col min="11773" max="11773" width="14.3984375" style="1" bestFit="1" customWidth="1"/>
    <col min="11774" max="11774" width="12.1328125" style="1" bestFit="1" customWidth="1"/>
    <col min="11775" max="11775" width="12.3984375" style="1" bestFit="1" customWidth="1"/>
    <col min="11776" max="11777" width="13.86328125" style="1" bestFit="1" customWidth="1"/>
    <col min="11778" max="11778" width="14.86328125" style="1" bestFit="1" customWidth="1"/>
    <col min="11779" max="11779" width="12.1328125" style="1" bestFit="1" customWidth="1"/>
    <col min="11780" max="11780" width="12.3984375" style="1" bestFit="1" customWidth="1"/>
    <col min="11781" max="11782" width="13.86328125" style="1" bestFit="1" customWidth="1"/>
    <col min="11783" max="11783" width="14.86328125" style="1" bestFit="1" customWidth="1"/>
    <col min="11784" max="12022" width="9.1328125" style="1"/>
    <col min="12023" max="12023" width="15.3984375" style="1" bestFit="1" customWidth="1"/>
    <col min="12024" max="12024" width="11.1328125" style="1" bestFit="1" customWidth="1"/>
    <col min="12025" max="12025" width="14.59765625" style="1" bestFit="1" customWidth="1"/>
    <col min="12026" max="12026" width="17.3984375" style="1" bestFit="1" customWidth="1"/>
    <col min="12027" max="12027" width="17.59765625" style="1" bestFit="1" customWidth="1"/>
    <col min="12028" max="12028" width="14.73046875" style="1" bestFit="1" customWidth="1"/>
    <col min="12029" max="12029" width="14.3984375" style="1" bestFit="1" customWidth="1"/>
    <col min="12030" max="12030" width="12.1328125" style="1" bestFit="1" customWidth="1"/>
    <col min="12031" max="12031" width="12.3984375" style="1" bestFit="1" customWidth="1"/>
    <col min="12032" max="12033" width="13.86328125" style="1" bestFit="1" customWidth="1"/>
    <col min="12034" max="12034" width="14.86328125" style="1" bestFit="1" customWidth="1"/>
    <col min="12035" max="12035" width="12.1328125" style="1" bestFit="1" customWidth="1"/>
    <col min="12036" max="12036" width="12.3984375" style="1" bestFit="1" customWidth="1"/>
    <col min="12037" max="12038" width="13.86328125" style="1" bestFit="1" customWidth="1"/>
    <col min="12039" max="12039" width="14.86328125" style="1" bestFit="1" customWidth="1"/>
    <col min="12040" max="12278" width="9.1328125" style="1"/>
    <col min="12279" max="12279" width="15.3984375" style="1" bestFit="1" customWidth="1"/>
    <col min="12280" max="12280" width="11.1328125" style="1" bestFit="1" customWidth="1"/>
    <col min="12281" max="12281" width="14.59765625" style="1" bestFit="1" customWidth="1"/>
    <col min="12282" max="12282" width="17.3984375" style="1" bestFit="1" customWidth="1"/>
    <col min="12283" max="12283" width="17.59765625" style="1" bestFit="1" customWidth="1"/>
    <col min="12284" max="12284" width="14.73046875" style="1" bestFit="1" customWidth="1"/>
    <col min="12285" max="12285" width="14.3984375" style="1" bestFit="1" customWidth="1"/>
    <col min="12286" max="12286" width="12.1328125" style="1" bestFit="1" customWidth="1"/>
    <col min="12287" max="12287" width="12.3984375" style="1" bestFit="1" customWidth="1"/>
    <col min="12288" max="12289" width="13.86328125" style="1" bestFit="1" customWidth="1"/>
    <col min="12290" max="12290" width="14.86328125" style="1" bestFit="1" customWidth="1"/>
    <col min="12291" max="12291" width="12.1328125" style="1" bestFit="1" customWidth="1"/>
    <col min="12292" max="12292" width="12.3984375" style="1" bestFit="1" customWidth="1"/>
    <col min="12293" max="12294" width="13.86328125" style="1" bestFit="1" customWidth="1"/>
    <col min="12295" max="12295" width="14.86328125" style="1" bestFit="1" customWidth="1"/>
    <col min="12296" max="12534" width="9.1328125" style="1"/>
    <col min="12535" max="12535" width="15.3984375" style="1" bestFit="1" customWidth="1"/>
    <col min="12536" max="12536" width="11.1328125" style="1" bestFit="1" customWidth="1"/>
    <col min="12537" max="12537" width="14.59765625" style="1" bestFit="1" customWidth="1"/>
    <col min="12538" max="12538" width="17.3984375" style="1" bestFit="1" customWidth="1"/>
    <col min="12539" max="12539" width="17.59765625" style="1" bestFit="1" customWidth="1"/>
    <col min="12540" max="12540" width="14.73046875" style="1" bestFit="1" customWidth="1"/>
    <col min="12541" max="12541" width="14.3984375" style="1" bestFit="1" customWidth="1"/>
    <col min="12542" max="12542" width="12.1328125" style="1" bestFit="1" customWidth="1"/>
    <col min="12543" max="12543" width="12.3984375" style="1" bestFit="1" customWidth="1"/>
    <col min="12544" max="12545" width="13.86328125" style="1" bestFit="1" customWidth="1"/>
    <col min="12546" max="12546" width="14.86328125" style="1" bestFit="1" customWidth="1"/>
    <col min="12547" max="12547" width="12.1328125" style="1" bestFit="1" customWidth="1"/>
    <col min="12548" max="12548" width="12.3984375" style="1" bestFit="1" customWidth="1"/>
    <col min="12549" max="12550" width="13.86328125" style="1" bestFit="1" customWidth="1"/>
    <col min="12551" max="12551" width="14.86328125" style="1" bestFit="1" customWidth="1"/>
    <col min="12552" max="12790" width="9.1328125" style="1"/>
    <col min="12791" max="12791" width="15.3984375" style="1" bestFit="1" customWidth="1"/>
    <col min="12792" max="12792" width="11.1328125" style="1" bestFit="1" customWidth="1"/>
    <col min="12793" max="12793" width="14.59765625" style="1" bestFit="1" customWidth="1"/>
    <col min="12794" max="12794" width="17.3984375" style="1" bestFit="1" customWidth="1"/>
    <col min="12795" max="12795" width="17.59765625" style="1" bestFit="1" customWidth="1"/>
    <col min="12796" max="12796" width="14.73046875" style="1" bestFit="1" customWidth="1"/>
    <col min="12797" max="12797" width="14.3984375" style="1" bestFit="1" customWidth="1"/>
    <col min="12798" max="12798" width="12.1328125" style="1" bestFit="1" customWidth="1"/>
    <col min="12799" max="12799" width="12.3984375" style="1" bestFit="1" customWidth="1"/>
    <col min="12800" max="12801" width="13.86328125" style="1" bestFit="1" customWidth="1"/>
    <col min="12802" max="12802" width="14.86328125" style="1" bestFit="1" customWidth="1"/>
    <col min="12803" max="12803" width="12.1328125" style="1" bestFit="1" customWidth="1"/>
    <col min="12804" max="12804" width="12.3984375" style="1" bestFit="1" customWidth="1"/>
    <col min="12805" max="12806" width="13.86328125" style="1" bestFit="1" customWidth="1"/>
    <col min="12807" max="12807" width="14.86328125" style="1" bestFit="1" customWidth="1"/>
    <col min="12808" max="13046" width="9.1328125" style="1"/>
    <col min="13047" max="13047" width="15.3984375" style="1" bestFit="1" customWidth="1"/>
    <col min="13048" max="13048" width="11.1328125" style="1" bestFit="1" customWidth="1"/>
    <col min="13049" max="13049" width="14.59765625" style="1" bestFit="1" customWidth="1"/>
    <col min="13050" max="13050" width="17.3984375" style="1" bestFit="1" customWidth="1"/>
    <col min="13051" max="13051" width="17.59765625" style="1" bestFit="1" customWidth="1"/>
    <col min="13052" max="13052" width="14.73046875" style="1" bestFit="1" customWidth="1"/>
    <col min="13053" max="13053" width="14.3984375" style="1" bestFit="1" customWidth="1"/>
    <col min="13054" max="13054" width="12.1328125" style="1" bestFit="1" customWidth="1"/>
    <col min="13055" max="13055" width="12.3984375" style="1" bestFit="1" customWidth="1"/>
    <col min="13056" max="13057" width="13.86328125" style="1" bestFit="1" customWidth="1"/>
    <col min="13058" max="13058" width="14.86328125" style="1" bestFit="1" customWidth="1"/>
    <col min="13059" max="13059" width="12.1328125" style="1" bestFit="1" customWidth="1"/>
    <col min="13060" max="13060" width="12.3984375" style="1" bestFit="1" customWidth="1"/>
    <col min="13061" max="13062" width="13.86328125" style="1" bestFit="1" customWidth="1"/>
    <col min="13063" max="13063" width="14.86328125" style="1" bestFit="1" customWidth="1"/>
    <col min="13064" max="13302" width="9.1328125" style="1"/>
    <col min="13303" max="13303" width="15.3984375" style="1" bestFit="1" customWidth="1"/>
    <col min="13304" max="13304" width="11.1328125" style="1" bestFit="1" customWidth="1"/>
    <col min="13305" max="13305" width="14.59765625" style="1" bestFit="1" customWidth="1"/>
    <col min="13306" max="13306" width="17.3984375" style="1" bestFit="1" customWidth="1"/>
    <col min="13307" max="13307" width="17.59765625" style="1" bestFit="1" customWidth="1"/>
    <col min="13308" max="13308" width="14.73046875" style="1" bestFit="1" customWidth="1"/>
    <col min="13309" max="13309" width="14.3984375" style="1" bestFit="1" customWidth="1"/>
    <col min="13310" max="13310" width="12.1328125" style="1" bestFit="1" customWidth="1"/>
    <col min="13311" max="13311" width="12.3984375" style="1" bestFit="1" customWidth="1"/>
    <col min="13312" max="13313" width="13.86328125" style="1" bestFit="1" customWidth="1"/>
    <col min="13314" max="13314" width="14.86328125" style="1" bestFit="1" customWidth="1"/>
    <col min="13315" max="13315" width="12.1328125" style="1" bestFit="1" customWidth="1"/>
    <col min="13316" max="13316" width="12.3984375" style="1" bestFit="1" customWidth="1"/>
    <col min="13317" max="13318" width="13.86328125" style="1" bestFit="1" customWidth="1"/>
    <col min="13319" max="13319" width="14.86328125" style="1" bestFit="1" customWidth="1"/>
    <col min="13320" max="13558" width="9.1328125" style="1"/>
    <col min="13559" max="13559" width="15.3984375" style="1" bestFit="1" customWidth="1"/>
    <col min="13560" max="13560" width="11.1328125" style="1" bestFit="1" customWidth="1"/>
    <col min="13561" max="13561" width="14.59765625" style="1" bestFit="1" customWidth="1"/>
    <col min="13562" max="13562" width="17.3984375" style="1" bestFit="1" customWidth="1"/>
    <col min="13563" max="13563" width="17.59765625" style="1" bestFit="1" customWidth="1"/>
    <col min="13564" max="13564" width="14.73046875" style="1" bestFit="1" customWidth="1"/>
    <col min="13565" max="13565" width="14.3984375" style="1" bestFit="1" customWidth="1"/>
    <col min="13566" max="13566" width="12.1328125" style="1" bestFit="1" customWidth="1"/>
    <col min="13567" max="13567" width="12.3984375" style="1" bestFit="1" customWidth="1"/>
    <col min="13568" max="13569" width="13.86328125" style="1" bestFit="1" customWidth="1"/>
    <col min="13570" max="13570" width="14.86328125" style="1" bestFit="1" customWidth="1"/>
    <col min="13571" max="13571" width="12.1328125" style="1" bestFit="1" customWidth="1"/>
    <col min="13572" max="13572" width="12.3984375" style="1" bestFit="1" customWidth="1"/>
    <col min="13573" max="13574" width="13.86328125" style="1" bestFit="1" customWidth="1"/>
    <col min="13575" max="13575" width="14.86328125" style="1" bestFit="1" customWidth="1"/>
    <col min="13576" max="13814" width="9.1328125" style="1"/>
    <col min="13815" max="13815" width="15.3984375" style="1" bestFit="1" customWidth="1"/>
    <col min="13816" max="13816" width="11.1328125" style="1" bestFit="1" customWidth="1"/>
    <col min="13817" max="13817" width="14.59765625" style="1" bestFit="1" customWidth="1"/>
    <col min="13818" max="13818" width="17.3984375" style="1" bestFit="1" customWidth="1"/>
    <col min="13819" max="13819" width="17.59765625" style="1" bestFit="1" customWidth="1"/>
    <col min="13820" max="13820" width="14.73046875" style="1" bestFit="1" customWidth="1"/>
    <col min="13821" max="13821" width="14.3984375" style="1" bestFit="1" customWidth="1"/>
    <col min="13822" max="13822" width="12.1328125" style="1" bestFit="1" customWidth="1"/>
    <col min="13823" max="13823" width="12.3984375" style="1" bestFit="1" customWidth="1"/>
    <col min="13824" max="13825" width="13.86328125" style="1" bestFit="1" customWidth="1"/>
    <col min="13826" max="13826" width="14.86328125" style="1" bestFit="1" customWidth="1"/>
    <col min="13827" max="13827" width="12.1328125" style="1" bestFit="1" customWidth="1"/>
    <col min="13828" max="13828" width="12.3984375" style="1" bestFit="1" customWidth="1"/>
    <col min="13829" max="13830" width="13.86328125" style="1" bestFit="1" customWidth="1"/>
    <col min="13831" max="13831" width="14.86328125" style="1" bestFit="1" customWidth="1"/>
    <col min="13832" max="14070" width="9.1328125" style="1"/>
    <col min="14071" max="14071" width="15.3984375" style="1" bestFit="1" customWidth="1"/>
    <col min="14072" max="14072" width="11.1328125" style="1" bestFit="1" customWidth="1"/>
    <col min="14073" max="14073" width="14.59765625" style="1" bestFit="1" customWidth="1"/>
    <col min="14074" max="14074" width="17.3984375" style="1" bestFit="1" customWidth="1"/>
    <col min="14075" max="14075" width="17.59765625" style="1" bestFit="1" customWidth="1"/>
    <col min="14076" max="14076" width="14.73046875" style="1" bestFit="1" customWidth="1"/>
    <col min="14077" max="14077" width="14.3984375" style="1" bestFit="1" customWidth="1"/>
    <col min="14078" max="14078" width="12.1328125" style="1" bestFit="1" customWidth="1"/>
    <col min="14079" max="14079" width="12.3984375" style="1" bestFit="1" customWidth="1"/>
    <col min="14080" max="14081" width="13.86328125" style="1" bestFit="1" customWidth="1"/>
    <col min="14082" max="14082" width="14.86328125" style="1" bestFit="1" customWidth="1"/>
    <col min="14083" max="14083" width="12.1328125" style="1" bestFit="1" customWidth="1"/>
    <col min="14084" max="14084" width="12.3984375" style="1" bestFit="1" customWidth="1"/>
    <col min="14085" max="14086" width="13.86328125" style="1" bestFit="1" customWidth="1"/>
    <col min="14087" max="14087" width="14.86328125" style="1" bestFit="1" customWidth="1"/>
    <col min="14088" max="14326" width="9.1328125" style="1"/>
    <col min="14327" max="14327" width="15.3984375" style="1" bestFit="1" customWidth="1"/>
    <col min="14328" max="14328" width="11.1328125" style="1" bestFit="1" customWidth="1"/>
    <col min="14329" max="14329" width="14.59765625" style="1" bestFit="1" customWidth="1"/>
    <col min="14330" max="14330" width="17.3984375" style="1" bestFit="1" customWidth="1"/>
    <col min="14331" max="14331" width="17.59765625" style="1" bestFit="1" customWidth="1"/>
    <col min="14332" max="14332" width="14.73046875" style="1" bestFit="1" customWidth="1"/>
    <col min="14333" max="14333" width="14.3984375" style="1" bestFit="1" customWidth="1"/>
    <col min="14334" max="14334" width="12.1328125" style="1" bestFit="1" customWidth="1"/>
    <col min="14335" max="14335" width="12.3984375" style="1" bestFit="1" customWidth="1"/>
    <col min="14336" max="14337" width="13.86328125" style="1" bestFit="1" customWidth="1"/>
    <col min="14338" max="14338" width="14.86328125" style="1" bestFit="1" customWidth="1"/>
    <col min="14339" max="14339" width="12.1328125" style="1" bestFit="1" customWidth="1"/>
    <col min="14340" max="14340" width="12.3984375" style="1" bestFit="1" customWidth="1"/>
    <col min="14341" max="14342" width="13.86328125" style="1" bestFit="1" customWidth="1"/>
    <col min="14343" max="14343" width="14.86328125" style="1" bestFit="1" customWidth="1"/>
    <col min="14344" max="14582" width="9.1328125" style="1"/>
    <col min="14583" max="14583" width="15.3984375" style="1" bestFit="1" customWidth="1"/>
    <col min="14584" max="14584" width="11.1328125" style="1" bestFit="1" customWidth="1"/>
    <col min="14585" max="14585" width="14.59765625" style="1" bestFit="1" customWidth="1"/>
    <col min="14586" max="14586" width="17.3984375" style="1" bestFit="1" customWidth="1"/>
    <col min="14587" max="14587" width="17.59765625" style="1" bestFit="1" customWidth="1"/>
    <col min="14588" max="14588" width="14.73046875" style="1" bestFit="1" customWidth="1"/>
    <col min="14589" max="14589" width="14.3984375" style="1" bestFit="1" customWidth="1"/>
    <col min="14590" max="14590" width="12.1328125" style="1" bestFit="1" customWidth="1"/>
    <col min="14591" max="14591" width="12.3984375" style="1" bestFit="1" customWidth="1"/>
    <col min="14592" max="14593" width="13.86328125" style="1" bestFit="1" customWidth="1"/>
    <col min="14594" max="14594" width="14.86328125" style="1" bestFit="1" customWidth="1"/>
    <col min="14595" max="14595" width="12.1328125" style="1" bestFit="1" customWidth="1"/>
    <col min="14596" max="14596" width="12.3984375" style="1" bestFit="1" customWidth="1"/>
    <col min="14597" max="14598" width="13.86328125" style="1" bestFit="1" customWidth="1"/>
    <col min="14599" max="14599" width="14.86328125" style="1" bestFit="1" customWidth="1"/>
    <col min="14600" max="14838" width="9.1328125" style="1"/>
    <col min="14839" max="14839" width="15.3984375" style="1" bestFit="1" customWidth="1"/>
    <col min="14840" max="14840" width="11.1328125" style="1" bestFit="1" customWidth="1"/>
    <col min="14841" max="14841" width="14.59765625" style="1" bestFit="1" customWidth="1"/>
    <col min="14842" max="14842" width="17.3984375" style="1" bestFit="1" customWidth="1"/>
    <col min="14843" max="14843" width="17.59765625" style="1" bestFit="1" customWidth="1"/>
    <col min="14844" max="14844" width="14.73046875" style="1" bestFit="1" customWidth="1"/>
    <col min="14845" max="14845" width="14.3984375" style="1" bestFit="1" customWidth="1"/>
    <col min="14846" max="14846" width="12.1328125" style="1" bestFit="1" customWidth="1"/>
    <col min="14847" max="14847" width="12.3984375" style="1" bestFit="1" customWidth="1"/>
    <col min="14848" max="14849" width="13.86328125" style="1" bestFit="1" customWidth="1"/>
    <col min="14850" max="14850" width="14.86328125" style="1" bestFit="1" customWidth="1"/>
    <col min="14851" max="14851" width="12.1328125" style="1" bestFit="1" customWidth="1"/>
    <col min="14852" max="14852" width="12.3984375" style="1" bestFit="1" customWidth="1"/>
    <col min="14853" max="14854" width="13.86328125" style="1" bestFit="1" customWidth="1"/>
    <col min="14855" max="14855" width="14.86328125" style="1" bestFit="1" customWidth="1"/>
    <col min="14856" max="15094" width="9.1328125" style="1"/>
    <col min="15095" max="15095" width="15.3984375" style="1" bestFit="1" customWidth="1"/>
    <col min="15096" max="15096" width="11.1328125" style="1" bestFit="1" customWidth="1"/>
    <col min="15097" max="15097" width="14.59765625" style="1" bestFit="1" customWidth="1"/>
    <col min="15098" max="15098" width="17.3984375" style="1" bestFit="1" customWidth="1"/>
    <col min="15099" max="15099" width="17.59765625" style="1" bestFit="1" customWidth="1"/>
    <col min="15100" max="15100" width="14.73046875" style="1" bestFit="1" customWidth="1"/>
    <col min="15101" max="15101" width="14.3984375" style="1" bestFit="1" customWidth="1"/>
    <col min="15102" max="15102" width="12.1328125" style="1" bestFit="1" customWidth="1"/>
    <col min="15103" max="15103" width="12.3984375" style="1" bestFit="1" customWidth="1"/>
    <col min="15104" max="15105" width="13.86328125" style="1" bestFit="1" customWidth="1"/>
    <col min="15106" max="15106" width="14.86328125" style="1" bestFit="1" customWidth="1"/>
    <col min="15107" max="15107" width="12.1328125" style="1" bestFit="1" customWidth="1"/>
    <col min="15108" max="15108" width="12.3984375" style="1" bestFit="1" customWidth="1"/>
    <col min="15109" max="15110" width="13.86328125" style="1" bestFit="1" customWidth="1"/>
    <col min="15111" max="15111" width="14.86328125" style="1" bestFit="1" customWidth="1"/>
    <col min="15112" max="15350" width="9.1328125" style="1"/>
    <col min="15351" max="15351" width="15.3984375" style="1" bestFit="1" customWidth="1"/>
    <col min="15352" max="15352" width="11.1328125" style="1" bestFit="1" customWidth="1"/>
    <col min="15353" max="15353" width="14.59765625" style="1" bestFit="1" customWidth="1"/>
    <col min="15354" max="15354" width="17.3984375" style="1" bestFit="1" customWidth="1"/>
    <col min="15355" max="15355" width="17.59765625" style="1" bestFit="1" customWidth="1"/>
    <col min="15356" max="15356" width="14.73046875" style="1" bestFit="1" customWidth="1"/>
    <col min="15357" max="15357" width="14.3984375" style="1" bestFit="1" customWidth="1"/>
    <col min="15358" max="15358" width="12.1328125" style="1" bestFit="1" customWidth="1"/>
    <col min="15359" max="15359" width="12.3984375" style="1" bestFit="1" customWidth="1"/>
    <col min="15360" max="15361" width="13.86328125" style="1" bestFit="1" customWidth="1"/>
    <col min="15362" max="15362" width="14.86328125" style="1" bestFit="1" customWidth="1"/>
    <col min="15363" max="15363" width="12.1328125" style="1" bestFit="1" customWidth="1"/>
    <col min="15364" max="15364" width="12.3984375" style="1" bestFit="1" customWidth="1"/>
    <col min="15365" max="15366" width="13.86328125" style="1" bestFit="1" customWidth="1"/>
    <col min="15367" max="15367" width="14.86328125" style="1" bestFit="1" customWidth="1"/>
    <col min="15368" max="15606" width="9.1328125" style="1"/>
    <col min="15607" max="15607" width="15.3984375" style="1" bestFit="1" customWidth="1"/>
    <col min="15608" max="15608" width="11.1328125" style="1" bestFit="1" customWidth="1"/>
    <col min="15609" max="15609" width="14.59765625" style="1" bestFit="1" customWidth="1"/>
    <col min="15610" max="15610" width="17.3984375" style="1" bestFit="1" customWidth="1"/>
    <col min="15611" max="15611" width="17.59765625" style="1" bestFit="1" customWidth="1"/>
    <col min="15612" max="15612" width="14.73046875" style="1" bestFit="1" customWidth="1"/>
    <col min="15613" max="15613" width="14.3984375" style="1" bestFit="1" customWidth="1"/>
    <col min="15614" max="15614" width="12.1328125" style="1" bestFit="1" customWidth="1"/>
    <col min="15615" max="15615" width="12.3984375" style="1" bestFit="1" customWidth="1"/>
    <col min="15616" max="15617" width="13.86328125" style="1" bestFit="1" customWidth="1"/>
    <col min="15618" max="15618" width="14.86328125" style="1" bestFit="1" customWidth="1"/>
    <col min="15619" max="15619" width="12.1328125" style="1" bestFit="1" customWidth="1"/>
    <col min="15620" max="15620" width="12.3984375" style="1" bestFit="1" customWidth="1"/>
    <col min="15621" max="15622" width="13.86328125" style="1" bestFit="1" customWidth="1"/>
    <col min="15623" max="15623" width="14.86328125" style="1" bestFit="1" customWidth="1"/>
    <col min="15624" max="15862" width="9.1328125" style="1"/>
    <col min="15863" max="15863" width="15.3984375" style="1" bestFit="1" customWidth="1"/>
    <col min="15864" max="15864" width="11.1328125" style="1" bestFit="1" customWidth="1"/>
    <col min="15865" max="15865" width="14.59765625" style="1" bestFit="1" customWidth="1"/>
    <col min="15866" max="15866" width="17.3984375" style="1" bestFit="1" customWidth="1"/>
    <col min="15867" max="15867" width="17.59765625" style="1" bestFit="1" customWidth="1"/>
    <col min="15868" max="15868" width="14.73046875" style="1" bestFit="1" customWidth="1"/>
    <col min="15869" max="15869" width="14.3984375" style="1" bestFit="1" customWidth="1"/>
    <col min="15870" max="15870" width="12.1328125" style="1" bestFit="1" customWidth="1"/>
    <col min="15871" max="15871" width="12.3984375" style="1" bestFit="1" customWidth="1"/>
    <col min="15872" max="15873" width="13.86328125" style="1" bestFit="1" customWidth="1"/>
    <col min="15874" max="15874" width="14.86328125" style="1" bestFit="1" customWidth="1"/>
    <col min="15875" max="15875" width="12.1328125" style="1" bestFit="1" customWidth="1"/>
    <col min="15876" max="15876" width="12.3984375" style="1" bestFit="1" customWidth="1"/>
    <col min="15877" max="15878" width="13.86328125" style="1" bestFit="1" customWidth="1"/>
    <col min="15879" max="15879" width="14.86328125" style="1" bestFit="1" customWidth="1"/>
    <col min="15880" max="16118" width="9.1328125" style="1"/>
    <col min="16119" max="16119" width="15.3984375" style="1" bestFit="1" customWidth="1"/>
    <col min="16120" max="16120" width="11.1328125" style="1" bestFit="1" customWidth="1"/>
    <col min="16121" max="16121" width="14.59765625" style="1" bestFit="1" customWidth="1"/>
    <col min="16122" max="16122" width="17.3984375" style="1" bestFit="1" customWidth="1"/>
    <col min="16123" max="16123" width="17.59765625" style="1" bestFit="1" customWidth="1"/>
    <col min="16124" max="16124" width="14.73046875" style="1" bestFit="1" customWidth="1"/>
    <col min="16125" max="16125" width="14.3984375" style="1" bestFit="1" customWidth="1"/>
    <col min="16126" max="16126" width="12.1328125" style="1" bestFit="1" customWidth="1"/>
    <col min="16127" max="16127" width="12.3984375" style="1" bestFit="1" customWidth="1"/>
    <col min="16128" max="16129" width="13.86328125" style="1" bestFit="1" customWidth="1"/>
    <col min="16130" max="16130" width="14.86328125" style="1" bestFit="1" customWidth="1"/>
    <col min="16131" max="16131" width="12.1328125" style="1" bestFit="1" customWidth="1"/>
    <col min="16132" max="16132" width="12.3984375" style="1" bestFit="1" customWidth="1"/>
    <col min="16133" max="16134" width="13.86328125" style="1" bestFit="1" customWidth="1"/>
    <col min="16135" max="16135" width="14.86328125" style="1" bestFit="1" customWidth="1"/>
    <col min="16136" max="16384" width="9.1328125" style="1"/>
  </cols>
  <sheetData>
    <row r="1" spans="1:19">
      <c r="A1" s="87" t="s">
        <v>321</v>
      </c>
      <c r="B1" s="22" t="s">
        <v>322</v>
      </c>
      <c r="C1" s="28" t="s">
        <v>320</v>
      </c>
      <c r="D1" s="91" t="s">
        <v>285</v>
      </c>
      <c r="E1" s="91" t="s">
        <v>286</v>
      </c>
      <c r="F1" s="91" t="s">
        <v>287</v>
      </c>
      <c r="G1" s="91" t="s">
        <v>288</v>
      </c>
      <c r="H1" s="91" t="s">
        <v>290</v>
      </c>
      <c r="I1" s="91" t="s">
        <v>289</v>
      </c>
      <c r="J1" s="91" t="s">
        <v>291</v>
      </c>
      <c r="K1" s="91" t="s">
        <v>292</v>
      </c>
      <c r="L1" s="91" t="s">
        <v>293</v>
      </c>
      <c r="M1" s="91" t="s">
        <v>294</v>
      </c>
      <c r="N1" s="91" t="s">
        <v>295</v>
      </c>
      <c r="O1" s="91" t="s">
        <v>296</v>
      </c>
      <c r="P1" s="91" t="s">
        <v>297</v>
      </c>
      <c r="Q1" s="91" t="s">
        <v>298</v>
      </c>
      <c r="R1" s="91" t="s">
        <v>299</v>
      </c>
      <c r="S1" s="91" t="s">
        <v>300</v>
      </c>
    </row>
    <row r="2" spans="1:19">
      <c r="A2" s="88" t="s">
        <v>7</v>
      </c>
      <c r="B2" s="28"/>
      <c r="C2" s="28">
        <v>5</v>
      </c>
      <c r="D2" s="30">
        <f>IFERROR((($C2*s_DL)/up_out!C2),".")</f>
        <v>765402.29680702917</v>
      </c>
      <c r="E2" s="30">
        <f>IFERROR((($C2*s_DL)/up_out!D2),".")</f>
        <v>21746891.213075355</v>
      </c>
      <c r="F2" s="30">
        <f>IFERROR((($C2*s_DL)/up_out!E2),".")</f>
        <v>61055.108110145506</v>
      </c>
      <c r="G2" s="30">
        <f>IFERROR((($C2*s_DL)/up_out!F2),".")</f>
        <v>4.8880946246896491</v>
      </c>
      <c r="H2" s="30">
        <f>IFERROR((($C2*s_DL)/up_out!G2),".")</f>
        <v>826462.29301179934</v>
      </c>
      <c r="I2" s="30">
        <f>IFERROR((($C2*s_DL)/up_out!H2),".")</f>
        <v>22512298.397977006</v>
      </c>
      <c r="J2" s="30">
        <f>IFERROR((($C2*s_DL)/up_out!I2),".")</f>
        <v>6.5369950928736706</v>
      </c>
      <c r="K2" s="30">
        <f>IFERROR((($C2*s_DL)/up_out!J2),".")</f>
        <v>6.5369950928736706</v>
      </c>
      <c r="L2" s="30">
        <f>IFERROR((($C2*s_DL)/up_out!K2),".")</f>
        <v>6.5369950928736706</v>
      </c>
      <c r="M2" s="30">
        <f>IFERROR((($C2*s_DL)/up_out!L2),".")</f>
        <v>6.5369950928736706</v>
      </c>
      <c r="N2" s="30">
        <f>IFERROR((($C2*s_DL)/up_out!M2),".")</f>
        <v>6.5369950928736706</v>
      </c>
      <c r="O2" s="30">
        <f>IFERROR((($C2*s_DL)/up_out!N2),".")</f>
        <v>5.1761444600785333</v>
      </c>
      <c r="P2" s="30">
        <f>IFERROR((($C2*s_DL)/up_out!O2),".")</f>
        <v>5.2738212146369072</v>
      </c>
      <c r="Q2" s="30">
        <f>IFERROR((($C2*s_DL)/up_out!P2),".")</f>
        <v>5.2626492043896675</v>
      </c>
      <c r="R2" s="30">
        <f>IFERROR((($C2*s_DL)/up_out!Q2),".")</f>
        <v>5.285517936424931</v>
      </c>
      <c r="S2" s="30">
        <f>IFERROR((($C2*s_DL)/up_out!R2),".")</f>
        <v>5.5245387987376633</v>
      </c>
    </row>
    <row r="3" spans="1:19">
      <c r="A3" s="34" t="s">
        <v>8</v>
      </c>
      <c r="B3" s="28" t="s">
        <v>9</v>
      </c>
      <c r="C3" s="28">
        <v>5</v>
      </c>
      <c r="D3" s="30">
        <f>IFERROR((($C3*s_DL)/up_out!C3),".")</f>
        <v>765402.29680702917</v>
      </c>
      <c r="E3" s="30">
        <f>IFERROR((($C3*s_DL)/up_out!D3),".")</f>
        <v>21746891.213075355</v>
      </c>
      <c r="F3" s="30">
        <f>IFERROR((($C3*s_DL)/up_out!E3),".")</f>
        <v>61055.108110145506</v>
      </c>
      <c r="G3" s="30">
        <f>IFERROR((($C3*s_DL)/up_out!F3),".")</f>
        <v>5.0896327467487295</v>
      </c>
      <c r="H3" s="30">
        <f>IFERROR((($C3*s_DL)/up_out!G3),".")</f>
        <v>826462.49454992136</v>
      </c>
      <c r="I3" s="30">
        <f>IFERROR((($C3*s_DL)/up_out!H3),".")</f>
        <v>22512298.599515129</v>
      </c>
      <c r="J3" s="30">
        <f>IFERROR((($C3*s_DL)/up_out!I3),".")</f>
        <v>6.8653105414843676</v>
      </c>
      <c r="K3" s="30">
        <f>IFERROR((($C3*s_DL)/up_out!J3),".")</f>
        <v>6.8653105414843676</v>
      </c>
      <c r="L3" s="30">
        <f>IFERROR((($C3*s_DL)/up_out!K3),".")</f>
        <v>6.8653105414843676</v>
      </c>
      <c r="M3" s="30">
        <f>IFERROR((($C3*s_DL)/up_out!L3),".")</f>
        <v>6.8653105414843676</v>
      </c>
      <c r="N3" s="30">
        <f>IFERROR((($C3*s_DL)/up_out!M3),".")</f>
        <v>6.8653105414843676</v>
      </c>
      <c r="O3" s="30">
        <f>IFERROR((($C3*s_DL)/up_out!N3),".")</f>
        <v>5.5223030485155933</v>
      </c>
      <c r="P3" s="30">
        <f>IFERROR((($C3*s_DL)/up_out!O3),".")</f>
        <v>5.4623911746204588</v>
      </c>
      <c r="Q3" s="30">
        <f>IFERROR((($C3*s_DL)/up_out!P3),".")</f>
        <v>5.3616839135141099</v>
      </c>
      <c r="R3" s="30">
        <f>IFERROR((($C3*s_DL)/up_out!Q3),".")</f>
        <v>5.3753091104800896</v>
      </c>
      <c r="S3" s="30">
        <f>IFERROR((($C3*s_DL)/up_out!R3),".")</f>
        <v>5.7523177719834582</v>
      </c>
    </row>
    <row r="4" spans="1:19">
      <c r="A4" s="88" t="s">
        <v>10</v>
      </c>
      <c r="B4" s="28"/>
      <c r="C4" s="28">
        <v>5</v>
      </c>
      <c r="D4" s="30">
        <f>IFERROR((($C4*s_DL)/up_out!C4),".")</f>
        <v>765402.29680702917</v>
      </c>
      <c r="E4" s="30">
        <f>IFERROR((($C4*s_DL)/up_out!D4),".")</f>
        <v>21746891.213075355</v>
      </c>
      <c r="F4" s="30">
        <f>IFERROR((($C4*s_DL)/up_out!E4),".")</f>
        <v>61055.108110145506</v>
      </c>
      <c r="G4" s="30">
        <f>IFERROR((($C4*s_DL)/up_out!F4),".")</f>
        <v>4.5235795888413373</v>
      </c>
      <c r="H4" s="30">
        <f>IFERROR((($C4*s_DL)/up_out!G4),".")</f>
        <v>826461.92849676358</v>
      </c>
      <c r="I4" s="30">
        <f>IFERROR((($C4*s_DL)/up_out!H4),".")</f>
        <v>22512298.033461973</v>
      </c>
      <c r="J4" s="30" t="str">
        <f>IFERROR((($C4*s_DL)/up_out!I4),".")</f>
        <v>.</v>
      </c>
      <c r="K4" s="30" t="str">
        <f>IFERROR((($C4*s_DL)/up_out!J4),".")</f>
        <v>.</v>
      </c>
      <c r="L4" s="30" t="str">
        <f>IFERROR((($C4*s_DL)/up_out!K4),".")</f>
        <v>.</v>
      </c>
      <c r="M4" s="30" t="str">
        <f>IFERROR((($C4*s_DL)/up_out!L4),".")</f>
        <v>.</v>
      </c>
      <c r="N4" s="30" t="str">
        <f>IFERROR((($C4*s_DL)/up_out!M4),".")</f>
        <v>.</v>
      </c>
      <c r="O4" s="30">
        <f>IFERROR((($C4*s_DL)/up_out!N4),".")</f>
        <v>5.4817288618009936</v>
      </c>
      <c r="P4" s="30">
        <f>IFERROR((($C4*s_DL)/up_out!O4),".")</f>
        <v>5.4776300081033682</v>
      </c>
      <c r="Q4" s="30">
        <f>IFERROR((($C4*s_DL)/up_out!P4),".")</f>
        <v>5.5038304067390671</v>
      </c>
      <c r="R4" s="30">
        <f>IFERROR((($C4*s_DL)/up_out!Q4),".")</f>
        <v>5.523814522357986</v>
      </c>
      <c r="S4" s="30">
        <f>IFERROR((($C4*s_DL)/up_out!R4),".")</f>
        <v>5.1125628422789413</v>
      </c>
    </row>
    <row r="5" spans="1:19">
      <c r="A5" s="88" t="s">
        <v>11</v>
      </c>
      <c r="B5" s="28"/>
      <c r="C5" s="28">
        <v>5</v>
      </c>
      <c r="D5" s="30">
        <f>IFERROR((($C5*s_DL)/up_out!C5),".")</f>
        <v>765402.29680702917</v>
      </c>
      <c r="E5" s="30">
        <f>IFERROR((($C5*s_DL)/up_out!D5),".")</f>
        <v>21746891.213075355</v>
      </c>
      <c r="F5" s="30">
        <f>IFERROR((($C5*s_DL)/up_out!E5),".")</f>
        <v>61055.108110145506</v>
      </c>
      <c r="G5" s="30">
        <f>IFERROR((($C5*s_DL)/up_out!F5),".")</f>
        <v>4.4423717105842124</v>
      </c>
      <c r="H5" s="30">
        <f>IFERROR((($C5*s_DL)/up_out!G5),".")</f>
        <v>826461.84728888504</v>
      </c>
      <c r="I5" s="30">
        <f>IFERROR((($C5*s_DL)/up_out!H5),".")</f>
        <v>22512297.952254094</v>
      </c>
      <c r="J5" s="30">
        <f>IFERROR((($C5*s_DL)/up_out!I5),".")</f>
        <v>5.5403231953054872</v>
      </c>
      <c r="K5" s="30">
        <f>IFERROR((($C5*s_DL)/up_out!J5),".")</f>
        <v>5.5403231953054872</v>
      </c>
      <c r="L5" s="30">
        <f>IFERROR((($C5*s_DL)/up_out!K5),".")</f>
        <v>5.5403231953054872</v>
      </c>
      <c r="M5" s="30">
        <f>IFERROR((($C5*s_DL)/up_out!L5),".")</f>
        <v>5.5403231953054872</v>
      </c>
      <c r="N5" s="30">
        <f>IFERROR((($C5*s_DL)/up_out!M5),".")</f>
        <v>5.5403231953054872</v>
      </c>
      <c r="O5" s="30">
        <f>IFERROR((($C5*s_DL)/up_out!N5),".")</f>
        <v>5.5645537429682328</v>
      </c>
      <c r="P5" s="30">
        <f>IFERROR((($C5*s_DL)/up_out!O5),".")</f>
        <v>5.5318127142067075</v>
      </c>
      <c r="Q5" s="30">
        <f>IFERROR((($C5*s_DL)/up_out!P5),".")</f>
        <v>5.6075362854022428</v>
      </c>
      <c r="R5" s="30">
        <f>IFERROR((($C5*s_DL)/up_out!Q5),".")</f>
        <v>5.4630411497721267</v>
      </c>
      <c r="S5" s="30">
        <f>IFERROR((($C5*s_DL)/up_out!R5),".")</f>
        <v>5.0207814614667532</v>
      </c>
    </row>
    <row r="6" spans="1:19">
      <c r="A6" s="27" t="s">
        <v>12</v>
      </c>
      <c r="B6" s="28" t="s">
        <v>13</v>
      </c>
      <c r="C6" s="28">
        <v>5</v>
      </c>
      <c r="D6" s="30">
        <f>IFERROR((($C6*s_DL)/up_out!C6),".")</f>
        <v>765402.29680702917</v>
      </c>
      <c r="E6" s="30">
        <f>IFERROR((($C6*s_DL)/up_out!D6),".")</f>
        <v>21746891.213075355</v>
      </c>
      <c r="F6" s="30">
        <f>IFERROR((($C6*s_DL)/up_out!E6),".")</f>
        <v>61055.108110145506</v>
      </c>
      <c r="G6" s="30">
        <f>IFERROR((($C6*s_DL)/up_out!F6),".")</f>
        <v>5.1137860684985963</v>
      </c>
      <c r="H6" s="30">
        <f>IFERROR((($C6*s_DL)/up_out!G6),".")</f>
        <v>826462.518703243</v>
      </c>
      <c r="I6" s="30">
        <f>IFERROR((($C6*s_DL)/up_out!H6),".")</f>
        <v>22512298.623668455</v>
      </c>
      <c r="J6" s="30">
        <f>IFERROR((($C6*s_DL)/up_out!I6),".")</f>
        <v>6.9942916105814259</v>
      </c>
      <c r="K6" s="30">
        <f>IFERROR((($C6*s_DL)/up_out!J6),".")</f>
        <v>6.9942916105814259</v>
      </c>
      <c r="L6" s="30">
        <f>IFERROR((($C6*s_DL)/up_out!K6),".")</f>
        <v>6.9942916105814259</v>
      </c>
      <c r="M6" s="30">
        <f>IFERROR((($C6*s_DL)/up_out!L6),".")</f>
        <v>6.9942916105814259</v>
      </c>
      <c r="N6" s="30">
        <f>IFERROR((($C6*s_DL)/up_out!M6),".")</f>
        <v>6.9942916105814259</v>
      </c>
      <c r="O6" s="30">
        <f>IFERROR((($C6*s_DL)/up_out!N6),".")</f>
        <v>5.6122298907811192</v>
      </c>
      <c r="P6" s="30">
        <f>IFERROR((($C6*s_DL)/up_out!O6),".")</f>
        <v>5.4580235591661497</v>
      </c>
      <c r="Q6" s="30">
        <f>IFERROR((($C6*s_DL)/up_out!P6),".")</f>
        <v>5.2794150851577717</v>
      </c>
      <c r="R6" s="30">
        <f>IFERROR((($C6*s_DL)/up_out!Q6),".")</f>
        <v>5.1215821079646036</v>
      </c>
      <c r="S6" s="30">
        <f>IFERROR((($C6*s_DL)/up_out!R6),".")</f>
        <v>5.7796159266573781</v>
      </c>
    </row>
    <row r="7" spans="1:19">
      <c r="A7" s="88" t="s">
        <v>14</v>
      </c>
      <c r="B7" s="28"/>
      <c r="C7" s="28">
        <v>5</v>
      </c>
      <c r="D7" s="30">
        <f>IFERROR((($C7*s_DL)/up_out!C7),".")</f>
        <v>765402.29680702917</v>
      </c>
      <c r="E7" s="30">
        <f>IFERROR((($C7*s_DL)/up_out!D7),".")</f>
        <v>21746891.213075355</v>
      </c>
      <c r="F7" s="30">
        <f>IFERROR((($C7*s_DL)/up_out!E7),".")</f>
        <v>61055.108110145506</v>
      </c>
      <c r="G7" s="30">
        <f>IFERROR((($C7*s_DL)/up_out!F7),".")</f>
        <v>4.4753743502560743</v>
      </c>
      <c r="H7" s="30">
        <f>IFERROR((($C7*s_DL)/up_out!G7),".")</f>
        <v>826461.88029152493</v>
      </c>
      <c r="I7" s="30">
        <f>IFERROR((($C7*s_DL)/up_out!H7),".")</f>
        <v>22512297.985256732</v>
      </c>
      <c r="J7" s="30" t="str">
        <f>IFERROR((($C7*s_DL)/up_out!I7),".")</f>
        <v>.</v>
      </c>
      <c r="K7" s="30" t="str">
        <f>IFERROR((($C7*s_DL)/up_out!J7),".")</f>
        <v>.</v>
      </c>
      <c r="L7" s="30" t="str">
        <f>IFERROR((($C7*s_DL)/up_out!K7),".")</f>
        <v>.</v>
      </c>
      <c r="M7" s="30" t="str">
        <f>IFERROR((($C7*s_DL)/up_out!L7),".")</f>
        <v>.</v>
      </c>
      <c r="N7" s="30" t="str">
        <f>IFERROR((($C7*s_DL)/up_out!M7),".")</f>
        <v>.</v>
      </c>
      <c r="O7" s="30">
        <f>IFERROR((($C7*s_DL)/up_out!N7),".")</f>
        <v>5.5031751576311665</v>
      </c>
      <c r="P7" s="30">
        <f>IFERROR((($C7*s_DL)/up_out!O7),".")</f>
        <v>5.4719241435115906</v>
      </c>
      <c r="Q7" s="30">
        <f>IFERROR((($C7*s_DL)/up_out!P7),".")</f>
        <v>5.5635819598366885</v>
      </c>
      <c r="R7" s="30">
        <f>IFERROR((($C7*s_DL)/up_out!Q7),".")</f>
        <v>5.4289552435625454</v>
      </c>
      <c r="S7" s="30">
        <f>IFERROR((($C7*s_DL)/up_out!R7),".")</f>
        <v>5.0580811410611375</v>
      </c>
    </row>
    <row r="8" spans="1:19">
      <c r="A8" s="88" t="s">
        <v>15</v>
      </c>
      <c r="B8" s="28"/>
      <c r="C8" s="28">
        <v>5</v>
      </c>
      <c r="D8" s="30">
        <f>IFERROR((($C8*s_DL)/up_out!C8),".")</f>
        <v>765402.29680702917</v>
      </c>
      <c r="E8" s="30">
        <f>IFERROR((($C8*s_DL)/up_out!D8),".")</f>
        <v>21746891.213075355</v>
      </c>
      <c r="F8" s="30">
        <f>IFERROR((($C8*s_DL)/up_out!E8),".")</f>
        <v>61055.108110145506</v>
      </c>
      <c r="G8" s="30">
        <f>IFERROR((($C8*s_DL)/up_out!F8),".")</f>
        <v>4.5785199818880953</v>
      </c>
      <c r="H8" s="30">
        <f>IFERROR((($C8*s_DL)/up_out!G8),".")</f>
        <v>826461.98343715642</v>
      </c>
      <c r="I8" s="30">
        <f>IFERROR((($C8*s_DL)/up_out!H8),".")</f>
        <v>22512298.088402364</v>
      </c>
      <c r="J8" s="30">
        <f>IFERROR((($C8*s_DL)/up_out!I8),".")</f>
        <v>5.8569130921800863</v>
      </c>
      <c r="K8" s="30">
        <f>IFERROR((($C8*s_DL)/up_out!J8),".")</f>
        <v>5.8569130921800863</v>
      </c>
      <c r="L8" s="30">
        <f>IFERROR((($C8*s_DL)/up_out!K8),".")</f>
        <v>5.8569130921800863</v>
      </c>
      <c r="M8" s="30">
        <f>IFERROR((($C8*s_DL)/up_out!L8),".")</f>
        <v>5.8569130921800863</v>
      </c>
      <c r="N8" s="30">
        <f>IFERROR((($C8*s_DL)/up_out!M8),".")</f>
        <v>5.8569130921800863</v>
      </c>
      <c r="O8" s="30">
        <f>IFERROR((($C8*s_DL)/up_out!N8),".")</f>
        <v>5.4061106228851621</v>
      </c>
      <c r="P8" s="30">
        <f>IFERROR((($C8*s_DL)/up_out!O8),".")</f>
        <v>5.4719241435115906</v>
      </c>
      <c r="Q8" s="30">
        <f>IFERROR((($C8*s_DL)/up_out!P8),".")</f>
        <v>5.5057249625640843</v>
      </c>
      <c r="R8" s="30">
        <f>IFERROR((($C8*s_DL)/up_out!Q8),".")</f>
        <v>5.3962754226335532</v>
      </c>
      <c r="S8" s="30">
        <f>IFERROR((($C8*s_DL)/up_out!R8),".")</f>
        <v>5.1746566347091543</v>
      </c>
    </row>
    <row r="9" spans="1:19">
      <c r="A9" s="88" t="s">
        <v>16</v>
      </c>
      <c r="B9" s="28"/>
      <c r="C9" s="28">
        <v>5</v>
      </c>
      <c r="D9" s="30">
        <f>IFERROR((($C9*s_DL)/up_out!C9),".")</f>
        <v>765402.29680702917</v>
      </c>
      <c r="E9" s="30">
        <f>IFERROR((($C9*s_DL)/up_out!D9),".")</f>
        <v>21746891.213075355</v>
      </c>
      <c r="F9" s="30">
        <f>IFERROR((($C9*s_DL)/up_out!E9),".")</f>
        <v>61055.108110145506</v>
      </c>
      <c r="G9" s="30">
        <f>IFERROR((($C9*s_DL)/up_out!F9),".")</f>
        <v>4.6045156427941025</v>
      </c>
      <c r="H9" s="30">
        <f>IFERROR((($C9*s_DL)/up_out!G9),".")</f>
        <v>826462.00943281746</v>
      </c>
      <c r="I9" s="30">
        <f>IFERROR((($C9*s_DL)/up_out!H9),".")</f>
        <v>22512298.114398025</v>
      </c>
      <c r="J9" s="30" t="str">
        <f>IFERROR((($C9*s_DL)/up_out!I9),".")</f>
        <v>.</v>
      </c>
      <c r="K9" s="30" t="str">
        <f>IFERROR((($C9*s_DL)/up_out!J9),".")</f>
        <v>.</v>
      </c>
      <c r="L9" s="30" t="str">
        <f>IFERROR((($C9*s_DL)/up_out!K9),".")</f>
        <v>.</v>
      </c>
      <c r="M9" s="30" t="str">
        <f>IFERROR((($C9*s_DL)/up_out!L9),".")</f>
        <v>.</v>
      </c>
      <c r="N9" s="30" t="str">
        <f>IFERROR((($C9*s_DL)/up_out!M9),".")</f>
        <v>.</v>
      </c>
      <c r="O9" s="30">
        <f>IFERROR((($C9*s_DL)/up_out!N9),".")</f>
        <v>5.4940478260325296</v>
      </c>
      <c r="P9" s="30">
        <f>IFERROR((($C9*s_DL)/up_out!O9),".")</f>
        <v>5.4766050024880792</v>
      </c>
      <c r="Q9" s="30">
        <f>IFERROR((($C9*s_DL)/up_out!P9),".")</f>
        <v>5.4506401387100993</v>
      </c>
      <c r="R9" s="30">
        <f>IFERROR((($C9*s_DL)/up_out!Q9),".")</f>
        <v>5.4719241435115906</v>
      </c>
      <c r="S9" s="30">
        <f>IFERROR((($C9*s_DL)/up_out!R9),".")</f>
        <v>5.2040370064696901</v>
      </c>
    </row>
    <row r="10" spans="1:19">
      <c r="A10" s="34" t="s">
        <v>17</v>
      </c>
      <c r="B10" s="28" t="s">
        <v>9</v>
      </c>
      <c r="C10" s="28">
        <v>5</v>
      </c>
      <c r="D10" s="30">
        <f>IFERROR((($C10*s_DL)/up_out!C10),".")</f>
        <v>765402.29680702917</v>
      </c>
      <c r="E10" s="30">
        <f>IFERROR((($C10*s_DL)/up_out!D10),".")</f>
        <v>21746891.213075355</v>
      </c>
      <c r="F10" s="30">
        <f>IFERROR((($C10*s_DL)/up_out!E10),".")</f>
        <v>61055.108110145506</v>
      </c>
      <c r="G10" s="30">
        <f>IFERROR((($C10*s_DL)/up_out!F10),".")</f>
        <v>4.7422958839218312</v>
      </c>
      <c r="H10" s="30">
        <f>IFERROR((($C10*s_DL)/up_out!G10),".")</f>
        <v>826462.14721305855</v>
      </c>
      <c r="I10" s="30">
        <f>IFERROR((($C10*s_DL)/up_out!H10),".")</f>
        <v>22512298.252178263</v>
      </c>
      <c r="J10" s="30">
        <f>IFERROR((($C10*s_DL)/up_out!I10),".")</f>
        <v>5.8979525232564241</v>
      </c>
      <c r="K10" s="30">
        <f>IFERROR((($C10*s_DL)/up_out!J10),".")</f>
        <v>5.8979525232564241</v>
      </c>
      <c r="L10" s="30">
        <f>IFERROR((($C10*s_DL)/up_out!K10),".")</f>
        <v>5.8979525232564241</v>
      </c>
      <c r="M10" s="30">
        <f>IFERROR((($C10*s_DL)/up_out!L10),".")</f>
        <v>5.8979525232564241</v>
      </c>
      <c r="N10" s="30">
        <f>IFERROR((($C10*s_DL)/up_out!M10),".")</f>
        <v>5.8979525232564241</v>
      </c>
      <c r="O10" s="30">
        <f>IFERROR((($C10*s_DL)/up_out!N10),".")</f>
        <v>5.0252364583269706</v>
      </c>
      <c r="P10" s="30">
        <f>IFERROR((($C10*s_DL)/up_out!O10),".")</f>
        <v>5.3297962436801223</v>
      </c>
      <c r="Q10" s="30">
        <f>IFERROR((($C10*s_DL)/up_out!P10),".")</f>
        <v>5.3509462287740925</v>
      </c>
      <c r="R10" s="30">
        <f>IFERROR((($C10*s_DL)/up_out!Q10),".")</f>
        <v>5.2688622489983956</v>
      </c>
      <c r="S10" s="30">
        <f>IFERROR((($C10*s_DL)/up_out!R10),".")</f>
        <v>5.3597566367658995</v>
      </c>
    </row>
    <row r="11" spans="1:19">
      <c r="A11" s="34" t="s">
        <v>18</v>
      </c>
      <c r="B11" s="90" t="s">
        <v>9</v>
      </c>
      <c r="C11" s="28">
        <v>5</v>
      </c>
      <c r="D11" s="30">
        <f>IFERROR((($C11*s_DL)/up_out!C11),".")</f>
        <v>765402.29680702917</v>
      </c>
      <c r="E11" s="30">
        <f>IFERROR((($C11*s_DL)/up_out!D11),".")</f>
        <v>21746891.213075355</v>
      </c>
      <c r="F11" s="30">
        <f>IFERROR((($C11*s_DL)/up_out!E11),".")</f>
        <v>61055.108110145506</v>
      </c>
      <c r="G11" s="30">
        <f>IFERROR((($C11*s_DL)/up_out!F11),".")</f>
        <v>4.6686291517444021</v>
      </c>
      <c r="H11" s="30">
        <f>IFERROR((($C11*s_DL)/up_out!G11),".")</f>
        <v>826462.07354632649</v>
      </c>
      <c r="I11" s="30">
        <f>IFERROR((($C11*s_DL)/up_out!H11),".")</f>
        <v>22512298.178511538</v>
      </c>
      <c r="J11" s="30">
        <f>IFERROR((($C11*s_DL)/up_out!I11),".")</f>
        <v>7.0118799381855679</v>
      </c>
      <c r="K11" s="30">
        <f>IFERROR((($C11*s_DL)/up_out!J11),".")</f>
        <v>7.0118799381855679</v>
      </c>
      <c r="L11" s="30">
        <f>IFERROR((($C11*s_DL)/up_out!K11),".")</f>
        <v>7.0118799381855679</v>
      </c>
      <c r="M11" s="30">
        <f>IFERROR((($C11*s_DL)/up_out!L11),".")</f>
        <v>7.0118799381855679</v>
      </c>
      <c r="N11" s="30">
        <f>IFERROR((($C11*s_DL)/up_out!M11),".")</f>
        <v>7.0118799381855679</v>
      </c>
      <c r="O11" s="30">
        <f>IFERROR((($C11*s_DL)/up_out!N11),".")</f>
        <v>5.2764982812433221</v>
      </c>
      <c r="P11" s="30">
        <f>IFERROR((($C11*s_DL)/up_out!O11),".")</f>
        <v>5.2764982812433221</v>
      </c>
      <c r="Q11" s="30">
        <f>IFERROR((($C11*s_DL)/up_out!P11),".")</f>
        <v>5.2764982812433221</v>
      </c>
      <c r="R11" s="30">
        <f>IFERROR((($C11*s_DL)/up_out!Q11),".")</f>
        <v>5.2764982812433221</v>
      </c>
      <c r="S11" s="30">
        <f>IFERROR((($C11*s_DL)/up_out!R11),".")</f>
        <v>5.2764982812433221</v>
      </c>
    </row>
    <row r="12" spans="1:19">
      <c r="A12" s="88" t="s">
        <v>19</v>
      </c>
      <c r="B12" s="28"/>
      <c r="C12" s="28">
        <v>5</v>
      </c>
      <c r="D12" s="30">
        <f>IFERROR((($C12*s_DL)/up_out!C12),".")</f>
        <v>765402.29680702917</v>
      </c>
      <c r="E12" s="30">
        <f>IFERROR((($C12*s_DL)/up_out!D12),".")</f>
        <v>21746891.213075355</v>
      </c>
      <c r="F12" s="30">
        <f>IFERROR((($C12*s_DL)/up_out!E12),".")</f>
        <v>61055.108110145506</v>
      </c>
      <c r="G12" s="30">
        <f>IFERROR((($C12*s_DL)/up_out!F12),".")</f>
        <v>4.6254011040430667</v>
      </c>
      <c r="H12" s="30">
        <f>IFERROR((($C12*s_DL)/up_out!G12),".")</f>
        <v>826462.03031827859</v>
      </c>
      <c r="I12" s="30">
        <f>IFERROR((($C12*s_DL)/up_out!H12),".")</f>
        <v>22512298.135283485</v>
      </c>
      <c r="J12" s="30" t="str">
        <f>IFERROR((($C12*s_DL)/up_out!I12),".")</f>
        <v>.</v>
      </c>
      <c r="K12" s="30" t="str">
        <f>IFERROR((($C12*s_DL)/up_out!J12),".")</f>
        <v>.</v>
      </c>
      <c r="L12" s="30" t="str">
        <f>IFERROR((($C12*s_DL)/up_out!K12),".")</f>
        <v>.</v>
      </c>
      <c r="M12" s="30" t="str">
        <f>IFERROR((($C12*s_DL)/up_out!L12),".")</f>
        <v>.</v>
      </c>
      <c r="N12" s="30" t="str">
        <f>IFERROR((($C12*s_DL)/up_out!M12),".")</f>
        <v>.</v>
      </c>
      <c r="O12" s="30">
        <f>IFERROR((($C12*s_DL)/up_out!N12),".")</f>
        <v>5.3901773775954558</v>
      </c>
      <c r="P12" s="30">
        <f>IFERROR((($C12*s_DL)/up_out!O12),".")</f>
        <v>5.4247965436985357</v>
      </c>
      <c r="Q12" s="30">
        <f>IFERROR((($C12*s_DL)/up_out!P12),".")</f>
        <v>5.455815287185791</v>
      </c>
      <c r="R12" s="30">
        <f>IFERROR((($C12*s_DL)/up_out!Q12),".")</f>
        <v>5.360904003857244</v>
      </c>
      <c r="S12" s="30">
        <f>IFERROR((($C12*s_DL)/up_out!R12),".")</f>
        <v>5.2276418156762565</v>
      </c>
    </row>
    <row r="13" spans="1:19">
      <c r="A13" s="88" t="s">
        <v>20</v>
      </c>
      <c r="B13" s="28"/>
      <c r="C13" s="28">
        <v>5</v>
      </c>
      <c r="D13" s="30">
        <f>IFERROR((($C13*s_DL)/up_out!C13),".")</f>
        <v>765402.29680702917</v>
      </c>
      <c r="E13" s="30">
        <f>IFERROR((($C13*s_DL)/up_out!D13),".")</f>
        <v>21746891.213075355</v>
      </c>
      <c r="F13" s="30">
        <f>IFERROR((($C13*s_DL)/up_out!E13),".")</f>
        <v>61055.108110145506</v>
      </c>
      <c r="G13" s="30">
        <f>IFERROR((($C13*s_DL)/up_out!F13),".")</f>
        <v>4.6673125614590836</v>
      </c>
      <c r="H13" s="30">
        <f>IFERROR((($C13*s_DL)/up_out!G13),".")</f>
        <v>826462.07222973614</v>
      </c>
      <c r="I13" s="30">
        <f>IFERROR((($C13*s_DL)/up_out!H13),".")</f>
        <v>22512298.177194946</v>
      </c>
      <c r="J13" s="30">
        <f>IFERROR((($C13*s_DL)/up_out!I13),".")</f>
        <v>6.1910913166588317</v>
      </c>
      <c r="K13" s="30">
        <f>IFERROR((($C13*s_DL)/up_out!J13),".")</f>
        <v>6.1910913166588317</v>
      </c>
      <c r="L13" s="30">
        <f>IFERROR((($C13*s_DL)/up_out!K13),".")</f>
        <v>6.1910913166588317</v>
      </c>
      <c r="M13" s="30">
        <f>IFERROR((($C13*s_DL)/up_out!L13),".")</f>
        <v>6.1910913166588317</v>
      </c>
      <c r="N13" s="30">
        <f>IFERROR((($C13*s_DL)/up_out!M13),".")</f>
        <v>6.1910913166588317</v>
      </c>
      <c r="O13" s="30">
        <f>IFERROR((($C13*s_DL)/up_out!N13),".")</f>
        <v>5.3317273292756564</v>
      </c>
      <c r="P13" s="30">
        <f>IFERROR((($C13*s_DL)/up_out!O13),".")</f>
        <v>5.4759535427336177</v>
      </c>
      <c r="Q13" s="30">
        <f>IFERROR((($C13*s_DL)/up_out!P13),".")</f>
        <v>5.4663604178954159</v>
      </c>
      <c r="R13" s="30">
        <f>IFERROR((($C13*s_DL)/up_out!Q13),".")</f>
        <v>5.4029503097698477</v>
      </c>
      <c r="S13" s="30">
        <f>IFERROR((($C13*s_DL)/up_out!R13),".")</f>
        <v>5.2750102670636139</v>
      </c>
    </row>
    <row r="14" spans="1:19">
      <c r="A14" s="34" t="s">
        <v>21</v>
      </c>
      <c r="B14" s="28" t="s">
        <v>9</v>
      </c>
      <c r="C14" s="28">
        <v>5</v>
      </c>
      <c r="D14" s="30">
        <f>IFERROR((($C14*s_DL)/up_out!C14),".")</f>
        <v>765402.29680702917</v>
      </c>
      <c r="E14" s="30">
        <f>IFERROR((($C14*s_DL)/up_out!D14),".")</f>
        <v>21746891.213075355</v>
      </c>
      <c r="F14" s="30">
        <f>IFERROR((($C14*s_DL)/up_out!E14),".")</f>
        <v>61055.108110145506</v>
      </c>
      <c r="G14" s="30">
        <f>IFERROR((($C14*s_DL)/up_out!F14),".")</f>
        <v>4.597892346414941</v>
      </c>
      <c r="H14" s="30">
        <f>IFERROR((($C14*s_DL)/up_out!G14),".")</f>
        <v>826462.00280952104</v>
      </c>
      <c r="I14" s="30">
        <f>IFERROR((($C14*s_DL)/up_out!H14),".")</f>
        <v>22512298.107774731</v>
      </c>
      <c r="J14" s="30">
        <f>IFERROR((($C14*s_DL)/up_out!I14),".")</f>
        <v>5.7748342300274134</v>
      </c>
      <c r="K14" s="30">
        <f>IFERROR((($C14*s_DL)/up_out!J14),".")</f>
        <v>5.7748342300274134</v>
      </c>
      <c r="L14" s="30">
        <f>IFERROR((($C14*s_DL)/up_out!K14),".")</f>
        <v>5.7748342300274134</v>
      </c>
      <c r="M14" s="30">
        <f>IFERROR((($C14*s_DL)/up_out!L14),".")</f>
        <v>5.7748342300274134</v>
      </c>
      <c r="N14" s="30">
        <f>IFERROR((($C14*s_DL)/up_out!M14),".")</f>
        <v>5.7748342300274134</v>
      </c>
      <c r="O14" s="30">
        <f>IFERROR((($C14*s_DL)/up_out!N14),".")</f>
        <v>5.3655793280016537</v>
      </c>
      <c r="P14" s="30">
        <f>IFERROR((($C14*s_DL)/up_out!O14),".")</f>
        <v>5.4809564312634871</v>
      </c>
      <c r="Q14" s="30">
        <f>IFERROR((($C14*s_DL)/up_out!P14),".")</f>
        <v>5.3792479614049888</v>
      </c>
      <c r="R14" s="30">
        <f>IFERROR((($C14*s_DL)/up_out!Q14),".")</f>
        <v>5.6013782178803853</v>
      </c>
      <c r="S14" s="30">
        <f>IFERROR((($C14*s_DL)/up_out!R14),".")</f>
        <v>5.1965513375881178</v>
      </c>
    </row>
    <row r="15" spans="1:19">
      <c r="A15" s="88" t="s">
        <v>22</v>
      </c>
      <c r="B15" s="28"/>
      <c r="C15" s="28">
        <v>5</v>
      </c>
      <c r="D15" s="30">
        <f>IFERROR((($C15*s_DL)/up_out!C15),".")</f>
        <v>765402.29680702917</v>
      </c>
      <c r="E15" s="30">
        <f>IFERROR((($C15*s_DL)/up_out!D15),".")</f>
        <v>21746891.213075355</v>
      </c>
      <c r="F15" s="30">
        <f>IFERROR((($C15*s_DL)/up_out!E15),".")</f>
        <v>61055.108110145506</v>
      </c>
      <c r="G15" s="30">
        <f>IFERROR((($C15*s_DL)/up_out!F15),".")</f>
        <v>4.6686291517444021</v>
      </c>
      <c r="H15" s="30">
        <f>IFERROR((($C15*s_DL)/up_out!G15),".")</f>
        <v>826462.07354632649</v>
      </c>
      <c r="I15" s="30">
        <f>IFERROR((($C15*s_DL)/up_out!H15),".")</f>
        <v>22512298.178511538</v>
      </c>
      <c r="J15" s="30">
        <f>IFERROR((($C15*s_DL)/up_out!I15),".")</f>
        <v>6.2848957305476016</v>
      </c>
      <c r="K15" s="30">
        <f>IFERROR((($C15*s_DL)/up_out!J15),".")</f>
        <v>6.2848957305476016</v>
      </c>
      <c r="L15" s="30">
        <f>IFERROR((($C15*s_DL)/up_out!K15),".")</f>
        <v>6.2848957305476016</v>
      </c>
      <c r="M15" s="30">
        <f>IFERROR((($C15*s_DL)/up_out!L15),".")</f>
        <v>6.2848957305476016</v>
      </c>
      <c r="N15" s="30">
        <f>IFERROR((($C15*s_DL)/up_out!M15),".")</f>
        <v>6.2848957305476016</v>
      </c>
      <c r="O15" s="30">
        <f>IFERROR((($C15*s_DL)/up_out!N15),".")</f>
        <v>5.2764982812433221</v>
      </c>
      <c r="P15" s="30">
        <f>IFERROR((($C15*s_DL)/up_out!O15),".")</f>
        <v>5.2764982812433221</v>
      </c>
      <c r="Q15" s="30">
        <f>IFERROR((($C15*s_DL)/up_out!P15),".")</f>
        <v>5.2764982812433221</v>
      </c>
      <c r="R15" s="30">
        <f>IFERROR((($C15*s_DL)/up_out!Q15),".")</f>
        <v>5.2764982812433221</v>
      </c>
      <c r="S15" s="30">
        <f>IFERROR((($C15*s_DL)/up_out!R15),".")</f>
        <v>5.2764982812433221</v>
      </c>
    </row>
    <row r="16" spans="1:19">
      <c r="A16" s="88" t="s">
        <v>23</v>
      </c>
      <c r="B16" s="28"/>
      <c r="C16" s="28">
        <v>5</v>
      </c>
      <c r="D16" s="30">
        <f>IFERROR((($C16*s_DL)/up_out!C16),".")</f>
        <v>765402.29680702917</v>
      </c>
      <c r="E16" s="30">
        <f>IFERROR((($C16*s_DL)/up_out!D16),".")</f>
        <v>21746891.213075355</v>
      </c>
      <c r="F16" s="30">
        <f>IFERROR((($C16*s_DL)/up_out!E16),".")</f>
        <v>61055.108110145506</v>
      </c>
      <c r="G16" s="30">
        <f>IFERROR((($C16*s_DL)/up_out!F16),".")</f>
        <v>4.5854188483193052</v>
      </c>
      <c r="H16" s="30">
        <f>IFERROR((($C16*s_DL)/up_out!G16),".")</f>
        <v>826461.99033602292</v>
      </c>
      <c r="I16" s="30">
        <f>IFERROR((($C16*s_DL)/up_out!H16),".")</f>
        <v>22512298.09530123</v>
      </c>
      <c r="J16" s="30">
        <f>IFERROR((($C16*s_DL)/up_out!I16),".")</f>
        <v>5.8100108852357009</v>
      </c>
      <c r="K16" s="30">
        <f>IFERROR((($C16*s_DL)/up_out!J16),".")</f>
        <v>5.8100108852357009</v>
      </c>
      <c r="L16" s="30">
        <f>IFERROR((($C16*s_DL)/up_out!K16),".")</f>
        <v>5.8100108852357009</v>
      </c>
      <c r="M16" s="30">
        <f>IFERROR((($C16*s_DL)/up_out!L16),".")</f>
        <v>5.8100108852357009</v>
      </c>
      <c r="N16" s="30">
        <f>IFERROR((($C16*s_DL)/up_out!M16),".")</f>
        <v>5.8100108852357009</v>
      </c>
      <c r="O16" s="30">
        <f>IFERROR((($C16*s_DL)/up_out!N16),".")</f>
        <v>5.555678084483711</v>
      </c>
      <c r="P16" s="30">
        <f>IFERROR((($C16*s_DL)/up_out!O16),".")</f>
        <v>5.478331548831866</v>
      </c>
      <c r="Q16" s="30">
        <f>IFERROR((($C16*s_DL)/up_out!P16),".")</f>
        <v>5.4896901309905246</v>
      </c>
      <c r="R16" s="30">
        <f>IFERROR((($C16*s_DL)/up_out!Q16),".")</f>
        <v>5.35752851681797</v>
      </c>
      <c r="S16" s="30">
        <f>IFERROR((($C16*s_DL)/up_out!R16),".")</f>
        <v>5.1824537536671249</v>
      </c>
    </row>
    <row r="17" spans="1:19">
      <c r="A17" s="34" t="s">
        <v>24</v>
      </c>
      <c r="B17" s="90" t="s">
        <v>9</v>
      </c>
      <c r="C17" s="28">
        <v>5</v>
      </c>
      <c r="D17" s="30">
        <f>IFERROR((($C17*s_DL)/up_out!C17),".")</f>
        <v>765402.29680702917</v>
      </c>
      <c r="E17" s="30">
        <f>IFERROR((($C17*s_DL)/up_out!D17),".")</f>
        <v>21746891.213075355</v>
      </c>
      <c r="F17" s="30">
        <f>IFERROR((($C17*s_DL)/up_out!E17),".")</f>
        <v>61055.108110145506</v>
      </c>
      <c r="G17" s="30">
        <f>IFERROR((($C17*s_DL)/up_out!F17),".")</f>
        <v>4.7203765957080499</v>
      </c>
      <c r="H17" s="30">
        <f>IFERROR((($C17*s_DL)/up_out!G17),".")</f>
        <v>826462.12529377022</v>
      </c>
      <c r="I17" s="30">
        <f>IFERROR((($C17*s_DL)/up_out!H17),".")</f>
        <v>22512298.230258979</v>
      </c>
      <c r="J17" s="30">
        <f>IFERROR((($C17*s_DL)/up_out!I17),".")</f>
        <v>6.2848957305476016</v>
      </c>
      <c r="K17" s="30">
        <f>IFERROR((($C17*s_DL)/up_out!J17),".")</f>
        <v>6.2848957305476016</v>
      </c>
      <c r="L17" s="30">
        <f>IFERROR((($C17*s_DL)/up_out!K17),".")</f>
        <v>6.2848957305476016</v>
      </c>
      <c r="M17" s="30">
        <f>IFERROR((($C17*s_DL)/up_out!L17),".")</f>
        <v>6.2848957305476016</v>
      </c>
      <c r="N17" s="30">
        <f>IFERROR((($C17*s_DL)/up_out!M17),".")</f>
        <v>6.2848957305476016</v>
      </c>
      <c r="O17" s="30">
        <f>IFERROR((($C17*s_DL)/up_out!N17),".")</f>
        <v>5.0835461640670569</v>
      </c>
      <c r="P17" s="30">
        <f>IFERROR((($C17*s_DL)/up_out!O17),".")</f>
        <v>5.3257276969292198</v>
      </c>
      <c r="Q17" s="30">
        <f>IFERROR((($C17*s_DL)/up_out!P17),".")</f>
        <v>5.4520081320702394</v>
      </c>
      <c r="R17" s="30">
        <f>IFERROR((($C17*s_DL)/up_out!Q17),".")</f>
        <v>5.1258163874405156</v>
      </c>
      <c r="S17" s="30">
        <f>IFERROR((($C17*s_DL)/up_out!R17),".")</f>
        <v>5.3349833933090087</v>
      </c>
    </row>
    <row r="18" spans="1:19">
      <c r="A18" s="34" t="s">
        <v>25</v>
      </c>
      <c r="B18" s="28" t="s">
        <v>9</v>
      </c>
      <c r="C18" s="28">
        <v>5</v>
      </c>
      <c r="D18" s="30">
        <f>IFERROR((($C18*s_DL)/up_out!C18),".")</f>
        <v>765402.29680702917</v>
      </c>
      <c r="E18" s="30">
        <f>IFERROR((($C18*s_DL)/up_out!D18),".")</f>
        <v>21746891.213075355</v>
      </c>
      <c r="F18" s="30">
        <f>IFERROR((($C18*s_DL)/up_out!E18),".")</f>
        <v>61055.108110145506</v>
      </c>
      <c r="G18" s="30">
        <f>IFERROR((($C18*s_DL)/up_out!F18),".")</f>
        <v>4.6006993624994443</v>
      </c>
      <c r="H18" s="30">
        <f>IFERROR((($C18*s_DL)/up_out!G18),".")</f>
        <v>826462.00561653706</v>
      </c>
      <c r="I18" s="30">
        <f>IFERROR((($C18*s_DL)/up_out!H18),".")</f>
        <v>22512298.110581744</v>
      </c>
      <c r="J18" s="30">
        <f>IFERROR((($C18*s_DL)/up_out!I18),".")</f>
        <v>5.9155408508605678</v>
      </c>
      <c r="K18" s="30">
        <f>IFERROR((($C18*s_DL)/up_out!J18),".")</f>
        <v>5.9155408508605678</v>
      </c>
      <c r="L18" s="30">
        <f>IFERROR((($C18*s_DL)/up_out!K18),".")</f>
        <v>5.9155408508605678</v>
      </c>
      <c r="M18" s="30">
        <f>IFERROR((($C18*s_DL)/up_out!L18),".")</f>
        <v>5.9155408508605678</v>
      </c>
      <c r="N18" s="30">
        <f>IFERROR((($C18*s_DL)/up_out!M18),".")</f>
        <v>5.9155408508605678</v>
      </c>
      <c r="O18" s="30">
        <f>IFERROR((($C18*s_DL)/up_out!N18),".")</f>
        <v>5.7051743662188805</v>
      </c>
      <c r="P18" s="30">
        <f>IFERROR((($C18*s_DL)/up_out!O18),".")</f>
        <v>5.5054257199004386</v>
      </c>
      <c r="Q18" s="30">
        <f>IFERROR((($C18*s_DL)/up_out!P18),".")</f>
        <v>5.4998421238356316</v>
      </c>
      <c r="R18" s="30">
        <f>IFERROR((($C18*s_DL)/up_out!Q18),".")</f>
        <v>5.2352111272429811</v>
      </c>
      <c r="S18" s="30">
        <f>IFERROR((($C18*s_DL)/up_out!R18),".")</f>
        <v>5.1997238353522146</v>
      </c>
    </row>
    <row r="19" spans="1:19">
      <c r="A19" s="34" t="s">
        <v>26</v>
      </c>
      <c r="B19" s="90" t="s">
        <v>9</v>
      </c>
      <c r="C19" s="28">
        <v>5</v>
      </c>
      <c r="D19" s="30">
        <f>IFERROR((($C19*s_DL)/up_out!C19),".")</f>
        <v>765402.29680702917</v>
      </c>
      <c r="E19" s="30">
        <f>IFERROR((($C19*s_DL)/up_out!D19),".")</f>
        <v>21746891.213075355</v>
      </c>
      <c r="F19" s="30">
        <f>IFERROR((($C19*s_DL)/up_out!E19),".")</f>
        <v>61055.108110145506</v>
      </c>
      <c r="G19" s="30">
        <f>IFERROR((($C19*s_DL)/up_out!F19),".")</f>
        <v>4.4914995904316051</v>
      </c>
      <c r="H19" s="30">
        <f>IFERROR((($C19*s_DL)/up_out!G19),".")</f>
        <v>826461.89641676506</v>
      </c>
      <c r="I19" s="30">
        <f>IFERROR((($C19*s_DL)/up_out!H19),".")</f>
        <v>22512298.001381975</v>
      </c>
      <c r="J19" s="30">
        <f>IFERROR((($C19*s_DL)/up_out!I19),".")</f>
        <v>5.5403231953054872</v>
      </c>
      <c r="K19" s="30">
        <f>IFERROR((($C19*s_DL)/up_out!J19),".")</f>
        <v>5.5403231953054872</v>
      </c>
      <c r="L19" s="30">
        <f>IFERROR((($C19*s_DL)/up_out!K19),".")</f>
        <v>5.5403231953054872</v>
      </c>
      <c r="M19" s="30">
        <f>IFERROR((($C19*s_DL)/up_out!L19),".")</f>
        <v>5.5403231953054872</v>
      </c>
      <c r="N19" s="30">
        <f>IFERROR((($C19*s_DL)/up_out!M19),".")</f>
        <v>5.5403231953054872</v>
      </c>
      <c r="O19" s="30">
        <f>IFERROR((($C19*s_DL)/up_out!N19),".")</f>
        <v>5.5248637142701442</v>
      </c>
      <c r="P19" s="30">
        <f>IFERROR((($C19*s_DL)/up_out!O19),".")</f>
        <v>5.4792297832225518</v>
      </c>
      <c r="Q19" s="30">
        <f>IFERROR((($C19*s_DL)/up_out!P19),".")</f>
        <v>5.537567961654088</v>
      </c>
      <c r="R19" s="30">
        <f>IFERROR((($C19*s_DL)/up_out!Q19),".")</f>
        <v>5.4963523762951265</v>
      </c>
      <c r="S19" s="30">
        <f>IFERROR((($C19*s_DL)/up_out!R19),".")</f>
        <v>5.076305934529481</v>
      </c>
    </row>
    <row r="20" spans="1:19">
      <c r="A20" s="88" t="s">
        <v>27</v>
      </c>
      <c r="B20" s="28"/>
      <c r="C20" s="28">
        <v>5</v>
      </c>
      <c r="D20" s="30">
        <f>IFERROR((($C20*s_DL)/up_out!C20),".")</f>
        <v>765402.29680702917</v>
      </c>
      <c r="E20" s="30">
        <f>IFERROR((($C20*s_DL)/up_out!D20),".")</f>
        <v>21746891.213075355</v>
      </c>
      <c r="F20" s="30">
        <f>IFERROR((($C20*s_DL)/up_out!E20),".")</f>
        <v>61055.108110145506</v>
      </c>
      <c r="G20" s="30">
        <f>IFERROR((($C20*s_DL)/up_out!F20),".")</f>
        <v>4.9219141732439207</v>
      </c>
      <c r="H20" s="30">
        <f>IFERROR((($C20*s_DL)/up_out!G20),".")</f>
        <v>826462.32683134789</v>
      </c>
      <c r="I20" s="30">
        <f>IFERROR((($C20*s_DL)/up_out!H20),".")</f>
        <v>22512298.431796554</v>
      </c>
      <c r="J20" s="30">
        <f>IFERROR((($C20*s_DL)/up_out!I20),".")</f>
        <v>6.5897600756861054</v>
      </c>
      <c r="K20" s="30">
        <f>IFERROR((($C20*s_DL)/up_out!J20),".")</f>
        <v>6.5897600756861054</v>
      </c>
      <c r="L20" s="30">
        <f>IFERROR((($C20*s_DL)/up_out!K20),".")</f>
        <v>6.5897600756861054</v>
      </c>
      <c r="M20" s="30">
        <f>IFERROR((($C20*s_DL)/up_out!L20),".")</f>
        <v>6.5897600756861054</v>
      </c>
      <c r="N20" s="30">
        <f>IFERROR((($C20*s_DL)/up_out!M20),".")</f>
        <v>6.5897600756861054</v>
      </c>
      <c r="O20" s="30">
        <f>IFERROR((($C20*s_DL)/up_out!N20),".")</f>
        <v>5.3830942061169225</v>
      </c>
      <c r="P20" s="30">
        <f>IFERROR((($C20*s_DL)/up_out!O20),".")</f>
        <v>5.3595333042671749</v>
      </c>
      <c r="Q20" s="30">
        <f>IFERROR((($C20*s_DL)/up_out!P20),".")</f>
        <v>5.3589435668877483</v>
      </c>
      <c r="R20" s="30">
        <f>IFERROR((($C20*s_DL)/up_out!Q20),".")</f>
        <v>5.3576751778778346</v>
      </c>
      <c r="S20" s="30">
        <f>IFERROR((($C20*s_DL)/up_out!R20),".")</f>
        <v>5.56276175113309</v>
      </c>
    </row>
    <row r="21" spans="1:19">
      <c r="A21" s="88" t="s">
        <v>28</v>
      </c>
      <c r="B21" s="28"/>
      <c r="C21" s="28">
        <v>5</v>
      </c>
      <c r="D21" s="30">
        <f>IFERROR((($C21*s_DL)/up_out!C21),".")</f>
        <v>765402.29680702917</v>
      </c>
      <c r="E21" s="30">
        <f>IFERROR((($C21*s_DL)/up_out!D21),".")</f>
        <v>21746891.213075355</v>
      </c>
      <c r="F21" s="30">
        <f>IFERROR((($C21*s_DL)/up_out!E21),".")</f>
        <v>61055.108110145506</v>
      </c>
      <c r="G21" s="30">
        <f>IFERROR((($C21*s_DL)/up_out!F21),".")</f>
        <v>4.7409121167531953</v>
      </c>
      <c r="H21" s="30">
        <f>IFERROR((($C21*s_DL)/up_out!G21),".")</f>
        <v>826462.14582929132</v>
      </c>
      <c r="I21" s="30">
        <f>IFERROR((($C21*s_DL)/up_out!H21),".")</f>
        <v>22512298.2507945</v>
      </c>
      <c r="J21" s="30">
        <f>IFERROR((($C21*s_DL)/up_out!I21),".")</f>
        <v>6.1735029890546862</v>
      </c>
      <c r="K21" s="30">
        <f>IFERROR((($C21*s_DL)/up_out!J21),".")</f>
        <v>6.1735029890546862</v>
      </c>
      <c r="L21" s="30">
        <f>IFERROR((($C21*s_DL)/up_out!K21),".")</f>
        <v>6.1735029890546862</v>
      </c>
      <c r="M21" s="30">
        <f>IFERROR((($C21*s_DL)/up_out!L21),".")</f>
        <v>6.1735029890546862</v>
      </c>
      <c r="N21" s="30">
        <f>IFERROR((($C21*s_DL)/up_out!M21),".")</f>
        <v>6.1735029890546862</v>
      </c>
      <c r="O21" s="30">
        <f>IFERROR((($C21*s_DL)/up_out!N21),".")</f>
        <v>5.2764982812433221</v>
      </c>
      <c r="P21" s="30">
        <f>IFERROR((($C21*s_DL)/up_out!O21),".")</f>
        <v>5.435983755048464</v>
      </c>
      <c r="Q21" s="30">
        <f>IFERROR((($C21*s_DL)/up_out!P21),".")</f>
        <v>5.4440061631875505</v>
      </c>
      <c r="R21" s="30">
        <f>IFERROR((($C21*s_DL)/up_out!Q21),".")</f>
        <v>5.3586738205010089</v>
      </c>
      <c r="S21" s="30">
        <f>IFERROR((($C21*s_DL)/up_out!R21),".")</f>
        <v>5.3581926990767803</v>
      </c>
    </row>
    <row r="22" spans="1:19">
      <c r="A22" s="88" t="s">
        <v>29</v>
      </c>
      <c r="B22" s="28"/>
      <c r="C22" s="28">
        <v>5</v>
      </c>
      <c r="D22" s="30">
        <f>IFERROR((($C22*s_DL)/up_out!C22),".")</f>
        <v>765402.29680702917</v>
      </c>
      <c r="E22" s="30">
        <f>IFERROR((($C22*s_DL)/up_out!D22),".")</f>
        <v>21746891.213075355</v>
      </c>
      <c r="F22" s="30">
        <f>IFERROR((($C22*s_DL)/up_out!E22),".")</f>
        <v>61055.108110145506</v>
      </c>
      <c r="G22" s="30">
        <f>IFERROR((($C22*s_DL)/up_out!F22),".")</f>
        <v>4.6686291517444021</v>
      </c>
      <c r="H22" s="30">
        <f>IFERROR((($C22*s_DL)/up_out!G22),".")</f>
        <v>826462.07354632649</v>
      </c>
      <c r="I22" s="30">
        <f>IFERROR((($C22*s_DL)/up_out!H22),".")</f>
        <v>22512298.178511538</v>
      </c>
      <c r="J22" s="30">
        <f>IFERROR((($C22*s_DL)/up_out!I22),".")</f>
        <v>6.2848957305476016</v>
      </c>
      <c r="K22" s="30">
        <f>IFERROR((($C22*s_DL)/up_out!J22),".")</f>
        <v>6.2848957305476016</v>
      </c>
      <c r="L22" s="30">
        <f>IFERROR((($C22*s_DL)/up_out!K22),".")</f>
        <v>6.2848957305476016</v>
      </c>
      <c r="M22" s="30">
        <f>IFERROR((($C22*s_DL)/up_out!L22),".")</f>
        <v>6.2848957305476016</v>
      </c>
      <c r="N22" s="30">
        <f>IFERROR((($C22*s_DL)/up_out!M22),".")</f>
        <v>6.2848957305476016</v>
      </c>
      <c r="O22" s="30">
        <f>IFERROR((($C22*s_DL)/up_out!N22),".")</f>
        <v>5.2764982812433221</v>
      </c>
      <c r="P22" s="30">
        <f>IFERROR((($C22*s_DL)/up_out!O22),".")</f>
        <v>5.2764982812433221</v>
      </c>
      <c r="Q22" s="30">
        <f>IFERROR((($C22*s_DL)/up_out!P22),".")</f>
        <v>5.2764982812433221</v>
      </c>
      <c r="R22" s="30">
        <f>IFERROR((($C22*s_DL)/up_out!Q22),".")</f>
        <v>5.2764982812433221</v>
      </c>
      <c r="S22" s="30">
        <f>IFERROR((($C22*s_DL)/up_out!R22),".")</f>
        <v>5.2764982812433221</v>
      </c>
    </row>
    <row r="23" spans="1:19">
      <c r="A23" s="88" t="s">
        <v>30</v>
      </c>
      <c r="B23" s="28"/>
      <c r="C23" s="28">
        <v>5</v>
      </c>
      <c r="D23" s="30">
        <f>IFERROR((($C23*s_DL)/up_out!C23),".")</f>
        <v>765402.29680702917</v>
      </c>
      <c r="E23" s="30">
        <f>IFERROR((($C23*s_DL)/up_out!D23),".")</f>
        <v>21746891.213075355</v>
      </c>
      <c r="F23" s="30">
        <f>IFERROR((($C23*s_DL)/up_out!E23),".")</f>
        <v>61055.108110145506</v>
      </c>
      <c r="G23" s="30">
        <f>IFERROR((($C23*s_DL)/up_out!F23),".")</f>
        <v>5.1873657241604469</v>
      </c>
      <c r="H23" s="30">
        <f>IFERROR((($C23*s_DL)/up_out!G23),".")</f>
        <v>826462.59228289872</v>
      </c>
      <c r="I23" s="30">
        <f>IFERROR((($C23*s_DL)/up_out!H23),".")</f>
        <v>22512298.697248109</v>
      </c>
      <c r="J23" s="30">
        <f>IFERROR((($C23*s_DL)/up_out!I23),".")</f>
        <v>7.0763704727340997</v>
      </c>
      <c r="K23" s="30">
        <f>IFERROR((($C23*s_DL)/up_out!J23),".")</f>
        <v>7.0763704727340997</v>
      </c>
      <c r="L23" s="30">
        <f>IFERROR((($C23*s_DL)/up_out!K23),".")</f>
        <v>7.0763704727340997</v>
      </c>
      <c r="M23" s="30">
        <f>IFERROR((($C23*s_DL)/up_out!L23),".")</f>
        <v>7.0763704727340997</v>
      </c>
      <c r="N23" s="30">
        <f>IFERROR((($C23*s_DL)/up_out!M23),".")</f>
        <v>7.0763704727340997</v>
      </c>
      <c r="O23" s="30">
        <f>IFERROR((($C23*s_DL)/up_out!N23),".")</f>
        <v>5.4584464978379206</v>
      </c>
      <c r="P23" s="30">
        <f>IFERROR((($C23*s_DL)/up_out!O23),".")</f>
        <v>5.8627758680481339</v>
      </c>
      <c r="Q23" s="30">
        <f>IFERROR((($C23*s_DL)/up_out!P23),".")</f>
        <v>5.7452264772100792</v>
      </c>
      <c r="R23" s="30">
        <f>IFERROR((($C23*s_DL)/up_out!Q23),".")</f>
        <v>5.6390057967485863</v>
      </c>
      <c r="S23" s="30">
        <f>IFERROR((($C23*s_DL)/up_out!R23),".")</f>
        <v>5.8627758680481339</v>
      </c>
    </row>
    <row r="24" spans="1:19">
      <c r="A24" s="88" t="s">
        <v>31</v>
      </c>
      <c r="B24" s="28"/>
      <c r="C24" s="28">
        <v>5</v>
      </c>
      <c r="D24" s="30">
        <f>IFERROR((($C24*s_DL)/up_out!C24),".")</f>
        <v>765402.29680702917</v>
      </c>
      <c r="E24" s="30">
        <f>IFERROR((($C24*s_DL)/up_out!D24),".")</f>
        <v>21746891.213075355</v>
      </c>
      <c r="F24" s="30">
        <f>IFERROR((($C24*s_DL)/up_out!E24),".")</f>
        <v>61055.108110145506</v>
      </c>
      <c r="G24" s="30">
        <f>IFERROR((($C24*s_DL)/up_out!F24),".")</f>
        <v>4.5279548270214063</v>
      </c>
      <c r="H24" s="30">
        <f>IFERROR((($C24*s_DL)/up_out!G24),".")</f>
        <v>826461.93287200166</v>
      </c>
      <c r="I24" s="30">
        <f>IFERROR((($C24*s_DL)/up_out!H24),".")</f>
        <v>22512298.037837211</v>
      </c>
      <c r="J24" s="30" t="str">
        <f>IFERROR((($C24*s_DL)/up_out!I24),".")</f>
        <v>.</v>
      </c>
      <c r="K24" s="30" t="str">
        <f>IFERROR((($C24*s_DL)/up_out!J24),".")</f>
        <v>.</v>
      </c>
      <c r="L24" s="30" t="str">
        <f>IFERROR((($C24*s_DL)/up_out!K24),".")</f>
        <v>.</v>
      </c>
      <c r="M24" s="30" t="str">
        <f>IFERROR((($C24*s_DL)/up_out!L24),".")</f>
        <v>.</v>
      </c>
      <c r="N24" s="30" t="str">
        <f>IFERROR((($C24*s_DL)/up_out!M24),".")</f>
        <v>.</v>
      </c>
      <c r="O24" s="30">
        <f>IFERROR((($C24*s_DL)/up_out!N24),".")</f>
        <v>5.5529039934155673</v>
      </c>
      <c r="P24" s="30">
        <f>IFERROR((($C24*s_DL)/up_out!O24),".")</f>
        <v>5.5300237241859413</v>
      </c>
      <c r="Q24" s="30">
        <f>IFERROR((($C24*s_DL)/up_out!P24),".")</f>
        <v>5.5689693325195266</v>
      </c>
      <c r="R24" s="30">
        <f>IFERROR((($C24*s_DL)/up_out!Q24),".")</f>
        <v>5.4860513142779723</v>
      </c>
      <c r="S24" s="30">
        <f>IFERROR((($C24*s_DL)/up_out!R24),".")</f>
        <v>5.1175077492284542</v>
      </c>
    </row>
    <row r="25" spans="1:19">
      <c r="A25" s="88" t="s">
        <v>32</v>
      </c>
      <c r="B25" s="28"/>
      <c r="C25" s="28">
        <v>5</v>
      </c>
      <c r="D25" s="30">
        <f>IFERROR((($C25*s_DL)/up_out!C25),".")</f>
        <v>765402.29680702917</v>
      </c>
      <c r="E25" s="30">
        <f>IFERROR((($C25*s_DL)/up_out!D25),".")</f>
        <v>21746891.213075355</v>
      </c>
      <c r="F25" s="30">
        <f>IFERROR((($C25*s_DL)/up_out!E25),".")</f>
        <v>61055.108110145506</v>
      </c>
      <c r="G25" s="30">
        <f>IFERROR((($C25*s_DL)/up_out!F25),".")</f>
        <v>4.7193327264918317</v>
      </c>
      <c r="H25" s="30">
        <f>IFERROR((($C25*s_DL)/up_out!G25),".")</f>
        <v>826462.12424990116</v>
      </c>
      <c r="I25" s="30">
        <f>IFERROR((($C25*s_DL)/up_out!H25),".")</f>
        <v>22512298.229215112</v>
      </c>
      <c r="J25" s="30" t="str">
        <f>IFERROR((($C25*s_DL)/up_out!I25),".")</f>
        <v>.</v>
      </c>
      <c r="K25" s="30" t="str">
        <f>IFERROR((($C25*s_DL)/up_out!J25),".")</f>
        <v>.</v>
      </c>
      <c r="L25" s="30" t="str">
        <f>IFERROR((($C25*s_DL)/up_out!K25),".")</f>
        <v>.</v>
      </c>
      <c r="M25" s="30" t="str">
        <f>IFERROR((($C25*s_DL)/up_out!L25),".")</f>
        <v>.</v>
      </c>
      <c r="N25" s="30" t="str">
        <f>IFERROR((($C25*s_DL)/up_out!M25),".")</f>
        <v>.</v>
      </c>
      <c r="O25" s="30">
        <f>IFERROR((($C25*s_DL)/up_out!N25),".")</f>
        <v>5.3446700936624856</v>
      </c>
      <c r="P25" s="30">
        <f>IFERROR((($C25*s_DL)/up_out!O25),".")</f>
        <v>5.4594399360939629</v>
      </c>
      <c r="Q25" s="30">
        <f>IFERROR((($C25*s_DL)/up_out!P25),".")</f>
        <v>5.4350196888343216</v>
      </c>
      <c r="R25" s="30">
        <f>IFERROR((($C25*s_DL)/up_out!Q25),".")</f>
        <v>5.3861274234913763</v>
      </c>
      <c r="S25" s="30">
        <f>IFERROR((($C25*s_DL)/up_out!R25),".")</f>
        <v>5.3338036092768712</v>
      </c>
    </row>
    <row r="26" spans="1:19">
      <c r="A26" s="88" t="s">
        <v>33</v>
      </c>
      <c r="B26" s="28"/>
      <c r="C26" s="28">
        <v>5</v>
      </c>
      <c r="D26" s="30">
        <f>IFERROR((($C26*s_DL)/up_out!C26),".")</f>
        <v>765402.29680702917</v>
      </c>
      <c r="E26" s="30">
        <f>IFERROR((($C26*s_DL)/up_out!D26),".")</f>
        <v>21746891.213075355</v>
      </c>
      <c r="F26" s="30">
        <f>IFERROR((($C26*s_DL)/up_out!E26),".")</f>
        <v>61055.108110145506</v>
      </c>
      <c r="G26" s="30">
        <f>IFERROR((($C26*s_DL)/up_out!F26),".")</f>
        <v>4.9338478504232821</v>
      </c>
      <c r="H26" s="30">
        <f>IFERROR((($C26*s_DL)/up_out!G26),".")</f>
        <v>826462.33876502502</v>
      </c>
      <c r="I26" s="30">
        <f>IFERROR((($C26*s_DL)/up_out!H26),".")</f>
        <v>22512298.443730235</v>
      </c>
      <c r="J26" s="30">
        <f>IFERROR((($C26*s_DL)/up_out!I26),".")</f>
        <v>7.0587821451299533</v>
      </c>
      <c r="K26" s="30">
        <f>IFERROR((($C26*s_DL)/up_out!J26),".")</f>
        <v>7.0587821451299533</v>
      </c>
      <c r="L26" s="30">
        <f>IFERROR((($C26*s_DL)/up_out!K26),".")</f>
        <v>7.0587821451299533</v>
      </c>
      <c r="M26" s="30">
        <f>IFERROR((($C26*s_DL)/up_out!L26),".")</f>
        <v>7.0587821451299533</v>
      </c>
      <c r="N26" s="30">
        <f>IFERROR((($C26*s_DL)/up_out!M26),".")</f>
        <v>7.0587821451299533</v>
      </c>
      <c r="O26" s="30">
        <f>IFERROR((($C26*s_DL)/up_out!N26),".")</f>
        <v>5.5920050950258329</v>
      </c>
      <c r="P26" s="30">
        <f>IFERROR((($C26*s_DL)/up_out!O26),".")</f>
        <v>5.583596064807745</v>
      </c>
      <c r="Q26" s="30">
        <f>IFERROR((($C26*s_DL)/up_out!P26),".")</f>
        <v>5.5863384990242562</v>
      </c>
      <c r="R26" s="30">
        <f>IFERROR((($C26*s_DL)/up_out!Q26),".")</f>
        <v>5.5153521129045417</v>
      </c>
      <c r="S26" s="30">
        <f>IFERROR((($C26*s_DL)/up_out!R26),".")</f>
        <v>5.5762492278803695</v>
      </c>
    </row>
    <row r="27" spans="1:19">
      <c r="A27" s="88" t="s">
        <v>34</v>
      </c>
      <c r="B27" s="28"/>
      <c r="C27" s="28">
        <v>5</v>
      </c>
      <c r="D27" s="30">
        <f>IFERROR((($C27*s_DL)/up_out!C27),".")</f>
        <v>765402.29680702917</v>
      </c>
      <c r="E27" s="30">
        <f>IFERROR((($C27*s_DL)/up_out!D27),".")</f>
        <v>21746891.213075355</v>
      </c>
      <c r="F27" s="30">
        <f>IFERROR((($C27*s_DL)/up_out!E27),".")</f>
        <v>61055.108110145506</v>
      </c>
      <c r="G27" s="30">
        <f>IFERROR((($C27*s_DL)/up_out!F27),".")</f>
        <v>4.4315905855410413</v>
      </c>
      <c r="H27" s="30">
        <f>IFERROR((($C27*s_DL)/up_out!G27),".")</f>
        <v>826461.83650776022</v>
      </c>
      <c r="I27" s="30">
        <f>IFERROR((($C27*s_DL)/up_out!H27),".")</f>
        <v>22512297.941472966</v>
      </c>
      <c r="J27" s="30" t="str">
        <f>IFERROR((($C27*s_DL)/up_out!I27),".")</f>
        <v>.</v>
      </c>
      <c r="K27" s="30" t="str">
        <f>IFERROR((($C27*s_DL)/up_out!J27),".")</f>
        <v>.</v>
      </c>
      <c r="L27" s="30" t="str">
        <f>IFERROR((($C27*s_DL)/up_out!K27),".")</f>
        <v>.</v>
      </c>
      <c r="M27" s="30" t="str">
        <f>IFERROR((($C27*s_DL)/up_out!L27),".")</f>
        <v>.</v>
      </c>
      <c r="N27" s="30" t="str">
        <f>IFERROR((($C27*s_DL)/up_out!M27),".")</f>
        <v>.</v>
      </c>
      <c r="O27" s="30">
        <f>IFERROR((($C27*s_DL)/up_out!N27),".")</f>
        <v>5.612436953572252</v>
      </c>
      <c r="P27" s="30">
        <f>IFERROR((($C27*s_DL)/up_out!O27),".")</f>
        <v>5.5579115229096328</v>
      </c>
      <c r="Q27" s="30">
        <f>IFERROR((($C27*s_DL)/up_out!P27),".")</f>
        <v>5.6263736153042601</v>
      </c>
      <c r="R27" s="30">
        <f>IFERROR((($C27*s_DL)/up_out!Q27),".")</f>
        <v>5.5704490934640205</v>
      </c>
      <c r="S27" s="30">
        <f>IFERROR((($C27*s_DL)/up_out!R27),".")</f>
        <v>5.0085966025046957</v>
      </c>
    </row>
    <row r="28" spans="1:19">
      <c r="A28" s="88" t="s">
        <v>35</v>
      </c>
      <c r="B28" s="28"/>
      <c r="C28" s="28">
        <v>5</v>
      </c>
      <c r="D28" s="30">
        <f>IFERROR((($C28*s_DL)/up_out!C28),".")</f>
        <v>765402.29680702917</v>
      </c>
      <c r="E28" s="30">
        <f>IFERROR((($C28*s_DL)/up_out!D28),".")</f>
        <v>21746891.213075355</v>
      </c>
      <c r="F28" s="30">
        <f>IFERROR((($C28*s_DL)/up_out!E28),".")</f>
        <v>61055.108110145506</v>
      </c>
      <c r="G28" s="30">
        <f>IFERROR((($C28*s_DL)/up_out!F28),".")</f>
        <v>4.4668982624714957</v>
      </c>
      <c r="H28" s="30">
        <f>IFERROR((($C28*s_DL)/up_out!G28),".")</f>
        <v>826461.87181543699</v>
      </c>
      <c r="I28" s="30">
        <f>IFERROR((($C28*s_DL)/up_out!H28),".")</f>
        <v>22512297.976780646</v>
      </c>
      <c r="J28" s="30" t="str">
        <f>IFERROR((($C28*s_DL)/up_out!I28),".")</f>
        <v>.</v>
      </c>
      <c r="K28" s="30" t="str">
        <f>IFERROR((($C28*s_DL)/up_out!J28),".")</f>
        <v>.</v>
      </c>
      <c r="L28" s="30" t="str">
        <f>IFERROR((($C28*s_DL)/up_out!K28),".")</f>
        <v>.</v>
      </c>
      <c r="M28" s="30" t="str">
        <f>IFERROR((($C28*s_DL)/up_out!L28),".")</f>
        <v>.</v>
      </c>
      <c r="N28" s="30" t="str">
        <f>IFERROR((($C28*s_DL)/up_out!M28),".")</f>
        <v>.</v>
      </c>
      <c r="O28" s="30">
        <f>IFERROR((($C28*s_DL)/up_out!N28),".")</f>
        <v>5.5522275475897249</v>
      </c>
      <c r="P28" s="30">
        <f>IFERROR((($C28*s_DL)/up_out!O28),".")</f>
        <v>5.5061288835457436</v>
      </c>
      <c r="Q28" s="30">
        <f>IFERROR((($C28*s_DL)/up_out!P28),".")</f>
        <v>5.5552876232204316</v>
      </c>
      <c r="R28" s="30">
        <f>IFERROR((($C28*s_DL)/up_out!Q28),".")</f>
        <v>5.5041963042531439</v>
      </c>
      <c r="S28" s="30">
        <f>IFERROR((($C28*s_DL)/up_out!R28),".")</f>
        <v>5.0485014419303385</v>
      </c>
    </row>
    <row r="29" spans="1:19">
      <c r="A29" s="88" t="s">
        <v>36</v>
      </c>
      <c r="B29" s="28"/>
      <c r="C29" s="28">
        <v>5</v>
      </c>
      <c r="D29" s="30">
        <f>IFERROR((($C29*s_DL)/up_out!C29),".")</f>
        <v>765402.29680702917</v>
      </c>
      <c r="E29" s="30">
        <f>IFERROR((($C29*s_DL)/up_out!D29),".")</f>
        <v>21746891.213075355</v>
      </c>
      <c r="F29" s="30">
        <f>IFERROR((($C29*s_DL)/up_out!E29),".")</f>
        <v>61055.108110145506</v>
      </c>
      <c r="G29" s="30">
        <f>IFERROR((($C29*s_DL)/up_out!F29),".")</f>
        <v>4.483366090167241</v>
      </c>
      <c r="H29" s="30">
        <f>IFERROR((($C29*s_DL)/up_out!G29),".")</f>
        <v>826461.88828326482</v>
      </c>
      <c r="I29" s="30">
        <f>IFERROR((($C29*s_DL)/up_out!H29),".")</f>
        <v>22512297.993248474</v>
      </c>
      <c r="J29" s="30">
        <f>IFERROR((($C29*s_DL)/up_out!I29),".")</f>
        <v>5.5403231953054872</v>
      </c>
      <c r="K29" s="30">
        <f>IFERROR((($C29*s_DL)/up_out!J29),".")</f>
        <v>5.5403231953054872</v>
      </c>
      <c r="L29" s="30">
        <f>IFERROR((($C29*s_DL)/up_out!K29),".")</f>
        <v>5.5403231953054872</v>
      </c>
      <c r="M29" s="30">
        <f>IFERROR((($C29*s_DL)/up_out!L29),".")</f>
        <v>5.5403231953054872</v>
      </c>
      <c r="N29" s="30">
        <f>IFERROR((($C29*s_DL)/up_out!M29),".")</f>
        <v>5.5403231953054872</v>
      </c>
      <c r="O29" s="30">
        <f>IFERROR((($C29*s_DL)/up_out!N29),".")</f>
        <v>5.56212069532772</v>
      </c>
      <c r="P29" s="30">
        <f>IFERROR((($C29*s_DL)/up_out!O29),".")</f>
        <v>5.478331548831866</v>
      </c>
      <c r="Q29" s="30">
        <f>IFERROR((($C29*s_DL)/up_out!P29),".")</f>
        <v>5.5429880934273248</v>
      </c>
      <c r="R29" s="30">
        <f>IFERROR((($C29*s_DL)/up_out!Q29),".")</f>
        <v>5.4240012409808402</v>
      </c>
      <c r="S29" s="30">
        <f>IFERROR((($C29*s_DL)/up_out!R29),".")</f>
        <v>5.0671134288130295</v>
      </c>
    </row>
    <row r="30" spans="1:19">
      <c r="A30" s="88" t="s">
        <v>37</v>
      </c>
      <c r="B30" s="28"/>
      <c r="C30" s="28">
        <v>5</v>
      </c>
      <c r="D30" s="30">
        <f>IFERROR((($C30*s_DL)/up_out!C30),".")</f>
        <v>765402.29680702917</v>
      </c>
      <c r="E30" s="30">
        <f>IFERROR((($C30*s_DL)/up_out!D30),".")</f>
        <v>21746891.213075355</v>
      </c>
      <c r="F30" s="30">
        <f>IFERROR((($C30*s_DL)/up_out!E30),".")</f>
        <v>61055.108110145506</v>
      </c>
      <c r="G30" s="30">
        <f>IFERROR((($C30*s_DL)/up_out!F30),".")</f>
        <v>4.6808236823798612</v>
      </c>
      <c r="H30" s="30">
        <f>IFERROR((($C30*s_DL)/up_out!G30),".")</f>
        <v>826462.08574085706</v>
      </c>
      <c r="I30" s="30">
        <f>IFERROR((($C30*s_DL)/up_out!H30),".")</f>
        <v>22512298.190706067</v>
      </c>
      <c r="J30" s="30">
        <f>IFERROR((($C30*s_DL)/up_out!I30),".")</f>
        <v>6.0386591440895785</v>
      </c>
      <c r="K30" s="30">
        <f>IFERROR((($C30*s_DL)/up_out!J30),".")</f>
        <v>6.0386591440895785</v>
      </c>
      <c r="L30" s="30">
        <f>IFERROR((($C30*s_DL)/up_out!K30),".")</f>
        <v>6.0386591440895785</v>
      </c>
      <c r="M30" s="30">
        <f>IFERROR((($C30*s_DL)/up_out!L30),".")</f>
        <v>6.0386591440895785</v>
      </c>
      <c r="N30" s="30">
        <f>IFERROR((($C30*s_DL)/up_out!M30),".")</f>
        <v>6.0386591440895785</v>
      </c>
      <c r="O30" s="30">
        <f>IFERROR((($C30*s_DL)/up_out!N30),".")</f>
        <v>5.3085831243022898</v>
      </c>
      <c r="P30" s="30">
        <f>IFERROR((($C30*s_DL)/up_out!O30),".")</f>
        <v>5.3673300200440686</v>
      </c>
      <c r="Q30" s="30">
        <f>IFERROR((($C30*s_DL)/up_out!P30),".")</f>
        <v>5.4284961741186439</v>
      </c>
      <c r="R30" s="30">
        <f>IFERROR((($C30*s_DL)/up_out!Q30),".")</f>
        <v>5.2223045547319495</v>
      </c>
      <c r="S30" s="30">
        <f>IFERROR((($C30*s_DL)/up_out!R30),".")</f>
        <v>5.2902805753273405</v>
      </c>
    </row>
    <row r="31" spans="1:19">
      <c r="A31" s="27" t="s">
        <v>38</v>
      </c>
      <c r="B31" s="28" t="s">
        <v>13</v>
      </c>
      <c r="C31" s="28">
        <v>5</v>
      </c>
      <c r="D31" s="30">
        <f>IFERROR((($C31*s_DL)/up_out!C31),".")</f>
        <v>765402.29680702917</v>
      </c>
      <c r="E31" s="30">
        <f>IFERROR((($C31*s_DL)/up_out!D31),".")</f>
        <v>21746891.213075355</v>
      </c>
      <c r="F31" s="30">
        <f>IFERROR((($C31*s_DL)/up_out!E31),".")</f>
        <v>61055.108110145506</v>
      </c>
      <c r="G31" s="30">
        <f>IFERROR((($C31*s_DL)/up_out!F31),".")</f>
        <v>4.6956722905907364</v>
      </c>
      <c r="H31" s="30">
        <f>IFERROR((($C31*s_DL)/up_out!G31),".")</f>
        <v>826462.10058946523</v>
      </c>
      <c r="I31" s="30">
        <f>IFERROR((($C31*s_DL)/up_out!H31),".")</f>
        <v>22512298.205554675</v>
      </c>
      <c r="J31" s="30">
        <f>IFERROR((($C31*s_DL)/up_out!I31),".")</f>
        <v>6.2848957305476016</v>
      </c>
      <c r="K31" s="30">
        <f>IFERROR((($C31*s_DL)/up_out!J31),".")</f>
        <v>6.2848957305476016</v>
      </c>
      <c r="L31" s="30">
        <f>IFERROR((($C31*s_DL)/up_out!K31),".")</f>
        <v>6.2848957305476016</v>
      </c>
      <c r="M31" s="30">
        <f>IFERROR((($C31*s_DL)/up_out!L31),".")</f>
        <v>6.2848957305476016</v>
      </c>
      <c r="N31" s="30">
        <f>IFERROR((($C31*s_DL)/up_out!M31),".")</f>
        <v>6.2848957305476016</v>
      </c>
      <c r="O31" s="30">
        <f>IFERROR((($C31*s_DL)/up_out!N31),".")</f>
        <v>5.0048086678459693</v>
      </c>
      <c r="P31" s="30">
        <f>IFERROR((($C31*s_DL)/up_out!O31),".")</f>
        <v>5.3529692708265602</v>
      </c>
      <c r="Q31" s="30">
        <f>IFERROR((($C31*s_DL)/up_out!P31),".")</f>
        <v>5.4404870900374638</v>
      </c>
      <c r="R31" s="30">
        <f>IFERROR((($C31*s_DL)/up_out!Q31),".")</f>
        <v>5.1222147057683722</v>
      </c>
      <c r="S31" s="30">
        <f>IFERROR((($C31*s_DL)/up_out!R31),".")</f>
        <v>5.3070625156265105</v>
      </c>
    </row>
    <row r="32" spans="1:19">
      <c r="A32" s="88" t="s">
        <v>39</v>
      </c>
      <c r="B32" s="28"/>
      <c r="C32" s="28">
        <v>5</v>
      </c>
      <c r="D32" s="30">
        <f>IFERROR((($C32*s_DL)/up_out!C32),".")</f>
        <v>765402.29680702917</v>
      </c>
      <c r="E32" s="30">
        <f>IFERROR((($C32*s_DL)/up_out!D32),".")</f>
        <v>21746891.213075355</v>
      </c>
      <c r="F32" s="30">
        <f>IFERROR((($C32*s_DL)/up_out!E32),".")</f>
        <v>61055.108110145506</v>
      </c>
      <c r="G32" s="30">
        <f>IFERROR((($C32*s_DL)/up_out!F32),".")</f>
        <v>4.45815137316026</v>
      </c>
      <c r="H32" s="30">
        <f>IFERROR((($C32*s_DL)/up_out!G32),".")</f>
        <v>826461.8630685478</v>
      </c>
      <c r="I32" s="30">
        <f>IFERROR((($C32*s_DL)/up_out!H32),".")</f>
        <v>22512297.968033757</v>
      </c>
      <c r="J32" s="30">
        <f>IFERROR((($C32*s_DL)/up_out!I32),".")</f>
        <v>5.5520487470415825</v>
      </c>
      <c r="K32" s="30">
        <f>IFERROR((($C32*s_DL)/up_out!J32),".")</f>
        <v>5.5520487470415825</v>
      </c>
      <c r="L32" s="30">
        <f>IFERROR((($C32*s_DL)/up_out!K32),".")</f>
        <v>5.5520487470415825</v>
      </c>
      <c r="M32" s="30">
        <f>IFERROR((($C32*s_DL)/up_out!L32),".")</f>
        <v>5.5520487470415825</v>
      </c>
      <c r="N32" s="30">
        <f>IFERROR((($C32*s_DL)/up_out!M32),".")</f>
        <v>5.5520487470415825</v>
      </c>
      <c r="O32" s="30">
        <f>IFERROR((($C32*s_DL)/up_out!N32),".")</f>
        <v>5.5675281624629767</v>
      </c>
      <c r="P32" s="30">
        <f>IFERROR((($C32*s_DL)/up_out!O32),".")</f>
        <v>5.519588987967265</v>
      </c>
      <c r="Q32" s="30">
        <f>IFERROR((($C32*s_DL)/up_out!P32),".")</f>
        <v>5.5813626263818241</v>
      </c>
      <c r="R32" s="30">
        <f>IFERROR((($C32*s_DL)/up_out!Q32),".")</f>
        <v>5.4800668877727698</v>
      </c>
      <c r="S32" s="30">
        <f>IFERROR((($C32*s_DL)/up_out!R32),".")</f>
        <v>5.0386156821244379</v>
      </c>
    </row>
    <row r="33" spans="1:19">
      <c r="A33" s="88" t="s">
        <v>40</v>
      </c>
      <c r="B33" s="28"/>
      <c r="C33" s="28">
        <v>5</v>
      </c>
      <c r="D33" s="30">
        <f>IFERROR((($C33*s_DL)/up_out!C33),".")</f>
        <v>765402.29680702917</v>
      </c>
      <c r="E33" s="30">
        <f>IFERROR((($C33*s_DL)/up_out!D33),".")</f>
        <v>21746891.213075355</v>
      </c>
      <c r="F33" s="30">
        <f>IFERROR((($C33*s_DL)/up_out!E33),".")</f>
        <v>61055.108110145506</v>
      </c>
      <c r="G33" s="30">
        <f>IFERROR((($C33*s_DL)/up_out!F33),".")</f>
        <v>4.5900327013783366</v>
      </c>
      <c r="H33" s="30">
        <f>IFERROR((($C33*s_DL)/up_out!G33),".")</f>
        <v>826461.99494987598</v>
      </c>
      <c r="I33" s="30">
        <f>IFERROR((($C33*s_DL)/up_out!H33),".")</f>
        <v>22512298.099915083</v>
      </c>
      <c r="J33" s="30" t="str">
        <f>IFERROR((($C33*s_DL)/up_out!I33),".")</f>
        <v>.</v>
      </c>
      <c r="K33" s="30" t="str">
        <f>IFERROR((($C33*s_DL)/up_out!J33),".")</f>
        <v>.</v>
      </c>
      <c r="L33" s="30" t="str">
        <f>IFERROR((($C33*s_DL)/up_out!K33),".")</f>
        <v>.</v>
      </c>
      <c r="M33" s="30" t="str">
        <f>IFERROR((($C33*s_DL)/up_out!L33),".")</f>
        <v>.</v>
      </c>
      <c r="N33" s="30" t="str">
        <f>IFERROR((($C33*s_DL)/up_out!M33),".")</f>
        <v>.</v>
      </c>
      <c r="O33" s="30">
        <f>IFERROR((($C33*s_DL)/up_out!N33),".")</f>
        <v>5.5063190952708077</v>
      </c>
      <c r="P33" s="30">
        <f>IFERROR((($C33*s_DL)/up_out!O33),".")</f>
        <v>5.4719241435115906</v>
      </c>
      <c r="Q33" s="30">
        <f>IFERROR((($C33*s_DL)/up_out!P33),".")</f>
        <v>5.4975230583774035</v>
      </c>
      <c r="R33" s="30">
        <f>IFERROR((($C33*s_DL)/up_out!Q33),".")</f>
        <v>5.4079053265616404</v>
      </c>
      <c r="S33" s="30">
        <f>IFERROR((($C33*s_DL)/up_out!R33),".")</f>
        <v>5.1876683438486522</v>
      </c>
    </row>
    <row r="34" spans="1:19">
      <c r="A34" s="88" t="s">
        <v>41</v>
      </c>
      <c r="B34" s="28"/>
      <c r="C34" s="28">
        <v>5</v>
      </c>
      <c r="D34" s="30">
        <f>IFERROR((($C34*s_DL)/up_out!C34),".")</f>
        <v>765402.29680702917</v>
      </c>
      <c r="E34" s="30">
        <f>IFERROR((($C34*s_DL)/up_out!D34),".")</f>
        <v>21746891.213075355</v>
      </c>
      <c r="F34" s="30">
        <f>IFERROR((($C34*s_DL)/up_out!E34),".")</f>
        <v>61055.108110145506</v>
      </c>
      <c r="G34" s="30">
        <f>IFERROR((($C34*s_DL)/up_out!F34),".")</f>
        <v>5.0694710486113443</v>
      </c>
      <c r="H34" s="30">
        <f>IFERROR((($C34*s_DL)/up_out!G34),".")</f>
        <v>826462.47438822326</v>
      </c>
      <c r="I34" s="30">
        <f>IFERROR((($C34*s_DL)/up_out!H34),".")</f>
        <v>22512298.579353433</v>
      </c>
      <c r="J34" s="30" t="str">
        <f>IFERROR((($C34*s_DL)/up_out!I34),".")</f>
        <v>.</v>
      </c>
      <c r="K34" s="30" t="str">
        <f>IFERROR((($C34*s_DL)/up_out!J34),".")</f>
        <v>.</v>
      </c>
      <c r="L34" s="30" t="str">
        <f>IFERROR((($C34*s_DL)/up_out!K34),".")</f>
        <v>.</v>
      </c>
      <c r="M34" s="30" t="str">
        <f>IFERROR((($C34*s_DL)/up_out!L34),".")</f>
        <v>.</v>
      </c>
      <c r="N34" s="30" t="str">
        <f>IFERROR((($C34*s_DL)/up_out!M34),".")</f>
        <v>.</v>
      </c>
      <c r="O34" s="30">
        <f>IFERROR((($C34*s_DL)/up_out!N34),".")</f>
        <v>5.2289622606915804</v>
      </c>
      <c r="P34" s="30">
        <f>IFERROR((($C34*s_DL)/up_out!O34),".")</f>
        <v>5.5999366012365099</v>
      </c>
      <c r="Q34" s="30">
        <f>IFERROR((($C34*s_DL)/up_out!P34),".")</f>
        <v>5.4080453298061739</v>
      </c>
      <c r="R34" s="30">
        <f>IFERROR((($C34*s_DL)/up_out!Q34),".")</f>
        <v>5.3371476867748555</v>
      </c>
      <c r="S34" s="30">
        <f>IFERROR((($C34*s_DL)/up_out!R34),".")</f>
        <v>5.7295309619561294</v>
      </c>
    </row>
    <row r="35" spans="1:19">
      <c r="A35" s="88" t="s">
        <v>42</v>
      </c>
      <c r="B35" s="28"/>
      <c r="C35" s="28">
        <v>5</v>
      </c>
      <c r="D35" s="30">
        <f>IFERROR((($C35*s_DL)/up_out!C35),".")</f>
        <v>765402.29680702917</v>
      </c>
      <c r="E35" s="30">
        <f>IFERROR((($C35*s_DL)/up_out!D35),".")</f>
        <v>21746891.213075355</v>
      </c>
      <c r="F35" s="30">
        <f>IFERROR((($C35*s_DL)/up_out!E35),".")</f>
        <v>61055.108110145506</v>
      </c>
      <c r="G35" s="30">
        <f>IFERROR((($C35*s_DL)/up_out!F35),".")</f>
        <v>4.7902468170476844</v>
      </c>
      <c r="H35" s="30">
        <f>IFERROR((($C35*s_DL)/up_out!G35),".")</f>
        <v>826462.19516399154</v>
      </c>
      <c r="I35" s="30">
        <f>IFERROR((($C35*s_DL)/up_out!H35),".")</f>
        <v>22512298.300129201</v>
      </c>
      <c r="J35" s="30">
        <f>IFERROR((($C35*s_DL)/up_out!I35),".")</f>
        <v>5.9976197130132416</v>
      </c>
      <c r="K35" s="30">
        <f>IFERROR((($C35*s_DL)/up_out!J35),".")</f>
        <v>5.9976197130132416</v>
      </c>
      <c r="L35" s="30">
        <f>IFERROR((($C35*s_DL)/up_out!K35),".")</f>
        <v>5.9976197130132416</v>
      </c>
      <c r="M35" s="30">
        <f>IFERROR((($C35*s_DL)/up_out!L35),".")</f>
        <v>5.9976197130132416</v>
      </c>
      <c r="N35" s="30">
        <f>IFERROR((($C35*s_DL)/up_out!M35),".")</f>
        <v>5.9976197130132416</v>
      </c>
      <c r="O35" s="30">
        <f>IFERROR((($C35*s_DL)/up_out!N35),".")</f>
        <v>5.504904450608934</v>
      </c>
      <c r="P35" s="30">
        <f>IFERROR((($C35*s_DL)/up_out!O35),".")</f>
        <v>5.4862673260633894</v>
      </c>
      <c r="Q35" s="30">
        <f>IFERROR((($C35*s_DL)/up_out!P35),".")</f>
        <v>5.4481387589592059</v>
      </c>
      <c r="R35" s="30">
        <f>IFERROR((($C35*s_DL)/up_out!Q35),".")</f>
        <v>5.4465911613657028</v>
      </c>
      <c r="S35" s="30">
        <f>IFERROR((($C35*s_DL)/up_out!R35),".")</f>
        <v>5.4139509212119128</v>
      </c>
    </row>
    <row r="36" spans="1:19">
      <c r="A36" s="88" t="s">
        <v>43</v>
      </c>
      <c r="B36" s="28"/>
      <c r="C36" s="28">
        <v>5</v>
      </c>
      <c r="D36" s="30">
        <f>IFERROR((($C36*s_DL)/up_out!C36),".")</f>
        <v>765402.29680702917</v>
      </c>
      <c r="E36" s="30">
        <f>IFERROR((($C36*s_DL)/up_out!D36),".")</f>
        <v>21746891.213075355</v>
      </c>
      <c r="F36" s="30">
        <f>IFERROR((($C36*s_DL)/up_out!E36),".")</f>
        <v>61055.108110145506</v>
      </c>
      <c r="G36" s="30">
        <f>IFERROR((($C36*s_DL)/up_out!F36),".")</f>
        <v>4.4973033113134147</v>
      </c>
      <c r="H36" s="30">
        <f>IFERROR((($C36*s_DL)/up_out!G36),".")</f>
        <v>826461.90222048596</v>
      </c>
      <c r="I36" s="30">
        <f>IFERROR((($C36*s_DL)/up_out!H36),".")</f>
        <v>22512298.007185694</v>
      </c>
      <c r="J36" s="30" t="str">
        <f>IFERROR((($C36*s_DL)/up_out!I36),".")</f>
        <v>.</v>
      </c>
      <c r="K36" s="30" t="str">
        <f>IFERROR((($C36*s_DL)/up_out!J36),".")</f>
        <v>.</v>
      </c>
      <c r="L36" s="30" t="str">
        <f>IFERROR((($C36*s_DL)/up_out!K36),".")</f>
        <v>.</v>
      </c>
      <c r="M36" s="30" t="str">
        <f>IFERROR((($C36*s_DL)/up_out!L36),".")</f>
        <v>.</v>
      </c>
      <c r="N36" s="30" t="str">
        <f>IFERROR((($C36*s_DL)/up_out!M36),".")</f>
        <v>.</v>
      </c>
      <c r="O36" s="30">
        <f>IFERROR((($C36*s_DL)/up_out!N36),".")</f>
        <v>5.5226359178976603</v>
      </c>
      <c r="P36" s="30">
        <f>IFERROR((($C36*s_DL)/up_out!O36),".")</f>
        <v>5.5324786360454237</v>
      </c>
      <c r="Q36" s="30">
        <f>IFERROR((($C36*s_DL)/up_out!P36),".")</f>
        <v>5.5822930085499145</v>
      </c>
      <c r="R36" s="30">
        <f>IFERROR((($C36*s_DL)/up_out!Q36),".")</f>
        <v>5.4422898939053361</v>
      </c>
      <c r="S36" s="30">
        <f>IFERROR((($C36*s_DL)/up_out!R36),".")</f>
        <v>5.0828653167940239</v>
      </c>
    </row>
    <row r="37" spans="1:19">
      <c r="A37" s="88" t="s">
        <v>44</v>
      </c>
      <c r="B37" s="28"/>
      <c r="C37" s="28">
        <v>5</v>
      </c>
      <c r="D37" s="30">
        <f>IFERROR((($C37*s_DL)/up_out!C37),".")</f>
        <v>765402.29680702917</v>
      </c>
      <c r="E37" s="30">
        <f>IFERROR((($C37*s_DL)/up_out!D37),".")</f>
        <v>21746891.213075355</v>
      </c>
      <c r="F37" s="30">
        <f>IFERROR((($C37*s_DL)/up_out!E37),".")</f>
        <v>61055.108110145506</v>
      </c>
      <c r="G37" s="30">
        <f>IFERROR((($C37*s_DL)/up_out!F37),".")</f>
        <v>4.6686291517444021</v>
      </c>
      <c r="H37" s="30">
        <f>IFERROR((($C37*s_DL)/up_out!G37),".")</f>
        <v>826462.07354632649</v>
      </c>
      <c r="I37" s="30">
        <f>IFERROR((($C37*s_DL)/up_out!H37),".")</f>
        <v>22512298.178511538</v>
      </c>
      <c r="J37" s="30">
        <f>IFERROR((($C37*s_DL)/up_out!I37),".")</f>
        <v>5.8510503163120386</v>
      </c>
      <c r="K37" s="30">
        <f>IFERROR((($C37*s_DL)/up_out!J37),".")</f>
        <v>5.8510503163120386</v>
      </c>
      <c r="L37" s="30">
        <f>IFERROR((($C37*s_DL)/up_out!K37),".")</f>
        <v>5.8510503163120386</v>
      </c>
      <c r="M37" s="30">
        <f>IFERROR((($C37*s_DL)/up_out!L37),".")</f>
        <v>5.8510503163120386</v>
      </c>
      <c r="N37" s="30">
        <f>IFERROR((($C37*s_DL)/up_out!M37),".")</f>
        <v>5.8510503163120386</v>
      </c>
      <c r="O37" s="30">
        <f>IFERROR((($C37*s_DL)/up_out!N37),".")</f>
        <v>5.2764982812433221</v>
      </c>
      <c r="P37" s="30">
        <f>IFERROR((($C37*s_DL)/up_out!O37),".")</f>
        <v>5.2764982812433221</v>
      </c>
      <c r="Q37" s="30">
        <f>IFERROR((($C37*s_DL)/up_out!P37),".")</f>
        <v>5.2764982812433221</v>
      </c>
      <c r="R37" s="30">
        <f>IFERROR((($C37*s_DL)/up_out!Q37),".")</f>
        <v>5.2764982812433221</v>
      </c>
      <c r="S37" s="30">
        <f>IFERROR((($C37*s_DL)/up_out!R37),".")</f>
        <v>5.2764982812433221</v>
      </c>
    </row>
    <row r="38" spans="1:19">
      <c r="A38" s="88" t="s">
        <v>45</v>
      </c>
      <c r="B38" s="28"/>
      <c r="C38" s="28">
        <v>5</v>
      </c>
      <c r="D38" s="30">
        <f>IFERROR((($C38*s_DL)/up_out!C38),".")</f>
        <v>765402.29680702917</v>
      </c>
      <c r="E38" s="30">
        <f>IFERROR((($C38*s_DL)/up_out!D38),".")</f>
        <v>21746891.213075355</v>
      </c>
      <c r="F38" s="30">
        <f>IFERROR((($C38*s_DL)/up_out!E38),".")</f>
        <v>61055.108110145506</v>
      </c>
      <c r="G38" s="30">
        <f>IFERROR((($C38*s_DL)/up_out!F38),".")</f>
        <v>5.1873657241604469</v>
      </c>
      <c r="H38" s="30">
        <f>IFERROR((($C38*s_DL)/up_out!G38),".")</f>
        <v>826462.59228289872</v>
      </c>
      <c r="I38" s="30">
        <f>IFERROR((($C38*s_DL)/up_out!H38),".")</f>
        <v>22512298.697248109</v>
      </c>
      <c r="J38" s="30" t="str">
        <f>IFERROR((($C38*s_DL)/up_out!I38),".")</f>
        <v>.</v>
      </c>
      <c r="K38" s="30" t="str">
        <f>IFERROR((($C38*s_DL)/up_out!J38),".")</f>
        <v>.</v>
      </c>
      <c r="L38" s="30" t="str">
        <f>IFERROR((($C38*s_DL)/up_out!K38),".")</f>
        <v>.</v>
      </c>
      <c r="M38" s="30" t="str">
        <f>IFERROR((($C38*s_DL)/up_out!L38),".")</f>
        <v>.</v>
      </c>
      <c r="N38" s="30" t="str">
        <f>IFERROR((($C38*s_DL)/up_out!M38),".")</f>
        <v>.</v>
      </c>
      <c r="O38" s="30">
        <f>IFERROR((($C38*s_DL)/up_out!N38),".")</f>
        <v>5.4363921685537226</v>
      </c>
      <c r="P38" s="30">
        <f>IFERROR((($C38*s_DL)/up_out!O38),".")</f>
        <v>5.8627758680481339</v>
      </c>
      <c r="Q38" s="30">
        <f>IFERROR((($C38*s_DL)/up_out!P38),".")</f>
        <v>5.7502705742049924</v>
      </c>
      <c r="R38" s="30">
        <f>IFERROR((($C38*s_DL)/up_out!Q38),".")</f>
        <v>5.5962860558641321</v>
      </c>
      <c r="S38" s="30">
        <f>IFERROR((($C38*s_DL)/up_out!R38),".")</f>
        <v>5.8627758680481339</v>
      </c>
    </row>
    <row r="39" spans="1:19">
      <c r="A39" s="88" t="s">
        <v>46</v>
      </c>
      <c r="B39" s="28"/>
      <c r="C39" s="28">
        <v>5</v>
      </c>
      <c r="D39" s="30">
        <f>IFERROR((($C39*s_DL)/up_out!C39),".")</f>
        <v>765402.29680702917</v>
      </c>
      <c r="E39" s="30">
        <f>IFERROR((($C39*s_DL)/up_out!D39),".")</f>
        <v>21746891.213075355</v>
      </c>
      <c r="F39" s="30">
        <f>IFERROR((($C39*s_DL)/up_out!E39),".")</f>
        <v>61055.108110145506</v>
      </c>
      <c r="G39" s="30">
        <f>IFERROR((($C39*s_DL)/up_out!F39),".")</f>
        <v>5.1873657241604469</v>
      </c>
      <c r="H39" s="30">
        <f>IFERROR((($C39*s_DL)/up_out!G39),".")</f>
        <v>826462.59228289872</v>
      </c>
      <c r="I39" s="30">
        <f>IFERROR((($C39*s_DL)/up_out!H39),".")</f>
        <v>22512298.697248109</v>
      </c>
      <c r="J39" s="30">
        <f>IFERROR((($C39*s_DL)/up_out!I39),".")</f>
        <v>7.0763704727340997</v>
      </c>
      <c r="K39" s="30">
        <f>IFERROR((($C39*s_DL)/up_out!J39),".")</f>
        <v>7.0763704727340997</v>
      </c>
      <c r="L39" s="30">
        <f>IFERROR((($C39*s_DL)/up_out!K39),".")</f>
        <v>7.0763704727340997</v>
      </c>
      <c r="M39" s="30">
        <f>IFERROR((($C39*s_DL)/up_out!L39),".")</f>
        <v>7.0763704727340997</v>
      </c>
      <c r="N39" s="30">
        <f>IFERROR((($C39*s_DL)/up_out!M39),".")</f>
        <v>7.0763704727340997</v>
      </c>
      <c r="O39" s="30">
        <f>IFERROR((($C39*s_DL)/up_out!N39),".")</f>
        <v>5.8627758680481339</v>
      </c>
      <c r="P39" s="30">
        <f>IFERROR((($C39*s_DL)/up_out!O39),".")</f>
        <v>5.7295309619561294</v>
      </c>
      <c r="Q39" s="30">
        <f>IFERROR((($C39*s_DL)/up_out!P39),".")</f>
        <v>5.7043224662089962</v>
      </c>
      <c r="R39" s="30">
        <f>IFERROR((($C39*s_DL)/up_out!Q39),".")</f>
        <v>5.6152708182096918</v>
      </c>
      <c r="S39" s="30">
        <f>IFERROR((($C39*s_DL)/up_out!R39),".")</f>
        <v>5.8627758680481339</v>
      </c>
    </row>
    <row r="40" spans="1:19">
      <c r="A40" s="88" t="s">
        <v>47</v>
      </c>
      <c r="B40" s="28"/>
      <c r="C40" s="28">
        <v>5</v>
      </c>
      <c r="D40" s="30">
        <f>IFERROR((($C40*s_DL)/up_out!C40),".")</f>
        <v>765402.29680702917</v>
      </c>
      <c r="E40" s="30">
        <f>IFERROR((($C40*s_DL)/up_out!D40),".")</f>
        <v>21746891.213075355</v>
      </c>
      <c r="F40" s="30">
        <f>IFERROR((($C40*s_DL)/up_out!E40),".")</f>
        <v>61055.108110145506</v>
      </c>
      <c r="G40" s="30">
        <f>IFERROR((($C40*s_DL)/up_out!F40),".")</f>
        <v>5.056224455853024</v>
      </c>
      <c r="H40" s="30">
        <f>IFERROR((($C40*s_DL)/up_out!G40),".")</f>
        <v>826462.46114163043</v>
      </c>
      <c r="I40" s="30">
        <f>IFERROR((($C40*s_DL)/up_out!H40),".")</f>
        <v>22512298.566106837</v>
      </c>
      <c r="J40" s="30">
        <f>IFERROR((($C40*s_DL)/up_out!I40),".")</f>
        <v>6.8711733173524143</v>
      </c>
      <c r="K40" s="30">
        <f>IFERROR((($C40*s_DL)/up_out!J40),".")</f>
        <v>6.8711733173524143</v>
      </c>
      <c r="L40" s="30">
        <f>IFERROR((($C40*s_DL)/up_out!K40),".")</f>
        <v>6.8711733173524143</v>
      </c>
      <c r="M40" s="30">
        <f>IFERROR((($C40*s_DL)/up_out!L40),".")</f>
        <v>6.8711733173524143</v>
      </c>
      <c r="N40" s="30">
        <f>IFERROR((($C40*s_DL)/up_out!M40),".")</f>
        <v>6.8711733173524143</v>
      </c>
      <c r="O40" s="30">
        <f>IFERROR((($C40*s_DL)/up_out!N40),".")</f>
        <v>5.6067006002483328</v>
      </c>
      <c r="P40" s="30">
        <f>IFERROR((($C40*s_DL)/up_out!O40),".")</f>
        <v>5.4230676779445259</v>
      </c>
      <c r="Q40" s="30">
        <f>IFERROR((($C40*s_DL)/up_out!P40),".")</f>
        <v>5.3067388888821689</v>
      </c>
      <c r="R40" s="30">
        <f>IFERROR((($C40*s_DL)/up_out!Q40),".")</f>
        <v>5.348497283131632</v>
      </c>
      <c r="S40" s="30">
        <f>IFERROR((($C40*s_DL)/up_out!R40),".")</f>
        <v>5.7145596241929884</v>
      </c>
    </row>
    <row r="41" spans="1:19">
      <c r="A41" s="34" t="s">
        <v>48</v>
      </c>
      <c r="B41" s="28" t="s">
        <v>9</v>
      </c>
      <c r="C41" s="28">
        <v>5</v>
      </c>
      <c r="D41" s="30">
        <f>IFERROR((($C41*s_DL)/up_out!C41),".")</f>
        <v>765402.29680702917</v>
      </c>
      <c r="E41" s="30">
        <f>IFERROR((($C41*s_DL)/up_out!D41),".")</f>
        <v>21746891.213075355</v>
      </c>
      <c r="F41" s="30">
        <f>IFERROR((($C41*s_DL)/up_out!E41),".")</f>
        <v>61055.108110145506</v>
      </c>
      <c r="G41" s="30">
        <f>IFERROR((($C41*s_DL)/up_out!F41),".")</f>
        <v>4.8114696571922995</v>
      </c>
      <c r="H41" s="30">
        <f>IFERROR((($C41*s_DL)/up_out!G41),".")</f>
        <v>826462.21638683183</v>
      </c>
      <c r="I41" s="30">
        <f>IFERROR((($C41*s_DL)/up_out!H41),".")</f>
        <v>22512298.321352042</v>
      </c>
      <c r="J41" s="30">
        <f>IFERROR((($C41*s_DL)/up_out!I41),".")</f>
        <v>6.2379935236032154</v>
      </c>
      <c r="K41" s="30">
        <f>IFERROR((($C41*s_DL)/up_out!J41),".")</f>
        <v>6.2379935236032154</v>
      </c>
      <c r="L41" s="30">
        <f>IFERROR((($C41*s_DL)/up_out!K41),".")</f>
        <v>6.2379935236032154</v>
      </c>
      <c r="M41" s="30">
        <f>IFERROR((($C41*s_DL)/up_out!L41),".")</f>
        <v>6.2379935236032154</v>
      </c>
      <c r="N41" s="30">
        <f>IFERROR((($C41*s_DL)/up_out!M41),".")</f>
        <v>6.2379935236032154</v>
      </c>
      <c r="O41" s="30">
        <f>IFERROR((($C41*s_DL)/up_out!N41),".")</f>
        <v>4.8281683619219953</v>
      </c>
      <c r="P41" s="30">
        <f>IFERROR((($C41*s_DL)/up_out!O41),".")</f>
        <v>5.2215347574803701</v>
      </c>
      <c r="Q41" s="30">
        <f>IFERROR((($C41*s_DL)/up_out!P41),".")</f>
        <v>5.3263127167234696</v>
      </c>
      <c r="R41" s="30">
        <f>IFERROR((($C41*s_DL)/up_out!Q41),".")</f>
        <v>5.1614868886165377</v>
      </c>
      <c r="S41" s="30">
        <f>IFERROR((($C41*s_DL)/up_out!R41),".")</f>
        <v>5.437937037030153</v>
      </c>
    </row>
    <row r="42" spans="1:19">
      <c r="A42" s="88" t="s">
        <v>49</v>
      </c>
      <c r="B42" s="28"/>
      <c r="C42" s="28">
        <v>5</v>
      </c>
      <c r="D42" s="30">
        <f>IFERROR((($C42*s_DL)/up_out!C42),".")</f>
        <v>765402.29680702917</v>
      </c>
      <c r="E42" s="30">
        <f>IFERROR((($C42*s_DL)/up_out!D42),".")</f>
        <v>21746891.213075355</v>
      </c>
      <c r="F42" s="30">
        <f>IFERROR((($C42*s_DL)/up_out!E42),".")</f>
        <v>61055.108110145506</v>
      </c>
      <c r="G42" s="30">
        <f>IFERROR((($C42*s_DL)/up_out!F42),".")</f>
        <v>4.4555381946108401</v>
      </c>
      <c r="H42" s="30">
        <f>IFERROR((($C42*s_DL)/up_out!G42),".")</f>
        <v>826461.86045536923</v>
      </c>
      <c r="I42" s="30">
        <f>IFERROR((($C42*s_DL)/up_out!H42),".")</f>
        <v>22512297.965420581</v>
      </c>
      <c r="J42" s="30" t="str">
        <f>IFERROR((($C42*s_DL)/up_out!I42),".")</f>
        <v>.</v>
      </c>
      <c r="K42" s="30" t="str">
        <f>IFERROR((($C42*s_DL)/up_out!J42),".")</f>
        <v>.</v>
      </c>
      <c r="L42" s="30" t="str">
        <f>IFERROR((($C42*s_DL)/up_out!K42),".")</f>
        <v>.</v>
      </c>
      <c r="M42" s="30" t="str">
        <f>IFERROR((($C42*s_DL)/up_out!L42),".")</f>
        <v>.</v>
      </c>
      <c r="N42" s="30" t="str">
        <f>IFERROR((($C42*s_DL)/up_out!M42),".")</f>
        <v>.</v>
      </c>
      <c r="O42" s="30">
        <f>IFERROR((($C42*s_DL)/up_out!N42),".")</f>
        <v>5.5986868649829056</v>
      </c>
      <c r="P42" s="30">
        <f>IFERROR((($C42*s_DL)/up_out!O42),".")</f>
        <v>5.5288202806276701</v>
      </c>
      <c r="Q42" s="30">
        <f>IFERROR((($C42*s_DL)/up_out!P42),".")</f>
        <v>5.6081361716075762</v>
      </c>
      <c r="R42" s="30">
        <f>IFERROR((($C42*s_DL)/up_out!Q42),".")</f>
        <v>5.5701596036892278</v>
      </c>
      <c r="S42" s="30">
        <f>IFERROR((($C42*s_DL)/up_out!R42),".")</f>
        <v>5.0356622601077321</v>
      </c>
    </row>
    <row r="43" spans="1:19">
      <c r="A43" s="88" t="s">
        <v>50</v>
      </c>
      <c r="B43" s="28"/>
      <c r="C43" s="28">
        <v>5</v>
      </c>
      <c r="D43" s="30">
        <f>IFERROR((($C43*s_DL)/up_out!C43),".")</f>
        <v>765402.29680702917</v>
      </c>
      <c r="E43" s="30">
        <f>IFERROR((($C43*s_DL)/up_out!D43),".")</f>
        <v>21746891.213075355</v>
      </c>
      <c r="F43" s="30">
        <f>IFERROR((($C43*s_DL)/up_out!E43),".")</f>
        <v>61055.108110145506</v>
      </c>
      <c r="G43" s="30">
        <f>IFERROR((($C43*s_DL)/up_out!F43),".")</f>
        <v>4.5790752809364186</v>
      </c>
      <c r="H43" s="30">
        <f>IFERROR((($C43*s_DL)/up_out!G43),".")</f>
        <v>826461.98399245553</v>
      </c>
      <c r="I43" s="30">
        <f>IFERROR((($C43*s_DL)/up_out!H43),".")</f>
        <v>22512298.088957664</v>
      </c>
      <c r="J43" s="30" t="str">
        <f>IFERROR((($C43*s_DL)/up_out!I43),".")</f>
        <v>.</v>
      </c>
      <c r="K43" s="30" t="str">
        <f>IFERROR((($C43*s_DL)/up_out!J43),".")</f>
        <v>.</v>
      </c>
      <c r="L43" s="30" t="str">
        <f>IFERROR((($C43*s_DL)/up_out!K43),".")</f>
        <v>.</v>
      </c>
      <c r="M43" s="30" t="str">
        <f>IFERROR((($C43*s_DL)/up_out!L43),".")</f>
        <v>.</v>
      </c>
      <c r="N43" s="30" t="str">
        <f>IFERROR((($C43*s_DL)/up_out!M43),".")</f>
        <v>.</v>
      </c>
      <c r="O43" s="30">
        <f>IFERROR((($C43*s_DL)/up_out!N43),".")</f>
        <v>5.4230676779445259</v>
      </c>
      <c r="P43" s="30">
        <f>IFERROR((($C43*s_DL)/up_out!O43),".")</f>
        <v>5.475892181324145</v>
      </c>
      <c r="Q43" s="30">
        <f>IFERROR((($C43*s_DL)/up_out!P43),".")</f>
        <v>5.4901418086382971</v>
      </c>
      <c r="R43" s="30">
        <f>IFERROR((($C43*s_DL)/up_out!Q43),".")</f>
        <v>5.456891384875572</v>
      </c>
      <c r="S43" s="30">
        <f>IFERROR((($C43*s_DL)/up_out!R43),".")</f>
        <v>5.1752842353128461</v>
      </c>
    </row>
    <row r="44" spans="1:19">
      <c r="A44" s="88" t="s">
        <v>51</v>
      </c>
      <c r="B44" s="28"/>
      <c r="C44" s="28">
        <v>5</v>
      </c>
      <c r="D44" s="30">
        <f>IFERROR((($C44*s_DL)/up_out!C44),".")</f>
        <v>765402.29680702917</v>
      </c>
      <c r="E44" s="30">
        <f>IFERROR((($C44*s_DL)/up_out!D44),".")</f>
        <v>21746891.213075355</v>
      </c>
      <c r="F44" s="30">
        <f>IFERROR((($C44*s_DL)/up_out!E44),".")</f>
        <v>61055.108110145506</v>
      </c>
      <c r="G44" s="30">
        <f>IFERROR((($C44*s_DL)/up_out!F44),".")</f>
        <v>4.9810500419495209</v>
      </c>
      <c r="H44" s="30">
        <f>IFERROR((($C44*s_DL)/up_out!G44),".")</f>
        <v>826462.38596721645</v>
      </c>
      <c r="I44" s="30">
        <f>IFERROR((($C44*s_DL)/up_out!H44),".")</f>
        <v>22512298.490932424</v>
      </c>
      <c r="J44" s="30">
        <f>IFERROR((($C44*s_DL)/up_out!I44),".")</f>
        <v>6.3845629203044192</v>
      </c>
      <c r="K44" s="30">
        <f>IFERROR((($C44*s_DL)/up_out!J44),".")</f>
        <v>6.3845629203044192</v>
      </c>
      <c r="L44" s="30">
        <f>IFERROR((($C44*s_DL)/up_out!K44),".")</f>
        <v>6.3845629203044192</v>
      </c>
      <c r="M44" s="30">
        <f>IFERROR((($C44*s_DL)/up_out!L44),".")</f>
        <v>6.3845629203044192</v>
      </c>
      <c r="N44" s="30">
        <f>IFERROR((($C44*s_DL)/up_out!M44),".")</f>
        <v>6.3845629203044192</v>
      </c>
      <c r="O44" s="30">
        <f>IFERROR((($C44*s_DL)/up_out!N44),".")</f>
        <v>4.94569360935904</v>
      </c>
      <c r="P44" s="30">
        <f>IFERROR((($C44*s_DL)/up_out!O44),".")</f>
        <v>5.5566086838278448</v>
      </c>
      <c r="Q44" s="30">
        <f>IFERROR((($C44*s_DL)/up_out!P44),".")</f>
        <v>5.4186261810747904</v>
      </c>
      <c r="R44" s="30">
        <f>IFERROR((($C44*s_DL)/up_out!Q44),".")</f>
        <v>5.3167330175926697</v>
      </c>
      <c r="S44" s="30">
        <f>IFERROR((($C44*s_DL)/up_out!R44),".")</f>
        <v>5.6295972823871301</v>
      </c>
    </row>
    <row r="45" spans="1:19">
      <c r="A45" s="88" t="s">
        <v>52</v>
      </c>
      <c r="B45" s="28"/>
      <c r="C45" s="28">
        <v>5</v>
      </c>
      <c r="D45" s="30">
        <f>IFERROR((($C45*s_DL)/up_out!C45),".")</f>
        <v>765402.29680702917</v>
      </c>
      <c r="E45" s="30">
        <f>IFERROR((($C45*s_DL)/up_out!D45),".")</f>
        <v>21746891.213075355</v>
      </c>
      <c r="F45" s="30">
        <f>IFERROR((($C45*s_DL)/up_out!E45),".")</f>
        <v>61055.108110145506</v>
      </c>
      <c r="G45" s="30">
        <f>IFERROR((($C45*s_DL)/up_out!F45),".")</f>
        <v>4.5933925496382599</v>
      </c>
      <c r="H45" s="30">
        <f>IFERROR((($C45*s_DL)/up_out!G45),".")</f>
        <v>826461.99830972415</v>
      </c>
      <c r="I45" s="30">
        <f>IFERROR((($C45*s_DL)/up_out!H45),".")</f>
        <v>22512298.10327493</v>
      </c>
      <c r="J45" s="30">
        <f>IFERROR((($C45*s_DL)/up_out!I45),".")</f>
        <v>5.7806970058954601</v>
      </c>
      <c r="K45" s="30">
        <f>IFERROR((($C45*s_DL)/up_out!J45),".")</f>
        <v>5.7806970058954601</v>
      </c>
      <c r="L45" s="30">
        <f>IFERROR((($C45*s_DL)/up_out!K45),".")</f>
        <v>5.7806970058954601</v>
      </c>
      <c r="M45" s="30">
        <f>IFERROR((($C45*s_DL)/up_out!L45),".")</f>
        <v>5.7806970058954601</v>
      </c>
      <c r="N45" s="30">
        <f>IFERROR((($C45*s_DL)/up_out!M45),".")</f>
        <v>5.7806970058954601</v>
      </c>
      <c r="O45" s="30">
        <f>IFERROR((($C45*s_DL)/up_out!N45),".")</f>
        <v>5.3308251618738822</v>
      </c>
      <c r="P45" s="30">
        <f>IFERROR((($C45*s_DL)/up_out!O45),".")</f>
        <v>5.4267016299288544</v>
      </c>
      <c r="Q45" s="30">
        <f>IFERROR((($C45*s_DL)/up_out!P45),".")</f>
        <v>5.4635596124417445</v>
      </c>
      <c r="R45" s="30">
        <f>IFERROR((($C45*s_DL)/up_out!Q45),".")</f>
        <v>5.3538543517245101</v>
      </c>
      <c r="S45" s="30">
        <f>IFERROR((($C45*s_DL)/up_out!R45),".")</f>
        <v>5.1914656541494946</v>
      </c>
    </row>
    <row r="46" spans="1:19">
      <c r="A46" s="88" t="s">
        <v>53</v>
      </c>
      <c r="B46" s="28"/>
      <c r="C46" s="28">
        <v>5</v>
      </c>
      <c r="D46" s="30">
        <f>IFERROR((($C46*s_DL)/up_out!C46),".")</f>
        <v>765402.29680702917</v>
      </c>
      <c r="E46" s="30">
        <f>IFERROR((($C46*s_DL)/up_out!D46),".")</f>
        <v>21746891.213075355</v>
      </c>
      <c r="F46" s="30">
        <f>IFERROR((($C46*s_DL)/up_out!E46),".")</f>
        <v>61055.108110145506</v>
      </c>
      <c r="G46" s="30">
        <f>IFERROR((($C46*s_DL)/up_out!F46),".")</f>
        <v>4.6686291517444021</v>
      </c>
      <c r="H46" s="30">
        <f>IFERROR((($C46*s_DL)/up_out!G46),".")</f>
        <v>826462.07354632649</v>
      </c>
      <c r="I46" s="30">
        <f>IFERROR((($C46*s_DL)/up_out!H46),".")</f>
        <v>22512298.178511538</v>
      </c>
      <c r="J46" s="30" t="str">
        <f>IFERROR((($C46*s_DL)/up_out!I46),".")</f>
        <v>.</v>
      </c>
      <c r="K46" s="30" t="str">
        <f>IFERROR((($C46*s_DL)/up_out!J46),".")</f>
        <v>.</v>
      </c>
      <c r="L46" s="30" t="str">
        <f>IFERROR((($C46*s_DL)/up_out!K46),".")</f>
        <v>.</v>
      </c>
      <c r="M46" s="30" t="str">
        <f>IFERROR((($C46*s_DL)/up_out!L46),".")</f>
        <v>.</v>
      </c>
      <c r="N46" s="30" t="str">
        <f>IFERROR((($C46*s_DL)/up_out!M46),".")</f>
        <v>.</v>
      </c>
      <c r="O46" s="30">
        <f>IFERROR((($C46*s_DL)/up_out!N46),".")</f>
        <v>5.2764982812433221</v>
      </c>
      <c r="P46" s="30">
        <f>IFERROR((($C46*s_DL)/up_out!O46),".")</f>
        <v>5.2764982812433221</v>
      </c>
      <c r="Q46" s="30">
        <f>IFERROR((($C46*s_DL)/up_out!P46),".")</f>
        <v>5.2764982812433221</v>
      </c>
      <c r="R46" s="30">
        <f>IFERROR((($C46*s_DL)/up_out!Q46),".")</f>
        <v>5.2764982812433221</v>
      </c>
      <c r="S46" s="30">
        <f>IFERROR((($C46*s_DL)/up_out!R46),".")</f>
        <v>5.2764982812433221</v>
      </c>
    </row>
    <row r="47" spans="1:19">
      <c r="A47" s="88" t="s">
        <v>54</v>
      </c>
      <c r="B47" s="28"/>
      <c r="C47" s="28">
        <v>5</v>
      </c>
      <c r="D47" s="30">
        <f>IFERROR((($C47*s_DL)/up_out!C47),".")</f>
        <v>765402.29680702917</v>
      </c>
      <c r="E47" s="30">
        <f>IFERROR((($C47*s_DL)/up_out!D47),".")</f>
        <v>21746891.213075355</v>
      </c>
      <c r="F47" s="30">
        <f>IFERROR((($C47*s_DL)/up_out!E47),".")</f>
        <v>61055.108110145506</v>
      </c>
      <c r="G47" s="30">
        <f>IFERROR((($C47*s_DL)/up_out!F47),".")</f>
        <v>4.7172117310341255</v>
      </c>
      <c r="H47" s="30">
        <f>IFERROR((($C47*s_DL)/up_out!G47),".")</f>
        <v>826462.12212890561</v>
      </c>
      <c r="I47" s="30">
        <f>IFERROR((($C47*s_DL)/up_out!H47),".")</f>
        <v>22512298.227094114</v>
      </c>
      <c r="J47" s="30" t="str">
        <f>IFERROR((($C47*s_DL)/up_out!I47),".")</f>
        <v>.</v>
      </c>
      <c r="K47" s="30" t="str">
        <f>IFERROR((($C47*s_DL)/up_out!J47),".")</f>
        <v>.</v>
      </c>
      <c r="L47" s="30" t="str">
        <f>IFERROR((($C47*s_DL)/up_out!K47),".")</f>
        <v>.</v>
      </c>
      <c r="M47" s="30" t="str">
        <f>IFERROR((($C47*s_DL)/up_out!L47),".")</f>
        <v>.</v>
      </c>
      <c r="N47" s="30" t="str">
        <f>IFERROR((($C47*s_DL)/up_out!M47),".")</f>
        <v>.</v>
      </c>
      <c r="O47" s="30">
        <f>IFERROR((($C47*s_DL)/up_out!N47),".")</f>
        <v>5.2551790962686002</v>
      </c>
      <c r="P47" s="30">
        <f>IFERROR((($C47*s_DL)/up_out!O47),".")</f>
        <v>5.4029503097698477</v>
      </c>
      <c r="Q47" s="30">
        <f>IFERROR((($C47*s_DL)/up_out!P47),".")</f>
        <v>5.4267016299288544</v>
      </c>
      <c r="R47" s="30">
        <f>IFERROR((($C47*s_DL)/up_out!Q47),".")</f>
        <v>5.1111379362470943</v>
      </c>
      <c r="S47" s="30">
        <f>IFERROR((($C47*s_DL)/up_out!R47),".")</f>
        <v>5.3314064540256467</v>
      </c>
    </row>
    <row r="48" spans="1:19">
      <c r="A48" s="88" t="s">
        <v>55</v>
      </c>
      <c r="B48" s="28"/>
      <c r="C48" s="28">
        <v>5</v>
      </c>
      <c r="D48" s="30">
        <f>IFERROR((($C48*s_DL)/up_out!C48),".")</f>
        <v>765402.29680702917</v>
      </c>
      <c r="E48" s="30">
        <f>IFERROR((($C48*s_DL)/up_out!D48),".")</f>
        <v>21746891.213075355</v>
      </c>
      <c r="F48" s="30">
        <f>IFERROR((($C48*s_DL)/up_out!E48),".")</f>
        <v>61055.108110145506</v>
      </c>
      <c r="G48" s="30">
        <f>IFERROR((($C48*s_DL)/up_out!F48),".")</f>
        <v>4.7817692272096277</v>
      </c>
      <c r="H48" s="30">
        <f>IFERROR((($C48*s_DL)/up_out!G48),".")</f>
        <v>826462.18668640184</v>
      </c>
      <c r="I48" s="30">
        <f>IFERROR((($C48*s_DL)/up_out!H48),".")</f>
        <v>22512298.29165161</v>
      </c>
      <c r="J48" s="30" t="str">
        <f>IFERROR((($C48*s_DL)/up_out!I48),".")</f>
        <v>.</v>
      </c>
      <c r="K48" s="30" t="str">
        <f>IFERROR((($C48*s_DL)/up_out!J48),".")</f>
        <v>.</v>
      </c>
      <c r="L48" s="30" t="str">
        <f>IFERROR((($C48*s_DL)/up_out!K48),".")</f>
        <v>.</v>
      </c>
      <c r="M48" s="30" t="str">
        <f>IFERROR((($C48*s_DL)/up_out!L48),".")</f>
        <v>.</v>
      </c>
      <c r="N48" s="30" t="str">
        <f>IFERROR((($C48*s_DL)/up_out!M48),".")</f>
        <v>.</v>
      </c>
      <c r="O48" s="30">
        <f>IFERROR((($C48*s_DL)/up_out!N48),".")</f>
        <v>4.8639325720103077</v>
      </c>
      <c r="P48" s="30">
        <f>IFERROR((($C48*s_DL)/up_out!O48),".")</f>
        <v>5.1931053486374674</v>
      </c>
      <c r="Q48" s="30">
        <f>IFERROR((($C48*s_DL)/up_out!P48),".")</f>
        <v>5.2764982812433221</v>
      </c>
      <c r="R48" s="30">
        <f>IFERROR((($C48*s_DL)/up_out!Q48),".")</f>
        <v>5.1639019235125962</v>
      </c>
      <c r="S48" s="30">
        <f>IFERROR((($C48*s_DL)/up_out!R48),".")</f>
        <v>5.404369524455892</v>
      </c>
    </row>
    <row r="49" spans="1:19">
      <c r="A49" s="34" t="s">
        <v>56</v>
      </c>
      <c r="B49" s="90" t="s">
        <v>9</v>
      </c>
      <c r="C49" s="28">
        <v>5</v>
      </c>
      <c r="D49" s="30">
        <f>IFERROR((($C49*s_DL)/up_out!C49),".")</f>
        <v>765402.29680702917</v>
      </c>
      <c r="E49" s="30">
        <f>IFERROR((($C49*s_DL)/up_out!D49),".")</f>
        <v>21746891.213075355</v>
      </c>
      <c r="F49" s="30">
        <f>IFERROR((($C49*s_DL)/up_out!E49),".")</f>
        <v>61055.108110145506</v>
      </c>
      <c r="G49" s="30">
        <f>IFERROR((($C49*s_DL)/up_out!F49),".")</f>
        <v>4.6781764506232255</v>
      </c>
      <c r="H49" s="30">
        <f>IFERROR((($C49*s_DL)/up_out!G49),".")</f>
        <v>826462.08309362526</v>
      </c>
      <c r="I49" s="30">
        <f>IFERROR((($C49*s_DL)/up_out!H49),".")</f>
        <v>22512298.188058835</v>
      </c>
      <c r="J49" s="30" t="str">
        <f>IFERROR((($C49*s_DL)/up_out!I49),".")</f>
        <v>.</v>
      </c>
      <c r="K49" s="30" t="str">
        <f>IFERROR((($C49*s_DL)/up_out!J49),".")</f>
        <v>.</v>
      </c>
      <c r="L49" s="30" t="str">
        <f>IFERROR((($C49*s_DL)/up_out!K49),".")</f>
        <v>.</v>
      </c>
      <c r="M49" s="30" t="str">
        <f>IFERROR((($C49*s_DL)/up_out!L49),".")</f>
        <v>.</v>
      </c>
      <c r="N49" s="30" t="str">
        <f>IFERROR((($C49*s_DL)/up_out!M49),".")</f>
        <v>.</v>
      </c>
      <c r="O49" s="30">
        <f>IFERROR((($C49*s_DL)/up_out!N49),".")</f>
        <v>5.2399177235506098</v>
      </c>
      <c r="P49" s="30">
        <f>IFERROR((($C49*s_DL)/up_out!O49),".")</f>
        <v>5.408698129248326</v>
      </c>
      <c r="Q49" s="30">
        <f>IFERROR((($C49*s_DL)/up_out!P49),".")</f>
        <v>5.4433252368381897</v>
      </c>
      <c r="R49" s="30">
        <f>IFERROR((($C49*s_DL)/up_out!Q49),".")</f>
        <v>5.1830337384193674</v>
      </c>
      <c r="S49" s="30">
        <f>IFERROR((($C49*s_DL)/up_out!R49),".")</f>
        <v>5.287288666276539</v>
      </c>
    </row>
    <row r="50" spans="1:19">
      <c r="A50" s="88" t="s">
        <v>57</v>
      </c>
      <c r="B50" s="28"/>
      <c r="C50" s="28">
        <v>5</v>
      </c>
      <c r="D50" s="30">
        <f>IFERROR((($C50*s_DL)/up_out!C50),".")</f>
        <v>765402.29680702917</v>
      </c>
      <c r="E50" s="30">
        <f>IFERROR((($C50*s_DL)/up_out!D50),".")</f>
        <v>21746891.213075355</v>
      </c>
      <c r="F50" s="30">
        <f>IFERROR((($C50*s_DL)/up_out!E50),".")</f>
        <v>61055.108110145506</v>
      </c>
      <c r="G50" s="30">
        <f>IFERROR((($C50*s_DL)/up_out!F50),".")</f>
        <v>4.5489207119560842</v>
      </c>
      <c r="H50" s="30">
        <f>IFERROR((($C50*s_DL)/up_out!G50),".")</f>
        <v>826461.95383788657</v>
      </c>
      <c r="I50" s="30">
        <f>IFERROR((($C50*s_DL)/up_out!H50),".")</f>
        <v>22512298.058803093</v>
      </c>
      <c r="J50" s="30" t="str">
        <f>IFERROR((($C50*s_DL)/up_out!I50),".")</f>
        <v>.</v>
      </c>
      <c r="K50" s="30" t="str">
        <f>IFERROR((($C50*s_DL)/up_out!J50),".")</f>
        <v>.</v>
      </c>
      <c r="L50" s="30" t="str">
        <f>IFERROR((($C50*s_DL)/up_out!K50),".")</f>
        <v>.</v>
      </c>
      <c r="M50" s="30" t="str">
        <f>IFERROR((($C50*s_DL)/up_out!L50),".")</f>
        <v>.</v>
      </c>
      <c r="N50" s="30" t="str">
        <f>IFERROR((($C50*s_DL)/up_out!M50),".")</f>
        <v>.</v>
      </c>
      <c r="O50" s="30">
        <f>IFERROR((($C50*s_DL)/up_out!N50),".")</f>
        <v>5.4695409012888092</v>
      </c>
      <c r="P50" s="30">
        <f>IFERROR((($C50*s_DL)/up_out!O50),".")</f>
        <v>5.4861369334947403</v>
      </c>
      <c r="Q50" s="30">
        <f>IFERROR((($C50*s_DL)/up_out!P50),".")</f>
        <v>5.4523815572847658</v>
      </c>
      <c r="R50" s="30">
        <f>IFERROR((($C50*s_DL)/up_out!Q50),".")</f>
        <v>5.5632179769799821</v>
      </c>
      <c r="S50" s="30">
        <f>IFERROR((($C50*s_DL)/up_out!R50),".")</f>
        <v>5.1412034535191351</v>
      </c>
    </row>
    <row r="51" spans="1:19">
      <c r="A51" s="88" t="s">
        <v>58</v>
      </c>
      <c r="B51" s="28"/>
      <c r="C51" s="28">
        <v>5</v>
      </c>
      <c r="D51" s="30">
        <f>IFERROR((($C51*s_DL)/up_out!C51),".")</f>
        <v>765402.29680702917</v>
      </c>
      <c r="E51" s="30">
        <f>IFERROR((($C51*s_DL)/up_out!D51),".")</f>
        <v>21746891.213075355</v>
      </c>
      <c r="F51" s="30">
        <f>IFERROR((($C51*s_DL)/up_out!E51),".")</f>
        <v>61055.108110145506</v>
      </c>
      <c r="G51" s="30">
        <f>IFERROR((($C51*s_DL)/up_out!F51),".")</f>
        <v>5.1458667983671624</v>
      </c>
      <c r="H51" s="30">
        <f>IFERROR((($C51*s_DL)/up_out!G51),".")</f>
        <v>826462.55078397295</v>
      </c>
      <c r="I51" s="30">
        <f>IFERROR((($C51*s_DL)/up_out!H51),".")</f>
        <v>22512298.655749179</v>
      </c>
      <c r="J51" s="30">
        <f>IFERROR((($C51*s_DL)/up_out!I51),".")</f>
        <v>6.6659761619707298</v>
      </c>
      <c r="K51" s="30">
        <f>IFERROR((($C51*s_DL)/up_out!J51),".")</f>
        <v>6.6659761619707298</v>
      </c>
      <c r="L51" s="30">
        <f>IFERROR((($C51*s_DL)/up_out!K51),".")</f>
        <v>6.6659761619707298</v>
      </c>
      <c r="M51" s="30">
        <f>IFERROR((($C51*s_DL)/up_out!L51),".")</f>
        <v>6.6659761619707298</v>
      </c>
      <c r="N51" s="30">
        <f>IFERROR((($C51*s_DL)/up_out!M51),".")</f>
        <v>6.6659761619707298</v>
      </c>
      <c r="O51" s="30">
        <f>IFERROR((($C51*s_DL)/up_out!N51),".")</f>
        <v>5.1299288845421174</v>
      </c>
      <c r="P51" s="30">
        <f>IFERROR((($C51*s_DL)/up_out!O51),".")</f>
        <v>5.7494357370313827</v>
      </c>
      <c r="Q51" s="30">
        <f>IFERROR((($C51*s_DL)/up_out!P51),".")</f>
        <v>5.6394320254558252</v>
      </c>
      <c r="R51" s="30">
        <f>IFERROR((($C51*s_DL)/up_out!Q51),".")</f>
        <v>5.5537917344618126</v>
      </c>
      <c r="S51" s="30">
        <f>IFERROR((($C51*s_DL)/up_out!R51),".")</f>
        <v>5.8158736611037485</v>
      </c>
    </row>
    <row r="52" spans="1:19">
      <c r="A52" s="88" t="s">
        <v>59</v>
      </c>
      <c r="B52" s="28"/>
      <c r="C52" s="28">
        <v>5</v>
      </c>
      <c r="D52" s="30">
        <f>IFERROR((($C52*s_DL)/up_out!C52),".")</f>
        <v>765402.29680702917</v>
      </c>
      <c r="E52" s="30">
        <f>IFERROR((($C52*s_DL)/up_out!D52),".")</f>
        <v>21746891.213075355</v>
      </c>
      <c r="F52" s="30">
        <f>IFERROR((($C52*s_DL)/up_out!E52),".")</f>
        <v>61055.108110145506</v>
      </c>
      <c r="G52" s="30">
        <f>IFERROR((($C52*s_DL)/up_out!F52),".")</f>
        <v>4.5844254195486105</v>
      </c>
      <c r="H52" s="30">
        <f>IFERROR((($C52*s_DL)/up_out!G52),".")</f>
        <v>826461.98934259417</v>
      </c>
      <c r="I52" s="30">
        <f>IFERROR((($C52*s_DL)/up_out!H52),".")</f>
        <v>22512298.094307803</v>
      </c>
      <c r="J52" s="30">
        <f>IFERROR((($C52*s_DL)/up_out!I52),".")</f>
        <v>5.9331291784647133</v>
      </c>
      <c r="K52" s="30">
        <f>IFERROR((($C52*s_DL)/up_out!J52),".")</f>
        <v>5.9331291784647133</v>
      </c>
      <c r="L52" s="30">
        <f>IFERROR((($C52*s_DL)/up_out!K52),".")</f>
        <v>5.9331291784647133</v>
      </c>
      <c r="M52" s="30">
        <f>IFERROR((($C52*s_DL)/up_out!L52),".")</f>
        <v>5.9331291784647133</v>
      </c>
      <c r="N52" s="30">
        <f>IFERROR((($C52*s_DL)/up_out!M52),".")</f>
        <v>5.9331291784647133</v>
      </c>
      <c r="O52" s="30">
        <f>IFERROR((($C52*s_DL)/up_out!N52),".")</f>
        <v>5.557775967398233</v>
      </c>
      <c r="P52" s="30">
        <f>IFERROR((($C52*s_DL)/up_out!O52),".")</f>
        <v>5.4917141042476212</v>
      </c>
      <c r="Q52" s="30">
        <f>IFERROR((($C52*s_DL)/up_out!P52),".")</f>
        <v>5.4924952869082544</v>
      </c>
      <c r="R52" s="30">
        <f>IFERROR((($C52*s_DL)/up_out!Q52),".")</f>
        <v>5.1679283577609532</v>
      </c>
      <c r="S52" s="30">
        <f>IFERROR((($C52*s_DL)/up_out!R52),".")</f>
        <v>5.1813309775736025</v>
      </c>
    </row>
    <row r="53" spans="1:19">
      <c r="A53" s="88" t="s">
        <v>60</v>
      </c>
      <c r="B53" s="28"/>
      <c r="C53" s="28">
        <v>5</v>
      </c>
      <c r="D53" s="30">
        <f>IFERROR((($C53*s_DL)/up_out!C53),".")</f>
        <v>765402.29680702917</v>
      </c>
      <c r="E53" s="30">
        <f>IFERROR((($C53*s_DL)/up_out!D53),".")</f>
        <v>21746891.213075355</v>
      </c>
      <c r="F53" s="30">
        <f>IFERROR((($C53*s_DL)/up_out!E53),".")</f>
        <v>61055.108110145506</v>
      </c>
      <c r="G53" s="30">
        <f>IFERROR((($C53*s_DL)/up_out!F53),".")</f>
        <v>4.5008026136097969</v>
      </c>
      <c r="H53" s="30">
        <f>IFERROR((($C53*s_DL)/up_out!G53),".")</f>
        <v>826461.90571978816</v>
      </c>
      <c r="I53" s="30">
        <f>IFERROR((($C53*s_DL)/up_out!H53),".")</f>
        <v>22512298.010684993</v>
      </c>
      <c r="J53" s="30" t="str">
        <f>IFERROR((($C53*s_DL)/up_out!I53),".")</f>
        <v>.</v>
      </c>
      <c r="K53" s="30" t="str">
        <f>IFERROR((($C53*s_DL)/up_out!J53),".")</f>
        <v>.</v>
      </c>
      <c r="L53" s="30" t="str">
        <f>IFERROR((($C53*s_DL)/up_out!K53),".")</f>
        <v>.</v>
      </c>
      <c r="M53" s="30" t="str">
        <f>IFERROR((($C53*s_DL)/up_out!L53),".")</f>
        <v>.</v>
      </c>
      <c r="N53" s="30" t="str">
        <f>IFERROR((($C53*s_DL)/up_out!M53),".")</f>
        <v>.</v>
      </c>
      <c r="O53" s="30">
        <f>IFERROR((($C53*s_DL)/up_out!N53),".")</f>
        <v>5.5052072592949139</v>
      </c>
      <c r="P53" s="30">
        <f>IFERROR((($C53*s_DL)/up_out!O53),".")</f>
        <v>5.4660466739696894</v>
      </c>
      <c r="Q53" s="30">
        <f>IFERROR((($C53*s_DL)/up_out!P53),".")</f>
        <v>5.5354496719412287</v>
      </c>
      <c r="R53" s="30">
        <f>IFERROR((($C53*s_DL)/up_out!Q53),".")</f>
        <v>5.5163974250781145</v>
      </c>
      <c r="S53" s="30">
        <f>IFERROR((($C53*s_DL)/up_out!R53),".")</f>
        <v>5.0868202384535257</v>
      </c>
    </row>
    <row r="54" spans="1:19">
      <c r="A54" s="88" t="s">
        <v>61</v>
      </c>
      <c r="B54" s="28"/>
      <c r="C54" s="28">
        <v>5</v>
      </c>
      <c r="D54" s="30">
        <f>IFERROR((($C54*s_DL)/up_out!C54),".")</f>
        <v>765402.29680702917</v>
      </c>
      <c r="E54" s="30">
        <f>IFERROR((($C54*s_DL)/up_out!D54),".")</f>
        <v>21746891.213075355</v>
      </c>
      <c r="F54" s="30">
        <f>IFERROR((($C54*s_DL)/up_out!E54),".")</f>
        <v>61055.108110145506</v>
      </c>
      <c r="G54" s="30">
        <f>IFERROR((($C54*s_DL)/up_out!F54),".")</f>
        <v>5.0021026625832858</v>
      </c>
      <c r="H54" s="30">
        <f>IFERROR((($C54*s_DL)/up_out!G54),".")</f>
        <v>826462.40701983718</v>
      </c>
      <c r="I54" s="30">
        <f>IFERROR((($C54*s_DL)/up_out!H54),".")</f>
        <v>22512298.511985045</v>
      </c>
      <c r="J54" s="30">
        <f>IFERROR((($C54*s_DL)/up_out!I54),".")</f>
        <v>6.5428578687417192</v>
      </c>
      <c r="K54" s="30">
        <f>IFERROR((($C54*s_DL)/up_out!J54),".")</f>
        <v>6.5428578687417192</v>
      </c>
      <c r="L54" s="30">
        <f>IFERROR((($C54*s_DL)/up_out!K54),".")</f>
        <v>6.5428578687417192</v>
      </c>
      <c r="M54" s="30">
        <f>IFERROR((($C54*s_DL)/up_out!L54),".")</f>
        <v>6.5428578687417192</v>
      </c>
      <c r="N54" s="30">
        <f>IFERROR((($C54*s_DL)/up_out!M54),".")</f>
        <v>6.5428578687417192</v>
      </c>
      <c r="O54" s="30">
        <f>IFERROR((($C54*s_DL)/up_out!N54),".")</f>
        <v>5.2879939202002806</v>
      </c>
      <c r="P54" s="30">
        <f>IFERROR((($C54*s_DL)/up_out!O54),".")</f>
        <v>5.2410675946975358</v>
      </c>
      <c r="Q54" s="30">
        <f>IFERROR((($C54*s_DL)/up_out!P54),".")</f>
        <v>5.1688146428505997</v>
      </c>
      <c r="R54" s="30">
        <f>IFERROR((($C54*s_DL)/up_out!Q54),".")</f>
        <v>5.0218039197625401</v>
      </c>
      <c r="S54" s="30">
        <f>IFERROR((($C54*s_DL)/up_out!R54),".")</f>
        <v>5.6533910156178404</v>
      </c>
    </row>
    <row r="55" spans="1:19">
      <c r="A55" s="88" t="s">
        <v>62</v>
      </c>
      <c r="B55" s="28"/>
      <c r="C55" s="28">
        <v>5</v>
      </c>
      <c r="D55" s="30">
        <f>IFERROR((($C55*s_DL)/up_out!C55),".")</f>
        <v>765402.29680702917</v>
      </c>
      <c r="E55" s="30">
        <f>IFERROR((($C55*s_DL)/up_out!D55),".")</f>
        <v>21746891.213075355</v>
      </c>
      <c r="F55" s="30">
        <f>IFERROR((($C55*s_DL)/up_out!E55),".")</f>
        <v>61055.108110145506</v>
      </c>
      <c r="G55" s="30">
        <f>IFERROR((($C55*s_DL)/up_out!F55),".")</f>
        <v>4.4506984023861813</v>
      </c>
      <c r="H55" s="30">
        <f>IFERROR((($C55*s_DL)/up_out!G55),".")</f>
        <v>826461.85561557708</v>
      </c>
      <c r="I55" s="30">
        <f>IFERROR((($C55*s_DL)/up_out!H55),".")</f>
        <v>22512297.960580789</v>
      </c>
      <c r="J55" s="30">
        <f>IFERROR((($C55*s_DL)/up_out!I55),".")</f>
        <v>5.475832660756959</v>
      </c>
      <c r="K55" s="30">
        <f>IFERROR((($C55*s_DL)/up_out!J55),".")</f>
        <v>5.475832660756959</v>
      </c>
      <c r="L55" s="30">
        <f>IFERROR((($C55*s_DL)/up_out!K55),".")</f>
        <v>5.475832660756959</v>
      </c>
      <c r="M55" s="30">
        <f>IFERROR((($C55*s_DL)/up_out!L55),".")</f>
        <v>5.475832660756959</v>
      </c>
      <c r="N55" s="30">
        <f>IFERROR((($C55*s_DL)/up_out!M55),".")</f>
        <v>5.475832660756959</v>
      </c>
      <c r="O55" s="30">
        <f>IFERROR((($C55*s_DL)/up_out!N55),".")</f>
        <v>5.4973453938879535</v>
      </c>
      <c r="P55" s="30">
        <f>IFERROR((($C55*s_DL)/up_out!O55),".")</f>
        <v>5.4930512637568105</v>
      </c>
      <c r="Q55" s="30">
        <f>IFERROR((($C55*s_DL)/up_out!P55),".")</f>
        <v>5.5565114570306964</v>
      </c>
      <c r="R55" s="30">
        <f>IFERROR((($C55*s_DL)/up_out!Q55),".")</f>
        <v>5.3907082007507503</v>
      </c>
      <c r="S55" s="30">
        <f>IFERROR((($C55*s_DL)/up_out!R55),".")</f>
        <v>5.0301923128223622</v>
      </c>
    </row>
    <row r="56" spans="1:19">
      <c r="A56" s="88" t="s">
        <v>63</v>
      </c>
      <c r="B56" s="28"/>
      <c r="C56" s="28">
        <v>5</v>
      </c>
      <c r="D56" s="30">
        <f>IFERROR((($C56*s_DL)/up_out!C56),".")</f>
        <v>765402.29680702917</v>
      </c>
      <c r="E56" s="30">
        <f>IFERROR((($C56*s_DL)/up_out!D56),".")</f>
        <v>21746891.213075355</v>
      </c>
      <c r="F56" s="30">
        <f>IFERROR((($C56*s_DL)/up_out!E56),".")</f>
        <v>61055.108110145506</v>
      </c>
      <c r="G56" s="30">
        <f>IFERROR((($C56*s_DL)/up_out!F56),".")</f>
        <v>4.8054737690075289</v>
      </c>
      <c r="H56" s="30">
        <f>IFERROR((($C56*s_DL)/up_out!G56),".")</f>
        <v>826462.21039094357</v>
      </c>
      <c r="I56" s="30">
        <f>IFERROR((($C56*s_DL)/up_out!H56),".")</f>
        <v>22512298.31535615</v>
      </c>
      <c r="J56" s="30">
        <f>IFERROR((($C56*s_DL)/up_out!I56),".")</f>
        <v>6.2262679718671192</v>
      </c>
      <c r="K56" s="30">
        <f>IFERROR((($C56*s_DL)/up_out!J56),".")</f>
        <v>6.2262679718671192</v>
      </c>
      <c r="L56" s="30">
        <f>IFERROR((($C56*s_DL)/up_out!K56),".")</f>
        <v>6.2262679718671192</v>
      </c>
      <c r="M56" s="30">
        <f>IFERROR((($C56*s_DL)/up_out!L56),".")</f>
        <v>6.2262679718671192</v>
      </c>
      <c r="N56" s="30">
        <f>IFERROR((($C56*s_DL)/up_out!M56),".")</f>
        <v>6.2262679718671192</v>
      </c>
      <c r="O56" s="30">
        <f>IFERROR((($C56*s_DL)/up_out!N56),".")</f>
        <v>5.3476649247282957</v>
      </c>
      <c r="P56" s="30">
        <f>IFERROR((($C56*s_DL)/up_out!O56),".")</f>
        <v>5.4546079278675679</v>
      </c>
      <c r="Q56" s="30">
        <f>IFERROR((($C56*s_DL)/up_out!P56),".")</f>
        <v>5.4602375470968809</v>
      </c>
      <c r="R56" s="30">
        <f>IFERROR((($C56*s_DL)/up_out!Q56),".")</f>
        <v>5.3116749364516105</v>
      </c>
      <c r="S56" s="30">
        <f>IFERROR((($C56*s_DL)/up_out!R56),".")</f>
        <v>5.4311604667194349</v>
      </c>
    </row>
    <row r="57" spans="1:19">
      <c r="A57" s="88" t="s">
        <v>64</v>
      </c>
      <c r="B57" s="28"/>
      <c r="C57" s="28">
        <v>5</v>
      </c>
      <c r="D57" s="30">
        <f>IFERROR((($C57*s_DL)/up_out!C57),".")</f>
        <v>765402.29680702917</v>
      </c>
      <c r="E57" s="30">
        <f>IFERROR((($C57*s_DL)/up_out!D57),".")</f>
        <v>21746891.213075355</v>
      </c>
      <c r="F57" s="30">
        <f>IFERROR((($C57*s_DL)/up_out!E57),".")</f>
        <v>61055.108110145506</v>
      </c>
      <c r="G57" s="30">
        <f>IFERROR((($C57*s_DL)/up_out!F57),".")</f>
        <v>4.5533543578741718</v>
      </c>
      <c r="H57" s="30">
        <f>IFERROR((($C57*s_DL)/up_out!G57),".")</f>
        <v>826461.95827153244</v>
      </c>
      <c r="I57" s="30">
        <f>IFERROR((($C57*s_DL)/up_out!H57),".")</f>
        <v>22512298.063236739</v>
      </c>
      <c r="J57" s="30" t="str">
        <f>IFERROR((($C57*s_DL)/up_out!I57),".")</f>
        <v>.</v>
      </c>
      <c r="K57" s="30" t="str">
        <f>IFERROR((($C57*s_DL)/up_out!J57),".")</f>
        <v>.</v>
      </c>
      <c r="L57" s="30" t="str">
        <f>IFERROR((($C57*s_DL)/up_out!K57),".")</f>
        <v>.</v>
      </c>
      <c r="M57" s="30" t="str">
        <f>IFERROR((($C57*s_DL)/up_out!L57),".")</f>
        <v>.</v>
      </c>
      <c r="N57" s="30" t="str">
        <f>IFERROR((($C57*s_DL)/up_out!M57),".")</f>
        <v>.</v>
      </c>
      <c r="O57" s="30">
        <f>IFERROR((($C57*s_DL)/up_out!N57),".")</f>
        <v>5.5431410287571312</v>
      </c>
      <c r="P57" s="30">
        <f>IFERROR((($C57*s_DL)/up_out!O57),".")</f>
        <v>5.5059112499930336</v>
      </c>
      <c r="Q57" s="30">
        <f>IFERROR((($C57*s_DL)/up_out!P57),".")</f>
        <v>5.5169142700769473</v>
      </c>
      <c r="R57" s="30">
        <f>IFERROR((($C57*s_DL)/up_out!Q57),".")</f>
        <v>5.3991379805239221</v>
      </c>
      <c r="S57" s="30">
        <f>IFERROR((($C57*s_DL)/up_out!R57),".")</f>
        <v>5.1462143730644749</v>
      </c>
    </row>
    <row r="58" spans="1:19">
      <c r="A58" s="88" t="s">
        <v>65</v>
      </c>
      <c r="B58" s="28"/>
      <c r="C58" s="28">
        <v>5</v>
      </c>
      <c r="D58" s="30">
        <f>IFERROR((($C58*s_DL)/up_out!C58),".")</f>
        <v>765402.29680702917</v>
      </c>
      <c r="E58" s="30">
        <f>IFERROR((($C58*s_DL)/up_out!D58),".")</f>
        <v>21746891.213075355</v>
      </c>
      <c r="F58" s="30">
        <f>IFERROR((($C58*s_DL)/up_out!E58),".")</f>
        <v>61055.108110145506</v>
      </c>
      <c r="G58" s="30">
        <f>IFERROR((($C58*s_DL)/up_out!F58),".")</f>
        <v>4.7022164118288963</v>
      </c>
      <c r="H58" s="30">
        <f>IFERROR((($C58*s_DL)/up_out!G58),".")</f>
        <v>826462.10713358654</v>
      </c>
      <c r="I58" s="30">
        <f>IFERROR((($C58*s_DL)/up_out!H58),".")</f>
        <v>22512298.212098796</v>
      </c>
      <c r="J58" s="30">
        <f>IFERROR((($C58*s_DL)/up_out!I58),".")</f>
        <v>6.0562474716937222</v>
      </c>
      <c r="K58" s="30">
        <f>IFERROR((($C58*s_DL)/up_out!J58),".")</f>
        <v>6.0562474716937222</v>
      </c>
      <c r="L58" s="30">
        <f>IFERROR((($C58*s_DL)/up_out!K58),".")</f>
        <v>6.0562474716937222</v>
      </c>
      <c r="M58" s="30">
        <f>IFERROR((($C58*s_DL)/up_out!L58),".")</f>
        <v>6.0562474716937222</v>
      </c>
      <c r="N58" s="30">
        <f>IFERROR((($C58*s_DL)/up_out!M58),".")</f>
        <v>6.0562474716937222</v>
      </c>
      <c r="O58" s="30">
        <f>IFERROR((($C58*s_DL)/up_out!N58),".")</f>
        <v>5.2099877987066412</v>
      </c>
      <c r="P58" s="30">
        <f>IFERROR((($C58*s_DL)/up_out!O58),".")</f>
        <v>5.3395533077417809</v>
      </c>
      <c r="Q58" s="30">
        <f>IFERROR((($C58*s_DL)/up_out!P58),".")</f>
        <v>5.3704817111891305</v>
      </c>
      <c r="R58" s="30">
        <f>IFERROR((($C58*s_DL)/up_out!Q58),".")</f>
        <v>5.1453032967835055</v>
      </c>
      <c r="S58" s="30">
        <f>IFERROR((($C58*s_DL)/up_out!R58),".")</f>
        <v>5.3144587005328416</v>
      </c>
    </row>
    <row r="59" spans="1:19">
      <c r="A59" s="88" t="s">
        <v>66</v>
      </c>
      <c r="B59" s="28"/>
      <c r="C59" s="28">
        <v>5</v>
      </c>
      <c r="D59" s="30">
        <f>IFERROR((($C59*s_DL)/up_out!C59),".")</f>
        <v>765402.29680702917</v>
      </c>
      <c r="E59" s="30">
        <f>IFERROR((($C59*s_DL)/up_out!D59),".")</f>
        <v>21746891.213075355</v>
      </c>
      <c r="F59" s="30">
        <f>IFERROR((($C59*s_DL)/up_out!E59),".")</f>
        <v>61055.108110145506</v>
      </c>
      <c r="G59" s="30">
        <f>IFERROR((($C59*s_DL)/up_out!F59),".")</f>
        <v>4.5271555410854836</v>
      </c>
      <c r="H59" s="30">
        <f>IFERROR((($C59*s_DL)/up_out!G59),".")</f>
        <v>826461.93207271572</v>
      </c>
      <c r="I59" s="30">
        <f>IFERROR((($C59*s_DL)/up_out!H59),".")</f>
        <v>22512298.037037924</v>
      </c>
      <c r="J59" s="30">
        <f>IFERROR((($C59*s_DL)/up_out!I59),".")</f>
        <v>5.6399903850623057</v>
      </c>
      <c r="K59" s="30">
        <f>IFERROR((($C59*s_DL)/up_out!J59),".")</f>
        <v>5.6399903850623057</v>
      </c>
      <c r="L59" s="30">
        <f>IFERROR((($C59*s_DL)/up_out!K59),".")</f>
        <v>5.6399903850623057</v>
      </c>
      <c r="M59" s="30">
        <f>IFERROR((($C59*s_DL)/up_out!L59),".")</f>
        <v>5.6399903850623057</v>
      </c>
      <c r="N59" s="30">
        <f>IFERROR((($C59*s_DL)/up_out!M59),".")</f>
        <v>5.6399903850623057</v>
      </c>
      <c r="O59" s="30">
        <f>IFERROR((($C59*s_DL)/up_out!N59),".")</f>
        <v>5.5580961772676805</v>
      </c>
      <c r="P59" s="30">
        <f>IFERROR((($C59*s_DL)/up_out!O59),".")</f>
        <v>5.4998421238356316</v>
      </c>
      <c r="Q59" s="30">
        <f>IFERROR((($C59*s_DL)/up_out!P59),".")</f>
        <v>5.5417865290567692</v>
      </c>
      <c r="R59" s="30">
        <f>IFERROR((($C59*s_DL)/up_out!Q59),".")</f>
        <v>5.3937537986042861</v>
      </c>
      <c r="S59" s="30">
        <f>IFERROR((($C59*s_DL)/up_out!R59),".")</f>
        <v>5.1166043939329198</v>
      </c>
    </row>
    <row r="60" spans="1:19">
      <c r="A60" s="88" t="s">
        <v>67</v>
      </c>
      <c r="B60" s="28"/>
      <c r="C60" s="28">
        <v>5</v>
      </c>
      <c r="D60" s="30">
        <f>IFERROR((($C60*s_DL)/up_out!C60),".")</f>
        <v>765402.29680702917</v>
      </c>
      <c r="E60" s="30">
        <f>IFERROR((($C60*s_DL)/up_out!D60),".")</f>
        <v>21746891.213075355</v>
      </c>
      <c r="F60" s="30">
        <f>IFERROR((($C60*s_DL)/up_out!E60),".")</f>
        <v>61055.108110145506</v>
      </c>
      <c r="G60" s="30">
        <f>IFERROR((($C60*s_DL)/up_out!F60),".")</f>
        <v>4.5876702647199332</v>
      </c>
      <c r="H60" s="30">
        <f>IFERROR((($C60*s_DL)/up_out!G60),".")</f>
        <v>826461.99258743925</v>
      </c>
      <c r="I60" s="30">
        <f>IFERROR((($C60*s_DL)/up_out!H60),".")</f>
        <v>22512298.097552646</v>
      </c>
      <c r="J60" s="30">
        <f>IFERROR((($C60*s_DL)/up_out!I60),".")</f>
        <v>5.8510503163120386</v>
      </c>
      <c r="K60" s="30">
        <f>IFERROR((($C60*s_DL)/up_out!J60),".")</f>
        <v>5.8510503163120386</v>
      </c>
      <c r="L60" s="30">
        <f>IFERROR((($C60*s_DL)/up_out!K60),".")</f>
        <v>5.8510503163120386</v>
      </c>
      <c r="M60" s="30">
        <f>IFERROR((($C60*s_DL)/up_out!L60),".")</f>
        <v>5.8510503163120386</v>
      </c>
      <c r="N60" s="30">
        <f>IFERROR((($C60*s_DL)/up_out!M60),".")</f>
        <v>5.8510503163120386</v>
      </c>
      <c r="O60" s="30">
        <f>IFERROR((($C60*s_DL)/up_out!N60),".")</f>
        <v>5.5408979772533344</v>
      </c>
      <c r="P60" s="30">
        <f>IFERROR((($C60*s_DL)/up_out!O60),".")</f>
        <v>5.5017675017890149</v>
      </c>
      <c r="Q60" s="30">
        <f>IFERROR((($C60*s_DL)/up_out!P60),".")</f>
        <v>5.5263870887338964</v>
      </c>
      <c r="R60" s="30">
        <f>IFERROR((($C60*s_DL)/up_out!Q60),".")</f>
        <v>5.520423992541672</v>
      </c>
      <c r="S60" s="30">
        <f>IFERROR((($C60*s_DL)/up_out!R60),".")</f>
        <v>5.1849983110483517</v>
      </c>
    </row>
    <row r="61" spans="1:19">
      <c r="A61" s="88" t="s">
        <v>68</v>
      </c>
      <c r="B61" s="28"/>
      <c r="C61" s="28">
        <v>5</v>
      </c>
      <c r="D61" s="30">
        <f>IFERROR((($C61*s_DL)/up_out!C61),".")</f>
        <v>765402.29680702917</v>
      </c>
      <c r="E61" s="30">
        <f>IFERROR((($C61*s_DL)/up_out!D61),".")</f>
        <v>21746891.213075355</v>
      </c>
      <c r="F61" s="30">
        <f>IFERROR((($C61*s_DL)/up_out!E61),".")</f>
        <v>61055.108110145506</v>
      </c>
      <c r="G61" s="30">
        <f>IFERROR((($C61*s_DL)/up_out!F61),".")</f>
        <v>4.5120873458673678</v>
      </c>
      <c r="H61" s="30">
        <f>IFERROR((($C61*s_DL)/up_out!G61),".")</f>
        <v>826461.91700452054</v>
      </c>
      <c r="I61" s="30">
        <f>IFERROR((($C61*s_DL)/up_out!H61),".")</f>
        <v>22512298.021969728</v>
      </c>
      <c r="J61" s="30">
        <f>IFERROR((($C61*s_DL)/up_out!I61),".")</f>
        <v>5.5989509539859679</v>
      </c>
      <c r="K61" s="30">
        <f>IFERROR((($C61*s_DL)/up_out!J61),".")</f>
        <v>5.5989509539859679</v>
      </c>
      <c r="L61" s="30">
        <f>IFERROR((($C61*s_DL)/up_out!K61),".")</f>
        <v>5.5989509539859679</v>
      </c>
      <c r="M61" s="30">
        <f>IFERROR((($C61*s_DL)/up_out!L61),".")</f>
        <v>5.5989509539859679</v>
      </c>
      <c r="N61" s="30">
        <f>IFERROR((($C61*s_DL)/up_out!M61),".")</f>
        <v>5.5989509539859679</v>
      </c>
      <c r="O61" s="30">
        <f>IFERROR((($C61*s_DL)/up_out!N61),".")</f>
        <v>5.5048738528475214</v>
      </c>
      <c r="P61" s="30">
        <f>IFERROR((($C61*s_DL)/up_out!O61),".")</f>
        <v>5.4862673260633894</v>
      </c>
      <c r="Q61" s="30">
        <f>IFERROR((($C61*s_DL)/up_out!P61),".")</f>
        <v>5.5158134115172155</v>
      </c>
      <c r="R61" s="30">
        <f>IFERROR((($C61*s_DL)/up_out!Q61),".")</f>
        <v>5.4687721134750076</v>
      </c>
      <c r="S61" s="30">
        <f>IFERROR((($C61*s_DL)/up_out!R61),".")</f>
        <v>5.0995742757578411</v>
      </c>
    </row>
    <row r="62" spans="1:19">
      <c r="A62" s="88" t="s">
        <v>69</v>
      </c>
      <c r="B62" s="28"/>
      <c r="C62" s="28">
        <v>5</v>
      </c>
      <c r="D62" s="30">
        <f>IFERROR((($C62*s_DL)/up_out!C62),".")</f>
        <v>765402.29680702917</v>
      </c>
      <c r="E62" s="30">
        <f>IFERROR((($C62*s_DL)/up_out!D62),".")</f>
        <v>21746891.213075355</v>
      </c>
      <c r="F62" s="30">
        <f>IFERROR((($C62*s_DL)/up_out!E62),".")</f>
        <v>61055.108110145506</v>
      </c>
      <c r="G62" s="30">
        <f>IFERROR((($C62*s_DL)/up_out!F62),".")</f>
        <v>4.6686291517444021</v>
      </c>
      <c r="H62" s="30">
        <f>IFERROR((($C62*s_DL)/up_out!G62),".")</f>
        <v>826462.07354632649</v>
      </c>
      <c r="I62" s="30">
        <f>IFERROR((($C62*s_DL)/up_out!H62),".")</f>
        <v>22512298.178511538</v>
      </c>
      <c r="J62" s="30">
        <f>IFERROR((($C62*s_DL)/up_out!I62),".")</f>
        <v>5.8510503163120386</v>
      </c>
      <c r="K62" s="30">
        <f>IFERROR((($C62*s_DL)/up_out!J62),".")</f>
        <v>5.8510503163120386</v>
      </c>
      <c r="L62" s="30">
        <f>IFERROR((($C62*s_DL)/up_out!K62),".")</f>
        <v>5.8510503163120386</v>
      </c>
      <c r="M62" s="30">
        <f>IFERROR((($C62*s_DL)/up_out!L62),".")</f>
        <v>5.8510503163120386</v>
      </c>
      <c r="N62" s="30">
        <f>IFERROR((($C62*s_DL)/up_out!M62),".")</f>
        <v>5.8510503163120386</v>
      </c>
      <c r="O62" s="30">
        <f>IFERROR((($C62*s_DL)/up_out!N62),".")</f>
        <v>5.2764982812433221</v>
      </c>
      <c r="P62" s="30">
        <f>IFERROR((($C62*s_DL)/up_out!O62),".")</f>
        <v>5.2764982812433221</v>
      </c>
      <c r="Q62" s="30">
        <f>IFERROR((($C62*s_DL)/up_out!P62),".")</f>
        <v>5.2764982812433221</v>
      </c>
      <c r="R62" s="30">
        <f>IFERROR((($C62*s_DL)/up_out!Q62),".")</f>
        <v>5.2764982812433221</v>
      </c>
      <c r="S62" s="30">
        <f>IFERROR((($C62*s_DL)/up_out!R62),".")</f>
        <v>5.2764982812433221</v>
      </c>
    </row>
    <row r="63" spans="1:19">
      <c r="A63" s="88" t="s">
        <v>70</v>
      </c>
      <c r="B63" s="28"/>
      <c r="C63" s="28">
        <v>5</v>
      </c>
      <c r="D63" s="30">
        <f>IFERROR((($C63*s_DL)/up_out!C63),".")</f>
        <v>765402.29680702917</v>
      </c>
      <c r="E63" s="30">
        <f>IFERROR((($C63*s_DL)/up_out!D63),".")</f>
        <v>21746891.213075355</v>
      </c>
      <c r="F63" s="30">
        <f>IFERROR((($C63*s_DL)/up_out!E63),".")</f>
        <v>61055.108110145506</v>
      </c>
      <c r="G63" s="30">
        <f>IFERROR((($C63*s_DL)/up_out!F63),".")</f>
        <v>4.4351976941571829</v>
      </c>
      <c r="H63" s="30">
        <f>IFERROR((($C63*s_DL)/up_out!G63),".")</f>
        <v>826461.84011486883</v>
      </c>
      <c r="I63" s="30">
        <f>IFERROR((($C63*s_DL)/up_out!H63),".")</f>
        <v>22512297.945080079</v>
      </c>
      <c r="J63" s="30">
        <f>IFERROR((($C63*s_DL)/up_out!I63),".")</f>
        <v>5.3292632640557551</v>
      </c>
      <c r="K63" s="30">
        <f>IFERROR((($C63*s_DL)/up_out!J63),".")</f>
        <v>5.3292632640557551</v>
      </c>
      <c r="L63" s="30">
        <f>IFERROR((($C63*s_DL)/up_out!K63),".")</f>
        <v>5.3292632640557551</v>
      </c>
      <c r="M63" s="30">
        <f>IFERROR((($C63*s_DL)/up_out!L63),".")</f>
        <v>5.3292632640557551</v>
      </c>
      <c r="N63" s="30">
        <f>IFERROR((($C63*s_DL)/up_out!M63),".")</f>
        <v>5.3292632640557551</v>
      </c>
      <c r="O63" s="30">
        <f>IFERROR((($C63*s_DL)/up_out!N63),".")</f>
        <v>5.6490288311922159</v>
      </c>
      <c r="P63" s="30">
        <f>IFERROR((($C63*s_DL)/up_out!O63),".")</f>
        <v>5.5740785715154626</v>
      </c>
      <c r="Q63" s="30">
        <f>IFERROR((($C63*s_DL)/up_out!P63),".")</f>
        <v>5.6469681673837862</v>
      </c>
      <c r="R63" s="30">
        <f>IFERROR((($C63*s_DL)/up_out!Q63),".")</f>
        <v>5.5800843691695023</v>
      </c>
      <c r="S63" s="30">
        <f>IFERROR((($C63*s_DL)/up_out!R63),".")</f>
        <v>5.0126733671811552</v>
      </c>
    </row>
    <row r="64" spans="1:19">
      <c r="A64" s="88" t="s">
        <v>71</v>
      </c>
      <c r="B64" s="28"/>
      <c r="C64" s="28">
        <v>5</v>
      </c>
      <c r="D64" s="30">
        <f>IFERROR((($C64*s_DL)/up_out!C64),".")</f>
        <v>765402.29680702917</v>
      </c>
      <c r="E64" s="30">
        <f>IFERROR((($C64*s_DL)/up_out!D64),".")</f>
        <v>21746891.213075355</v>
      </c>
      <c r="F64" s="30">
        <f>IFERROR((($C64*s_DL)/up_out!E64),".")</f>
        <v>61055.108110145506</v>
      </c>
      <c r="G64" s="30">
        <f>IFERROR((($C64*s_DL)/up_out!F64),".")</f>
        <v>4.5503208106670581</v>
      </c>
      <c r="H64" s="30">
        <f>IFERROR((($C64*s_DL)/up_out!G64),".")</f>
        <v>826461.95523798524</v>
      </c>
      <c r="I64" s="30">
        <f>IFERROR((($C64*s_DL)/up_out!H64),".")</f>
        <v>22512298.060203191</v>
      </c>
      <c r="J64" s="30">
        <f>IFERROR((($C64*s_DL)/up_out!I64),".")</f>
        <v>5.7513831265552211</v>
      </c>
      <c r="K64" s="30">
        <f>IFERROR((($C64*s_DL)/up_out!J64),".")</f>
        <v>5.7513831265552211</v>
      </c>
      <c r="L64" s="30">
        <f>IFERROR((($C64*s_DL)/up_out!K64),".")</f>
        <v>5.7513831265552211</v>
      </c>
      <c r="M64" s="30">
        <f>IFERROR((($C64*s_DL)/up_out!L64),".")</f>
        <v>5.7513831265552211</v>
      </c>
      <c r="N64" s="30">
        <f>IFERROR((($C64*s_DL)/up_out!M64),".")</f>
        <v>5.7513831265552211</v>
      </c>
      <c r="O64" s="30">
        <f>IFERROR((($C64*s_DL)/up_out!N64),".")</f>
        <v>5.55216522603234</v>
      </c>
      <c r="P64" s="30">
        <f>IFERROR((($C64*s_DL)/up_out!O64),".")</f>
        <v>5.490536130394287</v>
      </c>
      <c r="Q64" s="30">
        <f>IFERROR((($C64*s_DL)/up_out!P64),".")</f>
        <v>5.5133388957803628</v>
      </c>
      <c r="R64" s="30">
        <f>IFERROR((($C64*s_DL)/up_out!Q64),".")</f>
        <v>5.4543888831427729</v>
      </c>
      <c r="S64" s="30">
        <f>IFERROR((($C64*s_DL)/up_out!R64),".")</f>
        <v>5.1427858491650289</v>
      </c>
    </row>
    <row r="65" spans="1:19">
      <c r="A65" s="88" t="s">
        <v>72</v>
      </c>
      <c r="B65" s="28"/>
      <c r="C65" s="28">
        <v>5</v>
      </c>
      <c r="D65" s="30">
        <f>IFERROR((($C65*s_DL)/up_out!C65),".")</f>
        <v>765402.29680702917</v>
      </c>
      <c r="E65" s="30">
        <f>IFERROR((($C65*s_DL)/up_out!D65),".")</f>
        <v>21746891.213075355</v>
      </c>
      <c r="F65" s="30">
        <f>IFERROR((($C65*s_DL)/up_out!E65),".")</f>
        <v>61055.108110145506</v>
      </c>
      <c r="G65" s="30">
        <f>IFERROR((($C65*s_DL)/up_out!F65),".")</f>
        <v>4.7515419645486059</v>
      </c>
      <c r="H65" s="30">
        <f>IFERROR((($C65*s_DL)/up_out!G65),".")</f>
        <v>826462.15645913908</v>
      </c>
      <c r="I65" s="30">
        <f>IFERROR((($C65*s_DL)/up_out!H65),".")</f>
        <v>22512298.261424348</v>
      </c>
      <c r="J65" s="30" t="str">
        <f>IFERROR((($C65*s_DL)/up_out!I65),".")</f>
        <v>.</v>
      </c>
      <c r="K65" s="30" t="str">
        <f>IFERROR((($C65*s_DL)/up_out!J65),".")</f>
        <v>.</v>
      </c>
      <c r="L65" s="30" t="str">
        <f>IFERROR((($C65*s_DL)/up_out!K65),".")</f>
        <v>.</v>
      </c>
      <c r="M65" s="30" t="str">
        <f>IFERROR((($C65*s_DL)/up_out!L65),".")</f>
        <v>.</v>
      </c>
      <c r="N65" s="30" t="str">
        <f>IFERROR((($C65*s_DL)/up_out!M65),".")</f>
        <v>.</v>
      </c>
      <c r="O65" s="30">
        <f>IFERROR((($C65*s_DL)/up_out!N65),".")</f>
        <v>5.12531978401692</v>
      </c>
      <c r="P65" s="30">
        <f>IFERROR((($C65*s_DL)/up_out!O65),".")</f>
        <v>5.3837909115082541</v>
      </c>
      <c r="Q65" s="30">
        <f>IFERROR((($C65*s_DL)/up_out!P65),".")</f>
        <v>5.3659304555016805</v>
      </c>
      <c r="R65" s="30">
        <f>IFERROR((($C65*s_DL)/up_out!Q65),".")</f>
        <v>5.2822398462936393</v>
      </c>
      <c r="S65" s="30">
        <f>IFERROR((($C65*s_DL)/up_out!R65),".")</f>
        <v>5.3702065840522879</v>
      </c>
    </row>
    <row r="66" spans="1:19">
      <c r="A66" s="88" t="s">
        <v>73</v>
      </c>
      <c r="B66" s="28"/>
      <c r="C66" s="28">
        <v>5</v>
      </c>
      <c r="D66" s="30">
        <f>IFERROR((($C66*s_DL)/up_out!C66),".")</f>
        <v>765402.29680702917</v>
      </c>
      <c r="E66" s="30">
        <f>IFERROR((($C66*s_DL)/up_out!D66),".")</f>
        <v>21746891.213075355</v>
      </c>
      <c r="F66" s="30">
        <f>IFERROR((($C66*s_DL)/up_out!E66),".")</f>
        <v>61055.108110145506</v>
      </c>
      <c r="G66" s="30">
        <f>IFERROR((($C66*s_DL)/up_out!F66),".")</f>
        <v>4.555860331653955</v>
      </c>
      <c r="H66" s="30">
        <f>IFERROR((($C66*s_DL)/up_out!G66),".")</f>
        <v>826461.96077750623</v>
      </c>
      <c r="I66" s="30">
        <f>IFERROR((($C66*s_DL)/up_out!H66),".")</f>
        <v>22512298.065742716</v>
      </c>
      <c r="J66" s="30" t="str">
        <f>IFERROR((($C66*s_DL)/up_out!I66),".")</f>
        <v>.</v>
      </c>
      <c r="K66" s="30" t="str">
        <f>IFERROR((($C66*s_DL)/up_out!J66),".")</f>
        <v>.</v>
      </c>
      <c r="L66" s="30" t="str">
        <f>IFERROR((($C66*s_DL)/up_out!K66),".")</f>
        <v>.</v>
      </c>
      <c r="M66" s="30" t="str">
        <f>IFERROR((($C66*s_DL)/up_out!L66),".")</f>
        <v>.</v>
      </c>
      <c r="N66" s="30" t="str">
        <f>IFERROR((($C66*s_DL)/up_out!M66),".")</f>
        <v>.</v>
      </c>
      <c r="O66" s="30">
        <f>IFERROR((($C66*s_DL)/up_out!N66),".")</f>
        <v>5.6205124024263098</v>
      </c>
      <c r="P66" s="30">
        <f>IFERROR((($C66*s_DL)/up_out!O66),".")</f>
        <v>5.5266075269903308</v>
      </c>
      <c r="Q66" s="30">
        <f>IFERROR((($C66*s_DL)/up_out!P66),".")</f>
        <v>5.4852486341207944</v>
      </c>
      <c r="R66" s="30">
        <f>IFERROR((($C66*s_DL)/up_out!Q66),".")</f>
        <v>5.3478023120709324</v>
      </c>
      <c r="S66" s="30">
        <f>IFERROR((($C66*s_DL)/up_out!R66),".")</f>
        <v>5.1490466319379253</v>
      </c>
    </row>
    <row r="67" spans="1:19">
      <c r="A67" s="88" t="s">
        <v>74</v>
      </c>
      <c r="B67" s="28"/>
      <c r="C67" s="28">
        <v>5</v>
      </c>
      <c r="D67" s="30">
        <f>IFERROR((($C67*s_DL)/up_out!C67),".")</f>
        <v>765402.29680702917</v>
      </c>
      <c r="E67" s="30">
        <f>IFERROR((($C67*s_DL)/up_out!D67),".")</f>
        <v>21746891.213075355</v>
      </c>
      <c r="F67" s="30">
        <f>IFERROR((($C67*s_DL)/up_out!E67),".")</f>
        <v>61055.108110145506</v>
      </c>
      <c r="G67" s="30">
        <f>IFERROR((($C67*s_DL)/up_out!F67),".")</f>
        <v>4.5756480680094507</v>
      </c>
      <c r="H67" s="30">
        <f>IFERROR((($C67*s_DL)/up_out!G67),".")</f>
        <v>826461.98056524259</v>
      </c>
      <c r="I67" s="30">
        <f>IFERROR((($C67*s_DL)/up_out!H67),".")</f>
        <v>22512298.085530452</v>
      </c>
      <c r="J67" s="30">
        <f>IFERROR((($C67*s_DL)/up_out!I67),".")</f>
        <v>5.7396575748191232</v>
      </c>
      <c r="K67" s="30">
        <f>IFERROR((($C67*s_DL)/up_out!J67),".")</f>
        <v>5.7396575748191232</v>
      </c>
      <c r="L67" s="30">
        <f>IFERROR((($C67*s_DL)/up_out!K67),".")</f>
        <v>5.7396575748191232</v>
      </c>
      <c r="M67" s="30">
        <f>IFERROR((($C67*s_DL)/up_out!L67),".")</f>
        <v>5.7396575748191232</v>
      </c>
      <c r="N67" s="30">
        <f>IFERROR((($C67*s_DL)/up_out!M67),".")</f>
        <v>5.7396575748191232</v>
      </c>
      <c r="O67" s="30">
        <f>IFERROR((($C67*s_DL)/up_out!N67),".")</f>
        <v>5.3826974470913411</v>
      </c>
      <c r="P67" s="30">
        <f>IFERROR((($C67*s_DL)/up_out!O67),".")</f>
        <v>5.4284961741186439</v>
      </c>
      <c r="Q67" s="30">
        <f>IFERROR((($C67*s_DL)/up_out!P67),".")</f>
        <v>5.4255762006264545</v>
      </c>
      <c r="R67" s="30">
        <f>IFERROR((($C67*s_DL)/up_out!Q67),".")</f>
        <v>5.4467917709804219</v>
      </c>
      <c r="S67" s="30">
        <f>IFERROR((($C67*s_DL)/up_out!R67),".")</f>
        <v>5.1714107892688723</v>
      </c>
    </row>
    <row r="68" spans="1:19">
      <c r="A68" s="88" t="s">
        <v>75</v>
      </c>
      <c r="B68" s="28"/>
      <c r="C68" s="28">
        <v>5</v>
      </c>
      <c r="D68" s="30">
        <f>IFERROR((($C68*s_DL)/up_out!C68),".")</f>
        <v>765402.29680702917</v>
      </c>
      <c r="E68" s="30">
        <f>IFERROR((($C68*s_DL)/up_out!D68),".")</f>
        <v>21746891.213075355</v>
      </c>
      <c r="F68" s="30">
        <f>IFERROR((($C68*s_DL)/up_out!E68),".")</f>
        <v>61055.108110145506</v>
      </c>
      <c r="G68" s="30">
        <f>IFERROR((($C68*s_DL)/up_out!F68),".")</f>
        <v>4.5770874036709843</v>
      </c>
      <c r="H68" s="30">
        <f>IFERROR((($C68*s_DL)/up_out!G68),".")</f>
        <v>826461.98200457823</v>
      </c>
      <c r="I68" s="30">
        <f>IFERROR((($C68*s_DL)/up_out!H68),".")</f>
        <v>22512298.086969785</v>
      </c>
      <c r="J68" s="30">
        <f>IFERROR((($C68*s_DL)/up_out!I68),".")</f>
        <v>5.6575787126664503</v>
      </c>
      <c r="K68" s="30">
        <f>IFERROR((($C68*s_DL)/up_out!J68),".")</f>
        <v>5.6575787126664503</v>
      </c>
      <c r="L68" s="30">
        <f>IFERROR((($C68*s_DL)/up_out!K68),".")</f>
        <v>5.6575787126664503</v>
      </c>
      <c r="M68" s="30">
        <f>IFERROR((($C68*s_DL)/up_out!L68),".")</f>
        <v>5.6575787126664503</v>
      </c>
      <c r="N68" s="30">
        <f>IFERROR((($C68*s_DL)/up_out!M68),".")</f>
        <v>5.6575787126664503</v>
      </c>
      <c r="O68" s="30">
        <f>IFERROR((($C68*s_DL)/up_out!N68),".")</f>
        <v>5.5245387987376633</v>
      </c>
      <c r="P68" s="30">
        <f>IFERROR((($C68*s_DL)/up_out!O68),".")</f>
        <v>5.4738100384430117</v>
      </c>
      <c r="Q68" s="30">
        <f>IFERROR((($C68*s_DL)/up_out!P68),".")</f>
        <v>5.5291219568584022</v>
      </c>
      <c r="R68" s="30">
        <f>IFERROR((($C68*s_DL)/up_out!Q68),".")</f>
        <v>5.4166950954792554</v>
      </c>
      <c r="S68" s="30">
        <f>IFERROR((($C68*s_DL)/up_out!R68),".")</f>
        <v>5.173037530630709</v>
      </c>
    </row>
    <row r="69" spans="1:19">
      <c r="A69" s="34" t="s">
        <v>76</v>
      </c>
      <c r="B69" s="28" t="s">
        <v>9</v>
      </c>
      <c r="C69" s="28">
        <v>5</v>
      </c>
      <c r="D69" s="30">
        <f>IFERROR((($C69*s_DL)/up_out!C69),".")</f>
        <v>765402.29680702917</v>
      </c>
      <c r="E69" s="30">
        <f>IFERROR((($C69*s_DL)/up_out!D69),".")</f>
        <v>21746891.213075355</v>
      </c>
      <c r="F69" s="30">
        <f>IFERROR((($C69*s_DL)/up_out!E69),".")</f>
        <v>61055.108110145506</v>
      </c>
      <c r="G69" s="30">
        <f>IFERROR((($C69*s_DL)/up_out!F69),".")</f>
        <v>5.133887727004157</v>
      </c>
      <c r="H69" s="30">
        <f>IFERROR((($C69*s_DL)/up_out!G69),".")</f>
        <v>826462.53880490165</v>
      </c>
      <c r="I69" s="30">
        <f>IFERROR((($C69*s_DL)/up_out!H69),".")</f>
        <v>22512298.64377011</v>
      </c>
      <c r="J69" s="30">
        <f>IFERROR((($C69*s_DL)/up_out!I69),".")</f>
        <v>6.9767032829772804</v>
      </c>
      <c r="K69" s="30">
        <f>IFERROR((($C69*s_DL)/up_out!J69),".")</f>
        <v>6.9767032829772804</v>
      </c>
      <c r="L69" s="30">
        <f>IFERROR((($C69*s_DL)/up_out!K69),".")</f>
        <v>6.9767032829772804</v>
      </c>
      <c r="M69" s="30">
        <f>IFERROR((($C69*s_DL)/up_out!L69),".")</f>
        <v>6.9767032829772804</v>
      </c>
      <c r="N69" s="30">
        <f>IFERROR((($C69*s_DL)/up_out!M69),".")</f>
        <v>6.9767032829772804</v>
      </c>
      <c r="O69" s="30">
        <f>IFERROR((($C69*s_DL)/up_out!N69),".")</f>
        <v>5.7771878991715147</v>
      </c>
      <c r="P69" s="30">
        <f>IFERROR((($C69*s_DL)/up_out!O69),".")</f>
        <v>5.5821110658543409</v>
      </c>
      <c r="Q69" s="30">
        <f>IFERROR((($C69*s_DL)/up_out!P69),".")</f>
        <v>5.4810137185008161</v>
      </c>
      <c r="R69" s="30">
        <f>IFERROR((($C69*s_DL)/up_out!Q69),".")</f>
        <v>5.4947381758909275</v>
      </c>
      <c r="S69" s="30">
        <f>IFERROR((($C69*s_DL)/up_out!R69),".")</f>
        <v>5.802334879717745</v>
      </c>
    </row>
    <row r="70" spans="1:19">
      <c r="A70" s="88" t="s">
        <v>77</v>
      </c>
      <c r="B70" s="28"/>
      <c r="C70" s="28">
        <v>5</v>
      </c>
      <c r="D70" s="30">
        <f>IFERROR((($C70*s_DL)/up_out!C70),".")</f>
        <v>765402.29680702917</v>
      </c>
      <c r="E70" s="30">
        <f>IFERROR((($C70*s_DL)/up_out!D70),".")</f>
        <v>21746891.213075355</v>
      </c>
      <c r="F70" s="30">
        <f>IFERROR((($C70*s_DL)/up_out!E70),".")</f>
        <v>61055.108110145506</v>
      </c>
      <c r="G70" s="30">
        <f>IFERROR((($C70*s_DL)/up_out!F70),".")</f>
        <v>4.6686291517444021</v>
      </c>
      <c r="H70" s="30">
        <f>IFERROR((($C70*s_DL)/up_out!G70),".")</f>
        <v>826462.07354632649</v>
      </c>
      <c r="I70" s="30">
        <f>IFERROR((($C70*s_DL)/up_out!H70),".")</f>
        <v>22512298.178511538</v>
      </c>
      <c r="J70" s="30">
        <f>IFERROR((($C70*s_DL)/up_out!I70),".")</f>
        <v>5.8510503163120386</v>
      </c>
      <c r="K70" s="30">
        <f>IFERROR((($C70*s_DL)/up_out!J70),".")</f>
        <v>5.8510503163120386</v>
      </c>
      <c r="L70" s="30">
        <f>IFERROR((($C70*s_DL)/up_out!K70),".")</f>
        <v>5.8510503163120386</v>
      </c>
      <c r="M70" s="30">
        <f>IFERROR((($C70*s_DL)/up_out!L70),".")</f>
        <v>5.8510503163120386</v>
      </c>
      <c r="N70" s="30">
        <f>IFERROR((($C70*s_DL)/up_out!M70),".")</f>
        <v>5.8510503163120386</v>
      </c>
      <c r="O70" s="30">
        <f>IFERROR((($C70*s_DL)/up_out!N70),".")</f>
        <v>5.2764982812433221</v>
      </c>
      <c r="P70" s="30">
        <f>IFERROR((($C70*s_DL)/up_out!O70),".")</f>
        <v>5.2764982812433221</v>
      </c>
      <c r="Q70" s="30">
        <f>IFERROR((($C70*s_DL)/up_out!P70),".")</f>
        <v>5.2764982812433221</v>
      </c>
      <c r="R70" s="30">
        <f>IFERROR((($C70*s_DL)/up_out!Q70),".")</f>
        <v>5.2764982812433221</v>
      </c>
      <c r="S70" s="30">
        <f>IFERROR((($C70*s_DL)/up_out!R70),".")</f>
        <v>5.2764982812433221</v>
      </c>
    </row>
    <row r="71" spans="1:19">
      <c r="A71" s="88" t="s">
        <v>78</v>
      </c>
      <c r="B71" s="28"/>
      <c r="C71" s="28">
        <v>5</v>
      </c>
      <c r="D71" s="30">
        <f>IFERROR((($C71*s_DL)/up_out!C71),".")</f>
        <v>765402.29680702917</v>
      </c>
      <c r="E71" s="30">
        <f>IFERROR((($C71*s_DL)/up_out!D71),".")</f>
        <v>21746891.213075355</v>
      </c>
      <c r="F71" s="30">
        <f>IFERROR((($C71*s_DL)/up_out!E71),".")</f>
        <v>61055.108110145506</v>
      </c>
      <c r="G71" s="30">
        <f>IFERROR((($C71*s_DL)/up_out!F71),".")</f>
        <v>4.9094711317947057</v>
      </c>
      <c r="H71" s="30">
        <f>IFERROR((($C71*s_DL)/up_out!G71),".")</f>
        <v>826462.31438830635</v>
      </c>
      <c r="I71" s="30">
        <f>IFERROR((($C71*s_DL)/up_out!H71),".")</f>
        <v>22512298.419353511</v>
      </c>
      <c r="J71" s="30">
        <f>IFERROR((($C71*s_DL)/up_out!I71),".")</f>
        <v>6.6542506102346337</v>
      </c>
      <c r="K71" s="30">
        <f>IFERROR((($C71*s_DL)/up_out!J71),".")</f>
        <v>6.6542506102346337</v>
      </c>
      <c r="L71" s="30">
        <f>IFERROR((($C71*s_DL)/up_out!K71),".")</f>
        <v>6.6542506102346337</v>
      </c>
      <c r="M71" s="30">
        <f>IFERROR((($C71*s_DL)/up_out!L71),".")</f>
        <v>6.6542506102346337</v>
      </c>
      <c r="N71" s="30">
        <f>IFERROR((($C71*s_DL)/up_out!M71),".")</f>
        <v>6.6542506102346337</v>
      </c>
      <c r="O71" s="30">
        <f>IFERROR((($C71*s_DL)/up_out!N71),".")</f>
        <v>5.4628019309102029</v>
      </c>
      <c r="P71" s="30">
        <f>IFERROR((($C71*s_DL)/up_out!O71),".")</f>
        <v>5.3704817111891305</v>
      </c>
      <c r="Q71" s="30">
        <f>IFERROR((($C71*s_DL)/up_out!P71),".")</f>
        <v>5.2789309683255006</v>
      </c>
      <c r="R71" s="30">
        <f>IFERROR((($C71*s_DL)/up_out!Q71),".")</f>
        <v>5.2202798825086107</v>
      </c>
      <c r="S71" s="30">
        <f>IFERROR((($C71*s_DL)/up_out!R71),".")</f>
        <v>5.5486985894026963</v>
      </c>
    </row>
    <row r="72" spans="1:19">
      <c r="A72" s="88" t="s">
        <v>79</v>
      </c>
      <c r="B72" s="28"/>
      <c r="C72" s="28">
        <v>5</v>
      </c>
      <c r="D72" s="30">
        <f>IFERROR((($C72*s_DL)/up_out!C72),".")</f>
        <v>765402.29680702917</v>
      </c>
      <c r="E72" s="30">
        <f>IFERROR((($C72*s_DL)/up_out!D72),".")</f>
        <v>21746891.213075355</v>
      </c>
      <c r="F72" s="30">
        <f>IFERROR((($C72*s_DL)/up_out!E72),".")</f>
        <v>61055.108110145506</v>
      </c>
      <c r="G72" s="30">
        <f>IFERROR((($C72*s_DL)/up_out!F72),".")</f>
        <v>4.6686291517444021</v>
      </c>
      <c r="H72" s="30">
        <f>IFERROR((($C72*s_DL)/up_out!G72),".")</f>
        <v>826462.07354632649</v>
      </c>
      <c r="I72" s="30">
        <f>IFERROR((($C72*s_DL)/up_out!H72),".")</f>
        <v>22512298.178511538</v>
      </c>
      <c r="J72" s="30">
        <f>IFERROR((($C72*s_DL)/up_out!I72),".")</f>
        <v>6.2848957305476016</v>
      </c>
      <c r="K72" s="30">
        <f>IFERROR((($C72*s_DL)/up_out!J72),".")</f>
        <v>6.2848957305476016</v>
      </c>
      <c r="L72" s="30">
        <f>IFERROR((($C72*s_DL)/up_out!K72),".")</f>
        <v>6.2848957305476016</v>
      </c>
      <c r="M72" s="30">
        <f>IFERROR((($C72*s_DL)/up_out!L72),".")</f>
        <v>6.2848957305476016</v>
      </c>
      <c r="N72" s="30">
        <f>IFERROR((($C72*s_DL)/up_out!M72),".")</f>
        <v>6.2848957305476016</v>
      </c>
      <c r="O72" s="30">
        <f>IFERROR((($C72*s_DL)/up_out!N72),".")</f>
        <v>5.2764982812433221</v>
      </c>
      <c r="P72" s="30">
        <f>IFERROR((($C72*s_DL)/up_out!O72),".")</f>
        <v>5.2764982812433221</v>
      </c>
      <c r="Q72" s="30">
        <f>IFERROR((($C72*s_DL)/up_out!P72),".")</f>
        <v>5.2764982812433221</v>
      </c>
      <c r="R72" s="30">
        <f>IFERROR((($C72*s_DL)/up_out!Q72),".")</f>
        <v>5.2764982812433221</v>
      </c>
      <c r="S72" s="30">
        <f>IFERROR((($C72*s_DL)/up_out!R72),".")</f>
        <v>5.2764982812433221</v>
      </c>
    </row>
    <row r="73" spans="1:19">
      <c r="A73" s="34" t="s">
        <v>80</v>
      </c>
      <c r="B73" s="28" t="s">
        <v>9</v>
      </c>
      <c r="C73" s="28">
        <v>5</v>
      </c>
      <c r="D73" s="30">
        <f>IFERROR((($C73*s_DL)/up_out!C73),".")</f>
        <v>765402.29680702917</v>
      </c>
      <c r="E73" s="30">
        <f>IFERROR((($C73*s_DL)/up_out!D73),".")</f>
        <v>21746891.213075355</v>
      </c>
      <c r="F73" s="30">
        <f>IFERROR((($C73*s_DL)/up_out!E73),".")</f>
        <v>61055.108110145506</v>
      </c>
      <c r="G73" s="30">
        <f>IFERROR((($C73*s_DL)/up_out!F73),".")</f>
        <v>4.8348263060136185</v>
      </c>
      <c r="H73" s="30">
        <f>IFERROR((($C73*s_DL)/up_out!G73),".")</f>
        <v>826462.23974348069</v>
      </c>
      <c r="I73" s="30">
        <f>IFERROR((($C73*s_DL)/up_out!H73),".")</f>
        <v>22512298.344708689</v>
      </c>
      <c r="J73" s="30">
        <f>IFERROR((($C73*s_DL)/up_out!I73),".")</f>
        <v>6.3962884720405153</v>
      </c>
      <c r="K73" s="30">
        <f>IFERROR((($C73*s_DL)/up_out!J73),".")</f>
        <v>6.3962884720405153</v>
      </c>
      <c r="L73" s="30">
        <f>IFERROR((($C73*s_DL)/up_out!K73),".")</f>
        <v>6.3962884720405153</v>
      </c>
      <c r="M73" s="30">
        <f>IFERROR((($C73*s_DL)/up_out!L73),".")</f>
        <v>6.3962884720405153</v>
      </c>
      <c r="N73" s="30">
        <f>IFERROR((($C73*s_DL)/up_out!M73),".")</f>
        <v>6.3962884720405153</v>
      </c>
      <c r="O73" s="30">
        <f>IFERROR((($C73*s_DL)/up_out!N73),".")</f>
        <v>5.4061558244790051</v>
      </c>
      <c r="P73" s="30">
        <f>IFERROR((($C73*s_DL)/up_out!O73),".")</f>
        <v>5.4358747126077347</v>
      </c>
      <c r="Q73" s="30">
        <f>IFERROR((($C73*s_DL)/up_out!P73),".")</f>
        <v>5.4549305902708696</v>
      </c>
      <c r="R73" s="30">
        <f>IFERROR((($C73*s_DL)/up_out!Q73),".")</f>
        <v>5.2155254122156203</v>
      </c>
      <c r="S73" s="30">
        <f>IFERROR((($C73*s_DL)/up_out!R73),".")</f>
        <v>5.4643347896370953</v>
      </c>
    </row>
    <row r="74" spans="1:19">
      <c r="A74" s="88" t="s">
        <v>81</v>
      </c>
      <c r="B74" s="28"/>
      <c r="C74" s="28">
        <v>5</v>
      </c>
      <c r="D74" s="30">
        <f>IFERROR((($C74*s_DL)/up_out!C74),".")</f>
        <v>765402.29680702917</v>
      </c>
      <c r="E74" s="30">
        <f>IFERROR((($C74*s_DL)/up_out!D74),".")</f>
        <v>21746891.213075355</v>
      </c>
      <c r="F74" s="30">
        <f>IFERROR((($C74*s_DL)/up_out!E74),".")</f>
        <v>61055.108110145506</v>
      </c>
      <c r="G74" s="30">
        <f>IFERROR((($C74*s_DL)/up_out!F74),".")</f>
        <v>4.5658164977520324</v>
      </c>
      <c r="H74" s="30">
        <f>IFERROR((($C74*s_DL)/up_out!G74),".")</f>
        <v>826461.97073367238</v>
      </c>
      <c r="I74" s="30">
        <f>IFERROR((($C74*s_DL)/up_out!H74),".")</f>
        <v>22512298.075698882</v>
      </c>
      <c r="J74" s="30" t="str">
        <f>IFERROR((($C74*s_DL)/up_out!I74),".")</f>
        <v>.</v>
      </c>
      <c r="K74" s="30" t="str">
        <f>IFERROR((($C74*s_DL)/up_out!J74),".")</f>
        <v>.</v>
      </c>
      <c r="L74" s="30" t="str">
        <f>IFERROR((($C74*s_DL)/up_out!K74),".")</f>
        <v>.</v>
      </c>
      <c r="M74" s="30" t="str">
        <f>IFERROR((($C74*s_DL)/up_out!L74),".")</f>
        <v>.</v>
      </c>
      <c r="N74" s="30" t="str">
        <f>IFERROR((($C74*s_DL)/up_out!M74),".")</f>
        <v>.</v>
      </c>
      <c r="O74" s="30">
        <f>IFERROR((($C74*s_DL)/up_out!N74),".")</f>
        <v>5.4937899742548959</v>
      </c>
      <c r="P74" s="30">
        <f>IFERROR((($C74*s_DL)/up_out!O74),".")</f>
        <v>5.5022537795298021</v>
      </c>
      <c r="Q74" s="30">
        <f>IFERROR((($C74*s_DL)/up_out!P74),".")</f>
        <v>5.506159331062241</v>
      </c>
      <c r="R74" s="30">
        <f>IFERROR((($C74*s_DL)/up_out!Q74),".")</f>
        <v>5.5059112499930336</v>
      </c>
      <c r="S74" s="30">
        <f>IFERROR((($C74*s_DL)/up_out!R74),".")</f>
        <v>5.1602991198946198</v>
      </c>
    </row>
    <row r="75" spans="1:19">
      <c r="A75" s="34" t="s">
        <v>82</v>
      </c>
      <c r="B75" s="28" t="s">
        <v>9</v>
      </c>
      <c r="C75" s="28">
        <v>5</v>
      </c>
      <c r="D75" s="30">
        <f>IFERROR((($C75*s_DL)/up_out!C75),".")</f>
        <v>765402.29680702917</v>
      </c>
      <c r="E75" s="30">
        <f>IFERROR((($C75*s_DL)/up_out!D75),".")</f>
        <v>21746891.213075355</v>
      </c>
      <c r="F75" s="30">
        <f>IFERROR((($C75*s_DL)/up_out!E75),".")</f>
        <v>61055.108110145506</v>
      </c>
      <c r="G75" s="30">
        <f>IFERROR((($C75*s_DL)/up_out!F75),".")</f>
        <v>4.6686291517444021</v>
      </c>
      <c r="H75" s="30">
        <f>IFERROR((($C75*s_DL)/up_out!G75),".")</f>
        <v>826462.07354632649</v>
      </c>
      <c r="I75" s="30">
        <f>IFERROR((($C75*s_DL)/up_out!H75),".")</f>
        <v>22512298.178511538</v>
      </c>
      <c r="J75" s="30">
        <f>IFERROR((($C75*s_DL)/up_out!I75),".")</f>
        <v>6.2848957305476016</v>
      </c>
      <c r="K75" s="30">
        <f>IFERROR((($C75*s_DL)/up_out!J75),".")</f>
        <v>6.2848957305476016</v>
      </c>
      <c r="L75" s="30">
        <f>IFERROR((($C75*s_DL)/up_out!K75),".")</f>
        <v>6.2848957305476016</v>
      </c>
      <c r="M75" s="30">
        <f>IFERROR((($C75*s_DL)/up_out!L75),".")</f>
        <v>6.2848957305476016</v>
      </c>
      <c r="N75" s="30">
        <f>IFERROR((($C75*s_DL)/up_out!M75),".")</f>
        <v>6.2848957305476016</v>
      </c>
      <c r="O75" s="30">
        <f>IFERROR((($C75*s_DL)/up_out!N75),".")</f>
        <v>5.2764982812433221</v>
      </c>
      <c r="P75" s="30">
        <f>IFERROR((($C75*s_DL)/up_out!O75),".")</f>
        <v>5.2764982812433221</v>
      </c>
      <c r="Q75" s="30">
        <f>IFERROR((($C75*s_DL)/up_out!P75),".")</f>
        <v>5.2764982812433221</v>
      </c>
      <c r="R75" s="30">
        <f>IFERROR((($C75*s_DL)/up_out!Q75),".")</f>
        <v>5.2764982812433221</v>
      </c>
      <c r="S75" s="30">
        <f>IFERROR((($C75*s_DL)/up_out!R75),".")</f>
        <v>5.2764982812433221</v>
      </c>
    </row>
    <row r="76" spans="1:19">
      <c r="A76" s="27" t="s">
        <v>83</v>
      </c>
      <c r="B76" s="90" t="s">
        <v>9</v>
      </c>
      <c r="C76" s="28">
        <v>5</v>
      </c>
      <c r="D76" s="30">
        <f>IFERROR((($C76*s_DL)/up_out!C76),".")</f>
        <v>765402.29680702917</v>
      </c>
      <c r="E76" s="30">
        <f>IFERROR((($C76*s_DL)/up_out!D76),".")</f>
        <v>21746891.213075355</v>
      </c>
      <c r="F76" s="30">
        <f>IFERROR((($C76*s_DL)/up_out!E76),".")</f>
        <v>61055.108110145506</v>
      </c>
      <c r="G76" s="30">
        <f>IFERROR((($C76*s_DL)/up_out!F76),".")</f>
        <v>5.1873657241604469</v>
      </c>
      <c r="H76" s="30">
        <f>IFERROR((($C76*s_DL)/up_out!G76),".")</f>
        <v>826462.59228289872</v>
      </c>
      <c r="I76" s="30">
        <f>IFERROR((($C76*s_DL)/up_out!H76),".")</f>
        <v>22512298.697248109</v>
      </c>
      <c r="J76" s="30">
        <f>IFERROR((($C76*s_DL)/up_out!I76),".")</f>
        <v>7.0294682657897134</v>
      </c>
      <c r="K76" s="30">
        <f>IFERROR((($C76*s_DL)/up_out!J76),".")</f>
        <v>7.0294682657897134</v>
      </c>
      <c r="L76" s="30">
        <f>IFERROR((($C76*s_DL)/up_out!K76),".")</f>
        <v>7.0294682657897134</v>
      </c>
      <c r="M76" s="30">
        <f>IFERROR((($C76*s_DL)/up_out!L76),".")</f>
        <v>7.0294682657897134</v>
      </c>
      <c r="N76" s="30">
        <f>IFERROR((($C76*s_DL)/up_out!M76),".")</f>
        <v>7.0294682657897134</v>
      </c>
      <c r="O76" s="30">
        <f>IFERROR((($C76*s_DL)/up_out!N76),".")</f>
        <v>5.5486985894026963</v>
      </c>
      <c r="P76" s="30">
        <f>IFERROR((($C76*s_DL)/up_out!O76),".")</f>
        <v>5.7118529249102616</v>
      </c>
      <c r="Q76" s="30">
        <f>IFERROR((($C76*s_DL)/up_out!P76),".")</f>
        <v>5.5656757395997483</v>
      </c>
      <c r="R76" s="30">
        <f>IFERROR((($C76*s_DL)/up_out!Q76),".")</f>
        <v>5.5370660976010146</v>
      </c>
      <c r="S76" s="30">
        <f>IFERROR((($C76*s_DL)/up_out!R76),".")</f>
        <v>5.8627758680481339</v>
      </c>
    </row>
    <row r="77" spans="1:19">
      <c r="A77" s="34" t="s">
        <v>84</v>
      </c>
      <c r="B77" s="90" t="s">
        <v>9</v>
      </c>
      <c r="C77" s="28">
        <v>5</v>
      </c>
      <c r="D77" s="30">
        <f>IFERROR((($C77*s_DL)/up_out!C77),".")</f>
        <v>765402.29680702917</v>
      </c>
      <c r="E77" s="30">
        <f>IFERROR((($C77*s_DL)/up_out!D77),".")</f>
        <v>21746891.213075355</v>
      </c>
      <c r="F77" s="30">
        <f>IFERROR((($C77*s_DL)/up_out!E77),".")</f>
        <v>61055.108110145506</v>
      </c>
      <c r="G77" s="30">
        <f>IFERROR((($C77*s_DL)/up_out!F77),".")</f>
        <v>4.6773719029648992</v>
      </c>
      <c r="H77" s="30">
        <f>IFERROR((($C77*s_DL)/up_out!G77),".")</f>
        <v>826462.08228907757</v>
      </c>
      <c r="I77" s="30">
        <f>IFERROR((($C77*s_DL)/up_out!H77),".")</f>
        <v>22512298.187254287</v>
      </c>
      <c r="J77" s="30">
        <f>IFERROR((($C77*s_DL)/up_out!I77),".")</f>
        <v>6.0855613510339657</v>
      </c>
      <c r="K77" s="30">
        <f>IFERROR((($C77*s_DL)/up_out!J77),".")</f>
        <v>6.0855613510339657</v>
      </c>
      <c r="L77" s="30">
        <f>IFERROR((($C77*s_DL)/up_out!K77),".")</f>
        <v>6.0855613510339657</v>
      </c>
      <c r="M77" s="30">
        <f>IFERROR((($C77*s_DL)/up_out!L77),".")</f>
        <v>6.0855613510339657</v>
      </c>
      <c r="N77" s="30">
        <f>IFERROR((($C77*s_DL)/up_out!M77),".")</f>
        <v>6.0855613510339657</v>
      </c>
      <c r="O77" s="30">
        <f>IFERROR((($C77*s_DL)/up_out!N77),".")</f>
        <v>5.4193726511369329</v>
      </c>
      <c r="P77" s="30">
        <f>IFERROR((($C77*s_DL)/up_out!O77),".")</f>
        <v>5.4264762685654828</v>
      </c>
      <c r="Q77" s="30">
        <f>IFERROR((($C77*s_DL)/up_out!P77),".")</f>
        <v>5.4505494398260002</v>
      </c>
      <c r="R77" s="30">
        <f>IFERROR((($C77*s_DL)/up_out!Q77),".")</f>
        <v>5.1543571173256533</v>
      </c>
      <c r="S77" s="30">
        <f>IFERROR((($C77*s_DL)/up_out!R77),".")</f>
        <v>5.2863793641669989</v>
      </c>
    </row>
    <row r="78" spans="1:19">
      <c r="A78" s="88" t="s">
        <v>85</v>
      </c>
      <c r="B78" s="28"/>
      <c r="C78" s="28">
        <v>5</v>
      </c>
      <c r="D78" s="30">
        <f>IFERROR((($C78*s_DL)/up_out!C78),".")</f>
        <v>765402.29680702917</v>
      </c>
      <c r="E78" s="30">
        <f>IFERROR((($C78*s_DL)/up_out!D78),".")</f>
        <v>21746891.213075355</v>
      </c>
      <c r="F78" s="30">
        <f>IFERROR((($C78*s_DL)/up_out!E78),".")</f>
        <v>61055.108110145506</v>
      </c>
      <c r="G78" s="30">
        <f>IFERROR((($C78*s_DL)/up_out!F78),".")</f>
        <v>4.7296569837933502</v>
      </c>
      <c r="H78" s="30">
        <f>IFERROR((($C78*s_DL)/up_out!G78),".")</f>
        <v>826462.13457415835</v>
      </c>
      <c r="I78" s="30">
        <f>IFERROR((($C78*s_DL)/up_out!H78),".")</f>
        <v>22512298.239539366</v>
      </c>
      <c r="J78" s="30" t="str">
        <f>IFERROR((($C78*s_DL)/up_out!I78),".")</f>
        <v>.</v>
      </c>
      <c r="K78" s="30" t="str">
        <f>IFERROR((($C78*s_DL)/up_out!J78),".")</f>
        <v>.</v>
      </c>
      <c r="L78" s="30" t="str">
        <f>IFERROR((($C78*s_DL)/up_out!K78),".")</f>
        <v>.</v>
      </c>
      <c r="M78" s="30" t="str">
        <f>IFERROR((($C78*s_DL)/up_out!L78),".")</f>
        <v>.</v>
      </c>
      <c r="N78" s="30" t="str">
        <f>IFERROR((($C78*s_DL)/up_out!M78),".")</f>
        <v>.</v>
      </c>
      <c r="O78" s="30">
        <f>IFERROR((($C78*s_DL)/up_out!N78),".")</f>
        <v>5.0383230116038655</v>
      </c>
      <c r="P78" s="30">
        <f>IFERROR((($C78*s_DL)/up_out!O78),".")</f>
        <v>5.2607944173110539</v>
      </c>
      <c r="Q78" s="30">
        <f>IFERROR((($C78*s_DL)/up_out!P78),".")</f>
        <v>5.3416402353327461</v>
      </c>
      <c r="R78" s="30">
        <f>IFERROR((($C78*s_DL)/up_out!Q78),".")</f>
        <v>5.1899983094196589</v>
      </c>
      <c r="S78" s="30">
        <f>IFERROR((($C78*s_DL)/up_out!R78),".")</f>
        <v>5.345472114985065</v>
      </c>
    </row>
    <row r="79" spans="1:19">
      <c r="A79" s="88" t="s">
        <v>86</v>
      </c>
      <c r="B79" s="28"/>
      <c r="C79" s="28">
        <v>5</v>
      </c>
      <c r="D79" s="30">
        <f>IFERROR((($C79*s_DL)/up_out!C79),".")</f>
        <v>765402.29680702917</v>
      </c>
      <c r="E79" s="30">
        <f>IFERROR((($C79*s_DL)/up_out!D79),".")</f>
        <v>21746891.213075355</v>
      </c>
      <c r="F79" s="30">
        <f>IFERROR((($C79*s_DL)/up_out!E79),".")</f>
        <v>61055.108110145506</v>
      </c>
      <c r="G79" s="30">
        <f>IFERROR((($C79*s_DL)/up_out!F79),".")</f>
        <v>4.5966336843984017</v>
      </c>
      <c r="H79" s="30">
        <f>IFERROR((($C79*s_DL)/up_out!G79),".")</f>
        <v>826462.00155085896</v>
      </c>
      <c r="I79" s="30">
        <f>IFERROR((($C79*s_DL)/up_out!H79),".")</f>
        <v>22512298.106516067</v>
      </c>
      <c r="J79" s="30">
        <f>IFERROR((($C79*s_DL)/up_out!I79),".")</f>
        <v>5.7865597817635077</v>
      </c>
      <c r="K79" s="30">
        <f>IFERROR((($C79*s_DL)/up_out!J79),".")</f>
        <v>5.7865597817635077</v>
      </c>
      <c r="L79" s="30">
        <f>IFERROR((($C79*s_DL)/up_out!K79),".")</f>
        <v>5.7865597817635077</v>
      </c>
      <c r="M79" s="30">
        <f>IFERROR((($C79*s_DL)/up_out!L79),".")</f>
        <v>5.7865597817635077</v>
      </c>
      <c r="N79" s="30">
        <f>IFERROR((($C79*s_DL)/up_out!M79),".")</f>
        <v>5.7865597817635077</v>
      </c>
      <c r="O79" s="30">
        <f>IFERROR((($C79*s_DL)/up_out!N79),".")</f>
        <v>5.466340547446781</v>
      </c>
      <c r="P79" s="30">
        <f>IFERROR((($C79*s_DL)/up_out!O79),".")</f>
        <v>5.5612616805485189</v>
      </c>
      <c r="Q79" s="30">
        <f>IFERROR((($C79*s_DL)/up_out!P79),".")</f>
        <v>5.5408979772533344</v>
      </c>
      <c r="R79" s="30">
        <f>IFERROR((($C79*s_DL)/up_out!Q79),".")</f>
        <v>5.4620825533254216</v>
      </c>
      <c r="S79" s="30">
        <f>IFERROR((($C79*s_DL)/up_out!R79),".")</f>
        <v>5.1951287941067088</v>
      </c>
    </row>
    <row r="80" spans="1:19">
      <c r="A80" s="88" t="s">
        <v>87</v>
      </c>
      <c r="B80" s="28"/>
      <c r="C80" s="28">
        <v>5</v>
      </c>
      <c r="D80" s="30">
        <f>IFERROR((($C80*s_DL)/up_out!C80),".")</f>
        <v>765402.29680702917</v>
      </c>
      <c r="E80" s="30">
        <f>IFERROR((($C80*s_DL)/up_out!D80),".")</f>
        <v>21746891.213075355</v>
      </c>
      <c r="F80" s="30">
        <f>IFERROR((($C80*s_DL)/up_out!E80),".")</f>
        <v>61055.108110145506</v>
      </c>
      <c r="G80" s="30">
        <f>IFERROR((($C80*s_DL)/up_out!F80),".")</f>
        <v>4.5659625384537259</v>
      </c>
      <c r="H80" s="30">
        <f>IFERROR((($C80*s_DL)/up_out!G80),".")</f>
        <v>826461.97087971307</v>
      </c>
      <c r="I80" s="30">
        <f>IFERROR((($C80*s_DL)/up_out!H80),".")</f>
        <v>22512298.075844917</v>
      </c>
      <c r="J80" s="30">
        <f>IFERROR((($C80*s_DL)/up_out!I80),".")</f>
        <v>5.7103436954788842</v>
      </c>
      <c r="K80" s="30">
        <f>IFERROR((($C80*s_DL)/up_out!J80),".")</f>
        <v>5.7103436954788842</v>
      </c>
      <c r="L80" s="30">
        <f>IFERROR((($C80*s_DL)/up_out!K80),".")</f>
        <v>5.7103436954788842</v>
      </c>
      <c r="M80" s="30">
        <f>IFERROR((($C80*s_DL)/up_out!L80),".")</f>
        <v>5.7103436954788842</v>
      </c>
      <c r="N80" s="30">
        <f>IFERROR((($C80*s_DL)/up_out!M80),".")</f>
        <v>5.7103436954788842</v>
      </c>
      <c r="O80" s="30">
        <f>IFERROR((($C80*s_DL)/up_out!N80),".")</f>
        <v>5.5393123718799639</v>
      </c>
      <c r="P80" s="30">
        <f>IFERROR((($C80*s_DL)/up_out!O80),".")</f>
        <v>5.4719241435115906</v>
      </c>
      <c r="Q80" s="30">
        <f>IFERROR((($C80*s_DL)/up_out!P80),".")</f>
        <v>5.4953316980451179</v>
      </c>
      <c r="R80" s="30">
        <f>IFERROR((($C80*s_DL)/up_out!Q80),".")</f>
        <v>5.4534049844936501</v>
      </c>
      <c r="S80" s="30">
        <f>IFERROR((($C80*s_DL)/up_out!R80),".")</f>
        <v>5.1604641755215335</v>
      </c>
    </row>
    <row r="81" spans="1:19">
      <c r="A81" s="34" t="s">
        <v>88</v>
      </c>
      <c r="B81" s="90" t="s">
        <v>9</v>
      </c>
      <c r="C81" s="28">
        <v>5</v>
      </c>
      <c r="D81" s="30">
        <f>IFERROR((($C81*s_DL)/up_out!C81),".")</f>
        <v>765402.29680702917</v>
      </c>
      <c r="E81" s="30">
        <f>IFERROR((($C81*s_DL)/up_out!D81),".")</f>
        <v>21746891.213075355</v>
      </c>
      <c r="F81" s="30">
        <f>IFERROR((($C81*s_DL)/up_out!E81),".")</f>
        <v>61055.108110145506</v>
      </c>
      <c r="G81" s="30">
        <f>IFERROR((($C81*s_DL)/up_out!F81),".")</f>
        <v>4.5719155534973446</v>
      </c>
      <c r="H81" s="30">
        <f>IFERROR((($C81*s_DL)/up_out!G81),".")</f>
        <v>826461.97683272802</v>
      </c>
      <c r="I81" s="30">
        <f>IFERROR((($C81*s_DL)/up_out!H81),".")</f>
        <v>22512298.081797935</v>
      </c>
      <c r="J81" s="30">
        <f>IFERROR((($C81*s_DL)/up_out!I81),".")</f>
        <v>5.6986181437427854</v>
      </c>
      <c r="K81" s="30">
        <f>IFERROR((($C81*s_DL)/up_out!J81),".")</f>
        <v>5.6986181437427854</v>
      </c>
      <c r="L81" s="30">
        <f>IFERROR((($C81*s_DL)/up_out!K81),".")</f>
        <v>5.6986181437427854</v>
      </c>
      <c r="M81" s="30">
        <f>IFERROR((($C81*s_DL)/up_out!L81),".")</f>
        <v>5.6986181437427854</v>
      </c>
      <c r="N81" s="30">
        <f>IFERROR((($C81*s_DL)/up_out!M81),".")</f>
        <v>5.6986181437427854</v>
      </c>
      <c r="O81" s="30">
        <f>IFERROR((($C81*s_DL)/up_out!N81),".")</f>
        <v>5.4882813742741341</v>
      </c>
      <c r="P81" s="30">
        <f>IFERROR((($C81*s_DL)/up_out!O81),".")</f>
        <v>5.4895487570848571</v>
      </c>
      <c r="Q81" s="30">
        <f>IFERROR((($C81*s_DL)/up_out!P81),".")</f>
        <v>5.4531496065251179</v>
      </c>
      <c r="R81" s="30">
        <f>IFERROR((($C81*s_DL)/up_out!Q81),".")</f>
        <v>5.5383534879980392</v>
      </c>
      <c r="S81" s="30">
        <f>IFERROR((($C81*s_DL)/up_out!R81),".")</f>
        <v>5.1671922904831025</v>
      </c>
    </row>
    <row r="82" spans="1:19">
      <c r="A82" s="34" t="s">
        <v>89</v>
      </c>
      <c r="B82" s="28" t="s">
        <v>9</v>
      </c>
      <c r="C82" s="28">
        <v>5</v>
      </c>
      <c r="D82" s="30">
        <f>IFERROR((($C82*s_DL)/up_out!C82),".")</f>
        <v>765402.29680702917</v>
      </c>
      <c r="E82" s="30">
        <f>IFERROR((($C82*s_DL)/up_out!D82),".")</f>
        <v>21746891.213075355</v>
      </c>
      <c r="F82" s="30">
        <f>IFERROR((($C82*s_DL)/up_out!E82),".")</f>
        <v>61055.108110145506</v>
      </c>
      <c r="G82" s="30">
        <f>IFERROR((($C82*s_DL)/up_out!F82),".")</f>
        <v>4.5644287922197799</v>
      </c>
      <c r="H82" s="30">
        <f>IFERROR((($C82*s_DL)/up_out!G82),".")</f>
        <v>826461.96934596682</v>
      </c>
      <c r="I82" s="30">
        <f>IFERROR((($C82*s_DL)/up_out!H82),".")</f>
        <v>22512298.074311178</v>
      </c>
      <c r="J82" s="30" t="str">
        <f>IFERROR((($C82*s_DL)/up_out!I82),".")</f>
        <v>.</v>
      </c>
      <c r="K82" s="30" t="str">
        <f>IFERROR((($C82*s_DL)/up_out!J82),".")</f>
        <v>.</v>
      </c>
      <c r="L82" s="30" t="str">
        <f>IFERROR((($C82*s_DL)/up_out!K82),".")</f>
        <v>.</v>
      </c>
      <c r="M82" s="30" t="str">
        <f>IFERROR((($C82*s_DL)/up_out!L82),".")</f>
        <v>.</v>
      </c>
      <c r="N82" s="30" t="str">
        <f>IFERROR((($C82*s_DL)/up_out!M82),".")</f>
        <v>.</v>
      </c>
      <c r="O82" s="30">
        <f>IFERROR((($C82*s_DL)/up_out!N82),".")</f>
        <v>5.4942585277708229</v>
      </c>
      <c r="P82" s="30">
        <f>IFERROR((($C82*s_DL)/up_out!O82),".")</f>
        <v>5.4812938766340435</v>
      </c>
      <c r="Q82" s="30">
        <f>IFERROR((($C82*s_DL)/up_out!P82),".")</f>
        <v>5.4652995380109708</v>
      </c>
      <c r="R82" s="30">
        <f>IFERROR((($C82*s_DL)/up_out!Q82),".")</f>
        <v>5.56212069532772</v>
      </c>
      <c r="S82" s="30">
        <f>IFERROR((($C82*s_DL)/up_out!R82),".")</f>
        <v>5.1587307310554511</v>
      </c>
    </row>
    <row r="83" spans="1:19">
      <c r="A83" s="34" t="s">
        <v>90</v>
      </c>
      <c r="B83" s="90" t="s">
        <v>9</v>
      </c>
      <c r="C83" s="28">
        <v>5</v>
      </c>
      <c r="D83" s="30">
        <f>IFERROR((($C83*s_DL)/up_out!C83),".")</f>
        <v>765402.29680702917</v>
      </c>
      <c r="E83" s="30">
        <f>IFERROR((($C83*s_DL)/up_out!D83),".")</f>
        <v>21746891.213075355</v>
      </c>
      <c r="F83" s="30">
        <f>IFERROR((($C83*s_DL)/up_out!E83),".")</f>
        <v>61055.108110145506</v>
      </c>
      <c r="G83" s="30">
        <f>IFERROR((($C83*s_DL)/up_out!F83),".")</f>
        <v>4.5607730327272042</v>
      </c>
      <c r="H83" s="30">
        <f>IFERROR((($C83*s_DL)/up_out!G83),".")</f>
        <v>826461.96569020743</v>
      </c>
      <c r="I83" s="30">
        <f>IFERROR((($C83*s_DL)/up_out!H83),".")</f>
        <v>22512298.070655417</v>
      </c>
      <c r="J83" s="30">
        <f>IFERROR((($C83*s_DL)/up_out!I83),".")</f>
        <v>5.6986181437427854</v>
      </c>
      <c r="K83" s="30">
        <f>IFERROR((($C83*s_DL)/up_out!J83),".")</f>
        <v>5.6986181437427854</v>
      </c>
      <c r="L83" s="30">
        <f>IFERROR((($C83*s_DL)/up_out!K83),".")</f>
        <v>5.6986181437427854</v>
      </c>
      <c r="M83" s="30">
        <f>IFERROR((($C83*s_DL)/up_out!L83),".")</f>
        <v>5.6986181437427854</v>
      </c>
      <c r="N83" s="30">
        <f>IFERROR((($C83*s_DL)/up_out!M83),".")</f>
        <v>5.6986181437427854</v>
      </c>
      <c r="O83" s="30">
        <f>IFERROR((($C83*s_DL)/up_out!N83),".")</f>
        <v>5.4699094439005806</v>
      </c>
      <c r="P83" s="30">
        <f>IFERROR((($C83*s_DL)/up_out!O83),".")</f>
        <v>5.4895246093680505</v>
      </c>
      <c r="Q83" s="30">
        <f>IFERROR((($C83*s_DL)/up_out!P83),".")</f>
        <v>5.4579294526074698</v>
      </c>
      <c r="R83" s="30">
        <f>IFERROR((($C83*s_DL)/up_out!Q83),".")</f>
        <v>5.5370660976010146</v>
      </c>
      <c r="S83" s="30">
        <f>IFERROR((($C83*s_DL)/up_out!R83),".")</f>
        <v>5.1545989810165773</v>
      </c>
    </row>
    <row r="84" spans="1:19">
      <c r="A84" s="34" t="s">
        <v>91</v>
      </c>
      <c r="B84" s="90" t="s">
        <v>9</v>
      </c>
      <c r="C84" s="28">
        <v>5</v>
      </c>
      <c r="D84" s="30">
        <f>IFERROR((($C84*s_DL)/up_out!C84),".")</f>
        <v>765402.29680702917</v>
      </c>
      <c r="E84" s="30">
        <f>IFERROR((($C84*s_DL)/up_out!D84),".")</f>
        <v>21746891.213075355</v>
      </c>
      <c r="F84" s="30">
        <f>IFERROR((($C84*s_DL)/up_out!E84),".")</f>
        <v>61055.108110145506</v>
      </c>
      <c r="G84" s="30">
        <f>IFERROR((($C84*s_DL)/up_out!F84),".")</f>
        <v>4.6686291517444021</v>
      </c>
      <c r="H84" s="30">
        <f>IFERROR((($C84*s_DL)/up_out!G84),".")</f>
        <v>826462.07354632649</v>
      </c>
      <c r="I84" s="30">
        <f>IFERROR((($C84*s_DL)/up_out!H84),".")</f>
        <v>22512298.178511538</v>
      </c>
      <c r="J84" s="30">
        <f>IFERROR((($C84*s_DL)/up_out!I84),".")</f>
        <v>5.6868925920066902</v>
      </c>
      <c r="K84" s="30">
        <f>IFERROR((($C84*s_DL)/up_out!J84),".")</f>
        <v>5.6868925920066902</v>
      </c>
      <c r="L84" s="30">
        <f>IFERROR((($C84*s_DL)/up_out!K84),".")</f>
        <v>5.6868925920066902</v>
      </c>
      <c r="M84" s="30">
        <f>IFERROR((($C84*s_DL)/up_out!L84),".")</f>
        <v>5.6868925920066902</v>
      </c>
      <c r="N84" s="30">
        <f>IFERROR((($C84*s_DL)/up_out!M84),".")</f>
        <v>5.6868925920066902</v>
      </c>
      <c r="O84" s="30">
        <f>IFERROR((($C84*s_DL)/up_out!N84),".")</f>
        <v>5.2764982812433221</v>
      </c>
      <c r="P84" s="30">
        <f>IFERROR((($C84*s_DL)/up_out!O84),".")</f>
        <v>5.2764982812433221</v>
      </c>
      <c r="Q84" s="30">
        <f>IFERROR((($C84*s_DL)/up_out!P84),".")</f>
        <v>5.2764982812433221</v>
      </c>
      <c r="R84" s="30">
        <f>IFERROR((($C84*s_DL)/up_out!Q84),".")</f>
        <v>5.2764982812433221</v>
      </c>
      <c r="S84" s="30">
        <f>IFERROR((($C84*s_DL)/up_out!R84),".")</f>
        <v>5.2764982812433221</v>
      </c>
    </row>
    <row r="85" spans="1:19">
      <c r="A85" s="88" t="s">
        <v>92</v>
      </c>
      <c r="B85" s="28"/>
      <c r="C85" s="28">
        <v>5</v>
      </c>
      <c r="D85" s="30">
        <f>IFERROR((($C85*s_DL)/up_out!C85),".")</f>
        <v>765402.29680702917</v>
      </c>
      <c r="E85" s="30">
        <f>IFERROR((($C85*s_DL)/up_out!D85),".")</f>
        <v>21746891.213075355</v>
      </c>
      <c r="F85" s="30">
        <f>IFERROR((($C85*s_DL)/up_out!E85),".")</f>
        <v>61055.108110145506</v>
      </c>
      <c r="G85" s="30">
        <f>IFERROR((($C85*s_DL)/up_out!F85),".")</f>
        <v>4.7057534325556096</v>
      </c>
      <c r="H85" s="30">
        <f>IFERROR((($C85*s_DL)/up_out!G85),".")</f>
        <v>826462.11067060719</v>
      </c>
      <c r="I85" s="30">
        <f>IFERROR((($C85*s_DL)/up_out!H85),".")</f>
        <v>22512298.215635817</v>
      </c>
      <c r="J85" s="30" t="str">
        <f>IFERROR((($C85*s_DL)/up_out!I85),".")</f>
        <v>.</v>
      </c>
      <c r="K85" s="30" t="str">
        <f>IFERROR((($C85*s_DL)/up_out!J85),".")</f>
        <v>.</v>
      </c>
      <c r="L85" s="30" t="str">
        <f>IFERROR((($C85*s_DL)/up_out!K85),".")</f>
        <v>.</v>
      </c>
      <c r="M85" s="30" t="str">
        <f>IFERROR((($C85*s_DL)/up_out!L85),".")</f>
        <v>.</v>
      </c>
      <c r="N85" s="30" t="str">
        <f>IFERROR((($C85*s_DL)/up_out!M85),".")</f>
        <v>.</v>
      </c>
      <c r="O85" s="30">
        <f>IFERROR((($C85*s_DL)/up_out!N85),".")</f>
        <v>5.3297962436801223</v>
      </c>
      <c r="P85" s="30">
        <f>IFERROR((($C85*s_DL)/up_out!O85),".")</f>
        <v>5.4952037133115761</v>
      </c>
      <c r="Q85" s="30">
        <f>IFERROR((($C85*s_DL)/up_out!P85),".")</f>
        <v>5.4804209201319516</v>
      </c>
      <c r="R85" s="30">
        <f>IFERROR((($C85*s_DL)/up_out!Q85),".")</f>
        <v>5.3742112123774586</v>
      </c>
      <c r="S85" s="30">
        <f>IFERROR((($C85*s_DL)/up_out!R85),".")</f>
        <v>5.318456251672294</v>
      </c>
    </row>
    <row r="86" spans="1:19">
      <c r="A86" s="88" t="s">
        <v>93</v>
      </c>
      <c r="B86" s="28"/>
      <c r="C86" s="28">
        <v>5</v>
      </c>
      <c r="D86" s="30">
        <f>IFERROR((($C86*s_DL)/up_out!C86),".")</f>
        <v>765402.29680702917</v>
      </c>
      <c r="E86" s="30">
        <f>IFERROR((($C86*s_DL)/up_out!D86),".")</f>
        <v>21746891.213075355</v>
      </c>
      <c r="F86" s="30">
        <f>IFERROR((($C86*s_DL)/up_out!E86),".")</f>
        <v>61055.108110145506</v>
      </c>
      <c r="G86" s="30">
        <f>IFERROR((($C86*s_DL)/up_out!F86),".")</f>
        <v>4.77052383561184</v>
      </c>
      <c r="H86" s="30">
        <f>IFERROR((($C86*s_DL)/up_out!G86),".")</f>
        <v>826462.17544101027</v>
      </c>
      <c r="I86" s="30">
        <f>IFERROR((($C86*s_DL)/up_out!H86),".")</f>
        <v>22512298.280406222</v>
      </c>
      <c r="J86" s="30" t="str">
        <f>IFERROR((($C86*s_DL)/up_out!I86),".")</f>
        <v>.</v>
      </c>
      <c r="K86" s="30" t="str">
        <f>IFERROR((($C86*s_DL)/up_out!J86),".")</f>
        <v>.</v>
      </c>
      <c r="L86" s="30" t="str">
        <f>IFERROR((($C86*s_DL)/up_out!K86),".")</f>
        <v>.</v>
      </c>
      <c r="M86" s="30" t="str">
        <f>IFERROR((($C86*s_DL)/up_out!L86),".")</f>
        <v>.</v>
      </c>
      <c r="N86" s="30" t="str">
        <f>IFERROR((($C86*s_DL)/up_out!M86),".")</f>
        <v>.</v>
      </c>
      <c r="O86" s="30">
        <f>IFERROR((($C86*s_DL)/up_out!N86),".")</f>
        <v>5.3345978619176737</v>
      </c>
      <c r="P86" s="30">
        <f>IFERROR((($C86*s_DL)/up_out!O86),".")</f>
        <v>5.3438655815904603</v>
      </c>
      <c r="Q86" s="30">
        <f>IFERROR((($C86*s_DL)/up_out!P86),".")</f>
        <v>5.3131406304186228</v>
      </c>
      <c r="R86" s="30">
        <f>IFERROR((($C86*s_DL)/up_out!Q86),".")</f>
        <v>5.285162482033539</v>
      </c>
      <c r="S86" s="30">
        <f>IFERROR((($C86*s_DL)/up_out!R86),".")</f>
        <v>5.3916599500799798</v>
      </c>
    </row>
    <row r="87" spans="1:19">
      <c r="A87" s="88" t="s">
        <v>94</v>
      </c>
      <c r="B87" s="28"/>
      <c r="C87" s="28">
        <v>5</v>
      </c>
      <c r="D87" s="30">
        <f>IFERROR((($C87*s_DL)/up_out!C87),".")</f>
        <v>765402.29680702917</v>
      </c>
      <c r="E87" s="30">
        <f>IFERROR((($C87*s_DL)/up_out!D87),".")</f>
        <v>21746891.213075355</v>
      </c>
      <c r="F87" s="30">
        <f>IFERROR((($C87*s_DL)/up_out!E87),".")</f>
        <v>61055.108110145506</v>
      </c>
      <c r="G87" s="30">
        <f>IFERROR((($C87*s_DL)/up_out!F87),".")</f>
        <v>5.1873657241604469</v>
      </c>
      <c r="H87" s="30">
        <f>IFERROR((($C87*s_DL)/up_out!G87),".")</f>
        <v>826462.59228289872</v>
      </c>
      <c r="I87" s="30">
        <f>IFERROR((($C87*s_DL)/up_out!H87),".")</f>
        <v>22512298.697248109</v>
      </c>
      <c r="J87" s="30">
        <f>IFERROR((($C87*s_DL)/up_out!I87),".")</f>
        <v>7.0939588003382434</v>
      </c>
      <c r="K87" s="30">
        <f>IFERROR((($C87*s_DL)/up_out!J87),".")</f>
        <v>7.0939588003382434</v>
      </c>
      <c r="L87" s="30">
        <f>IFERROR((($C87*s_DL)/up_out!K87),".")</f>
        <v>7.0939588003382434</v>
      </c>
      <c r="M87" s="30">
        <f>IFERROR((($C87*s_DL)/up_out!L87),".")</f>
        <v>7.0939588003382434</v>
      </c>
      <c r="N87" s="30">
        <f>IFERROR((($C87*s_DL)/up_out!M87),".")</f>
        <v>7.0939588003382434</v>
      </c>
      <c r="O87" s="30">
        <f>IFERROR((($C87*s_DL)/up_out!N87),".")</f>
        <v>5.8627758680481339</v>
      </c>
      <c r="P87" s="30">
        <f>IFERROR((($C87*s_DL)/up_out!O87),".")</f>
        <v>5.7666647882440651</v>
      </c>
      <c r="Q87" s="30">
        <f>IFERROR((($C87*s_DL)/up_out!P87),".")</f>
        <v>5.7666647882440651</v>
      </c>
      <c r="R87" s="30">
        <f>IFERROR((($C87*s_DL)/up_out!Q87),".")</f>
        <v>5.7443359515219106</v>
      </c>
      <c r="S87" s="30">
        <f>IFERROR((($C87*s_DL)/up_out!R87),".")</f>
        <v>5.8627758680481339</v>
      </c>
    </row>
    <row r="88" spans="1:19">
      <c r="A88" s="88" t="s">
        <v>95</v>
      </c>
      <c r="B88" s="28"/>
      <c r="C88" s="28">
        <v>5</v>
      </c>
      <c r="D88" s="30">
        <f>IFERROR((($C88*s_DL)/up_out!C88),".")</f>
        <v>765402.29680702917</v>
      </c>
      <c r="E88" s="30">
        <f>IFERROR((($C88*s_DL)/up_out!D88),".")</f>
        <v>21746891.213075355</v>
      </c>
      <c r="F88" s="30">
        <f>IFERROR((($C88*s_DL)/up_out!E88),".")</f>
        <v>61055.108110145506</v>
      </c>
      <c r="G88" s="30">
        <f>IFERROR((($C88*s_DL)/up_out!F88),".")</f>
        <v>5.1873657241604469</v>
      </c>
      <c r="H88" s="30">
        <f>IFERROR((($C88*s_DL)/up_out!G88),".")</f>
        <v>826462.59228289872</v>
      </c>
      <c r="I88" s="30">
        <f>IFERROR((($C88*s_DL)/up_out!H88),".")</f>
        <v>22512298.697248109</v>
      </c>
      <c r="J88" s="30">
        <f>IFERROR((($C88*s_DL)/up_out!I88),".")</f>
        <v>7.0880960244701958</v>
      </c>
      <c r="K88" s="30">
        <f>IFERROR((($C88*s_DL)/up_out!J88),".")</f>
        <v>7.0880960244701958</v>
      </c>
      <c r="L88" s="30">
        <f>IFERROR((($C88*s_DL)/up_out!K88),".")</f>
        <v>7.0880960244701958</v>
      </c>
      <c r="M88" s="30">
        <f>IFERROR((($C88*s_DL)/up_out!L88),".")</f>
        <v>7.0880960244701958</v>
      </c>
      <c r="N88" s="30">
        <f>IFERROR((($C88*s_DL)/up_out!M88),".")</f>
        <v>7.0880960244701958</v>
      </c>
      <c r="O88" s="30">
        <f>IFERROR((($C88*s_DL)/up_out!N88),".")</f>
        <v>5.8627758680481339</v>
      </c>
      <c r="P88" s="30">
        <f>IFERROR((($C88*s_DL)/up_out!O88),".")</f>
        <v>5.7718801181559165</v>
      </c>
      <c r="Q88" s="30">
        <f>IFERROR((($C88*s_DL)/up_out!P88),".")</f>
        <v>5.7338146391401397</v>
      </c>
      <c r="R88" s="30">
        <f>IFERROR((($C88*s_DL)/up_out!Q88),".")</f>
        <v>5.6851159932588002</v>
      </c>
      <c r="S88" s="30">
        <f>IFERROR((($C88*s_DL)/up_out!R88),".")</f>
        <v>5.8627758680481339</v>
      </c>
    </row>
    <row r="89" spans="1:19">
      <c r="A89" s="88" t="s">
        <v>96</v>
      </c>
      <c r="B89" s="28"/>
      <c r="C89" s="28">
        <v>5</v>
      </c>
      <c r="D89" s="30">
        <f>IFERROR((($C89*s_DL)/up_out!C89),".")</f>
        <v>765402.29680702917</v>
      </c>
      <c r="E89" s="30">
        <f>IFERROR((($C89*s_DL)/up_out!D89),".")</f>
        <v>21746891.213075355</v>
      </c>
      <c r="F89" s="30">
        <f>IFERROR((($C89*s_DL)/up_out!E89),".")</f>
        <v>61055.108110145506</v>
      </c>
      <c r="G89" s="30">
        <f>IFERROR((($C89*s_DL)/up_out!F89),".")</f>
        <v>5.1873657241604469</v>
      </c>
      <c r="H89" s="30">
        <f>IFERROR((($C89*s_DL)/up_out!G89),".")</f>
        <v>826462.59228289872</v>
      </c>
      <c r="I89" s="30">
        <f>IFERROR((($C89*s_DL)/up_out!H89),".")</f>
        <v>22512298.697248109</v>
      </c>
      <c r="J89" s="30">
        <f>IFERROR((($C89*s_DL)/up_out!I89),".")</f>
        <v>7.0939588003382434</v>
      </c>
      <c r="K89" s="30">
        <f>IFERROR((($C89*s_DL)/up_out!J89),".")</f>
        <v>7.0939588003382434</v>
      </c>
      <c r="L89" s="30">
        <f>IFERROR((($C89*s_DL)/up_out!K89),".")</f>
        <v>7.0939588003382434</v>
      </c>
      <c r="M89" s="30">
        <f>IFERROR((($C89*s_DL)/up_out!L89),".")</f>
        <v>7.0939588003382434</v>
      </c>
      <c r="N89" s="30">
        <f>IFERROR((($C89*s_DL)/up_out!M89),".")</f>
        <v>7.0939588003382434</v>
      </c>
      <c r="O89" s="30">
        <f>IFERROR((($C89*s_DL)/up_out!N89),".")</f>
        <v>5.8627758680481339</v>
      </c>
      <c r="P89" s="30">
        <f>IFERROR((($C89*s_DL)/up_out!O89),".")</f>
        <v>5.7607159399776604</v>
      </c>
      <c r="Q89" s="30">
        <f>IFERROR((($C89*s_DL)/up_out!P89),".")</f>
        <v>5.7608145486038191</v>
      </c>
      <c r="R89" s="30">
        <f>IFERROR((($C89*s_DL)/up_out!Q89),".")</f>
        <v>5.7373688976086008</v>
      </c>
      <c r="S89" s="30">
        <f>IFERROR((($C89*s_DL)/up_out!R89),".")</f>
        <v>5.8627758680481339</v>
      </c>
    </row>
    <row r="90" spans="1:19">
      <c r="A90" s="34" t="s">
        <v>97</v>
      </c>
      <c r="B90" s="28" t="s">
        <v>9</v>
      </c>
      <c r="C90" s="28">
        <v>5</v>
      </c>
      <c r="D90" s="30">
        <f>IFERROR((($C90*s_DL)/up_out!C90),".")</f>
        <v>765402.29680702917</v>
      </c>
      <c r="E90" s="30">
        <f>IFERROR((($C90*s_DL)/up_out!D90),".")</f>
        <v>21746891.213075355</v>
      </c>
      <c r="F90" s="30">
        <f>IFERROR((($C90*s_DL)/up_out!E90),".")</f>
        <v>61055.108110145506</v>
      </c>
      <c r="G90" s="30">
        <f>IFERROR((($C90*s_DL)/up_out!F90),".")</f>
        <v>5.1224334689206081</v>
      </c>
      <c r="H90" s="30">
        <f>IFERROR((($C90*s_DL)/up_out!G90),".")</f>
        <v>826462.52735064353</v>
      </c>
      <c r="I90" s="30">
        <f>IFERROR((($C90*s_DL)/up_out!H90),".")</f>
        <v>22512298.632315852</v>
      </c>
      <c r="J90" s="30">
        <f>IFERROR((($C90*s_DL)/up_out!I90),".")</f>
        <v>6.8594477656163182</v>
      </c>
      <c r="K90" s="30">
        <f>IFERROR((($C90*s_DL)/up_out!J90),".")</f>
        <v>6.8594477656163182</v>
      </c>
      <c r="L90" s="30">
        <f>IFERROR((($C90*s_DL)/up_out!K90),".")</f>
        <v>6.8594477656163182</v>
      </c>
      <c r="M90" s="30">
        <f>IFERROR((($C90*s_DL)/up_out!L90),".")</f>
        <v>6.8594477656163182</v>
      </c>
      <c r="N90" s="30">
        <f>IFERROR((($C90*s_DL)/up_out!M90),".")</f>
        <v>6.8594477656163182</v>
      </c>
      <c r="O90" s="30">
        <f>IFERROR((($C90*s_DL)/up_out!N90),".")</f>
        <v>5.0909258237952972</v>
      </c>
      <c r="P90" s="30">
        <f>IFERROR((($C90*s_DL)/up_out!O90),".")</f>
        <v>5.7973917505606032</v>
      </c>
      <c r="Q90" s="30">
        <f>IFERROR((($C90*s_DL)/up_out!P90),".")</f>
        <v>5.5986868649829056</v>
      </c>
      <c r="R90" s="30">
        <f>IFERROR((($C90*s_DL)/up_out!Q90),".")</f>
        <v>5.6142292601757742</v>
      </c>
      <c r="S90" s="30">
        <f>IFERROR((($C90*s_DL)/up_out!R90),".")</f>
        <v>5.7893892438305627</v>
      </c>
    </row>
    <row r="91" spans="1:19">
      <c r="A91" s="27" t="s">
        <v>98</v>
      </c>
      <c r="B91" s="90" t="s">
        <v>13</v>
      </c>
      <c r="C91" s="28">
        <v>5</v>
      </c>
      <c r="D91" s="30">
        <f>IFERROR((($C91*s_DL)/up_out!C91),".")</f>
        <v>765402.29680702917</v>
      </c>
      <c r="E91" s="30">
        <f>IFERROR((($C91*s_DL)/up_out!D91),".")</f>
        <v>21746891.213075355</v>
      </c>
      <c r="F91" s="30">
        <f>IFERROR((($C91*s_DL)/up_out!E91),".")</f>
        <v>61055.108110145506</v>
      </c>
      <c r="G91" s="30">
        <f>IFERROR((($C91*s_DL)/up_out!F91),".")</f>
        <v>4.8135015278245605</v>
      </c>
      <c r="H91" s="30">
        <f>IFERROR((($C91*s_DL)/up_out!G91),".")</f>
        <v>826462.21841870248</v>
      </c>
      <c r="I91" s="30">
        <f>IFERROR((($C91*s_DL)/up_out!H91),".")</f>
        <v>22512298.323383912</v>
      </c>
      <c r="J91" s="30">
        <f>IFERROR((($C91*s_DL)/up_out!I91),".")</f>
        <v>6.3611118168322269</v>
      </c>
      <c r="K91" s="30">
        <f>IFERROR((($C91*s_DL)/up_out!J91),".")</f>
        <v>6.3611118168322269</v>
      </c>
      <c r="L91" s="30">
        <f>IFERROR((($C91*s_DL)/up_out!K91),".")</f>
        <v>6.3611118168322269</v>
      </c>
      <c r="M91" s="30">
        <f>IFERROR((($C91*s_DL)/up_out!L91),".")</f>
        <v>6.3611118168322269</v>
      </c>
      <c r="N91" s="30">
        <f>IFERROR((($C91*s_DL)/up_out!M91),".")</f>
        <v>6.3611118168322269</v>
      </c>
      <c r="O91" s="30">
        <f>IFERROR((($C91*s_DL)/up_out!N91),".")</f>
        <v>4.8502630440398242</v>
      </c>
      <c r="P91" s="30">
        <f>IFERROR((($C91*s_DL)/up_out!O91),".")</f>
        <v>5.167796357853975</v>
      </c>
      <c r="Q91" s="30">
        <f>IFERROR((($C91*s_DL)/up_out!P91),".")</f>
        <v>5.2330147773626603</v>
      </c>
      <c r="R91" s="30">
        <f>IFERROR((($C91*s_DL)/up_out!Q91),".")</f>
        <v>5.1797340193434973</v>
      </c>
      <c r="S91" s="30">
        <f>IFERROR((($C91*s_DL)/up_out!R91),".")</f>
        <v>5.4402334631437652</v>
      </c>
    </row>
    <row r="92" spans="1:19">
      <c r="A92" s="88" t="s">
        <v>99</v>
      </c>
      <c r="B92" s="28"/>
      <c r="C92" s="28">
        <v>5</v>
      </c>
      <c r="D92" s="30">
        <f>IFERROR((($C92*s_DL)/up_out!C92),".")</f>
        <v>765402.29680702917</v>
      </c>
      <c r="E92" s="30">
        <f>IFERROR((($C92*s_DL)/up_out!D92),".")</f>
        <v>21746891.213075355</v>
      </c>
      <c r="F92" s="30">
        <f>IFERROR((($C92*s_DL)/up_out!E92),".")</f>
        <v>61055.108110145506</v>
      </c>
      <c r="G92" s="30">
        <f>IFERROR((($C92*s_DL)/up_out!F92),".")</f>
        <v>5.1873657241604469</v>
      </c>
      <c r="H92" s="30">
        <f>IFERROR((($C92*s_DL)/up_out!G92),".")</f>
        <v>826462.59228289872</v>
      </c>
      <c r="I92" s="30">
        <f>IFERROR((($C92*s_DL)/up_out!H92),".")</f>
        <v>22512298.697248109</v>
      </c>
      <c r="J92" s="30" t="str">
        <f>IFERROR((($C92*s_DL)/up_out!I92),".")</f>
        <v>.</v>
      </c>
      <c r="K92" s="30" t="str">
        <f>IFERROR((($C92*s_DL)/up_out!J92),".")</f>
        <v>.</v>
      </c>
      <c r="L92" s="30" t="str">
        <f>IFERROR((($C92*s_DL)/up_out!K92),".")</f>
        <v>.</v>
      </c>
      <c r="M92" s="30" t="str">
        <f>IFERROR((($C92*s_DL)/up_out!L92),".")</f>
        <v>.</v>
      </c>
      <c r="N92" s="30" t="str">
        <f>IFERROR((($C92*s_DL)/up_out!M92),".")</f>
        <v>.</v>
      </c>
      <c r="O92" s="30">
        <f>IFERROR((($C92*s_DL)/up_out!N92),".")</f>
        <v>5.8627758680481339</v>
      </c>
      <c r="P92" s="30">
        <f>IFERROR((($C92*s_DL)/up_out!O92),".")</f>
        <v>5.7703927331576779</v>
      </c>
      <c r="Q92" s="30">
        <f>IFERROR((($C92*s_DL)/up_out!P92),".")</f>
        <v>5.76051814941939</v>
      </c>
      <c r="R92" s="30">
        <f>IFERROR((($C92*s_DL)/up_out!Q92),".")</f>
        <v>5.8198251290880778</v>
      </c>
      <c r="S92" s="30">
        <f>IFERROR((($C92*s_DL)/up_out!R92),".")</f>
        <v>5.8627758680481339</v>
      </c>
    </row>
    <row r="93" spans="1:19">
      <c r="A93" s="88" t="s">
        <v>100</v>
      </c>
      <c r="B93" s="28"/>
      <c r="C93" s="28">
        <v>5</v>
      </c>
      <c r="D93" s="30">
        <f>IFERROR((($C93*s_DL)/up_out!C93),".")</f>
        <v>765402.29680702917</v>
      </c>
      <c r="E93" s="30">
        <f>IFERROR((($C93*s_DL)/up_out!D93),".")</f>
        <v>21746891.213075355</v>
      </c>
      <c r="F93" s="30">
        <f>IFERROR((($C93*s_DL)/up_out!E93),".")</f>
        <v>61055.108110145506</v>
      </c>
      <c r="G93" s="30">
        <f>IFERROR((($C93*s_DL)/up_out!F93),".")</f>
        <v>4.4050089264182128</v>
      </c>
      <c r="H93" s="30">
        <f>IFERROR((($C93*s_DL)/up_out!G93),".")</f>
        <v>826461.80992610101</v>
      </c>
      <c r="I93" s="30">
        <f>IFERROR((($C93*s_DL)/up_out!H93),".")</f>
        <v>22512297.91489131</v>
      </c>
      <c r="J93" s="30" t="str">
        <f>IFERROR((($C93*s_DL)/up_out!I93),".")</f>
        <v>.</v>
      </c>
      <c r="K93" s="30" t="str">
        <f>IFERROR((($C93*s_DL)/up_out!J93),".")</f>
        <v>.</v>
      </c>
      <c r="L93" s="30" t="str">
        <f>IFERROR((($C93*s_DL)/up_out!K93),".")</f>
        <v>.</v>
      </c>
      <c r="M93" s="30" t="str">
        <f>IFERROR((($C93*s_DL)/up_out!L93),".")</f>
        <v>.</v>
      </c>
      <c r="N93" s="30" t="str">
        <f>IFERROR((($C93*s_DL)/up_out!M93),".")</f>
        <v>.</v>
      </c>
      <c r="O93" s="30">
        <f>IFERROR((($C93*s_DL)/up_out!N93),".")</f>
        <v>5.6266909337643165</v>
      </c>
      <c r="P93" s="30">
        <f>IFERROR((($C93*s_DL)/up_out!O93),".")</f>
        <v>5.5419274374584369</v>
      </c>
      <c r="Q93" s="30">
        <f>IFERROR((($C93*s_DL)/up_out!P93),".")</f>
        <v>5.6263736153042601</v>
      </c>
      <c r="R93" s="30">
        <f>IFERROR((($C93*s_DL)/up_out!Q93),".")</f>
        <v>5.6211779613978008</v>
      </c>
      <c r="S93" s="30">
        <f>IFERROR((($C93*s_DL)/up_out!R93),".")</f>
        <v>4.9785539338507077</v>
      </c>
    </row>
    <row r="94" spans="1:19">
      <c r="A94" s="88" t="s">
        <v>101</v>
      </c>
      <c r="B94" s="28"/>
      <c r="C94" s="28">
        <v>5</v>
      </c>
      <c r="D94" s="30">
        <f>IFERROR((($C94*s_DL)/up_out!C94),".")</f>
        <v>765402.29680702917</v>
      </c>
      <c r="E94" s="30">
        <f>IFERROR((($C94*s_DL)/up_out!D94),".")</f>
        <v>21746891.213075355</v>
      </c>
      <c r="F94" s="30">
        <f>IFERROR((($C94*s_DL)/up_out!E94),".")</f>
        <v>61055.108110145506</v>
      </c>
      <c r="G94" s="30">
        <f>IFERROR((($C94*s_DL)/up_out!F94),".")</f>
        <v>4.6109917548092865</v>
      </c>
      <c r="H94" s="30">
        <f>IFERROR((($C94*s_DL)/up_out!G94),".")</f>
        <v>826462.0159089294</v>
      </c>
      <c r="I94" s="30">
        <f>IFERROR((($C94*s_DL)/up_out!H94),".")</f>
        <v>22512298.120874137</v>
      </c>
      <c r="J94" s="30">
        <f>IFERROR((($C94*s_DL)/up_out!I94),".")</f>
        <v>5.7279320230830271</v>
      </c>
      <c r="K94" s="30">
        <f>IFERROR((($C94*s_DL)/up_out!J94),".")</f>
        <v>5.7279320230830271</v>
      </c>
      <c r="L94" s="30">
        <f>IFERROR((($C94*s_DL)/up_out!K94),".")</f>
        <v>5.7279320230830271</v>
      </c>
      <c r="M94" s="30">
        <f>IFERROR((($C94*s_DL)/up_out!L94),".")</f>
        <v>5.7279320230830271</v>
      </c>
      <c r="N94" s="30">
        <f>IFERROR((($C94*s_DL)/up_out!M94),".")</f>
        <v>5.7279320230830271</v>
      </c>
      <c r="O94" s="30">
        <f>IFERROR((($C94*s_DL)/up_out!N94),".")</f>
        <v>5.5078862876578105</v>
      </c>
      <c r="P94" s="30">
        <f>IFERROR((($C94*s_DL)/up_out!O94),".")</f>
        <v>5.4621119663265718</v>
      </c>
      <c r="Q94" s="30">
        <f>IFERROR((($C94*s_DL)/up_out!P94),".")</f>
        <v>5.4401106310493148</v>
      </c>
      <c r="R94" s="30">
        <f>IFERROR((($C94*s_DL)/up_out!Q94),".")</f>
        <v>5.4885561317897471</v>
      </c>
      <c r="S94" s="30">
        <f>IFERROR((($C94*s_DL)/up_out!R94),".")</f>
        <v>5.2113563271538972</v>
      </c>
    </row>
    <row r="95" spans="1:19">
      <c r="A95" s="88" t="s">
        <v>102</v>
      </c>
      <c r="B95" s="28"/>
      <c r="C95" s="28">
        <v>5</v>
      </c>
      <c r="D95" s="30">
        <f>IFERROR((($C95*s_DL)/up_out!C95),".")</f>
        <v>765402.29680702917</v>
      </c>
      <c r="E95" s="30">
        <f>IFERROR((($C95*s_DL)/up_out!D95),".")</f>
        <v>21746891.213075355</v>
      </c>
      <c r="F95" s="30">
        <f>IFERROR((($C95*s_DL)/up_out!E95),".")</f>
        <v>61055.108110145506</v>
      </c>
      <c r="G95" s="30">
        <f>IFERROR((($C95*s_DL)/up_out!F95),".")</f>
        <v>4.5240632217268182</v>
      </c>
      <c r="H95" s="30">
        <f>IFERROR((($C95*s_DL)/up_out!G95),".")</f>
        <v>826461.92898039625</v>
      </c>
      <c r="I95" s="30">
        <f>IFERROR((($C95*s_DL)/up_out!H95),".")</f>
        <v>22512298.033945605</v>
      </c>
      <c r="J95" s="30">
        <f>IFERROR((($C95*s_DL)/up_out!I95),".")</f>
        <v>5.5754998505137756</v>
      </c>
      <c r="K95" s="30">
        <f>IFERROR((($C95*s_DL)/up_out!J95),".")</f>
        <v>5.5754998505137756</v>
      </c>
      <c r="L95" s="30">
        <f>IFERROR((($C95*s_DL)/up_out!K95),".")</f>
        <v>5.5754998505137756</v>
      </c>
      <c r="M95" s="30">
        <f>IFERROR((($C95*s_DL)/up_out!L95),".")</f>
        <v>5.5754998505137756</v>
      </c>
      <c r="N95" s="30">
        <f>IFERROR((($C95*s_DL)/up_out!M95),".")</f>
        <v>5.5754998505137756</v>
      </c>
      <c r="O95" s="30">
        <f>IFERROR((($C95*s_DL)/up_out!N95),".")</f>
        <v>5.5813626263818241</v>
      </c>
      <c r="P95" s="30">
        <f>IFERROR((($C95*s_DL)/up_out!O95),".")</f>
        <v>5.5590050976829453</v>
      </c>
      <c r="Q95" s="30">
        <f>IFERROR((($C95*s_DL)/up_out!P95),".")</f>
        <v>5.56212069532772</v>
      </c>
      <c r="R95" s="30">
        <f>IFERROR((($C95*s_DL)/up_out!Q95),".")</f>
        <v>5.5013114912211067</v>
      </c>
      <c r="S95" s="30">
        <f>IFERROR((($C95*s_DL)/up_out!R95),".")</f>
        <v>5.1131094455764092</v>
      </c>
    </row>
    <row r="96" spans="1:19">
      <c r="A96" s="34" t="s">
        <v>103</v>
      </c>
      <c r="B96" s="90" t="s">
        <v>9</v>
      </c>
      <c r="C96" s="28">
        <v>5</v>
      </c>
      <c r="D96" s="30">
        <f>IFERROR((($C96*s_DL)/up_out!C96),".")</f>
        <v>765402.29680702917</v>
      </c>
      <c r="E96" s="30">
        <f>IFERROR((($C96*s_DL)/up_out!D96),".")</f>
        <v>21746891.213075355</v>
      </c>
      <c r="F96" s="30">
        <f>IFERROR((($C96*s_DL)/up_out!E96),".")</f>
        <v>61055.108110145506</v>
      </c>
      <c r="G96" s="30">
        <f>IFERROR((($C96*s_DL)/up_out!F96),".")</f>
        <v>4.5964000087497663</v>
      </c>
      <c r="H96" s="30">
        <f>IFERROR((($C96*s_DL)/up_out!G96),".")</f>
        <v>826462.00131718337</v>
      </c>
      <c r="I96" s="30">
        <f>IFERROR((($C96*s_DL)/up_out!H96),".")</f>
        <v>22512298.106282391</v>
      </c>
      <c r="J96" s="30">
        <f>IFERROR((($C96*s_DL)/up_out!I96),".")</f>
        <v>5.7982853334996047</v>
      </c>
      <c r="K96" s="30">
        <f>IFERROR((($C96*s_DL)/up_out!J96),".")</f>
        <v>5.7982853334996047</v>
      </c>
      <c r="L96" s="30">
        <f>IFERROR((($C96*s_DL)/up_out!K96),".")</f>
        <v>5.7982853334996047</v>
      </c>
      <c r="M96" s="30">
        <f>IFERROR((($C96*s_DL)/up_out!L96),".")</f>
        <v>5.7982853334996047</v>
      </c>
      <c r="N96" s="30">
        <f>IFERROR((($C96*s_DL)/up_out!M96),".")</f>
        <v>5.7982853334996047</v>
      </c>
      <c r="O96" s="30">
        <f>IFERROR((($C96*s_DL)/up_out!N96),".")</f>
        <v>5.3551053319881001</v>
      </c>
      <c r="P96" s="30">
        <f>IFERROR((($C96*s_DL)/up_out!O96),".")</f>
        <v>5.4751543230532151</v>
      </c>
      <c r="Q96" s="30">
        <f>IFERROR((($C96*s_DL)/up_out!P96),".")</f>
        <v>5.3886969568852159</v>
      </c>
      <c r="R96" s="30">
        <f>IFERROR((($C96*s_DL)/up_out!Q96),".")</f>
        <v>5.5989509539859679</v>
      </c>
      <c r="S96" s="30">
        <f>IFERROR((($C96*s_DL)/up_out!R96),".")</f>
        <v>5.1948646932072107</v>
      </c>
    </row>
    <row r="97" spans="1:19">
      <c r="A97" s="88" t="s">
        <v>104</v>
      </c>
      <c r="B97" s="28"/>
      <c r="C97" s="28">
        <v>5</v>
      </c>
      <c r="D97" s="30">
        <f>IFERROR((($C97*s_DL)/up_out!C97),".")</f>
        <v>765402.29680702917</v>
      </c>
      <c r="E97" s="30">
        <f>IFERROR((($C97*s_DL)/up_out!D97),".")</f>
        <v>21746891.213075355</v>
      </c>
      <c r="F97" s="30">
        <f>IFERROR((($C97*s_DL)/up_out!E97),".")</f>
        <v>61055.108110145506</v>
      </c>
      <c r="G97" s="30">
        <f>IFERROR((($C97*s_DL)/up_out!F97),".")</f>
        <v>4.5870667975909347</v>
      </c>
      <c r="H97" s="30">
        <f>IFERROR((($C97*s_DL)/up_out!G97),".")</f>
        <v>826461.99198397226</v>
      </c>
      <c r="I97" s="30">
        <f>IFERROR((($C97*s_DL)/up_out!H97),".")</f>
        <v>22512298.096949179</v>
      </c>
      <c r="J97" s="30">
        <f>IFERROR((($C97*s_DL)/up_out!I97),".")</f>
        <v>5.8334619887078931</v>
      </c>
      <c r="K97" s="30">
        <f>IFERROR((($C97*s_DL)/up_out!J97),".")</f>
        <v>5.8334619887078931</v>
      </c>
      <c r="L97" s="30">
        <f>IFERROR((($C97*s_DL)/up_out!K97),".")</f>
        <v>5.8334619887078931</v>
      </c>
      <c r="M97" s="30">
        <f>IFERROR((($C97*s_DL)/up_out!L97),".")</f>
        <v>5.8334619887078931</v>
      </c>
      <c r="N97" s="30">
        <f>IFERROR((($C97*s_DL)/up_out!M97),".")</f>
        <v>5.8334619887078931</v>
      </c>
      <c r="O97" s="30">
        <f>IFERROR((($C97*s_DL)/up_out!N97),".")</f>
        <v>5.4584464978379206</v>
      </c>
      <c r="P97" s="30">
        <f>IFERROR((($C97*s_DL)/up_out!O97),".")</f>
        <v>5.4912732387856797</v>
      </c>
      <c r="Q97" s="30">
        <f>IFERROR((($C97*s_DL)/up_out!P97),".")</f>
        <v>5.4249711766029796</v>
      </c>
      <c r="R97" s="30">
        <f>IFERROR((($C97*s_DL)/up_out!Q97),".")</f>
        <v>5.4811750719029888</v>
      </c>
      <c r="S97" s="30">
        <f>IFERROR((($C97*s_DL)/up_out!R97),".")</f>
        <v>5.1843162707394184</v>
      </c>
    </row>
    <row r="98" spans="1:19">
      <c r="A98" s="27" t="s">
        <v>105</v>
      </c>
      <c r="B98" s="90" t="s">
        <v>13</v>
      </c>
      <c r="C98" s="28">
        <v>5</v>
      </c>
      <c r="D98" s="30">
        <f>IFERROR((($C98*s_DL)/up_out!C98),".")</f>
        <v>765402.29680702917</v>
      </c>
      <c r="E98" s="30">
        <f>IFERROR((($C98*s_DL)/up_out!D98),".")</f>
        <v>21746891.213075355</v>
      </c>
      <c r="F98" s="30">
        <f>IFERROR((($C98*s_DL)/up_out!E98),".")</f>
        <v>61055.108110145506</v>
      </c>
      <c r="G98" s="30">
        <f>IFERROR((($C98*s_DL)/up_out!F98),".")</f>
        <v>4.5715617448335548</v>
      </c>
      <c r="H98" s="30">
        <f>IFERROR((($C98*s_DL)/up_out!G98),".")</f>
        <v>826461.9764789195</v>
      </c>
      <c r="I98" s="30">
        <f>IFERROR((($C98*s_DL)/up_out!H98),".")</f>
        <v>22512298.081444129</v>
      </c>
      <c r="J98" s="30">
        <f>IFERROR((($C98*s_DL)/up_out!I98),".")</f>
        <v>5.8569130921800863</v>
      </c>
      <c r="K98" s="30">
        <f>IFERROR((($C98*s_DL)/up_out!J98),".")</f>
        <v>5.8569130921800863</v>
      </c>
      <c r="L98" s="30">
        <f>IFERROR((($C98*s_DL)/up_out!K98),".")</f>
        <v>5.8569130921800863</v>
      </c>
      <c r="M98" s="30">
        <f>IFERROR((($C98*s_DL)/up_out!L98),".")</f>
        <v>5.8569130921800863</v>
      </c>
      <c r="N98" s="30">
        <f>IFERROR((($C98*s_DL)/up_out!M98),".")</f>
        <v>5.8569130921800863</v>
      </c>
      <c r="O98" s="30">
        <f>IFERROR((($C98*s_DL)/up_out!N98),".")</f>
        <v>5.5296636028181272</v>
      </c>
      <c r="P98" s="30">
        <f>IFERROR((($C98*s_DL)/up_out!O98),".")</f>
        <v>5.5080219142490456</v>
      </c>
      <c r="Q98" s="30">
        <f>IFERROR((($C98*s_DL)/up_out!P98),".")</f>
        <v>5.4637387670815079</v>
      </c>
      <c r="R98" s="30">
        <f>IFERROR((($C98*s_DL)/up_out!Q98),".")</f>
        <v>5.3926476144782365</v>
      </c>
      <c r="S98" s="30">
        <f>IFERROR((($C98*s_DL)/up_out!R98),".")</f>
        <v>5.1667924148995645</v>
      </c>
    </row>
    <row r="99" spans="1:19">
      <c r="A99" s="88" t="s">
        <v>106</v>
      </c>
      <c r="B99" s="28"/>
      <c r="C99" s="28">
        <v>5</v>
      </c>
      <c r="D99" s="30">
        <f>IFERROR((($C99*s_DL)/up_out!C99),".")</f>
        <v>765402.29680702917</v>
      </c>
      <c r="E99" s="30">
        <f>IFERROR((($C99*s_DL)/up_out!D99),".")</f>
        <v>21746891.213075355</v>
      </c>
      <c r="F99" s="30">
        <f>IFERROR((($C99*s_DL)/up_out!E99),".")</f>
        <v>61055.108110145506</v>
      </c>
      <c r="G99" s="30">
        <f>IFERROR((($C99*s_DL)/up_out!F99),".")</f>
        <v>4.6686291517444021</v>
      </c>
      <c r="H99" s="30">
        <f>IFERROR((($C99*s_DL)/up_out!G99),".")</f>
        <v>826462.07354632649</v>
      </c>
      <c r="I99" s="30">
        <f>IFERROR((($C99*s_DL)/up_out!H99),".")</f>
        <v>22512298.178511538</v>
      </c>
      <c r="J99" s="30">
        <f>IFERROR((($C99*s_DL)/up_out!I99),".")</f>
        <v>6.2848957305476016</v>
      </c>
      <c r="K99" s="30">
        <f>IFERROR((($C99*s_DL)/up_out!J99),".")</f>
        <v>6.2848957305476016</v>
      </c>
      <c r="L99" s="30">
        <f>IFERROR((($C99*s_DL)/up_out!K99),".")</f>
        <v>6.2848957305476016</v>
      </c>
      <c r="M99" s="30">
        <f>IFERROR((($C99*s_DL)/up_out!L99),".")</f>
        <v>6.2848957305476016</v>
      </c>
      <c r="N99" s="30">
        <f>IFERROR((($C99*s_DL)/up_out!M99),".")</f>
        <v>6.2848957305476016</v>
      </c>
      <c r="O99" s="30">
        <f>IFERROR((($C99*s_DL)/up_out!N99),".")</f>
        <v>5.2764982812433221</v>
      </c>
      <c r="P99" s="30">
        <f>IFERROR((($C99*s_DL)/up_out!O99),".")</f>
        <v>5.2764982812433221</v>
      </c>
      <c r="Q99" s="30">
        <f>IFERROR((($C99*s_DL)/up_out!P99),".")</f>
        <v>5.2764982812433221</v>
      </c>
      <c r="R99" s="30">
        <f>IFERROR((($C99*s_DL)/up_out!Q99),".")</f>
        <v>5.2764982812433221</v>
      </c>
      <c r="S99" s="30">
        <f>IFERROR((($C99*s_DL)/up_out!R99),".")</f>
        <v>5.2764982812433221</v>
      </c>
    </row>
    <row r="100" spans="1:19">
      <c r="A100" s="88" t="s">
        <v>107</v>
      </c>
      <c r="B100" s="28"/>
      <c r="C100" s="28">
        <v>5</v>
      </c>
      <c r="D100" s="30">
        <f>IFERROR((($C100*s_DL)/up_out!C100),".")</f>
        <v>765402.29680702917</v>
      </c>
      <c r="E100" s="30">
        <f>IFERROR((($C100*s_DL)/up_out!D100),".")</f>
        <v>21746891.213075355</v>
      </c>
      <c r="F100" s="30">
        <f>IFERROR((($C100*s_DL)/up_out!E100),".")</f>
        <v>61055.108110145506</v>
      </c>
      <c r="G100" s="30">
        <f>IFERROR((($C100*s_DL)/up_out!F100),".")</f>
        <v>4.6352282423509896</v>
      </c>
      <c r="H100" s="30">
        <f>IFERROR((($C100*s_DL)/up_out!G100),".")</f>
        <v>826462.04014541686</v>
      </c>
      <c r="I100" s="30">
        <f>IFERROR((($C100*s_DL)/up_out!H100),".")</f>
        <v>22512298.145110626</v>
      </c>
      <c r="J100" s="30">
        <f>IFERROR((($C100*s_DL)/up_out!I100),".")</f>
        <v>5.9096780749925202</v>
      </c>
      <c r="K100" s="30">
        <f>IFERROR((($C100*s_DL)/up_out!J100),".")</f>
        <v>5.9096780749925202</v>
      </c>
      <c r="L100" s="30">
        <f>IFERROR((($C100*s_DL)/up_out!K100),".")</f>
        <v>5.9096780749925202</v>
      </c>
      <c r="M100" s="30">
        <f>IFERROR((($C100*s_DL)/up_out!L100),".")</f>
        <v>5.9096780749925202</v>
      </c>
      <c r="N100" s="30">
        <f>IFERROR((($C100*s_DL)/up_out!M100),".")</f>
        <v>5.9096780749925202</v>
      </c>
      <c r="O100" s="30">
        <f>IFERROR((($C100*s_DL)/up_out!N100),".")</f>
        <v>5.5767868013140793</v>
      </c>
      <c r="P100" s="30">
        <f>IFERROR((($C100*s_DL)/up_out!O100),".")</f>
        <v>5.5216229619332626</v>
      </c>
      <c r="Q100" s="30">
        <f>IFERROR((($C100*s_DL)/up_out!P100),".")</f>
        <v>5.4733664007977065</v>
      </c>
      <c r="R100" s="30">
        <f>IFERROR((($C100*s_DL)/up_out!Q100),".")</f>
        <v>5.387415662530719</v>
      </c>
      <c r="S100" s="30">
        <f>IFERROR((($C100*s_DL)/up_out!R100),".")</f>
        <v>5.2387484760482668</v>
      </c>
    </row>
    <row r="101" spans="1:19">
      <c r="A101" s="88" t="s">
        <v>108</v>
      </c>
      <c r="B101" s="28"/>
      <c r="C101" s="28">
        <v>5</v>
      </c>
      <c r="D101" s="30">
        <f>IFERROR((($C101*s_DL)/up_out!C101),".")</f>
        <v>765402.29680702917</v>
      </c>
      <c r="E101" s="30">
        <f>IFERROR((($C101*s_DL)/up_out!D101),".")</f>
        <v>21746891.213075355</v>
      </c>
      <c r="F101" s="30">
        <f>IFERROR((($C101*s_DL)/up_out!E101),".")</f>
        <v>61055.108110145506</v>
      </c>
      <c r="G101" s="30">
        <f>IFERROR((($C101*s_DL)/up_out!F101),".")</f>
        <v>4.4905554030045671</v>
      </c>
      <c r="H101" s="30">
        <f>IFERROR((($C101*s_DL)/up_out!G101),".")</f>
        <v>826461.89547257754</v>
      </c>
      <c r="I101" s="30">
        <f>IFERROR((($C101*s_DL)/up_out!H101),".")</f>
        <v>22512298.000437789</v>
      </c>
      <c r="J101" s="30">
        <f>IFERROR((($C101*s_DL)/up_out!I101),".")</f>
        <v>5.6927553678747387</v>
      </c>
      <c r="K101" s="30">
        <f>IFERROR((($C101*s_DL)/up_out!J101),".")</f>
        <v>5.6927553678747387</v>
      </c>
      <c r="L101" s="30">
        <f>IFERROR((($C101*s_DL)/up_out!K101),".")</f>
        <v>5.6927553678747387</v>
      </c>
      <c r="M101" s="30">
        <f>IFERROR((($C101*s_DL)/up_out!L101),".")</f>
        <v>5.6927553678747387</v>
      </c>
      <c r="N101" s="30">
        <f>IFERROR((($C101*s_DL)/up_out!M101),".")</f>
        <v>5.6927553678747387</v>
      </c>
      <c r="O101" s="30">
        <f>IFERROR((($C101*s_DL)/up_out!N101),".")</f>
        <v>5.5519522845501541</v>
      </c>
      <c r="P101" s="30">
        <f>IFERROR((($C101*s_DL)/up_out!O101),".")</f>
        <v>5.4904286708857226</v>
      </c>
      <c r="Q101" s="30">
        <f>IFERROR((($C101*s_DL)/up_out!P101),".")</f>
        <v>5.5370660976010146</v>
      </c>
      <c r="R101" s="30">
        <f>IFERROR((($C101*s_DL)/up_out!Q101),".")</f>
        <v>5.4468356882203954</v>
      </c>
      <c r="S101" s="30">
        <f>IFERROR((($C101*s_DL)/up_out!R101),".")</f>
        <v>5.0752388111461482</v>
      </c>
    </row>
    <row r="102" spans="1:19">
      <c r="A102" s="88" t="s">
        <v>109</v>
      </c>
      <c r="B102" s="28"/>
      <c r="C102" s="28">
        <v>5</v>
      </c>
      <c r="D102" s="30">
        <f>IFERROR((($C102*s_DL)/up_out!C102),".")</f>
        <v>765402.29680702917</v>
      </c>
      <c r="E102" s="30">
        <f>IFERROR((($C102*s_DL)/up_out!D102),".")</f>
        <v>21746891.213075355</v>
      </c>
      <c r="F102" s="30">
        <f>IFERROR((($C102*s_DL)/up_out!E102),".")</f>
        <v>61055.108110145506</v>
      </c>
      <c r="G102" s="30">
        <f>IFERROR((($C102*s_DL)/up_out!F102),".")</f>
        <v>4.8068253814614206</v>
      </c>
      <c r="H102" s="30">
        <f>IFERROR((($C102*s_DL)/up_out!G102),".")</f>
        <v>826462.21174255607</v>
      </c>
      <c r="I102" s="30">
        <f>IFERROR((($C102*s_DL)/up_out!H102),".")</f>
        <v>22512298.316707764</v>
      </c>
      <c r="J102" s="30">
        <f>IFERROR((($C102*s_DL)/up_out!I102),".")</f>
        <v>6.0093452647493395</v>
      </c>
      <c r="K102" s="30">
        <f>IFERROR((($C102*s_DL)/up_out!J102),".")</f>
        <v>6.0093452647493395</v>
      </c>
      <c r="L102" s="30">
        <f>IFERROR((($C102*s_DL)/up_out!K102),".")</f>
        <v>6.0093452647493395</v>
      </c>
      <c r="M102" s="30">
        <f>IFERROR((($C102*s_DL)/up_out!L102),".")</f>
        <v>6.0093452647493395</v>
      </c>
      <c r="N102" s="30">
        <f>IFERROR((($C102*s_DL)/up_out!M102),".")</f>
        <v>6.0093452647493395</v>
      </c>
      <c r="O102" s="30">
        <f>IFERROR((($C102*s_DL)/up_out!N102),".")</f>
        <v>5.5344604194374378</v>
      </c>
      <c r="P102" s="30">
        <f>IFERROR((($C102*s_DL)/up_out!O102),".")</f>
        <v>5.4860513142779723</v>
      </c>
      <c r="Q102" s="30">
        <f>IFERROR((($C102*s_DL)/up_out!P102),".")</f>
        <v>5.4911914820450844</v>
      </c>
      <c r="R102" s="30">
        <f>IFERROR((($C102*s_DL)/up_out!Q102),".")</f>
        <v>5.1996341246185285</v>
      </c>
      <c r="S102" s="30">
        <f>IFERROR((($C102*s_DL)/up_out!R102),".")</f>
        <v>5.4326880630561893</v>
      </c>
    </row>
    <row r="103" spans="1:19">
      <c r="A103" s="88" t="s">
        <v>110</v>
      </c>
      <c r="B103" s="28"/>
      <c r="C103" s="28">
        <v>5</v>
      </c>
      <c r="D103" s="30">
        <f>IFERROR((($C103*s_DL)/up_out!C103),".")</f>
        <v>765402.29680702917</v>
      </c>
      <c r="E103" s="30">
        <f>IFERROR((($C103*s_DL)/up_out!D103),".")</f>
        <v>21746891.213075355</v>
      </c>
      <c r="F103" s="30">
        <f>IFERROR((($C103*s_DL)/up_out!E103),".")</f>
        <v>61055.108110145506</v>
      </c>
      <c r="G103" s="30">
        <f>IFERROR((($C103*s_DL)/up_out!F103),".")</f>
        <v>4.6686291517444021</v>
      </c>
      <c r="H103" s="30">
        <f>IFERROR((($C103*s_DL)/up_out!G103),".")</f>
        <v>826462.07354632649</v>
      </c>
      <c r="I103" s="30">
        <f>IFERROR((($C103*s_DL)/up_out!H103),".")</f>
        <v>22512298.178511538</v>
      </c>
      <c r="J103" s="30">
        <f>IFERROR((($C103*s_DL)/up_out!I103),".")</f>
        <v>6.2848957305476016</v>
      </c>
      <c r="K103" s="30">
        <f>IFERROR((($C103*s_DL)/up_out!J103),".")</f>
        <v>6.2848957305476016</v>
      </c>
      <c r="L103" s="30">
        <f>IFERROR((($C103*s_DL)/up_out!K103),".")</f>
        <v>6.2848957305476016</v>
      </c>
      <c r="M103" s="30">
        <f>IFERROR((($C103*s_DL)/up_out!L103),".")</f>
        <v>6.2848957305476016</v>
      </c>
      <c r="N103" s="30">
        <f>IFERROR((($C103*s_DL)/up_out!M103),".")</f>
        <v>6.2848957305476016</v>
      </c>
      <c r="O103" s="30">
        <f>IFERROR((($C103*s_DL)/up_out!N103),".")</f>
        <v>5.2764982812433221</v>
      </c>
      <c r="P103" s="30">
        <f>IFERROR((($C103*s_DL)/up_out!O103),".")</f>
        <v>5.2764982812433221</v>
      </c>
      <c r="Q103" s="30">
        <f>IFERROR((($C103*s_DL)/up_out!P103),".")</f>
        <v>5.2764982812433221</v>
      </c>
      <c r="R103" s="30">
        <f>IFERROR((($C103*s_DL)/up_out!Q103),".")</f>
        <v>5.2764982812433221</v>
      </c>
      <c r="S103" s="30">
        <f>IFERROR((($C103*s_DL)/up_out!R103),".")</f>
        <v>5.2764982812433221</v>
      </c>
    </row>
    <row r="104" spans="1:19">
      <c r="A104" s="88" t="s">
        <v>111</v>
      </c>
      <c r="B104" s="28"/>
      <c r="C104" s="28">
        <v>5</v>
      </c>
      <c r="D104" s="30">
        <f>IFERROR((($C104*s_DL)/up_out!C104),".")</f>
        <v>765402.29680702917</v>
      </c>
      <c r="E104" s="30">
        <f>IFERROR((($C104*s_DL)/up_out!D104),".")</f>
        <v>21746891.213075355</v>
      </c>
      <c r="F104" s="30">
        <f>IFERROR((($C104*s_DL)/up_out!E104),".")</f>
        <v>61055.108110145506</v>
      </c>
      <c r="G104" s="30">
        <f>IFERROR((($C104*s_DL)/up_out!F104),".")</f>
        <v>4.8201185932464332</v>
      </c>
      <c r="H104" s="30">
        <f>IFERROR((($C104*s_DL)/up_out!G104),".")</f>
        <v>826462.22503576789</v>
      </c>
      <c r="I104" s="30">
        <f>IFERROR((($C104*s_DL)/up_out!H104),".")</f>
        <v>22512298.330000978</v>
      </c>
      <c r="J104" s="30" t="str">
        <f>IFERROR((($C104*s_DL)/up_out!I104),".")</f>
        <v>.</v>
      </c>
      <c r="K104" s="30" t="str">
        <f>IFERROR((($C104*s_DL)/up_out!J104),".")</f>
        <v>.</v>
      </c>
      <c r="L104" s="30" t="str">
        <f>IFERROR((($C104*s_DL)/up_out!K104),".")</f>
        <v>.</v>
      </c>
      <c r="M104" s="30" t="str">
        <f>IFERROR((($C104*s_DL)/up_out!L104),".")</f>
        <v>.</v>
      </c>
      <c r="N104" s="30" t="str">
        <f>IFERROR((($C104*s_DL)/up_out!M104),".")</f>
        <v>.</v>
      </c>
      <c r="O104" s="30">
        <f>IFERROR((($C104*s_DL)/up_out!N104),".")</f>
        <v>5.3834294134278471</v>
      </c>
      <c r="P104" s="30">
        <f>IFERROR((($C104*s_DL)/up_out!O104),".")</f>
        <v>5.621104191044628</v>
      </c>
      <c r="Q104" s="30">
        <f>IFERROR((($C104*s_DL)/up_out!P104),".")</f>
        <v>5.5463192160796266</v>
      </c>
      <c r="R104" s="30">
        <f>IFERROR((($C104*s_DL)/up_out!Q104),".")</f>
        <v>5.4561093338482642</v>
      </c>
      <c r="S104" s="30">
        <f>IFERROR((($C104*s_DL)/up_out!R104),".")</f>
        <v>5.447712089779241</v>
      </c>
    </row>
    <row r="105" spans="1:19">
      <c r="A105" s="88" t="s">
        <v>112</v>
      </c>
      <c r="B105" s="28"/>
      <c r="C105" s="28">
        <v>5</v>
      </c>
      <c r="D105" s="30">
        <f>IFERROR((($C105*s_DL)/up_out!C105),".")</f>
        <v>765402.29680702917</v>
      </c>
      <c r="E105" s="30">
        <f>IFERROR((($C105*s_DL)/up_out!D105),".")</f>
        <v>21746891.213075355</v>
      </c>
      <c r="F105" s="30">
        <f>IFERROR((($C105*s_DL)/up_out!E105),".")</f>
        <v>61055.108110145506</v>
      </c>
      <c r="G105" s="30">
        <f>IFERROR((($C105*s_DL)/up_out!F105),".")</f>
        <v>4.8292421490615025</v>
      </c>
      <c r="H105" s="30">
        <f>IFERROR((($C105*s_DL)/up_out!G105),".")</f>
        <v>826462.23415932362</v>
      </c>
      <c r="I105" s="30">
        <f>IFERROR((($C105*s_DL)/up_out!H105),".")</f>
        <v>22512298.339124534</v>
      </c>
      <c r="J105" s="30">
        <f>IFERROR((($C105*s_DL)/up_out!I105),".")</f>
        <v>6.2614446270754067</v>
      </c>
      <c r="K105" s="30">
        <f>IFERROR((($C105*s_DL)/up_out!J105),".")</f>
        <v>6.2614446270754067</v>
      </c>
      <c r="L105" s="30">
        <f>IFERROR((($C105*s_DL)/up_out!K105),".")</f>
        <v>6.2614446270754067</v>
      </c>
      <c r="M105" s="30">
        <f>IFERROR((($C105*s_DL)/up_out!L105),".")</f>
        <v>6.2614446270754067</v>
      </c>
      <c r="N105" s="30">
        <f>IFERROR((($C105*s_DL)/up_out!M105),".")</f>
        <v>6.2614446270754067</v>
      </c>
      <c r="O105" s="30">
        <f>IFERROR((($C105*s_DL)/up_out!N105),".")</f>
        <v>5.0029020740677401</v>
      </c>
      <c r="P105" s="30">
        <f>IFERROR((($C105*s_DL)/up_out!O105),".")</f>
        <v>5.4021291927014925</v>
      </c>
      <c r="Q105" s="30">
        <f>IFERROR((($C105*s_DL)/up_out!P105),".")</f>
        <v>5.479587902816232</v>
      </c>
      <c r="R105" s="30">
        <f>IFERROR((($C105*s_DL)/up_out!Q105),".")</f>
        <v>5.1491683041568317</v>
      </c>
      <c r="S105" s="30">
        <f>IFERROR((($C105*s_DL)/up_out!R105),".")</f>
        <v>5.4580235591661497</v>
      </c>
    </row>
    <row r="106" spans="1:19">
      <c r="A106" s="88" t="s">
        <v>113</v>
      </c>
      <c r="B106" s="28"/>
      <c r="C106" s="28">
        <v>5</v>
      </c>
      <c r="D106" s="30">
        <f>IFERROR((($C106*s_DL)/up_out!C106),".")</f>
        <v>765402.29680702917</v>
      </c>
      <c r="E106" s="30">
        <f>IFERROR((($C106*s_DL)/up_out!D106),".")</f>
        <v>21746891.213075355</v>
      </c>
      <c r="F106" s="30">
        <f>IFERROR((($C106*s_DL)/up_out!E106),".")</f>
        <v>61055.108110145506</v>
      </c>
      <c r="G106" s="30">
        <f>IFERROR((($C106*s_DL)/up_out!F106),".")</f>
        <v>4.7896676853081459</v>
      </c>
      <c r="H106" s="30">
        <f>IFERROR((($C106*s_DL)/up_out!G106),".")</f>
        <v>826462.19458485988</v>
      </c>
      <c r="I106" s="30">
        <f>IFERROR((($C106*s_DL)/up_out!H106),".")</f>
        <v>22512298.299550064</v>
      </c>
      <c r="J106" s="30" t="str">
        <f>IFERROR((($C106*s_DL)/up_out!I106),".")</f>
        <v>.</v>
      </c>
      <c r="K106" s="30" t="str">
        <f>IFERROR((($C106*s_DL)/up_out!J106),".")</f>
        <v>.</v>
      </c>
      <c r="L106" s="30" t="str">
        <f>IFERROR((($C106*s_DL)/up_out!K106),".")</f>
        <v>.</v>
      </c>
      <c r="M106" s="30" t="str">
        <f>IFERROR((($C106*s_DL)/up_out!L106),".")</f>
        <v>.</v>
      </c>
      <c r="N106" s="30" t="str">
        <f>IFERROR((($C106*s_DL)/up_out!M106),".")</f>
        <v>.</v>
      </c>
      <c r="O106" s="30">
        <f>IFERROR((($C106*s_DL)/up_out!N106),".")</f>
        <v>5.3730451869462597</v>
      </c>
      <c r="P106" s="30">
        <f>IFERROR((($C106*s_DL)/up_out!O106),".")</f>
        <v>5.4414985601644341</v>
      </c>
      <c r="Q106" s="30">
        <f>IFERROR((($C106*s_DL)/up_out!P106),".")</f>
        <v>5.4321417539207824</v>
      </c>
      <c r="R106" s="30">
        <f>IFERROR((($C106*s_DL)/up_out!Q106),".")</f>
        <v>5.3116749364516105</v>
      </c>
      <c r="S106" s="30">
        <f>IFERROR((($C106*s_DL)/up_out!R106),".")</f>
        <v>5.4132963848311109</v>
      </c>
    </row>
    <row r="107" spans="1:19">
      <c r="A107" s="88" t="s">
        <v>114</v>
      </c>
      <c r="B107" s="28"/>
      <c r="C107" s="28">
        <v>5</v>
      </c>
      <c r="D107" s="30">
        <f>IFERROR((($C107*s_DL)/up_out!C107),".")</f>
        <v>765402.29680702917</v>
      </c>
      <c r="E107" s="30">
        <f>IFERROR((($C107*s_DL)/up_out!D107),".")</f>
        <v>21746891.213075355</v>
      </c>
      <c r="F107" s="30">
        <f>IFERROR((($C107*s_DL)/up_out!E107),".")</f>
        <v>61055.108110145506</v>
      </c>
      <c r="G107" s="30">
        <f>IFERROR((($C107*s_DL)/up_out!F107),".")</f>
        <v>4.6686291517444021</v>
      </c>
      <c r="H107" s="30">
        <f>IFERROR((($C107*s_DL)/up_out!G107),".")</f>
        <v>826462.07354632649</v>
      </c>
      <c r="I107" s="30">
        <f>IFERROR((($C107*s_DL)/up_out!H107),".")</f>
        <v>22512298.178511538</v>
      </c>
      <c r="J107" s="30">
        <f>IFERROR((($C107*s_DL)/up_out!I107),".")</f>
        <v>6.2848957305476016</v>
      </c>
      <c r="K107" s="30">
        <f>IFERROR((($C107*s_DL)/up_out!J107),".")</f>
        <v>6.2848957305476016</v>
      </c>
      <c r="L107" s="30">
        <f>IFERROR((($C107*s_DL)/up_out!K107),".")</f>
        <v>6.2848957305476016</v>
      </c>
      <c r="M107" s="30">
        <f>IFERROR((($C107*s_DL)/up_out!L107),".")</f>
        <v>6.2848957305476016</v>
      </c>
      <c r="N107" s="30">
        <f>IFERROR((($C107*s_DL)/up_out!M107),".")</f>
        <v>6.2848957305476016</v>
      </c>
      <c r="O107" s="30">
        <f>IFERROR((($C107*s_DL)/up_out!N107),".")</f>
        <v>5.2764982812433221</v>
      </c>
      <c r="P107" s="30">
        <f>IFERROR((($C107*s_DL)/up_out!O107),".")</f>
        <v>5.2764982812433221</v>
      </c>
      <c r="Q107" s="30">
        <f>IFERROR((($C107*s_DL)/up_out!P107),".")</f>
        <v>5.2764982812433221</v>
      </c>
      <c r="R107" s="30">
        <f>IFERROR((($C107*s_DL)/up_out!Q107),".")</f>
        <v>5.2764982812433221</v>
      </c>
      <c r="S107" s="30">
        <f>IFERROR((($C107*s_DL)/up_out!R107),".")</f>
        <v>5.2764982812433221</v>
      </c>
    </row>
    <row r="108" spans="1:19">
      <c r="A108" s="88" t="s">
        <v>115</v>
      </c>
      <c r="B108" s="28"/>
      <c r="C108" s="28">
        <v>5</v>
      </c>
      <c r="D108" s="30">
        <f>IFERROR((($C108*s_DL)/up_out!C108),".")</f>
        <v>765402.29680702917</v>
      </c>
      <c r="E108" s="30">
        <f>IFERROR((($C108*s_DL)/up_out!D108),".")</f>
        <v>21746891.213075355</v>
      </c>
      <c r="F108" s="30">
        <f>IFERROR((($C108*s_DL)/up_out!E108),".")</f>
        <v>61055.108110145506</v>
      </c>
      <c r="G108" s="30">
        <f>IFERROR((($C108*s_DL)/up_out!F108),".")</f>
        <v>4.581541989951929</v>
      </c>
      <c r="H108" s="30">
        <f>IFERROR((($C108*s_DL)/up_out!G108),".")</f>
        <v>826461.98645916441</v>
      </c>
      <c r="I108" s="30">
        <f>IFERROR((($C108*s_DL)/up_out!H108),".")</f>
        <v>22512298.091424372</v>
      </c>
      <c r="J108" s="30">
        <f>IFERROR((($C108*s_DL)/up_out!I108),".")</f>
        <v>5.675167040270594</v>
      </c>
      <c r="K108" s="30">
        <f>IFERROR((($C108*s_DL)/up_out!J108),".")</f>
        <v>5.675167040270594</v>
      </c>
      <c r="L108" s="30">
        <f>IFERROR((($C108*s_DL)/up_out!K108),".")</f>
        <v>5.675167040270594</v>
      </c>
      <c r="M108" s="30">
        <f>IFERROR((($C108*s_DL)/up_out!L108),".")</f>
        <v>5.675167040270594</v>
      </c>
      <c r="N108" s="30">
        <f>IFERROR((($C108*s_DL)/up_out!M108),".")</f>
        <v>5.675167040270594</v>
      </c>
      <c r="O108" s="30">
        <f>IFERROR((($C108*s_DL)/up_out!N108),".")</f>
        <v>5.4681659538525897</v>
      </c>
      <c r="P108" s="30">
        <f>IFERROR((($C108*s_DL)/up_out!O108),".")</f>
        <v>5.4493315582782653</v>
      </c>
      <c r="Q108" s="30">
        <f>IFERROR((($C108*s_DL)/up_out!P108),".")</f>
        <v>5.4779604635816534</v>
      </c>
      <c r="R108" s="30">
        <f>IFERROR((($C108*s_DL)/up_out!Q108),".")</f>
        <v>5.3538543517245101</v>
      </c>
      <c r="S108" s="30">
        <f>IFERROR((($C108*s_DL)/up_out!R108),".")</f>
        <v>5.1780721170352155</v>
      </c>
    </row>
    <row r="109" spans="1:19">
      <c r="A109" s="88" t="s">
        <v>116</v>
      </c>
      <c r="B109" s="28"/>
      <c r="C109" s="28">
        <v>5</v>
      </c>
      <c r="D109" s="30">
        <f>IFERROR((($C109*s_DL)/up_out!C109),".")</f>
        <v>765402.29680702917</v>
      </c>
      <c r="E109" s="30">
        <f>IFERROR((($C109*s_DL)/up_out!D109),".")</f>
        <v>21746891.213075355</v>
      </c>
      <c r="F109" s="30">
        <f>IFERROR((($C109*s_DL)/up_out!E109),".")</f>
        <v>61055.108110145506</v>
      </c>
      <c r="G109" s="30">
        <f>IFERROR((($C109*s_DL)/up_out!F109),".")</f>
        <v>4.498586872819641</v>
      </c>
      <c r="H109" s="30">
        <f>IFERROR((($C109*s_DL)/up_out!G109),".")</f>
        <v>826461.90350404743</v>
      </c>
      <c r="I109" s="30">
        <f>IFERROR((($C109*s_DL)/up_out!H109),".")</f>
        <v>22512298.008469254</v>
      </c>
      <c r="J109" s="30">
        <f>IFERROR((($C109*s_DL)/up_out!I109),".")</f>
        <v>5.6986181437427854</v>
      </c>
      <c r="K109" s="30">
        <f>IFERROR((($C109*s_DL)/up_out!J109),".")</f>
        <v>5.6986181437427854</v>
      </c>
      <c r="L109" s="30">
        <f>IFERROR((($C109*s_DL)/up_out!K109),".")</f>
        <v>5.6986181437427854</v>
      </c>
      <c r="M109" s="30">
        <f>IFERROR((($C109*s_DL)/up_out!L109),".")</f>
        <v>5.6986181437427854</v>
      </c>
      <c r="N109" s="30">
        <f>IFERROR((($C109*s_DL)/up_out!M109),".")</f>
        <v>5.6986181437427854</v>
      </c>
      <c r="O109" s="30">
        <f>IFERROR((($C109*s_DL)/up_out!N109),".")</f>
        <v>5.5414506522031903</v>
      </c>
      <c r="P109" s="30">
        <f>IFERROR((($C109*s_DL)/up_out!O109),".")</f>
        <v>5.5245387987376633</v>
      </c>
      <c r="Q109" s="30">
        <f>IFERROR((($C109*s_DL)/up_out!P109),".")</f>
        <v>5.549028156326778</v>
      </c>
      <c r="R109" s="30">
        <f>IFERROR((($C109*s_DL)/up_out!Q109),".")</f>
        <v>5.5690932178861656</v>
      </c>
      <c r="S109" s="30">
        <f>IFERROR((($C109*s_DL)/up_out!R109),".")</f>
        <v>5.0843160017512865</v>
      </c>
    </row>
    <row r="110" spans="1:19">
      <c r="A110" s="88" t="s">
        <v>117</v>
      </c>
      <c r="B110" s="28"/>
      <c r="C110" s="28">
        <v>5</v>
      </c>
      <c r="D110" s="30">
        <f>IFERROR((($C110*s_DL)/up_out!C110),".")</f>
        <v>765402.29680702917</v>
      </c>
      <c r="E110" s="30">
        <f>IFERROR((($C110*s_DL)/up_out!D110),".")</f>
        <v>21746891.213075355</v>
      </c>
      <c r="F110" s="30">
        <f>IFERROR((($C110*s_DL)/up_out!E110),".")</f>
        <v>61055.108110145506</v>
      </c>
      <c r="G110" s="30">
        <f>IFERROR((($C110*s_DL)/up_out!F110),".")</f>
        <v>4.455814147676282</v>
      </c>
      <c r="H110" s="30">
        <f>IFERROR((($C110*s_DL)/up_out!G110),".")</f>
        <v>826461.86073132232</v>
      </c>
      <c r="I110" s="30">
        <f>IFERROR((($C110*s_DL)/up_out!H110),".")</f>
        <v>22512297.965696529</v>
      </c>
      <c r="J110" s="30" t="str">
        <f>IFERROR((($C110*s_DL)/up_out!I110),".")</f>
        <v>.</v>
      </c>
      <c r="K110" s="30" t="str">
        <f>IFERROR((($C110*s_DL)/up_out!J110),".")</f>
        <v>.</v>
      </c>
      <c r="L110" s="30" t="str">
        <f>IFERROR((($C110*s_DL)/up_out!K110),".")</f>
        <v>.</v>
      </c>
      <c r="M110" s="30" t="str">
        <f>IFERROR((($C110*s_DL)/up_out!L110),".")</f>
        <v>.</v>
      </c>
      <c r="N110" s="30" t="str">
        <f>IFERROR((($C110*s_DL)/up_out!M110),".")</f>
        <v>.</v>
      </c>
      <c r="O110" s="30">
        <f>IFERROR((($C110*s_DL)/up_out!N110),".")</f>
        <v>5.6092946241018433</v>
      </c>
      <c r="P110" s="30">
        <f>IFERROR((($C110*s_DL)/up_out!O110),".")</f>
        <v>5.5466457967318146</v>
      </c>
      <c r="Q110" s="30">
        <f>IFERROR((($C110*s_DL)/up_out!P110),".")</f>
        <v>5.6188843919373319</v>
      </c>
      <c r="R110" s="30">
        <f>IFERROR((($C110*s_DL)/up_out!Q110),".")</f>
        <v>5.5397579138857047</v>
      </c>
      <c r="S110" s="30">
        <f>IFERROR((($C110*s_DL)/up_out!R110),".")</f>
        <v>5.0359741430669898</v>
      </c>
    </row>
    <row r="111" spans="1:19">
      <c r="A111" s="88" t="s">
        <v>118</v>
      </c>
      <c r="B111" s="28"/>
      <c r="C111" s="28">
        <v>5</v>
      </c>
      <c r="D111" s="30">
        <f>IFERROR((($C111*s_DL)/up_out!C111),".")</f>
        <v>765402.29680702917</v>
      </c>
      <c r="E111" s="30">
        <f>IFERROR((($C111*s_DL)/up_out!D111),".")</f>
        <v>21746891.213075355</v>
      </c>
      <c r="F111" s="30">
        <f>IFERROR((($C111*s_DL)/up_out!E111),".")</f>
        <v>61055.108110145506</v>
      </c>
      <c r="G111" s="30">
        <f>IFERROR((($C111*s_DL)/up_out!F111),".")</f>
        <v>5.0347961440380837</v>
      </c>
      <c r="H111" s="30">
        <f>IFERROR((($C111*s_DL)/up_out!G111),".")</f>
        <v>826462.4397133186</v>
      </c>
      <c r="I111" s="30">
        <f>IFERROR((($C111*s_DL)/up_out!H111),".")</f>
        <v>22512298.544678528</v>
      </c>
      <c r="J111" s="30">
        <f>IFERROR((($C111*s_DL)/up_out!I111),".")</f>
        <v>6.2848957305476016</v>
      </c>
      <c r="K111" s="30">
        <f>IFERROR((($C111*s_DL)/up_out!J111),".")</f>
        <v>6.2848957305476016</v>
      </c>
      <c r="L111" s="30">
        <f>IFERROR((($C111*s_DL)/up_out!K111),".")</f>
        <v>6.2848957305476016</v>
      </c>
      <c r="M111" s="30">
        <f>IFERROR((($C111*s_DL)/up_out!L111),".")</f>
        <v>6.2848957305476016</v>
      </c>
      <c r="N111" s="30">
        <f>IFERROR((($C111*s_DL)/up_out!M111),".")</f>
        <v>6.2848957305476016</v>
      </c>
      <c r="O111" s="30">
        <f>IFERROR((($C111*s_DL)/up_out!N111),".")</f>
        <v>5.8627758680481339</v>
      </c>
      <c r="P111" s="30">
        <f>IFERROR((($C111*s_DL)/up_out!O111),".")</f>
        <v>5.4553734190198186</v>
      </c>
      <c r="Q111" s="30">
        <f>IFERROR((($C111*s_DL)/up_out!P111),".")</f>
        <v>5.3820015371831413</v>
      </c>
      <c r="R111" s="30">
        <f>IFERROR((($C111*s_DL)/up_out!Q111),".")</f>
        <v>5.4797804595826802</v>
      </c>
      <c r="S111" s="30">
        <f>IFERROR((($C111*s_DL)/up_out!R111),".")</f>
        <v>5.6903412836937797</v>
      </c>
    </row>
    <row r="112" spans="1:19">
      <c r="A112" s="88" t="s">
        <v>119</v>
      </c>
      <c r="B112" s="28"/>
      <c r="C112" s="28">
        <v>5</v>
      </c>
      <c r="D112" s="30">
        <f>IFERROR((($C112*s_DL)/up_out!C112),".")</f>
        <v>765402.29680702917</v>
      </c>
      <c r="E112" s="30">
        <f>IFERROR((($C112*s_DL)/up_out!D112),".")</f>
        <v>21746891.213075355</v>
      </c>
      <c r="F112" s="30">
        <f>IFERROR((($C112*s_DL)/up_out!E112),".")</f>
        <v>61055.108110145506</v>
      </c>
      <c r="G112" s="30">
        <f>IFERROR((($C112*s_DL)/up_out!F112),".")</f>
        <v>4.5945239271135394</v>
      </c>
      <c r="H112" s="30">
        <f>IFERROR((($C112*s_DL)/up_out!G112),".")</f>
        <v>826461.99944110168</v>
      </c>
      <c r="I112" s="30">
        <f>IFERROR((($C112*s_DL)/up_out!H112),".")</f>
        <v>22512298.104406308</v>
      </c>
      <c r="J112" s="30" t="str">
        <f>IFERROR((($C112*s_DL)/up_out!I112),".")</f>
        <v>.</v>
      </c>
      <c r="K112" s="30" t="str">
        <f>IFERROR((($C112*s_DL)/up_out!J112),".")</f>
        <v>.</v>
      </c>
      <c r="L112" s="30" t="str">
        <f>IFERROR((($C112*s_DL)/up_out!K112),".")</f>
        <v>.</v>
      </c>
      <c r="M112" s="30" t="str">
        <f>IFERROR((($C112*s_DL)/up_out!L112),".")</f>
        <v>.</v>
      </c>
      <c r="N112" s="30" t="str">
        <f>IFERROR((($C112*s_DL)/up_out!M112),".")</f>
        <v>.</v>
      </c>
      <c r="O112" s="30">
        <f>IFERROR((($C112*s_DL)/up_out!N112),".")</f>
        <v>5.5054257199004386</v>
      </c>
      <c r="P112" s="30">
        <f>IFERROR((($C112*s_DL)/up_out!O112),".")</f>
        <v>5.50725284630151</v>
      </c>
      <c r="Q112" s="30">
        <f>IFERROR((($C112*s_DL)/up_out!P112),".")</f>
        <v>5.5408979772533344</v>
      </c>
      <c r="R112" s="30">
        <f>IFERROR((($C112*s_DL)/up_out!Q112),".")</f>
        <v>5.4499043280447443</v>
      </c>
      <c r="S112" s="30">
        <f>IFERROR((($C112*s_DL)/up_out!R112),".")</f>
        <v>5.192744340271207</v>
      </c>
    </row>
    <row r="113" spans="1:19">
      <c r="A113" s="88" t="s">
        <v>120</v>
      </c>
      <c r="B113" s="28"/>
      <c r="C113" s="28">
        <v>5</v>
      </c>
      <c r="D113" s="30">
        <f>IFERROR((($C113*s_DL)/up_out!C113),".")</f>
        <v>765402.29680702917</v>
      </c>
      <c r="E113" s="30">
        <f>IFERROR((($C113*s_DL)/up_out!D113),".")</f>
        <v>21746891.213075355</v>
      </c>
      <c r="F113" s="30">
        <f>IFERROR((($C113*s_DL)/up_out!E113),".")</f>
        <v>61055.108110145506</v>
      </c>
      <c r="G113" s="30">
        <f>IFERROR((($C113*s_DL)/up_out!F113),".")</f>
        <v>5.1873657241604469</v>
      </c>
      <c r="H113" s="30">
        <f>IFERROR((($C113*s_DL)/up_out!G113),".")</f>
        <v>826462.59228289872</v>
      </c>
      <c r="I113" s="30">
        <f>IFERROR((($C113*s_DL)/up_out!H113),".")</f>
        <v>22512298.697248109</v>
      </c>
      <c r="J113" s="30">
        <f>IFERROR((($C113*s_DL)/up_out!I113),".")</f>
        <v>7.0411938175258113</v>
      </c>
      <c r="K113" s="30">
        <f>IFERROR((($C113*s_DL)/up_out!J113),".")</f>
        <v>7.0411938175258113</v>
      </c>
      <c r="L113" s="30">
        <f>IFERROR((($C113*s_DL)/up_out!K113),".")</f>
        <v>7.0411938175258113</v>
      </c>
      <c r="M113" s="30">
        <f>IFERROR((($C113*s_DL)/up_out!L113),".")</f>
        <v>7.0411938175258113</v>
      </c>
      <c r="N113" s="30">
        <f>IFERROR((($C113*s_DL)/up_out!M113),".")</f>
        <v>7.0411938175258113</v>
      </c>
      <c r="O113" s="30">
        <f>IFERROR((($C113*s_DL)/up_out!N113),".")</f>
        <v>5.6407010245614639</v>
      </c>
      <c r="P113" s="30">
        <f>IFERROR((($C113*s_DL)/up_out!O113),".")</f>
        <v>5.5967339379014147</v>
      </c>
      <c r="Q113" s="30">
        <f>IFERROR((($C113*s_DL)/up_out!P113),".")</f>
        <v>5.4816954366250084</v>
      </c>
      <c r="R113" s="30">
        <f>IFERROR((($C113*s_DL)/up_out!Q113),".")</f>
        <v>5.4513530001149331</v>
      </c>
      <c r="S113" s="30">
        <f>IFERROR((($C113*s_DL)/up_out!R113),".")</f>
        <v>5.8627758680481339</v>
      </c>
    </row>
    <row r="114" spans="1:19">
      <c r="A114" s="34" t="s">
        <v>121</v>
      </c>
      <c r="B114" s="28" t="s">
        <v>9</v>
      </c>
      <c r="C114" s="28">
        <v>5</v>
      </c>
      <c r="D114" s="30">
        <f>IFERROR((($C114*s_DL)/up_out!C114),".")</f>
        <v>765402.29680702917</v>
      </c>
      <c r="E114" s="30">
        <f>IFERROR((($C114*s_DL)/up_out!D114),".")</f>
        <v>21746891.213075355</v>
      </c>
      <c r="F114" s="30">
        <f>IFERROR((($C114*s_DL)/up_out!E114),".")</f>
        <v>61055.108110145506</v>
      </c>
      <c r="G114" s="30">
        <f>IFERROR((($C114*s_DL)/up_out!F114),".")</f>
        <v>5.0596767217195726</v>
      </c>
      <c r="H114" s="30">
        <f>IFERROR((($C114*s_DL)/up_out!G114),".")</f>
        <v>826462.46459389641</v>
      </c>
      <c r="I114" s="30">
        <f>IFERROR((($C114*s_DL)/up_out!H114),".")</f>
        <v>22512298.569559105</v>
      </c>
      <c r="J114" s="30">
        <f>IFERROR((($C114*s_DL)/up_out!I114),".")</f>
        <v>6.8594477656163182</v>
      </c>
      <c r="K114" s="30">
        <f>IFERROR((($C114*s_DL)/up_out!J114),".")</f>
        <v>6.8594477656163182</v>
      </c>
      <c r="L114" s="30">
        <f>IFERROR((($C114*s_DL)/up_out!K114),".")</f>
        <v>6.8594477656163182</v>
      </c>
      <c r="M114" s="30">
        <f>IFERROR((($C114*s_DL)/up_out!L114),".")</f>
        <v>6.8594477656163182</v>
      </c>
      <c r="N114" s="30">
        <f>IFERROR((($C114*s_DL)/up_out!M114),".")</f>
        <v>6.8594477656163182</v>
      </c>
      <c r="O114" s="30">
        <f>IFERROR((($C114*s_DL)/up_out!N114),".")</f>
        <v>5.5781750977545386</v>
      </c>
      <c r="P114" s="30">
        <f>IFERROR((($C114*s_DL)/up_out!O114),".")</f>
        <v>5.3916599500799798</v>
      </c>
      <c r="Q114" s="30">
        <f>IFERROR((($C114*s_DL)/up_out!P114),".")</f>
        <v>5.3395044335593216</v>
      </c>
      <c r="R114" s="30">
        <f>IFERROR((($C114*s_DL)/up_out!Q114),".")</f>
        <v>5.3910582694695535</v>
      </c>
      <c r="S114" s="30">
        <f>IFERROR((($C114*s_DL)/up_out!R114),".")</f>
        <v>5.7184613851423318</v>
      </c>
    </row>
    <row r="115" spans="1:19">
      <c r="A115" s="88" t="s">
        <v>122</v>
      </c>
      <c r="B115" s="28"/>
      <c r="C115" s="28">
        <v>5</v>
      </c>
      <c r="D115" s="30">
        <f>IFERROR((($C115*s_DL)/up_out!C115),".")</f>
        <v>765402.29680702917</v>
      </c>
      <c r="E115" s="30">
        <f>IFERROR((($C115*s_DL)/up_out!D115),".")</f>
        <v>21746891.213075355</v>
      </c>
      <c r="F115" s="30">
        <f>IFERROR((($C115*s_DL)/up_out!E115),".")</f>
        <v>61055.108110145506</v>
      </c>
      <c r="G115" s="30">
        <f>IFERROR((($C115*s_DL)/up_out!F115),".")</f>
        <v>5.1873657241604469</v>
      </c>
      <c r="H115" s="30">
        <f>IFERROR((($C115*s_DL)/up_out!G115),".")</f>
        <v>826462.59228289872</v>
      </c>
      <c r="I115" s="30">
        <f>IFERROR((($C115*s_DL)/up_out!H115),".")</f>
        <v>22512298.697248109</v>
      </c>
      <c r="J115" s="30">
        <f>IFERROR((($C115*s_DL)/up_out!I115),".")</f>
        <v>7.0880960244701958</v>
      </c>
      <c r="K115" s="30">
        <f>IFERROR((($C115*s_DL)/up_out!J115),".")</f>
        <v>7.0880960244701958</v>
      </c>
      <c r="L115" s="30">
        <f>IFERROR((($C115*s_DL)/up_out!K115),".")</f>
        <v>7.0880960244701958</v>
      </c>
      <c r="M115" s="30">
        <f>IFERROR((($C115*s_DL)/up_out!L115),".")</f>
        <v>7.0880960244701958</v>
      </c>
      <c r="N115" s="30">
        <f>IFERROR((($C115*s_DL)/up_out!M115),".")</f>
        <v>7.0880960244701958</v>
      </c>
      <c r="O115" s="30">
        <f>IFERROR((($C115*s_DL)/up_out!N115),".")</f>
        <v>5.8627758680481339</v>
      </c>
      <c r="P115" s="30">
        <f>IFERROR((($C115*s_DL)/up_out!O115),".")</f>
        <v>5.7147259723903572</v>
      </c>
      <c r="Q115" s="30">
        <f>IFERROR((($C115*s_DL)/up_out!P115),".")</f>
        <v>5.6239662603883334</v>
      </c>
      <c r="R115" s="30">
        <f>IFERROR((($C115*s_DL)/up_out!Q115),".")</f>
        <v>5.5663433803378366</v>
      </c>
      <c r="S115" s="30">
        <f>IFERROR((($C115*s_DL)/up_out!R115),".")</f>
        <v>5.8627758680481339</v>
      </c>
    </row>
    <row r="116" spans="1:19">
      <c r="A116" s="88" t="s">
        <v>123</v>
      </c>
      <c r="B116" s="28"/>
      <c r="C116" s="28">
        <v>5</v>
      </c>
      <c r="D116" s="30">
        <f>IFERROR((($C116*s_DL)/up_out!C116),".")</f>
        <v>765402.29680702917</v>
      </c>
      <c r="E116" s="30">
        <f>IFERROR((($C116*s_DL)/up_out!D116),".")</f>
        <v>21746891.213075355</v>
      </c>
      <c r="F116" s="30">
        <f>IFERROR((($C116*s_DL)/up_out!E116),".")</f>
        <v>61055.108110145506</v>
      </c>
      <c r="G116" s="30">
        <f>IFERROR((($C116*s_DL)/up_out!F116),".")</f>
        <v>5.1873657241604469</v>
      </c>
      <c r="H116" s="30">
        <f>IFERROR((($C116*s_DL)/up_out!G116),".")</f>
        <v>826462.59228289872</v>
      </c>
      <c r="I116" s="30">
        <f>IFERROR((($C116*s_DL)/up_out!H116),".")</f>
        <v>22512298.697248109</v>
      </c>
      <c r="J116" s="30">
        <f>IFERROR((($C116*s_DL)/up_out!I116),".")</f>
        <v>7.0939588003382434</v>
      </c>
      <c r="K116" s="30">
        <f>IFERROR((($C116*s_DL)/up_out!J116),".")</f>
        <v>7.0939588003382434</v>
      </c>
      <c r="L116" s="30">
        <f>IFERROR((($C116*s_DL)/up_out!K116),".")</f>
        <v>7.0939588003382434</v>
      </c>
      <c r="M116" s="30">
        <f>IFERROR((($C116*s_DL)/up_out!L116),".")</f>
        <v>7.0939588003382434</v>
      </c>
      <c r="N116" s="30">
        <f>IFERROR((($C116*s_DL)/up_out!M116),".")</f>
        <v>7.0939588003382434</v>
      </c>
      <c r="O116" s="30">
        <f>IFERROR((($C116*s_DL)/up_out!N116),".")</f>
        <v>5.8627758680481339</v>
      </c>
      <c r="P116" s="30">
        <f>IFERROR((($C116*s_DL)/up_out!O116),".")</f>
        <v>5.7291513468390605</v>
      </c>
      <c r="Q116" s="30">
        <f>IFERROR((($C116*s_DL)/up_out!P116),".")</f>
        <v>5.6620940534939166</v>
      </c>
      <c r="R116" s="30">
        <f>IFERROR((($C116*s_DL)/up_out!Q116),".")</f>
        <v>5.6150529440461048</v>
      </c>
      <c r="S116" s="30">
        <f>IFERROR((($C116*s_DL)/up_out!R116),".")</f>
        <v>5.8627758680481339</v>
      </c>
    </row>
    <row r="117" spans="1:19">
      <c r="A117" s="88" t="s">
        <v>124</v>
      </c>
      <c r="B117" s="28"/>
      <c r="C117" s="28">
        <v>5</v>
      </c>
      <c r="D117" s="30">
        <f>IFERROR((($C117*s_DL)/up_out!C117),".")</f>
        <v>765402.29680702917</v>
      </c>
      <c r="E117" s="30">
        <f>IFERROR((($C117*s_DL)/up_out!D117),".")</f>
        <v>21746891.213075355</v>
      </c>
      <c r="F117" s="30">
        <f>IFERROR((($C117*s_DL)/up_out!E117),".")</f>
        <v>61055.108110145506</v>
      </c>
      <c r="G117" s="30">
        <f>IFERROR((($C117*s_DL)/up_out!F117),".")</f>
        <v>4.8352820777242167</v>
      </c>
      <c r="H117" s="30">
        <f>IFERROR((($C117*s_DL)/up_out!G117),".")</f>
        <v>826462.24019925226</v>
      </c>
      <c r="I117" s="30">
        <f>IFERROR((($C117*s_DL)/up_out!H117),".")</f>
        <v>22512298.345164459</v>
      </c>
      <c r="J117" s="30">
        <f>IFERROR((($C117*s_DL)/up_out!I117),".")</f>
        <v>6.3024840581517445</v>
      </c>
      <c r="K117" s="30">
        <f>IFERROR((($C117*s_DL)/up_out!J117),".")</f>
        <v>6.3024840581517445</v>
      </c>
      <c r="L117" s="30">
        <f>IFERROR((($C117*s_DL)/up_out!K117),".")</f>
        <v>6.3024840581517445</v>
      </c>
      <c r="M117" s="30">
        <f>IFERROR((($C117*s_DL)/up_out!L117),".")</f>
        <v>6.3024840581517445</v>
      </c>
      <c r="N117" s="30">
        <f>IFERROR((($C117*s_DL)/up_out!M117),".")</f>
        <v>6.3024840581517445</v>
      </c>
      <c r="O117" s="30">
        <f>IFERROR((($C117*s_DL)/up_out!N117),".")</f>
        <v>5.7268837121662228</v>
      </c>
      <c r="P117" s="30">
        <f>IFERROR((($C117*s_DL)/up_out!O117),".")</f>
        <v>5.1684997784108564</v>
      </c>
      <c r="Q117" s="30">
        <f>IFERROR((($C117*s_DL)/up_out!P117),".")</f>
        <v>5.1566514817307363</v>
      </c>
      <c r="R117" s="30">
        <f>IFERROR((($C117*s_DL)/up_out!Q117),".")</f>
        <v>5.1565778657605215</v>
      </c>
      <c r="S117" s="30">
        <f>IFERROR((($C117*s_DL)/up_out!R117),".")</f>
        <v>5.4648499041534642</v>
      </c>
    </row>
    <row r="118" spans="1:19">
      <c r="A118" s="88" t="s">
        <v>125</v>
      </c>
      <c r="B118" s="28"/>
      <c r="C118" s="28">
        <v>5</v>
      </c>
      <c r="D118" s="30">
        <f>IFERROR((($C118*s_DL)/up_out!C118),".")</f>
        <v>765402.29680702917</v>
      </c>
      <c r="E118" s="30">
        <f>IFERROR((($C118*s_DL)/up_out!D118),".")</f>
        <v>21746891.213075355</v>
      </c>
      <c r="F118" s="30">
        <f>IFERROR((($C118*s_DL)/up_out!E118),".")</f>
        <v>61055.108110145506</v>
      </c>
      <c r="G118" s="30">
        <f>IFERROR((($C118*s_DL)/up_out!F118),".")</f>
        <v>4.5508791322389222</v>
      </c>
      <c r="H118" s="30">
        <f>IFERROR((($C118*s_DL)/up_out!G118),".")</f>
        <v>826461.95579630672</v>
      </c>
      <c r="I118" s="30">
        <f>IFERROR((($C118*s_DL)/up_out!H118),".")</f>
        <v>22512298.060761515</v>
      </c>
      <c r="J118" s="30">
        <f>IFERROR((($C118*s_DL)/up_out!I118),".")</f>
        <v>5.7337947989510765</v>
      </c>
      <c r="K118" s="30">
        <f>IFERROR((($C118*s_DL)/up_out!J118),".")</f>
        <v>5.7337947989510765</v>
      </c>
      <c r="L118" s="30">
        <f>IFERROR((($C118*s_DL)/up_out!K118),".")</f>
        <v>5.7337947989510765</v>
      </c>
      <c r="M118" s="30">
        <f>IFERROR((($C118*s_DL)/up_out!L118),".")</f>
        <v>5.7337947989510765</v>
      </c>
      <c r="N118" s="30">
        <f>IFERROR((($C118*s_DL)/up_out!M118),".")</f>
        <v>5.7337947989510765</v>
      </c>
      <c r="O118" s="30">
        <f>IFERROR((($C118*s_DL)/up_out!N118),".")</f>
        <v>5.5506147569374189</v>
      </c>
      <c r="P118" s="30">
        <f>IFERROR((($C118*s_DL)/up_out!O118),".")</f>
        <v>5.4776719629900708</v>
      </c>
      <c r="Q118" s="30">
        <f>IFERROR((($C118*s_DL)/up_out!P118),".")</f>
        <v>5.4993411486585284</v>
      </c>
      <c r="R118" s="30">
        <f>IFERROR((($C118*s_DL)/up_out!Q118),".")</f>
        <v>5.3514872749044047</v>
      </c>
      <c r="S118" s="30">
        <f>IFERROR((($C118*s_DL)/up_out!R118),".")</f>
        <v>5.1434168658336423</v>
      </c>
    </row>
    <row r="119" spans="1:19">
      <c r="A119" s="34" t="s">
        <v>126</v>
      </c>
      <c r="B119" s="90" t="s">
        <v>9</v>
      </c>
      <c r="C119" s="28">
        <v>5</v>
      </c>
      <c r="D119" s="30">
        <f>IFERROR((($C119*s_DL)/up_out!C119),".")</f>
        <v>765402.29680702917</v>
      </c>
      <c r="E119" s="30">
        <f>IFERROR((($C119*s_DL)/up_out!D119),".")</f>
        <v>21746891.213075355</v>
      </c>
      <c r="F119" s="30">
        <f>IFERROR((($C119*s_DL)/up_out!E119),".")</f>
        <v>61055.108110145506</v>
      </c>
      <c r="G119" s="30">
        <f>IFERROR((($C119*s_DL)/up_out!F119),".")</f>
        <v>4.8866488705859279</v>
      </c>
      <c r="H119" s="30">
        <f>IFERROR((($C119*s_DL)/up_out!G119),".")</f>
        <v>826462.29156604514</v>
      </c>
      <c r="I119" s="30">
        <f>IFERROR((($C119*s_DL)/up_out!H119),".")</f>
        <v>22512298.396531254</v>
      </c>
      <c r="J119" s="30">
        <f>IFERROR((($C119*s_DL)/up_out!I119),".")</f>
        <v>6.3787001444363716</v>
      </c>
      <c r="K119" s="30">
        <f>IFERROR((($C119*s_DL)/up_out!J119),".")</f>
        <v>6.3787001444363716</v>
      </c>
      <c r="L119" s="30">
        <f>IFERROR((($C119*s_DL)/up_out!K119),".")</f>
        <v>6.3787001444363716</v>
      </c>
      <c r="M119" s="30">
        <f>IFERROR((($C119*s_DL)/up_out!L119),".")</f>
        <v>6.3787001444363716</v>
      </c>
      <c r="N119" s="30">
        <f>IFERROR((($C119*s_DL)/up_out!M119),".")</f>
        <v>6.3787001444363716</v>
      </c>
      <c r="O119" s="30">
        <f>IFERROR((($C119*s_DL)/up_out!N119),".")</f>
        <v>5.6732464757620935</v>
      </c>
      <c r="P119" s="30">
        <f>IFERROR((($C119*s_DL)/up_out!O119),".")</f>
        <v>5.3554202640824276</v>
      </c>
      <c r="Q119" s="30">
        <f>IFERROR((($C119*s_DL)/up_out!P119),".")</f>
        <v>5.2941454326856077</v>
      </c>
      <c r="R119" s="30">
        <f>IFERROR((($C119*s_DL)/up_out!Q119),".")</f>
        <v>5.3368790293860089</v>
      </c>
      <c r="S119" s="30">
        <f>IFERROR((($C119*s_DL)/up_out!R119),".")</f>
        <v>5.5229048032337484</v>
      </c>
    </row>
    <row r="120" spans="1:19">
      <c r="A120" s="34" t="s">
        <v>127</v>
      </c>
      <c r="B120" s="28" t="s">
        <v>9</v>
      </c>
      <c r="C120" s="28">
        <v>5</v>
      </c>
      <c r="D120" s="30">
        <f>IFERROR((($C120*s_DL)/up_out!C120),".")</f>
        <v>765402.29680702917</v>
      </c>
      <c r="E120" s="30">
        <f>IFERROR((($C120*s_DL)/up_out!D120),".")</f>
        <v>21746891.213075355</v>
      </c>
      <c r="F120" s="30">
        <f>IFERROR((($C120*s_DL)/up_out!E120),".")</f>
        <v>61055.108110145506</v>
      </c>
      <c r="G120" s="30">
        <f>IFERROR((($C120*s_DL)/up_out!F120),".")</f>
        <v>4.5014330664202209</v>
      </c>
      <c r="H120" s="30">
        <f>IFERROR((($C120*s_DL)/up_out!G120),".")</f>
        <v>826461.90635024104</v>
      </c>
      <c r="I120" s="30">
        <f>IFERROR((($C120*s_DL)/up_out!H120),".")</f>
        <v>22512298.01131545</v>
      </c>
      <c r="J120" s="30">
        <f>IFERROR((($C120*s_DL)/up_out!I120),".")</f>
        <v>5.5754998505137756</v>
      </c>
      <c r="K120" s="30">
        <f>IFERROR((($C120*s_DL)/up_out!J120),".")</f>
        <v>5.5754998505137756</v>
      </c>
      <c r="L120" s="30">
        <f>IFERROR((($C120*s_DL)/up_out!K120),".")</f>
        <v>5.5754998505137756</v>
      </c>
      <c r="M120" s="30">
        <f>IFERROR((($C120*s_DL)/up_out!L120),".")</f>
        <v>5.5754998505137756</v>
      </c>
      <c r="N120" s="30">
        <f>IFERROR((($C120*s_DL)/up_out!M120),".")</f>
        <v>5.5754998505137756</v>
      </c>
      <c r="O120" s="30">
        <f>IFERROR((($C120*s_DL)/up_out!N120),".")</f>
        <v>5.5227348677013426</v>
      </c>
      <c r="P120" s="30">
        <f>IFERROR((($C120*s_DL)/up_out!O120),".")</f>
        <v>5.4571750218309676</v>
      </c>
      <c r="Q120" s="30">
        <f>IFERROR((($C120*s_DL)/up_out!P120),".")</f>
        <v>5.5207806090786633</v>
      </c>
      <c r="R120" s="30">
        <f>IFERROR((($C120*s_DL)/up_out!Q120),".")</f>
        <v>5.3562492765072136</v>
      </c>
      <c r="S120" s="30">
        <f>IFERROR((($C120*s_DL)/up_out!R120),".")</f>
        <v>5.0875327780582982</v>
      </c>
    </row>
    <row r="121" spans="1:19">
      <c r="A121" s="34" t="s">
        <v>128</v>
      </c>
      <c r="B121" s="90" t="s">
        <v>9</v>
      </c>
      <c r="C121" s="28">
        <v>5</v>
      </c>
      <c r="D121" s="30">
        <f>IFERROR((($C121*s_DL)/up_out!C121),".")</f>
        <v>765402.29680702917</v>
      </c>
      <c r="E121" s="30">
        <f>IFERROR((($C121*s_DL)/up_out!D121),".")</f>
        <v>21746891.213075355</v>
      </c>
      <c r="F121" s="30">
        <f>IFERROR((($C121*s_DL)/up_out!E121),".")</f>
        <v>61055.108110145506</v>
      </c>
      <c r="G121" s="30">
        <f>IFERROR((($C121*s_DL)/up_out!F121),".")</f>
        <v>4.5286526163305485</v>
      </c>
      <c r="H121" s="30">
        <f>IFERROR((($C121*s_DL)/up_out!G121),".")</f>
        <v>826461.93356979091</v>
      </c>
      <c r="I121" s="30">
        <f>IFERROR((($C121*s_DL)/up_out!H121),".")</f>
        <v>22512298.038534999</v>
      </c>
      <c r="J121" s="30" t="str">
        <f>IFERROR((($C121*s_DL)/up_out!I121),".")</f>
        <v>.</v>
      </c>
      <c r="K121" s="30" t="str">
        <f>IFERROR((($C121*s_DL)/up_out!J121),".")</f>
        <v>.</v>
      </c>
      <c r="L121" s="30" t="str">
        <f>IFERROR((($C121*s_DL)/up_out!K121),".")</f>
        <v>.</v>
      </c>
      <c r="M121" s="30" t="str">
        <f>IFERROR((($C121*s_DL)/up_out!L121),".")</f>
        <v>.</v>
      </c>
      <c r="N121" s="30" t="str">
        <f>IFERROR((($C121*s_DL)/up_out!M121),".")</f>
        <v>.</v>
      </c>
      <c r="O121" s="30">
        <f>IFERROR((($C121*s_DL)/up_out!N121),".")</f>
        <v>5.5019896607836305</v>
      </c>
      <c r="P121" s="30">
        <f>IFERROR((($C121*s_DL)/up_out!O121),".")</f>
        <v>5.5144921531145821</v>
      </c>
      <c r="Q121" s="30">
        <f>IFERROR((($C121*s_DL)/up_out!P121),".")</f>
        <v>5.5291219568584022</v>
      </c>
      <c r="R121" s="30">
        <f>IFERROR((($C121*s_DL)/up_out!Q121),".")</f>
        <v>5.4752935549300137</v>
      </c>
      <c r="S121" s="30">
        <f>IFERROR((($C121*s_DL)/up_out!R121),".")</f>
        <v>5.1182963927404366</v>
      </c>
    </row>
    <row r="122" spans="1:19">
      <c r="A122" s="88" t="s">
        <v>129</v>
      </c>
      <c r="B122" s="28"/>
      <c r="C122" s="28">
        <v>5</v>
      </c>
      <c r="D122" s="30">
        <f>IFERROR((($C122*s_DL)/up_out!C122),".")</f>
        <v>765402.29680702917</v>
      </c>
      <c r="E122" s="30">
        <f>IFERROR((($C122*s_DL)/up_out!D122),".")</f>
        <v>21746891.213075355</v>
      </c>
      <c r="F122" s="30">
        <f>IFERROR((($C122*s_DL)/up_out!E122),".")</f>
        <v>61055.108110145506</v>
      </c>
      <c r="G122" s="30">
        <f>IFERROR((($C122*s_DL)/up_out!F122),".")</f>
        <v>4.6973752590319391</v>
      </c>
      <c r="H122" s="30">
        <f>IFERROR((($C122*s_DL)/up_out!G122),".")</f>
        <v>826462.10229243373</v>
      </c>
      <c r="I122" s="30">
        <f>IFERROR((($C122*s_DL)/up_out!H122),".")</f>
        <v>22512298.207257643</v>
      </c>
      <c r="J122" s="30" t="str">
        <f>IFERROR((($C122*s_DL)/up_out!I122),".")</f>
        <v>.</v>
      </c>
      <c r="K122" s="30" t="str">
        <f>IFERROR((($C122*s_DL)/up_out!J122),".")</f>
        <v>.</v>
      </c>
      <c r="L122" s="30" t="str">
        <f>IFERROR((($C122*s_DL)/up_out!K122),".")</f>
        <v>.</v>
      </c>
      <c r="M122" s="30" t="str">
        <f>IFERROR((($C122*s_DL)/up_out!L122),".")</f>
        <v>.</v>
      </c>
      <c r="N122" s="30" t="str">
        <f>IFERROR((($C122*s_DL)/up_out!M122),".")</f>
        <v>.</v>
      </c>
      <c r="O122" s="30">
        <f>IFERROR((($C122*s_DL)/up_out!N122),".")</f>
        <v>5.2808091458521789</v>
      </c>
      <c r="P122" s="30">
        <f>IFERROR((($C122*s_DL)/up_out!O122),".")</f>
        <v>5.4329185742604897</v>
      </c>
      <c r="Q122" s="30">
        <f>IFERROR((($C122*s_DL)/up_out!P122),".")</f>
        <v>5.4164745908956835</v>
      </c>
      <c r="R122" s="30">
        <f>IFERROR((($C122*s_DL)/up_out!Q122),".")</f>
        <v>5.2990474191973531</v>
      </c>
      <c r="S122" s="30">
        <f>IFERROR((($C122*s_DL)/up_out!R122),".")</f>
        <v>5.3089872155246942</v>
      </c>
    </row>
    <row r="123" spans="1:19">
      <c r="A123" s="34" t="s">
        <v>130</v>
      </c>
      <c r="B123" s="28" t="s">
        <v>9</v>
      </c>
      <c r="C123" s="28">
        <v>5</v>
      </c>
      <c r="D123" s="30">
        <f>IFERROR((($C123*s_DL)/up_out!C123),".")</f>
        <v>765402.29680702917</v>
      </c>
      <c r="E123" s="30">
        <f>IFERROR((($C123*s_DL)/up_out!D123),".")</f>
        <v>21746891.213075355</v>
      </c>
      <c r="F123" s="30">
        <f>IFERROR((($C123*s_DL)/up_out!E123),".")</f>
        <v>61055.108110145506</v>
      </c>
      <c r="G123" s="30">
        <f>IFERROR((($C123*s_DL)/up_out!F123),".")</f>
        <v>5.1873657241604469</v>
      </c>
      <c r="H123" s="30">
        <f>IFERROR((($C123*s_DL)/up_out!G123),".")</f>
        <v>826462.59228289872</v>
      </c>
      <c r="I123" s="30">
        <f>IFERROR((($C123*s_DL)/up_out!H123),".")</f>
        <v>22512298.697248109</v>
      </c>
      <c r="J123" s="30">
        <f>IFERROR((($C123*s_DL)/up_out!I123),".")</f>
        <v>7.0822332486021455</v>
      </c>
      <c r="K123" s="30">
        <f>IFERROR((($C123*s_DL)/up_out!J123),".")</f>
        <v>7.0822332486021455</v>
      </c>
      <c r="L123" s="30">
        <f>IFERROR((($C123*s_DL)/up_out!K123),".")</f>
        <v>7.0822332486021455</v>
      </c>
      <c r="M123" s="30">
        <f>IFERROR((($C123*s_DL)/up_out!L123),".")</f>
        <v>7.0822332486021455</v>
      </c>
      <c r="N123" s="30">
        <f>IFERROR((($C123*s_DL)/up_out!M123),".")</f>
        <v>7.0822332486021455</v>
      </c>
      <c r="O123" s="30">
        <f>IFERROR((($C123*s_DL)/up_out!N123),".")</f>
        <v>5.8627758680481339</v>
      </c>
      <c r="P123" s="30">
        <f>IFERROR((($C123*s_DL)/up_out!O123),".")</f>
        <v>5.7443359515219106</v>
      </c>
      <c r="Q123" s="30">
        <f>IFERROR((($C123*s_DL)/up_out!P123),".")</f>
        <v>5.6929575325598458</v>
      </c>
      <c r="R123" s="30">
        <f>IFERROR((($C123*s_DL)/up_out!Q123),".")</f>
        <v>5.6355364933175833</v>
      </c>
      <c r="S123" s="30">
        <f>IFERROR((($C123*s_DL)/up_out!R123),".")</f>
        <v>5.8627758680481339</v>
      </c>
    </row>
    <row r="124" spans="1:19">
      <c r="A124" s="88" t="s">
        <v>131</v>
      </c>
      <c r="B124" s="28"/>
      <c r="C124" s="28">
        <v>5</v>
      </c>
      <c r="D124" s="30">
        <f>IFERROR((($C124*s_DL)/up_out!C124),".")</f>
        <v>765402.29680702917</v>
      </c>
      <c r="E124" s="30">
        <f>IFERROR((($C124*s_DL)/up_out!D124),".")</f>
        <v>21746891.213075355</v>
      </c>
      <c r="F124" s="30">
        <f>IFERROR((($C124*s_DL)/up_out!E124),".")</f>
        <v>61055.108110145506</v>
      </c>
      <c r="G124" s="30">
        <f>IFERROR((($C124*s_DL)/up_out!F124),".")</f>
        <v>5.1873657241604469</v>
      </c>
      <c r="H124" s="30">
        <f>IFERROR((($C124*s_DL)/up_out!G124),".")</f>
        <v>826462.59228289872</v>
      </c>
      <c r="I124" s="30">
        <f>IFERROR((($C124*s_DL)/up_out!H124),".")</f>
        <v>22512298.697248109</v>
      </c>
      <c r="J124" s="30">
        <f>IFERROR((($C124*s_DL)/up_out!I124),".")</f>
        <v>7.0998215762062911</v>
      </c>
      <c r="K124" s="30">
        <f>IFERROR((($C124*s_DL)/up_out!J124),".")</f>
        <v>7.0998215762062911</v>
      </c>
      <c r="L124" s="30">
        <f>IFERROR((($C124*s_DL)/up_out!K124),".")</f>
        <v>7.0998215762062911</v>
      </c>
      <c r="M124" s="30">
        <f>IFERROR((($C124*s_DL)/up_out!L124),".")</f>
        <v>7.0998215762062911</v>
      </c>
      <c r="N124" s="30">
        <f>IFERROR((($C124*s_DL)/up_out!M124),".")</f>
        <v>7.0998215762062911</v>
      </c>
      <c r="O124" s="30">
        <f>IFERROR((($C124*s_DL)/up_out!N124),".")</f>
        <v>5.8627758680481339</v>
      </c>
      <c r="P124" s="30">
        <f>IFERROR((($C124*s_DL)/up_out!O124),".")</f>
        <v>5.7603195907424389</v>
      </c>
      <c r="Q124" s="30">
        <f>IFERROR((($C124*s_DL)/up_out!P124),".")</f>
        <v>5.7098338888816631</v>
      </c>
      <c r="R124" s="30">
        <f>IFERROR((($C124*s_DL)/up_out!Q124),".")</f>
        <v>5.7390233431289133</v>
      </c>
      <c r="S124" s="30">
        <f>IFERROR((($C124*s_DL)/up_out!R124),".")</f>
        <v>5.8627758680481339</v>
      </c>
    </row>
    <row r="125" spans="1:19">
      <c r="A125" s="88" t="s">
        <v>132</v>
      </c>
      <c r="B125" s="28"/>
      <c r="C125" s="28">
        <v>5</v>
      </c>
      <c r="D125" s="30">
        <f>IFERROR((($C125*s_DL)/up_out!C125),".")</f>
        <v>765402.29680702917</v>
      </c>
      <c r="E125" s="30">
        <f>IFERROR((($C125*s_DL)/up_out!D125),".")</f>
        <v>21746891.213075355</v>
      </c>
      <c r="F125" s="30">
        <f>IFERROR((($C125*s_DL)/up_out!E125),".")</f>
        <v>61055.108110145506</v>
      </c>
      <c r="G125" s="30">
        <f>IFERROR((($C125*s_DL)/up_out!F125),".")</f>
        <v>4.8981746036497604</v>
      </c>
      <c r="H125" s="30">
        <f>IFERROR((($C125*s_DL)/up_out!G125),".")</f>
        <v>826462.3030917783</v>
      </c>
      <c r="I125" s="30">
        <f>IFERROR((($C125*s_DL)/up_out!H125),".")</f>
        <v>22512298.408056989</v>
      </c>
      <c r="J125" s="30">
        <f>IFERROR((($C125*s_DL)/up_out!I125),".")</f>
        <v>6.4490534548529466</v>
      </c>
      <c r="K125" s="30">
        <f>IFERROR((($C125*s_DL)/up_out!J125),".")</f>
        <v>6.4490534548529466</v>
      </c>
      <c r="L125" s="30">
        <f>IFERROR((($C125*s_DL)/up_out!K125),".")</f>
        <v>6.4490534548529466</v>
      </c>
      <c r="M125" s="30">
        <f>IFERROR((($C125*s_DL)/up_out!L125),".")</f>
        <v>6.4490534548529466</v>
      </c>
      <c r="N125" s="30">
        <f>IFERROR((($C125*s_DL)/up_out!M125),".")</f>
        <v>6.4490534548529466</v>
      </c>
      <c r="O125" s="30">
        <f>IFERROR((($C125*s_DL)/up_out!N125),".")</f>
        <v>4.8893338371269319</v>
      </c>
      <c r="P125" s="30">
        <f>IFERROR((($C125*s_DL)/up_out!O125),".")</f>
        <v>5.2113563271538972</v>
      </c>
      <c r="Q125" s="30">
        <f>IFERROR((($C125*s_DL)/up_out!P125),".")</f>
        <v>5.245292112976248</v>
      </c>
      <c r="R125" s="30">
        <f>IFERROR((($C125*s_DL)/up_out!Q125),".")</f>
        <v>5.1985833949795008</v>
      </c>
      <c r="S125" s="30">
        <f>IFERROR((($C125*s_DL)/up_out!R125),".")</f>
        <v>5.5359312203520705</v>
      </c>
    </row>
    <row r="126" spans="1:19">
      <c r="A126" s="88" t="s">
        <v>133</v>
      </c>
      <c r="B126" s="28"/>
      <c r="C126" s="28">
        <v>5</v>
      </c>
      <c r="D126" s="30">
        <f>IFERROR((($C126*s_DL)/up_out!C126),".")</f>
        <v>765402.29680702917</v>
      </c>
      <c r="E126" s="30">
        <f>IFERROR((($C126*s_DL)/up_out!D126),".")</f>
        <v>21746891.213075355</v>
      </c>
      <c r="F126" s="30">
        <f>IFERROR((($C126*s_DL)/up_out!E126),".")</f>
        <v>61055.108110145506</v>
      </c>
      <c r="G126" s="30">
        <f>IFERROR((($C126*s_DL)/up_out!F126),".")</f>
        <v>5.1873657241604469</v>
      </c>
      <c r="H126" s="30">
        <f>IFERROR((($C126*s_DL)/up_out!G126),".")</f>
        <v>826462.59228289872</v>
      </c>
      <c r="I126" s="30">
        <f>IFERROR((($C126*s_DL)/up_out!H126),".")</f>
        <v>22512298.697248109</v>
      </c>
      <c r="J126" s="30">
        <f>IFERROR((($C126*s_DL)/up_out!I126),".")</f>
        <v>7.0998215762062911</v>
      </c>
      <c r="K126" s="30">
        <f>IFERROR((($C126*s_DL)/up_out!J126),".")</f>
        <v>7.0998215762062911</v>
      </c>
      <c r="L126" s="30">
        <f>IFERROR((($C126*s_DL)/up_out!K126),".")</f>
        <v>7.0998215762062911</v>
      </c>
      <c r="M126" s="30">
        <f>IFERROR((($C126*s_DL)/up_out!L126),".")</f>
        <v>7.0998215762062911</v>
      </c>
      <c r="N126" s="30">
        <f>IFERROR((($C126*s_DL)/up_out!M126),".")</f>
        <v>7.0998215762062911</v>
      </c>
      <c r="O126" s="30">
        <f>IFERROR((($C126*s_DL)/up_out!N126),".")</f>
        <v>5.8627758680481339</v>
      </c>
      <c r="P126" s="30">
        <f>IFERROR((($C126*s_DL)/up_out!O126),".")</f>
        <v>5.7682149669505876</v>
      </c>
      <c r="Q126" s="30">
        <f>IFERROR((($C126*s_DL)/up_out!P126),".")</f>
        <v>5.7548720177159609</v>
      </c>
      <c r="R126" s="30">
        <f>IFERROR((($C126*s_DL)/up_out!Q126),".")</f>
        <v>5.774281137964385</v>
      </c>
      <c r="S126" s="30">
        <f>IFERROR((($C126*s_DL)/up_out!R126),".")</f>
        <v>5.8627758680481339</v>
      </c>
    </row>
    <row r="127" spans="1:19">
      <c r="A127" s="88" t="s">
        <v>134</v>
      </c>
      <c r="B127" s="28"/>
      <c r="C127" s="28">
        <v>5</v>
      </c>
      <c r="D127" s="30">
        <f>IFERROR((($C127*s_DL)/up_out!C127),".")</f>
        <v>765402.29680702917</v>
      </c>
      <c r="E127" s="30">
        <f>IFERROR((($C127*s_DL)/up_out!D127),".")</f>
        <v>21746891.213075355</v>
      </c>
      <c r="F127" s="30">
        <f>IFERROR((($C127*s_DL)/up_out!E127),".")</f>
        <v>61055.108110145506</v>
      </c>
      <c r="G127" s="30">
        <f>IFERROR((($C127*s_DL)/up_out!F127),".")</f>
        <v>4.4510944600860602</v>
      </c>
      <c r="H127" s="30">
        <f>IFERROR((($C127*s_DL)/up_out!G127),".")</f>
        <v>826461.85601163469</v>
      </c>
      <c r="I127" s="30">
        <f>IFERROR((($C127*s_DL)/up_out!H127),".")</f>
        <v>22512297.960976843</v>
      </c>
      <c r="J127" s="30" t="str">
        <f>IFERROR((($C127*s_DL)/up_out!I127),".")</f>
        <v>.</v>
      </c>
      <c r="K127" s="30" t="str">
        <f>IFERROR((($C127*s_DL)/up_out!J127),".")</f>
        <v>.</v>
      </c>
      <c r="L127" s="30" t="str">
        <f>IFERROR((($C127*s_DL)/up_out!K127),".")</f>
        <v>.</v>
      </c>
      <c r="M127" s="30" t="str">
        <f>IFERROR((($C127*s_DL)/up_out!L127),".")</f>
        <v>.</v>
      </c>
      <c r="N127" s="30" t="str">
        <f>IFERROR((($C127*s_DL)/up_out!M127),".")</f>
        <v>.</v>
      </c>
      <c r="O127" s="30">
        <f>IFERROR((($C127*s_DL)/up_out!N127),".")</f>
        <v>5.4811750719029888</v>
      </c>
      <c r="P127" s="30">
        <f>IFERROR((($C127*s_DL)/up_out!O127),".")</f>
        <v>5.4431850461191962</v>
      </c>
      <c r="Q127" s="30">
        <f>IFERROR((($C127*s_DL)/up_out!P127),".")</f>
        <v>5.5476755363777963</v>
      </c>
      <c r="R127" s="30">
        <f>IFERROR((($C127*s_DL)/up_out!Q127),".")</f>
        <v>5.396418696726121</v>
      </c>
      <c r="S127" s="30">
        <f>IFERROR((($C127*s_DL)/up_out!R127),".")</f>
        <v>5.0306399383896894</v>
      </c>
    </row>
    <row r="128" spans="1:19">
      <c r="A128" s="88" t="s">
        <v>135</v>
      </c>
      <c r="B128" s="28"/>
      <c r="C128" s="28">
        <v>5</v>
      </c>
      <c r="D128" s="30">
        <f>IFERROR((($C128*s_DL)/up_out!C128),".")</f>
        <v>765402.29680702917</v>
      </c>
      <c r="E128" s="30">
        <f>IFERROR((($C128*s_DL)/up_out!D128),".")</f>
        <v>21746891.213075355</v>
      </c>
      <c r="F128" s="30">
        <f>IFERROR((($C128*s_DL)/up_out!E128),".")</f>
        <v>61055.108110145506</v>
      </c>
      <c r="G128" s="30">
        <f>IFERROR((($C128*s_DL)/up_out!F128),".")</f>
        <v>4.9162672139530628</v>
      </c>
      <c r="H128" s="30">
        <f>IFERROR((($C128*s_DL)/up_out!G128),".")</f>
        <v>826462.32118438859</v>
      </c>
      <c r="I128" s="30">
        <f>IFERROR((($C128*s_DL)/up_out!H128),".")</f>
        <v>22512298.426149596</v>
      </c>
      <c r="J128" s="30">
        <f>IFERROR((($C128*s_DL)/up_out!I128),".")</f>
        <v>6.4314651272488028</v>
      </c>
      <c r="K128" s="30">
        <f>IFERROR((($C128*s_DL)/up_out!J128),".")</f>
        <v>6.4314651272488028</v>
      </c>
      <c r="L128" s="30">
        <f>IFERROR((($C128*s_DL)/up_out!K128),".")</f>
        <v>6.4314651272488028</v>
      </c>
      <c r="M128" s="30">
        <f>IFERROR((($C128*s_DL)/up_out!L128),".")</f>
        <v>6.4314651272488028</v>
      </c>
      <c r="N128" s="30">
        <f>IFERROR((($C128*s_DL)/up_out!M128),".")</f>
        <v>6.4314651272488028</v>
      </c>
      <c r="O128" s="30">
        <f>IFERROR((($C128*s_DL)/up_out!N128),".")</f>
        <v>5.4440061631875558</v>
      </c>
      <c r="P128" s="30">
        <f>IFERROR((($C128*s_DL)/up_out!O128),".")</f>
        <v>5.2208661014735176</v>
      </c>
      <c r="Q128" s="30">
        <f>IFERROR((($C128*s_DL)/up_out!P128),".")</f>
        <v>5.1643887740486676</v>
      </c>
      <c r="R128" s="30">
        <f>IFERROR((($C128*s_DL)/up_out!Q128),".")</f>
        <v>5.1819373801457731</v>
      </c>
      <c r="S128" s="30">
        <f>IFERROR((($C128*s_DL)/up_out!R128),".")</f>
        <v>5.5563795412757662</v>
      </c>
    </row>
    <row r="129" spans="1:19">
      <c r="A129" s="88" t="s">
        <v>136</v>
      </c>
      <c r="B129" s="28"/>
      <c r="C129" s="28">
        <v>5</v>
      </c>
      <c r="D129" s="30">
        <f>IFERROR((($C129*s_DL)/up_out!C129),".")</f>
        <v>765402.29680702917</v>
      </c>
      <c r="E129" s="30">
        <f>IFERROR((($C129*s_DL)/up_out!D129),".")</f>
        <v>21746891.213075355</v>
      </c>
      <c r="F129" s="30">
        <f>IFERROR((($C129*s_DL)/up_out!E129),".")</f>
        <v>61055.108110145506</v>
      </c>
      <c r="G129" s="30">
        <f>IFERROR((($C129*s_DL)/up_out!F129),".")</f>
        <v>4.7871535317919829</v>
      </c>
      <c r="H129" s="30">
        <f>IFERROR((($C129*s_DL)/up_out!G129),".")</f>
        <v>826462.1920707064</v>
      </c>
      <c r="I129" s="30">
        <f>IFERROR((($C129*s_DL)/up_out!H129),".")</f>
        <v>22512298.297035914</v>
      </c>
      <c r="J129" s="30">
        <f>IFERROR((($C129*s_DL)/up_out!I129),".")</f>
        <v>6.09728690277006</v>
      </c>
      <c r="K129" s="30">
        <f>IFERROR((($C129*s_DL)/up_out!J129),".")</f>
        <v>6.09728690277006</v>
      </c>
      <c r="L129" s="30">
        <f>IFERROR((($C129*s_DL)/up_out!K129),".")</f>
        <v>6.09728690277006</v>
      </c>
      <c r="M129" s="30">
        <f>IFERROR((($C129*s_DL)/up_out!L129),".")</f>
        <v>6.09728690277006</v>
      </c>
      <c r="N129" s="30">
        <f>IFERROR((($C129*s_DL)/up_out!M129),".")</f>
        <v>6.09728690277006</v>
      </c>
      <c r="O129" s="30">
        <f>IFERROR((($C129*s_DL)/up_out!N129),".")</f>
        <v>5.414257495629152</v>
      </c>
      <c r="P129" s="30">
        <f>IFERROR((($C129*s_DL)/up_out!O129),".")</f>
        <v>5.5134394821281685</v>
      </c>
      <c r="Q129" s="30">
        <f>IFERROR((($C129*s_DL)/up_out!P129),".")</f>
        <v>5.4681659538525897</v>
      </c>
      <c r="R129" s="30">
        <f>IFERROR((($C129*s_DL)/up_out!Q129),".")</f>
        <v>5.4463544045232188</v>
      </c>
      <c r="S129" s="30">
        <f>IFERROR((($C129*s_DL)/up_out!R129),".")</f>
        <v>5.4104548811957542</v>
      </c>
    </row>
    <row r="130" spans="1:19">
      <c r="A130" s="88" t="s">
        <v>137</v>
      </c>
      <c r="B130" s="28"/>
      <c r="C130" s="28">
        <v>5</v>
      </c>
      <c r="D130" s="30">
        <f>IFERROR((($C130*s_DL)/up_out!C130),".")</f>
        <v>765402.29680702917</v>
      </c>
      <c r="E130" s="30">
        <f>IFERROR((($C130*s_DL)/up_out!D130),".")</f>
        <v>21746891.213075355</v>
      </c>
      <c r="F130" s="30">
        <f>IFERROR((($C130*s_DL)/up_out!E130),".")</f>
        <v>61055.108110145506</v>
      </c>
      <c r="G130" s="30">
        <f>IFERROR((($C130*s_DL)/up_out!F130),".")</f>
        <v>4.6247653974592229</v>
      </c>
      <c r="H130" s="30">
        <f>IFERROR((($C130*s_DL)/up_out!G130),".")</f>
        <v>826462.029682572</v>
      </c>
      <c r="I130" s="30">
        <f>IFERROR((($C130*s_DL)/up_out!H130),".")</f>
        <v>22512298.134647779</v>
      </c>
      <c r="J130" s="30" t="str">
        <f>IFERROR((($C130*s_DL)/up_out!I130),".")</f>
        <v>.</v>
      </c>
      <c r="K130" s="30" t="str">
        <f>IFERROR((($C130*s_DL)/up_out!J130),".")</f>
        <v>.</v>
      </c>
      <c r="L130" s="30" t="str">
        <f>IFERROR((($C130*s_DL)/up_out!K130),".")</f>
        <v>.</v>
      </c>
      <c r="M130" s="30" t="str">
        <f>IFERROR((($C130*s_DL)/up_out!L130),".")</f>
        <v>.</v>
      </c>
      <c r="N130" s="30" t="str">
        <f>IFERROR((($C130*s_DL)/up_out!M130),".")</f>
        <v>.</v>
      </c>
      <c r="O130" s="30">
        <f>IFERROR((($C130*s_DL)/up_out!N130),".")</f>
        <v>5.5406453258476889</v>
      </c>
      <c r="P130" s="30">
        <f>IFERROR((($C130*s_DL)/up_out!O130),".")</f>
        <v>5.5200289711468615</v>
      </c>
      <c r="Q130" s="30">
        <f>IFERROR((($C130*s_DL)/up_out!P130),".")</f>
        <v>5.4699094439005806</v>
      </c>
      <c r="R130" s="30">
        <f>IFERROR((($C130*s_DL)/up_out!Q130),".")</f>
        <v>5.4463544045232188</v>
      </c>
      <c r="S130" s="30">
        <f>IFERROR((($C130*s_DL)/up_out!R130),".")</f>
        <v>5.2269233382414457</v>
      </c>
    </row>
    <row r="131" spans="1:19">
      <c r="A131" s="88" t="s">
        <v>138</v>
      </c>
      <c r="B131" s="28"/>
      <c r="C131" s="28">
        <v>5</v>
      </c>
      <c r="D131" s="30">
        <f>IFERROR((($C131*s_DL)/up_out!C131),".")</f>
        <v>765402.29680702917</v>
      </c>
      <c r="E131" s="30">
        <f>IFERROR((($C131*s_DL)/up_out!D131),".")</f>
        <v>21746891.213075355</v>
      </c>
      <c r="F131" s="30">
        <f>IFERROR((($C131*s_DL)/up_out!E131),".")</f>
        <v>61055.108110145506</v>
      </c>
      <c r="G131" s="30">
        <f>IFERROR((($C131*s_DL)/up_out!F131),".")</f>
        <v>4.9479488445838111</v>
      </c>
      <c r="H131" s="30">
        <f>IFERROR((($C131*s_DL)/up_out!G131),".")</f>
        <v>826462.35286601912</v>
      </c>
      <c r="I131" s="30">
        <f>IFERROR((($C131*s_DL)/up_out!H131),".")</f>
        <v>22512298.457831226</v>
      </c>
      <c r="J131" s="30" t="str">
        <f>IFERROR((($C131*s_DL)/up_out!I131),".")</f>
        <v>.</v>
      </c>
      <c r="K131" s="30" t="str">
        <f>IFERROR((($C131*s_DL)/up_out!J131),".")</f>
        <v>.</v>
      </c>
      <c r="L131" s="30" t="str">
        <f>IFERROR((($C131*s_DL)/up_out!K131),".")</f>
        <v>.</v>
      </c>
      <c r="M131" s="30" t="str">
        <f>IFERROR((($C131*s_DL)/up_out!L131),".")</f>
        <v>.</v>
      </c>
      <c r="N131" s="30" t="str">
        <f>IFERROR((($C131*s_DL)/up_out!M131),".")</f>
        <v>.</v>
      </c>
      <c r="O131" s="30">
        <f>IFERROR((($C131*s_DL)/up_out!N131),".")</f>
        <v>5.3255493940835654</v>
      </c>
      <c r="P131" s="30">
        <f>IFERROR((($C131*s_DL)/up_out!O131),".")</f>
        <v>5.4690712112157049</v>
      </c>
      <c r="Q131" s="30">
        <f>IFERROR((($C131*s_DL)/up_out!P131),".")</f>
        <v>5.3005918807010532</v>
      </c>
      <c r="R131" s="30">
        <f>IFERROR((($C131*s_DL)/up_out!Q131),".")</f>
        <v>5.1917352566450363</v>
      </c>
      <c r="S131" s="30">
        <f>IFERROR((($C131*s_DL)/up_out!R131),".")</f>
        <v>5.5921862125997599</v>
      </c>
    </row>
    <row r="132" spans="1:19">
      <c r="A132" s="88" t="s">
        <v>139</v>
      </c>
      <c r="B132" s="28"/>
      <c r="C132" s="28">
        <v>5</v>
      </c>
      <c r="D132" s="30">
        <f>IFERROR((($C132*s_DL)/up_out!C132),".")</f>
        <v>765402.29680702917</v>
      </c>
      <c r="E132" s="30">
        <f>IFERROR((($C132*s_DL)/up_out!D132),".")</f>
        <v>21746891.213075355</v>
      </c>
      <c r="F132" s="30">
        <f>IFERROR((($C132*s_DL)/up_out!E132),".")</f>
        <v>61055.108110145506</v>
      </c>
      <c r="G132" s="30">
        <f>IFERROR((($C132*s_DL)/up_out!F132),".")</f>
        <v>4.5654671535629294</v>
      </c>
      <c r="H132" s="30">
        <f>IFERROR((($C132*s_DL)/up_out!G132),".")</f>
        <v>826461.97038432816</v>
      </c>
      <c r="I132" s="30">
        <f>IFERROR((($C132*s_DL)/up_out!H132),".")</f>
        <v>22512298.075349536</v>
      </c>
      <c r="J132" s="30">
        <f>IFERROR((($C132*s_DL)/up_out!I132),".")</f>
        <v>5.5872254022498717</v>
      </c>
      <c r="K132" s="30">
        <f>IFERROR((($C132*s_DL)/up_out!J132),".")</f>
        <v>5.5872254022498717</v>
      </c>
      <c r="L132" s="30">
        <f>IFERROR((($C132*s_DL)/up_out!K132),".")</f>
        <v>5.5872254022498717</v>
      </c>
      <c r="M132" s="30">
        <f>IFERROR((($C132*s_DL)/up_out!L132),".")</f>
        <v>5.5872254022498717</v>
      </c>
      <c r="N132" s="30">
        <f>IFERROR((($C132*s_DL)/up_out!M132),".")</f>
        <v>5.5872254022498717</v>
      </c>
      <c r="O132" s="30">
        <f>IFERROR((($C132*s_DL)/up_out!N132),".")</f>
        <v>5.5506889397109731</v>
      </c>
      <c r="P132" s="30">
        <f>IFERROR((($C132*s_DL)/up_out!O132),".")</f>
        <v>5.5032660270829208</v>
      </c>
      <c r="Q132" s="30">
        <f>IFERROR((($C132*s_DL)/up_out!P132),".")</f>
        <v>5.5165489467067124</v>
      </c>
      <c r="R132" s="30">
        <f>IFERROR((($C132*s_DL)/up_out!Q132),".")</f>
        <v>5.4556386549892393</v>
      </c>
      <c r="S132" s="30">
        <f>IFERROR((($C132*s_DL)/up_out!R132),".")</f>
        <v>5.1599042900733911</v>
      </c>
    </row>
    <row r="133" spans="1:19">
      <c r="A133" s="88" t="s">
        <v>140</v>
      </c>
      <c r="B133" s="28"/>
      <c r="C133" s="28">
        <v>5</v>
      </c>
      <c r="D133" s="30">
        <f>IFERROR((($C133*s_DL)/up_out!C133),".")</f>
        <v>765402.29680702917</v>
      </c>
      <c r="E133" s="30">
        <f>IFERROR((($C133*s_DL)/up_out!D133),".")</f>
        <v>21746891.213075355</v>
      </c>
      <c r="F133" s="30">
        <f>IFERROR((($C133*s_DL)/up_out!E133),".")</f>
        <v>61055.108110145506</v>
      </c>
      <c r="G133" s="30">
        <f>IFERROR((($C133*s_DL)/up_out!F133),".")</f>
        <v>4.6686291517444021</v>
      </c>
      <c r="H133" s="30">
        <f>IFERROR((($C133*s_DL)/up_out!G133),".")</f>
        <v>826462.07354632649</v>
      </c>
      <c r="I133" s="30">
        <f>IFERROR((($C133*s_DL)/up_out!H133),".")</f>
        <v>22512298.178511538</v>
      </c>
      <c r="J133" s="30" t="str">
        <f>IFERROR((($C133*s_DL)/up_out!I133),".")</f>
        <v>.</v>
      </c>
      <c r="K133" s="30" t="str">
        <f>IFERROR((($C133*s_DL)/up_out!J133),".")</f>
        <v>.</v>
      </c>
      <c r="L133" s="30" t="str">
        <f>IFERROR((($C133*s_DL)/up_out!K133),".")</f>
        <v>.</v>
      </c>
      <c r="M133" s="30" t="str">
        <f>IFERROR((($C133*s_DL)/up_out!L133),".")</f>
        <v>.</v>
      </c>
      <c r="N133" s="30" t="str">
        <f>IFERROR((($C133*s_DL)/up_out!M133),".")</f>
        <v>.</v>
      </c>
      <c r="O133" s="30">
        <f>IFERROR((($C133*s_DL)/up_out!N133),".")</f>
        <v>5.2764982812433221</v>
      </c>
      <c r="P133" s="30">
        <f>IFERROR((($C133*s_DL)/up_out!O133),".")</f>
        <v>5.2764982812433221</v>
      </c>
      <c r="Q133" s="30">
        <f>IFERROR((($C133*s_DL)/up_out!P133),".")</f>
        <v>5.2764982812433221</v>
      </c>
      <c r="R133" s="30">
        <f>IFERROR((($C133*s_DL)/up_out!Q133),".")</f>
        <v>5.2764982812433221</v>
      </c>
      <c r="S133" s="30">
        <f>IFERROR((($C133*s_DL)/up_out!R133),".")</f>
        <v>5.2764982812433221</v>
      </c>
    </row>
    <row r="134" spans="1:19">
      <c r="A134" s="88" t="s">
        <v>141</v>
      </c>
      <c r="B134" s="28"/>
      <c r="C134" s="28">
        <v>5</v>
      </c>
      <c r="D134" s="30">
        <f>IFERROR((($C134*s_DL)/up_out!C134),".")</f>
        <v>765402.29680702917</v>
      </c>
      <c r="E134" s="30">
        <f>IFERROR((($C134*s_DL)/up_out!D134),".")</f>
        <v>21746891.213075355</v>
      </c>
      <c r="F134" s="30">
        <f>IFERROR((($C134*s_DL)/up_out!E134),".")</f>
        <v>61055.108110145506</v>
      </c>
      <c r="G134" s="30">
        <f>IFERROR((($C134*s_DL)/up_out!F134),".")</f>
        <v>4.5154600869519559</v>
      </c>
      <c r="H134" s="30">
        <f>IFERROR((($C134*s_DL)/up_out!G134),".")</f>
        <v>826461.92037726159</v>
      </c>
      <c r="I134" s="30">
        <f>IFERROR((($C134*s_DL)/up_out!H134),".")</f>
        <v>22512298.025342468</v>
      </c>
      <c r="J134" s="30">
        <f>IFERROR((($C134*s_DL)/up_out!I134),".")</f>
        <v>5.6458531609303524</v>
      </c>
      <c r="K134" s="30">
        <f>IFERROR((($C134*s_DL)/up_out!J134),".")</f>
        <v>5.6458531609303524</v>
      </c>
      <c r="L134" s="30">
        <f>IFERROR((($C134*s_DL)/up_out!K134),".")</f>
        <v>5.6458531609303524</v>
      </c>
      <c r="M134" s="30">
        <f>IFERROR((($C134*s_DL)/up_out!L134),".")</f>
        <v>5.6458531609303524</v>
      </c>
      <c r="N134" s="30">
        <f>IFERROR((($C134*s_DL)/up_out!M134),".")</f>
        <v>5.6458531609303524</v>
      </c>
      <c r="O134" s="30">
        <f>IFERROR((($C134*s_DL)/up_out!N134),".")</f>
        <v>5.2013609457184158</v>
      </c>
      <c r="P134" s="30">
        <f>IFERROR((($C134*s_DL)/up_out!O134),".")</f>
        <v>5.4132297473435109</v>
      </c>
      <c r="Q134" s="30">
        <f>IFERROR((($C134*s_DL)/up_out!P134),".")</f>
        <v>5.2114918224184024</v>
      </c>
      <c r="R134" s="30">
        <f>IFERROR((($C134*s_DL)/up_out!Q134),".")</f>
        <v>5.269480538529268</v>
      </c>
      <c r="S134" s="30">
        <f>IFERROR((($C134*s_DL)/up_out!R134),".")</f>
        <v>5.1033861575667139</v>
      </c>
    </row>
  </sheetData>
  <sheetProtection algorithmName="SHA-512" hashValue="MZ/FPcM4OG6PCFTlgGGuNssxOyFwIvoZcn7HtNWe6Yz/2IgWON4yG1WpdxyDYATVYiiJTa2oH5vNL15ct4r3Gg==" saltValue="qUTnMWhG7veYJY4Ya/GbSQ==" spinCount="100000" sheet="1" objects="1" scenarios="1"/>
  <autoFilter ref="A1:S134" xr:uid="{00000000-0009-0000-0000-000014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sheetPr>
  <dimension ref="A1:S134"/>
  <sheetViews>
    <sheetView workbookViewId="0">
      <pane xSplit="3" ySplit="1" topLeftCell="D2" activePane="bottomRight" state="frozen"/>
      <selection pane="topRight" activeCell="C1" sqref="C1"/>
      <selection pane="bottomLeft" activeCell="A2" sqref="A2"/>
      <selection pane="bottomRight" activeCell="D2" sqref="D2"/>
    </sheetView>
  </sheetViews>
  <sheetFormatPr defaultRowHeight="14.25"/>
  <cols>
    <col min="1" max="1" width="12.59765625" style="86" bestFit="1" customWidth="1"/>
    <col min="2" max="2" width="8" style="1" bestFit="1" customWidth="1"/>
    <col min="3" max="3" width="8.1328125" style="1" bestFit="1" customWidth="1"/>
    <col min="4" max="4" width="16.265625" style="1" bestFit="1" customWidth="1"/>
    <col min="5" max="5" width="19" style="1" bestFit="1" customWidth="1"/>
    <col min="6" max="6" width="18.86328125" style="1" bestFit="1" customWidth="1"/>
    <col min="7" max="7" width="16.265625" style="1" bestFit="1" customWidth="1"/>
    <col min="8" max="8" width="17.73046875" style="1" bestFit="1" customWidth="1"/>
    <col min="9" max="9" width="17.86328125" style="1" bestFit="1" customWidth="1"/>
    <col min="10" max="10" width="13.73046875" style="1" bestFit="1" customWidth="1"/>
    <col min="11" max="12" width="15.3984375" style="1" bestFit="1" customWidth="1"/>
    <col min="13" max="13" width="16.59765625" style="1" bestFit="1" customWidth="1"/>
    <col min="14" max="14" width="14.1328125" style="1" bestFit="1" customWidth="1"/>
    <col min="15" max="15" width="13.73046875" style="1" bestFit="1" customWidth="1"/>
    <col min="16" max="17" width="15.3984375" style="1" bestFit="1" customWidth="1"/>
    <col min="18" max="18" width="16.59765625" style="1" bestFit="1" customWidth="1"/>
    <col min="19" max="19" width="14.1328125" style="1" bestFit="1" customWidth="1"/>
    <col min="20" max="246" width="9.1328125" style="1"/>
    <col min="247" max="247" width="15.3984375" style="1" bestFit="1" customWidth="1"/>
    <col min="248" max="248" width="11.1328125" style="1" bestFit="1" customWidth="1"/>
    <col min="249" max="249" width="14.59765625" style="1" bestFit="1" customWidth="1"/>
    <col min="250" max="250" width="17.3984375" style="1" bestFit="1" customWidth="1"/>
    <col min="251" max="251" width="17.59765625" style="1" bestFit="1" customWidth="1"/>
    <col min="252" max="252" width="14.73046875" style="1" bestFit="1" customWidth="1"/>
    <col min="253" max="253" width="14.3984375" style="1" bestFit="1" customWidth="1"/>
    <col min="254" max="254" width="12.1328125" style="1" bestFit="1" customWidth="1"/>
    <col min="255" max="255" width="12.3984375" style="1" bestFit="1" customWidth="1"/>
    <col min="256" max="257" width="13.86328125" style="1" bestFit="1" customWidth="1"/>
    <col min="258" max="258" width="14.86328125" style="1" bestFit="1" customWidth="1"/>
    <col min="259" max="259" width="12.1328125" style="1" bestFit="1" customWidth="1"/>
    <col min="260" max="260" width="12.3984375" style="1" bestFit="1" customWidth="1"/>
    <col min="261" max="262" width="13.86328125" style="1" bestFit="1" customWidth="1"/>
    <col min="263" max="263" width="14.86328125" style="1" bestFit="1" customWidth="1"/>
    <col min="264" max="502" width="9.1328125" style="1"/>
    <col min="503" max="503" width="15.3984375" style="1" bestFit="1" customWidth="1"/>
    <col min="504" max="504" width="11.1328125" style="1" bestFit="1" customWidth="1"/>
    <col min="505" max="505" width="14.59765625" style="1" bestFit="1" customWidth="1"/>
    <col min="506" max="506" width="17.3984375" style="1" bestFit="1" customWidth="1"/>
    <col min="507" max="507" width="17.59765625" style="1" bestFit="1" customWidth="1"/>
    <col min="508" max="508" width="14.73046875" style="1" bestFit="1" customWidth="1"/>
    <col min="509" max="509" width="14.3984375" style="1" bestFit="1" customWidth="1"/>
    <col min="510" max="510" width="12.1328125" style="1" bestFit="1" customWidth="1"/>
    <col min="511" max="511" width="12.3984375" style="1" bestFit="1" customWidth="1"/>
    <col min="512" max="513" width="13.86328125" style="1" bestFit="1" customWidth="1"/>
    <col min="514" max="514" width="14.86328125" style="1" bestFit="1" customWidth="1"/>
    <col min="515" max="515" width="12.1328125" style="1" bestFit="1" customWidth="1"/>
    <col min="516" max="516" width="12.3984375" style="1" bestFit="1" customWidth="1"/>
    <col min="517" max="518" width="13.86328125" style="1" bestFit="1" customWidth="1"/>
    <col min="519" max="519" width="14.86328125" style="1" bestFit="1" customWidth="1"/>
    <col min="520" max="758" width="9.1328125" style="1"/>
    <col min="759" max="759" width="15.3984375" style="1" bestFit="1" customWidth="1"/>
    <col min="760" max="760" width="11.1328125" style="1" bestFit="1" customWidth="1"/>
    <col min="761" max="761" width="14.59765625" style="1" bestFit="1" customWidth="1"/>
    <col min="762" max="762" width="17.3984375" style="1" bestFit="1" customWidth="1"/>
    <col min="763" max="763" width="17.59765625" style="1" bestFit="1" customWidth="1"/>
    <col min="764" max="764" width="14.73046875" style="1" bestFit="1" customWidth="1"/>
    <col min="765" max="765" width="14.3984375" style="1" bestFit="1" customWidth="1"/>
    <col min="766" max="766" width="12.1328125" style="1" bestFit="1" customWidth="1"/>
    <col min="767" max="767" width="12.3984375" style="1" bestFit="1" customWidth="1"/>
    <col min="768" max="769" width="13.86328125" style="1" bestFit="1" customWidth="1"/>
    <col min="770" max="770" width="14.86328125" style="1" bestFit="1" customWidth="1"/>
    <col min="771" max="771" width="12.1328125" style="1" bestFit="1" customWidth="1"/>
    <col min="772" max="772" width="12.3984375" style="1" bestFit="1" customWidth="1"/>
    <col min="773" max="774" width="13.86328125" style="1" bestFit="1" customWidth="1"/>
    <col min="775" max="775" width="14.86328125" style="1" bestFit="1" customWidth="1"/>
    <col min="776" max="1014" width="9.1328125" style="1"/>
    <col min="1015" max="1015" width="15.3984375" style="1" bestFit="1" customWidth="1"/>
    <col min="1016" max="1016" width="11.1328125" style="1" bestFit="1" customWidth="1"/>
    <col min="1017" max="1017" width="14.59765625" style="1" bestFit="1" customWidth="1"/>
    <col min="1018" max="1018" width="17.3984375" style="1" bestFit="1" customWidth="1"/>
    <col min="1019" max="1019" width="17.59765625" style="1" bestFit="1" customWidth="1"/>
    <col min="1020" max="1020" width="14.73046875" style="1" bestFit="1" customWidth="1"/>
    <col min="1021" max="1021" width="14.3984375" style="1" bestFit="1" customWidth="1"/>
    <col min="1022" max="1022" width="12.1328125" style="1" bestFit="1" customWidth="1"/>
    <col min="1023" max="1023" width="12.3984375" style="1" bestFit="1" customWidth="1"/>
    <col min="1024" max="1025" width="13.86328125" style="1" bestFit="1" customWidth="1"/>
    <col min="1026" max="1026" width="14.86328125" style="1" bestFit="1" customWidth="1"/>
    <col min="1027" max="1027" width="12.1328125" style="1" bestFit="1" customWidth="1"/>
    <col min="1028" max="1028" width="12.3984375" style="1" bestFit="1" customWidth="1"/>
    <col min="1029" max="1030" width="13.86328125" style="1" bestFit="1" customWidth="1"/>
    <col min="1031" max="1031" width="14.86328125" style="1" bestFit="1" customWidth="1"/>
    <col min="1032" max="1270" width="9.1328125" style="1"/>
    <col min="1271" max="1271" width="15.3984375" style="1" bestFit="1" customWidth="1"/>
    <col min="1272" max="1272" width="11.1328125" style="1" bestFit="1" customWidth="1"/>
    <col min="1273" max="1273" width="14.59765625" style="1" bestFit="1" customWidth="1"/>
    <col min="1274" max="1274" width="17.3984375" style="1" bestFit="1" customWidth="1"/>
    <col min="1275" max="1275" width="17.59765625" style="1" bestFit="1" customWidth="1"/>
    <col min="1276" max="1276" width="14.73046875" style="1" bestFit="1" customWidth="1"/>
    <col min="1277" max="1277" width="14.3984375" style="1" bestFit="1" customWidth="1"/>
    <col min="1278" max="1278" width="12.1328125" style="1" bestFit="1" customWidth="1"/>
    <col min="1279" max="1279" width="12.3984375" style="1" bestFit="1" customWidth="1"/>
    <col min="1280" max="1281" width="13.86328125" style="1" bestFit="1" customWidth="1"/>
    <col min="1282" max="1282" width="14.86328125" style="1" bestFit="1" customWidth="1"/>
    <col min="1283" max="1283" width="12.1328125" style="1" bestFit="1" customWidth="1"/>
    <col min="1284" max="1284" width="12.3984375" style="1" bestFit="1" customWidth="1"/>
    <col min="1285" max="1286" width="13.86328125" style="1" bestFit="1" customWidth="1"/>
    <col min="1287" max="1287" width="14.86328125" style="1" bestFit="1" customWidth="1"/>
    <col min="1288" max="1526" width="9.1328125" style="1"/>
    <col min="1527" max="1527" width="15.3984375" style="1" bestFit="1" customWidth="1"/>
    <col min="1528" max="1528" width="11.1328125" style="1" bestFit="1" customWidth="1"/>
    <col min="1529" max="1529" width="14.59765625" style="1" bestFit="1" customWidth="1"/>
    <col min="1530" max="1530" width="17.3984375" style="1" bestFit="1" customWidth="1"/>
    <col min="1531" max="1531" width="17.59765625" style="1" bestFit="1" customWidth="1"/>
    <col min="1532" max="1532" width="14.73046875" style="1" bestFit="1" customWidth="1"/>
    <col min="1533" max="1533" width="14.3984375" style="1" bestFit="1" customWidth="1"/>
    <col min="1534" max="1534" width="12.1328125" style="1" bestFit="1" customWidth="1"/>
    <col min="1535" max="1535" width="12.3984375" style="1" bestFit="1" customWidth="1"/>
    <col min="1536" max="1537" width="13.86328125" style="1" bestFit="1" customWidth="1"/>
    <col min="1538" max="1538" width="14.86328125" style="1" bestFit="1" customWidth="1"/>
    <col min="1539" max="1539" width="12.1328125" style="1" bestFit="1" customWidth="1"/>
    <col min="1540" max="1540" width="12.3984375" style="1" bestFit="1" customWidth="1"/>
    <col min="1541" max="1542" width="13.86328125" style="1" bestFit="1" customWidth="1"/>
    <col min="1543" max="1543" width="14.86328125" style="1" bestFit="1" customWidth="1"/>
    <col min="1544" max="1782" width="9.1328125" style="1"/>
    <col min="1783" max="1783" width="15.3984375" style="1" bestFit="1" customWidth="1"/>
    <col min="1784" max="1784" width="11.1328125" style="1" bestFit="1" customWidth="1"/>
    <col min="1785" max="1785" width="14.59765625" style="1" bestFit="1" customWidth="1"/>
    <col min="1786" max="1786" width="17.3984375" style="1" bestFit="1" customWidth="1"/>
    <col min="1787" max="1787" width="17.59765625" style="1" bestFit="1" customWidth="1"/>
    <col min="1788" max="1788" width="14.73046875" style="1" bestFit="1" customWidth="1"/>
    <col min="1789" max="1789" width="14.3984375" style="1" bestFit="1" customWidth="1"/>
    <col min="1790" max="1790" width="12.1328125" style="1" bestFit="1" customWidth="1"/>
    <col min="1791" max="1791" width="12.3984375" style="1" bestFit="1" customWidth="1"/>
    <col min="1792" max="1793" width="13.86328125" style="1" bestFit="1" customWidth="1"/>
    <col min="1794" max="1794" width="14.86328125" style="1" bestFit="1" customWidth="1"/>
    <col min="1795" max="1795" width="12.1328125" style="1" bestFit="1" customWidth="1"/>
    <col min="1796" max="1796" width="12.3984375" style="1" bestFit="1" customWidth="1"/>
    <col min="1797" max="1798" width="13.86328125" style="1" bestFit="1" customWidth="1"/>
    <col min="1799" max="1799" width="14.86328125" style="1" bestFit="1" customWidth="1"/>
    <col min="1800" max="2038" width="9.1328125" style="1"/>
    <col min="2039" max="2039" width="15.3984375" style="1" bestFit="1" customWidth="1"/>
    <col min="2040" max="2040" width="11.1328125" style="1" bestFit="1" customWidth="1"/>
    <col min="2041" max="2041" width="14.59765625" style="1" bestFit="1" customWidth="1"/>
    <col min="2042" max="2042" width="17.3984375" style="1" bestFit="1" customWidth="1"/>
    <col min="2043" max="2043" width="17.59765625" style="1" bestFit="1" customWidth="1"/>
    <col min="2044" max="2044" width="14.73046875" style="1" bestFit="1" customWidth="1"/>
    <col min="2045" max="2045" width="14.3984375" style="1" bestFit="1" customWidth="1"/>
    <col min="2046" max="2046" width="12.1328125" style="1" bestFit="1" customWidth="1"/>
    <col min="2047" max="2047" width="12.3984375" style="1" bestFit="1" customWidth="1"/>
    <col min="2048" max="2049" width="13.86328125" style="1" bestFit="1" customWidth="1"/>
    <col min="2050" max="2050" width="14.86328125" style="1" bestFit="1" customWidth="1"/>
    <col min="2051" max="2051" width="12.1328125" style="1" bestFit="1" customWidth="1"/>
    <col min="2052" max="2052" width="12.3984375" style="1" bestFit="1" customWidth="1"/>
    <col min="2053" max="2054" width="13.86328125" style="1" bestFit="1" customWidth="1"/>
    <col min="2055" max="2055" width="14.86328125" style="1" bestFit="1" customWidth="1"/>
    <col min="2056" max="2294" width="9.1328125" style="1"/>
    <col min="2295" max="2295" width="15.3984375" style="1" bestFit="1" customWidth="1"/>
    <col min="2296" max="2296" width="11.1328125" style="1" bestFit="1" customWidth="1"/>
    <col min="2297" max="2297" width="14.59765625" style="1" bestFit="1" customWidth="1"/>
    <col min="2298" max="2298" width="17.3984375" style="1" bestFit="1" customWidth="1"/>
    <col min="2299" max="2299" width="17.59765625" style="1" bestFit="1" customWidth="1"/>
    <col min="2300" max="2300" width="14.73046875" style="1" bestFit="1" customWidth="1"/>
    <col min="2301" max="2301" width="14.3984375" style="1" bestFit="1" customWidth="1"/>
    <col min="2302" max="2302" width="12.1328125" style="1" bestFit="1" customWidth="1"/>
    <col min="2303" max="2303" width="12.3984375" style="1" bestFit="1" customWidth="1"/>
    <col min="2304" max="2305" width="13.86328125" style="1" bestFit="1" customWidth="1"/>
    <col min="2306" max="2306" width="14.86328125" style="1" bestFit="1" customWidth="1"/>
    <col min="2307" max="2307" width="12.1328125" style="1" bestFit="1" customWidth="1"/>
    <col min="2308" max="2308" width="12.3984375" style="1" bestFit="1" customWidth="1"/>
    <col min="2309" max="2310" width="13.86328125" style="1" bestFit="1" customWidth="1"/>
    <col min="2311" max="2311" width="14.86328125" style="1" bestFit="1" customWidth="1"/>
    <col min="2312" max="2550" width="9.1328125" style="1"/>
    <col min="2551" max="2551" width="15.3984375" style="1" bestFit="1" customWidth="1"/>
    <col min="2552" max="2552" width="11.1328125" style="1" bestFit="1" customWidth="1"/>
    <col min="2553" max="2553" width="14.59765625" style="1" bestFit="1" customWidth="1"/>
    <col min="2554" max="2554" width="17.3984375" style="1" bestFit="1" customWidth="1"/>
    <col min="2555" max="2555" width="17.59765625" style="1" bestFit="1" customWidth="1"/>
    <col min="2556" max="2556" width="14.73046875" style="1" bestFit="1" customWidth="1"/>
    <col min="2557" max="2557" width="14.3984375" style="1" bestFit="1" customWidth="1"/>
    <col min="2558" max="2558" width="12.1328125" style="1" bestFit="1" customWidth="1"/>
    <col min="2559" max="2559" width="12.3984375" style="1" bestFit="1" customWidth="1"/>
    <col min="2560" max="2561" width="13.86328125" style="1" bestFit="1" customWidth="1"/>
    <col min="2562" max="2562" width="14.86328125" style="1" bestFit="1" customWidth="1"/>
    <col min="2563" max="2563" width="12.1328125" style="1" bestFit="1" customWidth="1"/>
    <col min="2564" max="2564" width="12.3984375" style="1" bestFit="1" customWidth="1"/>
    <col min="2565" max="2566" width="13.86328125" style="1" bestFit="1" customWidth="1"/>
    <col min="2567" max="2567" width="14.86328125" style="1" bestFit="1" customWidth="1"/>
    <col min="2568" max="2806" width="9.1328125" style="1"/>
    <col min="2807" max="2807" width="15.3984375" style="1" bestFit="1" customWidth="1"/>
    <col min="2808" max="2808" width="11.1328125" style="1" bestFit="1" customWidth="1"/>
    <col min="2809" max="2809" width="14.59765625" style="1" bestFit="1" customWidth="1"/>
    <col min="2810" max="2810" width="17.3984375" style="1" bestFit="1" customWidth="1"/>
    <col min="2811" max="2811" width="17.59765625" style="1" bestFit="1" customWidth="1"/>
    <col min="2812" max="2812" width="14.73046875" style="1" bestFit="1" customWidth="1"/>
    <col min="2813" max="2813" width="14.3984375" style="1" bestFit="1" customWidth="1"/>
    <col min="2814" max="2814" width="12.1328125" style="1" bestFit="1" customWidth="1"/>
    <col min="2815" max="2815" width="12.3984375" style="1" bestFit="1" customWidth="1"/>
    <col min="2816" max="2817" width="13.86328125" style="1" bestFit="1" customWidth="1"/>
    <col min="2818" max="2818" width="14.86328125" style="1" bestFit="1" customWidth="1"/>
    <col min="2819" max="2819" width="12.1328125" style="1" bestFit="1" customWidth="1"/>
    <col min="2820" max="2820" width="12.3984375" style="1" bestFit="1" customWidth="1"/>
    <col min="2821" max="2822" width="13.86328125" style="1" bestFit="1" customWidth="1"/>
    <col min="2823" max="2823" width="14.86328125" style="1" bestFit="1" customWidth="1"/>
    <col min="2824" max="3062" width="9.1328125" style="1"/>
    <col min="3063" max="3063" width="15.3984375" style="1" bestFit="1" customWidth="1"/>
    <col min="3064" max="3064" width="11.1328125" style="1" bestFit="1" customWidth="1"/>
    <col min="3065" max="3065" width="14.59765625" style="1" bestFit="1" customWidth="1"/>
    <col min="3066" max="3066" width="17.3984375" style="1" bestFit="1" customWidth="1"/>
    <col min="3067" max="3067" width="17.59765625" style="1" bestFit="1" customWidth="1"/>
    <col min="3068" max="3068" width="14.73046875" style="1" bestFit="1" customWidth="1"/>
    <col min="3069" max="3069" width="14.3984375" style="1" bestFit="1" customWidth="1"/>
    <col min="3070" max="3070" width="12.1328125" style="1" bestFit="1" customWidth="1"/>
    <col min="3071" max="3071" width="12.3984375" style="1" bestFit="1" customWidth="1"/>
    <col min="3072" max="3073" width="13.86328125" style="1" bestFit="1" customWidth="1"/>
    <col min="3074" max="3074" width="14.86328125" style="1" bestFit="1" customWidth="1"/>
    <col min="3075" max="3075" width="12.1328125" style="1" bestFit="1" customWidth="1"/>
    <col min="3076" max="3076" width="12.3984375" style="1" bestFit="1" customWidth="1"/>
    <col min="3077" max="3078" width="13.86328125" style="1" bestFit="1" customWidth="1"/>
    <col min="3079" max="3079" width="14.86328125" style="1" bestFit="1" customWidth="1"/>
    <col min="3080" max="3318" width="9.1328125" style="1"/>
    <col min="3319" max="3319" width="15.3984375" style="1" bestFit="1" customWidth="1"/>
    <col min="3320" max="3320" width="11.1328125" style="1" bestFit="1" customWidth="1"/>
    <col min="3321" max="3321" width="14.59765625" style="1" bestFit="1" customWidth="1"/>
    <col min="3322" max="3322" width="17.3984375" style="1" bestFit="1" customWidth="1"/>
    <col min="3323" max="3323" width="17.59765625" style="1" bestFit="1" customWidth="1"/>
    <col min="3324" max="3324" width="14.73046875" style="1" bestFit="1" customWidth="1"/>
    <col min="3325" max="3325" width="14.3984375" style="1" bestFit="1" customWidth="1"/>
    <col min="3326" max="3326" width="12.1328125" style="1" bestFit="1" customWidth="1"/>
    <col min="3327" max="3327" width="12.3984375" style="1" bestFit="1" customWidth="1"/>
    <col min="3328" max="3329" width="13.86328125" style="1" bestFit="1" customWidth="1"/>
    <col min="3330" max="3330" width="14.86328125" style="1" bestFit="1" customWidth="1"/>
    <col min="3331" max="3331" width="12.1328125" style="1" bestFit="1" customWidth="1"/>
    <col min="3332" max="3332" width="12.3984375" style="1" bestFit="1" customWidth="1"/>
    <col min="3333" max="3334" width="13.86328125" style="1" bestFit="1" customWidth="1"/>
    <col min="3335" max="3335" width="14.86328125" style="1" bestFit="1" customWidth="1"/>
    <col min="3336" max="3574" width="9.1328125" style="1"/>
    <col min="3575" max="3575" width="15.3984375" style="1" bestFit="1" customWidth="1"/>
    <col min="3576" max="3576" width="11.1328125" style="1" bestFit="1" customWidth="1"/>
    <col min="3577" max="3577" width="14.59765625" style="1" bestFit="1" customWidth="1"/>
    <col min="3578" max="3578" width="17.3984375" style="1" bestFit="1" customWidth="1"/>
    <col min="3579" max="3579" width="17.59765625" style="1" bestFit="1" customWidth="1"/>
    <col min="3580" max="3580" width="14.73046875" style="1" bestFit="1" customWidth="1"/>
    <col min="3581" max="3581" width="14.3984375" style="1" bestFit="1" customWidth="1"/>
    <col min="3582" max="3582" width="12.1328125" style="1" bestFit="1" customWidth="1"/>
    <col min="3583" max="3583" width="12.3984375" style="1" bestFit="1" customWidth="1"/>
    <col min="3584" max="3585" width="13.86328125" style="1" bestFit="1" customWidth="1"/>
    <col min="3586" max="3586" width="14.86328125" style="1" bestFit="1" customWidth="1"/>
    <col min="3587" max="3587" width="12.1328125" style="1" bestFit="1" customWidth="1"/>
    <col min="3588" max="3588" width="12.3984375" style="1" bestFit="1" customWidth="1"/>
    <col min="3589" max="3590" width="13.86328125" style="1" bestFit="1" customWidth="1"/>
    <col min="3591" max="3591" width="14.86328125" style="1" bestFit="1" customWidth="1"/>
    <col min="3592" max="3830" width="9.1328125" style="1"/>
    <col min="3831" max="3831" width="15.3984375" style="1" bestFit="1" customWidth="1"/>
    <col min="3832" max="3832" width="11.1328125" style="1" bestFit="1" customWidth="1"/>
    <col min="3833" max="3833" width="14.59765625" style="1" bestFit="1" customWidth="1"/>
    <col min="3834" max="3834" width="17.3984375" style="1" bestFit="1" customWidth="1"/>
    <col min="3835" max="3835" width="17.59765625" style="1" bestFit="1" customWidth="1"/>
    <col min="3836" max="3836" width="14.73046875" style="1" bestFit="1" customWidth="1"/>
    <col min="3837" max="3837" width="14.3984375" style="1" bestFit="1" customWidth="1"/>
    <col min="3838" max="3838" width="12.1328125" style="1" bestFit="1" customWidth="1"/>
    <col min="3839" max="3839" width="12.3984375" style="1" bestFit="1" customWidth="1"/>
    <col min="3840" max="3841" width="13.86328125" style="1" bestFit="1" customWidth="1"/>
    <col min="3842" max="3842" width="14.86328125" style="1" bestFit="1" customWidth="1"/>
    <col min="3843" max="3843" width="12.1328125" style="1" bestFit="1" customWidth="1"/>
    <col min="3844" max="3844" width="12.3984375" style="1" bestFit="1" customWidth="1"/>
    <col min="3845" max="3846" width="13.86328125" style="1" bestFit="1" customWidth="1"/>
    <col min="3847" max="3847" width="14.86328125" style="1" bestFit="1" customWidth="1"/>
    <col min="3848" max="4086" width="9.1328125" style="1"/>
    <col min="4087" max="4087" width="15.3984375" style="1" bestFit="1" customWidth="1"/>
    <col min="4088" max="4088" width="11.1328125" style="1" bestFit="1" customWidth="1"/>
    <col min="4089" max="4089" width="14.59765625" style="1" bestFit="1" customWidth="1"/>
    <col min="4090" max="4090" width="17.3984375" style="1" bestFit="1" customWidth="1"/>
    <col min="4091" max="4091" width="17.59765625" style="1" bestFit="1" customWidth="1"/>
    <col min="4092" max="4092" width="14.73046875" style="1" bestFit="1" customWidth="1"/>
    <col min="4093" max="4093" width="14.3984375" style="1" bestFit="1" customWidth="1"/>
    <col min="4094" max="4094" width="12.1328125" style="1" bestFit="1" customWidth="1"/>
    <col min="4095" max="4095" width="12.3984375" style="1" bestFit="1" customWidth="1"/>
    <col min="4096" max="4097" width="13.86328125" style="1" bestFit="1" customWidth="1"/>
    <col min="4098" max="4098" width="14.86328125" style="1" bestFit="1" customWidth="1"/>
    <col min="4099" max="4099" width="12.1328125" style="1" bestFit="1" customWidth="1"/>
    <col min="4100" max="4100" width="12.3984375" style="1" bestFit="1" customWidth="1"/>
    <col min="4101" max="4102" width="13.86328125" style="1" bestFit="1" customWidth="1"/>
    <col min="4103" max="4103" width="14.86328125" style="1" bestFit="1" customWidth="1"/>
    <col min="4104" max="4342" width="9.1328125" style="1"/>
    <col min="4343" max="4343" width="15.3984375" style="1" bestFit="1" customWidth="1"/>
    <col min="4344" max="4344" width="11.1328125" style="1" bestFit="1" customWidth="1"/>
    <col min="4345" max="4345" width="14.59765625" style="1" bestFit="1" customWidth="1"/>
    <col min="4346" max="4346" width="17.3984375" style="1" bestFit="1" customWidth="1"/>
    <col min="4347" max="4347" width="17.59765625" style="1" bestFit="1" customWidth="1"/>
    <col min="4348" max="4348" width="14.73046875" style="1" bestFit="1" customWidth="1"/>
    <col min="4349" max="4349" width="14.3984375" style="1" bestFit="1" customWidth="1"/>
    <col min="4350" max="4350" width="12.1328125" style="1" bestFit="1" customWidth="1"/>
    <col min="4351" max="4351" width="12.3984375" style="1" bestFit="1" customWidth="1"/>
    <col min="4352" max="4353" width="13.86328125" style="1" bestFit="1" customWidth="1"/>
    <col min="4354" max="4354" width="14.86328125" style="1" bestFit="1" customWidth="1"/>
    <col min="4355" max="4355" width="12.1328125" style="1" bestFit="1" customWidth="1"/>
    <col min="4356" max="4356" width="12.3984375" style="1" bestFit="1" customWidth="1"/>
    <col min="4357" max="4358" width="13.86328125" style="1" bestFit="1" customWidth="1"/>
    <col min="4359" max="4359" width="14.86328125" style="1" bestFit="1" customWidth="1"/>
    <col min="4360" max="4598" width="9.1328125" style="1"/>
    <col min="4599" max="4599" width="15.3984375" style="1" bestFit="1" customWidth="1"/>
    <col min="4600" max="4600" width="11.1328125" style="1" bestFit="1" customWidth="1"/>
    <col min="4601" max="4601" width="14.59765625" style="1" bestFit="1" customWidth="1"/>
    <col min="4602" max="4602" width="17.3984375" style="1" bestFit="1" customWidth="1"/>
    <col min="4603" max="4603" width="17.59765625" style="1" bestFit="1" customWidth="1"/>
    <col min="4604" max="4604" width="14.73046875" style="1" bestFit="1" customWidth="1"/>
    <col min="4605" max="4605" width="14.3984375" style="1" bestFit="1" customWidth="1"/>
    <col min="4606" max="4606" width="12.1328125" style="1" bestFit="1" customWidth="1"/>
    <col min="4607" max="4607" width="12.3984375" style="1" bestFit="1" customWidth="1"/>
    <col min="4608" max="4609" width="13.86328125" style="1" bestFit="1" customWidth="1"/>
    <col min="4610" max="4610" width="14.86328125" style="1" bestFit="1" customWidth="1"/>
    <col min="4611" max="4611" width="12.1328125" style="1" bestFit="1" customWidth="1"/>
    <col min="4612" max="4612" width="12.3984375" style="1" bestFit="1" customWidth="1"/>
    <col min="4613" max="4614" width="13.86328125" style="1" bestFit="1" customWidth="1"/>
    <col min="4615" max="4615" width="14.86328125" style="1" bestFit="1" customWidth="1"/>
    <col min="4616" max="4854" width="9.1328125" style="1"/>
    <col min="4855" max="4855" width="15.3984375" style="1" bestFit="1" customWidth="1"/>
    <col min="4856" max="4856" width="11.1328125" style="1" bestFit="1" customWidth="1"/>
    <col min="4857" max="4857" width="14.59765625" style="1" bestFit="1" customWidth="1"/>
    <col min="4858" max="4858" width="17.3984375" style="1" bestFit="1" customWidth="1"/>
    <col min="4859" max="4859" width="17.59765625" style="1" bestFit="1" customWidth="1"/>
    <col min="4860" max="4860" width="14.73046875" style="1" bestFit="1" customWidth="1"/>
    <col min="4861" max="4861" width="14.3984375" style="1" bestFit="1" customWidth="1"/>
    <col min="4862" max="4862" width="12.1328125" style="1" bestFit="1" customWidth="1"/>
    <col min="4863" max="4863" width="12.3984375" style="1" bestFit="1" customWidth="1"/>
    <col min="4864" max="4865" width="13.86328125" style="1" bestFit="1" customWidth="1"/>
    <col min="4866" max="4866" width="14.86328125" style="1" bestFit="1" customWidth="1"/>
    <col min="4867" max="4867" width="12.1328125" style="1" bestFit="1" customWidth="1"/>
    <col min="4868" max="4868" width="12.3984375" style="1" bestFit="1" customWidth="1"/>
    <col min="4869" max="4870" width="13.86328125" style="1" bestFit="1" customWidth="1"/>
    <col min="4871" max="4871" width="14.86328125" style="1" bestFit="1" customWidth="1"/>
    <col min="4872" max="5110" width="9.1328125" style="1"/>
    <col min="5111" max="5111" width="15.3984375" style="1" bestFit="1" customWidth="1"/>
    <col min="5112" max="5112" width="11.1328125" style="1" bestFit="1" customWidth="1"/>
    <col min="5113" max="5113" width="14.59765625" style="1" bestFit="1" customWidth="1"/>
    <col min="5114" max="5114" width="17.3984375" style="1" bestFit="1" customWidth="1"/>
    <col min="5115" max="5115" width="17.59765625" style="1" bestFit="1" customWidth="1"/>
    <col min="5116" max="5116" width="14.73046875" style="1" bestFit="1" customWidth="1"/>
    <col min="5117" max="5117" width="14.3984375" style="1" bestFit="1" customWidth="1"/>
    <col min="5118" max="5118" width="12.1328125" style="1" bestFit="1" customWidth="1"/>
    <col min="5119" max="5119" width="12.3984375" style="1" bestFit="1" customWidth="1"/>
    <col min="5120" max="5121" width="13.86328125" style="1" bestFit="1" customWidth="1"/>
    <col min="5122" max="5122" width="14.86328125" style="1" bestFit="1" customWidth="1"/>
    <col min="5123" max="5123" width="12.1328125" style="1" bestFit="1" customWidth="1"/>
    <col min="5124" max="5124" width="12.3984375" style="1" bestFit="1" customWidth="1"/>
    <col min="5125" max="5126" width="13.86328125" style="1" bestFit="1" customWidth="1"/>
    <col min="5127" max="5127" width="14.86328125" style="1" bestFit="1" customWidth="1"/>
    <col min="5128" max="5366" width="9.1328125" style="1"/>
    <col min="5367" max="5367" width="15.3984375" style="1" bestFit="1" customWidth="1"/>
    <col min="5368" max="5368" width="11.1328125" style="1" bestFit="1" customWidth="1"/>
    <col min="5369" max="5369" width="14.59765625" style="1" bestFit="1" customWidth="1"/>
    <col min="5370" max="5370" width="17.3984375" style="1" bestFit="1" customWidth="1"/>
    <col min="5371" max="5371" width="17.59765625" style="1" bestFit="1" customWidth="1"/>
    <col min="5372" max="5372" width="14.73046875" style="1" bestFit="1" customWidth="1"/>
    <col min="5373" max="5373" width="14.3984375" style="1" bestFit="1" customWidth="1"/>
    <col min="5374" max="5374" width="12.1328125" style="1" bestFit="1" customWidth="1"/>
    <col min="5375" max="5375" width="12.3984375" style="1" bestFit="1" customWidth="1"/>
    <col min="5376" max="5377" width="13.86328125" style="1" bestFit="1" customWidth="1"/>
    <col min="5378" max="5378" width="14.86328125" style="1" bestFit="1" customWidth="1"/>
    <col min="5379" max="5379" width="12.1328125" style="1" bestFit="1" customWidth="1"/>
    <col min="5380" max="5380" width="12.3984375" style="1" bestFit="1" customWidth="1"/>
    <col min="5381" max="5382" width="13.86328125" style="1" bestFit="1" customWidth="1"/>
    <col min="5383" max="5383" width="14.86328125" style="1" bestFit="1" customWidth="1"/>
    <col min="5384" max="5622" width="9.1328125" style="1"/>
    <col min="5623" max="5623" width="15.3984375" style="1" bestFit="1" customWidth="1"/>
    <col min="5624" max="5624" width="11.1328125" style="1" bestFit="1" customWidth="1"/>
    <col min="5625" max="5625" width="14.59765625" style="1" bestFit="1" customWidth="1"/>
    <col min="5626" max="5626" width="17.3984375" style="1" bestFit="1" customWidth="1"/>
    <col min="5627" max="5627" width="17.59765625" style="1" bestFit="1" customWidth="1"/>
    <col min="5628" max="5628" width="14.73046875" style="1" bestFit="1" customWidth="1"/>
    <col min="5629" max="5629" width="14.3984375" style="1" bestFit="1" customWidth="1"/>
    <col min="5630" max="5630" width="12.1328125" style="1" bestFit="1" customWidth="1"/>
    <col min="5631" max="5631" width="12.3984375" style="1" bestFit="1" customWidth="1"/>
    <col min="5632" max="5633" width="13.86328125" style="1" bestFit="1" customWidth="1"/>
    <col min="5634" max="5634" width="14.86328125" style="1" bestFit="1" customWidth="1"/>
    <col min="5635" max="5635" width="12.1328125" style="1" bestFit="1" customWidth="1"/>
    <col min="5636" max="5636" width="12.3984375" style="1" bestFit="1" customWidth="1"/>
    <col min="5637" max="5638" width="13.86328125" style="1" bestFit="1" customWidth="1"/>
    <col min="5639" max="5639" width="14.86328125" style="1" bestFit="1" customWidth="1"/>
    <col min="5640" max="5878" width="9.1328125" style="1"/>
    <col min="5879" max="5879" width="15.3984375" style="1" bestFit="1" customWidth="1"/>
    <col min="5880" max="5880" width="11.1328125" style="1" bestFit="1" customWidth="1"/>
    <col min="5881" max="5881" width="14.59765625" style="1" bestFit="1" customWidth="1"/>
    <col min="5882" max="5882" width="17.3984375" style="1" bestFit="1" customWidth="1"/>
    <col min="5883" max="5883" width="17.59765625" style="1" bestFit="1" customWidth="1"/>
    <col min="5884" max="5884" width="14.73046875" style="1" bestFit="1" customWidth="1"/>
    <col min="5885" max="5885" width="14.3984375" style="1" bestFit="1" customWidth="1"/>
    <col min="5886" max="5886" width="12.1328125" style="1" bestFit="1" customWidth="1"/>
    <col min="5887" max="5887" width="12.3984375" style="1" bestFit="1" customWidth="1"/>
    <col min="5888" max="5889" width="13.86328125" style="1" bestFit="1" customWidth="1"/>
    <col min="5890" max="5890" width="14.86328125" style="1" bestFit="1" customWidth="1"/>
    <col min="5891" max="5891" width="12.1328125" style="1" bestFit="1" customWidth="1"/>
    <col min="5892" max="5892" width="12.3984375" style="1" bestFit="1" customWidth="1"/>
    <col min="5893" max="5894" width="13.86328125" style="1" bestFit="1" customWidth="1"/>
    <col min="5895" max="5895" width="14.86328125" style="1" bestFit="1" customWidth="1"/>
    <col min="5896" max="6134" width="9.1328125" style="1"/>
    <col min="6135" max="6135" width="15.3984375" style="1" bestFit="1" customWidth="1"/>
    <col min="6136" max="6136" width="11.1328125" style="1" bestFit="1" customWidth="1"/>
    <col min="6137" max="6137" width="14.59765625" style="1" bestFit="1" customWidth="1"/>
    <col min="6138" max="6138" width="17.3984375" style="1" bestFit="1" customWidth="1"/>
    <col min="6139" max="6139" width="17.59765625" style="1" bestFit="1" customWidth="1"/>
    <col min="6140" max="6140" width="14.73046875" style="1" bestFit="1" customWidth="1"/>
    <col min="6141" max="6141" width="14.3984375" style="1" bestFit="1" customWidth="1"/>
    <col min="6142" max="6142" width="12.1328125" style="1" bestFit="1" customWidth="1"/>
    <col min="6143" max="6143" width="12.3984375" style="1" bestFit="1" customWidth="1"/>
    <col min="6144" max="6145" width="13.86328125" style="1" bestFit="1" customWidth="1"/>
    <col min="6146" max="6146" width="14.86328125" style="1" bestFit="1" customWidth="1"/>
    <col min="6147" max="6147" width="12.1328125" style="1" bestFit="1" customWidth="1"/>
    <col min="6148" max="6148" width="12.3984375" style="1" bestFit="1" customWidth="1"/>
    <col min="6149" max="6150" width="13.86328125" style="1" bestFit="1" customWidth="1"/>
    <col min="6151" max="6151" width="14.86328125" style="1" bestFit="1" customWidth="1"/>
    <col min="6152" max="6390" width="9.1328125" style="1"/>
    <col min="6391" max="6391" width="15.3984375" style="1" bestFit="1" customWidth="1"/>
    <col min="6392" max="6392" width="11.1328125" style="1" bestFit="1" customWidth="1"/>
    <col min="6393" max="6393" width="14.59765625" style="1" bestFit="1" customWidth="1"/>
    <col min="6394" max="6394" width="17.3984375" style="1" bestFit="1" customWidth="1"/>
    <col min="6395" max="6395" width="17.59765625" style="1" bestFit="1" customWidth="1"/>
    <col min="6396" max="6396" width="14.73046875" style="1" bestFit="1" customWidth="1"/>
    <col min="6397" max="6397" width="14.3984375" style="1" bestFit="1" customWidth="1"/>
    <col min="6398" max="6398" width="12.1328125" style="1" bestFit="1" customWidth="1"/>
    <col min="6399" max="6399" width="12.3984375" style="1" bestFit="1" customWidth="1"/>
    <col min="6400" max="6401" width="13.86328125" style="1" bestFit="1" customWidth="1"/>
    <col min="6402" max="6402" width="14.86328125" style="1" bestFit="1" customWidth="1"/>
    <col min="6403" max="6403" width="12.1328125" style="1" bestFit="1" customWidth="1"/>
    <col min="6404" max="6404" width="12.3984375" style="1" bestFit="1" customWidth="1"/>
    <col min="6405" max="6406" width="13.86328125" style="1" bestFit="1" customWidth="1"/>
    <col min="6407" max="6407" width="14.86328125" style="1" bestFit="1" customWidth="1"/>
    <col min="6408" max="6646" width="9.1328125" style="1"/>
    <col min="6647" max="6647" width="15.3984375" style="1" bestFit="1" customWidth="1"/>
    <col min="6648" max="6648" width="11.1328125" style="1" bestFit="1" customWidth="1"/>
    <col min="6649" max="6649" width="14.59765625" style="1" bestFit="1" customWidth="1"/>
    <col min="6650" max="6650" width="17.3984375" style="1" bestFit="1" customWidth="1"/>
    <col min="6651" max="6651" width="17.59765625" style="1" bestFit="1" customWidth="1"/>
    <col min="6652" max="6652" width="14.73046875" style="1" bestFit="1" customWidth="1"/>
    <col min="6653" max="6653" width="14.3984375" style="1" bestFit="1" customWidth="1"/>
    <col min="6654" max="6654" width="12.1328125" style="1" bestFit="1" customWidth="1"/>
    <col min="6655" max="6655" width="12.3984375" style="1" bestFit="1" customWidth="1"/>
    <col min="6656" max="6657" width="13.86328125" style="1" bestFit="1" customWidth="1"/>
    <col min="6658" max="6658" width="14.86328125" style="1" bestFit="1" customWidth="1"/>
    <col min="6659" max="6659" width="12.1328125" style="1" bestFit="1" customWidth="1"/>
    <col min="6660" max="6660" width="12.3984375" style="1" bestFit="1" customWidth="1"/>
    <col min="6661" max="6662" width="13.86328125" style="1" bestFit="1" customWidth="1"/>
    <col min="6663" max="6663" width="14.86328125" style="1" bestFit="1" customWidth="1"/>
    <col min="6664" max="6902" width="9.1328125" style="1"/>
    <col min="6903" max="6903" width="15.3984375" style="1" bestFit="1" customWidth="1"/>
    <col min="6904" max="6904" width="11.1328125" style="1" bestFit="1" customWidth="1"/>
    <col min="6905" max="6905" width="14.59765625" style="1" bestFit="1" customWidth="1"/>
    <col min="6906" max="6906" width="17.3984375" style="1" bestFit="1" customWidth="1"/>
    <col min="6907" max="6907" width="17.59765625" style="1" bestFit="1" customWidth="1"/>
    <col min="6908" max="6908" width="14.73046875" style="1" bestFit="1" customWidth="1"/>
    <col min="6909" max="6909" width="14.3984375" style="1" bestFit="1" customWidth="1"/>
    <col min="6910" max="6910" width="12.1328125" style="1" bestFit="1" customWidth="1"/>
    <col min="6911" max="6911" width="12.3984375" style="1" bestFit="1" customWidth="1"/>
    <col min="6912" max="6913" width="13.86328125" style="1" bestFit="1" customWidth="1"/>
    <col min="6914" max="6914" width="14.86328125" style="1" bestFit="1" customWidth="1"/>
    <col min="6915" max="6915" width="12.1328125" style="1" bestFit="1" customWidth="1"/>
    <col min="6916" max="6916" width="12.3984375" style="1" bestFit="1" customWidth="1"/>
    <col min="6917" max="6918" width="13.86328125" style="1" bestFit="1" customWidth="1"/>
    <col min="6919" max="6919" width="14.86328125" style="1" bestFit="1" customWidth="1"/>
    <col min="6920" max="7158" width="9.1328125" style="1"/>
    <col min="7159" max="7159" width="15.3984375" style="1" bestFit="1" customWidth="1"/>
    <col min="7160" max="7160" width="11.1328125" style="1" bestFit="1" customWidth="1"/>
    <col min="7161" max="7161" width="14.59765625" style="1" bestFit="1" customWidth="1"/>
    <col min="7162" max="7162" width="17.3984375" style="1" bestFit="1" customWidth="1"/>
    <col min="7163" max="7163" width="17.59765625" style="1" bestFit="1" customWidth="1"/>
    <col min="7164" max="7164" width="14.73046875" style="1" bestFit="1" customWidth="1"/>
    <col min="7165" max="7165" width="14.3984375" style="1" bestFit="1" customWidth="1"/>
    <col min="7166" max="7166" width="12.1328125" style="1" bestFit="1" customWidth="1"/>
    <col min="7167" max="7167" width="12.3984375" style="1" bestFit="1" customWidth="1"/>
    <col min="7168" max="7169" width="13.86328125" style="1" bestFit="1" customWidth="1"/>
    <col min="7170" max="7170" width="14.86328125" style="1" bestFit="1" customWidth="1"/>
    <col min="7171" max="7171" width="12.1328125" style="1" bestFit="1" customWidth="1"/>
    <col min="7172" max="7172" width="12.3984375" style="1" bestFit="1" customWidth="1"/>
    <col min="7173" max="7174" width="13.86328125" style="1" bestFit="1" customWidth="1"/>
    <col min="7175" max="7175" width="14.86328125" style="1" bestFit="1" customWidth="1"/>
    <col min="7176" max="7414" width="9.1328125" style="1"/>
    <col min="7415" max="7415" width="15.3984375" style="1" bestFit="1" customWidth="1"/>
    <col min="7416" max="7416" width="11.1328125" style="1" bestFit="1" customWidth="1"/>
    <col min="7417" max="7417" width="14.59765625" style="1" bestFit="1" customWidth="1"/>
    <col min="7418" max="7418" width="17.3984375" style="1" bestFit="1" customWidth="1"/>
    <col min="7419" max="7419" width="17.59765625" style="1" bestFit="1" customWidth="1"/>
    <col min="7420" max="7420" width="14.73046875" style="1" bestFit="1" customWidth="1"/>
    <col min="7421" max="7421" width="14.3984375" style="1" bestFit="1" customWidth="1"/>
    <col min="7422" max="7422" width="12.1328125" style="1" bestFit="1" customWidth="1"/>
    <col min="7423" max="7423" width="12.3984375" style="1" bestFit="1" customWidth="1"/>
    <col min="7424" max="7425" width="13.86328125" style="1" bestFit="1" customWidth="1"/>
    <col min="7426" max="7426" width="14.86328125" style="1" bestFit="1" customWidth="1"/>
    <col min="7427" max="7427" width="12.1328125" style="1" bestFit="1" customWidth="1"/>
    <col min="7428" max="7428" width="12.3984375" style="1" bestFit="1" customWidth="1"/>
    <col min="7429" max="7430" width="13.86328125" style="1" bestFit="1" customWidth="1"/>
    <col min="7431" max="7431" width="14.86328125" style="1" bestFit="1" customWidth="1"/>
    <col min="7432" max="7670" width="9.1328125" style="1"/>
    <col min="7671" max="7671" width="15.3984375" style="1" bestFit="1" customWidth="1"/>
    <col min="7672" max="7672" width="11.1328125" style="1" bestFit="1" customWidth="1"/>
    <col min="7673" max="7673" width="14.59765625" style="1" bestFit="1" customWidth="1"/>
    <col min="7674" max="7674" width="17.3984375" style="1" bestFit="1" customWidth="1"/>
    <col min="7675" max="7675" width="17.59765625" style="1" bestFit="1" customWidth="1"/>
    <col min="7676" max="7676" width="14.73046875" style="1" bestFit="1" customWidth="1"/>
    <col min="7677" max="7677" width="14.3984375" style="1" bestFit="1" customWidth="1"/>
    <col min="7678" max="7678" width="12.1328125" style="1" bestFit="1" customWidth="1"/>
    <col min="7679" max="7679" width="12.3984375" style="1" bestFit="1" customWidth="1"/>
    <col min="7680" max="7681" width="13.86328125" style="1" bestFit="1" customWidth="1"/>
    <col min="7682" max="7682" width="14.86328125" style="1" bestFit="1" customWidth="1"/>
    <col min="7683" max="7683" width="12.1328125" style="1" bestFit="1" customWidth="1"/>
    <col min="7684" max="7684" width="12.3984375" style="1" bestFit="1" customWidth="1"/>
    <col min="7685" max="7686" width="13.86328125" style="1" bestFit="1" customWidth="1"/>
    <col min="7687" max="7687" width="14.86328125" style="1" bestFit="1" customWidth="1"/>
    <col min="7688" max="7926" width="9.1328125" style="1"/>
    <col min="7927" max="7927" width="15.3984375" style="1" bestFit="1" customWidth="1"/>
    <col min="7928" max="7928" width="11.1328125" style="1" bestFit="1" customWidth="1"/>
    <col min="7929" max="7929" width="14.59765625" style="1" bestFit="1" customWidth="1"/>
    <col min="7930" max="7930" width="17.3984375" style="1" bestFit="1" customWidth="1"/>
    <col min="7931" max="7931" width="17.59765625" style="1" bestFit="1" customWidth="1"/>
    <col min="7932" max="7932" width="14.73046875" style="1" bestFit="1" customWidth="1"/>
    <col min="7933" max="7933" width="14.3984375" style="1" bestFit="1" customWidth="1"/>
    <col min="7934" max="7934" width="12.1328125" style="1" bestFit="1" customWidth="1"/>
    <col min="7935" max="7935" width="12.3984375" style="1" bestFit="1" customWidth="1"/>
    <col min="7936" max="7937" width="13.86328125" style="1" bestFit="1" customWidth="1"/>
    <col min="7938" max="7938" width="14.86328125" style="1" bestFit="1" customWidth="1"/>
    <col min="7939" max="7939" width="12.1328125" style="1" bestFit="1" customWidth="1"/>
    <col min="7940" max="7940" width="12.3984375" style="1" bestFit="1" customWidth="1"/>
    <col min="7941" max="7942" width="13.86328125" style="1" bestFit="1" customWidth="1"/>
    <col min="7943" max="7943" width="14.86328125" style="1" bestFit="1" customWidth="1"/>
    <col min="7944" max="8182" width="9.1328125" style="1"/>
    <col min="8183" max="8183" width="15.3984375" style="1" bestFit="1" customWidth="1"/>
    <col min="8184" max="8184" width="11.1328125" style="1" bestFit="1" customWidth="1"/>
    <col min="8185" max="8185" width="14.59765625" style="1" bestFit="1" customWidth="1"/>
    <col min="8186" max="8186" width="17.3984375" style="1" bestFit="1" customWidth="1"/>
    <col min="8187" max="8187" width="17.59765625" style="1" bestFit="1" customWidth="1"/>
    <col min="8188" max="8188" width="14.73046875" style="1" bestFit="1" customWidth="1"/>
    <col min="8189" max="8189" width="14.3984375" style="1" bestFit="1" customWidth="1"/>
    <col min="8190" max="8190" width="12.1328125" style="1" bestFit="1" customWidth="1"/>
    <col min="8191" max="8191" width="12.3984375" style="1" bestFit="1" customWidth="1"/>
    <col min="8192" max="8193" width="13.86328125" style="1" bestFit="1" customWidth="1"/>
    <col min="8194" max="8194" width="14.86328125" style="1" bestFit="1" customWidth="1"/>
    <col min="8195" max="8195" width="12.1328125" style="1" bestFit="1" customWidth="1"/>
    <col min="8196" max="8196" width="12.3984375" style="1" bestFit="1" customWidth="1"/>
    <col min="8197" max="8198" width="13.86328125" style="1" bestFit="1" customWidth="1"/>
    <col min="8199" max="8199" width="14.86328125" style="1" bestFit="1" customWidth="1"/>
    <col min="8200" max="8438" width="9.1328125" style="1"/>
    <col min="8439" max="8439" width="15.3984375" style="1" bestFit="1" customWidth="1"/>
    <col min="8440" max="8440" width="11.1328125" style="1" bestFit="1" customWidth="1"/>
    <col min="8441" max="8441" width="14.59765625" style="1" bestFit="1" customWidth="1"/>
    <col min="8442" max="8442" width="17.3984375" style="1" bestFit="1" customWidth="1"/>
    <col min="8443" max="8443" width="17.59765625" style="1" bestFit="1" customWidth="1"/>
    <col min="8444" max="8444" width="14.73046875" style="1" bestFit="1" customWidth="1"/>
    <col min="8445" max="8445" width="14.3984375" style="1" bestFit="1" customWidth="1"/>
    <col min="8446" max="8446" width="12.1328125" style="1" bestFit="1" customWidth="1"/>
    <col min="8447" max="8447" width="12.3984375" style="1" bestFit="1" customWidth="1"/>
    <col min="8448" max="8449" width="13.86328125" style="1" bestFit="1" customWidth="1"/>
    <col min="8450" max="8450" width="14.86328125" style="1" bestFit="1" customWidth="1"/>
    <col min="8451" max="8451" width="12.1328125" style="1" bestFit="1" customWidth="1"/>
    <col min="8452" max="8452" width="12.3984375" style="1" bestFit="1" customWidth="1"/>
    <col min="8453" max="8454" width="13.86328125" style="1" bestFit="1" customWidth="1"/>
    <col min="8455" max="8455" width="14.86328125" style="1" bestFit="1" customWidth="1"/>
    <col min="8456" max="8694" width="9.1328125" style="1"/>
    <col min="8695" max="8695" width="15.3984375" style="1" bestFit="1" customWidth="1"/>
    <col min="8696" max="8696" width="11.1328125" style="1" bestFit="1" customWidth="1"/>
    <col min="8697" max="8697" width="14.59765625" style="1" bestFit="1" customWidth="1"/>
    <col min="8698" max="8698" width="17.3984375" style="1" bestFit="1" customWidth="1"/>
    <col min="8699" max="8699" width="17.59765625" style="1" bestFit="1" customWidth="1"/>
    <col min="8700" max="8700" width="14.73046875" style="1" bestFit="1" customWidth="1"/>
    <col min="8701" max="8701" width="14.3984375" style="1" bestFit="1" customWidth="1"/>
    <col min="8702" max="8702" width="12.1328125" style="1" bestFit="1" customWidth="1"/>
    <col min="8703" max="8703" width="12.3984375" style="1" bestFit="1" customWidth="1"/>
    <col min="8704" max="8705" width="13.86328125" style="1" bestFit="1" customWidth="1"/>
    <col min="8706" max="8706" width="14.86328125" style="1" bestFit="1" customWidth="1"/>
    <col min="8707" max="8707" width="12.1328125" style="1" bestFit="1" customWidth="1"/>
    <col min="8708" max="8708" width="12.3984375" style="1" bestFit="1" customWidth="1"/>
    <col min="8709" max="8710" width="13.86328125" style="1" bestFit="1" customWidth="1"/>
    <col min="8711" max="8711" width="14.86328125" style="1" bestFit="1" customWidth="1"/>
    <col min="8712" max="8950" width="9.1328125" style="1"/>
    <col min="8951" max="8951" width="15.3984375" style="1" bestFit="1" customWidth="1"/>
    <col min="8952" max="8952" width="11.1328125" style="1" bestFit="1" customWidth="1"/>
    <col min="8953" max="8953" width="14.59765625" style="1" bestFit="1" customWidth="1"/>
    <col min="8954" max="8954" width="17.3984375" style="1" bestFit="1" customWidth="1"/>
    <col min="8955" max="8955" width="17.59765625" style="1" bestFit="1" customWidth="1"/>
    <col min="8956" max="8956" width="14.73046875" style="1" bestFit="1" customWidth="1"/>
    <col min="8957" max="8957" width="14.3984375" style="1" bestFit="1" customWidth="1"/>
    <col min="8958" max="8958" width="12.1328125" style="1" bestFit="1" customWidth="1"/>
    <col min="8959" max="8959" width="12.3984375" style="1" bestFit="1" customWidth="1"/>
    <col min="8960" max="8961" width="13.86328125" style="1" bestFit="1" customWidth="1"/>
    <col min="8962" max="8962" width="14.86328125" style="1" bestFit="1" customWidth="1"/>
    <col min="8963" max="8963" width="12.1328125" style="1" bestFit="1" customWidth="1"/>
    <col min="8964" max="8964" width="12.3984375" style="1" bestFit="1" customWidth="1"/>
    <col min="8965" max="8966" width="13.86328125" style="1" bestFit="1" customWidth="1"/>
    <col min="8967" max="8967" width="14.86328125" style="1" bestFit="1" customWidth="1"/>
    <col min="8968" max="9206" width="9.1328125" style="1"/>
    <col min="9207" max="9207" width="15.3984375" style="1" bestFit="1" customWidth="1"/>
    <col min="9208" max="9208" width="11.1328125" style="1" bestFit="1" customWidth="1"/>
    <col min="9209" max="9209" width="14.59765625" style="1" bestFit="1" customWidth="1"/>
    <col min="9210" max="9210" width="17.3984375" style="1" bestFit="1" customWidth="1"/>
    <col min="9211" max="9211" width="17.59765625" style="1" bestFit="1" customWidth="1"/>
    <col min="9212" max="9212" width="14.73046875" style="1" bestFit="1" customWidth="1"/>
    <col min="9213" max="9213" width="14.3984375" style="1" bestFit="1" customWidth="1"/>
    <col min="9214" max="9214" width="12.1328125" style="1" bestFit="1" customWidth="1"/>
    <col min="9215" max="9215" width="12.3984375" style="1" bestFit="1" customWidth="1"/>
    <col min="9216" max="9217" width="13.86328125" style="1" bestFit="1" customWidth="1"/>
    <col min="9218" max="9218" width="14.86328125" style="1" bestFit="1" customWidth="1"/>
    <col min="9219" max="9219" width="12.1328125" style="1" bestFit="1" customWidth="1"/>
    <col min="9220" max="9220" width="12.3984375" style="1" bestFit="1" customWidth="1"/>
    <col min="9221" max="9222" width="13.86328125" style="1" bestFit="1" customWidth="1"/>
    <col min="9223" max="9223" width="14.86328125" style="1" bestFit="1" customWidth="1"/>
    <col min="9224" max="9462" width="9.1328125" style="1"/>
    <col min="9463" max="9463" width="15.3984375" style="1" bestFit="1" customWidth="1"/>
    <col min="9464" max="9464" width="11.1328125" style="1" bestFit="1" customWidth="1"/>
    <col min="9465" max="9465" width="14.59765625" style="1" bestFit="1" customWidth="1"/>
    <col min="9466" max="9466" width="17.3984375" style="1" bestFit="1" customWidth="1"/>
    <col min="9467" max="9467" width="17.59765625" style="1" bestFit="1" customWidth="1"/>
    <col min="9468" max="9468" width="14.73046875" style="1" bestFit="1" customWidth="1"/>
    <col min="9469" max="9469" width="14.3984375" style="1" bestFit="1" customWidth="1"/>
    <col min="9470" max="9470" width="12.1328125" style="1" bestFit="1" customWidth="1"/>
    <col min="9471" max="9471" width="12.3984375" style="1" bestFit="1" customWidth="1"/>
    <col min="9472" max="9473" width="13.86328125" style="1" bestFit="1" customWidth="1"/>
    <col min="9474" max="9474" width="14.86328125" style="1" bestFit="1" customWidth="1"/>
    <col min="9475" max="9475" width="12.1328125" style="1" bestFit="1" customWidth="1"/>
    <col min="9476" max="9476" width="12.3984375" style="1" bestFit="1" customWidth="1"/>
    <col min="9477" max="9478" width="13.86328125" style="1" bestFit="1" customWidth="1"/>
    <col min="9479" max="9479" width="14.86328125" style="1" bestFit="1" customWidth="1"/>
    <col min="9480" max="9718" width="9.1328125" style="1"/>
    <col min="9719" max="9719" width="15.3984375" style="1" bestFit="1" customWidth="1"/>
    <col min="9720" max="9720" width="11.1328125" style="1" bestFit="1" customWidth="1"/>
    <col min="9721" max="9721" width="14.59765625" style="1" bestFit="1" customWidth="1"/>
    <col min="9722" max="9722" width="17.3984375" style="1" bestFit="1" customWidth="1"/>
    <col min="9723" max="9723" width="17.59765625" style="1" bestFit="1" customWidth="1"/>
    <col min="9724" max="9724" width="14.73046875" style="1" bestFit="1" customWidth="1"/>
    <col min="9725" max="9725" width="14.3984375" style="1" bestFit="1" customWidth="1"/>
    <col min="9726" max="9726" width="12.1328125" style="1" bestFit="1" customWidth="1"/>
    <col min="9727" max="9727" width="12.3984375" style="1" bestFit="1" customWidth="1"/>
    <col min="9728" max="9729" width="13.86328125" style="1" bestFit="1" customWidth="1"/>
    <col min="9730" max="9730" width="14.86328125" style="1" bestFit="1" customWidth="1"/>
    <col min="9731" max="9731" width="12.1328125" style="1" bestFit="1" customWidth="1"/>
    <col min="9732" max="9732" width="12.3984375" style="1" bestFit="1" customWidth="1"/>
    <col min="9733" max="9734" width="13.86328125" style="1" bestFit="1" customWidth="1"/>
    <col min="9735" max="9735" width="14.86328125" style="1" bestFit="1" customWidth="1"/>
    <col min="9736" max="9974" width="9.1328125" style="1"/>
    <col min="9975" max="9975" width="15.3984375" style="1" bestFit="1" customWidth="1"/>
    <col min="9976" max="9976" width="11.1328125" style="1" bestFit="1" customWidth="1"/>
    <col min="9977" max="9977" width="14.59765625" style="1" bestFit="1" customWidth="1"/>
    <col min="9978" max="9978" width="17.3984375" style="1" bestFit="1" customWidth="1"/>
    <col min="9979" max="9979" width="17.59765625" style="1" bestFit="1" customWidth="1"/>
    <col min="9980" max="9980" width="14.73046875" style="1" bestFit="1" customWidth="1"/>
    <col min="9981" max="9981" width="14.3984375" style="1" bestFit="1" customWidth="1"/>
    <col min="9982" max="9982" width="12.1328125" style="1" bestFit="1" customWidth="1"/>
    <col min="9983" max="9983" width="12.3984375" style="1" bestFit="1" customWidth="1"/>
    <col min="9984" max="9985" width="13.86328125" style="1" bestFit="1" customWidth="1"/>
    <col min="9986" max="9986" width="14.86328125" style="1" bestFit="1" customWidth="1"/>
    <col min="9987" max="9987" width="12.1328125" style="1" bestFit="1" customWidth="1"/>
    <col min="9988" max="9988" width="12.3984375" style="1" bestFit="1" customWidth="1"/>
    <col min="9989" max="9990" width="13.86328125" style="1" bestFit="1" customWidth="1"/>
    <col min="9991" max="9991" width="14.86328125" style="1" bestFit="1" customWidth="1"/>
    <col min="9992" max="10230" width="9.1328125" style="1"/>
    <col min="10231" max="10231" width="15.3984375" style="1" bestFit="1" customWidth="1"/>
    <col min="10232" max="10232" width="11.1328125" style="1" bestFit="1" customWidth="1"/>
    <col min="10233" max="10233" width="14.59765625" style="1" bestFit="1" customWidth="1"/>
    <col min="10234" max="10234" width="17.3984375" style="1" bestFit="1" customWidth="1"/>
    <col min="10235" max="10235" width="17.59765625" style="1" bestFit="1" customWidth="1"/>
    <col min="10236" max="10236" width="14.73046875" style="1" bestFit="1" customWidth="1"/>
    <col min="10237" max="10237" width="14.3984375" style="1" bestFit="1" customWidth="1"/>
    <col min="10238" max="10238" width="12.1328125" style="1" bestFit="1" customWidth="1"/>
    <col min="10239" max="10239" width="12.3984375" style="1" bestFit="1" customWidth="1"/>
    <col min="10240" max="10241" width="13.86328125" style="1" bestFit="1" customWidth="1"/>
    <col min="10242" max="10242" width="14.86328125" style="1" bestFit="1" customWidth="1"/>
    <col min="10243" max="10243" width="12.1328125" style="1" bestFit="1" customWidth="1"/>
    <col min="10244" max="10244" width="12.3984375" style="1" bestFit="1" customWidth="1"/>
    <col min="10245" max="10246" width="13.86328125" style="1" bestFit="1" customWidth="1"/>
    <col min="10247" max="10247" width="14.86328125" style="1" bestFit="1" customWidth="1"/>
    <col min="10248" max="10486" width="9.1328125" style="1"/>
    <col min="10487" max="10487" width="15.3984375" style="1" bestFit="1" customWidth="1"/>
    <col min="10488" max="10488" width="11.1328125" style="1" bestFit="1" customWidth="1"/>
    <col min="10489" max="10489" width="14.59765625" style="1" bestFit="1" customWidth="1"/>
    <col min="10490" max="10490" width="17.3984375" style="1" bestFit="1" customWidth="1"/>
    <col min="10491" max="10491" width="17.59765625" style="1" bestFit="1" customWidth="1"/>
    <col min="10492" max="10492" width="14.73046875" style="1" bestFit="1" customWidth="1"/>
    <col min="10493" max="10493" width="14.3984375" style="1" bestFit="1" customWidth="1"/>
    <col min="10494" max="10494" width="12.1328125" style="1" bestFit="1" customWidth="1"/>
    <col min="10495" max="10495" width="12.3984375" style="1" bestFit="1" customWidth="1"/>
    <col min="10496" max="10497" width="13.86328125" style="1" bestFit="1" customWidth="1"/>
    <col min="10498" max="10498" width="14.86328125" style="1" bestFit="1" customWidth="1"/>
    <col min="10499" max="10499" width="12.1328125" style="1" bestFit="1" customWidth="1"/>
    <col min="10500" max="10500" width="12.3984375" style="1" bestFit="1" customWidth="1"/>
    <col min="10501" max="10502" width="13.86328125" style="1" bestFit="1" customWidth="1"/>
    <col min="10503" max="10503" width="14.86328125" style="1" bestFit="1" customWidth="1"/>
    <col min="10504" max="10742" width="9.1328125" style="1"/>
    <col min="10743" max="10743" width="15.3984375" style="1" bestFit="1" customWidth="1"/>
    <col min="10744" max="10744" width="11.1328125" style="1" bestFit="1" customWidth="1"/>
    <col min="10745" max="10745" width="14.59765625" style="1" bestFit="1" customWidth="1"/>
    <col min="10746" max="10746" width="17.3984375" style="1" bestFit="1" customWidth="1"/>
    <col min="10747" max="10747" width="17.59765625" style="1" bestFit="1" customWidth="1"/>
    <col min="10748" max="10748" width="14.73046875" style="1" bestFit="1" customWidth="1"/>
    <col min="10749" max="10749" width="14.3984375" style="1" bestFit="1" customWidth="1"/>
    <col min="10750" max="10750" width="12.1328125" style="1" bestFit="1" customWidth="1"/>
    <col min="10751" max="10751" width="12.3984375" style="1" bestFit="1" customWidth="1"/>
    <col min="10752" max="10753" width="13.86328125" style="1" bestFit="1" customWidth="1"/>
    <col min="10754" max="10754" width="14.86328125" style="1" bestFit="1" customWidth="1"/>
    <col min="10755" max="10755" width="12.1328125" style="1" bestFit="1" customWidth="1"/>
    <col min="10756" max="10756" width="12.3984375" style="1" bestFit="1" customWidth="1"/>
    <col min="10757" max="10758" width="13.86328125" style="1" bestFit="1" customWidth="1"/>
    <col min="10759" max="10759" width="14.86328125" style="1" bestFit="1" customWidth="1"/>
    <col min="10760" max="10998" width="9.1328125" style="1"/>
    <col min="10999" max="10999" width="15.3984375" style="1" bestFit="1" customWidth="1"/>
    <col min="11000" max="11000" width="11.1328125" style="1" bestFit="1" customWidth="1"/>
    <col min="11001" max="11001" width="14.59765625" style="1" bestFit="1" customWidth="1"/>
    <col min="11002" max="11002" width="17.3984375" style="1" bestFit="1" customWidth="1"/>
    <col min="11003" max="11003" width="17.59765625" style="1" bestFit="1" customWidth="1"/>
    <col min="11004" max="11004" width="14.73046875" style="1" bestFit="1" customWidth="1"/>
    <col min="11005" max="11005" width="14.3984375" style="1" bestFit="1" customWidth="1"/>
    <col min="11006" max="11006" width="12.1328125" style="1" bestFit="1" customWidth="1"/>
    <col min="11007" max="11007" width="12.3984375" style="1" bestFit="1" customWidth="1"/>
    <col min="11008" max="11009" width="13.86328125" style="1" bestFit="1" customWidth="1"/>
    <col min="11010" max="11010" width="14.86328125" style="1" bestFit="1" customWidth="1"/>
    <col min="11011" max="11011" width="12.1328125" style="1" bestFit="1" customWidth="1"/>
    <col min="11012" max="11012" width="12.3984375" style="1" bestFit="1" customWidth="1"/>
    <col min="11013" max="11014" width="13.86328125" style="1" bestFit="1" customWidth="1"/>
    <col min="11015" max="11015" width="14.86328125" style="1" bestFit="1" customWidth="1"/>
    <col min="11016" max="11254" width="9.1328125" style="1"/>
    <col min="11255" max="11255" width="15.3984375" style="1" bestFit="1" customWidth="1"/>
    <col min="11256" max="11256" width="11.1328125" style="1" bestFit="1" customWidth="1"/>
    <col min="11257" max="11257" width="14.59765625" style="1" bestFit="1" customWidth="1"/>
    <col min="11258" max="11258" width="17.3984375" style="1" bestFit="1" customWidth="1"/>
    <col min="11259" max="11259" width="17.59765625" style="1" bestFit="1" customWidth="1"/>
    <col min="11260" max="11260" width="14.73046875" style="1" bestFit="1" customWidth="1"/>
    <col min="11261" max="11261" width="14.3984375" style="1" bestFit="1" customWidth="1"/>
    <col min="11262" max="11262" width="12.1328125" style="1" bestFit="1" customWidth="1"/>
    <col min="11263" max="11263" width="12.3984375" style="1" bestFit="1" customWidth="1"/>
    <col min="11264" max="11265" width="13.86328125" style="1" bestFit="1" customWidth="1"/>
    <col min="11266" max="11266" width="14.86328125" style="1" bestFit="1" customWidth="1"/>
    <col min="11267" max="11267" width="12.1328125" style="1" bestFit="1" customWidth="1"/>
    <col min="11268" max="11268" width="12.3984375" style="1" bestFit="1" customWidth="1"/>
    <col min="11269" max="11270" width="13.86328125" style="1" bestFit="1" customWidth="1"/>
    <col min="11271" max="11271" width="14.86328125" style="1" bestFit="1" customWidth="1"/>
    <col min="11272" max="11510" width="9.1328125" style="1"/>
    <col min="11511" max="11511" width="15.3984375" style="1" bestFit="1" customWidth="1"/>
    <col min="11512" max="11512" width="11.1328125" style="1" bestFit="1" customWidth="1"/>
    <col min="11513" max="11513" width="14.59765625" style="1" bestFit="1" customWidth="1"/>
    <col min="11514" max="11514" width="17.3984375" style="1" bestFit="1" customWidth="1"/>
    <col min="11515" max="11515" width="17.59765625" style="1" bestFit="1" customWidth="1"/>
    <col min="11516" max="11516" width="14.73046875" style="1" bestFit="1" customWidth="1"/>
    <col min="11517" max="11517" width="14.3984375" style="1" bestFit="1" customWidth="1"/>
    <col min="11518" max="11518" width="12.1328125" style="1" bestFit="1" customWidth="1"/>
    <col min="11519" max="11519" width="12.3984375" style="1" bestFit="1" customWidth="1"/>
    <col min="11520" max="11521" width="13.86328125" style="1" bestFit="1" customWidth="1"/>
    <col min="11522" max="11522" width="14.86328125" style="1" bestFit="1" customWidth="1"/>
    <col min="11523" max="11523" width="12.1328125" style="1" bestFit="1" customWidth="1"/>
    <col min="11524" max="11524" width="12.3984375" style="1" bestFit="1" customWidth="1"/>
    <col min="11525" max="11526" width="13.86328125" style="1" bestFit="1" customWidth="1"/>
    <col min="11527" max="11527" width="14.86328125" style="1" bestFit="1" customWidth="1"/>
    <col min="11528" max="11766" width="9.1328125" style="1"/>
    <col min="11767" max="11767" width="15.3984375" style="1" bestFit="1" customWidth="1"/>
    <col min="11768" max="11768" width="11.1328125" style="1" bestFit="1" customWidth="1"/>
    <col min="11769" max="11769" width="14.59765625" style="1" bestFit="1" customWidth="1"/>
    <col min="11770" max="11770" width="17.3984375" style="1" bestFit="1" customWidth="1"/>
    <col min="11771" max="11771" width="17.59765625" style="1" bestFit="1" customWidth="1"/>
    <col min="11772" max="11772" width="14.73046875" style="1" bestFit="1" customWidth="1"/>
    <col min="11773" max="11773" width="14.3984375" style="1" bestFit="1" customWidth="1"/>
    <col min="11774" max="11774" width="12.1328125" style="1" bestFit="1" customWidth="1"/>
    <col min="11775" max="11775" width="12.3984375" style="1" bestFit="1" customWidth="1"/>
    <col min="11776" max="11777" width="13.86328125" style="1" bestFit="1" customWidth="1"/>
    <col min="11778" max="11778" width="14.86328125" style="1" bestFit="1" customWidth="1"/>
    <col min="11779" max="11779" width="12.1328125" style="1" bestFit="1" customWidth="1"/>
    <col min="11780" max="11780" width="12.3984375" style="1" bestFit="1" customWidth="1"/>
    <col min="11781" max="11782" width="13.86328125" style="1" bestFit="1" customWidth="1"/>
    <col min="11783" max="11783" width="14.86328125" style="1" bestFit="1" customWidth="1"/>
    <col min="11784" max="12022" width="9.1328125" style="1"/>
    <col min="12023" max="12023" width="15.3984375" style="1" bestFit="1" customWidth="1"/>
    <col min="12024" max="12024" width="11.1328125" style="1" bestFit="1" customWidth="1"/>
    <col min="12025" max="12025" width="14.59765625" style="1" bestFit="1" customWidth="1"/>
    <col min="12026" max="12026" width="17.3984375" style="1" bestFit="1" customWidth="1"/>
    <col min="12027" max="12027" width="17.59765625" style="1" bestFit="1" customWidth="1"/>
    <col min="12028" max="12028" width="14.73046875" style="1" bestFit="1" customWidth="1"/>
    <col min="12029" max="12029" width="14.3984375" style="1" bestFit="1" customWidth="1"/>
    <col min="12030" max="12030" width="12.1328125" style="1" bestFit="1" customWidth="1"/>
    <col min="12031" max="12031" width="12.3984375" style="1" bestFit="1" customWidth="1"/>
    <col min="12032" max="12033" width="13.86328125" style="1" bestFit="1" customWidth="1"/>
    <col min="12034" max="12034" width="14.86328125" style="1" bestFit="1" customWidth="1"/>
    <col min="12035" max="12035" width="12.1328125" style="1" bestFit="1" customWidth="1"/>
    <col min="12036" max="12036" width="12.3984375" style="1" bestFit="1" customWidth="1"/>
    <col min="12037" max="12038" width="13.86328125" style="1" bestFit="1" customWidth="1"/>
    <col min="12039" max="12039" width="14.86328125" style="1" bestFit="1" customWidth="1"/>
    <col min="12040" max="12278" width="9.1328125" style="1"/>
    <col min="12279" max="12279" width="15.3984375" style="1" bestFit="1" customWidth="1"/>
    <col min="12280" max="12280" width="11.1328125" style="1" bestFit="1" customWidth="1"/>
    <col min="12281" max="12281" width="14.59765625" style="1" bestFit="1" customWidth="1"/>
    <col min="12282" max="12282" width="17.3984375" style="1" bestFit="1" customWidth="1"/>
    <col min="12283" max="12283" width="17.59765625" style="1" bestFit="1" customWidth="1"/>
    <col min="12284" max="12284" width="14.73046875" style="1" bestFit="1" customWidth="1"/>
    <col min="12285" max="12285" width="14.3984375" style="1" bestFit="1" customWidth="1"/>
    <col min="12286" max="12286" width="12.1328125" style="1" bestFit="1" customWidth="1"/>
    <col min="12287" max="12287" width="12.3984375" style="1" bestFit="1" customWidth="1"/>
    <col min="12288" max="12289" width="13.86328125" style="1" bestFit="1" customWidth="1"/>
    <col min="12290" max="12290" width="14.86328125" style="1" bestFit="1" customWidth="1"/>
    <col min="12291" max="12291" width="12.1328125" style="1" bestFit="1" customWidth="1"/>
    <col min="12292" max="12292" width="12.3984375" style="1" bestFit="1" customWidth="1"/>
    <col min="12293" max="12294" width="13.86328125" style="1" bestFit="1" customWidth="1"/>
    <col min="12295" max="12295" width="14.86328125" style="1" bestFit="1" customWidth="1"/>
    <col min="12296" max="12534" width="9.1328125" style="1"/>
    <col min="12535" max="12535" width="15.3984375" style="1" bestFit="1" customWidth="1"/>
    <col min="12536" max="12536" width="11.1328125" style="1" bestFit="1" customWidth="1"/>
    <col min="12537" max="12537" width="14.59765625" style="1" bestFit="1" customWidth="1"/>
    <col min="12538" max="12538" width="17.3984375" style="1" bestFit="1" customWidth="1"/>
    <col min="12539" max="12539" width="17.59765625" style="1" bestFit="1" customWidth="1"/>
    <col min="12540" max="12540" width="14.73046875" style="1" bestFit="1" customWidth="1"/>
    <col min="12541" max="12541" width="14.3984375" style="1" bestFit="1" customWidth="1"/>
    <col min="12542" max="12542" width="12.1328125" style="1" bestFit="1" customWidth="1"/>
    <col min="12543" max="12543" width="12.3984375" style="1" bestFit="1" customWidth="1"/>
    <col min="12544" max="12545" width="13.86328125" style="1" bestFit="1" customWidth="1"/>
    <col min="12546" max="12546" width="14.86328125" style="1" bestFit="1" customWidth="1"/>
    <col min="12547" max="12547" width="12.1328125" style="1" bestFit="1" customWidth="1"/>
    <col min="12548" max="12548" width="12.3984375" style="1" bestFit="1" customWidth="1"/>
    <col min="12549" max="12550" width="13.86328125" style="1" bestFit="1" customWidth="1"/>
    <col min="12551" max="12551" width="14.86328125" style="1" bestFit="1" customWidth="1"/>
    <col min="12552" max="12790" width="9.1328125" style="1"/>
    <col min="12791" max="12791" width="15.3984375" style="1" bestFit="1" customWidth="1"/>
    <col min="12792" max="12792" width="11.1328125" style="1" bestFit="1" customWidth="1"/>
    <col min="12793" max="12793" width="14.59765625" style="1" bestFit="1" customWidth="1"/>
    <col min="12794" max="12794" width="17.3984375" style="1" bestFit="1" customWidth="1"/>
    <col min="12795" max="12795" width="17.59765625" style="1" bestFit="1" customWidth="1"/>
    <col min="12796" max="12796" width="14.73046875" style="1" bestFit="1" customWidth="1"/>
    <col min="12797" max="12797" width="14.3984375" style="1" bestFit="1" customWidth="1"/>
    <col min="12798" max="12798" width="12.1328125" style="1" bestFit="1" customWidth="1"/>
    <col min="12799" max="12799" width="12.3984375" style="1" bestFit="1" customWidth="1"/>
    <col min="12800" max="12801" width="13.86328125" style="1" bestFit="1" customWidth="1"/>
    <col min="12802" max="12802" width="14.86328125" style="1" bestFit="1" customWidth="1"/>
    <col min="12803" max="12803" width="12.1328125" style="1" bestFit="1" customWidth="1"/>
    <col min="12804" max="12804" width="12.3984375" style="1" bestFit="1" customWidth="1"/>
    <col min="12805" max="12806" width="13.86328125" style="1" bestFit="1" customWidth="1"/>
    <col min="12807" max="12807" width="14.86328125" style="1" bestFit="1" customWidth="1"/>
    <col min="12808" max="13046" width="9.1328125" style="1"/>
    <col min="13047" max="13047" width="15.3984375" style="1" bestFit="1" customWidth="1"/>
    <col min="13048" max="13048" width="11.1328125" style="1" bestFit="1" customWidth="1"/>
    <col min="13049" max="13049" width="14.59765625" style="1" bestFit="1" customWidth="1"/>
    <col min="13050" max="13050" width="17.3984375" style="1" bestFit="1" customWidth="1"/>
    <col min="13051" max="13051" width="17.59765625" style="1" bestFit="1" customWidth="1"/>
    <col min="13052" max="13052" width="14.73046875" style="1" bestFit="1" customWidth="1"/>
    <col min="13053" max="13053" width="14.3984375" style="1" bestFit="1" customWidth="1"/>
    <col min="13054" max="13054" width="12.1328125" style="1" bestFit="1" customWidth="1"/>
    <col min="13055" max="13055" width="12.3984375" style="1" bestFit="1" customWidth="1"/>
    <col min="13056" max="13057" width="13.86328125" style="1" bestFit="1" customWidth="1"/>
    <col min="13058" max="13058" width="14.86328125" style="1" bestFit="1" customWidth="1"/>
    <col min="13059" max="13059" width="12.1328125" style="1" bestFit="1" customWidth="1"/>
    <col min="13060" max="13060" width="12.3984375" style="1" bestFit="1" customWidth="1"/>
    <col min="13061" max="13062" width="13.86328125" style="1" bestFit="1" customWidth="1"/>
    <col min="13063" max="13063" width="14.86328125" style="1" bestFit="1" customWidth="1"/>
    <col min="13064" max="13302" width="9.1328125" style="1"/>
    <col min="13303" max="13303" width="15.3984375" style="1" bestFit="1" customWidth="1"/>
    <col min="13304" max="13304" width="11.1328125" style="1" bestFit="1" customWidth="1"/>
    <col min="13305" max="13305" width="14.59765625" style="1" bestFit="1" customWidth="1"/>
    <col min="13306" max="13306" width="17.3984375" style="1" bestFit="1" customWidth="1"/>
    <col min="13307" max="13307" width="17.59765625" style="1" bestFit="1" customWidth="1"/>
    <col min="13308" max="13308" width="14.73046875" style="1" bestFit="1" customWidth="1"/>
    <col min="13309" max="13309" width="14.3984375" style="1" bestFit="1" customWidth="1"/>
    <col min="13310" max="13310" width="12.1328125" style="1" bestFit="1" customWidth="1"/>
    <col min="13311" max="13311" width="12.3984375" style="1" bestFit="1" customWidth="1"/>
    <col min="13312" max="13313" width="13.86328125" style="1" bestFit="1" customWidth="1"/>
    <col min="13314" max="13314" width="14.86328125" style="1" bestFit="1" customWidth="1"/>
    <col min="13315" max="13315" width="12.1328125" style="1" bestFit="1" customWidth="1"/>
    <col min="13316" max="13316" width="12.3984375" style="1" bestFit="1" customWidth="1"/>
    <col min="13317" max="13318" width="13.86328125" style="1" bestFit="1" customWidth="1"/>
    <col min="13319" max="13319" width="14.86328125" style="1" bestFit="1" customWidth="1"/>
    <col min="13320" max="13558" width="9.1328125" style="1"/>
    <col min="13559" max="13559" width="15.3984375" style="1" bestFit="1" customWidth="1"/>
    <col min="13560" max="13560" width="11.1328125" style="1" bestFit="1" customWidth="1"/>
    <col min="13561" max="13561" width="14.59765625" style="1" bestFit="1" customWidth="1"/>
    <col min="13562" max="13562" width="17.3984375" style="1" bestFit="1" customWidth="1"/>
    <col min="13563" max="13563" width="17.59765625" style="1" bestFit="1" customWidth="1"/>
    <col min="13564" max="13564" width="14.73046875" style="1" bestFit="1" customWidth="1"/>
    <col min="13565" max="13565" width="14.3984375" style="1" bestFit="1" customWidth="1"/>
    <col min="13566" max="13566" width="12.1328125" style="1" bestFit="1" customWidth="1"/>
    <col min="13567" max="13567" width="12.3984375" style="1" bestFit="1" customWidth="1"/>
    <col min="13568" max="13569" width="13.86328125" style="1" bestFit="1" customWidth="1"/>
    <col min="13570" max="13570" width="14.86328125" style="1" bestFit="1" customWidth="1"/>
    <col min="13571" max="13571" width="12.1328125" style="1" bestFit="1" customWidth="1"/>
    <col min="13572" max="13572" width="12.3984375" style="1" bestFit="1" customWidth="1"/>
    <col min="13573" max="13574" width="13.86328125" style="1" bestFit="1" customWidth="1"/>
    <col min="13575" max="13575" width="14.86328125" style="1" bestFit="1" customWidth="1"/>
    <col min="13576" max="13814" width="9.1328125" style="1"/>
    <col min="13815" max="13815" width="15.3984375" style="1" bestFit="1" customWidth="1"/>
    <col min="13816" max="13816" width="11.1328125" style="1" bestFit="1" customWidth="1"/>
    <col min="13817" max="13817" width="14.59765625" style="1" bestFit="1" customWidth="1"/>
    <col min="13818" max="13818" width="17.3984375" style="1" bestFit="1" customWidth="1"/>
    <col min="13819" max="13819" width="17.59765625" style="1" bestFit="1" customWidth="1"/>
    <col min="13820" max="13820" width="14.73046875" style="1" bestFit="1" customWidth="1"/>
    <col min="13821" max="13821" width="14.3984375" style="1" bestFit="1" customWidth="1"/>
    <col min="13822" max="13822" width="12.1328125" style="1" bestFit="1" customWidth="1"/>
    <col min="13823" max="13823" width="12.3984375" style="1" bestFit="1" customWidth="1"/>
    <col min="13824" max="13825" width="13.86328125" style="1" bestFit="1" customWidth="1"/>
    <col min="13826" max="13826" width="14.86328125" style="1" bestFit="1" customWidth="1"/>
    <col min="13827" max="13827" width="12.1328125" style="1" bestFit="1" customWidth="1"/>
    <col min="13828" max="13828" width="12.3984375" style="1" bestFit="1" customWidth="1"/>
    <col min="13829" max="13830" width="13.86328125" style="1" bestFit="1" customWidth="1"/>
    <col min="13831" max="13831" width="14.86328125" style="1" bestFit="1" customWidth="1"/>
    <col min="13832" max="14070" width="9.1328125" style="1"/>
    <col min="14071" max="14071" width="15.3984375" style="1" bestFit="1" customWidth="1"/>
    <col min="14072" max="14072" width="11.1328125" style="1" bestFit="1" customWidth="1"/>
    <col min="14073" max="14073" width="14.59765625" style="1" bestFit="1" customWidth="1"/>
    <col min="14074" max="14074" width="17.3984375" style="1" bestFit="1" customWidth="1"/>
    <col min="14075" max="14075" width="17.59765625" style="1" bestFit="1" customWidth="1"/>
    <col min="14076" max="14076" width="14.73046875" style="1" bestFit="1" customWidth="1"/>
    <col min="14077" max="14077" width="14.3984375" style="1" bestFit="1" customWidth="1"/>
    <col min="14078" max="14078" width="12.1328125" style="1" bestFit="1" customWidth="1"/>
    <col min="14079" max="14079" width="12.3984375" style="1" bestFit="1" customWidth="1"/>
    <col min="14080" max="14081" width="13.86328125" style="1" bestFit="1" customWidth="1"/>
    <col min="14082" max="14082" width="14.86328125" style="1" bestFit="1" customWidth="1"/>
    <col min="14083" max="14083" width="12.1328125" style="1" bestFit="1" customWidth="1"/>
    <col min="14084" max="14084" width="12.3984375" style="1" bestFit="1" customWidth="1"/>
    <col min="14085" max="14086" width="13.86328125" style="1" bestFit="1" customWidth="1"/>
    <col min="14087" max="14087" width="14.86328125" style="1" bestFit="1" customWidth="1"/>
    <col min="14088" max="14326" width="9.1328125" style="1"/>
    <col min="14327" max="14327" width="15.3984375" style="1" bestFit="1" customWidth="1"/>
    <col min="14328" max="14328" width="11.1328125" style="1" bestFit="1" customWidth="1"/>
    <col min="14329" max="14329" width="14.59765625" style="1" bestFit="1" customWidth="1"/>
    <col min="14330" max="14330" width="17.3984375" style="1" bestFit="1" customWidth="1"/>
    <col min="14331" max="14331" width="17.59765625" style="1" bestFit="1" customWidth="1"/>
    <col min="14332" max="14332" width="14.73046875" style="1" bestFit="1" customWidth="1"/>
    <col min="14333" max="14333" width="14.3984375" style="1" bestFit="1" customWidth="1"/>
    <col min="14334" max="14334" width="12.1328125" style="1" bestFit="1" customWidth="1"/>
    <col min="14335" max="14335" width="12.3984375" style="1" bestFit="1" customWidth="1"/>
    <col min="14336" max="14337" width="13.86328125" style="1" bestFit="1" customWidth="1"/>
    <col min="14338" max="14338" width="14.86328125" style="1" bestFit="1" customWidth="1"/>
    <col min="14339" max="14339" width="12.1328125" style="1" bestFit="1" customWidth="1"/>
    <col min="14340" max="14340" width="12.3984375" style="1" bestFit="1" customWidth="1"/>
    <col min="14341" max="14342" width="13.86328125" style="1" bestFit="1" customWidth="1"/>
    <col min="14343" max="14343" width="14.86328125" style="1" bestFit="1" customWidth="1"/>
    <col min="14344" max="14582" width="9.1328125" style="1"/>
    <col min="14583" max="14583" width="15.3984375" style="1" bestFit="1" customWidth="1"/>
    <col min="14584" max="14584" width="11.1328125" style="1" bestFit="1" customWidth="1"/>
    <col min="14585" max="14585" width="14.59765625" style="1" bestFit="1" customWidth="1"/>
    <col min="14586" max="14586" width="17.3984375" style="1" bestFit="1" customWidth="1"/>
    <col min="14587" max="14587" width="17.59765625" style="1" bestFit="1" customWidth="1"/>
    <col min="14588" max="14588" width="14.73046875" style="1" bestFit="1" customWidth="1"/>
    <col min="14589" max="14589" width="14.3984375" style="1" bestFit="1" customWidth="1"/>
    <col min="14590" max="14590" width="12.1328125" style="1" bestFit="1" customWidth="1"/>
    <col min="14591" max="14591" width="12.3984375" style="1" bestFit="1" customWidth="1"/>
    <col min="14592" max="14593" width="13.86328125" style="1" bestFit="1" customWidth="1"/>
    <col min="14594" max="14594" width="14.86328125" style="1" bestFit="1" customWidth="1"/>
    <col min="14595" max="14595" width="12.1328125" style="1" bestFit="1" customWidth="1"/>
    <col min="14596" max="14596" width="12.3984375" style="1" bestFit="1" customWidth="1"/>
    <col min="14597" max="14598" width="13.86328125" style="1" bestFit="1" customWidth="1"/>
    <col min="14599" max="14599" width="14.86328125" style="1" bestFit="1" customWidth="1"/>
    <col min="14600" max="14838" width="9.1328125" style="1"/>
    <col min="14839" max="14839" width="15.3984375" style="1" bestFit="1" customWidth="1"/>
    <col min="14840" max="14840" width="11.1328125" style="1" bestFit="1" customWidth="1"/>
    <col min="14841" max="14841" width="14.59765625" style="1" bestFit="1" customWidth="1"/>
    <col min="14842" max="14842" width="17.3984375" style="1" bestFit="1" customWidth="1"/>
    <col min="14843" max="14843" width="17.59765625" style="1" bestFit="1" customWidth="1"/>
    <col min="14844" max="14844" width="14.73046875" style="1" bestFit="1" customWidth="1"/>
    <col min="14845" max="14845" width="14.3984375" style="1" bestFit="1" customWidth="1"/>
    <col min="14846" max="14846" width="12.1328125" style="1" bestFit="1" customWidth="1"/>
    <col min="14847" max="14847" width="12.3984375" style="1" bestFit="1" customWidth="1"/>
    <col min="14848" max="14849" width="13.86328125" style="1" bestFit="1" customWidth="1"/>
    <col min="14850" max="14850" width="14.86328125" style="1" bestFit="1" customWidth="1"/>
    <col min="14851" max="14851" width="12.1328125" style="1" bestFit="1" customWidth="1"/>
    <col min="14852" max="14852" width="12.3984375" style="1" bestFit="1" customWidth="1"/>
    <col min="14853" max="14854" width="13.86328125" style="1" bestFit="1" customWidth="1"/>
    <col min="14855" max="14855" width="14.86328125" style="1" bestFit="1" customWidth="1"/>
    <col min="14856" max="15094" width="9.1328125" style="1"/>
    <col min="15095" max="15095" width="15.3984375" style="1" bestFit="1" customWidth="1"/>
    <col min="15096" max="15096" width="11.1328125" style="1" bestFit="1" customWidth="1"/>
    <col min="15097" max="15097" width="14.59765625" style="1" bestFit="1" customWidth="1"/>
    <col min="15098" max="15098" width="17.3984375" style="1" bestFit="1" customWidth="1"/>
    <col min="15099" max="15099" width="17.59765625" style="1" bestFit="1" customWidth="1"/>
    <col min="15100" max="15100" width="14.73046875" style="1" bestFit="1" customWidth="1"/>
    <col min="15101" max="15101" width="14.3984375" style="1" bestFit="1" customWidth="1"/>
    <col min="15102" max="15102" width="12.1328125" style="1" bestFit="1" customWidth="1"/>
    <col min="15103" max="15103" width="12.3984375" style="1" bestFit="1" customWidth="1"/>
    <col min="15104" max="15105" width="13.86328125" style="1" bestFit="1" customWidth="1"/>
    <col min="15106" max="15106" width="14.86328125" style="1" bestFit="1" customWidth="1"/>
    <col min="15107" max="15107" width="12.1328125" style="1" bestFit="1" customWidth="1"/>
    <col min="15108" max="15108" width="12.3984375" style="1" bestFit="1" customWidth="1"/>
    <col min="15109" max="15110" width="13.86328125" style="1" bestFit="1" customWidth="1"/>
    <col min="15111" max="15111" width="14.86328125" style="1" bestFit="1" customWidth="1"/>
    <col min="15112" max="15350" width="9.1328125" style="1"/>
    <col min="15351" max="15351" width="15.3984375" style="1" bestFit="1" customWidth="1"/>
    <col min="15352" max="15352" width="11.1328125" style="1" bestFit="1" customWidth="1"/>
    <col min="15353" max="15353" width="14.59765625" style="1" bestFit="1" customWidth="1"/>
    <col min="15354" max="15354" width="17.3984375" style="1" bestFit="1" customWidth="1"/>
    <col min="15355" max="15355" width="17.59765625" style="1" bestFit="1" customWidth="1"/>
    <col min="15356" max="15356" width="14.73046875" style="1" bestFit="1" customWidth="1"/>
    <col min="15357" max="15357" width="14.3984375" style="1" bestFit="1" customWidth="1"/>
    <col min="15358" max="15358" width="12.1328125" style="1" bestFit="1" customWidth="1"/>
    <col min="15359" max="15359" width="12.3984375" style="1" bestFit="1" customWidth="1"/>
    <col min="15360" max="15361" width="13.86328125" style="1" bestFit="1" customWidth="1"/>
    <col min="15362" max="15362" width="14.86328125" style="1" bestFit="1" customWidth="1"/>
    <col min="15363" max="15363" width="12.1328125" style="1" bestFit="1" customWidth="1"/>
    <col min="15364" max="15364" width="12.3984375" style="1" bestFit="1" customWidth="1"/>
    <col min="15365" max="15366" width="13.86328125" style="1" bestFit="1" customWidth="1"/>
    <col min="15367" max="15367" width="14.86328125" style="1" bestFit="1" customWidth="1"/>
    <col min="15368" max="15606" width="9.1328125" style="1"/>
    <col min="15607" max="15607" width="15.3984375" style="1" bestFit="1" customWidth="1"/>
    <col min="15608" max="15608" width="11.1328125" style="1" bestFit="1" customWidth="1"/>
    <col min="15609" max="15609" width="14.59765625" style="1" bestFit="1" customWidth="1"/>
    <col min="15610" max="15610" width="17.3984375" style="1" bestFit="1" customWidth="1"/>
    <col min="15611" max="15611" width="17.59765625" style="1" bestFit="1" customWidth="1"/>
    <col min="15612" max="15612" width="14.73046875" style="1" bestFit="1" customWidth="1"/>
    <col min="15613" max="15613" width="14.3984375" style="1" bestFit="1" customWidth="1"/>
    <col min="15614" max="15614" width="12.1328125" style="1" bestFit="1" customWidth="1"/>
    <col min="15615" max="15615" width="12.3984375" style="1" bestFit="1" customWidth="1"/>
    <col min="15616" max="15617" width="13.86328125" style="1" bestFit="1" customWidth="1"/>
    <col min="15618" max="15618" width="14.86328125" style="1" bestFit="1" customWidth="1"/>
    <col min="15619" max="15619" width="12.1328125" style="1" bestFit="1" customWidth="1"/>
    <col min="15620" max="15620" width="12.3984375" style="1" bestFit="1" customWidth="1"/>
    <col min="15621" max="15622" width="13.86328125" style="1" bestFit="1" customWidth="1"/>
    <col min="15623" max="15623" width="14.86328125" style="1" bestFit="1" customWidth="1"/>
    <col min="15624" max="15862" width="9.1328125" style="1"/>
    <col min="15863" max="15863" width="15.3984375" style="1" bestFit="1" customWidth="1"/>
    <col min="15864" max="15864" width="11.1328125" style="1" bestFit="1" customWidth="1"/>
    <col min="15865" max="15865" width="14.59765625" style="1" bestFit="1" customWidth="1"/>
    <col min="15866" max="15866" width="17.3984375" style="1" bestFit="1" customWidth="1"/>
    <col min="15867" max="15867" width="17.59765625" style="1" bestFit="1" customWidth="1"/>
    <col min="15868" max="15868" width="14.73046875" style="1" bestFit="1" customWidth="1"/>
    <col min="15869" max="15869" width="14.3984375" style="1" bestFit="1" customWidth="1"/>
    <col min="15870" max="15870" width="12.1328125" style="1" bestFit="1" customWidth="1"/>
    <col min="15871" max="15871" width="12.3984375" style="1" bestFit="1" customWidth="1"/>
    <col min="15872" max="15873" width="13.86328125" style="1" bestFit="1" customWidth="1"/>
    <col min="15874" max="15874" width="14.86328125" style="1" bestFit="1" customWidth="1"/>
    <col min="15875" max="15875" width="12.1328125" style="1" bestFit="1" customWidth="1"/>
    <col min="15876" max="15876" width="12.3984375" style="1" bestFit="1" customWidth="1"/>
    <col min="15877" max="15878" width="13.86328125" style="1" bestFit="1" customWidth="1"/>
    <col min="15879" max="15879" width="14.86328125" style="1" bestFit="1" customWidth="1"/>
    <col min="15880" max="16118" width="9.1328125" style="1"/>
    <col min="16119" max="16119" width="15.3984375" style="1" bestFit="1" customWidth="1"/>
    <col min="16120" max="16120" width="11.1328125" style="1" bestFit="1" customWidth="1"/>
    <col min="16121" max="16121" width="14.59765625" style="1" bestFit="1" customWidth="1"/>
    <col min="16122" max="16122" width="17.3984375" style="1" bestFit="1" customWidth="1"/>
    <col min="16123" max="16123" width="17.59765625" style="1" bestFit="1" customWidth="1"/>
    <col min="16124" max="16124" width="14.73046875" style="1" bestFit="1" customWidth="1"/>
    <col min="16125" max="16125" width="14.3984375" style="1" bestFit="1" customWidth="1"/>
    <col min="16126" max="16126" width="12.1328125" style="1" bestFit="1" customWidth="1"/>
    <col min="16127" max="16127" width="12.3984375" style="1" bestFit="1" customWidth="1"/>
    <col min="16128" max="16129" width="13.86328125" style="1" bestFit="1" customWidth="1"/>
    <col min="16130" max="16130" width="14.86328125" style="1" bestFit="1" customWidth="1"/>
    <col min="16131" max="16131" width="12.1328125" style="1" bestFit="1" customWidth="1"/>
    <col min="16132" max="16132" width="12.3984375" style="1" bestFit="1" customWidth="1"/>
    <col min="16133" max="16134" width="13.86328125" style="1" bestFit="1" customWidth="1"/>
    <col min="16135" max="16135" width="14.86328125" style="1" bestFit="1" customWidth="1"/>
    <col min="16136" max="16384" width="9.1328125" style="1"/>
  </cols>
  <sheetData>
    <row r="1" spans="1:19">
      <c r="A1" s="87" t="s">
        <v>321</v>
      </c>
      <c r="B1" s="22" t="s">
        <v>322</v>
      </c>
      <c r="C1" s="28" t="s">
        <v>320</v>
      </c>
      <c r="D1" s="91" t="s">
        <v>301</v>
      </c>
      <c r="E1" s="91" t="s">
        <v>302</v>
      </c>
      <c r="F1" s="91" t="s">
        <v>303</v>
      </c>
      <c r="G1" s="91" t="s">
        <v>304</v>
      </c>
      <c r="H1" s="91" t="s">
        <v>306</v>
      </c>
      <c r="I1" s="91" t="s">
        <v>305</v>
      </c>
      <c r="J1" s="91" t="s">
        <v>307</v>
      </c>
      <c r="K1" s="91" t="s">
        <v>308</v>
      </c>
      <c r="L1" s="91" t="s">
        <v>309</v>
      </c>
      <c r="M1" s="91" t="s">
        <v>310</v>
      </c>
      <c r="N1" s="91" t="s">
        <v>311</v>
      </c>
      <c r="O1" s="91" t="s">
        <v>312</v>
      </c>
      <c r="P1" s="91" t="s">
        <v>313</v>
      </c>
      <c r="Q1" s="91" t="s">
        <v>314</v>
      </c>
      <c r="R1" s="91" t="s">
        <v>315</v>
      </c>
      <c r="S1" s="91" t="s">
        <v>316</v>
      </c>
    </row>
    <row r="2" spans="1:19">
      <c r="A2" s="88" t="s">
        <v>7</v>
      </c>
      <c r="B2" s="28"/>
      <c r="C2" s="28">
        <v>5</v>
      </c>
      <c r="D2" s="30">
        <f>IFERROR((($C2*s_DL)/up_com!C2),".")</f>
        <v>765402.29680702917</v>
      </c>
      <c r="E2" s="30">
        <f>IFERROR((($C2*s_DL)/up_com!D2),".")</f>
        <v>50866572.657678865</v>
      </c>
      <c r="F2" s="30">
        <f>IFERROR((($C2*s_DL)/up_com!E2),".")</f>
        <v>61055.108110145506</v>
      </c>
      <c r="G2" s="30">
        <f>IFERROR((($C2*s_DL)/up_com!F2),".")</f>
        <v>4.8880946246896491</v>
      </c>
      <c r="H2" s="30">
        <f>IFERROR((($C2*s_DL)/up_com!G2),".")</f>
        <v>826462.29301179934</v>
      </c>
      <c r="I2" s="30">
        <f>IFERROR((($C2*s_DL)/up_com!H2),".")</f>
        <v>51631979.842580512</v>
      </c>
      <c r="J2" s="30">
        <f>IFERROR((($C2*s_DL)/up_com!I2),".")</f>
        <v>6.5369950928736706</v>
      </c>
      <c r="K2" s="30">
        <f>IFERROR((($C2*s_DL)/up_com!J2),".")</f>
        <v>6.5369950928736706</v>
      </c>
      <c r="L2" s="30">
        <f>IFERROR((($C2*s_DL)/up_com!K2),".")</f>
        <v>6.5369950928736706</v>
      </c>
      <c r="M2" s="30">
        <f>IFERROR((($C2*s_DL)/up_com!L2),".")</f>
        <v>6.5369950928736706</v>
      </c>
      <c r="N2" s="30">
        <f>IFERROR((($C2*s_DL)/up_com!M2),".")</f>
        <v>6.5369950928736706</v>
      </c>
      <c r="O2" s="30">
        <f>IFERROR((($C2*s_DL)/up_com!N2),".")</f>
        <v>5.1761444600785333</v>
      </c>
      <c r="P2" s="30">
        <f>IFERROR((($C2*s_DL)/up_com!O2),".")</f>
        <v>5.2738212146369072</v>
      </c>
      <c r="Q2" s="30">
        <f>IFERROR((($C2*s_DL)/up_com!P2),".")</f>
        <v>5.2626492043896675</v>
      </c>
      <c r="R2" s="30">
        <f>IFERROR((($C2*s_DL)/up_com!Q2),".")</f>
        <v>5.285517936424931</v>
      </c>
      <c r="S2" s="30">
        <f>IFERROR((($C2*s_DL)/up_com!R2),".")</f>
        <v>5.5245387987376633</v>
      </c>
    </row>
    <row r="3" spans="1:19">
      <c r="A3" s="34" t="s">
        <v>8</v>
      </c>
      <c r="B3" s="28" t="s">
        <v>9</v>
      </c>
      <c r="C3" s="28">
        <v>5</v>
      </c>
      <c r="D3" s="30">
        <f>IFERROR((($C3*s_DL)/up_com!C3),".")</f>
        <v>765402.29680702917</v>
      </c>
      <c r="E3" s="30">
        <f>IFERROR((($C3*s_DL)/up_com!D3),".")</f>
        <v>50866572.657678865</v>
      </c>
      <c r="F3" s="30">
        <f>IFERROR((($C3*s_DL)/up_com!E3),".")</f>
        <v>61055.108110145506</v>
      </c>
      <c r="G3" s="30">
        <f>IFERROR((($C3*s_DL)/up_com!F3),".")</f>
        <v>5.0896327467487295</v>
      </c>
      <c r="H3" s="30">
        <f>IFERROR((($C3*s_DL)/up_com!G3),".")</f>
        <v>826462.49454992136</v>
      </c>
      <c r="I3" s="30">
        <f>IFERROR((($C3*s_DL)/up_com!H3),".")</f>
        <v>51631980.044118635</v>
      </c>
      <c r="J3" s="30">
        <f>IFERROR((($C3*s_DL)/up_com!I3),".")</f>
        <v>6.8653105414843676</v>
      </c>
      <c r="K3" s="30">
        <f>IFERROR((($C3*s_DL)/up_com!J3),".")</f>
        <v>6.8653105414843676</v>
      </c>
      <c r="L3" s="30">
        <f>IFERROR((($C3*s_DL)/up_com!K3),".")</f>
        <v>6.8653105414843676</v>
      </c>
      <c r="M3" s="30">
        <f>IFERROR((($C3*s_DL)/up_com!L3),".")</f>
        <v>6.8653105414843676</v>
      </c>
      <c r="N3" s="30">
        <f>IFERROR((($C3*s_DL)/up_com!M3),".")</f>
        <v>6.8653105414843676</v>
      </c>
      <c r="O3" s="30">
        <f>IFERROR((($C3*s_DL)/up_com!N3),".")</f>
        <v>5.5223030485155933</v>
      </c>
      <c r="P3" s="30">
        <f>IFERROR((($C3*s_DL)/up_com!O3),".")</f>
        <v>5.4623911746204588</v>
      </c>
      <c r="Q3" s="30">
        <f>IFERROR((($C3*s_DL)/up_com!P3),".")</f>
        <v>5.3616839135141099</v>
      </c>
      <c r="R3" s="30">
        <f>IFERROR((($C3*s_DL)/up_com!Q3),".")</f>
        <v>5.3753091104800896</v>
      </c>
      <c r="S3" s="30">
        <f>IFERROR((($C3*s_DL)/up_com!R3),".")</f>
        <v>5.7523177719834582</v>
      </c>
    </row>
    <row r="4" spans="1:19">
      <c r="A4" s="88" t="s">
        <v>10</v>
      </c>
      <c r="B4" s="28"/>
      <c r="C4" s="28">
        <v>5</v>
      </c>
      <c r="D4" s="30">
        <f>IFERROR((($C4*s_DL)/up_com!C4),".")</f>
        <v>765402.29680702917</v>
      </c>
      <c r="E4" s="30">
        <f>IFERROR((($C4*s_DL)/up_com!D4),".")</f>
        <v>50866572.657678865</v>
      </c>
      <c r="F4" s="30">
        <f>IFERROR((($C4*s_DL)/up_com!E4),".")</f>
        <v>61055.108110145506</v>
      </c>
      <c r="G4" s="30">
        <f>IFERROR((($C4*s_DL)/up_com!F4),".")</f>
        <v>4.5235795888413373</v>
      </c>
      <c r="H4" s="30">
        <f>IFERROR((($C4*s_DL)/up_com!G4),".")</f>
        <v>826461.92849676358</v>
      </c>
      <c r="I4" s="30">
        <f>IFERROR((($C4*s_DL)/up_com!H4),".")</f>
        <v>51631979.478065483</v>
      </c>
      <c r="J4" s="30" t="str">
        <f>IFERROR((($C4*s_DL)/up_com!I4),".")</f>
        <v>.</v>
      </c>
      <c r="K4" s="30" t="str">
        <f>IFERROR((($C4*s_DL)/up_com!J4),".")</f>
        <v>.</v>
      </c>
      <c r="L4" s="30" t="str">
        <f>IFERROR((($C4*s_DL)/up_com!K4),".")</f>
        <v>.</v>
      </c>
      <c r="M4" s="30" t="str">
        <f>IFERROR((($C4*s_DL)/up_com!L4),".")</f>
        <v>.</v>
      </c>
      <c r="N4" s="30" t="str">
        <f>IFERROR((($C4*s_DL)/up_com!M4),".")</f>
        <v>.</v>
      </c>
      <c r="O4" s="30">
        <f>IFERROR((($C4*s_DL)/up_com!N4),".")</f>
        <v>5.4817288618009936</v>
      </c>
      <c r="P4" s="30">
        <f>IFERROR((($C4*s_DL)/up_com!O4),".")</f>
        <v>5.4776300081033682</v>
      </c>
      <c r="Q4" s="30">
        <f>IFERROR((($C4*s_DL)/up_com!P4),".")</f>
        <v>5.5038304067390671</v>
      </c>
      <c r="R4" s="30">
        <f>IFERROR((($C4*s_DL)/up_com!Q4),".")</f>
        <v>5.523814522357986</v>
      </c>
      <c r="S4" s="30">
        <f>IFERROR((($C4*s_DL)/up_com!R4),".")</f>
        <v>5.1125628422789413</v>
      </c>
    </row>
    <row r="5" spans="1:19">
      <c r="A5" s="88" t="s">
        <v>11</v>
      </c>
      <c r="B5" s="28"/>
      <c r="C5" s="28">
        <v>5</v>
      </c>
      <c r="D5" s="30">
        <f>IFERROR((($C5*s_DL)/up_com!C5),".")</f>
        <v>765402.29680702917</v>
      </c>
      <c r="E5" s="30">
        <f>IFERROR((($C5*s_DL)/up_com!D5),".")</f>
        <v>50866572.657678865</v>
      </c>
      <c r="F5" s="30">
        <f>IFERROR((($C5*s_DL)/up_com!E5),".")</f>
        <v>61055.108110145506</v>
      </c>
      <c r="G5" s="30">
        <f>IFERROR((($C5*s_DL)/up_com!F5),".")</f>
        <v>4.4423717105842124</v>
      </c>
      <c r="H5" s="30">
        <f>IFERROR((($C5*s_DL)/up_com!G5),".")</f>
        <v>826461.84728888504</v>
      </c>
      <c r="I5" s="30">
        <f>IFERROR((($C5*s_DL)/up_com!H5),".")</f>
        <v>51631979.396857612</v>
      </c>
      <c r="J5" s="30">
        <f>IFERROR((($C5*s_DL)/up_com!I5),".")</f>
        <v>5.5403231953054872</v>
      </c>
      <c r="K5" s="30">
        <f>IFERROR((($C5*s_DL)/up_com!J5),".")</f>
        <v>5.5403231953054872</v>
      </c>
      <c r="L5" s="30">
        <f>IFERROR((($C5*s_DL)/up_com!K5),".")</f>
        <v>5.5403231953054872</v>
      </c>
      <c r="M5" s="30">
        <f>IFERROR((($C5*s_DL)/up_com!L5),".")</f>
        <v>5.5403231953054872</v>
      </c>
      <c r="N5" s="30">
        <f>IFERROR((($C5*s_DL)/up_com!M5),".")</f>
        <v>5.5403231953054872</v>
      </c>
      <c r="O5" s="30">
        <f>IFERROR((($C5*s_DL)/up_com!N5),".")</f>
        <v>5.5645537429682328</v>
      </c>
      <c r="P5" s="30">
        <f>IFERROR((($C5*s_DL)/up_com!O5),".")</f>
        <v>5.5318127142067075</v>
      </c>
      <c r="Q5" s="30">
        <f>IFERROR((($C5*s_DL)/up_com!P5),".")</f>
        <v>5.6075362854022428</v>
      </c>
      <c r="R5" s="30">
        <f>IFERROR((($C5*s_DL)/up_com!Q5),".")</f>
        <v>5.4630411497721267</v>
      </c>
      <c r="S5" s="30">
        <f>IFERROR((($C5*s_DL)/up_com!R5),".")</f>
        <v>5.0207814614667532</v>
      </c>
    </row>
    <row r="6" spans="1:19">
      <c r="A6" s="27" t="s">
        <v>12</v>
      </c>
      <c r="B6" s="28" t="s">
        <v>13</v>
      </c>
      <c r="C6" s="28">
        <v>5</v>
      </c>
      <c r="D6" s="30">
        <f>IFERROR((($C6*s_DL)/up_com!C6),".")</f>
        <v>765402.29680702917</v>
      </c>
      <c r="E6" s="30">
        <f>IFERROR((($C6*s_DL)/up_com!D6),".")</f>
        <v>50866572.657678865</v>
      </c>
      <c r="F6" s="30">
        <f>IFERROR((($C6*s_DL)/up_com!E6),".")</f>
        <v>61055.108110145506</v>
      </c>
      <c r="G6" s="30">
        <f>IFERROR((($C6*s_DL)/up_com!F6),".")</f>
        <v>5.1137860684985963</v>
      </c>
      <c r="H6" s="30">
        <f>IFERROR((($C6*s_DL)/up_com!G6),".")</f>
        <v>826462.518703243</v>
      </c>
      <c r="I6" s="30">
        <f>IFERROR((($C6*s_DL)/up_com!H6),".")</f>
        <v>51631980.068271957</v>
      </c>
      <c r="J6" s="30">
        <f>IFERROR((($C6*s_DL)/up_com!I6),".")</f>
        <v>6.9942916105814259</v>
      </c>
      <c r="K6" s="30">
        <f>IFERROR((($C6*s_DL)/up_com!J6),".")</f>
        <v>6.9942916105814259</v>
      </c>
      <c r="L6" s="30">
        <f>IFERROR((($C6*s_DL)/up_com!K6),".")</f>
        <v>6.9942916105814259</v>
      </c>
      <c r="M6" s="30">
        <f>IFERROR((($C6*s_DL)/up_com!L6),".")</f>
        <v>6.9942916105814259</v>
      </c>
      <c r="N6" s="30">
        <f>IFERROR((($C6*s_DL)/up_com!M6),".")</f>
        <v>6.9942916105814259</v>
      </c>
      <c r="O6" s="30">
        <f>IFERROR((($C6*s_DL)/up_com!N6),".")</f>
        <v>5.6122298907811192</v>
      </c>
      <c r="P6" s="30">
        <f>IFERROR((($C6*s_DL)/up_com!O6),".")</f>
        <v>5.4580235591661497</v>
      </c>
      <c r="Q6" s="30">
        <f>IFERROR((($C6*s_DL)/up_com!P6),".")</f>
        <v>5.2794150851577717</v>
      </c>
      <c r="R6" s="30">
        <f>IFERROR((($C6*s_DL)/up_com!Q6),".")</f>
        <v>5.1215821079646036</v>
      </c>
      <c r="S6" s="30">
        <f>IFERROR((($C6*s_DL)/up_com!R6),".")</f>
        <v>5.7796159266573781</v>
      </c>
    </row>
    <row r="7" spans="1:19">
      <c r="A7" s="88" t="s">
        <v>14</v>
      </c>
      <c r="B7" s="28"/>
      <c r="C7" s="28">
        <v>5</v>
      </c>
      <c r="D7" s="30">
        <f>IFERROR((($C7*s_DL)/up_com!C7),".")</f>
        <v>765402.29680702917</v>
      </c>
      <c r="E7" s="30">
        <f>IFERROR((($C7*s_DL)/up_com!D7),".")</f>
        <v>50866572.657678865</v>
      </c>
      <c r="F7" s="30">
        <f>IFERROR((($C7*s_DL)/up_com!E7),".")</f>
        <v>61055.108110145506</v>
      </c>
      <c r="G7" s="30">
        <f>IFERROR((($C7*s_DL)/up_com!F7),".")</f>
        <v>4.4753743502560743</v>
      </c>
      <c r="H7" s="30">
        <f>IFERROR((($C7*s_DL)/up_com!G7),".")</f>
        <v>826461.88029152493</v>
      </c>
      <c r="I7" s="30">
        <f>IFERROR((($C7*s_DL)/up_com!H7),".")</f>
        <v>51631979.429860242</v>
      </c>
      <c r="J7" s="30" t="str">
        <f>IFERROR((($C7*s_DL)/up_com!I7),".")</f>
        <v>.</v>
      </c>
      <c r="K7" s="30" t="str">
        <f>IFERROR((($C7*s_DL)/up_com!J7),".")</f>
        <v>.</v>
      </c>
      <c r="L7" s="30" t="str">
        <f>IFERROR((($C7*s_DL)/up_com!K7),".")</f>
        <v>.</v>
      </c>
      <c r="M7" s="30" t="str">
        <f>IFERROR((($C7*s_DL)/up_com!L7),".")</f>
        <v>.</v>
      </c>
      <c r="N7" s="30" t="str">
        <f>IFERROR((($C7*s_DL)/up_com!M7),".")</f>
        <v>.</v>
      </c>
      <c r="O7" s="30">
        <f>IFERROR((($C7*s_DL)/up_com!N7),".")</f>
        <v>5.5031751576311665</v>
      </c>
      <c r="P7" s="30">
        <f>IFERROR((($C7*s_DL)/up_com!O7),".")</f>
        <v>5.4719241435115906</v>
      </c>
      <c r="Q7" s="30">
        <f>IFERROR((($C7*s_DL)/up_com!P7),".")</f>
        <v>5.5635819598366885</v>
      </c>
      <c r="R7" s="30">
        <f>IFERROR((($C7*s_DL)/up_com!Q7),".")</f>
        <v>5.4289552435625454</v>
      </c>
      <c r="S7" s="30">
        <f>IFERROR((($C7*s_DL)/up_com!R7),".")</f>
        <v>5.0580811410611375</v>
      </c>
    </row>
    <row r="8" spans="1:19">
      <c r="A8" s="88" t="s">
        <v>15</v>
      </c>
      <c r="B8" s="28"/>
      <c r="C8" s="28">
        <v>5</v>
      </c>
      <c r="D8" s="30">
        <f>IFERROR((($C8*s_DL)/up_com!C8),".")</f>
        <v>765402.29680702917</v>
      </c>
      <c r="E8" s="30">
        <f>IFERROR((($C8*s_DL)/up_com!D8),".")</f>
        <v>50866572.657678865</v>
      </c>
      <c r="F8" s="30">
        <f>IFERROR((($C8*s_DL)/up_com!E8),".")</f>
        <v>61055.108110145506</v>
      </c>
      <c r="G8" s="30">
        <f>IFERROR((($C8*s_DL)/up_com!F8),".")</f>
        <v>4.5785199818880953</v>
      </c>
      <c r="H8" s="30">
        <f>IFERROR((($C8*s_DL)/up_com!G8),".")</f>
        <v>826461.98343715642</v>
      </c>
      <c r="I8" s="30">
        <f>IFERROR((($C8*s_DL)/up_com!H8),".")</f>
        <v>51631979.533005871</v>
      </c>
      <c r="J8" s="30">
        <f>IFERROR((($C8*s_DL)/up_com!I8),".")</f>
        <v>5.8569130921800863</v>
      </c>
      <c r="K8" s="30">
        <f>IFERROR((($C8*s_DL)/up_com!J8),".")</f>
        <v>5.8569130921800863</v>
      </c>
      <c r="L8" s="30">
        <f>IFERROR((($C8*s_DL)/up_com!K8),".")</f>
        <v>5.8569130921800863</v>
      </c>
      <c r="M8" s="30">
        <f>IFERROR((($C8*s_DL)/up_com!L8),".")</f>
        <v>5.8569130921800863</v>
      </c>
      <c r="N8" s="30">
        <f>IFERROR((($C8*s_DL)/up_com!M8),".")</f>
        <v>5.8569130921800863</v>
      </c>
      <c r="O8" s="30">
        <f>IFERROR((($C8*s_DL)/up_com!N8),".")</f>
        <v>5.4061106228851621</v>
      </c>
      <c r="P8" s="30">
        <f>IFERROR((($C8*s_DL)/up_com!O8),".")</f>
        <v>5.4719241435115906</v>
      </c>
      <c r="Q8" s="30">
        <f>IFERROR((($C8*s_DL)/up_com!P8),".")</f>
        <v>5.5057249625640843</v>
      </c>
      <c r="R8" s="30">
        <f>IFERROR((($C8*s_DL)/up_com!Q8),".")</f>
        <v>5.3962754226335532</v>
      </c>
      <c r="S8" s="30">
        <f>IFERROR((($C8*s_DL)/up_com!R8),".")</f>
        <v>5.1746566347091543</v>
      </c>
    </row>
    <row r="9" spans="1:19">
      <c r="A9" s="88" t="s">
        <v>16</v>
      </c>
      <c r="B9" s="28"/>
      <c r="C9" s="28">
        <v>5</v>
      </c>
      <c r="D9" s="30">
        <f>IFERROR((($C9*s_DL)/up_com!C9),".")</f>
        <v>765402.29680702917</v>
      </c>
      <c r="E9" s="30">
        <f>IFERROR((($C9*s_DL)/up_com!D9),".")</f>
        <v>50866572.657678865</v>
      </c>
      <c r="F9" s="30">
        <f>IFERROR((($C9*s_DL)/up_com!E9),".")</f>
        <v>61055.108110145506</v>
      </c>
      <c r="G9" s="30">
        <f>IFERROR((($C9*s_DL)/up_com!F9),".")</f>
        <v>4.6045156427941025</v>
      </c>
      <c r="H9" s="30">
        <f>IFERROR((($C9*s_DL)/up_com!G9),".")</f>
        <v>826462.00943281746</v>
      </c>
      <c r="I9" s="30">
        <f>IFERROR((($C9*s_DL)/up_com!H9),".")</f>
        <v>51631979.559001535</v>
      </c>
      <c r="J9" s="30" t="str">
        <f>IFERROR((($C9*s_DL)/up_com!I9),".")</f>
        <v>.</v>
      </c>
      <c r="K9" s="30" t="str">
        <f>IFERROR((($C9*s_DL)/up_com!J9),".")</f>
        <v>.</v>
      </c>
      <c r="L9" s="30" t="str">
        <f>IFERROR((($C9*s_DL)/up_com!K9),".")</f>
        <v>.</v>
      </c>
      <c r="M9" s="30" t="str">
        <f>IFERROR((($C9*s_DL)/up_com!L9),".")</f>
        <v>.</v>
      </c>
      <c r="N9" s="30" t="str">
        <f>IFERROR((($C9*s_DL)/up_com!M9),".")</f>
        <v>.</v>
      </c>
      <c r="O9" s="30">
        <f>IFERROR((($C9*s_DL)/up_com!N9),".")</f>
        <v>5.4940478260325296</v>
      </c>
      <c r="P9" s="30">
        <f>IFERROR((($C9*s_DL)/up_com!O9),".")</f>
        <v>5.4766050024880792</v>
      </c>
      <c r="Q9" s="30">
        <f>IFERROR((($C9*s_DL)/up_com!P9),".")</f>
        <v>5.4506401387100993</v>
      </c>
      <c r="R9" s="30">
        <f>IFERROR((($C9*s_DL)/up_com!Q9),".")</f>
        <v>5.4719241435115906</v>
      </c>
      <c r="S9" s="30">
        <f>IFERROR((($C9*s_DL)/up_com!R9),".")</f>
        <v>5.2040370064696901</v>
      </c>
    </row>
    <row r="10" spans="1:19">
      <c r="A10" s="34" t="s">
        <v>17</v>
      </c>
      <c r="B10" s="28" t="s">
        <v>9</v>
      </c>
      <c r="C10" s="28">
        <v>5</v>
      </c>
      <c r="D10" s="30">
        <f>IFERROR((($C10*s_DL)/up_com!C10),".")</f>
        <v>765402.29680702917</v>
      </c>
      <c r="E10" s="30">
        <f>IFERROR((($C10*s_DL)/up_com!D10),".")</f>
        <v>50866572.657678865</v>
      </c>
      <c r="F10" s="30">
        <f>IFERROR((($C10*s_DL)/up_com!E10),".")</f>
        <v>61055.108110145506</v>
      </c>
      <c r="G10" s="30">
        <f>IFERROR((($C10*s_DL)/up_com!F10),".")</f>
        <v>4.7422958839218312</v>
      </c>
      <c r="H10" s="30">
        <f>IFERROR((($C10*s_DL)/up_com!G10),".")</f>
        <v>826462.14721305855</v>
      </c>
      <c r="I10" s="30">
        <f>IFERROR((($C10*s_DL)/up_com!H10),".")</f>
        <v>51631979.696781769</v>
      </c>
      <c r="J10" s="30">
        <f>IFERROR((($C10*s_DL)/up_com!I10),".")</f>
        <v>5.8979525232564241</v>
      </c>
      <c r="K10" s="30">
        <f>IFERROR((($C10*s_DL)/up_com!J10),".")</f>
        <v>5.8979525232564241</v>
      </c>
      <c r="L10" s="30">
        <f>IFERROR((($C10*s_DL)/up_com!K10),".")</f>
        <v>5.8979525232564241</v>
      </c>
      <c r="M10" s="30">
        <f>IFERROR((($C10*s_DL)/up_com!L10),".")</f>
        <v>5.8979525232564241</v>
      </c>
      <c r="N10" s="30">
        <f>IFERROR((($C10*s_DL)/up_com!M10),".")</f>
        <v>5.8979525232564241</v>
      </c>
      <c r="O10" s="30">
        <f>IFERROR((($C10*s_DL)/up_com!N10),".")</f>
        <v>5.0252364583269706</v>
      </c>
      <c r="P10" s="30">
        <f>IFERROR((($C10*s_DL)/up_com!O10),".")</f>
        <v>5.3297962436801223</v>
      </c>
      <c r="Q10" s="30">
        <f>IFERROR((($C10*s_DL)/up_com!P10),".")</f>
        <v>5.3509462287740925</v>
      </c>
      <c r="R10" s="30">
        <f>IFERROR((($C10*s_DL)/up_com!Q10),".")</f>
        <v>5.2688622489983956</v>
      </c>
      <c r="S10" s="30">
        <f>IFERROR((($C10*s_DL)/up_com!R10),".")</f>
        <v>5.3597566367658995</v>
      </c>
    </row>
    <row r="11" spans="1:19">
      <c r="A11" s="34" t="s">
        <v>18</v>
      </c>
      <c r="B11" s="90" t="s">
        <v>9</v>
      </c>
      <c r="C11" s="28">
        <v>5</v>
      </c>
      <c r="D11" s="30">
        <f>IFERROR((($C11*s_DL)/up_com!C11),".")</f>
        <v>765402.29680702917</v>
      </c>
      <c r="E11" s="30">
        <f>IFERROR((($C11*s_DL)/up_com!D11),".")</f>
        <v>50866572.657678865</v>
      </c>
      <c r="F11" s="30">
        <f>IFERROR((($C11*s_DL)/up_com!E11),".")</f>
        <v>61055.108110145506</v>
      </c>
      <c r="G11" s="30">
        <f>IFERROR((($C11*s_DL)/up_com!F11),".")</f>
        <v>4.6686291517444021</v>
      </c>
      <c r="H11" s="30">
        <f>IFERROR((($C11*s_DL)/up_com!G11),".")</f>
        <v>826462.07354632649</v>
      </c>
      <c r="I11" s="30">
        <f>IFERROR((($C11*s_DL)/up_com!H11),".")</f>
        <v>51631979.623115048</v>
      </c>
      <c r="J11" s="30">
        <f>IFERROR((($C11*s_DL)/up_com!I11),".")</f>
        <v>7.0118799381855679</v>
      </c>
      <c r="K11" s="30">
        <f>IFERROR((($C11*s_DL)/up_com!J11),".")</f>
        <v>7.0118799381855679</v>
      </c>
      <c r="L11" s="30">
        <f>IFERROR((($C11*s_DL)/up_com!K11),".")</f>
        <v>7.0118799381855679</v>
      </c>
      <c r="M11" s="30">
        <f>IFERROR((($C11*s_DL)/up_com!L11),".")</f>
        <v>7.0118799381855679</v>
      </c>
      <c r="N11" s="30">
        <f>IFERROR((($C11*s_DL)/up_com!M11),".")</f>
        <v>7.0118799381855679</v>
      </c>
      <c r="O11" s="30">
        <f>IFERROR((($C11*s_DL)/up_com!N11),".")</f>
        <v>5.2764982812433221</v>
      </c>
      <c r="P11" s="30">
        <f>IFERROR((($C11*s_DL)/up_com!O11),".")</f>
        <v>5.2764982812433221</v>
      </c>
      <c r="Q11" s="30">
        <f>IFERROR((($C11*s_DL)/up_com!P11),".")</f>
        <v>5.2764982812433221</v>
      </c>
      <c r="R11" s="30">
        <f>IFERROR((($C11*s_DL)/up_com!Q11),".")</f>
        <v>5.2764982812433221</v>
      </c>
      <c r="S11" s="30">
        <f>IFERROR((($C11*s_DL)/up_com!R11),".")</f>
        <v>5.2764982812433221</v>
      </c>
    </row>
    <row r="12" spans="1:19">
      <c r="A12" s="88" t="s">
        <v>19</v>
      </c>
      <c r="B12" s="28"/>
      <c r="C12" s="28">
        <v>5</v>
      </c>
      <c r="D12" s="30">
        <f>IFERROR((($C12*s_DL)/up_com!C12),".")</f>
        <v>765402.29680702917</v>
      </c>
      <c r="E12" s="30">
        <f>IFERROR((($C12*s_DL)/up_com!D12),".")</f>
        <v>50866572.657678865</v>
      </c>
      <c r="F12" s="30">
        <f>IFERROR((($C12*s_DL)/up_com!E12),".")</f>
        <v>61055.108110145506</v>
      </c>
      <c r="G12" s="30">
        <f>IFERROR((($C12*s_DL)/up_com!F12),".")</f>
        <v>4.6254011040430667</v>
      </c>
      <c r="H12" s="30">
        <f>IFERROR((($C12*s_DL)/up_com!G12),".")</f>
        <v>826462.03031827859</v>
      </c>
      <c r="I12" s="30">
        <f>IFERROR((($C12*s_DL)/up_com!H12),".")</f>
        <v>51631979.579886995</v>
      </c>
      <c r="J12" s="30" t="str">
        <f>IFERROR((($C12*s_DL)/up_com!I12),".")</f>
        <v>.</v>
      </c>
      <c r="K12" s="30" t="str">
        <f>IFERROR((($C12*s_DL)/up_com!J12),".")</f>
        <v>.</v>
      </c>
      <c r="L12" s="30" t="str">
        <f>IFERROR((($C12*s_DL)/up_com!K12),".")</f>
        <v>.</v>
      </c>
      <c r="M12" s="30" t="str">
        <f>IFERROR((($C12*s_DL)/up_com!L12),".")</f>
        <v>.</v>
      </c>
      <c r="N12" s="30" t="str">
        <f>IFERROR((($C12*s_DL)/up_com!M12),".")</f>
        <v>.</v>
      </c>
      <c r="O12" s="30">
        <f>IFERROR((($C12*s_DL)/up_com!N12),".")</f>
        <v>5.3901773775954558</v>
      </c>
      <c r="P12" s="30">
        <f>IFERROR((($C12*s_DL)/up_com!O12),".")</f>
        <v>5.4247965436985357</v>
      </c>
      <c r="Q12" s="30">
        <f>IFERROR((($C12*s_DL)/up_com!P12),".")</f>
        <v>5.455815287185791</v>
      </c>
      <c r="R12" s="30">
        <f>IFERROR((($C12*s_DL)/up_com!Q12),".")</f>
        <v>5.360904003857244</v>
      </c>
      <c r="S12" s="30">
        <f>IFERROR((($C12*s_DL)/up_com!R12),".")</f>
        <v>5.2276418156762565</v>
      </c>
    </row>
    <row r="13" spans="1:19">
      <c r="A13" s="88" t="s">
        <v>20</v>
      </c>
      <c r="B13" s="28"/>
      <c r="C13" s="28">
        <v>5</v>
      </c>
      <c r="D13" s="30">
        <f>IFERROR((($C13*s_DL)/up_com!C13),".")</f>
        <v>765402.29680702917</v>
      </c>
      <c r="E13" s="30">
        <f>IFERROR((($C13*s_DL)/up_com!D13),".")</f>
        <v>50866572.657678865</v>
      </c>
      <c r="F13" s="30">
        <f>IFERROR((($C13*s_DL)/up_com!E13),".")</f>
        <v>61055.108110145506</v>
      </c>
      <c r="G13" s="30">
        <f>IFERROR((($C13*s_DL)/up_com!F13),".")</f>
        <v>4.6673125614590836</v>
      </c>
      <c r="H13" s="30">
        <f>IFERROR((($C13*s_DL)/up_com!G13),".")</f>
        <v>826462.07222973614</v>
      </c>
      <c r="I13" s="30">
        <f>IFERROR((($C13*s_DL)/up_com!H13),".")</f>
        <v>51631979.621798448</v>
      </c>
      <c r="J13" s="30">
        <f>IFERROR((($C13*s_DL)/up_com!I13),".")</f>
        <v>6.1910913166588317</v>
      </c>
      <c r="K13" s="30">
        <f>IFERROR((($C13*s_DL)/up_com!J13),".")</f>
        <v>6.1910913166588317</v>
      </c>
      <c r="L13" s="30">
        <f>IFERROR((($C13*s_DL)/up_com!K13),".")</f>
        <v>6.1910913166588317</v>
      </c>
      <c r="M13" s="30">
        <f>IFERROR((($C13*s_DL)/up_com!L13),".")</f>
        <v>6.1910913166588317</v>
      </c>
      <c r="N13" s="30">
        <f>IFERROR((($C13*s_DL)/up_com!M13),".")</f>
        <v>6.1910913166588317</v>
      </c>
      <c r="O13" s="30">
        <f>IFERROR((($C13*s_DL)/up_com!N13),".")</f>
        <v>5.3317273292756564</v>
      </c>
      <c r="P13" s="30">
        <f>IFERROR((($C13*s_DL)/up_com!O13),".")</f>
        <v>5.4759535427336177</v>
      </c>
      <c r="Q13" s="30">
        <f>IFERROR((($C13*s_DL)/up_com!P13),".")</f>
        <v>5.4663604178954159</v>
      </c>
      <c r="R13" s="30">
        <f>IFERROR((($C13*s_DL)/up_com!Q13),".")</f>
        <v>5.4029503097698477</v>
      </c>
      <c r="S13" s="30">
        <f>IFERROR((($C13*s_DL)/up_com!R13),".")</f>
        <v>5.2750102670636139</v>
      </c>
    </row>
    <row r="14" spans="1:19">
      <c r="A14" s="34" t="s">
        <v>21</v>
      </c>
      <c r="B14" s="28" t="s">
        <v>9</v>
      </c>
      <c r="C14" s="28">
        <v>5</v>
      </c>
      <c r="D14" s="30">
        <f>IFERROR((($C14*s_DL)/up_com!C14),".")</f>
        <v>765402.29680702917</v>
      </c>
      <c r="E14" s="30">
        <f>IFERROR((($C14*s_DL)/up_com!D14),".")</f>
        <v>50866572.657678865</v>
      </c>
      <c r="F14" s="30">
        <f>IFERROR((($C14*s_DL)/up_com!E14),".")</f>
        <v>61055.108110145506</v>
      </c>
      <c r="G14" s="30">
        <f>IFERROR((($C14*s_DL)/up_com!F14),".")</f>
        <v>4.597892346414941</v>
      </c>
      <c r="H14" s="30">
        <f>IFERROR((($C14*s_DL)/up_com!G14),".")</f>
        <v>826462.00280952104</v>
      </c>
      <c r="I14" s="30">
        <f>IFERROR((($C14*s_DL)/up_com!H14),".")</f>
        <v>51631979.552378237</v>
      </c>
      <c r="J14" s="30">
        <f>IFERROR((($C14*s_DL)/up_com!I14),".")</f>
        <v>5.7748342300274134</v>
      </c>
      <c r="K14" s="30">
        <f>IFERROR((($C14*s_DL)/up_com!J14),".")</f>
        <v>5.7748342300274134</v>
      </c>
      <c r="L14" s="30">
        <f>IFERROR((($C14*s_DL)/up_com!K14),".")</f>
        <v>5.7748342300274134</v>
      </c>
      <c r="M14" s="30">
        <f>IFERROR((($C14*s_DL)/up_com!L14),".")</f>
        <v>5.7748342300274134</v>
      </c>
      <c r="N14" s="30">
        <f>IFERROR((($C14*s_DL)/up_com!M14),".")</f>
        <v>5.7748342300274134</v>
      </c>
      <c r="O14" s="30">
        <f>IFERROR((($C14*s_DL)/up_com!N14),".")</f>
        <v>5.3655793280016537</v>
      </c>
      <c r="P14" s="30">
        <f>IFERROR((($C14*s_DL)/up_com!O14),".")</f>
        <v>5.4809564312634871</v>
      </c>
      <c r="Q14" s="30">
        <f>IFERROR((($C14*s_DL)/up_com!P14),".")</f>
        <v>5.3792479614049888</v>
      </c>
      <c r="R14" s="30">
        <f>IFERROR((($C14*s_DL)/up_com!Q14),".")</f>
        <v>5.6013782178803853</v>
      </c>
      <c r="S14" s="30">
        <f>IFERROR((($C14*s_DL)/up_com!R14),".")</f>
        <v>5.1965513375881178</v>
      </c>
    </row>
    <row r="15" spans="1:19">
      <c r="A15" s="88" t="s">
        <v>22</v>
      </c>
      <c r="B15" s="28"/>
      <c r="C15" s="28">
        <v>5</v>
      </c>
      <c r="D15" s="30">
        <f>IFERROR((($C15*s_DL)/up_com!C15),".")</f>
        <v>765402.29680702917</v>
      </c>
      <c r="E15" s="30">
        <f>IFERROR((($C15*s_DL)/up_com!D15),".")</f>
        <v>50866572.657678865</v>
      </c>
      <c r="F15" s="30">
        <f>IFERROR((($C15*s_DL)/up_com!E15),".")</f>
        <v>61055.108110145506</v>
      </c>
      <c r="G15" s="30">
        <f>IFERROR((($C15*s_DL)/up_com!F15),".")</f>
        <v>4.6686291517444021</v>
      </c>
      <c r="H15" s="30">
        <f>IFERROR((($C15*s_DL)/up_com!G15),".")</f>
        <v>826462.07354632649</v>
      </c>
      <c r="I15" s="30">
        <f>IFERROR((($C15*s_DL)/up_com!H15),".")</f>
        <v>51631979.623115048</v>
      </c>
      <c r="J15" s="30">
        <f>IFERROR((($C15*s_DL)/up_com!I15),".")</f>
        <v>6.2848957305476016</v>
      </c>
      <c r="K15" s="30">
        <f>IFERROR((($C15*s_DL)/up_com!J15),".")</f>
        <v>6.2848957305476016</v>
      </c>
      <c r="L15" s="30">
        <f>IFERROR((($C15*s_DL)/up_com!K15),".")</f>
        <v>6.2848957305476016</v>
      </c>
      <c r="M15" s="30">
        <f>IFERROR((($C15*s_DL)/up_com!L15),".")</f>
        <v>6.2848957305476016</v>
      </c>
      <c r="N15" s="30">
        <f>IFERROR((($C15*s_DL)/up_com!M15),".")</f>
        <v>6.2848957305476016</v>
      </c>
      <c r="O15" s="30">
        <f>IFERROR((($C15*s_DL)/up_com!N15),".")</f>
        <v>5.2764982812433221</v>
      </c>
      <c r="P15" s="30">
        <f>IFERROR((($C15*s_DL)/up_com!O15),".")</f>
        <v>5.2764982812433221</v>
      </c>
      <c r="Q15" s="30">
        <f>IFERROR((($C15*s_DL)/up_com!P15),".")</f>
        <v>5.2764982812433221</v>
      </c>
      <c r="R15" s="30">
        <f>IFERROR((($C15*s_DL)/up_com!Q15),".")</f>
        <v>5.2764982812433221</v>
      </c>
      <c r="S15" s="30">
        <f>IFERROR((($C15*s_DL)/up_com!R15),".")</f>
        <v>5.2764982812433221</v>
      </c>
    </row>
    <row r="16" spans="1:19">
      <c r="A16" s="88" t="s">
        <v>23</v>
      </c>
      <c r="B16" s="28"/>
      <c r="C16" s="28">
        <v>5</v>
      </c>
      <c r="D16" s="30">
        <f>IFERROR((($C16*s_DL)/up_com!C16),".")</f>
        <v>765402.29680702917</v>
      </c>
      <c r="E16" s="30">
        <f>IFERROR((($C16*s_DL)/up_com!D16),".")</f>
        <v>50866572.657678865</v>
      </c>
      <c r="F16" s="30">
        <f>IFERROR((($C16*s_DL)/up_com!E16),".")</f>
        <v>61055.108110145506</v>
      </c>
      <c r="G16" s="30">
        <f>IFERROR((($C16*s_DL)/up_com!F16),".")</f>
        <v>4.5854188483193052</v>
      </c>
      <c r="H16" s="30">
        <f>IFERROR((($C16*s_DL)/up_com!G16),".")</f>
        <v>826461.99033602292</v>
      </c>
      <c r="I16" s="30">
        <f>IFERROR((($C16*s_DL)/up_com!H16),".")</f>
        <v>51631979.539904743</v>
      </c>
      <c r="J16" s="30">
        <f>IFERROR((($C16*s_DL)/up_com!I16),".")</f>
        <v>5.8100108852357009</v>
      </c>
      <c r="K16" s="30">
        <f>IFERROR((($C16*s_DL)/up_com!J16),".")</f>
        <v>5.8100108852357009</v>
      </c>
      <c r="L16" s="30">
        <f>IFERROR((($C16*s_DL)/up_com!K16),".")</f>
        <v>5.8100108852357009</v>
      </c>
      <c r="M16" s="30">
        <f>IFERROR((($C16*s_DL)/up_com!L16),".")</f>
        <v>5.8100108852357009</v>
      </c>
      <c r="N16" s="30">
        <f>IFERROR((($C16*s_DL)/up_com!M16),".")</f>
        <v>5.8100108852357009</v>
      </c>
      <c r="O16" s="30">
        <f>IFERROR((($C16*s_DL)/up_com!N16),".")</f>
        <v>5.555678084483711</v>
      </c>
      <c r="P16" s="30">
        <f>IFERROR((($C16*s_DL)/up_com!O16),".")</f>
        <v>5.478331548831866</v>
      </c>
      <c r="Q16" s="30">
        <f>IFERROR((($C16*s_DL)/up_com!P16),".")</f>
        <v>5.4896901309905246</v>
      </c>
      <c r="R16" s="30">
        <f>IFERROR((($C16*s_DL)/up_com!Q16),".")</f>
        <v>5.35752851681797</v>
      </c>
      <c r="S16" s="30">
        <f>IFERROR((($C16*s_DL)/up_com!R16),".")</f>
        <v>5.1824537536671249</v>
      </c>
    </row>
    <row r="17" spans="1:19">
      <c r="A17" s="34" t="s">
        <v>24</v>
      </c>
      <c r="B17" s="90" t="s">
        <v>9</v>
      </c>
      <c r="C17" s="28">
        <v>5</v>
      </c>
      <c r="D17" s="30">
        <f>IFERROR((($C17*s_DL)/up_com!C17),".")</f>
        <v>765402.29680702917</v>
      </c>
      <c r="E17" s="30">
        <f>IFERROR((($C17*s_DL)/up_com!D17),".")</f>
        <v>50866572.657678865</v>
      </c>
      <c r="F17" s="30">
        <f>IFERROR((($C17*s_DL)/up_com!E17),".")</f>
        <v>61055.108110145506</v>
      </c>
      <c r="G17" s="30">
        <f>IFERROR((($C17*s_DL)/up_com!F17),".")</f>
        <v>4.7203765957080499</v>
      </c>
      <c r="H17" s="30">
        <f>IFERROR((($C17*s_DL)/up_com!G17),".")</f>
        <v>826462.12529377022</v>
      </c>
      <c r="I17" s="30">
        <f>IFERROR((($C17*s_DL)/up_com!H17),".")</f>
        <v>51631979.674862497</v>
      </c>
      <c r="J17" s="30">
        <f>IFERROR((($C17*s_DL)/up_com!I17),".")</f>
        <v>6.2848957305476016</v>
      </c>
      <c r="K17" s="30">
        <f>IFERROR((($C17*s_DL)/up_com!J17),".")</f>
        <v>6.2848957305476016</v>
      </c>
      <c r="L17" s="30">
        <f>IFERROR((($C17*s_DL)/up_com!K17),".")</f>
        <v>6.2848957305476016</v>
      </c>
      <c r="M17" s="30">
        <f>IFERROR((($C17*s_DL)/up_com!L17),".")</f>
        <v>6.2848957305476016</v>
      </c>
      <c r="N17" s="30">
        <f>IFERROR((($C17*s_DL)/up_com!M17),".")</f>
        <v>6.2848957305476016</v>
      </c>
      <c r="O17" s="30">
        <f>IFERROR((($C17*s_DL)/up_com!N17),".")</f>
        <v>5.0835461640670569</v>
      </c>
      <c r="P17" s="30">
        <f>IFERROR((($C17*s_DL)/up_com!O17),".")</f>
        <v>5.3257276969292198</v>
      </c>
      <c r="Q17" s="30">
        <f>IFERROR((($C17*s_DL)/up_com!P17),".")</f>
        <v>5.4520081320702394</v>
      </c>
      <c r="R17" s="30">
        <f>IFERROR((($C17*s_DL)/up_com!Q17),".")</f>
        <v>5.1258163874405156</v>
      </c>
      <c r="S17" s="30">
        <f>IFERROR((($C17*s_DL)/up_com!R17),".")</f>
        <v>5.3349833933090087</v>
      </c>
    </row>
    <row r="18" spans="1:19">
      <c r="A18" s="34" t="s">
        <v>25</v>
      </c>
      <c r="B18" s="28" t="s">
        <v>9</v>
      </c>
      <c r="C18" s="28">
        <v>5</v>
      </c>
      <c r="D18" s="30">
        <f>IFERROR((($C18*s_DL)/up_com!C18),".")</f>
        <v>765402.29680702917</v>
      </c>
      <c r="E18" s="30">
        <f>IFERROR((($C18*s_DL)/up_com!D18),".")</f>
        <v>50866572.657678865</v>
      </c>
      <c r="F18" s="30">
        <f>IFERROR((($C18*s_DL)/up_com!E18),".")</f>
        <v>61055.108110145506</v>
      </c>
      <c r="G18" s="30">
        <f>IFERROR((($C18*s_DL)/up_com!F18),".")</f>
        <v>4.6006993624994443</v>
      </c>
      <c r="H18" s="30">
        <f>IFERROR((($C18*s_DL)/up_com!G18),".")</f>
        <v>826462.00561653706</v>
      </c>
      <c r="I18" s="30">
        <f>IFERROR((($C18*s_DL)/up_com!H18),".")</f>
        <v>51631979.555185258</v>
      </c>
      <c r="J18" s="30">
        <f>IFERROR((($C18*s_DL)/up_com!I18),".")</f>
        <v>5.9155408508605678</v>
      </c>
      <c r="K18" s="30">
        <f>IFERROR((($C18*s_DL)/up_com!J18),".")</f>
        <v>5.9155408508605678</v>
      </c>
      <c r="L18" s="30">
        <f>IFERROR((($C18*s_DL)/up_com!K18),".")</f>
        <v>5.9155408508605678</v>
      </c>
      <c r="M18" s="30">
        <f>IFERROR((($C18*s_DL)/up_com!L18),".")</f>
        <v>5.9155408508605678</v>
      </c>
      <c r="N18" s="30">
        <f>IFERROR((($C18*s_DL)/up_com!M18),".")</f>
        <v>5.9155408508605678</v>
      </c>
      <c r="O18" s="30">
        <f>IFERROR((($C18*s_DL)/up_com!N18),".")</f>
        <v>5.7051743662188805</v>
      </c>
      <c r="P18" s="30">
        <f>IFERROR((($C18*s_DL)/up_com!O18),".")</f>
        <v>5.5054257199004386</v>
      </c>
      <c r="Q18" s="30">
        <f>IFERROR((($C18*s_DL)/up_com!P18),".")</f>
        <v>5.4998421238356316</v>
      </c>
      <c r="R18" s="30">
        <f>IFERROR((($C18*s_DL)/up_com!Q18),".")</f>
        <v>5.2352111272429811</v>
      </c>
      <c r="S18" s="30">
        <f>IFERROR((($C18*s_DL)/up_com!R18),".")</f>
        <v>5.1997238353522146</v>
      </c>
    </row>
    <row r="19" spans="1:19">
      <c r="A19" s="34" t="s">
        <v>26</v>
      </c>
      <c r="B19" s="90" t="s">
        <v>9</v>
      </c>
      <c r="C19" s="28">
        <v>5</v>
      </c>
      <c r="D19" s="30">
        <f>IFERROR((($C19*s_DL)/up_com!C19),".")</f>
        <v>765402.29680702917</v>
      </c>
      <c r="E19" s="30">
        <f>IFERROR((($C19*s_DL)/up_com!D19),".")</f>
        <v>50866572.657678865</v>
      </c>
      <c r="F19" s="30">
        <f>IFERROR((($C19*s_DL)/up_com!E19),".")</f>
        <v>61055.108110145506</v>
      </c>
      <c r="G19" s="30">
        <f>IFERROR((($C19*s_DL)/up_com!F19),".")</f>
        <v>4.4914995904316051</v>
      </c>
      <c r="H19" s="30">
        <f>IFERROR((($C19*s_DL)/up_com!G19),".")</f>
        <v>826461.89641676506</v>
      </c>
      <c r="I19" s="30">
        <f>IFERROR((($C19*s_DL)/up_com!H19),".")</f>
        <v>51631979.445985489</v>
      </c>
      <c r="J19" s="30">
        <f>IFERROR((($C19*s_DL)/up_com!I19),".")</f>
        <v>5.5403231953054872</v>
      </c>
      <c r="K19" s="30">
        <f>IFERROR((($C19*s_DL)/up_com!J19),".")</f>
        <v>5.5403231953054872</v>
      </c>
      <c r="L19" s="30">
        <f>IFERROR((($C19*s_DL)/up_com!K19),".")</f>
        <v>5.5403231953054872</v>
      </c>
      <c r="M19" s="30">
        <f>IFERROR((($C19*s_DL)/up_com!L19),".")</f>
        <v>5.5403231953054872</v>
      </c>
      <c r="N19" s="30">
        <f>IFERROR((($C19*s_DL)/up_com!M19),".")</f>
        <v>5.5403231953054872</v>
      </c>
      <c r="O19" s="30">
        <f>IFERROR((($C19*s_DL)/up_com!N19),".")</f>
        <v>5.5248637142701442</v>
      </c>
      <c r="P19" s="30">
        <f>IFERROR((($C19*s_DL)/up_com!O19),".")</f>
        <v>5.4792297832225518</v>
      </c>
      <c r="Q19" s="30">
        <f>IFERROR((($C19*s_DL)/up_com!P19),".")</f>
        <v>5.537567961654088</v>
      </c>
      <c r="R19" s="30">
        <f>IFERROR((($C19*s_DL)/up_com!Q19),".")</f>
        <v>5.4963523762951265</v>
      </c>
      <c r="S19" s="30">
        <f>IFERROR((($C19*s_DL)/up_com!R19),".")</f>
        <v>5.076305934529481</v>
      </c>
    </row>
    <row r="20" spans="1:19">
      <c r="A20" s="88" t="s">
        <v>27</v>
      </c>
      <c r="B20" s="28"/>
      <c r="C20" s="28">
        <v>5</v>
      </c>
      <c r="D20" s="30">
        <f>IFERROR((($C20*s_DL)/up_com!C20),".")</f>
        <v>765402.29680702917</v>
      </c>
      <c r="E20" s="30">
        <f>IFERROR((($C20*s_DL)/up_com!D20),".")</f>
        <v>50866572.657678865</v>
      </c>
      <c r="F20" s="30">
        <f>IFERROR((($C20*s_DL)/up_com!E20),".")</f>
        <v>61055.108110145506</v>
      </c>
      <c r="G20" s="30">
        <f>IFERROR((($C20*s_DL)/up_com!F20),".")</f>
        <v>4.9219141732439207</v>
      </c>
      <c r="H20" s="30">
        <f>IFERROR((($C20*s_DL)/up_com!G20),".")</f>
        <v>826462.32683134789</v>
      </c>
      <c r="I20" s="30">
        <f>IFERROR((($C20*s_DL)/up_com!H20),".")</f>
        <v>51631979.876400061</v>
      </c>
      <c r="J20" s="30">
        <f>IFERROR((($C20*s_DL)/up_com!I20),".")</f>
        <v>6.5897600756861054</v>
      </c>
      <c r="K20" s="30">
        <f>IFERROR((($C20*s_DL)/up_com!J20),".")</f>
        <v>6.5897600756861054</v>
      </c>
      <c r="L20" s="30">
        <f>IFERROR((($C20*s_DL)/up_com!K20),".")</f>
        <v>6.5897600756861054</v>
      </c>
      <c r="M20" s="30">
        <f>IFERROR((($C20*s_DL)/up_com!L20),".")</f>
        <v>6.5897600756861054</v>
      </c>
      <c r="N20" s="30">
        <f>IFERROR((($C20*s_DL)/up_com!M20),".")</f>
        <v>6.5897600756861054</v>
      </c>
      <c r="O20" s="30">
        <f>IFERROR((($C20*s_DL)/up_com!N20),".")</f>
        <v>5.3830942061169225</v>
      </c>
      <c r="P20" s="30">
        <f>IFERROR((($C20*s_DL)/up_com!O20),".")</f>
        <v>5.3595333042671749</v>
      </c>
      <c r="Q20" s="30">
        <f>IFERROR((($C20*s_DL)/up_com!P20),".")</f>
        <v>5.3589435668877483</v>
      </c>
      <c r="R20" s="30">
        <f>IFERROR((($C20*s_DL)/up_com!Q20),".")</f>
        <v>5.3576751778778346</v>
      </c>
      <c r="S20" s="30">
        <f>IFERROR((($C20*s_DL)/up_com!R20),".")</f>
        <v>5.56276175113309</v>
      </c>
    </row>
    <row r="21" spans="1:19">
      <c r="A21" s="88" t="s">
        <v>28</v>
      </c>
      <c r="B21" s="28"/>
      <c r="C21" s="28">
        <v>5</v>
      </c>
      <c r="D21" s="30">
        <f>IFERROR((($C21*s_DL)/up_com!C21),".")</f>
        <v>765402.29680702917</v>
      </c>
      <c r="E21" s="30">
        <f>IFERROR((($C21*s_DL)/up_com!D21),".")</f>
        <v>50866572.657678865</v>
      </c>
      <c r="F21" s="30">
        <f>IFERROR((($C21*s_DL)/up_com!E21),".")</f>
        <v>61055.108110145506</v>
      </c>
      <c r="G21" s="30">
        <f>IFERROR((($C21*s_DL)/up_com!F21),".")</f>
        <v>4.7409121167531953</v>
      </c>
      <c r="H21" s="30">
        <f>IFERROR((($C21*s_DL)/up_com!G21),".")</f>
        <v>826462.14582929132</v>
      </c>
      <c r="I21" s="30">
        <f>IFERROR((($C21*s_DL)/up_com!H21),".")</f>
        <v>51631979.69539801</v>
      </c>
      <c r="J21" s="30">
        <f>IFERROR((($C21*s_DL)/up_com!I21),".")</f>
        <v>6.1735029890546862</v>
      </c>
      <c r="K21" s="30">
        <f>IFERROR((($C21*s_DL)/up_com!J21),".")</f>
        <v>6.1735029890546862</v>
      </c>
      <c r="L21" s="30">
        <f>IFERROR((($C21*s_DL)/up_com!K21),".")</f>
        <v>6.1735029890546862</v>
      </c>
      <c r="M21" s="30">
        <f>IFERROR((($C21*s_DL)/up_com!L21),".")</f>
        <v>6.1735029890546862</v>
      </c>
      <c r="N21" s="30">
        <f>IFERROR((($C21*s_DL)/up_com!M21),".")</f>
        <v>6.1735029890546862</v>
      </c>
      <c r="O21" s="30">
        <f>IFERROR((($C21*s_DL)/up_com!N21),".")</f>
        <v>5.2764982812433221</v>
      </c>
      <c r="P21" s="30">
        <f>IFERROR((($C21*s_DL)/up_com!O21),".")</f>
        <v>5.435983755048464</v>
      </c>
      <c r="Q21" s="30">
        <f>IFERROR((($C21*s_DL)/up_com!P21),".")</f>
        <v>5.4440061631875505</v>
      </c>
      <c r="R21" s="30">
        <f>IFERROR((($C21*s_DL)/up_com!Q21),".")</f>
        <v>5.3586738205010089</v>
      </c>
      <c r="S21" s="30">
        <f>IFERROR((($C21*s_DL)/up_com!R21),".")</f>
        <v>5.3581926990767803</v>
      </c>
    </row>
    <row r="22" spans="1:19">
      <c r="A22" s="88" t="s">
        <v>29</v>
      </c>
      <c r="B22" s="28"/>
      <c r="C22" s="28">
        <v>5</v>
      </c>
      <c r="D22" s="30">
        <f>IFERROR((($C22*s_DL)/up_com!C22),".")</f>
        <v>765402.29680702917</v>
      </c>
      <c r="E22" s="30">
        <f>IFERROR((($C22*s_DL)/up_com!D22),".")</f>
        <v>50866572.657678865</v>
      </c>
      <c r="F22" s="30">
        <f>IFERROR((($C22*s_DL)/up_com!E22),".")</f>
        <v>61055.108110145506</v>
      </c>
      <c r="G22" s="30">
        <f>IFERROR((($C22*s_DL)/up_com!F22),".")</f>
        <v>4.6686291517444021</v>
      </c>
      <c r="H22" s="30">
        <f>IFERROR((($C22*s_DL)/up_com!G22),".")</f>
        <v>826462.07354632649</v>
      </c>
      <c r="I22" s="30">
        <f>IFERROR((($C22*s_DL)/up_com!H22),".")</f>
        <v>51631979.623115048</v>
      </c>
      <c r="J22" s="30">
        <f>IFERROR((($C22*s_DL)/up_com!I22),".")</f>
        <v>6.2848957305476016</v>
      </c>
      <c r="K22" s="30">
        <f>IFERROR((($C22*s_DL)/up_com!J22),".")</f>
        <v>6.2848957305476016</v>
      </c>
      <c r="L22" s="30">
        <f>IFERROR((($C22*s_DL)/up_com!K22),".")</f>
        <v>6.2848957305476016</v>
      </c>
      <c r="M22" s="30">
        <f>IFERROR((($C22*s_DL)/up_com!L22),".")</f>
        <v>6.2848957305476016</v>
      </c>
      <c r="N22" s="30">
        <f>IFERROR((($C22*s_DL)/up_com!M22),".")</f>
        <v>6.2848957305476016</v>
      </c>
      <c r="O22" s="30">
        <f>IFERROR((($C22*s_DL)/up_com!N22),".")</f>
        <v>5.2764982812433221</v>
      </c>
      <c r="P22" s="30">
        <f>IFERROR((($C22*s_DL)/up_com!O22),".")</f>
        <v>5.2764982812433221</v>
      </c>
      <c r="Q22" s="30">
        <f>IFERROR((($C22*s_DL)/up_com!P22),".")</f>
        <v>5.2764982812433221</v>
      </c>
      <c r="R22" s="30">
        <f>IFERROR((($C22*s_DL)/up_com!Q22),".")</f>
        <v>5.2764982812433221</v>
      </c>
      <c r="S22" s="30">
        <f>IFERROR((($C22*s_DL)/up_com!R22),".")</f>
        <v>5.2764982812433221</v>
      </c>
    </row>
    <row r="23" spans="1:19">
      <c r="A23" s="88" t="s">
        <v>30</v>
      </c>
      <c r="B23" s="28"/>
      <c r="C23" s="28">
        <v>5</v>
      </c>
      <c r="D23" s="30">
        <f>IFERROR((($C23*s_DL)/up_com!C23),".")</f>
        <v>765402.29680702917</v>
      </c>
      <c r="E23" s="30">
        <f>IFERROR((($C23*s_DL)/up_com!D23),".")</f>
        <v>50866572.657678865</v>
      </c>
      <c r="F23" s="30">
        <f>IFERROR((($C23*s_DL)/up_com!E23),".")</f>
        <v>61055.108110145506</v>
      </c>
      <c r="G23" s="30">
        <f>IFERROR((($C23*s_DL)/up_com!F23),".")</f>
        <v>5.1873657241604469</v>
      </c>
      <c r="H23" s="30">
        <f>IFERROR((($C23*s_DL)/up_com!G23),".")</f>
        <v>826462.59228289872</v>
      </c>
      <c r="I23" s="30">
        <f>IFERROR((($C23*s_DL)/up_com!H23),".")</f>
        <v>51631980.141851626</v>
      </c>
      <c r="J23" s="30">
        <f>IFERROR((($C23*s_DL)/up_com!I23),".")</f>
        <v>7.0763704727340997</v>
      </c>
      <c r="K23" s="30">
        <f>IFERROR((($C23*s_DL)/up_com!J23),".")</f>
        <v>7.0763704727340997</v>
      </c>
      <c r="L23" s="30">
        <f>IFERROR((($C23*s_DL)/up_com!K23),".")</f>
        <v>7.0763704727340997</v>
      </c>
      <c r="M23" s="30">
        <f>IFERROR((($C23*s_DL)/up_com!L23),".")</f>
        <v>7.0763704727340997</v>
      </c>
      <c r="N23" s="30">
        <f>IFERROR((($C23*s_DL)/up_com!M23),".")</f>
        <v>7.0763704727340997</v>
      </c>
      <c r="O23" s="30">
        <f>IFERROR((($C23*s_DL)/up_com!N23),".")</f>
        <v>5.4584464978379206</v>
      </c>
      <c r="P23" s="30">
        <f>IFERROR((($C23*s_DL)/up_com!O23),".")</f>
        <v>5.8627758680481339</v>
      </c>
      <c r="Q23" s="30">
        <f>IFERROR((($C23*s_DL)/up_com!P23),".")</f>
        <v>5.7452264772100792</v>
      </c>
      <c r="R23" s="30">
        <f>IFERROR((($C23*s_DL)/up_com!Q23),".")</f>
        <v>5.6390057967485863</v>
      </c>
      <c r="S23" s="30">
        <f>IFERROR((($C23*s_DL)/up_com!R23),".")</f>
        <v>5.8627758680481339</v>
      </c>
    </row>
    <row r="24" spans="1:19">
      <c r="A24" s="88" t="s">
        <v>31</v>
      </c>
      <c r="B24" s="28"/>
      <c r="C24" s="28">
        <v>5</v>
      </c>
      <c r="D24" s="30">
        <f>IFERROR((($C24*s_DL)/up_com!C24),".")</f>
        <v>765402.29680702917</v>
      </c>
      <c r="E24" s="30">
        <f>IFERROR((($C24*s_DL)/up_com!D24),".")</f>
        <v>50866572.657678865</v>
      </c>
      <c r="F24" s="30">
        <f>IFERROR((($C24*s_DL)/up_com!E24),".")</f>
        <v>61055.108110145506</v>
      </c>
      <c r="G24" s="30">
        <f>IFERROR((($C24*s_DL)/up_com!F24),".")</f>
        <v>4.5279548270214063</v>
      </c>
      <c r="H24" s="30">
        <f>IFERROR((($C24*s_DL)/up_com!G24),".")</f>
        <v>826461.93287200166</v>
      </c>
      <c r="I24" s="30">
        <f>IFERROR((($C24*s_DL)/up_com!H24),".")</f>
        <v>51631979.482440718</v>
      </c>
      <c r="J24" s="30" t="str">
        <f>IFERROR((($C24*s_DL)/up_com!I24),".")</f>
        <v>.</v>
      </c>
      <c r="K24" s="30" t="str">
        <f>IFERROR((($C24*s_DL)/up_com!J24),".")</f>
        <v>.</v>
      </c>
      <c r="L24" s="30" t="str">
        <f>IFERROR((($C24*s_DL)/up_com!K24),".")</f>
        <v>.</v>
      </c>
      <c r="M24" s="30" t="str">
        <f>IFERROR((($C24*s_DL)/up_com!L24),".")</f>
        <v>.</v>
      </c>
      <c r="N24" s="30" t="str">
        <f>IFERROR((($C24*s_DL)/up_com!M24),".")</f>
        <v>.</v>
      </c>
      <c r="O24" s="30">
        <f>IFERROR((($C24*s_DL)/up_com!N24),".")</f>
        <v>5.5529039934155673</v>
      </c>
      <c r="P24" s="30">
        <f>IFERROR((($C24*s_DL)/up_com!O24),".")</f>
        <v>5.5300237241859413</v>
      </c>
      <c r="Q24" s="30">
        <f>IFERROR((($C24*s_DL)/up_com!P24),".")</f>
        <v>5.5689693325195266</v>
      </c>
      <c r="R24" s="30">
        <f>IFERROR((($C24*s_DL)/up_com!Q24),".")</f>
        <v>5.4860513142779723</v>
      </c>
      <c r="S24" s="30">
        <f>IFERROR((($C24*s_DL)/up_com!R24),".")</f>
        <v>5.1175077492284542</v>
      </c>
    </row>
    <row r="25" spans="1:19">
      <c r="A25" s="88" t="s">
        <v>32</v>
      </c>
      <c r="B25" s="28"/>
      <c r="C25" s="28">
        <v>5</v>
      </c>
      <c r="D25" s="30">
        <f>IFERROR((($C25*s_DL)/up_com!C25),".")</f>
        <v>765402.29680702917</v>
      </c>
      <c r="E25" s="30">
        <f>IFERROR((($C25*s_DL)/up_com!D25),".")</f>
        <v>50866572.657678865</v>
      </c>
      <c r="F25" s="30">
        <f>IFERROR((($C25*s_DL)/up_com!E25),".")</f>
        <v>61055.108110145506</v>
      </c>
      <c r="G25" s="30">
        <f>IFERROR((($C25*s_DL)/up_com!F25),".")</f>
        <v>4.7193327264918317</v>
      </c>
      <c r="H25" s="30">
        <f>IFERROR((($C25*s_DL)/up_com!G25),".")</f>
        <v>826462.12424990116</v>
      </c>
      <c r="I25" s="30">
        <f>IFERROR((($C25*s_DL)/up_com!H25),".")</f>
        <v>51631979.673818618</v>
      </c>
      <c r="J25" s="30" t="str">
        <f>IFERROR((($C25*s_DL)/up_com!I25),".")</f>
        <v>.</v>
      </c>
      <c r="K25" s="30" t="str">
        <f>IFERROR((($C25*s_DL)/up_com!J25),".")</f>
        <v>.</v>
      </c>
      <c r="L25" s="30" t="str">
        <f>IFERROR((($C25*s_DL)/up_com!K25),".")</f>
        <v>.</v>
      </c>
      <c r="M25" s="30" t="str">
        <f>IFERROR((($C25*s_DL)/up_com!L25),".")</f>
        <v>.</v>
      </c>
      <c r="N25" s="30" t="str">
        <f>IFERROR((($C25*s_DL)/up_com!M25),".")</f>
        <v>.</v>
      </c>
      <c r="O25" s="30">
        <f>IFERROR((($C25*s_DL)/up_com!N25),".")</f>
        <v>5.3446700936624856</v>
      </c>
      <c r="P25" s="30">
        <f>IFERROR((($C25*s_DL)/up_com!O25),".")</f>
        <v>5.4594399360939629</v>
      </c>
      <c r="Q25" s="30">
        <f>IFERROR((($C25*s_DL)/up_com!P25),".")</f>
        <v>5.4350196888343216</v>
      </c>
      <c r="R25" s="30">
        <f>IFERROR((($C25*s_DL)/up_com!Q25),".")</f>
        <v>5.3861274234913763</v>
      </c>
      <c r="S25" s="30">
        <f>IFERROR((($C25*s_DL)/up_com!R25),".")</f>
        <v>5.3338036092768712</v>
      </c>
    </row>
    <row r="26" spans="1:19">
      <c r="A26" s="88" t="s">
        <v>33</v>
      </c>
      <c r="B26" s="28"/>
      <c r="C26" s="28">
        <v>5</v>
      </c>
      <c r="D26" s="30">
        <f>IFERROR((($C26*s_DL)/up_com!C26),".")</f>
        <v>765402.29680702917</v>
      </c>
      <c r="E26" s="30">
        <f>IFERROR((($C26*s_DL)/up_com!D26),".")</f>
        <v>50866572.657678865</v>
      </c>
      <c r="F26" s="30">
        <f>IFERROR((($C26*s_DL)/up_com!E26),".")</f>
        <v>61055.108110145506</v>
      </c>
      <c r="G26" s="30">
        <f>IFERROR((($C26*s_DL)/up_com!F26),".")</f>
        <v>4.9338478504232821</v>
      </c>
      <c r="H26" s="30">
        <f>IFERROR((($C26*s_DL)/up_com!G26),".")</f>
        <v>826462.33876502502</v>
      </c>
      <c r="I26" s="30">
        <f>IFERROR((($C26*s_DL)/up_com!H26),".")</f>
        <v>51631979.888333745</v>
      </c>
      <c r="J26" s="30">
        <f>IFERROR((($C26*s_DL)/up_com!I26),".")</f>
        <v>7.0587821451299533</v>
      </c>
      <c r="K26" s="30">
        <f>IFERROR((($C26*s_DL)/up_com!J26),".")</f>
        <v>7.0587821451299533</v>
      </c>
      <c r="L26" s="30">
        <f>IFERROR((($C26*s_DL)/up_com!K26),".")</f>
        <v>7.0587821451299533</v>
      </c>
      <c r="M26" s="30">
        <f>IFERROR((($C26*s_DL)/up_com!L26),".")</f>
        <v>7.0587821451299533</v>
      </c>
      <c r="N26" s="30">
        <f>IFERROR((($C26*s_DL)/up_com!M26),".")</f>
        <v>7.0587821451299533</v>
      </c>
      <c r="O26" s="30">
        <f>IFERROR((($C26*s_DL)/up_com!N26),".")</f>
        <v>5.5920050950258329</v>
      </c>
      <c r="P26" s="30">
        <f>IFERROR((($C26*s_DL)/up_com!O26),".")</f>
        <v>5.583596064807745</v>
      </c>
      <c r="Q26" s="30">
        <f>IFERROR((($C26*s_DL)/up_com!P26),".")</f>
        <v>5.5863384990242562</v>
      </c>
      <c r="R26" s="30">
        <f>IFERROR((($C26*s_DL)/up_com!Q26),".")</f>
        <v>5.5153521129045417</v>
      </c>
      <c r="S26" s="30">
        <f>IFERROR((($C26*s_DL)/up_com!R26),".")</f>
        <v>5.5762492278803695</v>
      </c>
    </row>
    <row r="27" spans="1:19">
      <c r="A27" s="88" t="s">
        <v>34</v>
      </c>
      <c r="B27" s="28"/>
      <c r="C27" s="28">
        <v>5</v>
      </c>
      <c r="D27" s="30">
        <f>IFERROR((($C27*s_DL)/up_com!C27),".")</f>
        <v>765402.29680702917</v>
      </c>
      <c r="E27" s="30">
        <f>IFERROR((($C27*s_DL)/up_com!D27),".")</f>
        <v>50866572.657678865</v>
      </c>
      <c r="F27" s="30">
        <f>IFERROR((($C27*s_DL)/up_com!E27),".")</f>
        <v>61055.108110145506</v>
      </c>
      <c r="G27" s="30">
        <f>IFERROR((($C27*s_DL)/up_com!F27),".")</f>
        <v>4.4315905855410413</v>
      </c>
      <c r="H27" s="30">
        <f>IFERROR((($C27*s_DL)/up_com!G27),".")</f>
        <v>826461.83650776022</v>
      </c>
      <c r="I27" s="30">
        <f>IFERROR((($C27*s_DL)/up_com!H27),".")</f>
        <v>51631979.38607648</v>
      </c>
      <c r="J27" s="30" t="str">
        <f>IFERROR((($C27*s_DL)/up_com!I27),".")</f>
        <v>.</v>
      </c>
      <c r="K27" s="30" t="str">
        <f>IFERROR((($C27*s_DL)/up_com!J27),".")</f>
        <v>.</v>
      </c>
      <c r="L27" s="30" t="str">
        <f>IFERROR((($C27*s_DL)/up_com!K27),".")</f>
        <v>.</v>
      </c>
      <c r="M27" s="30" t="str">
        <f>IFERROR((($C27*s_DL)/up_com!L27),".")</f>
        <v>.</v>
      </c>
      <c r="N27" s="30" t="str">
        <f>IFERROR((($C27*s_DL)/up_com!M27),".")</f>
        <v>.</v>
      </c>
      <c r="O27" s="30">
        <f>IFERROR((($C27*s_DL)/up_com!N27),".")</f>
        <v>5.612436953572252</v>
      </c>
      <c r="P27" s="30">
        <f>IFERROR((($C27*s_DL)/up_com!O27),".")</f>
        <v>5.5579115229096328</v>
      </c>
      <c r="Q27" s="30">
        <f>IFERROR((($C27*s_DL)/up_com!P27),".")</f>
        <v>5.6263736153042601</v>
      </c>
      <c r="R27" s="30">
        <f>IFERROR((($C27*s_DL)/up_com!Q27),".")</f>
        <v>5.5704490934640205</v>
      </c>
      <c r="S27" s="30">
        <f>IFERROR((($C27*s_DL)/up_com!R27),".")</f>
        <v>5.0085966025046957</v>
      </c>
    </row>
    <row r="28" spans="1:19">
      <c r="A28" s="88" t="s">
        <v>35</v>
      </c>
      <c r="B28" s="28"/>
      <c r="C28" s="28">
        <v>5</v>
      </c>
      <c r="D28" s="30">
        <f>IFERROR((($C28*s_DL)/up_com!C28),".")</f>
        <v>765402.29680702917</v>
      </c>
      <c r="E28" s="30">
        <f>IFERROR((($C28*s_DL)/up_com!D28),".")</f>
        <v>50866572.657678865</v>
      </c>
      <c r="F28" s="30">
        <f>IFERROR((($C28*s_DL)/up_com!E28),".")</f>
        <v>61055.108110145506</v>
      </c>
      <c r="G28" s="30">
        <f>IFERROR((($C28*s_DL)/up_com!F28),".")</f>
        <v>4.4668982624714957</v>
      </c>
      <c r="H28" s="30">
        <f>IFERROR((($C28*s_DL)/up_com!G28),".")</f>
        <v>826461.87181543699</v>
      </c>
      <c r="I28" s="30">
        <f>IFERROR((($C28*s_DL)/up_com!H28),".")</f>
        <v>51631979.421384163</v>
      </c>
      <c r="J28" s="30" t="str">
        <f>IFERROR((($C28*s_DL)/up_com!I28),".")</f>
        <v>.</v>
      </c>
      <c r="K28" s="30" t="str">
        <f>IFERROR((($C28*s_DL)/up_com!J28),".")</f>
        <v>.</v>
      </c>
      <c r="L28" s="30" t="str">
        <f>IFERROR((($C28*s_DL)/up_com!K28),".")</f>
        <v>.</v>
      </c>
      <c r="M28" s="30" t="str">
        <f>IFERROR((($C28*s_DL)/up_com!L28),".")</f>
        <v>.</v>
      </c>
      <c r="N28" s="30" t="str">
        <f>IFERROR((($C28*s_DL)/up_com!M28),".")</f>
        <v>.</v>
      </c>
      <c r="O28" s="30">
        <f>IFERROR((($C28*s_DL)/up_com!N28),".")</f>
        <v>5.5522275475897249</v>
      </c>
      <c r="P28" s="30">
        <f>IFERROR((($C28*s_DL)/up_com!O28),".")</f>
        <v>5.5061288835457436</v>
      </c>
      <c r="Q28" s="30">
        <f>IFERROR((($C28*s_DL)/up_com!P28),".")</f>
        <v>5.5552876232204316</v>
      </c>
      <c r="R28" s="30">
        <f>IFERROR((($C28*s_DL)/up_com!Q28),".")</f>
        <v>5.5041963042531439</v>
      </c>
      <c r="S28" s="30">
        <f>IFERROR((($C28*s_DL)/up_com!R28),".")</f>
        <v>5.0485014419303385</v>
      </c>
    </row>
    <row r="29" spans="1:19">
      <c r="A29" s="88" t="s">
        <v>36</v>
      </c>
      <c r="B29" s="28"/>
      <c r="C29" s="28">
        <v>5</v>
      </c>
      <c r="D29" s="30">
        <f>IFERROR((($C29*s_DL)/up_com!C29),".")</f>
        <v>765402.29680702917</v>
      </c>
      <c r="E29" s="30">
        <f>IFERROR((($C29*s_DL)/up_com!D29),".")</f>
        <v>50866572.657678865</v>
      </c>
      <c r="F29" s="30">
        <f>IFERROR((($C29*s_DL)/up_com!E29),".")</f>
        <v>61055.108110145506</v>
      </c>
      <c r="G29" s="30">
        <f>IFERROR((($C29*s_DL)/up_com!F29),".")</f>
        <v>4.483366090167241</v>
      </c>
      <c r="H29" s="30">
        <f>IFERROR((($C29*s_DL)/up_com!G29),".")</f>
        <v>826461.88828326482</v>
      </c>
      <c r="I29" s="30">
        <f>IFERROR((($C29*s_DL)/up_com!H29),".")</f>
        <v>51631979.43785198</v>
      </c>
      <c r="J29" s="30">
        <f>IFERROR((($C29*s_DL)/up_com!I29),".")</f>
        <v>5.5403231953054872</v>
      </c>
      <c r="K29" s="30">
        <f>IFERROR((($C29*s_DL)/up_com!J29),".")</f>
        <v>5.5403231953054872</v>
      </c>
      <c r="L29" s="30">
        <f>IFERROR((($C29*s_DL)/up_com!K29),".")</f>
        <v>5.5403231953054872</v>
      </c>
      <c r="M29" s="30">
        <f>IFERROR((($C29*s_DL)/up_com!L29),".")</f>
        <v>5.5403231953054872</v>
      </c>
      <c r="N29" s="30">
        <f>IFERROR((($C29*s_DL)/up_com!M29),".")</f>
        <v>5.5403231953054872</v>
      </c>
      <c r="O29" s="30">
        <f>IFERROR((($C29*s_DL)/up_com!N29),".")</f>
        <v>5.56212069532772</v>
      </c>
      <c r="P29" s="30">
        <f>IFERROR((($C29*s_DL)/up_com!O29),".")</f>
        <v>5.478331548831866</v>
      </c>
      <c r="Q29" s="30">
        <f>IFERROR((($C29*s_DL)/up_com!P29),".")</f>
        <v>5.5429880934273248</v>
      </c>
      <c r="R29" s="30">
        <f>IFERROR((($C29*s_DL)/up_com!Q29),".")</f>
        <v>5.4240012409808402</v>
      </c>
      <c r="S29" s="30">
        <f>IFERROR((($C29*s_DL)/up_com!R29),".")</f>
        <v>5.0671134288130295</v>
      </c>
    </row>
    <row r="30" spans="1:19">
      <c r="A30" s="88" t="s">
        <v>37</v>
      </c>
      <c r="B30" s="28"/>
      <c r="C30" s="28">
        <v>5</v>
      </c>
      <c r="D30" s="30">
        <f>IFERROR((($C30*s_DL)/up_com!C30),".")</f>
        <v>765402.29680702917</v>
      </c>
      <c r="E30" s="30">
        <f>IFERROR((($C30*s_DL)/up_com!D30),".")</f>
        <v>50866572.657678865</v>
      </c>
      <c r="F30" s="30">
        <f>IFERROR((($C30*s_DL)/up_com!E30),".")</f>
        <v>61055.108110145506</v>
      </c>
      <c r="G30" s="30">
        <f>IFERROR((($C30*s_DL)/up_com!F30),".")</f>
        <v>4.6808236823798612</v>
      </c>
      <c r="H30" s="30">
        <f>IFERROR((($C30*s_DL)/up_com!G30),".")</f>
        <v>826462.08574085706</v>
      </c>
      <c r="I30" s="30">
        <f>IFERROR((($C30*s_DL)/up_com!H30),".")</f>
        <v>51631979.635309577</v>
      </c>
      <c r="J30" s="30">
        <f>IFERROR((($C30*s_DL)/up_com!I30),".")</f>
        <v>6.0386591440895785</v>
      </c>
      <c r="K30" s="30">
        <f>IFERROR((($C30*s_DL)/up_com!J30),".")</f>
        <v>6.0386591440895785</v>
      </c>
      <c r="L30" s="30">
        <f>IFERROR((($C30*s_DL)/up_com!K30),".")</f>
        <v>6.0386591440895785</v>
      </c>
      <c r="M30" s="30">
        <f>IFERROR((($C30*s_DL)/up_com!L30),".")</f>
        <v>6.0386591440895785</v>
      </c>
      <c r="N30" s="30">
        <f>IFERROR((($C30*s_DL)/up_com!M30),".")</f>
        <v>6.0386591440895785</v>
      </c>
      <c r="O30" s="30">
        <f>IFERROR((($C30*s_DL)/up_com!N30),".")</f>
        <v>5.3085831243022898</v>
      </c>
      <c r="P30" s="30">
        <f>IFERROR((($C30*s_DL)/up_com!O30),".")</f>
        <v>5.3673300200440686</v>
      </c>
      <c r="Q30" s="30">
        <f>IFERROR((($C30*s_DL)/up_com!P30),".")</f>
        <v>5.4284961741186439</v>
      </c>
      <c r="R30" s="30">
        <f>IFERROR((($C30*s_DL)/up_com!Q30),".")</f>
        <v>5.2223045547319495</v>
      </c>
      <c r="S30" s="30">
        <f>IFERROR((($C30*s_DL)/up_com!R30),".")</f>
        <v>5.2902805753273405</v>
      </c>
    </row>
    <row r="31" spans="1:19">
      <c r="A31" s="27" t="s">
        <v>38</v>
      </c>
      <c r="B31" s="28" t="s">
        <v>13</v>
      </c>
      <c r="C31" s="28">
        <v>5</v>
      </c>
      <c r="D31" s="30">
        <f>IFERROR((($C31*s_DL)/up_com!C31),".")</f>
        <v>765402.29680702917</v>
      </c>
      <c r="E31" s="30">
        <f>IFERROR((($C31*s_DL)/up_com!D31),".")</f>
        <v>50866572.657678865</v>
      </c>
      <c r="F31" s="30">
        <f>IFERROR((($C31*s_DL)/up_com!E31),".")</f>
        <v>61055.108110145506</v>
      </c>
      <c r="G31" s="30">
        <f>IFERROR((($C31*s_DL)/up_com!F31),".")</f>
        <v>4.6956722905907364</v>
      </c>
      <c r="H31" s="30">
        <f>IFERROR((($C31*s_DL)/up_com!G31),".")</f>
        <v>826462.10058946523</v>
      </c>
      <c r="I31" s="30">
        <f>IFERROR((($C31*s_DL)/up_com!H31),".")</f>
        <v>51631979.650158189</v>
      </c>
      <c r="J31" s="30">
        <f>IFERROR((($C31*s_DL)/up_com!I31),".")</f>
        <v>6.2848957305476016</v>
      </c>
      <c r="K31" s="30">
        <f>IFERROR((($C31*s_DL)/up_com!J31),".")</f>
        <v>6.2848957305476016</v>
      </c>
      <c r="L31" s="30">
        <f>IFERROR((($C31*s_DL)/up_com!K31),".")</f>
        <v>6.2848957305476016</v>
      </c>
      <c r="M31" s="30">
        <f>IFERROR((($C31*s_DL)/up_com!L31),".")</f>
        <v>6.2848957305476016</v>
      </c>
      <c r="N31" s="30">
        <f>IFERROR((($C31*s_DL)/up_com!M31),".")</f>
        <v>6.2848957305476016</v>
      </c>
      <c r="O31" s="30">
        <f>IFERROR((($C31*s_DL)/up_com!N31),".")</f>
        <v>5.0048086678459693</v>
      </c>
      <c r="P31" s="30">
        <f>IFERROR((($C31*s_DL)/up_com!O31),".")</f>
        <v>5.3529692708265602</v>
      </c>
      <c r="Q31" s="30">
        <f>IFERROR((($C31*s_DL)/up_com!P31),".")</f>
        <v>5.4404870900374638</v>
      </c>
      <c r="R31" s="30">
        <f>IFERROR((($C31*s_DL)/up_com!Q31),".")</f>
        <v>5.1222147057683722</v>
      </c>
      <c r="S31" s="30">
        <f>IFERROR((($C31*s_DL)/up_com!R31),".")</f>
        <v>5.3070625156265105</v>
      </c>
    </row>
    <row r="32" spans="1:19">
      <c r="A32" s="88" t="s">
        <v>39</v>
      </c>
      <c r="B32" s="28"/>
      <c r="C32" s="28">
        <v>5</v>
      </c>
      <c r="D32" s="30">
        <f>IFERROR((($C32*s_DL)/up_com!C32),".")</f>
        <v>765402.29680702917</v>
      </c>
      <c r="E32" s="30">
        <f>IFERROR((($C32*s_DL)/up_com!D32),".")</f>
        <v>50866572.657678865</v>
      </c>
      <c r="F32" s="30">
        <f>IFERROR((($C32*s_DL)/up_com!E32),".")</f>
        <v>61055.108110145506</v>
      </c>
      <c r="G32" s="30">
        <f>IFERROR((($C32*s_DL)/up_com!F32),".")</f>
        <v>4.45815137316026</v>
      </c>
      <c r="H32" s="30">
        <f>IFERROR((($C32*s_DL)/up_com!G32),".")</f>
        <v>826461.8630685478</v>
      </c>
      <c r="I32" s="30">
        <f>IFERROR((($C32*s_DL)/up_com!H32),".")</f>
        <v>51631979.412637271</v>
      </c>
      <c r="J32" s="30">
        <f>IFERROR((($C32*s_DL)/up_com!I32),".")</f>
        <v>5.5520487470415825</v>
      </c>
      <c r="K32" s="30">
        <f>IFERROR((($C32*s_DL)/up_com!J32),".")</f>
        <v>5.5520487470415825</v>
      </c>
      <c r="L32" s="30">
        <f>IFERROR((($C32*s_DL)/up_com!K32),".")</f>
        <v>5.5520487470415825</v>
      </c>
      <c r="M32" s="30">
        <f>IFERROR((($C32*s_DL)/up_com!L32),".")</f>
        <v>5.5520487470415825</v>
      </c>
      <c r="N32" s="30">
        <f>IFERROR((($C32*s_DL)/up_com!M32),".")</f>
        <v>5.5520487470415825</v>
      </c>
      <c r="O32" s="30">
        <f>IFERROR((($C32*s_DL)/up_com!N32),".")</f>
        <v>5.5675281624629767</v>
      </c>
      <c r="P32" s="30">
        <f>IFERROR((($C32*s_DL)/up_com!O32),".")</f>
        <v>5.519588987967265</v>
      </c>
      <c r="Q32" s="30">
        <f>IFERROR((($C32*s_DL)/up_com!P32),".")</f>
        <v>5.5813626263818241</v>
      </c>
      <c r="R32" s="30">
        <f>IFERROR((($C32*s_DL)/up_com!Q32),".")</f>
        <v>5.4800668877727698</v>
      </c>
      <c r="S32" s="30">
        <f>IFERROR((($C32*s_DL)/up_com!R32),".")</f>
        <v>5.0386156821244379</v>
      </c>
    </row>
    <row r="33" spans="1:19">
      <c r="A33" s="88" t="s">
        <v>40</v>
      </c>
      <c r="B33" s="28"/>
      <c r="C33" s="28">
        <v>5</v>
      </c>
      <c r="D33" s="30">
        <f>IFERROR((($C33*s_DL)/up_com!C33),".")</f>
        <v>765402.29680702917</v>
      </c>
      <c r="E33" s="30">
        <f>IFERROR((($C33*s_DL)/up_com!D33),".")</f>
        <v>50866572.657678865</v>
      </c>
      <c r="F33" s="30">
        <f>IFERROR((($C33*s_DL)/up_com!E33),".")</f>
        <v>61055.108110145506</v>
      </c>
      <c r="G33" s="30">
        <f>IFERROR((($C33*s_DL)/up_com!F33),".")</f>
        <v>4.5900327013783366</v>
      </c>
      <c r="H33" s="30">
        <f>IFERROR((($C33*s_DL)/up_com!G33),".")</f>
        <v>826461.99494987598</v>
      </c>
      <c r="I33" s="30">
        <f>IFERROR((($C33*s_DL)/up_com!H33),".")</f>
        <v>51631979.544518597</v>
      </c>
      <c r="J33" s="30" t="str">
        <f>IFERROR((($C33*s_DL)/up_com!I33),".")</f>
        <v>.</v>
      </c>
      <c r="K33" s="30" t="str">
        <f>IFERROR((($C33*s_DL)/up_com!J33),".")</f>
        <v>.</v>
      </c>
      <c r="L33" s="30" t="str">
        <f>IFERROR((($C33*s_DL)/up_com!K33),".")</f>
        <v>.</v>
      </c>
      <c r="M33" s="30" t="str">
        <f>IFERROR((($C33*s_DL)/up_com!L33),".")</f>
        <v>.</v>
      </c>
      <c r="N33" s="30" t="str">
        <f>IFERROR((($C33*s_DL)/up_com!M33),".")</f>
        <v>.</v>
      </c>
      <c r="O33" s="30">
        <f>IFERROR((($C33*s_DL)/up_com!N33),".")</f>
        <v>5.5063190952708077</v>
      </c>
      <c r="P33" s="30">
        <f>IFERROR((($C33*s_DL)/up_com!O33),".")</f>
        <v>5.4719241435115906</v>
      </c>
      <c r="Q33" s="30">
        <f>IFERROR((($C33*s_DL)/up_com!P33),".")</f>
        <v>5.4975230583774035</v>
      </c>
      <c r="R33" s="30">
        <f>IFERROR((($C33*s_DL)/up_com!Q33),".")</f>
        <v>5.4079053265616404</v>
      </c>
      <c r="S33" s="30">
        <f>IFERROR((($C33*s_DL)/up_com!R33),".")</f>
        <v>5.1876683438486522</v>
      </c>
    </row>
    <row r="34" spans="1:19">
      <c r="A34" s="88" t="s">
        <v>41</v>
      </c>
      <c r="B34" s="28"/>
      <c r="C34" s="28">
        <v>5</v>
      </c>
      <c r="D34" s="30">
        <f>IFERROR((($C34*s_DL)/up_com!C34),".")</f>
        <v>765402.29680702917</v>
      </c>
      <c r="E34" s="30">
        <f>IFERROR((($C34*s_DL)/up_com!D34),".")</f>
        <v>50866572.657678865</v>
      </c>
      <c r="F34" s="30">
        <f>IFERROR((($C34*s_DL)/up_com!E34),".")</f>
        <v>61055.108110145506</v>
      </c>
      <c r="G34" s="30">
        <f>IFERROR((($C34*s_DL)/up_com!F34),".")</f>
        <v>5.0694710486113443</v>
      </c>
      <c r="H34" s="30">
        <f>IFERROR((($C34*s_DL)/up_com!G34),".")</f>
        <v>826462.47438822326</v>
      </c>
      <c r="I34" s="30">
        <f>IFERROR((($C34*s_DL)/up_com!H34),".")</f>
        <v>51631980.02395694</v>
      </c>
      <c r="J34" s="30" t="str">
        <f>IFERROR((($C34*s_DL)/up_com!I34),".")</f>
        <v>.</v>
      </c>
      <c r="K34" s="30" t="str">
        <f>IFERROR((($C34*s_DL)/up_com!J34),".")</f>
        <v>.</v>
      </c>
      <c r="L34" s="30" t="str">
        <f>IFERROR((($C34*s_DL)/up_com!K34),".")</f>
        <v>.</v>
      </c>
      <c r="M34" s="30" t="str">
        <f>IFERROR((($C34*s_DL)/up_com!L34),".")</f>
        <v>.</v>
      </c>
      <c r="N34" s="30" t="str">
        <f>IFERROR((($C34*s_DL)/up_com!M34),".")</f>
        <v>.</v>
      </c>
      <c r="O34" s="30">
        <f>IFERROR((($C34*s_DL)/up_com!N34),".")</f>
        <v>5.2289622606915804</v>
      </c>
      <c r="P34" s="30">
        <f>IFERROR((($C34*s_DL)/up_com!O34),".")</f>
        <v>5.5999366012365099</v>
      </c>
      <c r="Q34" s="30">
        <f>IFERROR((($C34*s_DL)/up_com!P34),".")</f>
        <v>5.4080453298061739</v>
      </c>
      <c r="R34" s="30">
        <f>IFERROR((($C34*s_DL)/up_com!Q34),".")</f>
        <v>5.3371476867748555</v>
      </c>
      <c r="S34" s="30">
        <f>IFERROR((($C34*s_DL)/up_com!R34),".")</f>
        <v>5.7295309619561294</v>
      </c>
    </row>
    <row r="35" spans="1:19">
      <c r="A35" s="88" t="s">
        <v>42</v>
      </c>
      <c r="B35" s="28"/>
      <c r="C35" s="28">
        <v>5</v>
      </c>
      <c r="D35" s="30">
        <f>IFERROR((($C35*s_DL)/up_com!C35),".")</f>
        <v>765402.29680702917</v>
      </c>
      <c r="E35" s="30">
        <f>IFERROR((($C35*s_DL)/up_com!D35),".")</f>
        <v>50866572.657678865</v>
      </c>
      <c r="F35" s="30">
        <f>IFERROR((($C35*s_DL)/up_com!E35),".")</f>
        <v>61055.108110145506</v>
      </c>
      <c r="G35" s="30">
        <f>IFERROR((($C35*s_DL)/up_com!F35),".")</f>
        <v>4.7902468170476844</v>
      </c>
      <c r="H35" s="30">
        <f>IFERROR((($C35*s_DL)/up_com!G35),".")</f>
        <v>826462.19516399154</v>
      </c>
      <c r="I35" s="30">
        <f>IFERROR((($C35*s_DL)/up_com!H35),".")</f>
        <v>51631979.744732715</v>
      </c>
      <c r="J35" s="30">
        <f>IFERROR((($C35*s_DL)/up_com!I35),".")</f>
        <v>5.9976197130132416</v>
      </c>
      <c r="K35" s="30">
        <f>IFERROR((($C35*s_DL)/up_com!J35),".")</f>
        <v>5.9976197130132416</v>
      </c>
      <c r="L35" s="30">
        <f>IFERROR((($C35*s_DL)/up_com!K35),".")</f>
        <v>5.9976197130132416</v>
      </c>
      <c r="M35" s="30">
        <f>IFERROR((($C35*s_DL)/up_com!L35),".")</f>
        <v>5.9976197130132416</v>
      </c>
      <c r="N35" s="30">
        <f>IFERROR((($C35*s_DL)/up_com!M35),".")</f>
        <v>5.9976197130132416</v>
      </c>
      <c r="O35" s="30">
        <f>IFERROR((($C35*s_DL)/up_com!N35),".")</f>
        <v>5.504904450608934</v>
      </c>
      <c r="P35" s="30">
        <f>IFERROR((($C35*s_DL)/up_com!O35),".")</f>
        <v>5.4862673260633894</v>
      </c>
      <c r="Q35" s="30">
        <f>IFERROR((($C35*s_DL)/up_com!P35),".")</f>
        <v>5.4481387589592059</v>
      </c>
      <c r="R35" s="30">
        <f>IFERROR((($C35*s_DL)/up_com!Q35),".")</f>
        <v>5.4465911613657028</v>
      </c>
      <c r="S35" s="30">
        <f>IFERROR((($C35*s_DL)/up_com!R35),".")</f>
        <v>5.4139509212119128</v>
      </c>
    </row>
    <row r="36" spans="1:19">
      <c r="A36" s="88" t="s">
        <v>43</v>
      </c>
      <c r="B36" s="28"/>
      <c r="C36" s="28">
        <v>5</v>
      </c>
      <c r="D36" s="30">
        <f>IFERROR((($C36*s_DL)/up_com!C36),".")</f>
        <v>765402.29680702917</v>
      </c>
      <c r="E36" s="30">
        <f>IFERROR((($C36*s_DL)/up_com!D36),".")</f>
        <v>50866572.657678865</v>
      </c>
      <c r="F36" s="30">
        <f>IFERROR((($C36*s_DL)/up_com!E36),".")</f>
        <v>61055.108110145506</v>
      </c>
      <c r="G36" s="30">
        <f>IFERROR((($C36*s_DL)/up_com!F36),".")</f>
        <v>4.4973033113134147</v>
      </c>
      <c r="H36" s="30">
        <f>IFERROR((($C36*s_DL)/up_com!G36),".")</f>
        <v>826461.90222048596</v>
      </c>
      <c r="I36" s="30">
        <f>IFERROR((($C36*s_DL)/up_com!H36),".")</f>
        <v>51631979.451789208</v>
      </c>
      <c r="J36" s="30" t="str">
        <f>IFERROR((($C36*s_DL)/up_com!I36),".")</f>
        <v>.</v>
      </c>
      <c r="K36" s="30" t="str">
        <f>IFERROR((($C36*s_DL)/up_com!J36),".")</f>
        <v>.</v>
      </c>
      <c r="L36" s="30" t="str">
        <f>IFERROR((($C36*s_DL)/up_com!K36),".")</f>
        <v>.</v>
      </c>
      <c r="M36" s="30" t="str">
        <f>IFERROR((($C36*s_DL)/up_com!L36),".")</f>
        <v>.</v>
      </c>
      <c r="N36" s="30" t="str">
        <f>IFERROR((($C36*s_DL)/up_com!M36),".")</f>
        <v>.</v>
      </c>
      <c r="O36" s="30">
        <f>IFERROR((($C36*s_DL)/up_com!N36),".")</f>
        <v>5.5226359178976603</v>
      </c>
      <c r="P36" s="30">
        <f>IFERROR((($C36*s_DL)/up_com!O36),".")</f>
        <v>5.5324786360454237</v>
      </c>
      <c r="Q36" s="30">
        <f>IFERROR((($C36*s_DL)/up_com!P36),".")</f>
        <v>5.5822930085499145</v>
      </c>
      <c r="R36" s="30">
        <f>IFERROR((($C36*s_DL)/up_com!Q36),".")</f>
        <v>5.4422898939053361</v>
      </c>
      <c r="S36" s="30">
        <f>IFERROR((($C36*s_DL)/up_com!R36),".")</f>
        <v>5.0828653167940239</v>
      </c>
    </row>
    <row r="37" spans="1:19">
      <c r="A37" s="88" t="s">
        <v>44</v>
      </c>
      <c r="B37" s="28"/>
      <c r="C37" s="28">
        <v>5</v>
      </c>
      <c r="D37" s="30">
        <f>IFERROR((($C37*s_DL)/up_com!C37),".")</f>
        <v>765402.29680702917</v>
      </c>
      <c r="E37" s="30">
        <f>IFERROR((($C37*s_DL)/up_com!D37),".")</f>
        <v>50866572.657678865</v>
      </c>
      <c r="F37" s="30">
        <f>IFERROR((($C37*s_DL)/up_com!E37),".")</f>
        <v>61055.108110145506</v>
      </c>
      <c r="G37" s="30">
        <f>IFERROR((($C37*s_DL)/up_com!F37),".")</f>
        <v>4.6686291517444021</v>
      </c>
      <c r="H37" s="30">
        <f>IFERROR((($C37*s_DL)/up_com!G37),".")</f>
        <v>826462.07354632649</v>
      </c>
      <c r="I37" s="30">
        <f>IFERROR((($C37*s_DL)/up_com!H37),".")</f>
        <v>51631979.623115048</v>
      </c>
      <c r="J37" s="30">
        <f>IFERROR((($C37*s_DL)/up_com!I37),".")</f>
        <v>5.8510503163120386</v>
      </c>
      <c r="K37" s="30">
        <f>IFERROR((($C37*s_DL)/up_com!J37),".")</f>
        <v>5.8510503163120386</v>
      </c>
      <c r="L37" s="30">
        <f>IFERROR((($C37*s_DL)/up_com!K37),".")</f>
        <v>5.8510503163120386</v>
      </c>
      <c r="M37" s="30">
        <f>IFERROR((($C37*s_DL)/up_com!L37),".")</f>
        <v>5.8510503163120386</v>
      </c>
      <c r="N37" s="30">
        <f>IFERROR((($C37*s_DL)/up_com!M37),".")</f>
        <v>5.8510503163120386</v>
      </c>
      <c r="O37" s="30">
        <f>IFERROR((($C37*s_DL)/up_com!N37),".")</f>
        <v>5.2764982812433221</v>
      </c>
      <c r="P37" s="30">
        <f>IFERROR((($C37*s_DL)/up_com!O37),".")</f>
        <v>5.2764982812433221</v>
      </c>
      <c r="Q37" s="30">
        <f>IFERROR((($C37*s_DL)/up_com!P37),".")</f>
        <v>5.2764982812433221</v>
      </c>
      <c r="R37" s="30">
        <f>IFERROR((($C37*s_DL)/up_com!Q37),".")</f>
        <v>5.2764982812433221</v>
      </c>
      <c r="S37" s="30">
        <f>IFERROR((($C37*s_DL)/up_com!R37),".")</f>
        <v>5.2764982812433221</v>
      </c>
    </row>
    <row r="38" spans="1:19">
      <c r="A38" s="88" t="s">
        <v>45</v>
      </c>
      <c r="B38" s="28"/>
      <c r="C38" s="28">
        <v>5</v>
      </c>
      <c r="D38" s="30">
        <f>IFERROR((($C38*s_DL)/up_com!C38),".")</f>
        <v>765402.29680702917</v>
      </c>
      <c r="E38" s="30">
        <f>IFERROR((($C38*s_DL)/up_com!D38),".")</f>
        <v>50866572.657678865</v>
      </c>
      <c r="F38" s="30">
        <f>IFERROR((($C38*s_DL)/up_com!E38),".")</f>
        <v>61055.108110145506</v>
      </c>
      <c r="G38" s="30">
        <f>IFERROR((($C38*s_DL)/up_com!F38),".")</f>
        <v>5.1873657241604469</v>
      </c>
      <c r="H38" s="30">
        <f>IFERROR((($C38*s_DL)/up_com!G38),".")</f>
        <v>826462.59228289872</v>
      </c>
      <c r="I38" s="30">
        <f>IFERROR((($C38*s_DL)/up_com!H38),".")</f>
        <v>51631980.141851626</v>
      </c>
      <c r="J38" s="30" t="str">
        <f>IFERROR((($C38*s_DL)/up_com!I38),".")</f>
        <v>.</v>
      </c>
      <c r="K38" s="30" t="str">
        <f>IFERROR((($C38*s_DL)/up_com!J38),".")</f>
        <v>.</v>
      </c>
      <c r="L38" s="30" t="str">
        <f>IFERROR((($C38*s_DL)/up_com!K38),".")</f>
        <v>.</v>
      </c>
      <c r="M38" s="30" t="str">
        <f>IFERROR((($C38*s_DL)/up_com!L38),".")</f>
        <v>.</v>
      </c>
      <c r="N38" s="30" t="str">
        <f>IFERROR((($C38*s_DL)/up_com!M38),".")</f>
        <v>.</v>
      </c>
      <c r="O38" s="30">
        <f>IFERROR((($C38*s_DL)/up_com!N38),".")</f>
        <v>5.4363921685537226</v>
      </c>
      <c r="P38" s="30">
        <f>IFERROR((($C38*s_DL)/up_com!O38),".")</f>
        <v>5.8627758680481339</v>
      </c>
      <c r="Q38" s="30">
        <f>IFERROR((($C38*s_DL)/up_com!P38),".")</f>
        <v>5.7502705742049924</v>
      </c>
      <c r="R38" s="30">
        <f>IFERROR((($C38*s_DL)/up_com!Q38),".")</f>
        <v>5.5962860558641321</v>
      </c>
      <c r="S38" s="30">
        <f>IFERROR((($C38*s_DL)/up_com!R38),".")</f>
        <v>5.8627758680481339</v>
      </c>
    </row>
    <row r="39" spans="1:19">
      <c r="A39" s="88" t="s">
        <v>46</v>
      </c>
      <c r="B39" s="28"/>
      <c r="C39" s="28">
        <v>5</v>
      </c>
      <c r="D39" s="30">
        <f>IFERROR((($C39*s_DL)/up_com!C39),".")</f>
        <v>765402.29680702917</v>
      </c>
      <c r="E39" s="30">
        <f>IFERROR((($C39*s_DL)/up_com!D39),".")</f>
        <v>50866572.657678865</v>
      </c>
      <c r="F39" s="30">
        <f>IFERROR((($C39*s_DL)/up_com!E39),".")</f>
        <v>61055.108110145506</v>
      </c>
      <c r="G39" s="30">
        <f>IFERROR((($C39*s_DL)/up_com!F39),".")</f>
        <v>5.1873657241604469</v>
      </c>
      <c r="H39" s="30">
        <f>IFERROR((($C39*s_DL)/up_com!G39),".")</f>
        <v>826462.59228289872</v>
      </c>
      <c r="I39" s="30">
        <f>IFERROR((($C39*s_DL)/up_com!H39),".")</f>
        <v>51631980.141851626</v>
      </c>
      <c r="J39" s="30">
        <f>IFERROR((($C39*s_DL)/up_com!I39),".")</f>
        <v>7.0763704727340997</v>
      </c>
      <c r="K39" s="30">
        <f>IFERROR((($C39*s_DL)/up_com!J39),".")</f>
        <v>7.0763704727340997</v>
      </c>
      <c r="L39" s="30">
        <f>IFERROR((($C39*s_DL)/up_com!K39),".")</f>
        <v>7.0763704727340997</v>
      </c>
      <c r="M39" s="30">
        <f>IFERROR((($C39*s_DL)/up_com!L39),".")</f>
        <v>7.0763704727340997</v>
      </c>
      <c r="N39" s="30">
        <f>IFERROR((($C39*s_DL)/up_com!M39),".")</f>
        <v>7.0763704727340997</v>
      </c>
      <c r="O39" s="30">
        <f>IFERROR((($C39*s_DL)/up_com!N39),".")</f>
        <v>5.8627758680481339</v>
      </c>
      <c r="P39" s="30">
        <f>IFERROR((($C39*s_DL)/up_com!O39),".")</f>
        <v>5.7295309619561294</v>
      </c>
      <c r="Q39" s="30">
        <f>IFERROR((($C39*s_DL)/up_com!P39),".")</f>
        <v>5.7043224662089962</v>
      </c>
      <c r="R39" s="30">
        <f>IFERROR((($C39*s_DL)/up_com!Q39),".")</f>
        <v>5.6152708182096918</v>
      </c>
      <c r="S39" s="30">
        <f>IFERROR((($C39*s_DL)/up_com!R39),".")</f>
        <v>5.8627758680481339</v>
      </c>
    </row>
    <row r="40" spans="1:19">
      <c r="A40" s="88" t="s">
        <v>47</v>
      </c>
      <c r="B40" s="28"/>
      <c r="C40" s="28">
        <v>5</v>
      </c>
      <c r="D40" s="30">
        <f>IFERROR((($C40*s_DL)/up_com!C40),".")</f>
        <v>765402.29680702917</v>
      </c>
      <c r="E40" s="30">
        <f>IFERROR((($C40*s_DL)/up_com!D40),".")</f>
        <v>50866572.657678865</v>
      </c>
      <c r="F40" s="30">
        <f>IFERROR((($C40*s_DL)/up_com!E40),".")</f>
        <v>61055.108110145506</v>
      </c>
      <c r="G40" s="30">
        <f>IFERROR((($C40*s_DL)/up_com!F40),".")</f>
        <v>5.056224455853024</v>
      </c>
      <c r="H40" s="30">
        <f>IFERROR((($C40*s_DL)/up_com!G40),".")</f>
        <v>826462.46114163043</v>
      </c>
      <c r="I40" s="30">
        <f>IFERROR((($C40*s_DL)/up_com!H40),".")</f>
        <v>51631980.010710351</v>
      </c>
      <c r="J40" s="30">
        <f>IFERROR((($C40*s_DL)/up_com!I40),".")</f>
        <v>6.8711733173524143</v>
      </c>
      <c r="K40" s="30">
        <f>IFERROR((($C40*s_DL)/up_com!J40),".")</f>
        <v>6.8711733173524143</v>
      </c>
      <c r="L40" s="30">
        <f>IFERROR((($C40*s_DL)/up_com!K40),".")</f>
        <v>6.8711733173524143</v>
      </c>
      <c r="M40" s="30">
        <f>IFERROR((($C40*s_DL)/up_com!L40),".")</f>
        <v>6.8711733173524143</v>
      </c>
      <c r="N40" s="30">
        <f>IFERROR((($C40*s_DL)/up_com!M40),".")</f>
        <v>6.8711733173524143</v>
      </c>
      <c r="O40" s="30">
        <f>IFERROR((($C40*s_DL)/up_com!N40),".")</f>
        <v>5.6067006002483328</v>
      </c>
      <c r="P40" s="30">
        <f>IFERROR((($C40*s_DL)/up_com!O40),".")</f>
        <v>5.4230676779445259</v>
      </c>
      <c r="Q40" s="30">
        <f>IFERROR((($C40*s_DL)/up_com!P40),".")</f>
        <v>5.3067388888821689</v>
      </c>
      <c r="R40" s="30">
        <f>IFERROR((($C40*s_DL)/up_com!Q40),".")</f>
        <v>5.348497283131632</v>
      </c>
      <c r="S40" s="30">
        <f>IFERROR((($C40*s_DL)/up_com!R40),".")</f>
        <v>5.7145596241929884</v>
      </c>
    </row>
    <row r="41" spans="1:19">
      <c r="A41" s="34" t="s">
        <v>48</v>
      </c>
      <c r="B41" s="28" t="s">
        <v>9</v>
      </c>
      <c r="C41" s="28">
        <v>5</v>
      </c>
      <c r="D41" s="30">
        <f>IFERROR((($C41*s_DL)/up_com!C41),".")</f>
        <v>765402.29680702917</v>
      </c>
      <c r="E41" s="30">
        <f>IFERROR((($C41*s_DL)/up_com!D41),".")</f>
        <v>50866572.657678865</v>
      </c>
      <c r="F41" s="30">
        <f>IFERROR((($C41*s_DL)/up_com!E41),".")</f>
        <v>61055.108110145506</v>
      </c>
      <c r="G41" s="30">
        <f>IFERROR((($C41*s_DL)/up_com!F41),".")</f>
        <v>4.8114696571922995</v>
      </c>
      <c r="H41" s="30">
        <f>IFERROR((($C41*s_DL)/up_com!G41),".")</f>
        <v>826462.21638683183</v>
      </c>
      <c r="I41" s="30">
        <f>IFERROR((($C41*s_DL)/up_com!H41),".")</f>
        <v>51631979.765955552</v>
      </c>
      <c r="J41" s="30">
        <f>IFERROR((($C41*s_DL)/up_com!I41),".")</f>
        <v>6.2379935236032154</v>
      </c>
      <c r="K41" s="30">
        <f>IFERROR((($C41*s_DL)/up_com!J41),".")</f>
        <v>6.2379935236032154</v>
      </c>
      <c r="L41" s="30">
        <f>IFERROR((($C41*s_DL)/up_com!K41),".")</f>
        <v>6.2379935236032154</v>
      </c>
      <c r="M41" s="30">
        <f>IFERROR((($C41*s_DL)/up_com!L41),".")</f>
        <v>6.2379935236032154</v>
      </c>
      <c r="N41" s="30">
        <f>IFERROR((($C41*s_DL)/up_com!M41),".")</f>
        <v>6.2379935236032154</v>
      </c>
      <c r="O41" s="30">
        <f>IFERROR((($C41*s_DL)/up_com!N41),".")</f>
        <v>4.8281683619219953</v>
      </c>
      <c r="P41" s="30">
        <f>IFERROR((($C41*s_DL)/up_com!O41),".")</f>
        <v>5.2215347574803701</v>
      </c>
      <c r="Q41" s="30">
        <f>IFERROR((($C41*s_DL)/up_com!P41),".")</f>
        <v>5.3263127167234696</v>
      </c>
      <c r="R41" s="30">
        <f>IFERROR((($C41*s_DL)/up_com!Q41),".")</f>
        <v>5.1614868886165377</v>
      </c>
      <c r="S41" s="30">
        <f>IFERROR((($C41*s_DL)/up_com!R41),".")</f>
        <v>5.437937037030153</v>
      </c>
    </row>
    <row r="42" spans="1:19">
      <c r="A42" s="88" t="s">
        <v>49</v>
      </c>
      <c r="B42" s="28"/>
      <c r="C42" s="28">
        <v>5</v>
      </c>
      <c r="D42" s="30">
        <f>IFERROR((($C42*s_DL)/up_com!C42),".")</f>
        <v>765402.29680702917</v>
      </c>
      <c r="E42" s="30">
        <f>IFERROR((($C42*s_DL)/up_com!D42),".")</f>
        <v>50866572.657678865</v>
      </c>
      <c r="F42" s="30">
        <f>IFERROR((($C42*s_DL)/up_com!E42),".")</f>
        <v>61055.108110145506</v>
      </c>
      <c r="G42" s="30">
        <f>IFERROR((($C42*s_DL)/up_com!F42),".")</f>
        <v>4.4555381946108401</v>
      </c>
      <c r="H42" s="30">
        <f>IFERROR((($C42*s_DL)/up_com!G42),".")</f>
        <v>826461.86045536923</v>
      </c>
      <c r="I42" s="30">
        <f>IFERROR((($C42*s_DL)/up_com!H42),".")</f>
        <v>51631979.410024084</v>
      </c>
      <c r="J42" s="30" t="str">
        <f>IFERROR((($C42*s_DL)/up_com!I42),".")</f>
        <v>.</v>
      </c>
      <c r="K42" s="30" t="str">
        <f>IFERROR((($C42*s_DL)/up_com!J42),".")</f>
        <v>.</v>
      </c>
      <c r="L42" s="30" t="str">
        <f>IFERROR((($C42*s_DL)/up_com!K42),".")</f>
        <v>.</v>
      </c>
      <c r="M42" s="30" t="str">
        <f>IFERROR((($C42*s_DL)/up_com!L42),".")</f>
        <v>.</v>
      </c>
      <c r="N42" s="30" t="str">
        <f>IFERROR((($C42*s_DL)/up_com!M42),".")</f>
        <v>.</v>
      </c>
      <c r="O42" s="30">
        <f>IFERROR((($C42*s_DL)/up_com!N42),".")</f>
        <v>5.5986868649829056</v>
      </c>
      <c r="P42" s="30">
        <f>IFERROR((($C42*s_DL)/up_com!O42),".")</f>
        <v>5.5288202806276701</v>
      </c>
      <c r="Q42" s="30">
        <f>IFERROR((($C42*s_DL)/up_com!P42),".")</f>
        <v>5.6081361716075762</v>
      </c>
      <c r="R42" s="30">
        <f>IFERROR((($C42*s_DL)/up_com!Q42),".")</f>
        <v>5.5701596036892278</v>
      </c>
      <c r="S42" s="30">
        <f>IFERROR((($C42*s_DL)/up_com!R42),".")</f>
        <v>5.0356622601077321</v>
      </c>
    </row>
    <row r="43" spans="1:19">
      <c r="A43" s="88" t="s">
        <v>50</v>
      </c>
      <c r="B43" s="28"/>
      <c r="C43" s="28">
        <v>5</v>
      </c>
      <c r="D43" s="30">
        <f>IFERROR((($C43*s_DL)/up_com!C43),".")</f>
        <v>765402.29680702917</v>
      </c>
      <c r="E43" s="30">
        <f>IFERROR((($C43*s_DL)/up_com!D43),".")</f>
        <v>50866572.657678865</v>
      </c>
      <c r="F43" s="30">
        <f>IFERROR((($C43*s_DL)/up_com!E43),".")</f>
        <v>61055.108110145506</v>
      </c>
      <c r="G43" s="30">
        <f>IFERROR((($C43*s_DL)/up_com!F43),".")</f>
        <v>4.5790752809364186</v>
      </c>
      <c r="H43" s="30">
        <f>IFERROR((($C43*s_DL)/up_com!G43),".")</f>
        <v>826461.98399245553</v>
      </c>
      <c r="I43" s="30">
        <f>IFERROR((($C43*s_DL)/up_com!H43),".")</f>
        <v>51631979.533561178</v>
      </c>
      <c r="J43" s="30" t="str">
        <f>IFERROR((($C43*s_DL)/up_com!I43),".")</f>
        <v>.</v>
      </c>
      <c r="K43" s="30" t="str">
        <f>IFERROR((($C43*s_DL)/up_com!J43),".")</f>
        <v>.</v>
      </c>
      <c r="L43" s="30" t="str">
        <f>IFERROR((($C43*s_DL)/up_com!K43),".")</f>
        <v>.</v>
      </c>
      <c r="M43" s="30" t="str">
        <f>IFERROR((($C43*s_DL)/up_com!L43),".")</f>
        <v>.</v>
      </c>
      <c r="N43" s="30" t="str">
        <f>IFERROR((($C43*s_DL)/up_com!M43),".")</f>
        <v>.</v>
      </c>
      <c r="O43" s="30">
        <f>IFERROR((($C43*s_DL)/up_com!N43),".")</f>
        <v>5.4230676779445259</v>
      </c>
      <c r="P43" s="30">
        <f>IFERROR((($C43*s_DL)/up_com!O43),".")</f>
        <v>5.475892181324145</v>
      </c>
      <c r="Q43" s="30">
        <f>IFERROR((($C43*s_DL)/up_com!P43),".")</f>
        <v>5.4901418086382971</v>
      </c>
      <c r="R43" s="30">
        <f>IFERROR((($C43*s_DL)/up_com!Q43),".")</f>
        <v>5.456891384875572</v>
      </c>
      <c r="S43" s="30">
        <f>IFERROR((($C43*s_DL)/up_com!R43),".")</f>
        <v>5.1752842353128461</v>
      </c>
    </row>
    <row r="44" spans="1:19">
      <c r="A44" s="88" t="s">
        <v>51</v>
      </c>
      <c r="B44" s="28"/>
      <c r="C44" s="28">
        <v>5</v>
      </c>
      <c r="D44" s="30">
        <f>IFERROR((($C44*s_DL)/up_com!C44),".")</f>
        <v>765402.29680702917</v>
      </c>
      <c r="E44" s="30">
        <f>IFERROR((($C44*s_DL)/up_com!D44),".")</f>
        <v>50866572.657678865</v>
      </c>
      <c r="F44" s="30">
        <f>IFERROR((($C44*s_DL)/up_com!E44),".")</f>
        <v>61055.108110145506</v>
      </c>
      <c r="G44" s="30">
        <f>IFERROR((($C44*s_DL)/up_com!F44),".")</f>
        <v>4.9810500419495209</v>
      </c>
      <c r="H44" s="30">
        <f>IFERROR((($C44*s_DL)/up_com!G44),".")</f>
        <v>826462.38596721645</v>
      </c>
      <c r="I44" s="30">
        <f>IFERROR((($C44*s_DL)/up_com!H44),".")</f>
        <v>51631979.935535938</v>
      </c>
      <c r="J44" s="30">
        <f>IFERROR((($C44*s_DL)/up_com!I44),".")</f>
        <v>6.3845629203044192</v>
      </c>
      <c r="K44" s="30">
        <f>IFERROR((($C44*s_DL)/up_com!J44),".")</f>
        <v>6.3845629203044192</v>
      </c>
      <c r="L44" s="30">
        <f>IFERROR((($C44*s_DL)/up_com!K44),".")</f>
        <v>6.3845629203044192</v>
      </c>
      <c r="M44" s="30">
        <f>IFERROR((($C44*s_DL)/up_com!L44),".")</f>
        <v>6.3845629203044192</v>
      </c>
      <c r="N44" s="30">
        <f>IFERROR((($C44*s_DL)/up_com!M44),".")</f>
        <v>6.3845629203044192</v>
      </c>
      <c r="O44" s="30">
        <f>IFERROR((($C44*s_DL)/up_com!N44),".")</f>
        <v>4.94569360935904</v>
      </c>
      <c r="P44" s="30">
        <f>IFERROR((($C44*s_DL)/up_com!O44),".")</f>
        <v>5.5566086838278448</v>
      </c>
      <c r="Q44" s="30">
        <f>IFERROR((($C44*s_DL)/up_com!P44),".")</f>
        <v>5.4186261810747904</v>
      </c>
      <c r="R44" s="30">
        <f>IFERROR((($C44*s_DL)/up_com!Q44),".")</f>
        <v>5.3167330175926697</v>
      </c>
      <c r="S44" s="30">
        <f>IFERROR((($C44*s_DL)/up_com!R44),".")</f>
        <v>5.6295972823871301</v>
      </c>
    </row>
    <row r="45" spans="1:19">
      <c r="A45" s="88" t="s">
        <v>52</v>
      </c>
      <c r="B45" s="28"/>
      <c r="C45" s="28">
        <v>5</v>
      </c>
      <c r="D45" s="30">
        <f>IFERROR((($C45*s_DL)/up_com!C45),".")</f>
        <v>765402.29680702917</v>
      </c>
      <c r="E45" s="30">
        <f>IFERROR((($C45*s_DL)/up_com!D45),".")</f>
        <v>50866572.657678865</v>
      </c>
      <c r="F45" s="30">
        <f>IFERROR((($C45*s_DL)/up_com!E45),".")</f>
        <v>61055.108110145506</v>
      </c>
      <c r="G45" s="30">
        <f>IFERROR((($C45*s_DL)/up_com!F45),".")</f>
        <v>4.5933925496382599</v>
      </c>
      <c r="H45" s="30">
        <f>IFERROR((($C45*s_DL)/up_com!G45),".")</f>
        <v>826461.99830972415</v>
      </c>
      <c r="I45" s="30">
        <f>IFERROR((($C45*s_DL)/up_com!H45),".")</f>
        <v>51631979.547878437</v>
      </c>
      <c r="J45" s="30">
        <f>IFERROR((($C45*s_DL)/up_com!I45),".")</f>
        <v>5.7806970058954601</v>
      </c>
      <c r="K45" s="30">
        <f>IFERROR((($C45*s_DL)/up_com!J45),".")</f>
        <v>5.7806970058954601</v>
      </c>
      <c r="L45" s="30">
        <f>IFERROR((($C45*s_DL)/up_com!K45),".")</f>
        <v>5.7806970058954601</v>
      </c>
      <c r="M45" s="30">
        <f>IFERROR((($C45*s_DL)/up_com!L45),".")</f>
        <v>5.7806970058954601</v>
      </c>
      <c r="N45" s="30">
        <f>IFERROR((($C45*s_DL)/up_com!M45),".")</f>
        <v>5.7806970058954601</v>
      </c>
      <c r="O45" s="30">
        <f>IFERROR((($C45*s_DL)/up_com!N45),".")</f>
        <v>5.3308251618738822</v>
      </c>
      <c r="P45" s="30">
        <f>IFERROR((($C45*s_DL)/up_com!O45),".")</f>
        <v>5.4267016299288544</v>
      </c>
      <c r="Q45" s="30">
        <f>IFERROR((($C45*s_DL)/up_com!P45),".")</f>
        <v>5.4635596124417445</v>
      </c>
      <c r="R45" s="30">
        <f>IFERROR((($C45*s_DL)/up_com!Q45),".")</f>
        <v>5.3538543517245101</v>
      </c>
      <c r="S45" s="30">
        <f>IFERROR((($C45*s_DL)/up_com!R45),".")</f>
        <v>5.1914656541494946</v>
      </c>
    </row>
    <row r="46" spans="1:19">
      <c r="A46" s="88" t="s">
        <v>53</v>
      </c>
      <c r="B46" s="28"/>
      <c r="C46" s="28">
        <v>5</v>
      </c>
      <c r="D46" s="30">
        <f>IFERROR((($C46*s_DL)/up_com!C46),".")</f>
        <v>765402.29680702917</v>
      </c>
      <c r="E46" s="30">
        <f>IFERROR((($C46*s_DL)/up_com!D46),".")</f>
        <v>50866572.657678865</v>
      </c>
      <c r="F46" s="30">
        <f>IFERROR((($C46*s_DL)/up_com!E46),".")</f>
        <v>61055.108110145506</v>
      </c>
      <c r="G46" s="30">
        <f>IFERROR((($C46*s_DL)/up_com!F46),".")</f>
        <v>4.6686291517444021</v>
      </c>
      <c r="H46" s="30">
        <f>IFERROR((($C46*s_DL)/up_com!G46),".")</f>
        <v>826462.07354632649</v>
      </c>
      <c r="I46" s="30">
        <f>IFERROR((($C46*s_DL)/up_com!H46),".")</f>
        <v>51631979.623115048</v>
      </c>
      <c r="J46" s="30" t="str">
        <f>IFERROR((($C46*s_DL)/up_com!I46),".")</f>
        <v>.</v>
      </c>
      <c r="K46" s="30" t="str">
        <f>IFERROR((($C46*s_DL)/up_com!J46),".")</f>
        <v>.</v>
      </c>
      <c r="L46" s="30" t="str">
        <f>IFERROR((($C46*s_DL)/up_com!K46),".")</f>
        <v>.</v>
      </c>
      <c r="M46" s="30" t="str">
        <f>IFERROR((($C46*s_DL)/up_com!L46),".")</f>
        <v>.</v>
      </c>
      <c r="N46" s="30" t="str">
        <f>IFERROR((($C46*s_DL)/up_com!M46),".")</f>
        <v>.</v>
      </c>
      <c r="O46" s="30">
        <f>IFERROR((($C46*s_DL)/up_com!N46),".")</f>
        <v>5.2764982812433221</v>
      </c>
      <c r="P46" s="30">
        <f>IFERROR((($C46*s_DL)/up_com!O46),".")</f>
        <v>5.2764982812433221</v>
      </c>
      <c r="Q46" s="30">
        <f>IFERROR((($C46*s_DL)/up_com!P46),".")</f>
        <v>5.2764982812433221</v>
      </c>
      <c r="R46" s="30">
        <f>IFERROR((($C46*s_DL)/up_com!Q46),".")</f>
        <v>5.2764982812433221</v>
      </c>
      <c r="S46" s="30">
        <f>IFERROR((($C46*s_DL)/up_com!R46),".")</f>
        <v>5.2764982812433221</v>
      </c>
    </row>
    <row r="47" spans="1:19">
      <c r="A47" s="88" t="s">
        <v>54</v>
      </c>
      <c r="B47" s="28"/>
      <c r="C47" s="28">
        <v>5</v>
      </c>
      <c r="D47" s="30">
        <f>IFERROR((($C47*s_DL)/up_com!C47),".")</f>
        <v>765402.29680702917</v>
      </c>
      <c r="E47" s="30">
        <f>IFERROR((($C47*s_DL)/up_com!D47),".")</f>
        <v>50866572.657678865</v>
      </c>
      <c r="F47" s="30">
        <f>IFERROR((($C47*s_DL)/up_com!E47),".")</f>
        <v>61055.108110145506</v>
      </c>
      <c r="G47" s="30">
        <f>IFERROR((($C47*s_DL)/up_com!F47),".")</f>
        <v>4.7172117310341255</v>
      </c>
      <c r="H47" s="30">
        <f>IFERROR((($C47*s_DL)/up_com!G47),".")</f>
        <v>826462.12212890561</v>
      </c>
      <c r="I47" s="30">
        <f>IFERROR((($C47*s_DL)/up_com!H47),".")</f>
        <v>51631979.671697624</v>
      </c>
      <c r="J47" s="30" t="str">
        <f>IFERROR((($C47*s_DL)/up_com!I47),".")</f>
        <v>.</v>
      </c>
      <c r="K47" s="30" t="str">
        <f>IFERROR((($C47*s_DL)/up_com!J47),".")</f>
        <v>.</v>
      </c>
      <c r="L47" s="30" t="str">
        <f>IFERROR((($C47*s_DL)/up_com!K47),".")</f>
        <v>.</v>
      </c>
      <c r="M47" s="30" t="str">
        <f>IFERROR((($C47*s_DL)/up_com!L47),".")</f>
        <v>.</v>
      </c>
      <c r="N47" s="30" t="str">
        <f>IFERROR((($C47*s_DL)/up_com!M47),".")</f>
        <v>.</v>
      </c>
      <c r="O47" s="30">
        <f>IFERROR((($C47*s_DL)/up_com!N47),".")</f>
        <v>5.2551790962686002</v>
      </c>
      <c r="P47" s="30">
        <f>IFERROR((($C47*s_DL)/up_com!O47),".")</f>
        <v>5.4029503097698477</v>
      </c>
      <c r="Q47" s="30">
        <f>IFERROR((($C47*s_DL)/up_com!P47),".")</f>
        <v>5.4267016299288544</v>
      </c>
      <c r="R47" s="30">
        <f>IFERROR((($C47*s_DL)/up_com!Q47),".")</f>
        <v>5.1111379362470943</v>
      </c>
      <c r="S47" s="30">
        <f>IFERROR((($C47*s_DL)/up_com!R47),".")</f>
        <v>5.3314064540256467</v>
      </c>
    </row>
    <row r="48" spans="1:19">
      <c r="A48" s="88" t="s">
        <v>55</v>
      </c>
      <c r="B48" s="28"/>
      <c r="C48" s="28">
        <v>5</v>
      </c>
      <c r="D48" s="30">
        <f>IFERROR((($C48*s_DL)/up_com!C48),".")</f>
        <v>765402.29680702917</v>
      </c>
      <c r="E48" s="30">
        <f>IFERROR((($C48*s_DL)/up_com!D48),".")</f>
        <v>50866572.657678865</v>
      </c>
      <c r="F48" s="30">
        <f>IFERROR((($C48*s_DL)/up_com!E48),".")</f>
        <v>61055.108110145506</v>
      </c>
      <c r="G48" s="30">
        <f>IFERROR((($C48*s_DL)/up_com!F48),".")</f>
        <v>4.7817692272096277</v>
      </c>
      <c r="H48" s="30">
        <f>IFERROR((($C48*s_DL)/up_com!G48),".")</f>
        <v>826462.18668640184</v>
      </c>
      <c r="I48" s="30">
        <f>IFERROR((($C48*s_DL)/up_com!H48),".")</f>
        <v>51631979.736255124</v>
      </c>
      <c r="J48" s="30" t="str">
        <f>IFERROR((($C48*s_DL)/up_com!I48),".")</f>
        <v>.</v>
      </c>
      <c r="K48" s="30" t="str">
        <f>IFERROR((($C48*s_DL)/up_com!J48),".")</f>
        <v>.</v>
      </c>
      <c r="L48" s="30" t="str">
        <f>IFERROR((($C48*s_DL)/up_com!K48),".")</f>
        <v>.</v>
      </c>
      <c r="M48" s="30" t="str">
        <f>IFERROR((($C48*s_DL)/up_com!L48),".")</f>
        <v>.</v>
      </c>
      <c r="N48" s="30" t="str">
        <f>IFERROR((($C48*s_DL)/up_com!M48),".")</f>
        <v>.</v>
      </c>
      <c r="O48" s="30">
        <f>IFERROR((($C48*s_DL)/up_com!N48),".")</f>
        <v>4.8639325720103077</v>
      </c>
      <c r="P48" s="30">
        <f>IFERROR((($C48*s_DL)/up_com!O48),".")</f>
        <v>5.1931053486374674</v>
      </c>
      <c r="Q48" s="30">
        <f>IFERROR((($C48*s_DL)/up_com!P48),".")</f>
        <v>5.2764982812433221</v>
      </c>
      <c r="R48" s="30">
        <f>IFERROR((($C48*s_DL)/up_com!Q48),".")</f>
        <v>5.1639019235125962</v>
      </c>
      <c r="S48" s="30">
        <f>IFERROR((($C48*s_DL)/up_com!R48),".")</f>
        <v>5.404369524455892</v>
      </c>
    </row>
    <row r="49" spans="1:19">
      <c r="A49" s="34" t="s">
        <v>56</v>
      </c>
      <c r="B49" s="90" t="s">
        <v>9</v>
      </c>
      <c r="C49" s="28">
        <v>5</v>
      </c>
      <c r="D49" s="30">
        <f>IFERROR((($C49*s_DL)/up_com!C49),".")</f>
        <v>765402.29680702917</v>
      </c>
      <c r="E49" s="30">
        <f>IFERROR((($C49*s_DL)/up_com!D49),".")</f>
        <v>50866572.657678865</v>
      </c>
      <c r="F49" s="30">
        <f>IFERROR((($C49*s_DL)/up_com!E49),".")</f>
        <v>61055.108110145506</v>
      </c>
      <c r="G49" s="30">
        <f>IFERROR((($C49*s_DL)/up_com!F49),".")</f>
        <v>4.6781764506232255</v>
      </c>
      <c r="H49" s="30">
        <f>IFERROR((($C49*s_DL)/up_com!G49),".")</f>
        <v>826462.08309362526</v>
      </c>
      <c r="I49" s="30">
        <f>IFERROR((($C49*s_DL)/up_com!H49),".")</f>
        <v>51631979.632662341</v>
      </c>
      <c r="J49" s="30" t="str">
        <f>IFERROR((($C49*s_DL)/up_com!I49),".")</f>
        <v>.</v>
      </c>
      <c r="K49" s="30" t="str">
        <f>IFERROR((($C49*s_DL)/up_com!J49),".")</f>
        <v>.</v>
      </c>
      <c r="L49" s="30" t="str">
        <f>IFERROR((($C49*s_DL)/up_com!K49),".")</f>
        <v>.</v>
      </c>
      <c r="M49" s="30" t="str">
        <f>IFERROR((($C49*s_DL)/up_com!L49),".")</f>
        <v>.</v>
      </c>
      <c r="N49" s="30" t="str">
        <f>IFERROR((($C49*s_DL)/up_com!M49),".")</f>
        <v>.</v>
      </c>
      <c r="O49" s="30">
        <f>IFERROR((($C49*s_DL)/up_com!N49),".")</f>
        <v>5.2399177235506098</v>
      </c>
      <c r="P49" s="30">
        <f>IFERROR((($C49*s_DL)/up_com!O49),".")</f>
        <v>5.408698129248326</v>
      </c>
      <c r="Q49" s="30">
        <f>IFERROR((($C49*s_DL)/up_com!P49),".")</f>
        <v>5.4433252368381897</v>
      </c>
      <c r="R49" s="30">
        <f>IFERROR((($C49*s_DL)/up_com!Q49),".")</f>
        <v>5.1830337384193674</v>
      </c>
      <c r="S49" s="30">
        <f>IFERROR((($C49*s_DL)/up_com!R49),".")</f>
        <v>5.287288666276539</v>
      </c>
    </row>
    <row r="50" spans="1:19">
      <c r="A50" s="88" t="s">
        <v>57</v>
      </c>
      <c r="B50" s="28"/>
      <c r="C50" s="28">
        <v>5</v>
      </c>
      <c r="D50" s="30">
        <f>IFERROR((($C50*s_DL)/up_com!C50),".")</f>
        <v>765402.29680702917</v>
      </c>
      <c r="E50" s="30">
        <f>IFERROR((($C50*s_DL)/up_com!D50),".")</f>
        <v>50866572.657678865</v>
      </c>
      <c r="F50" s="30">
        <f>IFERROR((($C50*s_DL)/up_com!E50),".")</f>
        <v>61055.108110145506</v>
      </c>
      <c r="G50" s="30">
        <f>IFERROR((($C50*s_DL)/up_com!F50),".")</f>
        <v>4.5489207119560842</v>
      </c>
      <c r="H50" s="30">
        <f>IFERROR((($C50*s_DL)/up_com!G50),".")</f>
        <v>826461.95383788657</v>
      </c>
      <c r="I50" s="30">
        <f>IFERROR((($C50*s_DL)/up_com!H50),".")</f>
        <v>51631979.503406607</v>
      </c>
      <c r="J50" s="30" t="str">
        <f>IFERROR((($C50*s_DL)/up_com!I50),".")</f>
        <v>.</v>
      </c>
      <c r="K50" s="30" t="str">
        <f>IFERROR((($C50*s_DL)/up_com!J50),".")</f>
        <v>.</v>
      </c>
      <c r="L50" s="30" t="str">
        <f>IFERROR((($C50*s_DL)/up_com!K50),".")</f>
        <v>.</v>
      </c>
      <c r="M50" s="30" t="str">
        <f>IFERROR((($C50*s_DL)/up_com!L50),".")</f>
        <v>.</v>
      </c>
      <c r="N50" s="30" t="str">
        <f>IFERROR((($C50*s_DL)/up_com!M50),".")</f>
        <v>.</v>
      </c>
      <c r="O50" s="30">
        <f>IFERROR((($C50*s_DL)/up_com!N50),".")</f>
        <v>5.4695409012888092</v>
      </c>
      <c r="P50" s="30">
        <f>IFERROR((($C50*s_DL)/up_com!O50),".")</f>
        <v>5.4861369334947403</v>
      </c>
      <c r="Q50" s="30">
        <f>IFERROR((($C50*s_DL)/up_com!P50),".")</f>
        <v>5.4523815572847658</v>
      </c>
      <c r="R50" s="30">
        <f>IFERROR((($C50*s_DL)/up_com!Q50),".")</f>
        <v>5.5632179769799821</v>
      </c>
      <c r="S50" s="30">
        <f>IFERROR((($C50*s_DL)/up_com!R50),".")</f>
        <v>5.1412034535191351</v>
      </c>
    </row>
    <row r="51" spans="1:19">
      <c r="A51" s="88" t="s">
        <v>58</v>
      </c>
      <c r="B51" s="28"/>
      <c r="C51" s="28">
        <v>5</v>
      </c>
      <c r="D51" s="30">
        <f>IFERROR((($C51*s_DL)/up_com!C51),".")</f>
        <v>765402.29680702917</v>
      </c>
      <c r="E51" s="30">
        <f>IFERROR((($C51*s_DL)/up_com!D51),".")</f>
        <v>50866572.657678865</v>
      </c>
      <c r="F51" s="30">
        <f>IFERROR((($C51*s_DL)/up_com!E51),".")</f>
        <v>61055.108110145506</v>
      </c>
      <c r="G51" s="30">
        <f>IFERROR((($C51*s_DL)/up_com!F51),".")</f>
        <v>5.1458667983671624</v>
      </c>
      <c r="H51" s="30">
        <f>IFERROR((($C51*s_DL)/up_com!G51),".")</f>
        <v>826462.55078397295</v>
      </c>
      <c r="I51" s="30">
        <f>IFERROR((($C51*s_DL)/up_com!H51),".")</f>
        <v>51631980.10035269</v>
      </c>
      <c r="J51" s="30">
        <f>IFERROR((($C51*s_DL)/up_com!I51),".")</f>
        <v>6.6659761619707298</v>
      </c>
      <c r="K51" s="30">
        <f>IFERROR((($C51*s_DL)/up_com!J51),".")</f>
        <v>6.6659761619707298</v>
      </c>
      <c r="L51" s="30">
        <f>IFERROR((($C51*s_DL)/up_com!K51),".")</f>
        <v>6.6659761619707298</v>
      </c>
      <c r="M51" s="30">
        <f>IFERROR((($C51*s_DL)/up_com!L51),".")</f>
        <v>6.6659761619707298</v>
      </c>
      <c r="N51" s="30">
        <f>IFERROR((($C51*s_DL)/up_com!M51),".")</f>
        <v>6.6659761619707298</v>
      </c>
      <c r="O51" s="30">
        <f>IFERROR((($C51*s_DL)/up_com!N51),".")</f>
        <v>5.1299288845421174</v>
      </c>
      <c r="P51" s="30">
        <f>IFERROR((($C51*s_DL)/up_com!O51),".")</f>
        <v>5.7494357370313827</v>
      </c>
      <c r="Q51" s="30">
        <f>IFERROR((($C51*s_DL)/up_com!P51),".")</f>
        <v>5.6394320254558252</v>
      </c>
      <c r="R51" s="30">
        <f>IFERROR((($C51*s_DL)/up_com!Q51),".")</f>
        <v>5.5537917344618126</v>
      </c>
      <c r="S51" s="30">
        <f>IFERROR((($C51*s_DL)/up_com!R51),".")</f>
        <v>5.8158736611037485</v>
      </c>
    </row>
    <row r="52" spans="1:19">
      <c r="A52" s="88" t="s">
        <v>59</v>
      </c>
      <c r="B52" s="28"/>
      <c r="C52" s="28">
        <v>5</v>
      </c>
      <c r="D52" s="30">
        <f>IFERROR((($C52*s_DL)/up_com!C52),".")</f>
        <v>765402.29680702917</v>
      </c>
      <c r="E52" s="30">
        <f>IFERROR((($C52*s_DL)/up_com!D52),".")</f>
        <v>50866572.657678865</v>
      </c>
      <c r="F52" s="30">
        <f>IFERROR((($C52*s_DL)/up_com!E52),".")</f>
        <v>61055.108110145506</v>
      </c>
      <c r="G52" s="30">
        <f>IFERROR((($C52*s_DL)/up_com!F52),".")</f>
        <v>4.5844254195486105</v>
      </c>
      <c r="H52" s="30">
        <f>IFERROR((($C52*s_DL)/up_com!G52),".")</f>
        <v>826461.98934259417</v>
      </c>
      <c r="I52" s="30">
        <f>IFERROR((($C52*s_DL)/up_com!H52),".")</f>
        <v>51631979.53891132</v>
      </c>
      <c r="J52" s="30">
        <f>IFERROR((($C52*s_DL)/up_com!I52),".")</f>
        <v>5.9331291784647133</v>
      </c>
      <c r="K52" s="30">
        <f>IFERROR((($C52*s_DL)/up_com!J52),".")</f>
        <v>5.9331291784647133</v>
      </c>
      <c r="L52" s="30">
        <f>IFERROR((($C52*s_DL)/up_com!K52),".")</f>
        <v>5.9331291784647133</v>
      </c>
      <c r="M52" s="30">
        <f>IFERROR((($C52*s_DL)/up_com!L52),".")</f>
        <v>5.9331291784647133</v>
      </c>
      <c r="N52" s="30">
        <f>IFERROR((($C52*s_DL)/up_com!M52),".")</f>
        <v>5.9331291784647133</v>
      </c>
      <c r="O52" s="30">
        <f>IFERROR((($C52*s_DL)/up_com!N52),".")</f>
        <v>5.557775967398233</v>
      </c>
      <c r="P52" s="30">
        <f>IFERROR((($C52*s_DL)/up_com!O52),".")</f>
        <v>5.4917141042476212</v>
      </c>
      <c r="Q52" s="30">
        <f>IFERROR((($C52*s_DL)/up_com!P52),".")</f>
        <v>5.4924952869082544</v>
      </c>
      <c r="R52" s="30">
        <f>IFERROR((($C52*s_DL)/up_com!Q52),".")</f>
        <v>5.1679283577609532</v>
      </c>
      <c r="S52" s="30">
        <f>IFERROR((($C52*s_DL)/up_com!R52),".")</f>
        <v>5.1813309775736025</v>
      </c>
    </row>
    <row r="53" spans="1:19">
      <c r="A53" s="88" t="s">
        <v>60</v>
      </c>
      <c r="B53" s="28"/>
      <c r="C53" s="28">
        <v>5</v>
      </c>
      <c r="D53" s="30">
        <f>IFERROR((($C53*s_DL)/up_com!C53),".")</f>
        <v>765402.29680702917</v>
      </c>
      <c r="E53" s="30">
        <f>IFERROR((($C53*s_DL)/up_com!D53),".")</f>
        <v>50866572.657678865</v>
      </c>
      <c r="F53" s="30">
        <f>IFERROR((($C53*s_DL)/up_com!E53),".")</f>
        <v>61055.108110145506</v>
      </c>
      <c r="G53" s="30">
        <f>IFERROR((($C53*s_DL)/up_com!F53),".")</f>
        <v>4.5008026136097969</v>
      </c>
      <c r="H53" s="30">
        <f>IFERROR((($C53*s_DL)/up_com!G53),".")</f>
        <v>826461.90571978816</v>
      </c>
      <c r="I53" s="30">
        <f>IFERROR((($C53*s_DL)/up_com!H53),".")</f>
        <v>51631979.455288507</v>
      </c>
      <c r="J53" s="30" t="str">
        <f>IFERROR((($C53*s_DL)/up_com!I53),".")</f>
        <v>.</v>
      </c>
      <c r="K53" s="30" t="str">
        <f>IFERROR((($C53*s_DL)/up_com!J53),".")</f>
        <v>.</v>
      </c>
      <c r="L53" s="30" t="str">
        <f>IFERROR((($C53*s_DL)/up_com!K53),".")</f>
        <v>.</v>
      </c>
      <c r="M53" s="30" t="str">
        <f>IFERROR((($C53*s_DL)/up_com!L53),".")</f>
        <v>.</v>
      </c>
      <c r="N53" s="30" t="str">
        <f>IFERROR((($C53*s_DL)/up_com!M53),".")</f>
        <v>.</v>
      </c>
      <c r="O53" s="30">
        <f>IFERROR((($C53*s_DL)/up_com!N53),".")</f>
        <v>5.5052072592949139</v>
      </c>
      <c r="P53" s="30">
        <f>IFERROR((($C53*s_DL)/up_com!O53),".")</f>
        <v>5.4660466739696894</v>
      </c>
      <c r="Q53" s="30">
        <f>IFERROR((($C53*s_DL)/up_com!P53),".")</f>
        <v>5.5354496719412287</v>
      </c>
      <c r="R53" s="30">
        <f>IFERROR((($C53*s_DL)/up_com!Q53),".")</f>
        <v>5.5163974250781145</v>
      </c>
      <c r="S53" s="30">
        <f>IFERROR((($C53*s_DL)/up_com!R53),".")</f>
        <v>5.0868202384535257</v>
      </c>
    </row>
    <row r="54" spans="1:19">
      <c r="A54" s="88" t="s">
        <v>61</v>
      </c>
      <c r="B54" s="28"/>
      <c r="C54" s="28">
        <v>5</v>
      </c>
      <c r="D54" s="30">
        <f>IFERROR((($C54*s_DL)/up_com!C54),".")</f>
        <v>765402.29680702917</v>
      </c>
      <c r="E54" s="30">
        <f>IFERROR((($C54*s_DL)/up_com!D54),".")</f>
        <v>50866572.657678865</v>
      </c>
      <c r="F54" s="30">
        <f>IFERROR((($C54*s_DL)/up_com!E54),".")</f>
        <v>61055.108110145506</v>
      </c>
      <c r="G54" s="30">
        <f>IFERROR((($C54*s_DL)/up_com!F54),".")</f>
        <v>5.0021026625832858</v>
      </c>
      <c r="H54" s="30">
        <f>IFERROR((($C54*s_DL)/up_com!G54),".")</f>
        <v>826462.40701983718</v>
      </c>
      <c r="I54" s="30">
        <f>IFERROR((($C54*s_DL)/up_com!H54),".")</f>
        <v>51631979.956588559</v>
      </c>
      <c r="J54" s="30">
        <f>IFERROR((($C54*s_DL)/up_com!I54),".")</f>
        <v>6.5428578687417192</v>
      </c>
      <c r="K54" s="30">
        <f>IFERROR((($C54*s_DL)/up_com!J54),".")</f>
        <v>6.5428578687417192</v>
      </c>
      <c r="L54" s="30">
        <f>IFERROR((($C54*s_DL)/up_com!K54),".")</f>
        <v>6.5428578687417192</v>
      </c>
      <c r="M54" s="30">
        <f>IFERROR((($C54*s_DL)/up_com!L54),".")</f>
        <v>6.5428578687417192</v>
      </c>
      <c r="N54" s="30">
        <f>IFERROR((($C54*s_DL)/up_com!M54),".")</f>
        <v>6.5428578687417192</v>
      </c>
      <c r="O54" s="30">
        <f>IFERROR((($C54*s_DL)/up_com!N54),".")</f>
        <v>5.2879939202002806</v>
      </c>
      <c r="P54" s="30">
        <f>IFERROR((($C54*s_DL)/up_com!O54),".")</f>
        <v>5.2410675946975358</v>
      </c>
      <c r="Q54" s="30">
        <f>IFERROR((($C54*s_DL)/up_com!P54),".")</f>
        <v>5.1688146428505997</v>
      </c>
      <c r="R54" s="30">
        <f>IFERROR((($C54*s_DL)/up_com!Q54),".")</f>
        <v>5.0218039197625401</v>
      </c>
      <c r="S54" s="30">
        <f>IFERROR((($C54*s_DL)/up_com!R54),".")</f>
        <v>5.6533910156178404</v>
      </c>
    </row>
    <row r="55" spans="1:19">
      <c r="A55" s="88" t="s">
        <v>62</v>
      </c>
      <c r="B55" s="28"/>
      <c r="C55" s="28">
        <v>5</v>
      </c>
      <c r="D55" s="30">
        <f>IFERROR((($C55*s_DL)/up_com!C55),".")</f>
        <v>765402.29680702917</v>
      </c>
      <c r="E55" s="30">
        <f>IFERROR((($C55*s_DL)/up_com!D55),".")</f>
        <v>50866572.657678865</v>
      </c>
      <c r="F55" s="30">
        <f>IFERROR((($C55*s_DL)/up_com!E55),".")</f>
        <v>61055.108110145506</v>
      </c>
      <c r="G55" s="30">
        <f>IFERROR((($C55*s_DL)/up_com!F55),".")</f>
        <v>4.4506984023861813</v>
      </c>
      <c r="H55" s="30">
        <f>IFERROR((($C55*s_DL)/up_com!G55),".")</f>
        <v>826461.85561557708</v>
      </c>
      <c r="I55" s="30">
        <f>IFERROR((($C55*s_DL)/up_com!H55),".")</f>
        <v>51631979.405184299</v>
      </c>
      <c r="J55" s="30">
        <f>IFERROR((($C55*s_DL)/up_com!I55),".")</f>
        <v>5.475832660756959</v>
      </c>
      <c r="K55" s="30">
        <f>IFERROR((($C55*s_DL)/up_com!J55),".")</f>
        <v>5.475832660756959</v>
      </c>
      <c r="L55" s="30">
        <f>IFERROR((($C55*s_DL)/up_com!K55),".")</f>
        <v>5.475832660756959</v>
      </c>
      <c r="M55" s="30">
        <f>IFERROR((($C55*s_DL)/up_com!L55),".")</f>
        <v>5.475832660756959</v>
      </c>
      <c r="N55" s="30">
        <f>IFERROR((($C55*s_DL)/up_com!M55),".")</f>
        <v>5.475832660756959</v>
      </c>
      <c r="O55" s="30">
        <f>IFERROR((($C55*s_DL)/up_com!N55),".")</f>
        <v>5.4973453938879535</v>
      </c>
      <c r="P55" s="30">
        <f>IFERROR((($C55*s_DL)/up_com!O55),".")</f>
        <v>5.4930512637568105</v>
      </c>
      <c r="Q55" s="30">
        <f>IFERROR((($C55*s_DL)/up_com!P55),".")</f>
        <v>5.5565114570306964</v>
      </c>
      <c r="R55" s="30">
        <f>IFERROR((($C55*s_DL)/up_com!Q55),".")</f>
        <v>5.3907082007507503</v>
      </c>
      <c r="S55" s="30">
        <f>IFERROR((($C55*s_DL)/up_com!R55),".")</f>
        <v>5.0301923128223622</v>
      </c>
    </row>
    <row r="56" spans="1:19">
      <c r="A56" s="88" t="s">
        <v>63</v>
      </c>
      <c r="B56" s="28"/>
      <c r="C56" s="28">
        <v>5</v>
      </c>
      <c r="D56" s="30">
        <f>IFERROR((($C56*s_DL)/up_com!C56),".")</f>
        <v>765402.29680702917</v>
      </c>
      <c r="E56" s="30">
        <f>IFERROR((($C56*s_DL)/up_com!D56),".")</f>
        <v>50866572.657678865</v>
      </c>
      <c r="F56" s="30">
        <f>IFERROR((($C56*s_DL)/up_com!E56),".")</f>
        <v>61055.108110145506</v>
      </c>
      <c r="G56" s="30">
        <f>IFERROR((($C56*s_DL)/up_com!F56),".")</f>
        <v>4.8054737690075289</v>
      </c>
      <c r="H56" s="30">
        <f>IFERROR((($C56*s_DL)/up_com!G56),".")</f>
        <v>826462.21039094357</v>
      </c>
      <c r="I56" s="30">
        <f>IFERROR((($C56*s_DL)/up_com!H56),".")</f>
        <v>51631979.759959653</v>
      </c>
      <c r="J56" s="30">
        <f>IFERROR((($C56*s_DL)/up_com!I56),".")</f>
        <v>6.2262679718671192</v>
      </c>
      <c r="K56" s="30">
        <f>IFERROR((($C56*s_DL)/up_com!J56),".")</f>
        <v>6.2262679718671192</v>
      </c>
      <c r="L56" s="30">
        <f>IFERROR((($C56*s_DL)/up_com!K56),".")</f>
        <v>6.2262679718671192</v>
      </c>
      <c r="M56" s="30">
        <f>IFERROR((($C56*s_DL)/up_com!L56),".")</f>
        <v>6.2262679718671192</v>
      </c>
      <c r="N56" s="30">
        <f>IFERROR((($C56*s_DL)/up_com!M56),".")</f>
        <v>6.2262679718671192</v>
      </c>
      <c r="O56" s="30">
        <f>IFERROR((($C56*s_DL)/up_com!N56),".")</f>
        <v>5.3476649247282957</v>
      </c>
      <c r="P56" s="30">
        <f>IFERROR((($C56*s_DL)/up_com!O56),".")</f>
        <v>5.4546079278675679</v>
      </c>
      <c r="Q56" s="30">
        <f>IFERROR((($C56*s_DL)/up_com!P56),".")</f>
        <v>5.4602375470968809</v>
      </c>
      <c r="R56" s="30">
        <f>IFERROR((($C56*s_DL)/up_com!Q56),".")</f>
        <v>5.3116749364516105</v>
      </c>
      <c r="S56" s="30">
        <f>IFERROR((($C56*s_DL)/up_com!R56),".")</f>
        <v>5.4311604667194349</v>
      </c>
    </row>
    <row r="57" spans="1:19">
      <c r="A57" s="88" t="s">
        <v>64</v>
      </c>
      <c r="B57" s="28"/>
      <c r="C57" s="28">
        <v>5</v>
      </c>
      <c r="D57" s="30">
        <f>IFERROR((($C57*s_DL)/up_com!C57),".")</f>
        <v>765402.29680702917</v>
      </c>
      <c r="E57" s="30">
        <f>IFERROR((($C57*s_DL)/up_com!D57),".")</f>
        <v>50866572.657678865</v>
      </c>
      <c r="F57" s="30">
        <f>IFERROR((($C57*s_DL)/up_com!E57),".")</f>
        <v>61055.108110145506</v>
      </c>
      <c r="G57" s="30">
        <f>IFERROR((($C57*s_DL)/up_com!F57),".")</f>
        <v>4.5533543578741718</v>
      </c>
      <c r="H57" s="30">
        <f>IFERROR((($C57*s_DL)/up_com!G57),".")</f>
        <v>826461.95827153244</v>
      </c>
      <c r="I57" s="30">
        <f>IFERROR((($C57*s_DL)/up_com!H57),".")</f>
        <v>51631979.507840253</v>
      </c>
      <c r="J57" s="30" t="str">
        <f>IFERROR((($C57*s_DL)/up_com!I57),".")</f>
        <v>.</v>
      </c>
      <c r="K57" s="30" t="str">
        <f>IFERROR((($C57*s_DL)/up_com!J57),".")</f>
        <v>.</v>
      </c>
      <c r="L57" s="30" t="str">
        <f>IFERROR((($C57*s_DL)/up_com!K57),".")</f>
        <v>.</v>
      </c>
      <c r="M57" s="30" t="str">
        <f>IFERROR((($C57*s_DL)/up_com!L57),".")</f>
        <v>.</v>
      </c>
      <c r="N57" s="30" t="str">
        <f>IFERROR((($C57*s_DL)/up_com!M57),".")</f>
        <v>.</v>
      </c>
      <c r="O57" s="30">
        <f>IFERROR((($C57*s_DL)/up_com!N57),".")</f>
        <v>5.5431410287571312</v>
      </c>
      <c r="P57" s="30">
        <f>IFERROR((($C57*s_DL)/up_com!O57),".")</f>
        <v>5.5059112499930336</v>
      </c>
      <c r="Q57" s="30">
        <f>IFERROR((($C57*s_DL)/up_com!P57),".")</f>
        <v>5.5169142700769473</v>
      </c>
      <c r="R57" s="30">
        <f>IFERROR((($C57*s_DL)/up_com!Q57),".")</f>
        <v>5.3991379805239221</v>
      </c>
      <c r="S57" s="30">
        <f>IFERROR((($C57*s_DL)/up_com!R57),".")</f>
        <v>5.1462143730644749</v>
      </c>
    </row>
    <row r="58" spans="1:19">
      <c r="A58" s="88" t="s">
        <v>65</v>
      </c>
      <c r="B58" s="28"/>
      <c r="C58" s="28">
        <v>5</v>
      </c>
      <c r="D58" s="30">
        <f>IFERROR((($C58*s_DL)/up_com!C58),".")</f>
        <v>765402.29680702917</v>
      </c>
      <c r="E58" s="30">
        <f>IFERROR((($C58*s_DL)/up_com!D58),".")</f>
        <v>50866572.657678865</v>
      </c>
      <c r="F58" s="30">
        <f>IFERROR((($C58*s_DL)/up_com!E58),".")</f>
        <v>61055.108110145506</v>
      </c>
      <c r="G58" s="30">
        <f>IFERROR((($C58*s_DL)/up_com!F58),".")</f>
        <v>4.7022164118288963</v>
      </c>
      <c r="H58" s="30">
        <f>IFERROR((($C58*s_DL)/up_com!G58),".")</f>
        <v>826462.10713358654</v>
      </c>
      <c r="I58" s="30">
        <f>IFERROR((($C58*s_DL)/up_com!H58),".")</f>
        <v>51631979.65670231</v>
      </c>
      <c r="J58" s="30">
        <f>IFERROR((($C58*s_DL)/up_com!I58),".")</f>
        <v>6.0562474716937222</v>
      </c>
      <c r="K58" s="30">
        <f>IFERROR((($C58*s_DL)/up_com!J58),".")</f>
        <v>6.0562474716937222</v>
      </c>
      <c r="L58" s="30">
        <f>IFERROR((($C58*s_DL)/up_com!K58),".")</f>
        <v>6.0562474716937222</v>
      </c>
      <c r="M58" s="30">
        <f>IFERROR((($C58*s_DL)/up_com!L58),".")</f>
        <v>6.0562474716937222</v>
      </c>
      <c r="N58" s="30">
        <f>IFERROR((($C58*s_DL)/up_com!M58),".")</f>
        <v>6.0562474716937222</v>
      </c>
      <c r="O58" s="30">
        <f>IFERROR((($C58*s_DL)/up_com!N58),".")</f>
        <v>5.2099877987066412</v>
      </c>
      <c r="P58" s="30">
        <f>IFERROR((($C58*s_DL)/up_com!O58),".")</f>
        <v>5.3395533077417809</v>
      </c>
      <c r="Q58" s="30">
        <f>IFERROR((($C58*s_DL)/up_com!P58),".")</f>
        <v>5.3704817111891305</v>
      </c>
      <c r="R58" s="30">
        <f>IFERROR((($C58*s_DL)/up_com!Q58),".")</f>
        <v>5.1453032967835055</v>
      </c>
      <c r="S58" s="30">
        <f>IFERROR((($C58*s_DL)/up_com!R58),".")</f>
        <v>5.3144587005328416</v>
      </c>
    </row>
    <row r="59" spans="1:19">
      <c r="A59" s="88" t="s">
        <v>66</v>
      </c>
      <c r="B59" s="28"/>
      <c r="C59" s="28">
        <v>5</v>
      </c>
      <c r="D59" s="30">
        <f>IFERROR((($C59*s_DL)/up_com!C59),".")</f>
        <v>765402.29680702917</v>
      </c>
      <c r="E59" s="30">
        <f>IFERROR((($C59*s_DL)/up_com!D59),".")</f>
        <v>50866572.657678865</v>
      </c>
      <c r="F59" s="30">
        <f>IFERROR((($C59*s_DL)/up_com!E59),".")</f>
        <v>61055.108110145506</v>
      </c>
      <c r="G59" s="30">
        <f>IFERROR((($C59*s_DL)/up_com!F59),".")</f>
        <v>4.5271555410854836</v>
      </c>
      <c r="H59" s="30">
        <f>IFERROR((($C59*s_DL)/up_com!G59),".")</f>
        <v>826461.93207271572</v>
      </c>
      <c r="I59" s="30">
        <f>IFERROR((($C59*s_DL)/up_com!H59),".")</f>
        <v>51631979.481641434</v>
      </c>
      <c r="J59" s="30">
        <f>IFERROR((($C59*s_DL)/up_com!I59),".")</f>
        <v>5.6399903850623057</v>
      </c>
      <c r="K59" s="30">
        <f>IFERROR((($C59*s_DL)/up_com!J59),".")</f>
        <v>5.6399903850623057</v>
      </c>
      <c r="L59" s="30">
        <f>IFERROR((($C59*s_DL)/up_com!K59),".")</f>
        <v>5.6399903850623057</v>
      </c>
      <c r="M59" s="30">
        <f>IFERROR((($C59*s_DL)/up_com!L59),".")</f>
        <v>5.6399903850623057</v>
      </c>
      <c r="N59" s="30">
        <f>IFERROR((($C59*s_DL)/up_com!M59),".")</f>
        <v>5.6399903850623057</v>
      </c>
      <c r="O59" s="30">
        <f>IFERROR((($C59*s_DL)/up_com!N59),".")</f>
        <v>5.5580961772676805</v>
      </c>
      <c r="P59" s="30">
        <f>IFERROR((($C59*s_DL)/up_com!O59),".")</f>
        <v>5.4998421238356316</v>
      </c>
      <c r="Q59" s="30">
        <f>IFERROR((($C59*s_DL)/up_com!P59),".")</f>
        <v>5.5417865290567692</v>
      </c>
      <c r="R59" s="30">
        <f>IFERROR((($C59*s_DL)/up_com!Q59),".")</f>
        <v>5.3937537986042861</v>
      </c>
      <c r="S59" s="30">
        <f>IFERROR((($C59*s_DL)/up_com!R59),".")</f>
        <v>5.1166043939329198</v>
      </c>
    </row>
    <row r="60" spans="1:19">
      <c r="A60" s="88" t="s">
        <v>67</v>
      </c>
      <c r="B60" s="28"/>
      <c r="C60" s="28">
        <v>5</v>
      </c>
      <c r="D60" s="30">
        <f>IFERROR((($C60*s_DL)/up_com!C60),".")</f>
        <v>765402.29680702917</v>
      </c>
      <c r="E60" s="30">
        <f>IFERROR((($C60*s_DL)/up_com!D60),".")</f>
        <v>50866572.657678865</v>
      </c>
      <c r="F60" s="30">
        <f>IFERROR((($C60*s_DL)/up_com!E60),".")</f>
        <v>61055.108110145506</v>
      </c>
      <c r="G60" s="30">
        <f>IFERROR((($C60*s_DL)/up_com!F60),".")</f>
        <v>4.5876702647199332</v>
      </c>
      <c r="H60" s="30">
        <f>IFERROR((($C60*s_DL)/up_com!G60),".")</f>
        <v>826461.99258743925</v>
      </c>
      <c r="I60" s="30">
        <f>IFERROR((($C60*s_DL)/up_com!H60),".")</f>
        <v>51631979.542156152</v>
      </c>
      <c r="J60" s="30">
        <f>IFERROR((($C60*s_DL)/up_com!I60),".")</f>
        <v>5.8510503163120386</v>
      </c>
      <c r="K60" s="30">
        <f>IFERROR((($C60*s_DL)/up_com!J60),".")</f>
        <v>5.8510503163120386</v>
      </c>
      <c r="L60" s="30">
        <f>IFERROR((($C60*s_DL)/up_com!K60),".")</f>
        <v>5.8510503163120386</v>
      </c>
      <c r="M60" s="30">
        <f>IFERROR((($C60*s_DL)/up_com!L60),".")</f>
        <v>5.8510503163120386</v>
      </c>
      <c r="N60" s="30">
        <f>IFERROR((($C60*s_DL)/up_com!M60),".")</f>
        <v>5.8510503163120386</v>
      </c>
      <c r="O60" s="30">
        <f>IFERROR((($C60*s_DL)/up_com!N60),".")</f>
        <v>5.5408979772533344</v>
      </c>
      <c r="P60" s="30">
        <f>IFERROR((($C60*s_DL)/up_com!O60),".")</f>
        <v>5.5017675017890149</v>
      </c>
      <c r="Q60" s="30">
        <f>IFERROR((($C60*s_DL)/up_com!P60),".")</f>
        <v>5.5263870887338964</v>
      </c>
      <c r="R60" s="30">
        <f>IFERROR((($C60*s_DL)/up_com!Q60),".")</f>
        <v>5.520423992541672</v>
      </c>
      <c r="S60" s="30">
        <f>IFERROR((($C60*s_DL)/up_com!R60),".")</f>
        <v>5.1849983110483517</v>
      </c>
    </row>
    <row r="61" spans="1:19">
      <c r="A61" s="88" t="s">
        <v>68</v>
      </c>
      <c r="B61" s="28"/>
      <c r="C61" s="28">
        <v>5</v>
      </c>
      <c r="D61" s="30">
        <f>IFERROR((($C61*s_DL)/up_com!C61),".")</f>
        <v>765402.29680702917</v>
      </c>
      <c r="E61" s="30">
        <f>IFERROR((($C61*s_DL)/up_com!D61),".")</f>
        <v>50866572.657678865</v>
      </c>
      <c r="F61" s="30">
        <f>IFERROR((($C61*s_DL)/up_com!E61),".")</f>
        <v>61055.108110145506</v>
      </c>
      <c r="G61" s="30">
        <f>IFERROR((($C61*s_DL)/up_com!F61),".")</f>
        <v>4.5120873458673678</v>
      </c>
      <c r="H61" s="30">
        <f>IFERROR((($C61*s_DL)/up_com!G61),".")</f>
        <v>826461.91700452054</v>
      </c>
      <c r="I61" s="30">
        <f>IFERROR((($C61*s_DL)/up_com!H61),".")</f>
        <v>51631979.466573238</v>
      </c>
      <c r="J61" s="30">
        <f>IFERROR((($C61*s_DL)/up_com!I61),".")</f>
        <v>5.5989509539859679</v>
      </c>
      <c r="K61" s="30">
        <f>IFERROR((($C61*s_DL)/up_com!J61),".")</f>
        <v>5.5989509539859679</v>
      </c>
      <c r="L61" s="30">
        <f>IFERROR((($C61*s_DL)/up_com!K61),".")</f>
        <v>5.5989509539859679</v>
      </c>
      <c r="M61" s="30">
        <f>IFERROR((($C61*s_DL)/up_com!L61),".")</f>
        <v>5.5989509539859679</v>
      </c>
      <c r="N61" s="30">
        <f>IFERROR((($C61*s_DL)/up_com!M61),".")</f>
        <v>5.5989509539859679</v>
      </c>
      <c r="O61" s="30">
        <f>IFERROR((($C61*s_DL)/up_com!N61),".")</f>
        <v>5.5048738528475214</v>
      </c>
      <c r="P61" s="30">
        <f>IFERROR((($C61*s_DL)/up_com!O61),".")</f>
        <v>5.4862673260633894</v>
      </c>
      <c r="Q61" s="30">
        <f>IFERROR((($C61*s_DL)/up_com!P61),".")</f>
        <v>5.5158134115172155</v>
      </c>
      <c r="R61" s="30">
        <f>IFERROR((($C61*s_DL)/up_com!Q61),".")</f>
        <v>5.4687721134750076</v>
      </c>
      <c r="S61" s="30">
        <f>IFERROR((($C61*s_DL)/up_com!R61),".")</f>
        <v>5.0995742757578411</v>
      </c>
    </row>
    <row r="62" spans="1:19">
      <c r="A62" s="88" t="s">
        <v>69</v>
      </c>
      <c r="B62" s="28"/>
      <c r="C62" s="28">
        <v>5</v>
      </c>
      <c r="D62" s="30">
        <f>IFERROR((($C62*s_DL)/up_com!C62),".")</f>
        <v>765402.29680702917</v>
      </c>
      <c r="E62" s="30">
        <f>IFERROR((($C62*s_DL)/up_com!D62),".")</f>
        <v>50866572.657678865</v>
      </c>
      <c r="F62" s="30">
        <f>IFERROR((($C62*s_DL)/up_com!E62),".")</f>
        <v>61055.108110145506</v>
      </c>
      <c r="G62" s="30">
        <f>IFERROR((($C62*s_DL)/up_com!F62),".")</f>
        <v>4.6686291517444021</v>
      </c>
      <c r="H62" s="30">
        <f>IFERROR((($C62*s_DL)/up_com!G62),".")</f>
        <v>826462.07354632649</v>
      </c>
      <c r="I62" s="30">
        <f>IFERROR((($C62*s_DL)/up_com!H62),".")</f>
        <v>51631979.623115048</v>
      </c>
      <c r="J62" s="30">
        <f>IFERROR((($C62*s_DL)/up_com!I62),".")</f>
        <v>5.8510503163120386</v>
      </c>
      <c r="K62" s="30">
        <f>IFERROR((($C62*s_DL)/up_com!J62),".")</f>
        <v>5.8510503163120386</v>
      </c>
      <c r="L62" s="30">
        <f>IFERROR((($C62*s_DL)/up_com!K62),".")</f>
        <v>5.8510503163120386</v>
      </c>
      <c r="M62" s="30">
        <f>IFERROR((($C62*s_DL)/up_com!L62),".")</f>
        <v>5.8510503163120386</v>
      </c>
      <c r="N62" s="30">
        <f>IFERROR((($C62*s_DL)/up_com!M62),".")</f>
        <v>5.8510503163120386</v>
      </c>
      <c r="O62" s="30">
        <f>IFERROR((($C62*s_DL)/up_com!N62),".")</f>
        <v>5.2764982812433221</v>
      </c>
      <c r="P62" s="30">
        <f>IFERROR((($C62*s_DL)/up_com!O62),".")</f>
        <v>5.2764982812433221</v>
      </c>
      <c r="Q62" s="30">
        <f>IFERROR((($C62*s_DL)/up_com!P62),".")</f>
        <v>5.2764982812433221</v>
      </c>
      <c r="R62" s="30">
        <f>IFERROR((($C62*s_DL)/up_com!Q62),".")</f>
        <v>5.2764982812433221</v>
      </c>
      <c r="S62" s="30">
        <f>IFERROR((($C62*s_DL)/up_com!R62),".")</f>
        <v>5.2764982812433221</v>
      </c>
    </row>
    <row r="63" spans="1:19">
      <c r="A63" s="88" t="s">
        <v>70</v>
      </c>
      <c r="B63" s="28"/>
      <c r="C63" s="28">
        <v>5</v>
      </c>
      <c r="D63" s="30">
        <f>IFERROR((($C63*s_DL)/up_com!C63),".")</f>
        <v>765402.29680702917</v>
      </c>
      <c r="E63" s="30">
        <f>IFERROR((($C63*s_DL)/up_com!D63),".")</f>
        <v>50866572.657678865</v>
      </c>
      <c r="F63" s="30">
        <f>IFERROR((($C63*s_DL)/up_com!E63),".")</f>
        <v>61055.108110145506</v>
      </c>
      <c r="G63" s="30">
        <f>IFERROR((($C63*s_DL)/up_com!F63),".")</f>
        <v>4.4351976941571829</v>
      </c>
      <c r="H63" s="30">
        <f>IFERROR((($C63*s_DL)/up_com!G63),".")</f>
        <v>826461.84011486883</v>
      </c>
      <c r="I63" s="30">
        <f>IFERROR((($C63*s_DL)/up_com!H63),".")</f>
        <v>51631979.389683589</v>
      </c>
      <c r="J63" s="30">
        <f>IFERROR((($C63*s_DL)/up_com!I63),".")</f>
        <v>5.3292632640557551</v>
      </c>
      <c r="K63" s="30">
        <f>IFERROR((($C63*s_DL)/up_com!J63),".")</f>
        <v>5.3292632640557551</v>
      </c>
      <c r="L63" s="30">
        <f>IFERROR((($C63*s_DL)/up_com!K63),".")</f>
        <v>5.3292632640557551</v>
      </c>
      <c r="M63" s="30">
        <f>IFERROR((($C63*s_DL)/up_com!L63),".")</f>
        <v>5.3292632640557551</v>
      </c>
      <c r="N63" s="30">
        <f>IFERROR((($C63*s_DL)/up_com!M63),".")</f>
        <v>5.3292632640557551</v>
      </c>
      <c r="O63" s="30">
        <f>IFERROR((($C63*s_DL)/up_com!N63),".")</f>
        <v>5.6490288311922159</v>
      </c>
      <c r="P63" s="30">
        <f>IFERROR((($C63*s_DL)/up_com!O63),".")</f>
        <v>5.5740785715154626</v>
      </c>
      <c r="Q63" s="30">
        <f>IFERROR((($C63*s_DL)/up_com!P63),".")</f>
        <v>5.6469681673837862</v>
      </c>
      <c r="R63" s="30">
        <f>IFERROR((($C63*s_DL)/up_com!Q63),".")</f>
        <v>5.5800843691695023</v>
      </c>
      <c r="S63" s="30">
        <f>IFERROR((($C63*s_DL)/up_com!R63),".")</f>
        <v>5.0126733671811552</v>
      </c>
    </row>
    <row r="64" spans="1:19">
      <c r="A64" s="88" t="s">
        <v>71</v>
      </c>
      <c r="B64" s="28"/>
      <c r="C64" s="28">
        <v>5</v>
      </c>
      <c r="D64" s="30">
        <f>IFERROR((($C64*s_DL)/up_com!C64),".")</f>
        <v>765402.29680702917</v>
      </c>
      <c r="E64" s="30">
        <f>IFERROR((($C64*s_DL)/up_com!D64),".")</f>
        <v>50866572.657678865</v>
      </c>
      <c r="F64" s="30">
        <f>IFERROR((($C64*s_DL)/up_com!E64),".")</f>
        <v>61055.108110145506</v>
      </c>
      <c r="G64" s="30">
        <f>IFERROR((($C64*s_DL)/up_com!F64),".")</f>
        <v>4.5503208106670581</v>
      </c>
      <c r="H64" s="30">
        <f>IFERROR((($C64*s_DL)/up_com!G64),".")</f>
        <v>826461.95523798524</v>
      </c>
      <c r="I64" s="30">
        <f>IFERROR((($C64*s_DL)/up_com!H64),".")</f>
        <v>51631979.504806705</v>
      </c>
      <c r="J64" s="30">
        <f>IFERROR((($C64*s_DL)/up_com!I64),".")</f>
        <v>5.7513831265552211</v>
      </c>
      <c r="K64" s="30">
        <f>IFERROR((($C64*s_DL)/up_com!J64),".")</f>
        <v>5.7513831265552211</v>
      </c>
      <c r="L64" s="30">
        <f>IFERROR((($C64*s_DL)/up_com!K64),".")</f>
        <v>5.7513831265552211</v>
      </c>
      <c r="M64" s="30">
        <f>IFERROR((($C64*s_DL)/up_com!L64),".")</f>
        <v>5.7513831265552211</v>
      </c>
      <c r="N64" s="30">
        <f>IFERROR((($C64*s_DL)/up_com!M64),".")</f>
        <v>5.7513831265552211</v>
      </c>
      <c r="O64" s="30">
        <f>IFERROR((($C64*s_DL)/up_com!N64),".")</f>
        <v>5.55216522603234</v>
      </c>
      <c r="P64" s="30">
        <f>IFERROR((($C64*s_DL)/up_com!O64),".")</f>
        <v>5.490536130394287</v>
      </c>
      <c r="Q64" s="30">
        <f>IFERROR((($C64*s_DL)/up_com!P64),".")</f>
        <v>5.5133388957803628</v>
      </c>
      <c r="R64" s="30">
        <f>IFERROR((($C64*s_DL)/up_com!Q64),".")</f>
        <v>5.4543888831427729</v>
      </c>
      <c r="S64" s="30">
        <f>IFERROR((($C64*s_DL)/up_com!R64),".")</f>
        <v>5.1427858491650289</v>
      </c>
    </row>
    <row r="65" spans="1:19">
      <c r="A65" s="88" t="s">
        <v>72</v>
      </c>
      <c r="B65" s="28"/>
      <c r="C65" s="28">
        <v>5</v>
      </c>
      <c r="D65" s="30">
        <f>IFERROR((($C65*s_DL)/up_com!C65),".")</f>
        <v>765402.29680702917</v>
      </c>
      <c r="E65" s="30">
        <f>IFERROR((($C65*s_DL)/up_com!D65),".")</f>
        <v>50866572.657678865</v>
      </c>
      <c r="F65" s="30">
        <f>IFERROR((($C65*s_DL)/up_com!E65),".")</f>
        <v>61055.108110145506</v>
      </c>
      <c r="G65" s="30">
        <f>IFERROR((($C65*s_DL)/up_com!F65),".")</f>
        <v>4.7515419645486059</v>
      </c>
      <c r="H65" s="30">
        <f>IFERROR((($C65*s_DL)/up_com!G65),".")</f>
        <v>826462.15645913908</v>
      </c>
      <c r="I65" s="30">
        <f>IFERROR((($C65*s_DL)/up_com!H65),".")</f>
        <v>51631979.706027858</v>
      </c>
      <c r="J65" s="30" t="str">
        <f>IFERROR((($C65*s_DL)/up_com!I65),".")</f>
        <v>.</v>
      </c>
      <c r="K65" s="30" t="str">
        <f>IFERROR((($C65*s_DL)/up_com!J65),".")</f>
        <v>.</v>
      </c>
      <c r="L65" s="30" t="str">
        <f>IFERROR((($C65*s_DL)/up_com!K65),".")</f>
        <v>.</v>
      </c>
      <c r="M65" s="30" t="str">
        <f>IFERROR((($C65*s_DL)/up_com!L65),".")</f>
        <v>.</v>
      </c>
      <c r="N65" s="30" t="str">
        <f>IFERROR((($C65*s_DL)/up_com!M65),".")</f>
        <v>.</v>
      </c>
      <c r="O65" s="30">
        <f>IFERROR((($C65*s_DL)/up_com!N65),".")</f>
        <v>5.12531978401692</v>
      </c>
      <c r="P65" s="30">
        <f>IFERROR((($C65*s_DL)/up_com!O65),".")</f>
        <v>5.3837909115082541</v>
      </c>
      <c r="Q65" s="30">
        <f>IFERROR((($C65*s_DL)/up_com!P65),".")</f>
        <v>5.3659304555016805</v>
      </c>
      <c r="R65" s="30">
        <f>IFERROR((($C65*s_DL)/up_com!Q65),".")</f>
        <v>5.2822398462936393</v>
      </c>
      <c r="S65" s="30">
        <f>IFERROR((($C65*s_DL)/up_com!R65),".")</f>
        <v>5.3702065840522879</v>
      </c>
    </row>
    <row r="66" spans="1:19">
      <c r="A66" s="88" t="s">
        <v>73</v>
      </c>
      <c r="B66" s="28"/>
      <c r="C66" s="28">
        <v>5</v>
      </c>
      <c r="D66" s="30">
        <f>IFERROR((($C66*s_DL)/up_com!C66),".")</f>
        <v>765402.29680702917</v>
      </c>
      <c r="E66" s="30">
        <f>IFERROR((($C66*s_DL)/up_com!D66),".")</f>
        <v>50866572.657678865</v>
      </c>
      <c r="F66" s="30">
        <f>IFERROR((($C66*s_DL)/up_com!E66),".")</f>
        <v>61055.108110145506</v>
      </c>
      <c r="G66" s="30">
        <f>IFERROR((($C66*s_DL)/up_com!F66),".")</f>
        <v>4.555860331653955</v>
      </c>
      <c r="H66" s="30">
        <f>IFERROR((($C66*s_DL)/up_com!G66),".")</f>
        <v>826461.96077750623</v>
      </c>
      <c r="I66" s="30">
        <f>IFERROR((($C66*s_DL)/up_com!H66),".")</f>
        <v>51631979.510346226</v>
      </c>
      <c r="J66" s="30" t="str">
        <f>IFERROR((($C66*s_DL)/up_com!I66),".")</f>
        <v>.</v>
      </c>
      <c r="K66" s="30" t="str">
        <f>IFERROR((($C66*s_DL)/up_com!J66),".")</f>
        <v>.</v>
      </c>
      <c r="L66" s="30" t="str">
        <f>IFERROR((($C66*s_DL)/up_com!K66),".")</f>
        <v>.</v>
      </c>
      <c r="M66" s="30" t="str">
        <f>IFERROR((($C66*s_DL)/up_com!L66),".")</f>
        <v>.</v>
      </c>
      <c r="N66" s="30" t="str">
        <f>IFERROR((($C66*s_DL)/up_com!M66),".")</f>
        <v>.</v>
      </c>
      <c r="O66" s="30">
        <f>IFERROR((($C66*s_DL)/up_com!N66),".")</f>
        <v>5.6205124024263098</v>
      </c>
      <c r="P66" s="30">
        <f>IFERROR((($C66*s_DL)/up_com!O66),".")</f>
        <v>5.5266075269903308</v>
      </c>
      <c r="Q66" s="30">
        <f>IFERROR((($C66*s_DL)/up_com!P66),".")</f>
        <v>5.4852486341207944</v>
      </c>
      <c r="R66" s="30">
        <f>IFERROR((($C66*s_DL)/up_com!Q66),".")</f>
        <v>5.3478023120709324</v>
      </c>
      <c r="S66" s="30">
        <f>IFERROR((($C66*s_DL)/up_com!R66),".")</f>
        <v>5.1490466319379253</v>
      </c>
    </row>
    <row r="67" spans="1:19">
      <c r="A67" s="88" t="s">
        <v>74</v>
      </c>
      <c r="B67" s="28"/>
      <c r="C67" s="28">
        <v>5</v>
      </c>
      <c r="D67" s="30">
        <f>IFERROR((($C67*s_DL)/up_com!C67),".")</f>
        <v>765402.29680702917</v>
      </c>
      <c r="E67" s="30">
        <f>IFERROR((($C67*s_DL)/up_com!D67),".")</f>
        <v>50866572.657678865</v>
      </c>
      <c r="F67" s="30">
        <f>IFERROR((($C67*s_DL)/up_com!E67),".")</f>
        <v>61055.108110145506</v>
      </c>
      <c r="G67" s="30">
        <f>IFERROR((($C67*s_DL)/up_com!F67),".")</f>
        <v>4.5756480680094507</v>
      </c>
      <c r="H67" s="30">
        <f>IFERROR((($C67*s_DL)/up_com!G67),".")</f>
        <v>826461.98056524259</v>
      </c>
      <c r="I67" s="30">
        <f>IFERROR((($C67*s_DL)/up_com!H67),".")</f>
        <v>51631979.530133963</v>
      </c>
      <c r="J67" s="30">
        <f>IFERROR((($C67*s_DL)/up_com!I67),".")</f>
        <v>5.7396575748191232</v>
      </c>
      <c r="K67" s="30">
        <f>IFERROR((($C67*s_DL)/up_com!J67),".")</f>
        <v>5.7396575748191232</v>
      </c>
      <c r="L67" s="30">
        <f>IFERROR((($C67*s_DL)/up_com!K67),".")</f>
        <v>5.7396575748191232</v>
      </c>
      <c r="M67" s="30">
        <f>IFERROR((($C67*s_DL)/up_com!L67),".")</f>
        <v>5.7396575748191232</v>
      </c>
      <c r="N67" s="30">
        <f>IFERROR((($C67*s_DL)/up_com!M67),".")</f>
        <v>5.7396575748191232</v>
      </c>
      <c r="O67" s="30">
        <f>IFERROR((($C67*s_DL)/up_com!N67),".")</f>
        <v>5.3826974470913411</v>
      </c>
      <c r="P67" s="30">
        <f>IFERROR((($C67*s_DL)/up_com!O67),".")</f>
        <v>5.4284961741186439</v>
      </c>
      <c r="Q67" s="30">
        <f>IFERROR((($C67*s_DL)/up_com!P67),".")</f>
        <v>5.4255762006264545</v>
      </c>
      <c r="R67" s="30">
        <f>IFERROR((($C67*s_DL)/up_com!Q67),".")</f>
        <v>5.4467917709804219</v>
      </c>
      <c r="S67" s="30">
        <f>IFERROR((($C67*s_DL)/up_com!R67),".")</f>
        <v>5.1714107892688723</v>
      </c>
    </row>
    <row r="68" spans="1:19">
      <c r="A68" s="88" t="s">
        <v>75</v>
      </c>
      <c r="B68" s="28"/>
      <c r="C68" s="28">
        <v>5</v>
      </c>
      <c r="D68" s="30">
        <f>IFERROR((($C68*s_DL)/up_com!C68),".")</f>
        <v>765402.29680702917</v>
      </c>
      <c r="E68" s="30">
        <f>IFERROR((($C68*s_DL)/up_com!D68),".")</f>
        <v>50866572.657678865</v>
      </c>
      <c r="F68" s="30">
        <f>IFERROR((($C68*s_DL)/up_com!E68),".")</f>
        <v>61055.108110145506</v>
      </c>
      <c r="G68" s="30">
        <f>IFERROR((($C68*s_DL)/up_com!F68),".")</f>
        <v>4.5770874036709843</v>
      </c>
      <c r="H68" s="30">
        <f>IFERROR((($C68*s_DL)/up_com!G68),".")</f>
        <v>826461.98200457823</v>
      </c>
      <c r="I68" s="30">
        <f>IFERROR((($C68*s_DL)/up_com!H68),".")</f>
        <v>51631979.531573296</v>
      </c>
      <c r="J68" s="30">
        <f>IFERROR((($C68*s_DL)/up_com!I68),".")</f>
        <v>5.6575787126664503</v>
      </c>
      <c r="K68" s="30">
        <f>IFERROR((($C68*s_DL)/up_com!J68),".")</f>
        <v>5.6575787126664503</v>
      </c>
      <c r="L68" s="30">
        <f>IFERROR((($C68*s_DL)/up_com!K68),".")</f>
        <v>5.6575787126664503</v>
      </c>
      <c r="M68" s="30">
        <f>IFERROR((($C68*s_DL)/up_com!L68),".")</f>
        <v>5.6575787126664503</v>
      </c>
      <c r="N68" s="30">
        <f>IFERROR((($C68*s_DL)/up_com!M68),".")</f>
        <v>5.6575787126664503</v>
      </c>
      <c r="O68" s="30">
        <f>IFERROR((($C68*s_DL)/up_com!N68),".")</f>
        <v>5.5245387987376633</v>
      </c>
      <c r="P68" s="30">
        <f>IFERROR((($C68*s_DL)/up_com!O68),".")</f>
        <v>5.4738100384430117</v>
      </c>
      <c r="Q68" s="30">
        <f>IFERROR((($C68*s_DL)/up_com!P68),".")</f>
        <v>5.5291219568584022</v>
      </c>
      <c r="R68" s="30">
        <f>IFERROR((($C68*s_DL)/up_com!Q68),".")</f>
        <v>5.4166950954792554</v>
      </c>
      <c r="S68" s="30">
        <f>IFERROR((($C68*s_DL)/up_com!R68),".")</f>
        <v>5.173037530630709</v>
      </c>
    </row>
    <row r="69" spans="1:19">
      <c r="A69" s="34" t="s">
        <v>76</v>
      </c>
      <c r="B69" s="28" t="s">
        <v>9</v>
      </c>
      <c r="C69" s="28">
        <v>5</v>
      </c>
      <c r="D69" s="30">
        <f>IFERROR((($C69*s_DL)/up_com!C69),".")</f>
        <v>765402.29680702917</v>
      </c>
      <c r="E69" s="30">
        <f>IFERROR((($C69*s_DL)/up_com!D69),".")</f>
        <v>50866572.657678865</v>
      </c>
      <c r="F69" s="30">
        <f>IFERROR((($C69*s_DL)/up_com!E69),".")</f>
        <v>61055.108110145506</v>
      </c>
      <c r="G69" s="30">
        <f>IFERROR((($C69*s_DL)/up_com!F69),".")</f>
        <v>5.133887727004157</v>
      </c>
      <c r="H69" s="30">
        <f>IFERROR((($C69*s_DL)/up_com!G69),".")</f>
        <v>826462.53880490165</v>
      </c>
      <c r="I69" s="30">
        <f>IFERROR((($C69*s_DL)/up_com!H69),".")</f>
        <v>51631980.088373624</v>
      </c>
      <c r="J69" s="30">
        <f>IFERROR((($C69*s_DL)/up_com!I69),".")</f>
        <v>6.9767032829772804</v>
      </c>
      <c r="K69" s="30">
        <f>IFERROR((($C69*s_DL)/up_com!J69),".")</f>
        <v>6.9767032829772804</v>
      </c>
      <c r="L69" s="30">
        <f>IFERROR((($C69*s_DL)/up_com!K69),".")</f>
        <v>6.9767032829772804</v>
      </c>
      <c r="M69" s="30">
        <f>IFERROR((($C69*s_DL)/up_com!L69),".")</f>
        <v>6.9767032829772804</v>
      </c>
      <c r="N69" s="30">
        <f>IFERROR((($C69*s_DL)/up_com!M69),".")</f>
        <v>6.9767032829772804</v>
      </c>
      <c r="O69" s="30">
        <f>IFERROR((($C69*s_DL)/up_com!N69),".")</f>
        <v>5.7771878991715147</v>
      </c>
      <c r="P69" s="30">
        <f>IFERROR((($C69*s_DL)/up_com!O69),".")</f>
        <v>5.5821110658543409</v>
      </c>
      <c r="Q69" s="30">
        <f>IFERROR((($C69*s_DL)/up_com!P69),".")</f>
        <v>5.4810137185008161</v>
      </c>
      <c r="R69" s="30">
        <f>IFERROR((($C69*s_DL)/up_com!Q69),".")</f>
        <v>5.4947381758909275</v>
      </c>
      <c r="S69" s="30">
        <f>IFERROR((($C69*s_DL)/up_com!R69),".")</f>
        <v>5.802334879717745</v>
      </c>
    </row>
    <row r="70" spans="1:19">
      <c r="A70" s="88" t="s">
        <v>77</v>
      </c>
      <c r="B70" s="28"/>
      <c r="C70" s="28">
        <v>5</v>
      </c>
      <c r="D70" s="30">
        <f>IFERROR((($C70*s_DL)/up_com!C70),".")</f>
        <v>765402.29680702917</v>
      </c>
      <c r="E70" s="30">
        <f>IFERROR((($C70*s_DL)/up_com!D70),".")</f>
        <v>50866572.657678865</v>
      </c>
      <c r="F70" s="30">
        <f>IFERROR((($C70*s_DL)/up_com!E70),".")</f>
        <v>61055.108110145506</v>
      </c>
      <c r="G70" s="30">
        <f>IFERROR((($C70*s_DL)/up_com!F70),".")</f>
        <v>4.6686291517444021</v>
      </c>
      <c r="H70" s="30">
        <f>IFERROR((($C70*s_DL)/up_com!G70),".")</f>
        <v>826462.07354632649</v>
      </c>
      <c r="I70" s="30">
        <f>IFERROR((($C70*s_DL)/up_com!H70),".")</f>
        <v>51631979.623115048</v>
      </c>
      <c r="J70" s="30">
        <f>IFERROR((($C70*s_DL)/up_com!I70),".")</f>
        <v>5.8510503163120386</v>
      </c>
      <c r="K70" s="30">
        <f>IFERROR((($C70*s_DL)/up_com!J70),".")</f>
        <v>5.8510503163120386</v>
      </c>
      <c r="L70" s="30">
        <f>IFERROR((($C70*s_DL)/up_com!K70),".")</f>
        <v>5.8510503163120386</v>
      </c>
      <c r="M70" s="30">
        <f>IFERROR((($C70*s_DL)/up_com!L70),".")</f>
        <v>5.8510503163120386</v>
      </c>
      <c r="N70" s="30">
        <f>IFERROR((($C70*s_DL)/up_com!M70),".")</f>
        <v>5.8510503163120386</v>
      </c>
      <c r="O70" s="30">
        <f>IFERROR((($C70*s_DL)/up_com!N70),".")</f>
        <v>5.2764982812433221</v>
      </c>
      <c r="P70" s="30">
        <f>IFERROR((($C70*s_DL)/up_com!O70),".")</f>
        <v>5.2764982812433221</v>
      </c>
      <c r="Q70" s="30">
        <f>IFERROR((($C70*s_DL)/up_com!P70),".")</f>
        <v>5.2764982812433221</v>
      </c>
      <c r="R70" s="30">
        <f>IFERROR((($C70*s_DL)/up_com!Q70),".")</f>
        <v>5.2764982812433221</v>
      </c>
      <c r="S70" s="30">
        <f>IFERROR((($C70*s_DL)/up_com!R70),".")</f>
        <v>5.2764982812433221</v>
      </c>
    </row>
    <row r="71" spans="1:19">
      <c r="A71" s="88" t="s">
        <v>78</v>
      </c>
      <c r="B71" s="28"/>
      <c r="C71" s="28">
        <v>5</v>
      </c>
      <c r="D71" s="30">
        <f>IFERROR((($C71*s_DL)/up_com!C71),".")</f>
        <v>765402.29680702917</v>
      </c>
      <c r="E71" s="30">
        <f>IFERROR((($C71*s_DL)/up_com!D71),".")</f>
        <v>50866572.657678865</v>
      </c>
      <c r="F71" s="30">
        <f>IFERROR((($C71*s_DL)/up_com!E71),".")</f>
        <v>61055.108110145506</v>
      </c>
      <c r="G71" s="30">
        <f>IFERROR((($C71*s_DL)/up_com!F71),".")</f>
        <v>4.9094711317947057</v>
      </c>
      <c r="H71" s="30">
        <f>IFERROR((($C71*s_DL)/up_com!G71),".")</f>
        <v>826462.31438830635</v>
      </c>
      <c r="I71" s="30">
        <f>IFERROR((($C71*s_DL)/up_com!H71),".")</f>
        <v>51631979.863957018</v>
      </c>
      <c r="J71" s="30">
        <f>IFERROR((($C71*s_DL)/up_com!I71),".")</f>
        <v>6.6542506102346337</v>
      </c>
      <c r="K71" s="30">
        <f>IFERROR((($C71*s_DL)/up_com!J71),".")</f>
        <v>6.6542506102346337</v>
      </c>
      <c r="L71" s="30">
        <f>IFERROR((($C71*s_DL)/up_com!K71),".")</f>
        <v>6.6542506102346337</v>
      </c>
      <c r="M71" s="30">
        <f>IFERROR((($C71*s_DL)/up_com!L71),".")</f>
        <v>6.6542506102346337</v>
      </c>
      <c r="N71" s="30">
        <f>IFERROR((($C71*s_DL)/up_com!M71),".")</f>
        <v>6.6542506102346337</v>
      </c>
      <c r="O71" s="30">
        <f>IFERROR((($C71*s_DL)/up_com!N71),".")</f>
        <v>5.4628019309102029</v>
      </c>
      <c r="P71" s="30">
        <f>IFERROR((($C71*s_DL)/up_com!O71),".")</f>
        <v>5.3704817111891305</v>
      </c>
      <c r="Q71" s="30">
        <f>IFERROR((($C71*s_DL)/up_com!P71),".")</f>
        <v>5.2789309683255006</v>
      </c>
      <c r="R71" s="30">
        <f>IFERROR((($C71*s_DL)/up_com!Q71),".")</f>
        <v>5.2202798825086107</v>
      </c>
      <c r="S71" s="30">
        <f>IFERROR((($C71*s_DL)/up_com!R71),".")</f>
        <v>5.5486985894026963</v>
      </c>
    </row>
    <row r="72" spans="1:19">
      <c r="A72" s="88" t="s">
        <v>79</v>
      </c>
      <c r="B72" s="28"/>
      <c r="C72" s="28">
        <v>5</v>
      </c>
      <c r="D72" s="30">
        <f>IFERROR((($C72*s_DL)/up_com!C72),".")</f>
        <v>765402.29680702917</v>
      </c>
      <c r="E72" s="30">
        <f>IFERROR((($C72*s_DL)/up_com!D72),".")</f>
        <v>50866572.657678865</v>
      </c>
      <c r="F72" s="30">
        <f>IFERROR((($C72*s_DL)/up_com!E72),".")</f>
        <v>61055.108110145506</v>
      </c>
      <c r="G72" s="30">
        <f>IFERROR((($C72*s_DL)/up_com!F72),".")</f>
        <v>4.6686291517444021</v>
      </c>
      <c r="H72" s="30">
        <f>IFERROR((($C72*s_DL)/up_com!G72),".")</f>
        <v>826462.07354632649</v>
      </c>
      <c r="I72" s="30">
        <f>IFERROR((($C72*s_DL)/up_com!H72),".")</f>
        <v>51631979.623115048</v>
      </c>
      <c r="J72" s="30">
        <f>IFERROR((($C72*s_DL)/up_com!I72),".")</f>
        <v>6.2848957305476016</v>
      </c>
      <c r="K72" s="30">
        <f>IFERROR((($C72*s_DL)/up_com!J72),".")</f>
        <v>6.2848957305476016</v>
      </c>
      <c r="L72" s="30">
        <f>IFERROR((($C72*s_DL)/up_com!K72),".")</f>
        <v>6.2848957305476016</v>
      </c>
      <c r="M72" s="30">
        <f>IFERROR((($C72*s_DL)/up_com!L72),".")</f>
        <v>6.2848957305476016</v>
      </c>
      <c r="N72" s="30">
        <f>IFERROR((($C72*s_DL)/up_com!M72),".")</f>
        <v>6.2848957305476016</v>
      </c>
      <c r="O72" s="30">
        <f>IFERROR((($C72*s_DL)/up_com!N72),".")</f>
        <v>5.2764982812433221</v>
      </c>
      <c r="P72" s="30">
        <f>IFERROR((($C72*s_DL)/up_com!O72),".")</f>
        <v>5.2764982812433221</v>
      </c>
      <c r="Q72" s="30">
        <f>IFERROR((($C72*s_DL)/up_com!P72),".")</f>
        <v>5.2764982812433221</v>
      </c>
      <c r="R72" s="30">
        <f>IFERROR((($C72*s_DL)/up_com!Q72),".")</f>
        <v>5.2764982812433221</v>
      </c>
      <c r="S72" s="30">
        <f>IFERROR((($C72*s_DL)/up_com!R72),".")</f>
        <v>5.2764982812433221</v>
      </c>
    </row>
    <row r="73" spans="1:19">
      <c r="A73" s="34" t="s">
        <v>80</v>
      </c>
      <c r="B73" s="28" t="s">
        <v>9</v>
      </c>
      <c r="C73" s="28">
        <v>5</v>
      </c>
      <c r="D73" s="30">
        <f>IFERROR((($C73*s_DL)/up_com!C73),".")</f>
        <v>765402.29680702917</v>
      </c>
      <c r="E73" s="30">
        <f>IFERROR((($C73*s_DL)/up_com!D73),".")</f>
        <v>50866572.657678865</v>
      </c>
      <c r="F73" s="30">
        <f>IFERROR((($C73*s_DL)/up_com!E73),".")</f>
        <v>61055.108110145506</v>
      </c>
      <c r="G73" s="30">
        <f>IFERROR((($C73*s_DL)/up_com!F73),".")</f>
        <v>4.8348263060136185</v>
      </c>
      <c r="H73" s="30">
        <f>IFERROR((($C73*s_DL)/up_com!G73),".")</f>
        <v>826462.23974348069</v>
      </c>
      <c r="I73" s="30">
        <f>IFERROR((($C73*s_DL)/up_com!H73),".")</f>
        <v>51631979.789312206</v>
      </c>
      <c r="J73" s="30">
        <f>IFERROR((($C73*s_DL)/up_com!I73),".")</f>
        <v>6.3962884720405153</v>
      </c>
      <c r="K73" s="30">
        <f>IFERROR((($C73*s_DL)/up_com!J73),".")</f>
        <v>6.3962884720405153</v>
      </c>
      <c r="L73" s="30">
        <f>IFERROR((($C73*s_DL)/up_com!K73),".")</f>
        <v>6.3962884720405153</v>
      </c>
      <c r="M73" s="30">
        <f>IFERROR((($C73*s_DL)/up_com!L73),".")</f>
        <v>6.3962884720405153</v>
      </c>
      <c r="N73" s="30">
        <f>IFERROR((($C73*s_DL)/up_com!M73),".")</f>
        <v>6.3962884720405153</v>
      </c>
      <c r="O73" s="30">
        <f>IFERROR((($C73*s_DL)/up_com!N73),".")</f>
        <v>5.4061558244790051</v>
      </c>
      <c r="P73" s="30">
        <f>IFERROR((($C73*s_DL)/up_com!O73),".")</f>
        <v>5.4358747126077347</v>
      </c>
      <c r="Q73" s="30">
        <f>IFERROR((($C73*s_DL)/up_com!P73),".")</f>
        <v>5.4549305902708696</v>
      </c>
      <c r="R73" s="30">
        <f>IFERROR((($C73*s_DL)/up_com!Q73),".")</f>
        <v>5.2155254122156203</v>
      </c>
      <c r="S73" s="30">
        <f>IFERROR((($C73*s_DL)/up_com!R73),".")</f>
        <v>5.4643347896370953</v>
      </c>
    </row>
    <row r="74" spans="1:19">
      <c r="A74" s="88" t="s">
        <v>81</v>
      </c>
      <c r="B74" s="28"/>
      <c r="C74" s="28">
        <v>5</v>
      </c>
      <c r="D74" s="30">
        <f>IFERROR((($C74*s_DL)/up_com!C74),".")</f>
        <v>765402.29680702917</v>
      </c>
      <c r="E74" s="30">
        <f>IFERROR((($C74*s_DL)/up_com!D74),".")</f>
        <v>50866572.657678865</v>
      </c>
      <c r="F74" s="30">
        <f>IFERROR((($C74*s_DL)/up_com!E74),".")</f>
        <v>61055.108110145506</v>
      </c>
      <c r="G74" s="30">
        <f>IFERROR((($C74*s_DL)/up_com!F74),".")</f>
        <v>4.5658164977520324</v>
      </c>
      <c r="H74" s="30">
        <f>IFERROR((($C74*s_DL)/up_com!G74),".")</f>
        <v>826461.97073367238</v>
      </c>
      <c r="I74" s="30">
        <f>IFERROR((($C74*s_DL)/up_com!H74),".")</f>
        <v>51631979.520302385</v>
      </c>
      <c r="J74" s="30" t="str">
        <f>IFERROR((($C74*s_DL)/up_com!I74),".")</f>
        <v>.</v>
      </c>
      <c r="K74" s="30" t="str">
        <f>IFERROR((($C74*s_DL)/up_com!J74),".")</f>
        <v>.</v>
      </c>
      <c r="L74" s="30" t="str">
        <f>IFERROR((($C74*s_DL)/up_com!K74),".")</f>
        <v>.</v>
      </c>
      <c r="M74" s="30" t="str">
        <f>IFERROR((($C74*s_DL)/up_com!L74),".")</f>
        <v>.</v>
      </c>
      <c r="N74" s="30" t="str">
        <f>IFERROR((($C74*s_DL)/up_com!M74),".")</f>
        <v>.</v>
      </c>
      <c r="O74" s="30">
        <f>IFERROR((($C74*s_DL)/up_com!N74),".")</f>
        <v>5.4937899742548959</v>
      </c>
      <c r="P74" s="30">
        <f>IFERROR((($C74*s_DL)/up_com!O74),".")</f>
        <v>5.5022537795298021</v>
      </c>
      <c r="Q74" s="30">
        <f>IFERROR((($C74*s_DL)/up_com!P74),".")</f>
        <v>5.506159331062241</v>
      </c>
      <c r="R74" s="30">
        <f>IFERROR((($C74*s_DL)/up_com!Q74),".")</f>
        <v>5.5059112499930336</v>
      </c>
      <c r="S74" s="30">
        <f>IFERROR((($C74*s_DL)/up_com!R74),".")</f>
        <v>5.1602991198946198</v>
      </c>
    </row>
    <row r="75" spans="1:19">
      <c r="A75" s="34" t="s">
        <v>82</v>
      </c>
      <c r="B75" s="28" t="s">
        <v>9</v>
      </c>
      <c r="C75" s="28">
        <v>5</v>
      </c>
      <c r="D75" s="30">
        <f>IFERROR((($C75*s_DL)/up_com!C75),".")</f>
        <v>765402.29680702917</v>
      </c>
      <c r="E75" s="30">
        <f>IFERROR((($C75*s_DL)/up_com!D75),".")</f>
        <v>50866572.657678865</v>
      </c>
      <c r="F75" s="30">
        <f>IFERROR((($C75*s_DL)/up_com!E75),".")</f>
        <v>61055.108110145506</v>
      </c>
      <c r="G75" s="30">
        <f>IFERROR((($C75*s_DL)/up_com!F75),".")</f>
        <v>4.6686291517444021</v>
      </c>
      <c r="H75" s="30">
        <f>IFERROR((($C75*s_DL)/up_com!G75),".")</f>
        <v>826462.07354632649</v>
      </c>
      <c r="I75" s="30">
        <f>IFERROR((($C75*s_DL)/up_com!H75),".")</f>
        <v>51631979.623115048</v>
      </c>
      <c r="J75" s="30">
        <f>IFERROR((($C75*s_DL)/up_com!I75),".")</f>
        <v>6.2848957305476016</v>
      </c>
      <c r="K75" s="30">
        <f>IFERROR((($C75*s_DL)/up_com!J75),".")</f>
        <v>6.2848957305476016</v>
      </c>
      <c r="L75" s="30">
        <f>IFERROR((($C75*s_DL)/up_com!K75),".")</f>
        <v>6.2848957305476016</v>
      </c>
      <c r="M75" s="30">
        <f>IFERROR((($C75*s_DL)/up_com!L75),".")</f>
        <v>6.2848957305476016</v>
      </c>
      <c r="N75" s="30">
        <f>IFERROR((($C75*s_DL)/up_com!M75),".")</f>
        <v>6.2848957305476016</v>
      </c>
      <c r="O75" s="30">
        <f>IFERROR((($C75*s_DL)/up_com!N75),".")</f>
        <v>5.2764982812433221</v>
      </c>
      <c r="P75" s="30">
        <f>IFERROR((($C75*s_DL)/up_com!O75),".")</f>
        <v>5.2764982812433221</v>
      </c>
      <c r="Q75" s="30">
        <f>IFERROR((($C75*s_DL)/up_com!P75),".")</f>
        <v>5.2764982812433221</v>
      </c>
      <c r="R75" s="30">
        <f>IFERROR((($C75*s_DL)/up_com!Q75),".")</f>
        <v>5.2764982812433221</v>
      </c>
      <c r="S75" s="30">
        <f>IFERROR((($C75*s_DL)/up_com!R75),".")</f>
        <v>5.2764982812433221</v>
      </c>
    </row>
    <row r="76" spans="1:19">
      <c r="A76" s="27" t="s">
        <v>83</v>
      </c>
      <c r="B76" s="90" t="s">
        <v>9</v>
      </c>
      <c r="C76" s="28">
        <v>5</v>
      </c>
      <c r="D76" s="30">
        <f>IFERROR((($C76*s_DL)/up_com!C76),".")</f>
        <v>765402.29680702917</v>
      </c>
      <c r="E76" s="30">
        <f>IFERROR((($C76*s_DL)/up_com!D76),".")</f>
        <v>50866572.657678865</v>
      </c>
      <c r="F76" s="30">
        <f>IFERROR((($C76*s_DL)/up_com!E76),".")</f>
        <v>61055.108110145506</v>
      </c>
      <c r="G76" s="30">
        <f>IFERROR((($C76*s_DL)/up_com!F76),".")</f>
        <v>5.1873657241604469</v>
      </c>
      <c r="H76" s="30">
        <f>IFERROR((($C76*s_DL)/up_com!G76),".")</f>
        <v>826462.59228289872</v>
      </c>
      <c r="I76" s="30">
        <f>IFERROR((($C76*s_DL)/up_com!H76),".")</f>
        <v>51631980.141851626</v>
      </c>
      <c r="J76" s="30">
        <f>IFERROR((($C76*s_DL)/up_com!I76),".")</f>
        <v>7.0294682657897134</v>
      </c>
      <c r="K76" s="30">
        <f>IFERROR((($C76*s_DL)/up_com!J76),".")</f>
        <v>7.0294682657897134</v>
      </c>
      <c r="L76" s="30">
        <f>IFERROR((($C76*s_DL)/up_com!K76),".")</f>
        <v>7.0294682657897134</v>
      </c>
      <c r="M76" s="30">
        <f>IFERROR((($C76*s_DL)/up_com!L76),".")</f>
        <v>7.0294682657897134</v>
      </c>
      <c r="N76" s="30">
        <f>IFERROR((($C76*s_DL)/up_com!M76),".")</f>
        <v>7.0294682657897134</v>
      </c>
      <c r="O76" s="30">
        <f>IFERROR((($C76*s_DL)/up_com!N76),".")</f>
        <v>5.5486985894026963</v>
      </c>
      <c r="P76" s="30">
        <f>IFERROR((($C76*s_DL)/up_com!O76),".")</f>
        <v>5.7118529249102616</v>
      </c>
      <c r="Q76" s="30">
        <f>IFERROR((($C76*s_DL)/up_com!P76),".")</f>
        <v>5.5656757395997483</v>
      </c>
      <c r="R76" s="30">
        <f>IFERROR((($C76*s_DL)/up_com!Q76),".")</f>
        <v>5.5370660976010146</v>
      </c>
      <c r="S76" s="30">
        <f>IFERROR((($C76*s_DL)/up_com!R76),".")</f>
        <v>5.8627758680481339</v>
      </c>
    </row>
    <row r="77" spans="1:19">
      <c r="A77" s="34" t="s">
        <v>84</v>
      </c>
      <c r="B77" s="90" t="s">
        <v>9</v>
      </c>
      <c r="C77" s="28">
        <v>5</v>
      </c>
      <c r="D77" s="30">
        <f>IFERROR((($C77*s_DL)/up_com!C77),".")</f>
        <v>765402.29680702917</v>
      </c>
      <c r="E77" s="30">
        <f>IFERROR((($C77*s_DL)/up_com!D77),".")</f>
        <v>50866572.657678865</v>
      </c>
      <c r="F77" s="30">
        <f>IFERROR((($C77*s_DL)/up_com!E77),".")</f>
        <v>61055.108110145506</v>
      </c>
      <c r="G77" s="30">
        <f>IFERROR((($C77*s_DL)/up_com!F77),".")</f>
        <v>4.6773719029648992</v>
      </c>
      <c r="H77" s="30">
        <f>IFERROR((($C77*s_DL)/up_com!G77),".")</f>
        <v>826462.08228907757</v>
      </c>
      <c r="I77" s="30">
        <f>IFERROR((($C77*s_DL)/up_com!H77),".")</f>
        <v>51631979.631857798</v>
      </c>
      <c r="J77" s="30">
        <f>IFERROR((($C77*s_DL)/up_com!I77),".")</f>
        <v>6.0855613510339657</v>
      </c>
      <c r="K77" s="30">
        <f>IFERROR((($C77*s_DL)/up_com!J77),".")</f>
        <v>6.0855613510339657</v>
      </c>
      <c r="L77" s="30">
        <f>IFERROR((($C77*s_DL)/up_com!K77),".")</f>
        <v>6.0855613510339657</v>
      </c>
      <c r="M77" s="30">
        <f>IFERROR((($C77*s_DL)/up_com!L77),".")</f>
        <v>6.0855613510339657</v>
      </c>
      <c r="N77" s="30">
        <f>IFERROR((($C77*s_DL)/up_com!M77),".")</f>
        <v>6.0855613510339657</v>
      </c>
      <c r="O77" s="30">
        <f>IFERROR((($C77*s_DL)/up_com!N77),".")</f>
        <v>5.4193726511369329</v>
      </c>
      <c r="P77" s="30">
        <f>IFERROR((($C77*s_DL)/up_com!O77),".")</f>
        <v>5.4264762685654828</v>
      </c>
      <c r="Q77" s="30">
        <f>IFERROR((($C77*s_DL)/up_com!P77),".")</f>
        <v>5.4505494398260002</v>
      </c>
      <c r="R77" s="30">
        <f>IFERROR((($C77*s_DL)/up_com!Q77),".")</f>
        <v>5.1543571173256533</v>
      </c>
      <c r="S77" s="30">
        <f>IFERROR((($C77*s_DL)/up_com!R77),".")</f>
        <v>5.2863793641669989</v>
      </c>
    </row>
    <row r="78" spans="1:19">
      <c r="A78" s="88" t="s">
        <v>85</v>
      </c>
      <c r="B78" s="28"/>
      <c r="C78" s="28">
        <v>5</v>
      </c>
      <c r="D78" s="30">
        <f>IFERROR((($C78*s_DL)/up_com!C78),".")</f>
        <v>765402.29680702917</v>
      </c>
      <c r="E78" s="30">
        <f>IFERROR((($C78*s_DL)/up_com!D78),".")</f>
        <v>50866572.657678865</v>
      </c>
      <c r="F78" s="30">
        <f>IFERROR((($C78*s_DL)/up_com!E78),".")</f>
        <v>61055.108110145506</v>
      </c>
      <c r="G78" s="30">
        <f>IFERROR((($C78*s_DL)/up_com!F78),".")</f>
        <v>4.7296569837933502</v>
      </c>
      <c r="H78" s="30">
        <f>IFERROR((($C78*s_DL)/up_com!G78),".")</f>
        <v>826462.13457415835</v>
      </c>
      <c r="I78" s="30">
        <f>IFERROR((($C78*s_DL)/up_com!H78),".")</f>
        <v>51631979.68414288</v>
      </c>
      <c r="J78" s="30" t="str">
        <f>IFERROR((($C78*s_DL)/up_com!I78),".")</f>
        <v>.</v>
      </c>
      <c r="K78" s="30" t="str">
        <f>IFERROR((($C78*s_DL)/up_com!J78),".")</f>
        <v>.</v>
      </c>
      <c r="L78" s="30" t="str">
        <f>IFERROR((($C78*s_DL)/up_com!K78),".")</f>
        <v>.</v>
      </c>
      <c r="M78" s="30" t="str">
        <f>IFERROR((($C78*s_DL)/up_com!L78),".")</f>
        <v>.</v>
      </c>
      <c r="N78" s="30" t="str">
        <f>IFERROR((($C78*s_DL)/up_com!M78),".")</f>
        <v>.</v>
      </c>
      <c r="O78" s="30">
        <f>IFERROR((($C78*s_DL)/up_com!N78),".")</f>
        <v>5.0383230116038655</v>
      </c>
      <c r="P78" s="30">
        <f>IFERROR((($C78*s_DL)/up_com!O78),".")</f>
        <v>5.2607944173110539</v>
      </c>
      <c r="Q78" s="30">
        <f>IFERROR((($C78*s_DL)/up_com!P78),".")</f>
        <v>5.3416402353327461</v>
      </c>
      <c r="R78" s="30">
        <f>IFERROR((($C78*s_DL)/up_com!Q78),".")</f>
        <v>5.1899983094196589</v>
      </c>
      <c r="S78" s="30">
        <f>IFERROR((($C78*s_DL)/up_com!R78),".")</f>
        <v>5.345472114985065</v>
      </c>
    </row>
    <row r="79" spans="1:19">
      <c r="A79" s="88" t="s">
        <v>86</v>
      </c>
      <c r="B79" s="28"/>
      <c r="C79" s="28">
        <v>5</v>
      </c>
      <c r="D79" s="30">
        <f>IFERROR((($C79*s_DL)/up_com!C79),".")</f>
        <v>765402.29680702917</v>
      </c>
      <c r="E79" s="30">
        <f>IFERROR((($C79*s_DL)/up_com!D79),".")</f>
        <v>50866572.657678865</v>
      </c>
      <c r="F79" s="30">
        <f>IFERROR((($C79*s_DL)/up_com!E79),".")</f>
        <v>61055.108110145506</v>
      </c>
      <c r="G79" s="30">
        <f>IFERROR((($C79*s_DL)/up_com!F79),".")</f>
        <v>4.5966336843984017</v>
      </c>
      <c r="H79" s="30">
        <f>IFERROR((($C79*s_DL)/up_com!G79),".")</f>
        <v>826462.00155085896</v>
      </c>
      <c r="I79" s="30">
        <f>IFERROR((($C79*s_DL)/up_com!H79),".")</f>
        <v>51631979.551119573</v>
      </c>
      <c r="J79" s="30">
        <f>IFERROR((($C79*s_DL)/up_com!I79),".")</f>
        <v>5.7865597817635077</v>
      </c>
      <c r="K79" s="30">
        <f>IFERROR((($C79*s_DL)/up_com!J79),".")</f>
        <v>5.7865597817635077</v>
      </c>
      <c r="L79" s="30">
        <f>IFERROR((($C79*s_DL)/up_com!K79),".")</f>
        <v>5.7865597817635077</v>
      </c>
      <c r="M79" s="30">
        <f>IFERROR((($C79*s_DL)/up_com!L79),".")</f>
        <v>5.7865597817635077</v>
      </c>
      <c r="N79" s="30">
        <f>IFERROR((($C79*s_DL)/up_com!M79),".")</f>
        <v>5.7865597817635077</v>
      </c>
      <c r="O79" s="30">
        <f>IFERROR((($C79*s_DL)/up_com!N79),".")</f>
        <v>5.466340547446781</v>
      </c>
      <c r="P79" s="30">
        <f>IFERROR((($C79*s_DL)/up_com!O79),".")</f>
        <v>5.5612616805485189</v>
      </c>
      <c r="Q79" s="30">
        <f>IFERROR((($C79*s_DL)/up_com!P79),".")</f>
        <v>5.5408979772533344</v>
      </c>
      <c r="R79" s="30">
        <f>IFERROR((($C79*s_DL)/up_com!Q79),".")</f>
        <v>5.4620825533254216</v>
      </c>
      <c r="S79" s="30">
        <f>IFERROR((($C79*s_DL)/up_com!R79),".")</f>
        <v>5.1951287941067088</v>
      </c>
    </row>
    <row r="80" spans="1:19">
      <c r="A80" s="88" t="s">
        <v>87</v>
      </c>
      <c r="B80" s="28"/>
      <c r="C80" s="28">
        <v>5</v>
      </c>
      <c r="D80" s="30">
        <f>IFERROR((($C80*s_DL)/up_com!C80),".")</f>
        <v>765402.29680702917</v>
      </c>
      <c r="E80" s="30">
        <f>IFERROR((($C80*s_DL)/up_com!D80),".")</f>
        <v>50866572.657678865</v>
      </c>
      <c r="F80" s="30">
        <f>IFERROR((($C80*s_DL)/up_com!E80),".")</f>
        <v>61055.108110145506</v>
      </c>
      <c r="G80" s="30">
        <f>IFERROR((($C80*s_DL)/up_com!F80),".")</f>
        <v>4.5659625384537259</v>
      </c>
      <c r="H80" s="30">
        <f>IFERROR((($C80*s_DL)/up_com!G80),".")</f>
        <v>826461.97087971307</v>
      </c>
      <c r="I80" s="30">
        <f>IFERROR((($C80*s_DL)/up_com!H80),".")</f>
        <v>51631979.520448424</v>
      </c>
      <c r="J80" s="30">
        <f>IFERROR((($C80*s_DL)/up_com!I80),".")</f>
        <v>5.7103436954788842</v>
      </c>
      <c r="K80" s="30">
        <f>IFERROR((($C80*s_DL)/up_com!J80),".")</f>
        <v>5.7103436954788842</v>
      </c>
      <c r="L80" s="30">
        <f>IFERROR((($C80*s_DL)/up_com!K80),".")</f>
        <v>5.7103436954788842</v>
      </c>
      <c r="M80" s="30">
        <f>IFERROR((($C80*s_DL)/up_com!L80),".")</f>
        <v>5.7103436954788842</v>
      </c>
      <c r="N80" s="30">
        <f>IFERROR((($C80*s_DL)/up_com!M80),".")</f>
        <v>5.7103436954788842</v>
      </c>
      <c r="O80" s="30">
        <f>IFERROR((($C80*s_DL)/up_com!N80),".")</f>
        <v>5.5393123718799639</v>
      </c>
      <c r="P80" s="30">
        <f>IFERROR((($C80*s_DL)/up_com!O80),".")</f>
        <v>5.4719241435115906</v>
      </c>
      <c r="Q80" s="30">
        <f>IFERROR((($C80*s_DL)/up_com!P80),".")</f>
        <v>5.4953316980451179</v>
      </c>
      <c r="R80" s="30">
        <f>IFERROR((($C80*s_DL)/up_com!Q80),".")</f>
        <v>5.4534049844936501</v>
      </c>
      <c r="S80" s="30">
        <f>IFERROR((($C80*s_DL)/up_com!R80),".")</f>
        <v>5.1604641755215335</v>
      </c>
    </row>
    <row r="81" spans="1:19">
      <c r="A81" s="34" t="s">
        <v>88</v>
      </c>
      <c r="B81" s="90" t="s">
        <v>9</v>
      </c>
      <c r="C81" s="28">
        <v>5</v>
      </c>
      <c r="D81" s="30">
        <f>IFERROR((($C81*s_DL)/up_com!C81),".")</f>
        <v>765402.29680702917</v>
      </c>
      <c r="E81" s="30">
        <f>IFERROR((($C81*s_DL)/up_com!D81),".")</f>
        <v>50866572.657678865</v>
      </c>
      <c r="F81" s="30">
        <f>IFERROR((($C81*s_DL)/up_com!E81),".")</f>
        <v>61055.108110145506</v>
      </c>
      <c r="G81" s="30">
        <f>IFERROR((($C81*s_DL)/up_com!F81),".")</f>
        <v>4.5719155534973446</v>
      </c>
      <c r="H81" s="30">
        <f>IFERROR((($C81*s_DL)/up_com!G81),".")</f>
        <v>826461.97683272802</v>
      </c>
      <c r="I81" s="30">
        <f>IFERROR((($C81*s_DL)/up_com!H81),".")</f>
        <v>51631979.526401453</v>
      </c>
      <c r="J81" s="30">
        <f>IFERROR((($C81*s_DL)/up_com!I81),".")</f>
        <v>5.6986181437427854</v>
      </c>
      <c r="K81" s="30">
        <f>IFERROR((($C81*s_DL)/up_com!J81),".")</f>
        <v>5.6986181437427854</v>
      </c>
      <c r="L81" s="30">
        <f>IFERROR((($C81*s_DL)/up_com!K81),".")</f>
        <v>5.6986181437427854</v>
      </c>
      <c r="M81" s="30">
        <f>IFERROR((($C81*s_DL)/up_com!L81),".")</f>
        <v>5.6986181437427854</v>
      </c>
      <c r="N81" s="30">
        <f>IFERROR((($C81*s_DL)/up_com!M81),".")</f>
        <v>5.6986181437427854</v>
      </c>
      <c r="O81" s="30">
        <f>IFERROR((($C81*s_DL)/up_com!N81),".")</f>
        <v>5.4882813742741341</v>
      </c>
      <c r="P81" s="30">
        <f>IFERROR((($C81*s_DL)/up_com!O81),".")</f>
        <v>5.4895487570848571</v>
      </c>
      <c r="Q81" s="30">
        <f>IFERROR((($C81*s_DL)/up_com!P81),".")</f>
        <v>5.4531496065251179</v>
      </c>
      <c r="R81" s="30">
        <f>IFERROR((($C81*s_DL)/up_com!Q81),".")</f>
        <v>5.5383534879980392</v>
      </c>
      <c r="S81" s="30">
        <f>IFERROR((($C81*s_DL)/up_com!R81),".")</f>
        <v>5.1671922904831025</v>
      </c>
    </row>
    <row r="82" spans="1:19">
      <c r="A82" s="34" t="s">
        <v>89</v>
      </c>
      <c r="B82" s="28" t="s">
        <v>9</v>
      </c>
      <c r="C82" s="28">
        <v>5</v>
      </c>
      <c r="D82" s="30">
        <f>IFERROR((($C82*s_DL)/up_com!C82),".")</f>
        <v>765402.29680702917</v>
      </c>
      <c r="E82" s="30">
        <f>IFERROR((($C82*s_DL)/up_com!D82),".")</f>
        <v>50866572.657678865</v>
      </c>
      <c r="F82" s="30">
        <f>IFERROR((($C82*s_DL)/up_com!E82),".")</f>
        <v>61055.108110145506</v>
      </c>
      <c r="G82" s="30">
        <f>IFERROR((($C82*s_DL)/up_com!F82),".")</f>
        <v>4.5644287922197799</v>
      </c>
      <c r="H82" s="30">
        <f>IFERROR((($C82*s_DL)/up_com!G82),".")</f>
        <v>826461.96934596682</v>
      </c>
      <c r="I82" s="30">
        <f>IFERROR((($C82*s_DL)/up_com!H82),".")</f>
        <v>51631979.518914685</v>
      </c>
      <c r="J82" s="30" t="str">
        <f>IFERROR((($C82*s_DL)/up_com!I82),".")</f>
        <v>.</v>
      </c>
      <c r="K82" s="30" t="str">
        <f>IFERROR((($C82*s_DL)/up_com!J82),".")</f>
        <v>.</v>
      </c>
      <c r="L82" s="30" t="str">
        <f>IFERROR((($C82*s_DL)/up_com!K82),".")</f>
        <v>.</v>
      </c>
      <c r="M82" s="30" t="str">
        <f>IFERROR((($C82*s_DL)/up_com!L82),".")</f>
        <v>.</v>
      </c>
      <c r="N82" s="30" t="str">
        <f>IFERROR((($C82*s_DL)/up_com!M82),".")</f>
        <v>.</v>
      </c>
      <c r="O82" s="30">
        <f>IFERROR((($C82*s_DL)/up_com!N82),".")</f>
        <v>5.4942585277708229</v>
      </c>
      <c r="P82" s="30">
        <f>IFERROR((($C82*s_DL)/up_com!O82),".")</f>
        <v>5.4812938766340435</v>
      </c>
      <c r="Q82" s="30">
        <f>IFERROR((($C82*s_DL)/up_com!P82),".")</f>
        <v>5.4652995380109708</v>
      </c>
      <c r="R82" s="30">
        <f>IFERROR((($C82*s_DL)/up_com!Q82),".")</f>
        <v>5.56212069532772</v>
      </c>
      <c r="S82" s="30">
        <f>IFERROR((($C82*s_DL)/up_com!R82),".")</f>
        <v>5.1587307310554511</v>
      </c>
    </row>
    <row r="83" spans="1:19">
      <c r="A83" s="34" t="s">
        <v>90</v>
      </c>
      <c r="B83" s="90" t="s">
        <v>9</v>
      </c>
      <c r="C83" s="28">
        <v>5</v>
      </c>
      <c r="D83" s="30">
        <f>IFERROR((($C83*s_DL)/up_com!C83),".")</f>
        <v>765402.29680702917</v>
      </c>
      <c r="E83" s="30">
        <f>IFERROR((($C83*s_DL)/up_com!D83),".")</f>
        <v>50866572.657678865</v>
      </c>
      <c r="F83" s="30">
        <f>IFERROR((($C83*s_DL)/up_com!E83),".")</f>
        <v>61055.108110145506</v>
      </c>
      <c r="G83" s="30">
        <f>IFERROR((($C83*s_DL)/up_com!F83),".")</f>
        <v>4.5607730327272042</v>
      </c>
      <c r="H83" s="30">
        <f>IFERROR((($C83*s_DL)/up_com!G83),".")</f>
        <v>826461.96569020743</v>
      </c>
      <c r="I83" s="30">
        <f>IFERROR((($C83*s_DL)/up_com!H83),".")</f>
        <v>51631979.515258923</v>
      </c>
      <c r="J83" s="30">
        <f>IFERROR((($C83*s_DL)/up_com!I83),".")</f>
        <v>5.6986181437427854</v>
      </c>
      <c r="K83" s="30">
        <f>IFERROR((($C83*s_DL)/up_com!J83),".")</f>
        <v>5.6986181437427854</v>
      </c>
      <c r="L83" s="30">
        <f>IFERROR((($C83*s_DL)/up_com!K83),".")</f>
        <v>5.6986181437427854</v>
      </c>
      <c r="M83" s="30">
        <f>IFERROR((($C83*s_DL)/up_com!L83),".")</f>
        <v>5.6986181437427854</v>
      </c>
      <c r="N83" s="30">
        <f>IFERROR((($C83*s_DL)/up_com!M83),".")</f>
        <v>5.6986181437427854</v>
      </c>
      <c r="O83" s="30">
        <f>IFERROR((($C83*s_DL)/up_com!N83),".")</f>
        <v>5.4699094439005806</v>
      </c>
      <c r="P83" s="30">
        <f>IFERROR((($C83*s_DL)/up_com!O83),".")</f>
        <v>5.4895246093680505</v>
      </c>
      <c r="Q83" s="30">
        <f>IFERROR((($C83*s_DL)/up_com!P83),".")</f>
        <v>5.4579294526074698</v>
      </c>
      <c r="R83" s="30">
        <f>IFERROR((($C83*s_DL)/up_com!Q83),".")</f>
        <v>5.5370660976010146</v>
      </c>
      <c r="S83" s="30">
        <f>IFERROR((($C83*s_DL)/up_com!R83),".")</f>
        <v>5.1545989810165773</v>
      </c>
    </row>
    <row r="84" spans="1:19">
      <c r="A84" s="34" t="s">
        <v>91</v>
      </c>
      <c r="B84" s="90" t="s">
        <v>9</v>
      </c>
      <c r="C84" s="28">
        <v>5</v>
      </c>
      <c r="D84" s="30">
        <f>IFERROR((($C84*s_DL)/up_com!C84),".")</f>
        <v>765402.29680702917</v>
      </c>
      <c r="E84" s="30">
        <f>IFERROR((($C84*s_DL)/up_com!D84),".")</f>
        <v>50866572.657678865</v>
      </c>
      <c r="F84" s="30">
        <f>IFERROR((($C84*s_DL)/up_com!E84),".")</f>
        <v>61055.108110145506</v>
      </c>
      <c r="G84" s="30">
        <f>IFERROR((($C84*s_DL)/up_com!F84),".")</f>
        <v>4.6686291517444021</v>
      </c>
      <c r="H84" s="30">
        <f>IFERROR((($C84*s_DL)/up_com!G84),".")</f>
        <v>826462.07354632649</v>
      </c>
      <c r="I84" s="30">
        <f>IFERROR((($C84*s_DL)/up_com!H84),".")</f>
        <v>51631979.623115048</v>
      </c>
      <c r="J84" s="30">
        <f>IFERROR((($C84*s_DL)/up_com!I84),".")</f>
        <v>5.6868925920066902</v>
      </c>
      <c r="K84" s="30">
        <f>IFERROR((($C84*s_DL)/up_com!J84),".")</f>
        <v>5.6868925920066902</v>
      </c>
      <c r="L84" s="30">
        <f>IFERROR((($C84*s_DL)/up_com!K84),".")</f>
        <v>5.6868925920066902</v>
      </c>
      <c r="M84" s="30">
        <f>IFERROR((($C84*s_DL)/up_com!L84),".")</f>
        <v>5.6868925920066902</v>
      </c>
      <c r="N84" s="30">
        <f>IFERROR((($C84*s_DL)/up_com!M84),".")</f>
        <v>5.6868925920066902</v>
      </c>
      <c r="O84" s="30">
        <f>IFERROR((($C84*s_DL)/up_com!N84),".")</f>
        <v>5.2764982812433221</v>
      </c>
      <c r="P84" s="30">
        <f>IFERROR((($C84*s_DL)/up_com!O84),".")</f>
        <v>5.2764982812433221</v>
      </c>
      <c r="Q84" s="30">
        <f>IFERROR((($C84*s_DL)/up_com!P84),".")</f>
        <v>5.2764982812433221</v>
      </c>
      <c r="R84" s="30">
        <f>IFERROR((($C84*s_DL)/up_com!Q84),".")</f>
        <v>5.2764982812433221</v>
      </c>
      <c r="S84" s="30">
        <f>IFERROR((($C84*s_DL)/up_com!R84),".")</f>
        <v>5.2764982812433221</v>
      </c>
    </row>
    <row r="85" spans="1:19">
      <c r="A85" s="88" t="s">
        <v>92</v>
      </c>
      <c r="B85" s="28"/>
      <c r="C85" s="28">
        <v>5</v>
      </c>
      <c r="D85" s="30">
        <f>IFERROR((($C85*s_DL)/up_com!C85),".")</f>
        <v>765402.29680702917</v>
      </c>
      <c r="E85" s="30">
        <f>IFERROR((($C85*s_DL)/up_com!D85),".")</f>
        <v>50866572.657678865</v>
      </c>
      <c r="F85" s="30">
        <f>IFERROR((($C85*s_DL)/up_com!E85),".")</f>
        <v>61055.108110145506</v>
      </c>
      <c r="G85" s="30">
        <f>IFERROR((($C85*s_DL)/up_com!F85),".")</f>
        <v>4.7057534325556096</v>
      </c>
      <c r="H85" s="30">
        <f>IFERROR((($C85*s_DL)/up_com!G85),".")</f>
        <v>826462.11067060719</v>
      </c>
      <c r="I85" s="30">
        <f>IFERROR((($C85*s_DL)/up_com!H85),".")</f>
        <v>51631979.660239331</v>
      </c>
      <c r="J85" s="30" t="str">
        <f>IFERROR((($C85*s_DL)/up_com!I85),".")</f>
        <v>.</v>
      </c>
      <c r="K85" s="30" t="str">
        <f>IFERROR((($C85*s_DL)/up_com!J85),".")</f>
        <v>.</v>
      </c>
      <c r="L85" s="30" t="str">
        <f>IFERROR((($C85*s_DL)/up_com!K85),".")</f>
        <v>.</v>
      </c>
      <c r="M85" s="30" t="str">
        <f>IFERROR((($C85*s_DL)/up_com!L85),".")</f>
        <v>.</v>
      </c>
      <c r="N85" s="30" t="str">
        <f>IFERROR((($C85*s_DL)/up_com!M85),".")</f>
        <v>.</v>
      </c>
      <c r="O85" s="30">
        <f>IFERROR((($C85*s_DL)/up_com!N85),".")</f>
        <v>5.3297962436801223</v>
      </c>
      <c r="P85" s="30">
        <f>IFERROR((($C85*s_DL)/up_com!O85),".")</f>
        <v>5.4952037133115761</v>
      </c>
      <c r="Q85" s="30">
        <f>IFERROR((($C85*s_DL)/up_com!P85),".")</f>
        <v>5.4804209201319516</v>
      </c>
      <c r="R85" s="30">
        <f>IFERROR((($C85*s_DL)/up_com!Q85),".")</f>
        <v>5.3742112123774586</v>
      </c>
      <c r="S85" s="30">
        <f>IFERROR((($C85*s_DL)/up_com!R85),".")</f>
        <v>5.318456251672294</v>
      </c>
    </row>
    <row r="86" spans="1:19">
      <c r="A86" s="88" t="s">
        <v>93</v>
      </c>
      <c r="B86" s="28"/>
      <c r="C86" s="28">
        <v>5</v>
      </c>
      <c r="D86" s="30">
        <f>IFERROR((($C86*s_DL)/up_com!C86),".")</f>
        <v>765402.29680702917</v>
      </c>
      <c r="E86" s="30">
        <f>IFERROR((($C86*s_DL)/up_com!D86),".")</f>
        <v>50866572.657678865</v>
      </c>
      <c r="F86" s="30">
        <f>IFERROR((($C86*s_DL)/up_com!E86),".")</f>
        <v>61055.108110145506</v>
      </c>
      <c r="G86" s="30">
        <f>IFERROR((($C86*s_DL)/up_com!F86),".")</f>
        <v>4.77052383561184</v>
      </c>
      <c r="H86" s="30">
        <f>IFERROR((($C86*s_DL)/up_com!G86),".")</f>
        <v>826462.17544101027</v>
      </c>
      <c r="I86" s="30">
        <f>IFERROR((($C86*s_DL)/up_com!H86),".")</f>
        <v>51631979.725009732</v>
      </c>
      <c r="J86" s="30" t="str">
        <f>IFERROR((($C86*s_DL)/up_com!I86),".")</f>
        <v>.</v>
      </c>
      <c r="K86" s="30" t="str">
        <f>IFERROR((($C86*s_DL)/up_com!J86),".")</f>
        <v>.</v>
      </c>
      <c r="L86" s="30" t="str">
        <f>IFERROR((($C86*s_DL)/up_com!K86),".")</f>
        <v>.</v>
      </c>
      <c r="M86" s="30" t="str">
        <f>IFERROR((($C86*s_DL)/up_com!L86),".")</f>
        <v>.</v>
      </c>
      <c r="N86" s="30" t="str">
        <f>IFERROR((($C86*s_DL)/up_com!M86),".")</f>
        <v>.</v>
      </c>
      <c r="O86" s="30">
        <f>IFERROR((($C86*s_DL)/up_com!N86),".")</f>
        <v>5.3345978619176737</v>
      </c>
      <c r="P86" s="30">
        <f>IFERROR((($C86*s_DL)/up_com!O86),".")</f>
        <v>5.3438655815904603</v>
      </c>
      <c r="Q86" s="30">
        <f>IFERROR((($C86*s_DL)/up_com!P86),".")</f>
        <v>5.3131406304186228</v>
      </c>
      <c r="R86" s="30">
        <f>IFERROR((($C86*s_DL)/up_com!Q86),".")</f>
        <v>5.285162482033539</v>
      </c>
      <c r="S86" s="30">
        <f>IFERROR((($C86*s_DL)/up_com!R86),".")</f>
        <v>5.3916599500799798</v>
      </c>
    </row>
    <row r="87" spans="1:19">
      <c r="A87" s="88" t="s">
        <v>94</v>
      </c>
      <c r="B87" s="28"/>
      <c r="C87" s="28">
        <v>5</v>
      </c>
      <c r="D87" s="30">
        <f>IFERROR((($C87*s_DL)/up_com!C87),".")</f>
        <v>765402.29680702917</v>
      </c>
      <c r="E87" s="30">
        <f>IFERROR((($C87*s_DL)/up_com!D87),".")</f>
        <v>50866572.657678865</v>
      </c>
      <c r="F87" s="30">
        <f>IFERROR((($C87*s_DL)/up_com!E87),".")</f>
        <v>61055.108110145506</v>
      </c>
      <c r="G87" s="30">
        <f>IFERROR((($C87*s_DL)/up_com!F87),".")</f>
        <v>5.1873657241604469</v>
      </c>
      <c r="H87" s="30">
        <f>IFERROR((($C87*s_DL)/up_com!G87),".")</f>
        <v>826462.59228289872</v>
      </c>
      <c r="I87" s="30">
        <f>IFERROR((($C87*s_DL)/up_com!H87),".")</f>
        <v>51631980.141851626</v>
      </c>
      <c r="J87" s="30">
        <f>IFERROR((($C87*s_DL)/up_com!I87),".")</f>
        <v>7.0939588003382434</v>
      </c>
      <c r="K87" s="30">
        <f>IFERROR((($C87*s_DL)/up_com!J87),".")</f>
        <v>7.0939588003382434</v>
      </c>
      <c r="L87" s="30">
        <f>IFERROR((($C87*s_DL)/up_com!K87),".")</f>
        <v>7.0939588003382434</v>
      </c>
      <c r="M87" s="30">
        <f>IFERROR((($C87*s_DL)/up_com!L87),".")</f>
        <v>7.0939588003382434</v>
      </c>
      <c r="N87" s="30">
        <f>IFERROR((($C87*s_DL)/up_com!M87),".")</f>
        <v>7.0939588003382434</v>
      </c>
      <c r="O87" s="30">
        <f>IFERROR((($C87*s_DL)/up_com!N87),".")</f>
        <v>5.8627758680481339</v>
      </c>
      <c r="P87" s="30">
        <f>IFERROR((($C87*s_DL)/up_com!O87),".")</f>
        <v>5.7666647882440651</v>
      </c>
      <c r="Q87" s="30">
        <f>IFERROR((($C87*s_DL)/up_com!P87),".")</f>
        <v>5.7666647882440651</v>
      </c>
      <c r="R87" s="30">
        <f>IFERROR((($C87*s_DL)/up_com!Q87),".")</f>
        <v>5.7443359515219106</v>
      </c>
      <c r="S87" s="30">
        <f>IFERROR((($C87*s_DL)/up_com!R87),".")</f>
        <v>5.8627758680481339</v>
      </c>
    </row>
    <row r="88" spans="1:19">
      <c r="A88" s="88" t="s">
        <v>95</v>
      </c>
      <c r="B88" s="28"/>
      <c r="C88" s="28">
        <v>5</v>
      </c>
      <c r="D88" s="30">
        <f>IFERROR((($C88*s_DL)/up_com!C88),".")</f>
        <v>765402.29680702917</v>
      </c>
      <c r="E88" s="30">
        <f>IFERROR((($C88*s_DL)/up_com!D88),".")</f>
        <v>50866572.657678865</v>
      </c>
      <c r="F88" s="30">
        <f>IFERROR((($C88*s_DL)/up_com!E88),".")</f>
        <v>61055.108110145506</v>
      </c>
      <c r="G88" s="30">
        <f>IFERROR((($C88*s_DL)/up_com!F88),".")</f>
        <v>5.1873657241604469</v>
      </c>
      <c r="H88" s="30">
        <f>IFERROR((($C88*s_DL)/up_com!G88),".")</f>
        <v>826462.59228289872</v>
      </c>
      <c r="I88" s="30">
        <f>IFERROR((($C88*s_DL)/up_com!H88),".")</f>
        <v>51631980.141851626</v>
      </c>
      <c r="J88" s="30">
        <f>IFERROR((($C88*s_DL)/up_com!I88),".")</f>
        <v>7.0880960244701958</v>
      </c>
      <c r="K88" s="30">
        <f>IFERROR((($C88*s_DL)/up_com!J88),".")</f>
        <v>7.0880960244701958</v>
      </c>
      <c r="L88" s="30">
        <f>IFERROR((($C88*s_DL)/up_com!K88),".")</f>
        <v>7.0880960244701958</v>
      </c>
      <c r="M88" s="30">
        <f>IFERROR((($C88*s_DL)/up_com!L88),".")</f>
        <v>7.0880960244701958</v>
      </c>
      <c r="N88" s="30">
        <f>IFERROR((($C88*s_DL)/up_com!M88),".")</f>
        <v>7.0880960244701958</v>
      </c>
      <c r="O88" s="30">
        <f>IFERROR((($C88*s_DL)/up_com!N88),".")</f>
        <v>5.8627758680481339</v>
      </c>
      <c r="P88" s="30">
        <f>IFERROR((($C88*s_DL)/up_com!O88),".")</f>
        <v>5.7718801181559165</v>
      </c>
      <c r="Q88" s="30">
        <f>IFERROR((($C88*s_DL)/up_com!P88),".")</f>
        <v>5.7338146391401397</v>
      </c>
      <c r="R88" s="30">
        <f>IFERROR((($C88*s_DL)/up_com!Q88),".")</f>
        <v>5.6851159932588002</v>
      </c>
      <c r="S88" s="30">
        <f>IFERROR((($C88*s_DL)/up_com!R88),".")</f>
        <v>5.8627758680481339</v>
      </c>
    </row>
    <row r="89" spans="1:19">
      <c r="A89" s="88" t="s">
        <v>96</v>
      </c>
      <c r="B89" s="28"/>
      <c r="C89" s="28">
        <v>5</v>
      </c>
      <c r="D89" s="30">
        <f>IFERROR((($C89*s_DL)/up_com!C89),".")</f>
        <v>765402.29680702917</v>
      </c>
      <c r="E89" s="30">
        <f>IFERROR((($C89*s_DL)/up_com!D89),".")</f>
        <v>50866572.657678865</v>
      </c>
      <c r="F89" s="30">
        <f>IFERROR((($C89*s_DL)/up_com!E89),".")</f>
        <v>61055.108110145506</v>
      </c>
      <c r="G89" s="30">
        <f>IFERROR((($C89*s_DL)/up_com!F89),".")</f>
        <v>5.1873657241604469</v>
      </c>
      <c r="H89" s="30">
        <f>IFERROR((($C89*s_DL)/up_com!G89),".")</f>
        <v>826462.59228289872</v>
      </c>
      <c r="I89" s="30">
        <f>IFERROR((($C89*s_DL)/up_com!H89),".")</f>
        <v>51631980.141851626</v>
      </c>
      <c r="J89" s="30">
        <f>IFERROR((($C89*s_DL)/up_com!I89),".")</f>
        <v>7.0939588003382434</v>
      </c>
      <c r="K89" s="30">
        <f>IFERROR((($C89*s_DL)/up_com!J89),".")</f>
        <v>7.0939588003382434</v>
      </c>
      <c r="L89" s="30">
        <f>IFERROR((($C89*s_DL)/up_com!K89),".")</f>
        <v>7.0939588003382434</v>
      </c>
      <c r="M89" s="30">
        <f>IFERROR((($C89*s_DL)/up_com!L89),".")</f>
        <v>7.0939588003382434</v>
      </c>
      <c r="N89" s="30">
        <f>IFERROR((($C89*s_DL)/up_com!M89),".")</f>
        <v>7.0939588003382434</v>
      </c>
      <c r="O89" s="30">
        <f>IFERROR((($C89*s_DL)/up_com!N89),".")</f>
        <v>5.8627758680481339</v>
      </c>
      <c r="P89" s="30">
        <f>IFERROR((($C89*s_DL)/up_com!O89),".")</f>
        <v>5.7607159399776604</v>
      </c>
      <c r="Q89" s="30">
        <f>IFERROR((($C89*s_DL)/up_com!P89),".")</f>
        <v>5.7608145486038191</v>
      </c>
      <c r="R89" s="30">
        <f>IFERROR((($C89*s_DL)/up_com!Q89),".")</f>
        <v>5.7373688976086008</v>
      </c>
      <c r="S89" s="30">
        <f>IFERROR((($C89*s_DL)/up_com!R89),".")</f>
        <v>5.8627758680481339</v>
      </c>
    </row>
    <row r="90" spans="1:19">
      <c r="A90" s="34" t="s">
        <v>97</v>
      </c>
      <c r="B90" s="28" t="s">
        <v>9</v>
      </c>
      <c r="C90" s="28">
        <v>5</v>
      </c>
      <c r="D90" s="30">
        <f>IFERROR((($C90*s_DL)/up_com!C90),".")</f>
        <v>765402.29680702917</v>
      </c>
      <c r="E90" s="30">
        <f>IFERROR((($C90*s_DL)/up_com!D90),".")</f>
        <v>50866572.657678865</v>
      </c>
      <c r="F90" s="30">
        <f>IFERROR((($C90*s_DL)/up_com!E90),".")</f>
        <v>61055.108110145506</v>
      </c>
      <c r="G90" s="30">
        <f>IFERROR((($C90*s_DL)/up_com!F90),".")</f>
        <v>5.1224334689206081</v>
      </c>
      <c r="H90" s="30">
        <f>IFERROR((($C90*s_DL)/up_com!G90),".")</f>
        <v>826462.52735064353</v>
      </c>
      <c r="I90" s="30">
        <f>IFERROR((($C90*s_DL)/up_com!H90),".")</f>
        <v>51631980.076919362</v>
      </c>
      <c r="J90" s="30">
        <f>IFERROR((($C90*s_DL)/up_com!I90),".")</f>
        <v>6.8594477656163182</v>
      </c>
      <c r="K90" s="30">
        <f>IFERROR((($C90*s_DL)/up_com!J90),".")</f>
        <v>6.8594477656163182</v>
      </c>
      <c r="L90" s="30">
        <f>IFERROR((($C90*s_DL)/up_com!K90),".")</f>
        <v>6.8594477656163182</v>
      </c>
      <c r="M90" s="30">
        <f>IFERROR((($C90*s_DL)/up_com!L90),".")</f>
        <v>6.8594477656163182</v>
      </c>
      <c r="N90" s="30">
        <f>IFERROR((($C90*s_DL)/up_com!M90),".")</f>
        <v>6.8594477656163182</v>
      </c>
      <c r="O90" s="30">
        <f>IFERROR((($C90*s_DL)/up_com!N90),".")</f>
        <v>5.0909258237952972</v>
      </c>
      <c r="P90" s="30">
        <f>IFERROR((($C90*s_DL)/up_com!O90),".")</f>
        <v>5.7973917505606032</v>
      </c>
      <c r="Q90" s="30">
        <f>IFERROR((($C90*s_DL)/up_com!P90),".")</f>
        <v>5.5986868649829056</v>
      </c>
      <c r="R90" s="30">
        <f>IFERROR((($C90*s_DL)/up_com!Q90),".")</f>
        <v>5.6142292601757742</v>
      </c>
      <c r="S90" s="30">
        <f>IFERROR((($C90*s_DL)/up_com!R90),".")</f>
        <v>5.7893892438305627</v>
      </c>
    </row>
    <row r="91" spans="1:19">
      <c r="A91" s="27" t="s">
        <v>98</v>
      </c>
      <c r="B91" s="90" t="s">
        <v>13</v>
      </c>
      <c r="C91" s="28">
        <v>5</v>
      </c>
      <c r="D91" s="30">
        <f>IFERROR((($C91*s_DL)/up_com!C91),".")</f>
        <v>765402.29680702917</v>
      </c>
      <c r="E91" s="30">
        <f>IFERROR((($C91*s_DL)/up_com!D91),".")</f>
        <v>50866572.657678865</v>
      </c>
      <c r="F91" s="30">
        <f>IFERROR((($C91*s_DL)/up_com!E91),".")</f>
        <v>61055.108110145506</v>
      </c>
      <c r="G91" s="30">
        <f>IFERROR((($C91*s_DL)/up_com!F91),".")</f>
        <v>4.8135015278245605</v>
      </c>
      <c r="H91" s="30">
        <f>IFERROR((($C91*s_DL)/up_com!G91),".")</f>
        <v>826462.21841870248</v>
      </c>
      <c r="I91" s="30">
        <f>IFERROR((($C91*s_DL)/up_com!H91),".")</f>
        <v>51631979.767987423</v>
      </c>
      <c r="J91" s="30">
        <f>IFERROR((($C91*s_DL)/up_com!I91),".")</f>
        <v>6.3611118168322269</v>
      </c>
      <c r="K91" s="30">
        <f>IFERROR((($C91*s_DL)/up_com!J91),".")</f>
        <v>6.3611118168322269</v>
      </c>
      <c r="L91" s="30">
        <f>IFERROR((($C91*s_DL)/up_com!K91),".")</f>
        <v>6.3611118168322269</v>
      </c>
      <c r="M91" s="30">
        <f>IFERROR((($C91*s_DL)/up_com!L91),".")</f>
        <v>6.3611118168322269</v>
      </c>
      <c r="N91" s="30">
        <f>IFERROR((($C91*s_DL)/up_com!M91),".")</f>
        <v>6.3611118168322269</v>
      </c>
      <c r="O91" s="30">
        <f>IFERROR((($C91*s_DL)/up_com!N91),".")</f>
        <v>4.8502630440398242</v>
      </c>
      <c r="P91" s="30">
        <f>IFERROR((($C91*s_DL)/up_com!O91),".")</f>
        <v>5.167796357853975</v>
      </c>
      <c r="Q91" s="30">
        <f>IFERROR((($C91*s_DL)/up_com!P91),".")</f>
        <v>5.2330147773626603</v>
      </c>
      <c r="R91" s="30">
        <f>IFERROR((($C91*s_DL)/up_com!Q91),".")</f>
        <v>5.1797340193434973</v>
      </c>
      <c r="S91" s="30">
        <f>IFERROR((($C91*s_DL)/up_com!R91),".")</f>
        <v>5.4402334631437652</v>
      </c>
    </row>
    <row r="92" spans="1:19">
      <c r="A92" s="88" t="s">
        <v>99</v>
      </c>
      <c r="B92" s="28"/>
      <c r="C92" s="28">
        <v>5</v>
      </c>
      <c r="D92" s="30">
        <f>IFERROR((($C92*s_DL)/up_com!C92),".")</f>
        <v>765402.29680702917</v>
      </c>
      <c r="E92" s="30">
        <f>IFERROR((($C92*s_DL)/up_com!D92),".")</f>
        <v>50866572.657678865</v>
      </c>
      <c r="F92" s="30">
        <f>IFERROR((($C92*s_DL)/up_com!E92),".")</f>
        <v>61055.108110145506</v>
      </c>
      <c r="G92" s="30">
        <f>IFERROR((($C92*s_DL)/up_com!F92),".")</f>
        <v>5.1873657241604469</v>
      </c>
      <c r="H92" s="30">
        <f>IFERROR((($C92*s_DL)/up_com!G92),".")</f>
        <v>826462.59228289872</v>
      </c>
      <c r="I92" s="30">
        <f>IFERROR((($C92*s_DL)/up_com!H92),".")</f>
        <v>51631980.141851626</v>
      </c>
      <c r="J92" s="30" t="str">
        <f>IFERROR((($C92*s_DL)/up_com!I92),".")</f>
        <v>.</v>
      </c>
      <c r="K92" s="30" t="str">
        <f>IFERROR((($C92*s_DL)/up_com!J92),".")</f>
        <v>.</v>
      </c>
      <c r="L92" s="30" t="str">
        <f>IFERROR((($C92*s_DL)/up_com!K92),".")</f>
        <v>.</v>
      </c>
      <c r="M92" s="30" t="str">
        <f>IFERROR((($C92*s_DL)/up_com!L92),".")</f>
        <v>.</v>
      </c>
      <c r="N92" s="30" t="str">
        <f>IFERROR((($C92*s_DL)/up_com!M92),".")</f>
        <v>.</v>
      </c>
      <c r="O92" s="30">
        <f>IFERROR((($C92*s_DL)/up_com!N92),".")</f>
        <v>5.8627758680481339</v>
      </c>
      <c r="P92" s="30">
        <f>IFERROR((($C92*s_DL)/up_com!O92),".")</f>
        <v>5.7703927331576779</v>
      </c>
      <c r="Q92" s="30">
        <f>IFERROR((($C92*s_DL)/up_com!P92),".")</f>
        <v>5.76051814941939</v>
      </c>
      <c r="R92" s="30">
        <f>IFERROR((($C92*s_DL)/up_com!Q92),".")</f>
        <v>5.8198251290880778</v>
      </c>
      <c r="S92" s="30">
        <f>IFERROR((($C92*s_DL)/up_com!R92),".")</f>
        <v>5.8627758680481339</v>
      </c>
    </row>
    <row r="93" spans="1:19">
      <c r="A93" s="88" t="s">
        <v>100</v>
      </c>
      <c r="B93" s="28"/>
      <c r="C93" s="28">
        <v>5</v>
      </c>
      <c r="D93" s="30">
        <f>IFERROR((($C93*s_DL)/up_com!C93),".")</f>
        <v>765402.29680702917</v>
      </c>
      <c r="E93" s="30">
        <f>IFERROR((($C93*s_DL)/up_com!D93),".")</f>
        <v>50866572.657678865</v>
      </c>
      <c r="F93" s="30">
        <f>IFERROR((($C93*s_DL)/up_com!E93),".")</f>
        <v>61055.108110145506</v>
      </c>
      <c r="G93" s="30">
        <f>IFERROR((($C93*s_DL)/up_com!F93),".")</f>
        <v>4.4050089264182128</v>
      </c>
      <c r="H93" s="30">
        <f>IFERROR((($C93*s_DL)/up_com!G93),".")</f>
        <v>826461.80992610101</v>
      </c>
      <c r="I93" s="30">
        <f>IFERROR((($C93*s_DL)/up_com!H93),".")</f>
        <v>51631979.35949482</v>
      </c>
      <c r="J93" s="30" t="str">
        <f>IFERROR((($C93*s_DL)/up_com!I93),".")</f>
        <v>.</v>
      </c>
      <c r="K93" s="30" t="str">
        <f>IFERROR((($C93*s_DL)/up_com!J93),".")</f>
        <v>.</v>
      </c>
      <c r="L93" s="30" t="str">
        <f>IFERROR((($C93*s_DL)/up_com!K93),".")</f>
        <v>.</v>
      </c>
      <c r="M93" s="30" t="str">
        <f>IFERROR((($C93*s_DL)/up_com!L93),".")</f>
        <v>.</v>
      </c>
      <c r="N93" s="30" t="str">
        <f>IFERROR((($C93*s_DL)/up_com!M93),".")</f>
        <v>.</v>
      </c>
      <c r="O93" s="30">
        <f>IFERROR((($C93*s_DL)/up_com!N93),".")</f>
        <v>5.6266909337643165</v>
      </c>
      <c r="P93" s="30">
        <f>IFERROR((($C93*s_DL)/up_com!O93),".")</f>
        <v>5.5419274374584369</v>
      </c>
      <c r="Q93" s="30">
        <f>IFERROR((($C93*s_DL)/up_com!P93),".")</f>
        <v>5.6263736153042601</v>
      </c>
      <c r="R93" s="30">
        <f>IFERROR((($C93*s_DL)/up_com!Q93),".")</f>
        <v>5.6211779613978008</v>
      </c>
      <c r="S93" s="30">
        <f>IFERROR((($C93*s_DL)/up_com!R93),".")</f>
        <v>4.9785539338507077</v>
      </c>
    </row>
    <row r="94" spans="1:19">
      <c r="A94" s="88" t="s">
        <v>101</v>
      </c>
      <c r="B94" s="28"/>
      <c r="C94" s="28">
        <v>5</v>
      </c>
      <c r="D94" s="30">
        <f>IFERROR((($C94*s_DL)/up_com!C94),".")</f>
        <v>765402.29680702917</v>
      </c>
      <c r="E94" s="30">
        <f>IFERROR((($C94*s_DL)/up_com!D94),".")</f>
        <v>50866572.657678865</v>
      </c>
      <c r="F94" s="30">
        <f>IFERROR((($C94*s_DL)/up_com!E94),".")</f>
        <v>61055.108110145506</v>
      </c>
      <c r="G94" s="30">
        <f>IFERROR((($C94*s_DL)/up_com!F94),".")</f>
        <v>4.6109917548092865</v>
      </c>
      <c r="H94" s="30">
        <f>IFERROR((($C94*s_DL)/up_com!G94),".")</f>
        <v>826462.0159089294</v>
      </c>
      <c r="I94" s="30">
        <f>IFERROR((($C94*s_DL)/up_com!H94),".")</f>
        <v>51631979.565477654</v>
      </c>
      <c r="J94" s="30">
        <f>IFERROR((($C94*s_DL)/up_com!I94),".")</f>
        <v>5.7279320230830271</v>
      </c>
      <c r="K94" s="30">
        <f>IFERROR((($C94*s_DL)/up_com!J94),".")</f>
        <v>5.7279320230830271</v>
      </c>
      <c r="L94" s="30">
        <f>IFERROR((($C94*s_DL)/up_com!K94),".")</f>
        <v>5.7279320230830271</v>
      </c>
      <c r="M94" s="30">
        <f>IFERROR((($C94*s_DL)/up_com!L94),".")</f>
        <v>5.7279320230830271</v>
      </c>
      <c r="N94" s="30">
        <f>IFERROR((($C94*s_DL)/up_com!M94),".")</f>
        <v>5.7279320230830271</v>
      </c>
      <c r="O94" s="30">
        <f>IFERROR((($C94*s_DL)/up_com!N94),".")</f>
        <v>5.5078862876578105</v>
      </c>
      <c r="P94" s="30">
        <f>IFERROR((($C94*s_DL)/up_com!O94),".")</f>
        <v>5.4621119663265718</v>
      </c>
      <c r="Q94" s="30">
        <f>IFERROR((($C94*s_DL)/up_com!P94),".")</f>
        <v>5.4401106310493148</v>
      </c>
      <c r="R94" s="30">
        <f>IFERROR((($C94*s_DL)/up_com!Q94),".")</f>
        <v>5.4885561317897471</v>
      </c>
      <c r="S94" s="30">
        <f>IFERROR((($C94*s_DL)/up_com!R94),".")</f>
        <v>5.2113563271538972</v>
      </c>
    </row>
    <row r="95" spans="1:19">
      <c r="A95" s="88" t="s">
        <v>102</v>
      </c>
      <c r="B95" s="28"/>
      <c r="C95" s="28">
        <v>5</v>
      </c>
      <c r="D95" s="30">
        <f>IFERROR((($C95*s_DL)/up_com!C95),".")</f>
        <v>765402.29680702917</v>
      </c>
      <c r="E95" s="30">
        <f>IFERROR((($C95*s_DL)/up_com!D95),".")</f>
        <v>50866572.657678865</v>
      </c>
      <c r="F95" s="30">
        <f>IFERROR((($C95*s_DL)/up_com!E95),".")</f>
        <v>61055.108110145506</v>
      </c>
      <c r="G95" s="30">
        <f>IFERROR((($C95*s_DL)/up_com!F95),".")</f>
        <v>4.5240632217268182</v>
      </c>
      <c r="H95" s="30">
        <f>IFERROR((($C95*s_DL)/up_com!G95),".")</f>
        <v>826461.92898039625</v>
      </c>
      <c r="I95" s="30">
        <f>IFERROR((($C95*s_DL)/up_com!H95),".")</f>
        <v>51631979.478549115</v>
      </c>
      <c r="J95" s="30">
        <f>IFERROR((($C95*s_DL)/up_com!I95),".")</f>
        <v>5.5754998505137756</v>
      </c>
      <c r="K95" s="30">
        <f>IFERROR((($C95*s_DL)/up_com!J95),".")</f>
        <v>5.5754998505137756</v>
      </c>
      <c r="L95" s="30">
        <f>IFERROR((($C95*s_DL)/up_com!K95),".")</f>
        <v>5.5754998505137756</v>
      </c>
      <c r="M95" s="30">
        <f>IFERROR((($C95*s_DL)/up_com!L95),".")</f>
        <v>5.5754998505137756</v>
      </c>
      <c r="N95" s="30">
        <f>IFERROR((($C95*s_DL)/up_com!M95),".")</f>
        <v>5.5754998505137756</v>
      </c>
      <c r="O95" s="30">
        <f>IFERROR((($C95*s_DL)/up_com!N95),".")</f>
        <v>5.5813626263818241</v>
      </c>
      <c r="P95" s="30">
        <f>IFERROR((($C95*s_DL)/up_com!O95),".")</f>
        <v>5.5590050976829453</v>
      </c>
      <c r="Q95" s="30">
        <f>IFERROR((($C95*s_DL)/up_com!P95),".")</f>
        <v>5.56212069532772</v>
      </c>
      <c r="R95" s="30">
        <f>IFERROR((($C95*s_DL)/up_com!Q95),".")</f>
        <v>5.5013114912211067</v>
      </c>
      <c r="S95" s="30">
        <f>IFERROR((($C95*s_DL)/up_com!R95),".")</f>
        <v>5.1131094455764092</v>
      </c>
    </row>
    <row r="96" spans="1:19">
      <c r="A96" s="34" t="s">
        <v>103</v>
      </c>
      <c r="B96" s="90" t="s">
        <v>9</v>
      </c>
      <c r="C96" s="28">
        <v>5</v>
      </c>
      <c r="D96" s="30">
        <f>IFERROR((($C96*s_DL)/up_com!C96),".")</f>
        <v>765402.29680702917</v>
      </c>
      <c r="E96" s="30">
        <f>IFERROR((($C96*s_DL)/up_com!D96),".")</f>
        <v>50866572.657678865</v>
      </c>
      <c r="F96" s="30">
        <f>IFERROR((($C96*s_DL)/up_com!E96),".")</f>
        <v>61055.108110145506</v>
      </c>
      <c r="G96" s="30">
        <f>IFERROR((($C96*s_DL)/up_com!F96),".")</f>
        <v>4.5964000087497663</v>
      </c>
      <c r="H96" s="30">
        <f>IFERROR((($C96*s_DL)/up_com!G96),".")</f>
        <v>826462.00131718337</v>
      </c>
      <c r="I96" s="30">
        <f>IFERROR((($C96*s_DL)/up_com!H96),".")</f>
        <v>51631979.550885908</v>
      </c>
      <c r="J96" s="30">
        <f>IFERROR((($C96*s_DL)/up_com!I96),".")</f>
        <v>5.7982853334996047</v>
      </c>
      <c r="K96" s="30">
        <f>IFERROR((($C96*s_DL)/up_com!J96),".")</f>
        <v>5.7982853334996047</v>
      </c>
      <c r="L96" s="30">
        <f>IFERROR((($C96*s_DL)/up_com!K96),".")</f>
        <v>5.7982853334996047</v>
      </c>
      <c r="M96" s="30">
        <f>IFERROR((($C96*s_DL)/up_com!L96),".")</f>
        <v>5.7982853334996047</v>
      </c>
      <c r="N96" s="30">
        <f>IFERROR((($C96*s_DL)/up_com!M96),".")</f>
        <v>5.7982853334996047</v>
      </c>
      <c r="O96" s="30">
        <f>IFERROR((($C96*s_DL)/up_com!N96),".")</f>
        <v>5.3551053319881001</v>
      </c>
      <c r="P96" s="30">
        <f>IFERROR((($C96*s_DL)/up_com!O96),".")</f>
        <v>5.4751543230532151</v>
      </c>
      <c r="Q96" s="30">
        <f>IFERROR((($C96*s_DL)/up_com!P96),".")</f>
        <v>5.3886969568852159</v>
      </c>
      <c r="R96" s="30">
        <f>IFERROR((($C96*s_DL)/up_com!Q96),".")</f>
        <v>5.5989509539859679</v>
      </c>
      <c r="S96" s="30">
        <f>IFERROR((($C96*s_DL)/up_com!R96),".")</f>
        <v>5.1948646932072107</v>
      </c>
    </row>
    <row r="97" spans="1:19">
      <c r="A97" s="88" t="s">
        <v>104</v>
      </c>
      <c r="B97" s="28"/>
      <c r="C97" s="28">
        <v>5</v>
      </c>
      <c r="D97" s="30">
        <f>IFERROR((($C97*s_DL)/up_com!C97),".")</f>
        <v>765402.29680702917</v>
      </c>
      <c r="E97" s="30">
        <f>IFERROR((($C97*s_DL)/up_com!D97),".")</f>
        <v>50866572.657678865</v>
      </c>
      <c r="F97" s="30">
        <f>IFERROR((($C97*s_DL)/up_com!E97),".")</f>
        <v>61055.108110145506</v>
      </c>
      <c r="G97" s="30">
        <f>IFERROR((($C97*s_DL)/up_com!F97),".")</f>
        <v>4.5870667975909347</v>
      </c>
      <c r="H97" s="30">
        <f>IFERROR((($C97*s_DL)/up_com!G97),".")</f>
        <v>826461.99198397226</v>
      </c>
      <c r="I97" s="30">
        <f>IFERROR((($C97*s_DL)/up_com!H97),".")</f>
        <v>51631979.541552685</v>
      </c>
      <c r="J97" s="30">
        <f>IFERROR((($C97*s_DL)/up_com!I97),".")</f>
        <v>5.8334619887078931</v>
      </c>
      <c r="K97" s="30">
        <f>IFERROR((($C97*s_DL)/up_com!J97),".")</f>
        <v>5.8334619887078931</v>
      </c>
      <c r="L97" s="30">
        <f>IFERROR((($C97*s_DL)/up_com!K97),".")</f>
        <v>5.8334619887078931</v>
      </c>
      <c r="M97" s="30">
        <f>IFERROR((($C97*s_DL)/up_com!L97),".")</f>
        <v>5.8334619887078931</v>
      </c>
      <c r="N97" s="30">
        <f>IFERROR((($C97*s_DL)/up_com!M97),".")</f>
        <v>5.8334619887078931</v>
      </c>
      <c r="O97" s="30">
        <f>IFERROR((($C97*s_DL)/up_com!N97),".")</f>
        <v>5.4584464978379206</v>
      </c>
      <c r="P97" s="30">
        <f>IFERROR((($C97*s_DL)/up_com!O97),".")</f>
        <v>5.4912732387856797</v>
      </c>
      <c r="Q97" s="30">
        <f>IFERROR((($C97*s_DL)/up_com!P97),".")</f>
        <v>5.4249711766029796</v>
      </c>
      <c r="R97" s="30">
        <f>IFERROR((($C97*s_DL)/up_com!Q97),".")</f>
        <v>5.4811750719029888</v>
      </c>
      <c r="S97" s="30">
        <f>IFERROR((($C97*s_DL)/up_com!R97),".")</f>
        <v>5.1843162707394184</v>
      </c>
    </row>
    <row r="98" spans="1:19">
      <c r="A98" s="27" t="s">
        <v>105</v>
      </c>
      <c r="B98" s="90" t="s">
        <v>13</v>
      </c>
      <c r="C98" s="28">
        <v>5</v>
      </c>
      <c r="D98" s="30">
        <f>IFERROR((($C98*s_DL)/up_com!C98),".")</f>
        <v>765402.29680702917</v>
      </c>
      <c r="E98" s="30">
        <f>IFERROR((($C98*s_DL)/up_com!D98),".")</f>
        <v>50866572.657678865</v>
      </c>
      <c r="F98" s="30">
        <f>IFERROR((($C98*s_DL)/up_com!E98),".")</f>
        <v>61055.108110145506</v>
      </c>
      <c r="G98" s="30">
        <f>IFERROR((($C98*s_DL)/up_com!F98),".")</f>
        <v>4.5715617448335548</v>
      </c>
      <c r="H98" s="30">
        <f>IFERROR((($C98*s_DL)/up_com!G98),".")</f>
        <v>826461.9764789195</v>
      </c>
      <c r="I98" s="30">
        <f>IFERROR((($C98*s_DL)/up_com!H98),".")</f>
        <v>51631979.526047632</v>
      </c>
      <c r="J98" s="30">
        <f>IFERROR((($C98*s_DL)/up_com!I98),".")</f>
        <v>5.8569130921800863</v>
      </c>
      <c r="K98" s="30">
        <f>IFERROR((($C98*s_DL)/up_com!J98),".")</f>
        <v>5.8569130921800863</v>
      </c>
      <c r="L98" s="30">
        <f>IFERROR((($C98*s_DL)/up_com!K98),".")</f>
        <v>5.8569130921800863</v>
      </c>
      <c r="M98" s="30">
        <f>IFERROR((($C98*s_DL)/up_com!L98),".")</f>
        <v>5.8569130921800863</v>
      </c>
      <c r="N98" s="30">
        <f>IFERROR((($C98*s_DL)/up_com!M98),".")</f>
        <v>5.8569130921800863</v>
      </c>
      <c r="O98" s="30">
        <f>IFERROR((($C98*s_DL)/up_com!N98),".")</f>
        <v>5.5296636028181272</v>
      </c>
      <c r="P98" s="30">
        <f>IFERROR((($C98*s_DL)/up_com!O98),".")</f>
        <v>5.5080219142490456</v>
      </c>
      <c r="Q98" s="30">
        <f>IFERROR((($C98*s_DL)/up_com!P98),".")</f>
        <v>5.4637387670815079</v>
      </c>
      <c r="R98" s="30">
        <f>IFERROR((($C98*s_DL)/up_com!Q98),".")</f>
        <v>5.3926476144782365</v>
      </c>
      <c r="S98" s="30">
        <f>IFERROR((($C98*s_DL)/up_com!R98),".")</f>
        <v>5.1667924148995645</v>
      </c>
    </row>
    <row r="99" spans="1:19">
      <c r="A99" s="88" t="s">
        <v>106</v>
      </c>
      <c r="B99" s="28"/>
      <c r="C99" s="28">
        <v>5</v>
      </c>
      <c r="D99" s="30">
        <f>IFERROR((($C99*s_DL)/up_com!C99),".")</f>
        <v>765402.29680702917</v>
      </c>
      <c r="E99" s="30">
        <f>IFERROR((($C99*s_DL)/up_com!D99),".")</f>
        <v>50866572.657678865</v>
      </c>
      <c r="F99" s="30">
        <f>IFERROR((($C99*s_DL)/up_com!E99),".")</f>
        <v>61055.108110145506</v>
      </c>
      <c r="G99" s="30">
        <f>IFERROR((($C99*s_DL)/up_com!F99),".")</f>
        <v>4.6686291517444021</v>
      </c>
      <c r="H99" s="30">
        <f>IFERROR((($C99*s_DL)/up_com!G99),".")</f>
        <v>826462.07354632649</v>
      </c>
      <c r="I99" s="30">
        <f>IFERROR((($C99*s_DL)/up_com!H99),".")</f>
        <v>51631979.623115048</v>
      </c>
      <c r="J99" s="30">
        <f>IFERROR((($C99*s_DL)/up_com!I99),".")</f>
        <v>6.2848957305476016</v>
      </c>
      <c r="K99" s="30">
        <f>IFERROR((($C99*s_DL)/up_com!J99),".")</f>
        <v>6.2848957305476016</v>
      </c>
      <c r="L99" s="30">
        <f>IFERROR((($C99*s_DL)/up_com!K99),".")</f>
        <v>6.2848957305476016</v>
      </c>
      <c r="M99" s="30">
        <f>IFERROR((($C99*s_DL)/up_com!L99),".")</f>
        <v>6.2848957305476016</v>
      </c>
      <c r="N99" s="30">
        <f>IFERROR((($C99*s_DL)/up_com!M99),".")</f>
        <v>6.2848957305476016</v>
      </c>
      <c r="O99" s="30">
        <f>IFERROR((($C99*s_DL)/up_com!N99),".")</f>
        <v>5.2764982812433221</v>
      </c>
      <c r="P99" s="30">
        <f>IFERROR((($C99*s_DL)/up_com!O99),".")</f>
        <v>5.2764982812433221</v>
      </c>
      <c r="Q99" s="30">
        <f>IFERROR((($C99*s_DL)/up_com!P99),".")</f>
        <v>5.2764982812433221</v>
      </c>
      <c r="R99" s="30">
        <f>IFERROR((($C99*s_DL)/up_com!Q99),".")</f>
        <v>5.2764982812433221</v>
      </c>
      <c r="S99" s="30">
        <f>IFERROR((($C99*s_DL)/up_com!R99),".")</f>
        <v>5.2764982812433221</v>
      </c>
    </row>
    <row r="100" spans="1:19">
      <c r="A100" s="88" t="s">
        <v>107</v>
      </c>
      <c r="B100" s="28"/>
      <c r="C100" s="28">
        <v>5</v>
      </c>
      <c r="D100" s="30">
        <f>IFERROR((($C100*s_DL)/up_com!C100),".")</f>
        <v>765402.29680702917</v>
      </c>
      <c r="E100" s="30">
        <f>IFERROR((($C100*s_DL)/up_com!D100),".")</f>
        <v>50866572.657678865</v>
      </c>
      <c r="F100" s="30">
        <f>IFERROR((($C100*s_DL)/up_com!E100),".")</f>
        <v>61055.108110145506</v>
      </c>
      <c r="G100" s="30">
        <f>IFERROR((($C100*s_DL)/up_com!F100),".")</f>
        <v>4.6352282423509896</v>
      </c>
      <c r="H100" s="30">
        <f>IFERROR((($C100*s_DL)/up_com!G100),".")</f>
        <v>826462.04014541686</v>
      </c>
      <c r="I100" s="30">
        <f>IFERROR((($C100*s_DL)/up_com!H100),".")</f>
        <v>51631979.589714132</v>
      </c>
      <c r="J100" s="30">
        <f>IFERROR((($C100*s_DL)/up_com!I100),".")</f>
        <v>5.9096780749925202</v>
      </c>
      <c r="K100" s="30">
        <f>IFERROR((($C100*s_DL)/up_com!J100),".")</f>
        <v>5.9096780749925202</v>
      </c>
      <c r="L100" s="30">
        <f>IFERROR((($C100*s_DL)/up_com!K100),".")</f>
        <v>5.9096780749925202</v>
      </c>
      <c r="M100" s="30">
        <f>IFERROR((($C100*s_DL)/up_com!L100),".")</f>
        <v>5.9096780749925202</v>
      </c>
      <c r="N100" s="30">
        <f>IFERROR((($C100*s_DL)/up_com!M100),".")</f>
        <v>5.9096780749925202</v>
      </c>
      <c r="O100" s="30">
        <f>IFERROR((($C100*s_DL)/up_com!N100),".")</f>
        <v>5.5767868013140793</v>
      </c>
      <c r="P100" s="30">
        <f>IFERROR((($C100*s_DL)/up_com!O100),".")</f>
        <v>5.5216229619332626</v>
      </c>
      <c r="Q100" s="30">
        <f>IFERROR((($C100*s_DL)/up_com!P100),".")</f>
        <v>5.4733664007977065</v>
      </c>
      <c r="R100" s="30">
        <f>IFERROR((($C100*s_DL)/up_com!Q100),".")</f>
        <v>5.387415662530719</v>
      </c>
      <c r="S100" s="30">
        <f>IFERROR((($C100*s_DL)/up_com!R100),".")</f>
        <v>5.2387484760482668</v>
      </c>
    </row>
    <row r="101" spans="1:19">
      <c r="A101" s="88" t="s">
        <v>108</v>
      </c>
      <c r="B101" s="28"/>
      <c r="C101" s="28">
        <v>5</v>
      </c>
      <c r="D101" s="30">
        <f>IFERROR((($C101*s_DL)/up_com!C101),".")</f>
        <v>765402.29680702917</v>
      </c>
      <c r="E101" s="30">
        <f>IFERROR((($C101*s_DL)/up_com!D101),".")</f>
        <v>50866572.657678865</v>
      </c>
      <c r="F101" s="30">
        <f>IFERROR((($C101*s_DL)/up_com!E101),".")</f>
        <v>61055.108110145506</v>
      </c>
      <c r="G101" s="30">
        <f>IFERROR((($C101*s_DL)/up_com!F101),".")</f>
        <v>4.4905554030045671</v>
      </c>
      <c r="H101" s="30">
        <f>IFERROR((($C101*s_DL)/up_com!G101),".")</f>
        <v>826461.89547257754</v>
      </c>
      <c r="I101" s="30">
        <f>IFERROR((($C101*s_DL)/up_com!H101),".")</f>
        <v>51631979.445041299</v>
      </c>
      <c r="J101" s="30">
        <f>IFERROR((($C101*s_DL)/up_com!I101),".")</f>
        <v>5.6927553678747387</v>
      </c>
      <c r="K101" s="30">
        <f>IFERROR((($C101*s_DL)/up_com!J101),".")</f>
        <v>5.6927553678747387</v>
      </c>
      <c r="L101" s="30">
        <f>IFERROR((($C101*s_DL)/up_com!K101),".")</f>
        <v>5.6927553678747387</v>
      </c>
      <c r="M101" s="30">
        <f>IFERROR((($C101*s_DL)/up_com!L101),".")</f>
        <v>5.6927553678747387</v>
      </c>
      <c r="N101" s="30">
        <f>IFERROR((($C101*s_DL)/up_com!M101),".")</f>
        <v>5.6927553678747387</v>
      </c>
      <c r="O101" s="30">
        <f>IFERROR((($C101*s_DL)/up_com!N101),".")</f>
        <v>5.5519522845501541</v>
      </c>
      <c r="P101" s="30">
        <f>IFERROR((($C101*s_DL)/up_com!O101),".")</f>
        <v>5.4904286708857226</v>
      </c>
      <c r="Q101" s="30">
        <f>IFERROR((($C101*s_DL)/up_com!P101),".")</f>
        <v>5.5370660976010146</v>
      </c>
      <c r="R101" s="30">
        <f>IFERROR((($C101*s_DL)/up_com!Q101),".")</f>
        <v>5.4468356882203954</v>
      </c>
      <c r="S101" s="30">
        <f>IFERROR((($C101*s_DL)/up_com!R101),".")</f>
        <v>5.0752388111461482</v>
      </c>
    </row>
    <row r="102" spans="1:19">
      <c r="A102" s="88" t="s">
        <v>109</v>
      </c>
      <c r="B102" s="28"/>
      <c r="C102" s="28">
        <v>5</v>
      </c>
      <c r="D102" s="30">
        <f>IFERROR((($C102*s_DL)/up_com!C102),".")</f>
        <v>765402.29680702917</v>
      </c>
      <c r="E102" s="30">
        <f>IFERROR((($C102*s_DL)/up_com!D102),".")</f>
        <v>50866572.657678865</v>
      </c>
      <c r="F102" s="30">
        <f>IFERROR((($C102*s_DL)/up_com!E102),".")</f>
        <v>61055.108110145506</v>
      </c>
      <c r="G102" s="30">
        <f>IFERROR((($C102*s_DL)/up_com!F102),".")</f>
        <v>4.8068253814614206</v>
      </c>
      <c r="H102" s="30">
        <f>IFERROR((($C102*s_DL)/up_com!G102),".")</f>
        <v>826462.21174255607</v>
      </c>
      <c r="I102" s="30">
        <f>IFERROR((($C102*s_DL)/up_com!H102),".")</f>
        <v>51631979.76131127</v>
      </c>
      <c r="J102" s="30">
        <f>IFERROR((($C102*s_DL)/up_com!I102),".")</f>
        <v>6.0093452647493395</v>
      </c>
      <c r="K102" s="30">
        <f>IFERROR((($C102*s_DL)/up_com!J102),".")</f>
        <v>6.0093452647493395</v>
      </c>
      <c r="L102" s="30">
        <f>IFERROR((($C102*s_DL)/up_com!K102),".")</f>
        <v>6.0093452647493395</v>
      </c>
      <c r="M102" s="30">
        <f>IFERROR((($C102*s_DL)/up_com!L102),".")</f>
        <v>6.0093452647493395</v>
      </c>
      <c r="N102" s="30">
        <f>IFERROR((($C102*s_DL)/up_com!M102),".")</f>
        <v>6.0093452647493395</v>
      </c>
      <c r="O102" s="30">
        <f>IFERROR((($C102*s_DL)/up_com!N102),".")</f>
        <v>5.5344604194374378</v>
      </c>
      <c r="P102" s="30">
        <f>IFERROR((($C102*s_DL)/up_com!O102),".")</f>
        <v>5.4860513142779723</v>
      </c>
      <c r="Q102" s="30">
        <f>IFERROR((($C102*s_DL)/up_com!P102),".")</f>
        <v>5.4911914820450844</v>
      </c>
      <c r="R102" s="30">
        <f>IFERROR((($C102*s_DL)/up_com!Q102),".")</f>
        <v>5.1996341246185285</v>
      </c>
      <c r="S102" s="30">
        <f>IFERROR((($C102*s_DL)/up_com!R102),".")</f>
        <v>5.4326880630561893</v>
      </c>
    </row>
    <row r="103" spans="1:19">
      <c r="A103" s="88" t="s">
        <v>110</v>
      </c>
      <c r="B103" s="28"/>
      <c r="C103" s="28">
        <v>5</v>
      </c>
      <c r="D103" s="30">
        <f>IFERROR((($C103*s_DL)/up_com!C103),".")</f>
        <v>765402.29680702917</v>
      </c>
      <c r="E103" s="30">
        <f>IFERROR((($C103*s_DL)/up_com!D103),".")</f>
        <v>50866572.657678865</v>
      </c>
      <c r="F103" s="30">
        <f>IFERROR((($C103*s_DL)/up_com!E103),".")</f>
        <v>61055.108110145506</v>
      </c>
      <c r="G103" s="30">
        <f>IFERROR((($C103*s_DL)/up_com!F103),".")</f>
        <v>4.6686291517444021</v>
      </c>
      <c r="H103" s="30">
        <f>IFERROR((($C103*s_DL)/up_com!G103),".")</f>
        <v>826462.07354632649</v>
      </c>
      <c r="I103" s="30">
        <f>IFERROR((($C103*s_DL)/up_com!H103),".")</f>
        <v>51631979.623115048</v>
      </c>
      <c r="J103" s="30">
        <f>IFERROR((($C103*s_DL)/up_com!I103),".")</f>
        <v>6.2848957305476016</v>
      </c>
      <c r="K103" s="30">
        <f>IFERROR((($C103*s_DL)/up_com!J103),".")</f>
        <v>6.2848957305476016</v>
      </c>
      <c r="L103" s="30">
        <f>IFERROR((($C103*s_DL)/up_com!K103),".")</f>
        <v>6.2848957305476016</v>
      </c>
      <c r="M103" s="30">
        <f>IFERROR((($C103*s_DL)/up_com!L103),".")</f>
        <v>6.2848957305476016</v>
      </c>
      <c r="N103" s="30">
        <f>IFERROR((($C103*s_DL)/up_com!M103),".")</f>
        <v>6.2848957305476016</v>
      </c>
      <c r="O103" s="30">
        <f>IFERROR((($C103*s_DL)/up_com!N103),".")</f>
        <v>5.2764982812433221</v>
      </c>
      <c r="P103" s="30">
        <f>IFERROR((($C103*s_DL)/up_com!O103),".")</f>
        <v>5.2764982812433221</v>
      </c>
      <c r="Q103" s="30">
        <f>IFERROR((($C103*s_DL)/up_com!P103),".")</f>
        <v>5.2764982812433221</v>
      </c>
      <c r="R103" s="30">
        <f>IFERROR((($C103*s_DL)/up_com!Q103),".")</f>
        <v>5.2764982812433221</v>
      </c>
      <c r="S103" s="30">
        <f>IFERROR((($C103*s_DL)/up_com!R103),".")</f>
        <v>5.2764982812433221</v>
      </c>
    </row>
    <row r="104" spans="1:19">
      <c r="A104" s="88" t="s">
        <v>111</v>
      </c>
      <c r="B104" s="28"/>
      <c r="C104" s="28">
        <v>5</v>
      </c>
      <c r="D104" s="30">
        <f>IFERROR((($C104*s_DL)/up_com!C104),".")</f>
        <v>765402.29680702917</v>
      </c>
      <c r="E104" s="30">
        <f>IFERROR((($C104*s_DL)/up_com!D104),".")</f>
        <v>50866572.657678865</v>
      </c>
      <c r="F104" s="30">
        <f>IFERROR((($C104*s_DL)/up_com!E104),".")</f>
        <v>61055.108110145506</v>
      </c>
      <c r="G104" s="30">
        <f>IFERROR((($C104*s_DL)/up_com!F104),".")</f>
        <v>4.8201185932464332</v>
      </c>
      <c r="H104" s="30">
        <f>IFERROR((($C104*s_DL)/up_com!G104),".")</f>
        <v>826462.22503576789</v>
      </c>
      <c r="I104" s="30">
        <f>IFERROR((($C104*s_DL)/up_com!H104),".")</f>
        <v>51631979.774604484</v>
      </c>
      <c r="J104" s="30" t="str">
        <f>IFERROR((($C104*s_DL)/up_com!I104),".")</f>
        <v>.</v>
      </c>
      <c r="K104" s="30" t="str">
        <f>IFERROR((($C104*s_DL)/up_com!J104),".")</f>
        <v>.</v>
      </c>
      <c r="L104" s="30" t="str">
        <f>IFERROR((($C104*s_DL)/up_com!K104),".")</f>
        <v>.</v>
      </c>
      <c r="M104" s="30" t="str">
        <f>IFERROR((($C104*s_DL)/up_com!L104),".")</f>
        <v>.</v>
      </c>
      <c r="N104" s="30" t="str">
        <f>IFERROR((($C104*s_DL)/up_com!M104),".")</f>
        <v>.</v>
      </c>
      <c r="O104" s="30">
        <f>IFERROR((($C104*s_DL)/up_com!N104),".")</f>
        <v>5.3834294134278471</v>
      </c>
      <c r="P104" s="30">
        <f>IFERROR((($C104*s_DL)/up_com!O104),".")</f>
        <v>5.621104191044628</v>
      </c>
      <c r="Q104" s="30">
        <f>IFERROR((($C104*s_DL)/up_com!P104),".")</f>
        <v>5.5463192160796266</v>
      </c>
      <c r="R104" s="30">
        <f>IFERROR((($C104*s_DL)/up_com!Q104),".")</f>
        <v>5.4561093338482642</v>
      </c>
      <c r="S104" s="30">
        <f>IFERROR((($C104*s_DL)/up_com!R104),".")</f>
        <v>5.447712089779241</v>
      </c>
    </row>
    <row r="105" spans="1:19">
      <c r="A105" s="88" t="s">
        <v>112</v>
      </c>
      <c r="B105" s="28"/>
      <c r="C105" s="28">
        <v>5</v>
      </c>
      <c r="D105" s="30">
        <f>IFERROR((($C105*s_DL)/up_com!C105),".")</f>
        <v>765402.29680702917</v>
      </c>
      <c r="E105" s="30">
        <f>IFERROR((($C105*s_DL)/up_com!D105),".")</f>
        <v>50866572.657678865</v>
      </c>
      <c r="F105" s="30">
        <f>IFERROR((($C105*s_DL)/up_com!E105),".")</f>
        <v>61055.108110145506</v>
      </c>
      <c r="G105" s="30">
        <f>IFERROR((($C105*s_DL)/up_com!F105),".")</f>
        <v>4.8292421490615025</v>
      </c>
      <c r="H105" s="30">
        <f>IFERROR((($C105*s_DL)/up_com!G105),".")</f>
        <v>826462.23415932362</v>
      </c>
      <c r="I105" s="30">
        <f>IFERROR((($C105*s_DL)/up_com!H105),".")</f>
        <v>51631979.783728048</v>
      </c>
      <c r="J105" s="30">
        <f>IFERROR((($C105*s_DL)/up_com!I105),".")</f>
        <v>6.2614446270754067</v>
      </c>
      <c r="K105" s="30">
        <f>IFERROR((($C105*s_DL)/up_com!J105),".")</f>
        <v>6.2614446270754067</v>
      </c>
      <c r="L105" s="30">
        <f>IFERROR((($C105*s_DL)/up_com!K105),".")</f>
        <v>6.2614446270754067</v>
      </c>
      <c r="M105" s="30">
        <f>IFERROR((($C105*s_DL)/up_com!L105),".")</f>
        <v>6.2614446270754067</v>
      </c>
      <c r="N105" s="30">
        <f>IFERROR((($C105*s_DL)/up_com!M105),".")</f>
        <v>6.2614446270754067</v>
      </c>
      <c r="O105" s="30">
        <f>IFERROR((($C105*s_DL)/up_com!N105),".")</f>
        <v>5.0029020740677401</v>
      </c>
      <c r="P105" s="30">
        <f>IFERROR((($C105*s_DL)/up_com!O105),".")</f>
        <v>5.4021291927014925</v>
      </c>
      <c r="Q105" s="30">
        <f>IFERROR((($C105*s_DL)/up_com!P105),".")</f>
        <v>5.479587902816232</v>
      </c>
      <c r="R105" s="30">
        <f>IFERROR((($C105*s_DL)/up_com!Q105),".")</f>
        <v>5.1491683041568317</v>
      </c>
      <c r="S105" s="30">
        <f>IFERROR((($C105*s_DL)/up_com!R105),".")</f>
        <v>5.4580235591661497</v>
      </c>
    </row>
    <row r="106" spans="1:19">
      <c r="A106" s="88" t="s">
        <v>113</v>
      </c>
      <c r="B106" s="28"/>
      <c r="C106" s="28">
        <v>5</v>
      </c>
      <c r="D106" s="30">
        <f>IFERROR((($C106*s_DL)/up_com!C106),".")</f>
        <v>765402.29680702917</v>
      </c>
      <c r="E106" s="30">
        <f>IFERROR((($C106*s_DL)/up_com!D106),".")</f>
        <v>50866572.657678865</v>
      </c>
      <c r="F106" s="30">
        <f>IFERROR((($C106*s_DL)/up_com!E106),".")</f>
        <v>61055.108110145506</v>
      </c>
      <c r="G106" s="30">
        <f>IFERROR((($C106*s_DL)/up_com!F106),".")</f>
        <v>4.7896676853081459</v>
      </c>
      <c r="H106" s="30">
        <f>IFERROR((($C106*s_DL)/up_com!G106),".")</f>
        <v>826462.19458485988</v>
      </c>
      <c r="I106" s="30">
        <f>IFERROR((($C106*s_DL)/up_com!H106),".")</f>
        <v>51631979.744153582</v>
      </c>
      <c r="J106" s="30" t="str">
        <f>IFERROR((($C106*s_DL)/up_com!I106),".")</f>
        <v>.</v>
      </c>
      <c r="K106" s="30" t="str">
        <f>IFERROR((($C106*s_DL)/up_com!J106),".")</f>
        <v>.</v>
      </c>
      <c r="L106" s="30" t="str">
        <f>IFERROR((($C106*s_DL)/up_com!K106),".")</f>
        <v>.</v>
      </c>
      <c r="M106" s="30" t="str">
        <f>IFERROR((($C106*s_DL)/up_com!L106),".")</f>
        <v>.</v>
      </c>
      <c r="N106" s="30" t="str">
        <f>IFERROR((($C106*s_DL)/up_com!M106),".")</f>
        <v>.</v>
      </c>
      <c r="O106" s="30">
        <f>IFERROR((($C106*s_DL)/up_com!N106),".")</f>
        <v>5.3730451869462597</v>
      </c>
      <c r="P106" s="30">
        <f>IFERROR((($C106*s_DL)/up_com!O106),".")</f>
        <v>5.4414985601644341</v>
      </c>
      <c r="Q106" s="30">
        <f>IFERROR((($C106*s_DL)/up_com!P106),".")</f>
        <v>5.4321417539207824</v>
      </c>
      <c r="R106" s="30">
        <f>IFERROR((($C106*s_DL)/up_com!Q106),".")</f>
        <v>5.3116749364516105</v>
      </c>
      <c r="S106" s="30">
        <f>IFERROR((($C106*s_DL)/up_com!R106),".")</f>
        <v>5.4132963848311109</v>
      </c>
    </row>
    <row r="107" spans="1:19">
      <c r="A107" s="88" t="s">
        <v>114</v>
      </c>
      <c r="B107" s="28"/>
      <c r="C107" s="28">
        <v>5</v>
      </c>
      <c r="D107" s="30">
        <f>IFERROR((($C107*s_DL)/up_com!C107),".")</f>
        <v>765402.29680702917</v>
      </c>
      <c r="E107" s="30">
        <f>IFERROR((($C107*s_DL)/up_com!D107),".")</f>
        <v>50866572.657678865</v>
      </c>
      <c r="F107" s="30">
        <f>IFERROR((($C107*s_DL)/up_com!E107),".")</f>
        <v>61055.108110145506</v>
      </c>
      <c r="G107" s="30">
        <f>IFERROR((($C107*s_DL)/up_com!F107),".")</f>
        <v>4.6686291517444021</v>
      </c>
      <c r="H107" s="30">
        <f>IFERROR((($C107*s_DL)/up_com!G107),".")</f>
        <v>826462.07354632649</v>
      </c>
      <c r="I107" s="30">
        <f>IFERROR((($C107*s_DL)/up_com!H107),".")</f>
        <v>51631979.623115048</v>
      </c>
      <c r="J107" s="30">
        <f>IFERROR((($C107*s_DL)/up_com!I107),".")</f>
        <v>6.2848957305476016</v>
      </c>
      <c r="K107" s="30">
        <f>IFERROR((($C107*s_DL)/up_com!J107),".")</f>
        <v>6.2848957305476016</v>
      </c>
      <c r="L107" s="30">
        <f>IFERROR((($C107*s_DL)/up_com!K107),".")</f>
        <v>6.2848957305476016</v>
      </c>
      <c r="M107" s="30">
        <f>IFERROR((($C107*s_DL)/up_com!L107),".")</f>
        <v>6.2848957305476016</v>
      </c>
      <c r="N107" s="30">
        <f>IFERROR((($C107*s_DL)/up_com!M107),".")</f>
        <v>6.2848957305476016</v>
      </c>
      <c r="O107" s="30">
        <f>IFERROR((($C107*s_DL)/up_com!N107),".")</f>
        <v>5.2764982812433221</v>
      </c>
      <c r="P107" s="30">
        <f>IFERROR((($C107*s_DL)/up_com!O107),".")</f>
        <v>5.2764982812433221</v>
      </c>
      <c r="Q107" s="30">
        <f>IFERROR((($C107*s_DL)/up_com!P107),".")</f>
        <v>5.2764982812433221</v>
      </c>
      <c r="R107" s="30">
        <f>IFERROR((($C107*s_DL)/up_com!Q107),".")</f>
        <v>5.2764982812433221</v>
      </c>
      <c r="S107" s="30">
        <f>IFERROR((($C107*s_DL)/up_com!R107),".")</f>
        <v>5.2764982812433221</v>
      </c>
    </row>
    <row r="108" spans="1:19">
      <c r="A108" s="88" t="s">
        <v>115</v>
      </c>
      <c r="B108" s="28"/>
      <c r="C108" s="28">
        <v>5</v>
      </c>
      <c r="D108" s="30">
        <f>IFERROR((($C108*s_DL)/up_com!C108),".")</f>
        <v>765402.29680702917</v>
      </c>
      <c r="E108" s="30">
        <f>IFERROR((($C108*s_DL)/up_com!D108),".")</f>
        <v>50866572.657678865</v>
      </c>
      <c r="F108" s="30">
        <f>IFERROR((($C108*s_DL)/up_com!E108),".")</f>
        <v>61055.108110145506</v>
      </c>
      <c r="G108" s="30">
        <f>IFERROR((($C108*s_DL)/up_com!F108),".")</f>
        <v>4.581541989951929</v>
      </c>
      <c r="H108" s="30">
        <f>IFERROR((($C108*s_DL)/up_com!G108),".")</f>
        <v>826461.98645916441</v>
      </c>
      <c r="I108" s="30">
        <f>IFERROR((($C108*s_DL)/up_com!H108),".")</f>
        <v>51631979.536027886</v>
      </c>
      <c r="J108" s="30">
        <f>IFERROR((($C108*s_DL)/up_com!I108),".")</f>
        <v>5.675167040270594</v>
      </c>
      <c r="K108" s="30">
        <f>IFERROR((($C108*s_DL)/up_com!J108),".")</f>
        <v>5.675167040270594</v>
      </c>
      <c r="L108" s="30">
        <f>IFERROR((($C108*s_DL)/up_com!K108),".")</f>
        <v>5.675167040270594</v>
      </c>
      <c r="M108" s="30">
        <f>IFERROR((($C108*s_DL)/up_com!L108),".")</f>
        <v>5.675167040270594</v>
      </c>
      <c r="N108" s="30">
        <f>IFERROR((($C108*s_DL)/up_com!M108),".")</f>
        <v>5.675167040270594</v>
      </c>
      <c r="O108" s="30">
        <f>IFERROR((($C108*s_DL)/up_com!N108),".")</f>
        <v>5.4681659538525897</v>
      </c>
      <c r="P108" s="30">
        <f>IFERROR((($C108*s_DL)/up_com!O108),".")</f>
        <v>5.4493315582782653</v>
      </c>
      <c r="Q108" s="30">
        <f>IFERROR((($C108*s_DL)/up_com!P108),".")</f>
        <v>5.4779604635816534</v>
      </c>
      <c r="R108" s="30">
        <f>IFERROR((($C108*s_DL)/up_com!Q108),".")</f>
        <v>5.3538543517245101</v>
      </c>
      <c r="S108" s="30">
        <f>IFERROR((($C108*s_DL)/up_com!R108),".")</f>
        <v>5.1780721170352155</v>
      </c>
    </row>
    <row r="109" spans="1:19">
      <c r="A109" s="88" t="s">
        <v>116</v>
      </c>
      <c r="B109" s="28"/>
      <c r="C109" s="28">
        <v>5</v>
      </c>
      <c r="D109" s="30">
        <f>IFERROR((($C109*s_DL)/up_com!C109),".")</f>
        <v>765402.29680702917</v>
      </c>
      <c r="E109" s="30">
        <f>IFERROR((($C109*s_DL)/up_com!D109),".")</f>
        <v>50866572.657678865</v>
      </c>
      <c r="F109" s="30">
        <f>IFERROR((($C109*s_DL)/up_com!E109),".")</f>
        <v>61055.108110145506</v>
      </c>
      <c r="G109" s="30">
        <f>IFERROR((($C109*s_DL)/up_com!F109),".")</f>
        <v>4.498586872819641</v>
      </c>
      <c r="H109" s="30">
        <f>IFERROR((($C109*s_DL)/up_com!G109),".")</f>
        <v>826461.90350404743</v>
      </c>
      <c r="I109" s="30">
        <f>IFERROR((($C109*s_DL)/up_com!H109),".")</f>
        <v>51631979.453072764</v>
      </c>
      <c r="J109" s="30">
        <f>IFERROR((($C109*s_DL)/up_com!I109),".")</f>
        <v>5.6986181437427854</v>
      </c>
      <c r="K109" s="30">
        <f>IFERROR((($C109*s_DL)/up_com!J109),".")</f>
        <v>5.6986181437427854</v>
      </c>
      <c r="L109" s="30">
        <f>IFERROR((($C109*s_DL)/up_com!K109),".")</f>
        <v>5.6986181437427854</v>
      </c>
      <c r="M109" s="30">
        <f>IFERROR((($C109*s_DL)/up_com!L109),".")</f>
        <v>5.6986181437427854</v>
      </c>
      <c r="N109" s="30">
        <f>IFERROR((($C109*s_DL)/up_com!M109),".")</f>
        <v>5.6986181437427854</v>
      </c>
      <c r="O109" s="30">
        <f>IFERROR((($C109*s_DL)/up_com!N109),".")</f>
        <v>5.5414506522031903</v>
      </c>
      <c r="P109" s="30">
        <f>IFERROR((($C109*s_DL)/up_com!O109),".")</f>
        <v>5.5245387987376633</v>
      </c>
      <c r="Q109" s="30">
        <f>IFERROR((($C109*s_DL)/up_com!P109),".")</f>
        <v>5.549028156326778</v>
      </c>
      <c r="R109" s="30">
        <f>IFERROR((($C109*s_DL)/up_com!Q109),".")</f>
        <v>5.5690932178861656</v>
      </c>
      <c r="S109" s="30">
        <f>IFERROR((($C109*s_DL)/up_com!R109),".")</f>
        <v>5.0843160017512865</v>
      </c>
    </row>
    <row r="110" spans="1:19">
      <c r="A110" s="88" t="s">
        <v>117</v>
      </c>
      <c r="B110" s="28"/>
      <c r="C110" s="28">
        <v>5</v>
      </c>
      <c r="D110" s="30">
        <f>IFERROR((($C110*s_DL)/up_com!C110),".")</f>
        <v>765402.29680702917</v>
      </c>
      <c r="E110" s="30">
        <f>IFERROR((($C110*s_DL)/up_com!D110),".")</f>
        <v>50866572.657678865</v>
      </c>
      <c r="F110" s="30">
        <f>IFERROR((($C110*s_DL)/up_com!E110),".")</f>
        <v>61055.108110145506</v>
      </c>
      <c r="G110" s="30">
        <f>IFERROR((($C110*s_DL)/up_com!F110),".")</f>
        <v>4.455814147676282</v>
      </c>
      <c r="H110" s="30">
        <f>IFERROR((($C110*s_DL)/up_com!G110),".")</f>
        <v>826461.86073132232</v>
      </c>
      <c r="I110" s="30">
        <f>IFERROR((($C110*s_DL)/up_com!H110),".")</f>
        <v>51631979.410300039</v>
      </c>
      <c r="J110" s="30" t="str">
        <f>IFERROR((($C110*s_DL)/up_com!I110),".")</f>
        <v>.</v>
      </c>
      <c r="K110" s="30" t="str">
        <f>IFERROR((($C110*s_DL)/up_com!J110),".")</f>
        <v>.</v>
      </c>
      <c r="L110" s="30" t="str">
        <f>IFERROR((($C110*s_DL)/up_com!K110),".")</f>
        <v>.</v>
      </c>
      <c r="M110" s="30" t="str">
        <f>IFERROR((($C110*s_DL)/up_com!L110),".")</f>
        <v>.</v>
      </c>
      <c r="N110" s="30" t="str">
        <f>IFERROR((($C110*s_DL)/up_com!M110),".")</f>
        <v>.</v>
      </c>
      <c r="O110" s="30">
        <f>IFERROR((($C110*s_DL)/up_com!N110),".")</f>
        <v>5.6092946241018433</v>
      </c>
      <c r="P110" s="30">
        <f>IFERROR((($C110*s_DL)/up_com!O110),".")</f>
        <v>5.5466457967318146</v>
      </c>
      <c r="Q110" s="30">
        <f>IFERROR((($C110*s_DL)/up_com!P110),".")</f>
        <v>5.6188843919373319</v>
      </c>
      <c r="R110" s="30">
        <f>IFERROR((($C110*s_DL)/up_com!Q110),".")</f>
        <v>5.5397579138857047</v>
      </c>
      <c r="S110" s="30">
        <f>IFERROR((($C110*s_DL)/up_com!R110),".")</f>
        <v>5.0359741430669898</v>
      </c>
    </row>
    <row r="111" spans="1:19">
      <c r="A111" s="88" t="s">
        <v>118</v>
      </c>
      <c r="B111" s="28"/>
      <c r="C111" s="28">
        <v>5</v>
      </c>
      <c r="D111" s="30">
        <f>IFERROR((($C111*s_DL)/up_com!C111),".")</f>
        <v>765402.29680702917</v>
      </c>
      <c r="E111" s="30">
        <f>IFERROR((($C111*s_DL)/up_com!D111),".")</f>
        <v>50866572.657678865</v>
      </c>
      <c r="F111" s="30">
        <f>IFERROR((($C111*s_DL)/up_com!E111),".")</f>
        <v>61055.108110145506</v>
      </c>
      <c r="G111" s="30">
        <f>IFERROR((($C111*s_DL)/up_com!F111),".")</f>
        <v>5.0347961440380837</v>
      </c>
      <c r="H111" s="30">
        <f>IFERROR((($C111*s_DL)/up_com!G111),".")</f>
        <v>826462.4397133186</v>
      </c>
      <c r="I111" s="30">
        <f>IFERROR((($C111*s_DL)/up_com!H111),".")</f>
        <v>51631979.989282034</v>
      </c>
      <c r="J111" s="30">
        <f>IFERROR((($C111*s_DL)/up_com!I111),".")</f>
        <v>6.2848957305476016</v>
      </c>
      <c r="K111" s="30">
        <f>IFERROR((($C111*s_DL)/up_com!J111),".")</f>
        <v>6.2848957305476016</v>
      </c>
      <c r="L111" s="30">
        <f>IFERROR((($C111*s_DL)/up_com!K111),".")</f>
        <v>6.2848957305476016</v>
      </c>
      <c r="M111" s="30">
        <f>IFERROR((($C111*s_DL)/up_com!L111),".")</f>
        <v>6.2848957305476016</v>
      </c>
      <c r="N111" s="30">
        <f>IFERROR((($C111*s_DL)/up_com!M111),".")</f>
        <v>6.2848957305476016</v>
      </c>
      <c r="O111" s="30">
        <f>IFERROR((($C111*s_DL)/up_com!N111),".")</f>
        <v>5.8627758680481339</v>
      </c>
      <c r="P111" s="30">
        <f>IFERROR((($C111*s_DL)/up_com!O111),".")</f>
        <v>5.4553734190198186</v>
      </c>
      <c r="Q111" s="30">
        <f>IFERROR((($C111*s_DL)/up_com!P111),".")</f>
        <v>5.3820015371831413</v>
      </c>
      <c r="R111" s="30">
        <f>IFERROR((($C111*s_DL)/up_com!Q111),".")</f>
        <v>5.4797804595826802</v>
      </c>
      <c r="S111" s="30">
        <f>IFERROR((($C111*s_DL)/up_com!R111),".")</f>
        <v>5.6903412836937797</v>
      </c>
    </row>
    <row r="112" spans="1:19">
      <c r="A112" s="88" t="s">
        <v>119</v>
      </c>
      <c r="B112" s="28"/>
      <c r="C112" s="28">
        <v>5</v>
      </c>
      <c r="D112" s="30">
        <f>IFERROR((($C112*s_DL)/up_com!C112),".")</f>
        <v>765402.29680702917</v>
      </c>
      <c r="E112" s="30">
        <f>IFERROR((($C112*s_DL)/up_com!D112),".")</f>
        <v>50866572.657678865</v>
      </c>
      <c r="F112" s="30">
        <f>IFERROR((($C112*s_DL)/up_com!E112),".")</f>
        <v>61055.108110145506</v>
      </c>
      <c r="G112" s="30">
        <f>IFERROR((($C112*s_DL)/up_com!F112),".")</f>
        <v>4.5945239271135394</v>
      </c>
      <c r="H112" s="30">
        <f>IFERROR((($C112*s_DL)/up_com!G112),".")</f>
        <v>826461.99944110168</v>
      </c>
      <c r="I112" s="30">
        <f>IFERROR((($C112*s_DL)/up_com!H112),".")</f>
        <v>51631979.549009822</v>
      </c>
      <c r="J112" s="30" t="str">
        <f>IFERROR((($C112*s_DL)/up_com!I112),".")</f>
        <v>.</v>
      </c>
      <c r="K112" s="30" t="str">
        <f>IFERROR((($C112*s_DL)/up_com!J112),".")</f>
        <v>.</v>
      </c>
      <c r="L112" s="30" t="str">
        <f>IFERROR((($C112*s_DL)/up_com!K112),".")</f>
        <v>.</v>
      </c>
      <c r="M112" s="30" t="str">
        <f>IFERROR((($C112*s_DL)/up_com!L112),".")</f>
        <v>.</v>
      </c>
      <c r="N112" s="30" t="str">
        <f>IFERROR((($C112*s_DL)/up_com!M112),".")</f>
        <v>.</v>
      </c>
      <c r="O112" s="30">
        <f>IFERROR((($C112*s_DL)/up_com!N112),".")</f>
        <v>5.5054257199004386</v>
      </c>
      <c r="P112" s="30">
        <f>IFERROR((($C112*s_DL)/up_com!O112),".")</f>
        <v>5.50725284630151</v>
      </c>
      <c r="Q112" s="30">
        <f>IFERROR((($C112*s_DL)/up_com!P112),".")</f>
        <v>5.5408979772533344</v>
      </c>
      <c r="R112" s="30">
        <f>IFERROR((($C112*s_DL)/up_com!Q112),".")</f>
        <v>5.4499043280447443</v>
      </c>
      <c r="S112" s="30">
        <f>IFERROR((($C112*s_DL)/up_com!R112),".")</f>
        <v>5.192744340271207</v>
      </c>
    </row>
    <row r="113" spans="1:19">
      <c r="A113" s="88" t="s">
        <v>120</v>
      </c>
      <c r="B113" s="28"/>
      <c r="C113" s="28">
        <v>5</v>
      </c>
      <c r="D113" s="30">
        <f>IFERROR((($C113*s_DL)/up_com!C113),".")</f>
        <v>765402.29680702917</v>
      </c>
      <c r="E113" s="30">
        <f>IFERROR((($C113*s_DL)/up_com!D113),".")</f>
        <v>50866572.657678865</v>
      </c>
      <c r="F113" s="30">
        <f>IFERROR((($C113*s_DL)/up_com!E113),".")</f>
        <v>61055.108110145506</v>
      </c>
      <c r="G113" s="30">
        <f>IFERROR((($C113*s_DL)/up_com!F113),".")</f>
        <v>5.1873657241604469</v>
      </c>
      <c r="H113" s="30">
        <f>IFERROR((($C113*s_DL)/up_com!G113),".")</f>
        <v>826462.59228289872</v>
      </c>
      <c r="I113" s="30">
        <f>IFERROR((($C113*s_DL)/up_com!H113),".")</f>
        <v>51631980.141851626</v>
      </c>
      <c r="J113" s="30">
        <f>IFERROR((($C113*s_DL)/up_com!I113),".")</f>
        <v>7.0411938175258113</v>
      </c>
      <c r="K113" s="30">
        <f>IFERROR((($C113*s_DL)/up_com!J113),".")</f>
        <v>7.0411938175258113</v>
      </c>
      <c r="L113" s="30">
        <f>IFERROR((($C113*s_DL)/up_com!K113),".")</f>
        <v>7.0411938175258113</v>
      </c>
      <c r="M113" s="30">
        <f>IFERROR((($C113*s_DL)/up_com!L113),".")</f>
        <v>7.0411938175258113</v>
      </c>
      <c r="N113" s="30">
        <f>IFERROR((($C113*s_DL)/up_com!M113),".")</f>
        <v>7.0411938175258113</v>
      </c>
      <c r="O113" s="30">
        <f>IFERROR((($C113*s_DL)/up_com!N113),".")</f>
        <v>5.6407010245614639</v>
      </c>
      <c r="P113" s="30">
        <f>IFERROR((($C113*s_DL)/up_com!O113),".")</f>
        <v>5.5967339379014147</v>
      </c>
      <c r="Q113" s="30">
        <f>IFERROR((($C113*s_DL)/up_com!P113),".")</f>
        <v>5.4816954366250084</v>
      </c>
      <c r="R113" s="30">
        <f>IFERROR((($C113*s_DL)/up_com!Q113),".")</f>
        <v>5.4513530001149331</v>
      </c>
      <c r="S113" s="30">
        <f>IFERROR((($C113*s_DL)/up_com!R113),".")</f>
        <v>5.8627758680481339</v>
      </c>
    </row>
    <row r="114" spans="1:19">
      <c r="A114" s="34" t="s">
        <v>121</v>
      </c>
      <c r="B114" s="28" t="s">
        <v>9</v>
      </c>
      <c r="C114" s="28">
        <v>5</v>
      </c>
      <c r="D114" s="30">
        <f>IFERROR((($C114*s_DL)/up_com!C114),".")</f>
        <v>765402.29680702917</v>
      </c>
      <c r="E114" s="30">
        <f>IFERROR((($C114*s_DL)/up_com!D114),".")</f>
        <v>50866572.657678865</v>
      </c>
      <c r="F114" s="30">
        <f>IFERROR((($C114*s_DL)/up_com!E114),".")</f>
        <v>61055.108110145506</v>
      </c>
      <c r="G114" s="30">
        <f>IFERROR((($C114*s_DL)/up_com!F114),".")</f>
        <v>5.0596767217195726</v>
      </c>
      <c r="H114" s="30">
        <f>IFERROR((($C114*s_DL)/up_com!G114),".")</f>
        <v>826462.46459389641</v>
      </c>
      <c r="I114" s="30">
        <f>IFERROR((($C114*s_DL)/up_com!H114),".")</f>
        <v>51631980.014162615</v>
      </c>
      <c r="J114" s="30">
        <f>IFERROR((($C114*s_DL)/up_com!I114),".")</f>
        <v>6.8594477656163182</v>
      </c>
      <c r="K114" s="30">
        <f>IFERROR((($C114*s_DL)/up_com!J114),".")</f>
        <v>6.8594477656163182</v>
      </c>
      <c r="L114" s="30">
        <f>IFERROR((($C114*s_DL)/up_com!K114),".")</f>
        <v>6.8594477656163182</v>
      </c>
      <c r="M114" s="30">
        <f>IFERROR((($C114*s_DL)/up_com!L114),".")</f>
        <v>6.8594477656163182</v>
      </c>
      <c r="N114" s="30">
        <f>IFERROR((($C114*s_DL)/up_com!M114),".")</f>
        <v>6.8594477656163182</v>
      </c>
      <c r="O114" s="30">
        <f>IFERROR((($C114*s_DL)/up_com!N114),".")</f>
        <v>5.5781750977545386</v>
      </c>
      <c r="P114" s="30">
        <f>IFERROR((($C114*s_DL)/up_com!O114),".")</f>
        <v>5.3916599500799798</v>
      </c>
      <c r="Q114" s="30">
        <f>IFERROR((($C114*s_DL)/up_com!P114),".")</f>
        <v>5.3395044335593216</v>
      </c>
      <c r="R114" s="30">
        <f>IFERROR((($C114*s_DL)/up_com!Q114),".")</f>
        <v>5.3910582694695535</v>
      </c>
      <c r="S114" s="30">
        <f>IFERROR((($C114*s_DL)/up_com!R114),".")</f>
        <v>5.7184613851423318</v>
      </c>
    </row>
    <row r="115" spans="1:19">
      <c r="A115" s="88" t="s">
        <v>122</v>
      </c>
      <c r="B115" s="28"/>
      <c r="C115" s="28">
        <v>5</v>
      </c>
      <c r="D115" s="30">
        <f>IFERROR((($C115*s_DL)/up_com!C115),".")</f>
        <v>765402.29680702917</v>
      </c>
      <c r="E115" s="30">
        <f>IFERROR((($C115*s_DL)/up_com!D115),".")</f>
        <v>50866572.657678865</v>
      </c>
      <c r="F115" s="30">
        <f>IFERROR((($C115*s_DL)/up_com!E115),".")</f>
        <v>61055.108110145506</v>
      </c>
      <c r="G115" s="30">
        <f>IFERROR((($C115*s_DL)/up_com!F115),".")</f>
        <v>5.1873657241604469</v>
      </c>
      <c r="H115" s="30">
        <f>IFERROR((($C115*s_DL)/up_com!G115),".")</f>
        <v>826462.59228289872</v>
      </c>
      <c r="I115" s="30">
        <f>IFERROR((($C115*s_DL)/up_com!H115),".")</f>
        <v>51631980.141851626</v>
      </c>
      <c r="J115" s="30">
        <f>IFERROR((($C115*s_DL)/up_com!I115),".")</f>
        <v>7.0880960244701958</v>
      </c>
      <c r="K115" s="30">
        <f>IFERROR((($C115*s_DL)/up_com!J115),".")</f>
        <v>7.0880960244701958</v>
      </c>
      <c r="L115" s="30">
        <f>IFERROR((($C115*s_DL)/up_com!K115),".")</f>
        <v>7.0880960244701958</v>
      </c>
      <c r="M115" s="30">
        <f>IFERROR((($C115*s_DL)/up_com!L115),".")</f>
        <v>7.0880960244701958</v>
      </c>
      <c r="N115" s="30">
        <f>IFERROR((($C115*s_DL)/up_com!M115),".")</f>
        <v>7.0880960244701958</v>
      </c>
      <c r="O115" s="30">
        <f>IFERROR((($C115*s_DL)/up_com!N115),".")</f>
        <v>5.8627758680481339</v>
      </c>
      <c r="P115" s="30">
        <f>IFERROR((($C115*s_DL)/up_com!O115),".")</f>
        <v>5.7147259723903572</v>
      </c>
      <c r="Q115" s="30">
        <f>IFERROR((($C115*s_DL)/up_com!P115),".")</f>
        <v>5.6239662603883334</v>
      </c>
      <c r="R115" s="30">
        <f>IFERROR((($C115*s_DL)/up_com!Q115),".")</f>
        <v>5.5663433803378366</v>
      </c>
      <c r="S115" s="30">
        <f>IFERROR((($C115*s_DL)/up_com!R115),".")</f>
        <v>5.8627758680481339</v>
      </c>
    </row>
    <row r="116" spans="1:19">
      <c r="A116" s="88" t="s">
        <v>123</v>
      </c>
      <c r="B116" s="28"/>
      <c r="C116" s="28">
        <v>5</v>
      </c>
      <c r="D116" s="30">
        <f>IFERROR((($C116*s_DL)/up_com!C116),".")</f>
        <v>765402.29680702917</v>
      </c>
      <c r="E116" s="30">
        <f>IFERROR((($C116*s_DL)/up_com!D116),".")</f>
        <v>50866572.657678865</v>
      </c>
      <c r="F116" s="30">
        <f>IFERROR((($C116*s_DL)/up_com!E116),".")</f>
        <v>61055.108110145506</v>
      </c>
      <c r="G116" s="30">
        <f>IFERROR((($C116*s_DL)/up_com!F116),".")</f>
        <v>5.1873657241604469</v>
      </c>
      <c r="H116" s="30">
        <f>IFERROR((($C116*s_DL)/up_com!G116),".")</f>
        <v>826462.59228289872</v>
      </c>
      <c r="I116" s="30">
        <f>IFERROR((($C116*s_DL)/up_com!H116),".")</f>
        <v>51631980.141851626</v>
      </c>
      <c r="J116" s="30">
        <f>IFERROR((($C116*s_DL)/up_com!I116),".")</f>
        <v>7.0939588003382434</v>
      </c>
      <c r="K116" s="30">
        <f>IFERROR((($C116*s_DL)/up_com!J116),".")</f>
        <v>7.0939588003382434</v>
      </c>
      <c r="L116" s="30">
        <f>IFERROR((($C116*s_DL)/up_com!K116),".")</f>
        <v>7.0939588003382434</v>
      </c>
      <c r="M116" s="30">
        <f>IFERROR((($C116*s_DL)/up_com!L116),".")</f>
        <v>7.0939588003382434</v>
      </c>
      <c r="N116" s="30">
        <f>IFERROR((($C116*s_DL)/up_com!M116),".")</f>
        <v>7.0939588003382434</v>
      </c>
      <c r="O116" s="30">
        <f>IFERROR((($C116*s_DL)/up_com!N116),".")</f>
        <v>5.8627758680481339</v>
      </c>
      <c r="P116" s="30">
        <f>IFERROR((($C116*s_DL)/up_com!O116),".")</f>
        <v>5.7291513468390605</v>
      </c>
      <c r="Q116" s="30">
        <f>IFERROR((($C116*s_DL)/up_com!P116),".")</f>
        <v>5.6620940534939166</v>
      </c>
      <c r="R116" s="30">
        <f>IFERROR((($C116*s_DL)/up_com!Q116),".")</f>
        <v>5.6150529440461048</v>
      </c>
      <c r="S116" s="30">
        <f>IFERROR((($C116*s_DL)/up_com!R116),".")</f>
        <v>5.8627758680481339</v>
      </c>
    </row>
    <row r="117" spans="1:19">
      <c r="A117" s="88" t="s">
        <v>124</v>
      </c>
      <c r="B117" s="28"/>
      <c r="C117" s="28">
        <v>5</v>
      </c>
      <c r="D117" s="30">
        <f>IFERROR((($C117*s_DL)/up_com!C117),".")</f>
        <v>765402.29680702917</v>
      </c>
      <c r="E117" s="30">
        <f>IFERROR((($C117*s_DL)/up_com!D117),".")</f>
        <v>50866572.657678865</v>
      </c>
      <c r="F117" s="30">
        <f>IFERROR((($C117*s_DL)/up_com!E117),".")</f>
        <v>61055.108110145506</v>
      </c>
      <c r="G117" s="30">
        <f>IFERROR((($C117*s_DL)/up_com!F117),".")</f>
        <v>4.8352820777242167</v>
      </c>
      <c r="H117" s="30">
        <f>IFERROR((($C117*s_DL)/up_com!G117),".")</f>
        <v>826462.24019925226</v>
      </c>
      <c r="I117" s="30">
        <f>IFERROR((($C117*s_DL)/up_com!H117),".")</f>
        <v>51631979.789767973</v>
      </c>
      <c r="J117" s="30">
        <f>IFERROR((($C117*s_DL)/up_com!I117),".")</f>
        <v>6.3024840581517445</v>
      </c>
      <c r="K117" s="30">
        <f>IFERROR((($C117*s_DL)/up_com!J117),".")</f>
        <v>6.3024840581517445</v>
      </c>
      <c r="L117" s="30">
        <f>IFERROR((($C117*s_DL)/up_com!K117),".")</f>
        <v>6.3024840581517445</v>
      </c>
      <c r="M117" s="30">
        <f>IFERROR((($C117*s_DL)/up_com!L117),".")</f>
        <v>6.3024840581517445</v>
      </c>
      <c r="N117" s="30">
        <f>IFERROR((($C117*s_DL)/up_com!M117),".")</f>
        <v>6.3024840581517445</v>
      </c>
      <c r="O117" s="30">
        <f>IFERROR((($C117*s_DL)/up_com!N117),".")</f>
        <v>5.7268837121662228</v>
      </c>
      <c r="P117" s="30">
        <f>IFERROR((($C117*s_DL)/up_com!O117),".")</f>
        <v>5.1684997784108564</v>
      </c>
      <c r="Q117" s="30">
        <f>IFERROR((($C117*s_DL)/up_com!P117),".")</f>
        <v>5.1566514817307363</v>
      </c>
      <c r="R117" s="30">
        <f>IFERROR((($C117*s_DL)/up_com!Q117),".")</f>
        <v>5.1565778657605215</v>
      </c>
      <c r="S117" s="30">
        <f>IFERROR((($C117*s_DL)/up_com!R117),".")</f>
        <v>5.4648499041534642</v>
      </c>
    </row>
    <row r="118" spans="1:19">
      <c r="A118" s="88" t="s">
        <v>125</v>
      </c>
      <c r="B118" s="28"/>
      <c r="C118" s="28">
        <v>5</v>
      </c>
      <c r="D118" s="30">
        <f>IFERROR((($C118*s_DL)/up_com!C118),".")</f>
        <v>765402.29680702917</v>
      </c>
      <c r="E118" s="30">
        <f>IFERROR((($C118*s_DL)/up_com!D118),".")</f>
        <v>50866572.657678865</v>
      </c>
      <c r="F118" s="30">
        <f>IFERROR((($C118*s_DL)/up_com!E118),".")</f>
        <v>61055.108110145506</v>
      </c>
      <c r="G118" s="30">
        <f>IFERROR((($C118*s_DL)/up_com!F118),".")</f>
        <v>4.5508791322389222</v>
      </c>
      <c r="H118" s="30">
        <f>IFERROR((($C118*s_DL)/up_com!G118),".")</f>
        <v>826461.95579630672</v>
      </c>
      <c r="I118" s="30">
        <f>IFERROR((($C118*s_DL)/up_com!H118),".")</f>
        <v>51631979.505365036</v>
      </c>
      <c r="J118" s="30">
        <f>IFERROR((($C118*s_DL)/up_com!I118),".")</f>
        <v>5.7337947989510765</v>
      </c>
      <c r="K118" s="30">
        <f>IFERROR((($C118*s_DL)/up_com!J118),".")</f>
        <v>5.7337947989510765</v>
      </c>
      <c r="L118" s="30">
        <f>IFERROR((($C118*s_DL)/up_com!K118),".")</f>
        <v>5.7337947989510765</v>
      </c>
      <c r="M118" s="30">
        <f>IFERROR((($C118*s_DL)/up_com!L118),".")</f>
        <v>5.7337947989510765</v>
      </c>
      <c r="N118" s="30">
        <f>IFERROR((($C118*s_DL)/up_com!M118),".")</f>
        <v>5.7337947989510765</v>
      </c>
      <c r="O118" s="30">
        <f>IFERROR((($C118*s_DL)/up_com!N118),".")</f>
        <v>5.5506147569374189</v>
      </c>
      <c r="P118" s="30">
        <f>IFERROR((($C118*s_DL)/up_com!O118),".")</f>
        <v>5.4776719629900708</v>
      </c>
      <c r="Q118" s="30">
        <f>IFERROR((($C118*s_DL)/up_com!P118),".")</f>
        <v>5.4993411486585284</v>
      </c>
      <c r="R118" s="30">
        <f>IFERROR((($C118*s_DL)/up_com!Q118),".")</f>
        <v>5.3514872749044047</v>
      </c>
      <c r="S118" s="30">
        <f>IFERROR((($C118*s_DL)/up_com!R118),".")</f>
        <v>5.1434168658336423</v>
      </c>
    </row>
    <row r="119" spans="1:19">
      <c r="A119" s="34" t="s">
        <v>126</v>
      </c>
      <c r="B119" s="90" t="s">
        <v>9</v>
      </c>
      <c r="C119" s="28">
        <v>5</v>
      </c>
      <c r="D119" s="30">
        <f>IFERROR((($C119*s_DL)/up_com!C119),".")</f>
        <v>765402.29680702917</v>
      </c>
      <c r="E119" s="30">
        <f>IFERROR((($C119*s_DL)/up_com!D119),".")</f>
        <v>50866572.657678865</v>
      </c>
      <c r="F119" s="30">
        <f>IFERROR((($C119*s_DL)/up_com!E119),".")</f>
        <v>61055.108110145506</v>
      </c>
      <c r="G119" s="30">
        <f>IFERROR((($C119*s_DL)/up_com!F119),".")</f>
        <v>4.8866488705859279</v>
      </c>
      <c r="H119" s="30">
        <f>IFERROR((($C119*s_DL)/up_com!G119),".")</f>
        <v>826462.29156604514</v>
      </c>
      <c r="I119" s="30">
        <f>IFERROR((($C119*s_DL)/up_com!H119),".")</f>
        <v>51631979.841134764</v>
      </c>
      <c r="J119" s="30">
        <f>IFERROR((($C119*s_DL)/up_com!I119),".")</f>
        <v>6.3787001444363716</v>
      </c>
      <c r="K119" s="30">
        <f>IFERROR((($C119*s_DL)/up_com!J119),".")</f>
        <v>6.3787001444363716</v>
      </c>
      <c r="L119" s="30">
        <f>IFERROR((($C119*s_DL)/up_com!K119),".")</f>
        <v>6.3787001444363716</v>
      </c>
      <c r="M119" s="30">
        <f>IFERROR((($C119*s_DL)/up_com!L119),".")</f>
        <v>6.3787001444363716</v>
      </c>
      <c r="N119" s="30">
        <f>IFERROR((($C119*s_DL)/up_com!M119),".")</f>
        <v>6.3787001444363716</v>
      </c>
      <c r="O119" s="30">
        <f>IFERROR((($C119*s_DL)/up_com!N119),".")</f>
        <v>5.6732464757620935</v>
      </c>
      <c r="P119" s="30">
        <f>IFERROR((($C119*s_DL)/up_com!O119),".")</f>
        <v>5.3554202640824276</v>
      </c>
      <c r="Q119" s="30">
        <f>IFERROR((($C119*s_DL)/up_com!P119),".")</f>
        <v>5.2941454326856077</v>
      </c>
      <c r="R119" s="30">
        <f>IFERROR((($C119*s_DL)/up_com!Q119),".")</f>
        <v>5.3368790293860089</v>
      </c>
      <c r="S119" s="30">
        <f>IFERROR((($C119*s_DL)/up_com!R119),".")</f>
        <v>5.5229048032337484</v>
      </c>
    </row>
    <row r="120" spans="1:19">
      <c r="A120" s="34" t="s">
        <v>127</v>
      </c>
      <c r="B120" s="28" t="s">
        <v>9</v>
      </c>
      <c r="C120" s="28">
        <v>5</v>
      </c>
      <c r="D120" s="30">
        <f>IFERROR((($C120*s_DL)/up_com!C120),".")</f>
        <v>765402.29680702917</v>
      </c>
      <c r="E120" s="30">
        <f>IFERROR((($C120*s_DL)/up_com!D120),".")</f>
        <v>50866572.657678865</v>
      </c>
      <c r="F120" s="30">
        <f>IFERROR((($C120*s_DL)/up_com!E120),".")</f>
        <v>61055.108110145506</v>
      </c>
      <c r="G120" s="30">
        <f>IFERROR((($C120*s_DL)/up_com!F120),".")</f>
        <v>4.5014330664202209</v>
      </c>
      <c r="H120" s="30">
        <f>IFERROR((($C120*s_DL)/up_com!G120),".")</f>
        <v>826461.90635024104</v>
      </c>
      <c r="I120" s="30">
        <f>IFERROR((($C120*s_DL)/up_com!H120),".")</f>
        <v>51631979.45591896</v>
      </c>
      <c r="J120" s="30">
        <f>IFERROR((($C120*s_DL)/up_com!I120),".")</f>
        <v>5.5754998505137756</v>
      </c>
      <c r="K120" s="30">
        <f>IFERROR((($C120*s_DL)/up_com!J120),".")</f>
        <v>5.5754998505137756</v>
      </c>
      <c r="L120" s="30">
        <f>IFERROR((($C120*s_DL)/up_com!K120),".")</f>
        <v>5.5754998505137756</v>
      </c>
      <c r="M120" s="30">
        <f>IFERROR((($C120*s_DL)/up_com!L120),".")</f>
        <v>5.5754998505137756</v>
      </c>
      <c r="N120" s="30">
        <f>IFERROR((($C120*s_DL)/up_com!M120),".")</f>
        <v>5.5754998505137756</v>
      </c>
      <c r="O120" s="30">
        <f>IFERROR((($C120*s_DL)/up_com!N120),".")</f>
        <v>5.5227348677013426</v>
      </c>
      <c r="P120" s="30">
        <f>IFERROR((($C120*s_DL)/up_com!O120),".")</f>
        <v>5.4571750218309676</v>
      </c>
      <c r="Q120" s="30">
        <f>IFERROR((($C120*s_DL)/up_com!P120),".")</f>
        <v>5.5207806090786633</v>
      </c>
      <c r="R120" s="30">
        <f>IFERROR((($C120*s_DL)/up_com!Q120),".")</f>
        <v>5.3562492765072136</v>
      </c>
      <c r="S120" s="30">
        <f>IFERROR((($C120*s_DL)/up_com!R120),".")</f>
        <v>5.0875327780582982</v>
      </c>
    </row>
    <row r="121" spans="1:19">
      <c r="A121" s="34" t="s">
        <v>128</v>
      </c>
      <c r="B121" s="90" t="s">
        <v>9</v>
      </c>
      <c r="C121" s="28">
        <v>5</v>
      </c>
      <c r="D121" s="30">
        <f>IFERROR((($C121*s_DL)/up_com!C121),".")</f>
        <v>765402.29680702917</v>
      </c>
      <c r="E121" s="30">
        <f>IFERROR((($C121*s_DL)/up_com!D121),".")</f>
        <v>50866572.657678865</v>
      </c>
      <c r="F121" s="30">
        <f>IFERROR((($C121*s_DL)/up_com!E121),".")</f>
        <v>61055.108110145506</v>
      </c>
      <c r="G121" s="30">
        <f>IFERROR((($C121*s_DL)/up_com!F121),".")</f>
        <v>4.5286526163305485</v>
      </c>
      <c r="H121" s="30">
        <f>IFERROR((($C121*s_DL)/up_com!G121),".")</f>
        <v>826461.93356979091</v>
      </c>
      <c r="I121" s="30">
        <f>IFERROR((($C121*s_DL)/up_com!H121),".")</f>
        <v>51631979.483138509</v>
      </c>
      <c r="J121" s="30" t="str">
        <f>IFERROR((($C121*s_DL)/up_com!I121),".")</f>
        <v>.</v>
      </c>
      <c r="K121" s="30" t="str">
        <f>IFERROR((($C121*s_DL)/up_com!J121),".")</f>
        <v>.</v>
      </c>
      <c r="L121" s="30" t="str">
        <f>IFERROR((($C121*s_DL)/up_com!K121),".")</f>
        <v>.</v>
      </c>
      <c r="M121" s="30" t="str">
        <f>IFERROR((($C121*s_DL)/up_com!L121),".")</f>
        <v>.</v>
      </c>
      <c r="N121" s="30" t="str">
        <f>IFERROR((($C121*s_DL)/up_com!M121),".")</f>
        <v>.</v>
      </c>
      <c r="O121" s="30">
        <f>IFERROR((($C121*s_DL)/up_com!N121),".")</f>
        <v>5.5019896607836305</v>
      </c>
      <c r="P121" s="30">
        <f>IFERROR((($C121*s_DL)/up_com!O121),".")</f>
        <v>5.5144921531145821</v>
      </c>
      <c r="Q121" s="30">
        <f>IFERROR((($C121*s_DL)/up_com!P121),".")</f>
        <v>5.5291219568584022</v>
      </c>
      <c r="R121" s="30">
        <f>IFERROR((($C121*s_DL)/up_com!Q121),".")</f>
        <v>5.4752935549300137</v>
      </c>
      <c r="S121" s="30">
        <f>IFERROR((($C121*s_DL)/up_com!R121),".")</f>
        <v>5.1182963927404366</v>
      </c>
    </row>
    <row r="122" spans="1:19">
      <c r="A122" s="88" t="s">
        <v>129</v>
      </c>
      <c r="B122" s="28"/>
      <c r="C122" s="28">
        <v>5</v>
      </c>
      <c r="D122" s="30">
        <f>IFERROR((($C122*s_DL)/up_com!C122),".")</f>
        <v>765402.29680702917</v>
      </c>
      <c r="E122" s="30">
        <f>IFERROR((($C122*s_DL)/up_com!D122),".")</f>
        <v>50866572.657678865</v>
      </c>
      <c r="F122" s="30">
        <f>IFERROR((($C122*s_DL)/up_com!E122),".")</f>
        <v>61055.108110145506</v>
      </c>
      <c r="G122" s="30">
        <f>IFERROR((($C122*s_DL)/up_com!F122),".")</f>
        <v>4.6973752590319391</v>
      </c>
      <c r="H122" s="30">
        <f>IFERROR((($C122*s_DL)/up_com!G122),".")</f>
        <v>826462.10229243373</v>
      </c>
      <c r="I122" s="30">
        <f>IFERROR((($C122*s_DL)/up_com!H122),".")</f>
        <v>51631979.651861161</v>
      </c>
      <c r="J122" s="30" t="str">
        <f>IFERROR((($C122*s_DL)/up_com!I122),".")</f>
        <v>.</v>
      </c>
      <c r="K122" s="30" t="str">
        <f>IFERROR((($C122*s_DL)/up_com!J122),".")</f>
        <v>.</v>
      </c>
      <c r="L122" s="30" t="str">
        <f>IFERROR((($C122*s_DL)/up_com!K122),".")</f>
        <v>.</v>
      </c>
      <c r="M122" s="30" t="str">
        <f>IFERROR((($C122*s_DL)/up_com!L122),".")</f>
        <v>.</v>
      </c>
      <c r="N122" s="30" t="str">
        <f>IFERROR((($C122*s_DL)/up_com!M122),".")</f>
        <v>.</v>
      </c>
      <c r="O122" s="30">
        <f>IFERROR((($C122*s_DL)/up_com!N122),".")</f>
        <v>5.2808091458521789</v>
      </c>
      <c r="P122" s="30">
        <f>IFERROR((($C122*s_DL)/up_com!O122),".")</f>
        <v>5.4329185742604897</v>
      </c>
      <c r="Q122" s="30">
        <f>IFERROR((($C122*s_DL)/up_com!P122),".")</f>
        <v>5.4164745908956835</v>
      </c>
      <c r="R122" s="30">
        <f>IFERROR((($C122*s_DL)/up_com!Q122),".")</f>
        <v>5.2990474191973531</v>
      </c>
      <c r="S122" s="30">
        <f>IFERROR((($C122*s_DL)/up_com!R122),".")</f>
        <v>5.3089872155246942</v>
      </c>
    </row>
    <row r="123" spans="1:19">
      <c r="A123" s="34" t="s">
        <v>130</v>
      </c>
      <c r="B123" s="28" t="s">
        <v>9</v>
      </c>
      <c r="C123" s="28">
        <v>5</v>
      </c>
      <c r="D123" s="30">
        <f>IFERROR((($C123*s_DL)/up_com!C123),".")</f>
        <v>765402.29680702917</v>
      </c>
      <c r="E123" s="30">
        <f>IFERROR((($C123*s_DL)/up_com!D123),".")</f>
        <v>50866572.657678865</v>
      </c>
      <c r="F123" s="30">
        <f>IFERROR((($C123*s_DL)/up_com!E123),".")</f>
        <v>61055.108110145506</v>
      </c>
      <c r="G123" s="30">
        <f>IFERROR((($C123*s_DL)/up_com!F123),".")</f>
        <v>5.1873657241604469</v>
      </c>
      <c r="H123" s="30">
        <f>IFERROR((($C123*s_DL)/up_com!G123),".")</f>
        <v>826462.59228289872</v>
      </c>
      <c r="I123" s="30">
        <f>IFERROR((($C123*s_DL)/up_com!H123),".")</f>
        <v>51631980.141851626</v>
      </c>
      <c r="J123" s="30">
        <f>IFERROR((($C123*s_DL)/up_com!I123),".")</f>
        <v>7.0822332486021455</v>
      </c>
      <c r="K123" s="30">
        <f>IFERROR((($C123*s_DL)/up_com!J123),".")</f>
        <v>7.0822332486021455</v>
      </c>
      <c r="L123" s="30">
        <f>IFERROR((($C123*s_DL)/up_com!K123),".")</f>
        <v>7.0822332486021455</v>
      </c>
      <c r="M123" s="30">
        <f>IFERROR((($C123*s_DL)/up_com!L123),".")</f>
        <v>7.0822332486021455</v>
      </c>
      <c r="N123" s="30">
        <f>IFERROR((($C123*s_DL)/up_com!M123),".")</f>
        <v>7.0822332486021455</v>
      </c>
      <c r="O123" s="30">
        <f>IFERROR((($C123*s_DL)/up_com!N123),".")</f>
        <v>5.8627758680481339</v>
      </c>
      <c r="P123" s="30">
        <f>IFERROR((($C123*s_DL)/up_com!O123),".")</f>
        <v>5.7443359515219106</v>
      </c>
      <c r="Q123" s="30">
        <f>IFERROR((($C123*s_DL)/up_com!P123),".")</f>
        <v>5.6929575325598458</v>
      </c>
      <c r="R123" s="30">
        <f>IFERROR((($C123*s_DL)/up_com!Q123),".")</f>
        <v>5.6355364933175833</v>
      </c>
      <c r="S123" s="30">
        <f>IFERROR((($C123*s_DL)/up_com!R123),".")</f>
        <v>5.8627758680481339</v>
      </c>
    </row>
    <row r="124" spans="1:19">
      <c r="A124" s="88" t="s">
        <v>131</v>
      </c>
      <c r="B124" s="28"/>
      <c r="C124" s="28">
        <v>5</v>
      </c>
      <c r="D124" s="30">
        <f>IFERROR((($C124*s_DL)/up_com!C124),".")</f>
        <v>765402.29680702917</v>
      </c>
      <c r="E124" s="30">
        <f>IFERROR((($C124*s_DL)/up_com!D124),".")</f>
        <v>50866572.657678865</v>
      </c>
      <c r="F124" s="30">
        <f>IFERROR((($C124*s_DL)/up_com!E124),".")</f>
        <v>61055.108110145506</v>
      </c>
      <c r="G124" s="30">
        <f>IFERROR((($C124*s_DL)/up_com!F124),".")</f>
        <v>5.1873657241604469</v>
      </c>
      <c r="H124" s="30">
        <f>IFERROR((($C124*s_DL)/up_com!G124),".")</f>
        <v>826462.59228289872</v>
      </c>
      <c r="I124" s="30">
        <f>IFERROR((($C124*s_DL)/up_com!H124),".")</f>
        <v>51631980.141851626</v>
      </c>
      <c r="J124" s="30">
        <f>IFERROR((($C124*s_DL)/up_com!I124),".")</f>
        <v>7.0998215762062911</v>
      </c>
      <c r="K124" s="30">
        <f>IFERROR((($C124*s_DL)/up_com!J124),".")</f>
        <v>7.0998215762062911</v>
      </c>
      <c r="L124" s="30">
        <f>IFERROR((($C124*s_DL)/up_com!K124),".")</f>
        <v>7.0998215762062911</v>
      </c>
      <c r="M124" s="30">
        <f>IFERROR((($C124*s_DL)/up_com!L124),".")</f>
        <v>7.0998215762062911</v>
      </c>
      <c r="N124" s="30">
        <f>IFERROR((($C124*s_DL)/up_com!M124),".")</f>
        <v>7.0998215762062911</v>
      </c>
      <c r="O124" s="30">
        <f>IFERROR((($C124*s_DL)/up_com!N124),".")</f>
        <v>5.8627758680481339</v>
      </c>
      <c r="P124" s="30">
        <f>IFERROR((($C124*s_DL)/up_com!O124),".")</f>
        <v>5.7603195907424389</v>
      </c>
      <c r="Q124" s="30">
        <f>IFERROR((($C124*s_DL)/up_com!P124),".")</f>
        <v>5.7098338888816631</v>
      </c>
      <c r="R124" s="30">
        <f>IFERROR((($C124*s_DL)/up_com!Q124),".")</f>
        <v>5.7390233431289133</v>
      </c>
      <c r="S124" s="30">
        <f>IFERROR((($C124*s_DL)/up_com!R124),".")</f>
        <v>5.8627758680481339</v>
      </c>
    </row>
    <row r="125" spans="1:19">
      <c r="A125" s="88" t="s">
        <v>132</v>
      </c>
      <c r="B125" s="28"/>
      <c r="C125" s="28">
        <v>5</v>
      </c>
      <c r="D125" s="30">
        <f>IFERROR((($C125*s_DL)/up_com!C125),".")</f>
        <v>765402.29680702917</v>
      </c>
      <c r="E125" s="30">
        <f>IFERROR((($C125*s_DL)/up_com!D125),".")</f>
        <v>50866572.657678865</v>
      </c>
      <c r="F125" s="30">
        <f>IFERROR((($C125*s_DL)/up_com!E125),".")</f>
        <v>61055.108110145506</v>
      </c>
      <c r="G125" s="30">
        <f>IFERROR((($C125*s_DL)/up_com!F125),".")</f>
        <v>4.8981746036497604</v>
      </c>
      <c r="H125" s="30">
        <f>IFERROR((($C125*s_DL)/up_com!G125),".")</f>
        <v>826462.3030917783</v>
      </c>
      <c r="I125" s="30">
        <f>IFERROR((($C125*s_DL)/up_com!H125),".")</f>
        <v>51631979.852660492</v>
      </c>
      <c r="J125" s="30">
        <f>IFERROR((($C125*s_DL)/up_com!I125),".")</f>
        <v>6.4490534548529466</v>
      </c>
      <c r="K125" s="30">
        <f>IFERROR((($C125*s_DL)/up_com!J125),".")</f>
        <v>6.4490534548529466</v>
      </c>
      <c r="L125" s="30">
        <f>IFERROR((($C125*s_DL)/up_com!K125),".")</f>
        <v>6.4490534548529466</v>
      </c>
      <c r="M125" s="30">
        <f>IFERROR((($C125*s_DL)/up_com!L125),".")</f>
        <v>6.4490534548529466</v>
      </c>
      <c r="N125" s="30">
        <f>IFERROR((($C125*s_DL)/up_com!M125),".")</f>
        <v>6.4490534548529466</v>
      </c>
      <c r="O125" s="30">
        <f>IFERROR((($C125*s_DL)/up_com!N125),".")</f>
        <v>4.8893338371269319</v>
      </c>
      <c r="P125" s="30">
        <f>IFERROR((($C125*s_DL)/up_com!O125),".")</f>
        <v>5.2113563271538972</v>
      </c>
      <c r="Q125" s="30">
        <f>IFERROR((($C125*s_DL)/up_com!P125),".")</f>
        <v>5.245292112976248</v>
      </c>
      <c r="R125" s="30">
        <f>IFERROR((($C125*s_DL)/up_com!Q125),".")</f>
        <v>5.1985833949795008</v>
      </c>
      <c r="S125" s="30">
        <f>IFERROR((($C125*s_DL)/up_com!R125),".")</f>
        <v>5.5359312203520705</v>
      </c>
    </row>
    <row r="126" spans="1:19">
      <c r="A126" s="88" t="s">
        <v>133</v>
      </c>
      <c r="B126" s="28"/>
      <c r="C126" s="28">
        <v>5</v>
      </c>
      <c r="D126" s="30">
        <f>IFERROR((($C126*s_DL)/up_com!C126),".")</f>
        <v>765402.29680702917</v>
      </c>
      <c r="E126" s="30">
        <f>IFERROR((($C126*s_DL)/up_com!D126),".")</f>
        <v>50866572.657678865</v>
      </c>
      <c r="F126" s="30">
        <f>IFERROR((($C126*s_DL)/up_com!E126),".")</f>
        <v>61055.108110145506</v>
      </c>
      <c r="G126" s="30">
        <f>IFERROR((($C126*s_DL)/up_com!F126),".")</f>
        <v>5.1873657241604469</v>
      </c>
      <c r="H126" s="30">
        <f>IFERROR((($C126*s_DL)/up_com!G126),".")</f>
        <v>826462.59228289872</v>
      </c>
      <c r="I126" s="30">
        <f>IFERROR((($C126*s_DL)/up_com!H126),".")</f>
        <v>51631980.141851626</v>
      </c>
      <c r="J126" s="30">
        <f>IFERROR((($C126*s_DL)/up_com!I126),".")</f>
        <v>7.0998215762062911</v>
      </c>
      <c r="K126" s="30">
        <f>IFERROR((($C126*s_DL)/up_com!J126),".")</f>
        <v>7.0998215762062911</v>
      </c>
      <c r="L126" s="30">
        <f>IFERROR((($C126*s_DL)/up_com!K126),".")</f>
        <v>7.0998215762062911</v>
      </c>
      <c r="M126" s="30">
        <f>IFERROR((($C126*s_DL)/up_com!L126),".")</f>
        <v>7.0998215762062911</v>
      </c>
      <c r="N126" s="30">
        <f>IFERROR((($C126*s_DL)/up_com!M126),".")</f>
        <v>7.0998215762062911</v>
      </c>
      <c r="O126" s="30">
        <f>IFERROR((($C126*s_DL)/up_com!N126),".")</f>
        <v>5.8627758680481339</v>
      </c>
      <c r="P126" s="30">
        <f>IFERROR((($C126*s_DL)/up_com!O126),".")</f>
        <v>5.7682149669505876</v>
      </c>
      <c r="Q126" s="30">
        <f>IFERROR((($C126*s_DL)/up_com!P126),".")</f>
        <v>5.7548720177159609</v>
      </c>
      <c r="R126" s="30">
        <f>IFERROR((($C126*s_DL)/up_com!Q126),".")</f>
        <v>5.774281137964385</v>
      </c>
      <c r="S126" s="30">
        <f>IFERROR((($C126*s_DL)/up_com!R126),".")</f>
        <v>5.8627758680481339</v>
      </c>
    </row>
    <row r="127" spans="1:19">
      <c r="A127" s="88" t="s">
        <v>134</v>
      </c>
      <c r="B127" s="28"/>
      <c r="C127" s="28">
        <v>5</v>
      </c>
      <c r="D127" s="30">
        <f>IFERROR((($C127*s_DL)/up_com!C127),".")</f>
        <v>765402.29680702917</v>
      </c>
      <c r="E127" s="30">
        <f>IFERROR((($C127*s_DL)/up_com!D127),".")</f>
        <v>50866572.657678865</v>
      </c>
      <c r="F127" s="30">
        <f>IFERROR((($C127*s_DL)/up_com!E127),".")</f>
        <v>61055.108110145506</v>
      </c>
      <c r="G127" s="30">
        <f>IFERROR((($C127*s_DL)/up_com!F127),".")</f>
        <v>4.4510944600860602</v>
      </c>
      <c r="H127" s="30">
        <f>IFERROR((($C127*s_DL)/up_com!G127),".")</f>
        <v>826461.85601163469</v>
      </c>
      <c r="I127" s="30">
        <f>IFERROR((($C127*s_DL)/up_com!H127),".")</f>
        <v>51631979.405580349</v>
      </c>
      <c r="J127" s="30" t="str">
        <f>IFERROR((($C127*s_DL)/up_com!I127),".")</f>
        <v>.</v>
      </c>
      <c r="K127" s="30" t="str">
        <f>IFERROR((($C127*s_DL)/up_com!J127),".")</f>
        <v>.</v>
      </c>
      <c r="L127" s="30" t="str">
        <f>IFERROR((($C127*s_DL)/up_com!K127),".")</f>
        <v>.</v>
      </c>
      <c r="M127" s="30" t="str">
        <f>IFERROR((($C127*s_DL)/up_com!L127),".")</f>
        <v>.</v>
      </c>
      <c r="N127" s="30" t="str">
        <f>IFERROR((($C127*s_DL)/up_com!M127),".")</f>
        <v>.</v>
      </c>
      <c r="O127" s="30">
        <f>IFERROR((($C127*s_DL)/up_com!N127),".")</f>
        <v>5.4811750719029888</v>
      </c>
      <c r="P127" s="30">
        <f>IFERROR((($C127*s_DL)/up_com!O127),".")</f>
        <v>5.4431850461191962</v>
      </c>
      <c r="Q127" s="30">
        <f>IFERROR((($C127*s_DL)/up_com!P127),".")</f>
        <v>5.5476755363777963</v>
      </c>
      <c r="R127" s="30">
        <f>IFERROR((($C127*s_DL)/up_com!Q127),".")</f>
        <v>5.396418696726121</v>
      </c>
      <c r="S127" s="30">
        <f>IFERROR((($C127*s_DL)/up_com!R127),".")</f>
        <v>5.0306399383896894</v>
      </c>
    </row>
    <row r="128" spans="1:19">
      <c r="A128" s="88" t="s">
        <v>135</v>
      </c>
      <c r="B128" s="28"/>
      <c r="C128" s="28">
        <v>5</v>
      </c>
      <c r="D128" s="30">
        <f>IFERROR((($C128*s_DL)/up_com!C128),".")</f>
        <v>765402.29680702917</v>
      </c>
      <c r="E128" s="30">
        <f>IFERROR((($C128*s_DL)/up_com!D128),".")</f>
        <v>50866572.657678865</v>
      </c>
      <c r="F128" s="30">
        <f>IFERROR((($C128*s_DL)/up_com!E128),".")</f>
        <v>61055.108110145506</v>
      </c>
      <c r="G128" s="30">
        <f>IFERROR((($C128*s_DL)/up_com!F128),".")</f>
        <v>4.9162672139530628</v>
      </c>
      <c r="H128" s="30">
        <f>IFERROR((($C128*s_DL)/up_com!G128),".")</f>
        <v>826462.32118438859</v>
      </c>
      <c r="I128" s="30">
        <f>IFERROR((($C128*s_DL)/up_com!H128),".")</f>
        <v>51631979.870753109</v>
      </c>
      <c r="J128" s="30">
        <f>IFERROR((($C128*s_DL)/up_com!I128),".")</f>
        <v>6.4314651272488028</v>
      </c>
      <c r="K128" s="30">
        <f>IFERROR((($C128*s_DL)/up_com!J128),".")</f>
        <v>6.4314651272488028</v>
      </c>
      <c r="L128" s="30">
        <f>IFERROR((($C128*s_DL)/up_com!K128),".")</f>
        <v>6.4314651272488028</v>
      </c>
      <c r="M128" s="30">
        <f>IFERROR((($C128*s_DL)/up_com!L128),".")</f>
        <v>6.4314651272488028</v>
      </c>
      <c r="N128" s="30">
        <f>IFERROR((($C128*s_DL)/up_com!M128),".")</f>
        <v>6.4314651272488028</v>
      </c>
      <c r="O128" s="30">
        <f>IFERROR((($C128*s_DL)/up_com!N128),".")</f>
        <v>5.4440061631875558</v>
      </c>
      <c r="P128" s="30">
        <f>IFERROR((($C128*s_DL)/up_com!O128),".")</f>
        <v>5.2208661014735176</v>
      </c>
      <c r="Q128" s="30">
        <f>IFERROR((($C128*s_DL)/up_com!P128),".")</f>
        <v>5.1643887740486676</v>
      </c>
      <c r="R128" s="30">
        <f>IFERROR((($C128*s_DL)/up_com!Q128),".")</f>
        <v>5.1819373801457731</v>
      </c>
      <c r="S128" s="30">
        <f>IFERROR((($C128*s_DL)/up_com!R128),".")</f>
        <v>5.5563795412757662</v>
      </c>
    </row>
    <row r="129" spans="1:19">
      <c r="A129" s="88" t="s">
        <v>136</v>
      </c>
      <c r="B129" s="28"/>
      <c r="C129" s="28">
        <v>5</v>
      </c>
      <c r="D129" s="30">
        <f>IFERROR((($C129*s_DL)/up_com!C129),".")</f>
        <v>765402.29680702917</v>
      </c>
      <c r="E129" s="30">
        <f>IFERROR((($C129*s_DL)/up_com!D129),".")</f>
        <v>50866572.657678865</v>
      </c>
      <c r="F129" s="30">
        <f>IFERROR((($C129*s_DL)/up_com!E129),".")</f>
        <v>61055.108110145506</v>
      </c>
      <c r="G129" s="30">
        <f>IFERROR((($C129*s_DL)/up_com!F129),".")</f>
        <v>4.7871535317919829</v>
      </c>
      <c r="H129" s="30">
        <f>IFERROR((($C129*s_DL)/up_com!G129),".")</f>
        <v>826462.1920707064</v>
      </c>
      <c r="I129" s="30">
        <f>IFERROR((($C129*s_DL)/up_com!H129),".")</f>
        <v>51631979.74163942</v>
      </c>
      <c r="J129" s="30">
        <f>IFERROR((($C129*s_DL)/up_com!I129),".")</f>
        <v>6.09728690277006</v>
      </c>
      <c r="K129" s="30">
        <f>IFERROR((($C129*s_DL)/up_com!J129),".")</f>
        <v>6.09728690277006</v>
      </c>
      <c r="L129" s="30">
        <f>IFERROR((($C129*s_DL)/up_com!K129),".")</f>
        <v>6.09728690277006</v>
      </c>
      <c r="M129" s="30">
        <f>IFERROR((($C129*s_DL)/up_com!L129),".")</f>
        <v>6.09728690277006</v>
      </c>
      <c r="N129" s="30">
        <f>IFERROR((($C129*s_DL)/up_com!M129),".")</f>
        <v>6.09728690277006</v>
      </c>
      <c r="O129" s="30">
        <f>IFERROR((($C129*s_DL)/up_com!N129),".")</f>
        <v>5.414257495629152</v>
      </c>
      <c r="P129" s="30">
        <f>IFERROR((($C129*s_DL)/up_com!O129),".")</f>
        <v>5.5134394821281685</v>
      </c>
      <c r="Q129" s="30">
        <f>IFERROR((($C129*s_DL)/up_com!P129),".")</f>
        <v>5.4681659538525897</v>
      </c>
      <c r="R129" s="30">
        <f>IFERROR((($C129*s_DL)/up_com!Q129),".")</f>
        <v>5.4463544045232188</v>
      </c>
      <c r="S129" s="30">
        <f>IFERROR((($C129*s_DL)/up_com!R129),".")</f>
        <v>5.4104548811957542</v>
      </c>
    </row>
    <row r="130" spans="1:19">
      <c r="A130" s="88" t="s">
        <v>137</v>
      </c>
      <c r="B130" s="28"/>
      <c r="C130" s="28">
        <v>5</v>
      </c>
      <c r="D130" s="30">
        <f>IFERROR((($C130*s_DL)/up_com!C130),".")</f>
        <v>765402.29680702917</v>
      </c>
      <c r="E130" s="30">
        <f>IFERROR((($C130*s_DL)/up_com!D130),".")</f>
        <v>50866572.657678865</v>
      </c>
      <c r="F130" s="30">
        <f>IFERROR((($C130*s_DL)/up_com!E130),".")</f>
        <v>61055.108110145506</v>
      </c>
      <c r="G130" s="30">
        <f>IFERROR((($C130*s_DL)/up_com!F130),".")</f>
        <v>4.6247653974592229</v>
      </c>
      <c r="H130" s="30">
        <f>IFERROR((($C130*s_DL)/up_com!G130),".")</f>
        <v>826462.029682572</v>
      </c>
      <c r="I130" s="30">
        <f>IFERROR((($C130*s_DL)/up_com!H130),".")</f>
        <v>51631979.579251282</v>
      </c>
      <c r="J130" s="30" t="str">
        <f>IFERROR((($C130*s_DL)/up_com!I130),".")</f>
        <v>.</v>
      </c>
      <c r="K130" s="30" t="str">
        <f>IFERROR((($C130*s_DL)/up_com!J130),".")</f>
        <v>.</v>
      </c>
      <c r="L130" s="30" t="str">
        <f>IFERROR((($C130*s_DL)/up_com!K130),".")</f>
        <v>.</v>
      </c>
      <c r="M130" s="30" t="str">
        <f>IFERROR((($C130*s_DL)/up_com!L130),".")</f>
        <v>.</v>
      </c>
      <c r="N130" s="30" t="str">
        <f>IFERROR((($C130*s_DL)/up_com!M130),".")</f>
        <v>.</v>
      </c>
      <c r="O130" s="30">
        <f>IFERROR((($C130*s_DL)/up_com!N130),".")</f>
        <v>5.5406453258476889</v>
      </c>
      <c r="P130" s="30">
        <f>IFERROR((($C130*s_DL)/up_com!O130),".")</f>
        <v>5.5200289711468615</v>
      </c>
      <c r="Q130" s="30">
        <f>IFERROR((($C130*s_DL)/up_com!P130),".")</f>
        <v>5.4699094439005806</v>
      </c>
      <c r="R130" s="30">
        <f>IFERROR((($C130*s_DL)/up_com!Q130),".")</f>
        <v>5.4463544045232188</v>
      </c>
      <c r="S130" s="30">
        <f>IFERROR((($C130*s_DL)/up_com!R130),".")</f>
        <v>5.2269233382414457</v>
      </c>
    </row>
    <row r="131" spans="1:19">
      <c r="A131" s="88" t="s">
        <v>138</v>
      </c>
      <c r="B131" s="28"/>
      <c r="C131" s="28">
        <v>5</v>
      </c>
      <c r="D131" s="30">
        <f>IFERROR((($C131*s_DL)/up_com!C131),".")</f>
        <v>765402.29680702917</v>
      </c>
      <c r="E131" s="30">
        <f>IFERROR((($C131*s_DL)/up_com!D131),".")</f>
        <v>50866572.657678865</v>
      </c>
      <c r="F131" s="30">
        <f>IFERROR((($C131*s_DL)/up_com!E131),".")</f>
        <v>61055.108110145506</v>
      </c>
      <c r="G131" s="30">
        <f>IFERROR((($C131*s_DL)/up_com!F131),".")</f>
        <v>4.9479488445838111</v>
      </c>
      <c r="H131" s="30">
        <f>IFERROR((($C131*s_DL)/up_com!G131),".")</f>
        <v>826462.35286601912</v>
      </c>
      <c r="I131" s="30">
        <f>IFERROR((($C131*s_DL)/up_com!H131),".")</f>
        <v>51631979.902434744</v>
      </c>
      <c r="J131" s="30" t="str">
        <f>IFERROR((($C131*s_DL)/up_com!I131),".")</f>
        <v>.</v>
      </c>
      <c r="K131" s="30" t="str">
        <f>IFERROR((($C131*s_DL)/up_com!J131),".")</f>
        <v>.</v>
      </c>
      <c r="L131" s="30" t="str">
        <f>IFERROR((($C131*s_DL)/up_com!K131),".")</f>
        <v>.</v>
      </c>
      <c r="M131" s="30" t="str">
        <f>IFERROR((($C131*s_DL)/up_com!L131),".")</f>
        <v>.</v>
      </c>
      <c r="N131" s="30" t="str">
        <f>IFERROR((($C131*s_DL)/up_com!M131),".")</f>
        <v>.</v>
      </c>
      <c r="O131" s="30">
        <f>IFERROR((($C131*s_DL)/up_com!N131),".")</f>
        <v>5.3255493940835654</v>
      </c>
      <c r="P131" s="30">
        <f>IFERROR((($C131*s_DL)/up_com!O131),".")</f>
        <v>5.4690712112157049</v>
      </c>
      <c r="Q131" s="30">
        <f>IFERROR((($C131*s_DL)/up_com!P131),".")</f>
        <v>5.3005918807010532</v>
      </c>
      <c r="R131" s="30">
        <f>IFERROR((($C131*s_DL)/up_com!Q131),".")</f>
        <v>5.1917352566450363</v>
      </c>
      <c r="S131" s="30">
        <f>IFERROR((($C131*s_DL)/up_com!R131),".")</f>
        <v>5.5921862125997599</v>
      </c>
    </row>
    <row r="132" spans="1:19">
      <c r="A132" s="88" t="s">
        <v>139</v>
      </c>
      <c r="B132" s="28"/>
      <c r="C132" s="28">
        <v>5</v>
      </c>
      <c r="D132" s="30">
        <f>IFERROR((($C132*s_DL)/up_com!C132),".")</f>
        <v>765402.29680702917</v>
      </c>
      <c r="E132" s="30">
        <f>IFERROR((($C132*s_DL)/up_com!D132),".")</f>
        <v>50866572.657678865</v>
      </c>
      <c r="F132" s="30">
        <f>IFERROR((($C132*s_DL)/up_com!E132),".")</f>
        <v>61055.108110145506</v>
      </c>
      <c r="G132" s="30">
        <f>IFERROR((($C132*s_DL)/up_com!F132),".")</f>
        <v>4.5654671535629294</v>
      </c>
      <c r="H132" s="30">
        <f>IFERROR((($C132*s_DL)/up_com!G132),".")</f>
        <v>826461.97038432816</v>
      </c>
      <c r="I132" s="30">
        <f>IFERROR((($C132*s_DL)/up_com!H132),".")</f>
        <v>51631979.51995305</v>
      </c>
      <c r="J132" s="30">
        <f>IFERROR((($C132*s_DL)/up_com!I132),".")</f>
        <v>5.5872254022498717</v>
      </c>
      <c r="K132" s="30">
        <f>IFERROR((($C132*s_DL)/up_com!J132),".")</f>
        <v>5.5872254022498717</v>
      </c>
      <c r="L132" s="30">
        <f>IFERROR((($C132*s_DL)/up_com!K132),".")</f>
        <v>5.5872254022498717</v>
      </c>
      <c r="M132" s="30">
        <f>IFERROR((($C132*s_DL)/up_com!L132),".")</f>
        <v>5.5872254022498717</v>
      </c>
      <c r="N132" s="30">
        <f>IFERROR((($C132*s_DL)/up_com!M132),".")</f>
        <v>5.5872254022498717</v>
      </c>
      <c r="O132" s="30">
        <f>IFERROR((($C132*s_DL)/up_com!N132),".")</f>
        <v>5.5506889397109731</v>
      </c>
      <c r="P132" s="30">
        <f>IFERROR((($C132*s_DL)/up_com!O132),".")</f>
        <v>5.5032660270829208</v>
      </c>
      <c r="Q132" s="30">
        <f>IFERROR((($C132*s_DL)/up_com!P132),".")</f>
        <v>5.5165489467067124</v>
      </c>
      <c r="R132" s="30">
        <f>IFERROR((($C132*s_DL)/up_com!Q132),".")</f>
        <v>5.4556386549892393</v>
      </c>
      <c r="S132" s="30">
        <f>IFERROR((($C132*s_DL)/up_com!R132),".")</f>
        <v>5.1599042900733911</v>
      </c>
    </row>
    <row r="133" spans="1:19">
      <c r="A133" s="88" t="s">
        <v>140</v>
      </c>
      <c r="B133" s="28"/>
      <c r="C133" s="28">
        <v>5</v>
      </c>
      <c r="D133" s="30">
        <f>IFERROR((($C133*s_DL)/up_com!C133),".")</f>
        <v>765402.29680702917</v>
      </c>
      <c r="E133" s="30">
        <f>IFERROR((($C133*s_DL)/up_com!D133),".")</f>
        <v>50866572.657678865</v>
      </c>
      <c r="F133" s="30">
        <f>IFERROR((($C133*s_DL)/up_com!E133),".")</f>
        <v>61055.108110145506</v>
      </c>
      <c r="G133" s="30">
        <f>IFERROR((($C133*s_DL)/up_com!F133),".")</f>
        <v>4.6686291517444021</v>
      </c>
      <c r="H133" s="30">
        <f>IFERROR((($C133*s_DL)/up_com!G133),".")</f>
        <v>826462.07354632649</v>
      </c>
      <c r="I133" s="30">
        <f>IFERROR((($C133*s_DL)/up_com!H133),".")</f>
        <v>51631979.623115048</v>
      </c>
      <c r="J133" s="30" t="str">
        <f>IFERROR((($C133*s_DL)/up_com!I133),".")</f>
        <v>.</v>
      </c>
      <c r="K133" s="30" t="str">
        <f>IFERROR((($C133*s_DL)/up_com!J133),".")</f>
        <v>.</v>
      </c>
      <c r="L133" s="30" t="str">
        <f>IFERROR((($C133*s_DL)/up_com!K133),".")</f>
        <v>.</v>
      </c>
      <c r="M133" s="30" t="str">
        <f>IFERROR((($C133*s_DL)/up_com!L133),".")</f>
        <v>.</v>
      </c>
      <c r="N133" s="30" t="str">
        <f>IFERROR((($C133*s_DL)/up_com!M133),".")</f>
        <v>.</v>
      </c>
      <c r="O133" s="30">
        <f>IFERROR((($C133*s_DL)/up_com!N133),".")</f>
        <v>5.2764982812433221</v>
      </c>
      <c r="P133" s="30">
        <f>IFERROR((($C133*s_DL)/up_com!O133),".")</f>
        <v>5.2764982812433221</v>
      </c>
      <c r="Q133" s="30">
        <f>IFERROR((($C133*s_DL)/up_com!P133),".")</f>
        <v>5.2764982812433221</v>
      </c>
      <c r="R133" s="30">
        <f>IFERROR((($C133*s_DL)/up_com!Q133),".")</f>
        <v>5.2764982812433221</v>
      </c>
      <c r="S133" s="30">
        <f>IFERROR((($C133*s_DL)/up_com!R133),".")</f>
        <v>5.2764982812433221</v>
      </c>
    </row>
    <row r="134" spans="1:19">
      <c r="A134" s="88" t="s">
        <v>141</v>
      </c>
      <c r="B134" s="28"/>
      <c r="C134" s="28">
        <v>5</v>
      </c>
      <c r="D134" s="30">
        <f>IFERROR((($C134*s_DL)/up_com!C134),".")</f>
        <v>765402.29680702917</v>
      </c>
      <c r="E134" s="30">
        <f>IFERROR((($C134*s_DL)/up_com!D134),".")</f>
        <v>50866572.657678865</v>
      </c>
      <c r="F134" s="30">
        <f>IFERROR((($C134*s_DL)/up_com!E134),".")</f>
        <v>61055.108110145506</v>
      </c>
      <c r="G134" s="30">
        <f>IFERROR((($C134*s_DL)/up_com!F134),".")</f>
        <v>4.5154600869519559</v>
      </c>
      <c r="H134" s="30">
        <f>IFERROR((($C134*s_DL)/up_com!G134),".")</f>
        <v>826461.92037726159</v>
      </c>
      <c r="I134" s="30">
        <f>IFERROR((($C134*s_DL)/up_com!H134),".")</f>
        <v>51631979.469945982</v>
      </c>
      <c r="J134" s="30">
        <f>IFERROR((($C134*s_DL)/up_com!I134),".")</f>
        <v>5.6458531609303524</v>
      </c>
      <c r="K134" s="30">
        <f>IFERROR((($C134*s_DL)/up_com!J134),".")</f>
        <v>5.6458531609303524</v>
      </c>
      <c r="L134" s="30">
        <f>IFERROR((($C134*s_DL)/up_com!K134),".")</f>
        <v>5.6458531609303524</v>
      </c>
      <c r="M134" s="30">
        <f>IFERROR((($C134*s_DL)/up_com!L134),".")</f>
        <v>5.6458531609303524</v>
      </c>
      <c r="N134" s="30">
        <f>IFERROR((($C134*s_DL)/up_com!M134),".")</f>
        <v>5.6458531609303524</v>
      </c>
      <c r="O134" s="30">
        <f>IFERROR((($C134*s_DL)/up_com!N134),".")</f>
        <v>5.2013609457184158</v>
      </c>
      <c r="P134" s="30">
        <f>IFERROR((($C134*s_DL)/up_com!O134),".")</f>
        <v>5.4132297473435109</v>
      </c>
      <c r="Q134" s="30">
        <f>IFERROR((($C134*s_DL)/up_com!P134),".")</f>
        <v>5.2114918224184024</v>
      </c>
      <c r="R134" s="30">
        <f>IFERROR((($C134*s_DL)/up_com!Q134),".")</f>
        <v>5.269480538529268</v>
      </c>
      <c r="S134" s="30">
        <f>IFERROR((($C134*s_DL)/up_com!R134),".")</f>
        <v>5.1033861575667139</v>
      </c>
    </row>
  </sheetData>
  <sheetProtection algorithmName="SHA-512" hashValue="bsOHFY7kEIEn6yVC0noxfZ4hx45VXBMHjPESAj1XGyLRShk61fVTZJb7Jw1RQ70csGGUEDKOw5OwcZaEqrK95g==" saltValue="xZ5iB4yI0j23AErV/CHpBA==" spinCount="100000" sheet="1" objects="1" scenarios="1"/>
  <autoFilter ref="A1:S134" xr:uid="{00000000-0009-0000-0000-000015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34"/>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4.25"/>
  <cols>
    <col min="1" max="1" width="12.59765625" style="1" bestFit="1" customWidth="1"/>
    <col min="2" max="2" width="8" style="1" bestFit="1" customWidth="1"/>
    <col min="3" max="3" width="9.3984375" style="1" bestFit="1" customWidth="1"/>
    <col min="4" max="6" width="9.1328125" style="1"/>
    <col min="7" max="7" width="11.3984375" style="1" bestFit="1" customWidth="1"/>
    <col min="8" max="8" width="11" style="1" bestFit="1" customWidth="1"/>
    <col min="9" max="248" width="9.1328125" style="1"/>
    <col min="249" max="249" width="15.3984375" style="1" bestFit="1" customWidth="1"/>
    <col min="250" max="250" width="11.1328125" style="1" bestFit="1" customWidth="1"/>
    <col min="251" max="504" width="9.1328125" style="1"/>
    <col min="505" max="505" width="15.3984375" style="1" bestFit="1" customWidth="1"/>
    <col min="506" max="506" width="11.1328125" style="1" bestFit="1" customWidth="1"/>
    <col min="507" max="760" width="9.1328125" style="1"/>
    <col min="761" max="761" width="15.3984375" style="1" bestFit="1" customWidth="1"/>
    <col min="762" max="762" width="11.1328125" style="1" bestFit="1" customWidth="1"/>
    <col min="763" max="1016" width="9.1328125" style="1"/>
    <col min="1017" max="1017" width="15.3984375" style="1" bestFit="1" customWidth="1"/>
    <col min="1018" max="1018" width="11.1328125" style="1" bestFit="1" customWidth="1"/>
    <col min="1019" max="1272" width="9.1328125" style="1"/>
    <col min="1273" max="1273" width="15.3984375" style="1" bestFit="1" customWidth="1"/>
    <col min="1274" max="1274" width="11.1328125" style="1" bestFit="1" customWidth="1"/>
    <col min="1275" max="1528" width="9.1328125" style="1"/>
    <col min="1529" max="1529" width="15.3984375" style="1" bestFit="1" customWidth="1"/>
    <col min="1530" max="1530" width="11.1328125" style="1" bestFit="1" customWidth="1"/>
    <col min="1531" max="1784" width="9.1328125" style="1"/>
    <col min="1785" max="1785" width="15.3984375" style="1" bestFit="1" customWidth="1"/>
    <col min="1786" max="1786" width="11.1328125" style="1" bestFit="1" customWidth="1"/>
    <col min="1787" max="2040" width="9.1328125" style="1"/>
    <col min="2041" max="2041" width="15.3984375" style="1" bestFit="1" customWidth="1"/>
    <col min="2042" max="2042" width="11.1328125" style="1" bestFit="1" customWidth="1"/>
    <col min="2043" max="2296" width="9.1328125" style="1"/>
    <col min="2297" max="2297" width="15.3984375" style="1" bestFit="1" customWidth="1"/>
    <col min="2298" max="2298" width="11.1328125" style="1" bestFit="1" customWidth="1"/>
    <col min="2299" max="2552" width="9.1328125" style="1"/>
    <col min="2553" max="2553" width="15.3984375" style="1" bestFit="1" customWidth="1"/>
    <col min="2554" max="2554" width="11.1328125" style="1" bestFit="1" customWidth="1"/>
    <col min="2555" max="2808" width="9.1328125" style="1"/>
    <col min="2809" max="2809" width="15.3984375" style="1" bestFit="1" customWidth="1"/>
    <col min="2810" max="2810" width="11.1328125" style="1" bestFit="1" customWidth="1"/>
    <col min="2811" max="3064" width="9.1328125" style="1"/>
    <col min="3065" max="3065" width="15.3984375" style="1" bestFit="1" customWidth="1"/>
    <col min="3066" max="3066" width="11.1328125" style="1" bestFit="1" customWidth="1"/>
    <col min="3067" max="3320" width="9.1328125" style="1"/>
    <col min="3321" max="3321" width="15.3984375" style="1" bestFit="1" customWidth="1"/>
    <col min="3322" max="3322" width="11.1328125" style="1" bestFit="1" customWidth="1"/>
    <col min="3323" max="3576" width="9.1328125" style="1"/>
    <col min="3577" max="3577" width="15.3984375" style="1" bestFit="1" customWidth="1"/>
    <col min="3578" max="3578" width="11.1328125" style="1" bestFit="1" customWidth="1"/>
    <col min="3579" max="3832" width="9.1328125" style="1"/>
    <col min="3833" max="3833" width="15.3984375" style="1" bestFit="1" customWidth="1"/>
    <col min="3834" max="3834" width="11.1328125" style="1" bestFit="1" customWidth="1"/>
    <col min="3835" max="4088" width="9.1328125" style="1"/>
    <col min="4089" max="4089" width="15.3984375" style="1" bestFit="1" customWidth="1"/>
    <col min="4090" max="4090" width="11.1328125" style="1" bestFit="1" customWidth="1"/>
    <col min="4091" max="4344" width="9.1328125" style="1"/>
    <col min="4345" max="4345" width="15.3984375" style="1" bestFit="1" customWidth="1"/>
    <col min="4346" max="4346" width="11.1328125" style="1" bestFit="1" customWidth="1"/>
    <col min="4347" max="4600" width="9.1328125" style="1"/>
    <col min="4601" max="4601" width="15.3984375" style="1" bestFit="1" customWidth="1"/>
    <col min="4602" max="4602" width="11.1328125" style="1" bestFit="1" customWidth="1"/>
    <col min="4603" max="4856" width="9.1328125" style="1"/>
    <col min="4857" max="4857" width="15.3984375" style="1" bestFit="1" customWidth="1"/>
    <col min="4858" max="4858" width="11.1328125" style="1" bestFit="1" customWidth="1"/>
    <col min="4859" max="5112" width="9.1328125" style="1"/>
    <col min="5113" max="5113" width="15.3984375" style="1" bestFit="1" customWidth="1"/>
    <col min="5114" max="5114" width="11.1328125" style="1" bestFit="1" customWidth="1"/>
    <col min="5115" max="5368" width="9.1328125" style="1"/>
    <col min="5369" max="5369" width="15.3984375" style="1" bestFit="1" customWidth="1"/>
    <col min="5370" max="5370" width="11.1328125" style="1" bestFit="1" customWidth="1"/>
    <col min="5371" max="5624" width="9.1328125" style="1"/>
    <col min="5625" max="5625" width="15.3984375" style="1" bestFit="1" customWidth="1"/>
    <col min="5626" max="5626" width="11.1328125" style="1" bestFit="1" customWidth="1"/>
    <col min="5627" max="5880" width="9.1328125" style="1"/>
    <col min="5881" max="5881" width="15.3984375" style="1" bestFit="1" customWidth="1"/>
    <col min="5882" max="5882" width="11.1328125" style="1" bestFit="1" customWidth="1"/>
    <col min="5883" max="6136" width="9.1328125" style="1"/>
    <col min="6137" max="6137" width="15.3984375" style="1" bestFit="1" customWidth="1"/>
    <col min="6138" max="6138" width="11.1328125" style="1" bestFit="1" customWidth="1"/>
    <col min="6139" max="6392" width="9.1328125" style="1"/>
    <col min="6393" max="6393" width="15.3984375" style="1" bestFit="1" customWidth="1"/>
    <col min="6394" max="6394" width="11.1328125" style="1" bestFit="1" customWidth="1"/>
    <col min="6395" max="6648" width="9.1328125" style="1"/>
    <col min="6649" max="6649" width="15.3984375" style="1" bestFit="1" customWidth="1"/>
    <col min="6650" max="6650" width="11.1328125" style="1" bestFit="1" customWidth="1"/>
    <col min="6651" max="6904" width="9.1328125" style="1"/>
    <col min="6905" max="6905" width="15.3984375" style="1" bestFit="1" customWidth="1"/>
    <col min="6906" max="6906" width="11.1328125" style="1" bestFit="1" customWidth="1"/>
    <col min="6907" max="7160" width="9.1328125" style="1"/>
    <col min="7161" max="7161" width="15.3984375" style="1" bestFit="1" customWidth="1"/>
    <col min="7162" max="7162" width="11.1328125" style="1" bestFit="1" customWidth="1"/>
    <col min="7163" max="7416" width="9.1328125" style="1"/>
    <col min="7417" max="7417" width="15.3984375" style="1" bestFit="1" customWidth="1"/>
    <col min="7418" max="7418" width="11.1328125" style="1" bestFit="1" customWidth="1"/>
    <col min="7419" max="7672" width="9.1328125" style="1"/>
    <col min="7673" max="7673" width="15.3984375" style="1" bestFit="1" customWidth="1"/>
    <col min="7674" max="7674" width="11.1328125" style="1" bestFit="1" customWidth="1"/>
    <col min="7675" max="7928" width="9.1328125" style="1"/>
    <col min="7929" max="7929" width="15.3984375" style="1" bestFit="1" customWidth="1"/>
    <col min="7930" max="7930" width="11.1328125" style="1" bestFit="1" customWidth="1"/>
    <col min="7931" max="8184" width="9.1328125" style="1"/>
    <col min="8185" max="8185" width="15.3984375" style="1" bestFit="1" customWidth="1"/>
    <col min="8186" max="8186" width="11.1328125" style="1" bestFit="1" customWidth="1"/>
    <col min="8187" max="8440" width="9.1328125" style="1"/>
    <col min="8441" max="8441" width="15.3984375" style="1" bestFit="1" customWidth="1"/>
    <col min="8442" max="8442" width="11.1328125" style="1" bestFit="1" customWidth="1"/>
    <col min="8443" max="8696" width="9.1328125" style="1"/>
    <col min="8697" max="8697" width="15.3984375" style="1" bestFit="1" customWidth="1"/>
    <col min="8698" max="8698" width="11.1328125" style="1" bestFit="1" customWidth="1"/>
    <col min="8699" max="8952" width="9.1328125" style="1"/>
    <col min="8953" max="8953" width="15.3984375" style="1" bestFit="1" customWidth="1"/>
    <col min="8954" max="8954" width="11.1328125" style="1" bestFit="1" customWidth="1"/>
    <col min="8955" max="9208" width="9.1328125" style="1"/>
    <col min="9209" max="9209" width="15.3984375" style="1" bestFit="1" customWidth="1"/>
    <col min="9210" max="9210" width="11.1328125" style="1" bestFit="1" customWidth="1"/>
    <col min="9211" max="9464" width="9.1328125" style="1"/>
    <col min="9465" max="9465" width="15.3984375" style="1" bestFit="1" customWidth="1"/>
    <col min="9466" max="9466" width="11.1328125" style="1" bestFit="1" customWidth="1"/>
    <col min="9467" max="9720" width="9.1328125" style="1"/>
    <col min="9721" max="9721" width="15.3984375" style="1" bestFit="1" customWidth="1"/>
    <col min="9722" max="9722" width="11.1328125" style="1" bestFit="1" customWidth="1"/>
    <col min="9723" max="9976" width="9.1328125" style="1"/>
    <col min="9977" max="9977" width="15.3984375" style="1" bestFit="1" customWidth="1"/>
    <col min="9978" max="9978" width="11.1328125" style="1" bestFit="1" customWidth="1"/>
    <col min="9979" max="10232" width="9.1328125" style="1"/>
    <col min="10233" max="10233" width="15.3984375" style="1" bestFit="1" customWidth="1"/>
    <col min="10234" max="10234" width="11.1328125" style="1" bestFit="1" customWidth="1"/>
    <col min="10235" max="10488" width="9.1328125" style="1"/>
    <col min="10489" max="10489" width="15.3984375" style="1" bestFit="1" customWidth="1"/>
    <col min="10490" max="10490" width="11.1328125" style="1" bestFit="1" customWidth="1"/>
    <col min="10491" max="10744" width="9.1328125" style="1"/>
    <col min="10745" max="10745" width="15.3984375" style="1" bestFit="1" customWidth="1"/>
    <col min="10746" max="10746" width="11.1328125" style="1" bestFit="1" customWidth="1"/>
    <col min="10747" max="11000" width="9.1328125" style="1"/>
    <col min="11001" max="11001" width="15.3984375" style="1" bestFit="1" customWidth="1"/>
    <col min="11002" max="11002" width="11.1328125" style="1" bestFit="1" customWidth="1"/>
    <col min="11003" max="11256" width="9.1328125" style="1"/>
    <col min="11257" max="11257" width="15.3984375" style="1" bestFit="1" customWidth="1"/>
    <col min="11258" max="11258" width="11.1328125" style="1" bestFit="1" customWidth="1"/>
    <col min="11259" max="11512" width="9.1328125" style="1"/>
    <col min="11513" max="11513" width="15.3984375" style="1" bestFit="1" customWidth="1"/>
    <col min="11514" max="11514" width="11.1328125" style="1" bestFit="1" customWidth="1"/>
    <col min="11515" max="11768" width="9.1328125" style="1"/>
    <col min="11769" max="11769" width="15.3984375" style="1" bestFit="1" customWidth="1"/>
    <col min="11770" max="11770" width="11.1328125" style="1" bestFit="1" customWidth="1"/>
    <col min="11771" max="12024" width="9.1328125" style="1"/>
    <col min="12025" max="12025" width="15.3984375" style="1" bestFit="1" customWidth="1"/>
    <col min="12026" max="12026" width="11.1328125" style="1" bestFit="1" customWidth="1"/>
    <col min="12027" max="12280" width="9.1328125" style="1"/>
    <col min="12281" max="12281" width="15.3984375" style="1" bestFit="1" customWidth="1"/>
    <col min="12282" max="12282" width="11.1328125" style="1" bestFit="1" customWidth="1"/>
    <col min="12283" max="12536" width="9.1328125" style="1"/>
    <col min="12537" max="12537" width="15.3984375" style="1" bestFit="1" customWidth="1"/>
    <col min="12538" max="12538" width="11.1328125" style="1" bestFit="1" customWidth="1"/>
    <col min="12539" max="12792" width="9.1328125" style="1"/>
    <col min="12793" max="12793" width="15.3984375" style="1" bestFit="1" customWidth="1"/>
    <col min="12794" max="12794" width="11.1328125" style="1" bestFit="1" customWidth="1"/>
    <col min="12795" max="13048" width="9.1328125" style="1"/>
    <col min="13049" max="13049" width="15.3984375" style="1" bestFit="1" customWidth="1"/>
    <col min="13050" max="13050" width="11.1328125" style="1" bestFit="1" customWidth="1"/>
    <col min="13051" max="13304" width="9.1328125" style="1"/>
    <col min="13305" max="13305" width="15.3984375" style="1" bestFit="1" customWidth="1"/>
    <col min="13306" max="13306" width="11.1328125" style="1" bestFit="1" customWidth="1"/>
    <col min="13307" max="13560" width="9.1328125" style="1"/>
    <col min="13561" max="13561" width="15.3984375" style="1" bestFit="1" customWidth="1"/>
    <col min="13562" max="13562" width="11.1328125" style="1" bestFit="1" customWidth="1"/>
    <col min="13563" max="13816" width="9.1328125" style="1"/>
    <col min="13817" max="13817" width="15.3984375" style="1" bestFit="1" customWidth="1"/>
    <col min="13818" max="13818" width="11.1328125" style="1" bestFit="1" customWidth="1"/>
    <col min="13819" max="14072" width="9.1328125" style="1"/>
    <col min="14073" max="14073" width="15.3984375" style="1" bestFit="1" customWidth="1"/>
    <col min="14074" max="14074" width="11.1328125" style="1" bestFit="1" customWidth="1"/>
    <col min="14075" max="14328" width="9.1328125" style="1"/>
    <col min="14329" max="14329" width="15.3984375" style="1" bestFit="1" customWidth="1"/>
    <col min="14330" max="14330" width="11.1328125" style="1" bestFit="1" customWidth="1"/>
    <col min="14331" max="14584" width="9.1328125" style="1"/>
    <col min="14585" max="14585" width="15.3984375" style="1" bestFit="1" customWidth="1"/>
    <col min="14586" max="14586" width="11.1328125" style="1" bestFit="1" customWidth="1"/>
    <col min="14587" max="14840" width="9.1328125" style="1"/>
    <col min="14841" max="14841" width="15.3984375" style="1" bestFit="1" customWidth="1"/>
    <col min="14842" max="14842" width="11.1328125" style="1" bestFit="1" customWidth="1"/>
    <col min="14843" max="15096" width="9.1328125" style="1"/>
    <col min="15097" max="15097" width="15.3984375" style="1" bestFit="1" customWidth="1"/>
    <col min="15098" max="15098" width="11.1328125" style="1" bestFit="1" customWidth="1"/>
    <col min="15099" max="15352" width="9.1328125" style="1"/>
    <col min="15353" max="15353" width="15.3984375" style="1" bestFit="1" customWidth="1"/>
    <col min="15354" max="15354" width="11.1328125" style="1" bestFit="1" customWidth="1"/>
    <col min="15355" max="15608" width="9.1328125" style="1"/>
    <col min="15609" max="15609" width="15.3984375" style="1" bestFit="1" customWidth="1"/>
    <col min="15610" max="15610" width="11.1328125" style="1" bestFit="1" customWidth="1"/>
    <col min="15611" max="15864" width="9.1328125" style="1"/>
    <col min="15865" max="15865" width="15.3984375" style="1" bestFit="1" customWidth="1"/>
    <col min="15866" max="15866" width="11.1328125" style="1" bestFit="1" customWidth="1"/>
    <col min="15867" max="16120" width="9.1328125" style="1"/>
    <col min="16121" max="16121" width="15.3984375" style="1" bestFit="1" customWidth="1"/>
    <col min="16122" max="16122" width="11.1328125" style="1" bestFit="1" customWidth="1"/>
    <col min="16123" max="16384" width="9.1328125" style="1"/>
  </cols>
  <sheetData>
    <row r="1" spans="1:3">
      <c r="A1" s="93" t="s">
        <v>321</v>
      </c>
      <c r="B1" s="94" t="s">
        <v>322</v>
      </c>
      <c r="C1" s="21" t="s">
        <v>486</v>
      </c>
    </row>
    <row r="2" spans="1:3">
      <c r="A2" t="s">
        <v>7</v>
      </c>
      <c r="B2"/>
      <c r="C2" s="28">
        <v>1.115</v>
      </c>
    </row>
    <row r="3" spans="1:3">
      <c r="A3" s="95" t="s">
        <v>8</v>
      </c>
      <c r="B3" t="s">
        <v>9</v>
      </c>
      <c r="C3" s="28">
        <v>1.171</v>
      </c>
    </row>
    <row r="4" spans="1:3">
      <c r="A4" t="s">
        <v>10</v>
      </c>
      <c r="B4"/>
      <c r="C4" s="28"/>
    </row>
    <row r="5" spans="1:3">
      <c r="A5" t="s">
        <v>11</v>
      </c>
      <c r="B5"/>
      <c r="C5" s="28">
        <v>0.94499999999999995</v>
      </c>
    </row>
    <row r="6" spans="1:3">
      <c r="A6" s="96" t="s">
        <v>12</v>
      </c>
      <c r="B6" t="s">
        <v>13</v>
      </c>
      <c r="C6" s="28">
        <v>1.1930000000000001</v>
      </c>
    </row>
    <row r="7" spans="1:3">
      <c r="A7" t="s">
        <v>14</v>
      </c>
      <c r="B7"/>
      <c r="C7" s="28"/>
    </row>
    <row r="8" spans="1:3">
      <c r="A8" t="s">
        <v>15</v>
      </c>
      <c r="B8"/>
      <c r="C8" s="28">
        <v>0.999</v>
      </c>
    </row>
    <row r="9" spans="1:3">
      <c r="A9" t="s">
        <v>16</v>
      </c>
      <c r="B9"/>
      <c r="C9" s="28"/>
    </row>
    <row r="10" spans="1:3">
      <c r="A10" s="95" t="s">
        <v>17</v>
      </c>
      <c r="B10" t="s">
        <v>9</v>
      </c>
      <c r="C10" s="28">
        <v>1.006</v>
      </c>
    </row>
    <row r="11" spans="1:3">
      <c r="A11" s="95" t="s">
        <v>18</v>
      </c>
      <c r="B11" s="97" t="s">
        <v>9</v>
      </c>
      <c r="C11" s="28">
        <v>1.196</v>
      </c>
    </row>
    <row r="12" spans="1:3">
      <c r="A12" t="s">
        <v>19</v>
      </c>
      <c r="B12"/>
      <c r="C12" s="28"/>
    </row>
    <row r="13" spans="1:3">
      <c r="A13" t="s">
        <v>20</v>
      </c>
      <c r="B13"/>
      <c r="C13" s="28">
        <v>1.056</v>
      </c>
    </row>
    <row r="14" spans="1:3">
      <c r="A14" s="95" t="s">
        <v>21</v>
      </c>
      <c r="B14" t="s">
        <v>9</v>
      </c>
      <c r="C14" s="28">
        <v>0.98499999999999999</v>
      </c>
    </row>
    <row r="15" spans="1:3">
      <c r="A15" t="s">
        <v>22</v>
      </c>
      <c r="B15"/>
      <c r="C15" s="28">
        <v>1.0720000000000001</v>
      </c>
    </row>
    <row r="16" spans="1:3">
      <c r="A16" t="s">
        <v>23</v>
      </c>
      <c r="B16"/>
      <c r="C16" s="28">
        <v>0.99099999999999999</v>
      </c>
    </row>
    <row r="17" spans="1:3">
      <c r="A17" s="95" t="s">
        <v>24</v>
      </c>
      <c r="B17" s="97" t="s">
        <v>9</v>
      </c>
      <c r="C17" s="28">
        <v>1.0720000000000001</v>
      </c>
    </row>
    <row r="18" spans="1:3">
      <c r="A18" s="95" t="s">
        <v>25</v>
      </c>
      <c r="B18" t="s">
        <v>9</v>
      </c>
      <c r="C18" s="28">
        <v>1.0089999999999999</v>
      </c>
    </row>
    <row r="19" spans="1:3">
      <c r="A19" s="95" t="s">
        <v>26</v>
      </c>
      <c r="B19" s="97" t="s">
        <v>9</v>
      </c>
      <c r="C19" s="28">
        <v>0.94499999999999995</v>
      </c>
    </row>
    <row r="20" spans="1:3">
      <c r="A20" t="s">
        <v>27</v>
      </c>
      <c r="B20"/>
      <c r="C20" s="28">
        <v>1.1240000000000001</v>
      </c>
    </row>
    <row r="21" spans="1:3">
      <c r="A21" t="s">
        <v>28</v>
      </c>
      <c r="B21"/>
      <c r="C21" s="28">
        <v>1.0529999999999999</v>
      </c>
    </row>
    <row r="22" spans="1:3">
      <c r="A22" t="s">
        <v>29</v>
      </c>
      <c r="B22"/>
      <c r="C22" s="28">
        <v>1.0720000000000001</v>
      </c>
    </row>
    <row r="23" spans="1:3">
      <c r="A23" t="s">
        <v>30</v>
      </c>
      <c r="B23"/>
      <c r="C23" s="28">
        <v>1.2070000000000001</v>
      </c>
    </row>
    <row r="24" spans="1:3">
      <c r="A24" t="s">
        <v>31</v>
      </c>
      <c r="B24"/>
      <c r="C24" s="28"/>
    </row>
    <row r="25" spans="1:3">
      <c r="A25" t="s">
        <v>32</v>
      </c>
      <c r="B25"/>
      <c r="C25" s="28"/>
    </row>
    <row r="26" spans="1:3">
      <c r="A26" t="s">
        <v>33</v>
      </c>
      <c r="B26"/>
      <c r="C26" s="28">
        <v>1.204</v>
      </c>
    </row>
    <row r="27" spans="1:3">
      <c r="A27" t="s">
        <v>34</v>
      </c>
      <c r="B27"/>
      <c r="C27" s="28"/>
    </row>
    <row r="28" spans="1:3">
      <c r="A28" t="s">
        <v>35</v>
      </c>
      <c r="B28"/>
      <c r="C28" s="28">
        <v>0</v>
      </c>
    </row>
    <row r="29" spans="1:3">
      <c r="A29" t="s">
        <v>36</v>
      </c>
      <c r="B29"/>
      <c r="C29" s="28">
        <v>0.94499999999999995</v>
      </c>
    </row>
    <row r="30" spans="1:3">
      <c r="A30" t="s">
        <v>37</v>
      </c>
      <c r="B30"/>
      <c r="C30" s="28">
        <v>1.03</v>
      </c>
    </row>
    <row r="31" spans="1:3">
      <c r="A31" s="96" t="s">
        <v>38</v>
      </c>
      <c r="B31" t="s">
        <v>13</v>
      </c>
      <c r="C31" s="28">
        <v>1.0720000000000001</v>
      </c>
    </row>
    <row r="32" spans="1:3">
      <c r="A32" t="s">
        <v>39</v>
      </c>
      <c r="B32"/>
      <c r="C32" s="28">
        <v>0.94699999999999995</v>
      </c>
    </row>
    <row r="33" spans="1:3">
      <c r="A33" t="s">
        <v>40</v>
      </c>
      <c r="B33"/>
      <c r="C33" s="28"/>
    </row>
    <row r="34" spans="1:3">
      <c r="A34" t="s">
        <v>41</v>
      </c>
      <c r="B34"/>
      <c r="C34" s="28"/>
    </row>
    <row r="35" spans="1:3">
      <c r="A35" t="s">
        <v>42</v>
      </c>
      <c r="B35"/>
      <c r="C35" s="28">
        <v>1.0229999999999999</v>
      </c>
    </row>
    <row r="36" spans="1:3">
      <c r="A36" t="s">
        <v>43</v>
      </c>
      <c r="B36"/>
      <c r="C36" s="28"/>
    </row>
    <row r="37" spans="1:3">
      <c r="A37" t="s">
        <v>44</v>
      </c>
      <c r="B37"/>
      <c r="C37" s="28">
        <v>0.998</v>
      </c>
    </row>
    <row r="38" spans="1:3">
      <c r="A38" t="s">
        <v>45</v>
      </c>
      <c r="B38"/>
      <c r="C38" s="28">
        <v>0</v>
      </c>
    </row>
    <row r="39" spans="1:3">
      <c r="A39" t="s">
        <v>46</v>
      </c>
      <c r="B39"/>
      <c r="C39" s="28">
        <v>1.2070000000000001</v>
      </c>
    </row>
    <row r="40" spans="1:3">
      <c r="A40" t="s">
        <v>47</v>
      </c>
      <c r="B40"/>
      <c r="C40" s="28">
        <v>1.1719999999999999</v>
      </c>
    </row>
    <row r="41" spans="1:3">
      <c r="A41" s="95" t="s">
        <v>48</v>
      </c>
      <c r="B41" t="s">
        <v>9</v>
      </c>
      <c r="C41" s="28">
        <v>1.0640000000000001</v>
      </c>
    </row>
    <row r="42" spans="1:3">
      <c r="A42" t="s">
        <v>49</v>
      </c>
      <c r="B42"/>
      <c r="C42" s="28"/>
    </row>
    <row r="43" spans="1:3">
      <c r="A43" t="s">
        <v>50</v>
      </c>
      <c r="B43"/>
      <c r="C43" s="28"/>
    </row>
    <row r="44" spans="1:3">
      <c r="A44" t="s">
        <v>51</v>
      </c>
      <c r="B44"/>
      <c r="C44" s="28">
        <v>1.089</v>
      </c>
    </row>
    <row r="45" spans="1:3">
      <c r="A45" t="s">
        <v>52</v>
      </c>
      <c r="B45"/>
      <c r="C45" s="28">
        <v>0.98599999999999999</v>
      </c>
    </row>
    <row r="46" spans="1:3">
      <c r="A46" t="s">
        <v>53</v>
      </c>
      <c r="B46"/>
      <c r="C46" s="28">
        <v>0</v>
      </c>
    </row>
    <row r="47" spans="1:3">
      <c r="A47" t="s">
        <v>54</v>
      </c>
      <c r="B47"/>
      <c r="C47" s="28"/>
    </row>
    <row r="48" spans="1:3">
      <c r="A48" t="s">
        <v>55</v>
      </c>
      <c r="B48"/>
      <c r="C48" s="28"/>
    </row>
    <row r="49" spans="1:3">
      <c r="A49" s="95" t="s">
        <v>56</v>
      </c>
      <c r="B49" s="97" t="s">
        <v>9</v>
      </c>
      <c r="C49" s="28"/>
    </row>
    <row r="50" spans="1:3">
      <c r="A50" t="s">
        <v>57</v>
      </c>
      <c r="B50"/>
      <c r="C50" s="28"/>
    </row>
    <row r="51" spans="1:3">
      <c r="A51" t="s">
        <v>58</v>
      </c>
      <c r="B51"/>
      <c r="C51" s="28">
        <v>1.137</v>
      </c>
    </row>
    <row r="52" spans="1:3">
      <c r="A52" t="s">
        <v>59</v>
      </c>
      <c r="B52"/>
      <c r="C52" s="28">
        <v>1.012</v>
      </c>
    </row>
    <row r="53" spans="1:3">
      <c r="A53" t="s">
        <v>60</v>
      </c>
      <c r="B53"/>
      <c r="C53" s="28"/>
    </row>
    <row r="54" spans="1:3">
      <c r="A54" t="s">
        <v>61</v>
      </c>
      <c r="B54"/>
      <c r="C54" s="28">
        <v>1.1160000000000001</v>
      </c>
    </row>
    <row r="55" spans="1:3">
      <c r="A55" t="s">
        <v>62</v>
      </c>
      <c r="B55"/>
      <c r="C55" s="28">
        <v>0.93400000000000005</v>
      </c>
    </row>
    <row r="56" spans="1:3">
      <c r="A56" t="s">
        <v>63</v>
      </c>
      <c r="B56"/>
      <c r="C56" s="28">
        <v>1.0620000000000001</v>
      </c>
    </row>
    <row r="57" spans="1:3">
      <c r="A57" t="s">
        <v>64</v>
      </c>
      <c r="B57"/>
      <c r="C57" s="28"/>
    </row>
    <row r="58" spans="1:3">
      <c r="A58" t="s">
        <v>65</v>
      </c>
      <c r="B58"/>
      <c r="C58" s="28">
        <v>1.0329999999999999</v>
      </c>
    </row>
    <row r="59" spans="1:3">
      <c r="A59" t="s">
        <v>66</v>
      </c>
      <c r="B59"/>
      <c r="C59" s="28">
        <v>0.96199999999999997</v>
      </c>
    </row>
    <row r="60" spans="1:3">
      <c r="A60" t="s">
        <v>67</v>
      </c>
      <c r="B60"/>
      <c r="C60" s="28">
        <v>0.998</v>
      </c>
    </row>
    <row r="61" spans="1:3">
      <c r="A61" t="s">
        <v>68</v>
      </c>
      <c r="B61"/>
      <c r="C61" s="28">
        <v>0.95499999999999996</v>
      </c>
    </row>
    <row r="62" spans="1:3">
      <c r="A62" t="s">
        <v>69</v>
      </c>
      <c r="B62"/>
      <c r="C62" s="28">
        <v>0.998</v>
      </c>
    </row>
    <row r="63" spans="1:3">
      <c r="A63" t="s">
        <v>70</v>
      </c>
      <c r="B63"/>
      <c r="C63" s="28">
        <v>0.90900000000000003</v>
      </c>
    </row>
    <row r="64" spans="1:3">
      <c r="A64" t="s">
        <v>71</v>
      </c>
      <c r="B64"/>
      <c r="C64" s="28">
        <v>0.98099999999999998</v>
      </c>
    </row>
    <row r="65" spans="1:3">
      <c r="A65" t="s">
        <v>72</v>
      </c>
      <c r="B65"/>
      <c r="C65" s="28"/>
    </row>
    <row r="66" spans="1:3">
      <c r="A66" t="s">
        <v>73</v>
      </c>
      <c r="B66"/>
      <c r="C66" s="28"/>
    </row>
    <row r="67" spans="1:3">
      <c r="A67" t="s">
        <v>74</v>
      </c>
      <c r="B67"/>
      <c r="C67" s="28">
        <v>0.97899999999999998</v>
      </c>
    </row>
    <row r="68" spans="1:3">
      <c r="A68" t="s">
        <v>75</v>
      </c>
      <c r="B68"/>
      <c r="C68" s="28">
        <v>0.96499999999999997</v>
      </c>
    </row>
    <row r="69" spans="1:3">
      <c r="A69" s="95" t="s">
        <v>76</v>
      </c>
      <c r="B69" t="s">
        <v>9</v>
      </c>
      <c r="C69" s="28">
        <v>1.19</v>
      </c>
    </row>
    <row r="70" spans="1:3">
      <c r="A70" t="s">
        <v>77</v>
      </c>
      <c r="B70"/>
      <c r="C70" s="28">
        <v>0.998</v>
      </c>
    </row>
    <row r="71" spans="1:3">
      <c r="A71" t="s">
        <v>78</v>
      </c>
      <c r="B71"/>
      <c r="C71" s="28">
        <v>1.135</v>
      </c>
    </row>
    <row r="72" spans="1:3">
      <c r="A72" t="s">
        <v>79</v>
      </c>
      <c r="B72"/>
      <c r="C72" s="28">
        <v>1.0720000000000001</v>
      </c>
    </row>
    <row r="73" spans="1:3">
      <c r="A73" s="95" t="s">
        <v>80</v>
      </c>
      <c r="B73" t="s">
        <v>9</v>
      </c>
      <c r="C73" s="28">
        <v>1.091</v>
      </c>
    </row>
    <row r="74" spans="1:3">
      <c r="A74" t="s">
        <v>81</v>
      </c>
      <c r="B74"/>
      <c r="C74" s="28"/>
    </row>
    <row r="75" spans="1:3">
      <c r="A75" s="95" t="s">
        <v>82</v>
      </c>
      <c r="B75" t="s">
        <v>9</v>
      </c>
      <c r="C75" s="28">
        <v>1.0720000000000001</v>
      </c>
    </row>
    <row r="76" spans="1:3">
      <c r="A76" s="96" t="s">
        <v>83</v>
      </c>
      <c r="B76" s="97" t="s">
        <v>9</v>
      </c>
      <c r="C76" s="28">
        <v>1.1990000000000001</v>
      </c>
    </row>
    <row r="77" spans="1:3">
      <c r="A77" s="95" t="s">
        <v>84</v>
      </c>
      <c r="B77" s="97" t="s">
        <v>9</v>
      </c>
      <c r="C77" s="28">
        <v>1.038</v>
      </c>
    </row>
    <row r="78" spans="1:3">
      <c r="A78" t="s">
        <v>85</v>
      </c>
      <c r="B78"/>
      <c r="C78" s="28"/>
    </row>
    <row r="79" spans="1:3">
      <c r="A79" t="s">
        <v>86</v>
      </c>
      <c r="B79"/>
      <c r="C79" s="28">
        <v>0.98699999999999999</v>
      </c>
    </row>
    <row r="80" spans="1:3">
      <c r="A80" t="s">
        <v>87</v>
      </c>
      <c r="B80"/>
      <c r="C80" s="28">
        <v>0.97399999999999998</v>
      </c>
    </row>
    <row r="81" spans="1:3">
      <c r="A81" s="95" t="s">
        <v>88</v>
      </c>
      <c r="B81" s="97" t="s">
        <v>9</v>
      </c>
      <c r="C81" s="28">
        <v>0.97199999999999998</v>
      </c>
    </row>
    <row r="82" spans="1:3">
      <c r="A82" s="95" t="s">
        <v>89</v>
      </c>
      <c r="B82" t="s">
        <v>9</v>
      </c>
      <c r="C82" s="28">
        <v>0</v>
      </c>
    </row>
    <row r="83" spans="1:3">
      <c r="A83" s="95" t="s">
        <v>90</v>
      </c>
      <c r="B83" s="97" t="s">
        <v>9</v>
      </c>
      <c r="C83" s="28">
        <v>0.97199999999999998</v>
      </c>
    </row>
    <row r="84" spans="1:3">
      <c r="A84" s="95" t="s">
        <v>91</v>
      </c>
      <c r="B84" s="97" t="s">
        <v>9</v>
      </c>
      <c r="C84" s="28">
        <v>0.97</v>
      </c>
    </row>
    <row r="85" spans="1:3">
      <c r="A85" t="s">
        <v>92</v>
      </c>
      <c r="B85"/>
      <c r="C85" s="28"/>
    </row>
    <row r="86" spans="1:3">
      <c r="A86" t="s">
        <v>93</v>
      </c>
      <c r="B86"/>
      <c r="C86" s="28"/>
    </row>
    <row r="87" spans="1:3">
      <c r="A87" t="s">
        <v>94</v>
      </c>
      <c r="B87"/>
      <c r="C87" s="28">
        <v>1.21</v>
      </c>
    </row>
    <row r="88" spans="1:3">
      <c r="A88" t="s">
        <v>95</v>
      </c>
      <c r="B88"/>
      <c r="C88" s="28">
        <v>1.2090000000000001</v>
      </c>
    </row>
    <row r="89" spans="1:3">
      <c r="A89" t="s">
        <v>96</v>
      </c>
      <c r="B89"/>
      <c r="C89" s="28">
        <v>1.21</v>
      </c>
    </row>
    <row r="90" spans="1:3">
      <c r="A90" s="95" t="s">
        <v>97</v>
      </c>
      <c r="B90" t="s">
        <v>9</v>
      </c>
      <c r="C90" s="28">
        <v>1.17</v>
      </c>
    </row>
    <row r="91" spans="1:3">
      <c r="A91" s="96" t="s">
        <v>98</v>
      </c>
      <c r="B91" s="97" t="s">
        <v>13</v>
      </c>
      <c r="C91" s="28">
        <v>1.085</v>
      </c>
    </row>
    <row r="92" spans="1:3">
      <c r="A92" t="s">
        <v>99</v>
      </c>
      <c r="B92"/>
      <c r="C92" s="28">
        <v>0</v>
      </c>
    </row>
    <row r="93" spans="1:3">
      <c r="A93" t="s">
        <v>100</v>
      </c>
      <c r="B93"/>
      <c r="C93" s="28"/>
    </row>
    <row r="94" spans="1:3">
      <c r="A94" t="s">
        <v>101</v>
      </c>
      <c r="B94"/>
      <c r="C94" s="28">
        <v>0.97699999999999998</v>
      </c>
    </row>
    <row r="95" spans="1:3">
      <c r="A95" t="s">
        <v>102</v>
      </c>
      <c r="B95"/>
      <c r="C95" s="28">
        <v>0.95099999999999996</v>
      </c>
    </row>
    <row r="96" spans="1:3">
      <c r="A96" s="95" t="s">
        <v>103</v>
      </c>
      <c r="B96" s="97" t="s">
        <v>9</v>
      </c>
      <c r="C96" s="28">
        <v>0.98899999999999999</v>
      </c>
    </row>
    <row r="97" spans="1:3">
      <c r="A97" t="s">
        <v>104</v>
      </c>
      <c r="B97"/>
      <c r="C97" s="28">
        <v>0.995</v>
      </c>
    </row>
    <row r="98" spans="1:3">
      <c r="A98" s="96" t="s">
        <v>105</v>
      </c>
      <c r="B98" s="97" t="s">
        <v>13</v>
      </c>
      <c r="C98" s="28">
        <v>0.999</v>
      </c>
    </row>
    <row r="99" spans="1:3">
      <c r="A99" t="s">
        <v>106</v>
      </c>
      <c r="B99"/>
      <c r="C99" s="28">
        <v>1.0720000000000001</v>
      </c>
    </row>
    <row r="100" spans="1:3">
      <c r="A100" t="s">
        <v>107</v>
      </c>
      <c r="B100"/>
      <c r="C100" s="28">
        <v>1.008</v>
      </c>
    </row>
    <row r="101" spans="1:3">
      <c r="A101" t="s">
        <v>108</v>
      </c>
      <c r="B101"/>
      <c r="C101" s="28">
        <v>0.97099999999999997</v>
      </c>
    </row>
    <row r="102" spans="1:3">
      <c r="A102" t="s">
        <v>109</v>
      </c>
      <c r="B102"/>
      <c r="C102" s="28">
        <v>1.0249999999999999</v>
      </c>
    </row>
    <row r="103" spans="1:3">
      <c r="A103" t="s">
        <v>110</v>
      </c>
      <c r="B103"/>
      <c r="C103" s="28">
        <v>1.0720000000000001</v>
      </c>
    </row>
    <row r="104" spans="1:3">
      <c r="A104" t="s">
        <v>111</v>
      </c>
      <c r="B104"/>
      <c r="C104" s="28"/>
    </row>
    <row r="105" spans="1:3">
      <c r="A105" t="s">
        <v>112</v>
      </c>
      <c r="B105"/>
      <c r="C105" s="28">
        <v>1.0680000000000001</v>
      </c>
    </row>
    <row r="106" spans="1:3">
      <c r="A106" t="s">
        <v>113</v>
      </c>
      <c r="B106"/>
      <c r="C106" s="28"/>
    </row>
    <row r="107" spans="1:3">
      <c r="A107" t="s">
        <v>114</v>
      </c>
      <c r="B107"/>
      <c r="C107" s="28">
        <v>1.0720000000000001</v>
      </c>
    </row>
    <row r="108" spans="1:3">
      <c r="A108" t="s">
        <v>115</v>
      </c>
      <c r="B108"/>
      <c r="C108" s="28">
        <v>0.96799999999999997</v>
      </c>
    </row>
    <row r="109" spans="1:3">
      <c r="A109" t="s">
        <v>116</v>
      </c>
      <c r="B109"/>
      <c r="C109" s="28">
        <v>0.97199999999999998</v>
      </c>
    </row>
    <row r="110" spans="1:3">
      <c r="A110" t="s">
        <v>117</v>
      </c>
      <c r="B110"/>
      <c r="C110" s="28"/>
    </row>
    <row r="111" spans="1:3">
      <c r="A111" t="s">
        <v>118</v>
      </c>
      <c r="B111"/>
      <c r="C111" s="28">
        <v>1.0720000000000001</v>
      </c>
    </row>
    <row r="112" spans="1:3">
      <c r="A112" t="s">
        <v>119</v>
      </c>
      <c r="B112"/>
      <c r="C112" s="28"/>
    </row>
    <row r="113" spans="1:3">
      <c r="A113" t="s">
        <v>120</v>
      </c>
      <c r="B113"/>
      <c r="C113" s="28">
        <v>1.2010000000000001</v>
      </c>
    </row>
    <row r="114" spans="1:3">
      <c r="A114" s="95" t="s">
        <v>121</v>
      </c>
      <c r="B114" t="s">
        <v>9</v>
      </c>
      <c r="C114" s="28">
        <v>1.17</v>
      </c>
    </row>
    <row r="115" spans="1:3">
      <c r="A115" t="s">
        <v>122</v>
      </c>
      <c r="B115"/>
      <c r="C115" s="28">
        <v>1.2090000000000001</v>
      </c>
    </row>
    <row r="116" spans="1:3">
      <c r="A116" t="s">
        <v>123</v>
      </c>
      <c r="B116"/>
      <c r="C116" s="28">
        <v>1.21</v>
      </c>
    </row>
    <row r="117" spans="1:3">
      <c r="A117" t="s">
        <v>124</v>
      </c>
      <c r="B117"/>
      <c r="C117" s="28">
        <v>1.075</v>
      </c>
    </row>
    <row r="118" spans="1:3">
      <c r="A118" t="s">
        <v>125</v>
      </c>
      <c r="B118"/>
      <c r="C118" s="28">
        <v>0.97799999999999998</v>
      </c>
    </row>
    <row r="119" spans="1:3">
      <c r="A119" s="95" t="s">
        <v>126</v>
      </c>
      <c r="B119" s="97" t="s">
        <v>9</v>
      </c>
      <c r="C119" s="28">
        <v>1.0880000000000001</v>
      </c>
    </row>
    <row r="120" spans="1:3">
      <c r="A120" s="95" t="s">
        <v>127</v>
      </c>
      <c r="B120" t="s">
        <v>9</v>
      </c>
      <c r="C120" s="28">
        <v>0.95099999999999996</v>
      </c>
    </row>
    <row r="121" spans="1:3">
      <c r="A121" s="95" t="s">
        <v>128</v>
      </c>
      <c r="B121" s="97" t="s">
        <v>9</v>
      </c>
      <c r="C121" s="28"/>
    </row>
    <row r="122" spans="1:3">
      <c r="A122" t="s">
        <v>129</v>
      </c>
      <c r="B122"/>
      <c r="C122" s="28"/>
    </row>
    <row r="123" spans="1:3">
      <c r="A123" s="95" t="s">
        <v>130</v>
      </c>
      <c r="B123" t="s">
        <v>9</v>
      </c>
      <c r="C123" s="28">
        <v>1.208</v>
      </c>
    </row>
    <row r="124" spans="1:3">
      <c r="A124" t="s">
        <v>131</v>
      </c>
      <c r="B124"/>
      <c r="C124" s="28">
        <v>1.2110000000000001</v>
      </c>
    </row>
    <row r="125" spans="1:3">
      <c r="A125" t="s">
        <v>132</v>
      </c>
      <c r="B125"/>
      <c r="C125" s="28">
        <v>1.1000000000000001</v>
      </c>
    </row>
    <row r="126" spans="1:3">
      <c r="A126" t="s">
        <v>133</v>
      </c>
      <c r="B126"/>
      <c r="C126" s="28">
        <v>1.2110000000000001</v>
      </c>
    </row>
    <row r="127" spans="1:3">
      <c r="A127" t="s">
        <v>134</v>
      </c>
      <c r="B127"/>
      <c r="C127" s="28"/>
    </row>
    <row r="128" spans="1:3">
      <c r="A128" t="s">
        <v>135</v>
      </c>
      <c r="B128"/>
      <c r="C128" s="28">
        <v>1.097</v>
      </c>
    </row>
    <row r="129" spans="1:3">
      <c r="A129" t="s">
        <v>136</v>
      </c>
      <c r="B129"/>
      <c r="C129" s="28">
        <v>1.04</v>
      </c>
    </row>
    <row r="130" spans="1:3">
      <c r="A130" t="s">
        <v>137</v>
      </c>
      <c r="B130"/>
      <c r="C130" s="28"/>
    </row>
    <row r="131" spans="1:3">
      <c r="A131" t="s">
        <v>138</v>
      </c>
      <c r="B131"/>
      <c r="C131" s="28"/>
    </row>
    <row r="132" spans="1:3">
      <c r="A132" t="s">
        <v>139</v>
      </c>
      <c r="B132"/>
      <c r="C132" s="28">
        <v>0.95299999999999996</v>
      </c>
    </row>
    <row r="133" spans="1:3">
      <c r="A133" t="s">
        <v>140</v>
      </c>
      <c r="B133"/>
      <c r="C133" s="28">
        <v>0</v>
      </c>
    </row>
    <row r="134" spans="1:3">
      <c r="A134" t="s">
        <v>141</v>
      </c>
      <c r="B134"/>
      <c r="C134" s="28">
        <v>0.96299999999999997</v>
      </c>
    </row>
  </sheetData>
  <sheetProtection algorithmName="SHA-512" hashValue="TIo7jMnM5H2zrJF4j1Cb87op5KKX/TkZBvqOz0JIYwI0IlM6HOgbIWFVIkdP12+dS8OF84ao4Ay+7BCduUGDpQ==" saltValue="UzjYwMwiL06Hp1zKY1glcw==" spinCount="100000" sheet="1" objects="1" scenarios="1"/>
  <autoFilter ref="A1:C134" xr:uid="{00000000-0009-0000-0000-000001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4"/>
  <sheetViews>
    <sheetView workbookViewId="0">
      <pane xSplit="2" ySplit="1" topLeftCell="C2" activePane="bottomRight" state="frozen"/>
      <selection pane="topRight" activeCell="F1" sqref="F1"/>
      <selection pane="bottomLeft" activeCell="A2" sqref="A2"/>
      <selection pane="bottomRight" activeCell="C2" sqref="C2"/>
    </sheetView>
  </sheetViews>
  <sheetFormatPr defaultColWidth="9.1328125" defaultRowHeight="14.25"/>
  <cols>
    <col min="1" max="1" width="12.59765625" style="86" bestFit="1" customWidth="1"/>
    <col min="2" max="2" width="8" style="1" bestFit="1" customWidth="1"/>
    <col min="3" max="3" width="9.73046875" style="2" bestFit="1" customWidth="1"/>
    <col min="4" max="4" width="9.59765625" style="2" bestFit="1" customWidth="1"/>
    <col min="5" max="6" width="10.59765625" style="2" bestFit="1" customWidth="1"/>
    <col min="7" max="7" width="11.59765625" style="2" bestFit="1" customWidth="1"/>
    <col min="8" max="16384" width="9.1328125" style="1"/>
  </cols>
  <sheetData>
    <row r="1" spans="1:7">
      <c r="A1" s="87" t="s">
        <v>321</v>
      </c>
      <c r="B1" s="22" t="s">
        <v>322</v>
      </c>
      <c r="C1" s="23" t="s">
        <v>481</v>
      </c>
      <c r="D1" s="23" t="s">
        <v>482</v>
      </c>
      <c r="E1" s="23" t="s">
        <v>483</v>
      </c>
      <c r="F1" s="23" t="s">
        <v>484</v>
      </c>
      <c r="G1" s="23" t="s">
        <v>485</v>
      </c>
    </row>
    <row r="2" spans="1:7">
      <c r="A2" s="88" t="s">
        <v>7</v>
      </c>
      <c r="B2" s="28"/>
      <c r="C2" s="29">
        <v>0.94230769230769196</v>
      </c>
      <c r="D2" s="29">
        <v>0.88288288288288297</v>
      </c>
      <c r="E2" s="29">
        <v>0.89954337899543402</v>
      </c>
      <c r="F2" s="29">
        <v>0.89763779527559096</v>
      </c>
      <c r="G2" s="29">
        <v>0.90153846153846096</v>
      </c>
    </row>
    <row r="3" spans="1:7">
      <c r="A3" s="34" t="s">
        <v>8</v>
      </c>
      <c r="B3" s="28" t="s">
        <v>9</v>
      </c>
      <c r="C3" s="29">
        <v>0.98115942028985503</v>
      </c>
      <c r="D3" s="29">
        <v>0.94192634560906496</v>
      </c>
      <c r="E3" s="29">
        <v>0.931707317073171</v>
      </c>
      <c r="F3" s="29">
        <v>0.91452991452991494</v>
      </c>
      <c r="G3" s="29">
        <v>0.91685393258426995</v>
      </c>
    </row>
    <row r="4" spans="1:7">
      <c r="A4" s="88" t="s">
        <v>10</v>
      </c>
      <c r="B4" s="28"/>
      <c r="C4" s="29">
        <v>0.87203791469194303</v>
      </c>
      <c r="D4" s="29">
        <v>0.93500570125427596</v>
      </c>
      <c r="E4" s="29">
        <v>0.934306569343066</v>
      </c>
      <c r="F4" s="29">
        <v>0.93877551020408201</v>
      </c>
      <c r="G4" s="29">
        <v>0.94218415417558898</v>
      </c>
    </row>
    <row r="5" spans="1:7">
      <c r="A5" s="88" t="s">
        <v>11</v>
      </c>
      <c r="B5" s="28"/>
      <c r="C5" s="29">
        <v>0.85638297872340396</v>
      </c>
      <c r="D5" s="29">
        <v>0.94913294797687897</v>
      </c>
      <c r="E5" s="29">
        <v>0.94354838709677402</v>
      </c>
      <c r="F5" s="29">
        <v>0.95646437994722999</v>
      </c>
      <c r="G5" s="29">
        <v>0.93181818181818199</v>
      </c>
    </row>
    <row r="6" spans="1:7">
      <c r="A6" s="27" t="s">
        <v>12</v>
      </c>
      <c r="B6" s="28" t="s">
        <v>13</v>
      </c>
      <c r="C6" s="29">
        <v>0.98581560283687897</v>
      </c>
      <c r="D6" s="29">
        <v>0.95726495726495697</v>
      </c>
      <c r="E6" s="29">
        <v>0.93096234309623405</v>
      </c>
      <c r="F6" s="29">
        <v>0.90049751243781095</v>
      </c>
      <c r="G6" s="29">
        <v>0.87357630979498901</v>
      </c>
    </row>
    <row r="7" spans="1:7">
      <c r="A7" s="88" t="s">
        <v>14</v>
      </c>
      <c r="B7" s="28"/>
      <c r="C7" s="29">
        <v>0.86274509803921595</v>
      </c>
      <c r="D7" s="29">
        <v>0.93866374589266199</v>
      </c>
      <c r="E7" s="29">
        <v>0.93333333333333302</v>
      </c>
      <c r="F7" s="29">
        <v>0.94896719319562595</v>
      </c>
      <c r="G7" s="29">
        <v>0.92600422832981</v>
      </c>
    </row>
    <row r="8" spans="1:7">
      <c r="A8" s="88" t="s">
        <v>15</v>
      </c>
      <c r="B8" s="28"/>
      <c r="C8" s="29">
        <v>0.88262910798122096</v>
      </c>
      <c r="D8" s="29">
        <v>0.92210767468499399</v>
      </c>
      <c r="E8" s="29">
        <v>0.93333333333333302</v>
      </c>
      <c r="F8" s="29">
        <v>0.93909866017052401</v>
      </c>
      <c r="G8" s="29">
        <v>0.92043010752688204</v>
      </c>
    </row>
    <row r="9" spans="1:7">
      <c r="A9" s="88" t="s">
        <v>16</v>
      </c>
      <c r="B9" s="28"/>
      <c r="C9" s="29">
        <v>0.88764044943820197</v>
      </c>
      <c r="D9" s="29">
        <v>0.93710691823899395</v>
      </c>
      <c r="E9" s="29">
        <v>0.93413173652694603</v>
      </c>
      <c r="F9" s="29">
        <v>0.92970297029702997</v>
      </c>
      <c r="G9" s="29">
        <v>0.93333333333333302</v>
      </c>
    </row>
    <row r="10" spans="1:7">
      <c r="A10" s="34" t="s">
        <v>17</v>
      </c>
      <c r="B10" s="28" t="s">
        <v>9</v>
      </c>
      <c r="C10" s="29">
        <v>0.914201183431953</v>
      </c>
      <c r="D10" s="29">
        <v>0.85714285714285698</v>
      </c>
      <c r="E10" s="29">
        <v>0.90909090909090895</v>
      </c>
      <c r="F10" s="29">
        <v>0.91269841269841301</v>
      </c>
      <c r="G10" s="29">
        <v>0.89869753979739497</v>
      </c>
    </row>
    <row r="11" spans="1:7">
      <c r="A11" s="34" t="s">
        <v>18</v>
      </c>
      <c r="B11" s="90" t="s">
        <v>9</v>
      </c>
      <c r="C11" s="29">
        <v>0.9</v>
      </c>
      <c r="D11" s="29">
        <v>0.9</v>
      </c>
      <c r="E11" s="29">
        <v>0.9</v>
      </c>
      <c r="F11" s="29">
        <v>0.9</v>
      </c>
      <c r="G11" s="29">
        <v>0.9</v>
      </c>
    </row>
    <row r="12" spans="1:7">
      <c r="A12" s="88" t="s">
        <v>19</v>
      </c>
      <c r="B12" s="28"/>
      <c r="C12" s="29">
        <v>0.89166666666666705</v>
      </c>
      <c r="D12" s="29">
        <v>0.91938997821350799</v>
      </c>
      <c r="E12" s="29">
        <v>0.92529488859764097</v>
      </c>
      <c r="F12" s="29">
        <v>0.93058568329718006</v>
      </c>
      <c r="G12" s="29">
        <v>0.91439688715953304</v>
      </c>
    </row>
    <row r="13" spans="1:7">
      <c r="A13" s="88" t="s">
        <v>20</v>
      </c>
      <c r="B13" s="28"/>
      <c r="C13" s="29">
        <v>0.89974619289340096</v>
      </c>
      <c r="D13" s="29">
        <v>0.90942028985507195</v>
      </c>
      <c r="E13" s="29">
        <v>0.93402061855670104</v>
      </c>
      <c r="F13" s="29">
        <v>0.932384341637011</v>
      </c>
      <c r="G13" s="29">
        <v>0.92156862745098</v>
      </c>
    </row>
    <row r="14" spans="1:7">
      <c r="A14" s="34" t="s">
        <v>21</v>
      </c>
      <c r="B14" s="28" t="s">
        <v>9</v>
      </c>
      <c r="C14" s="29">
        <v>0.88636363636363602</v>
      </c>
      <c r="D14" s="29">
        <v>0.91519434628975305</v>
      </c>
      <c r="E14" s="29">
        <v>0.93487394957983205</v>
      </c>
      <c r="F14" s="29">
        <v>0.91752577319587603</v>
      </c>
      <c r="G14" s="29">
        <v>0.95541401273885396</v>
      </c>
    </row>
    <row r="15" spans="1:7">
      <c r="A15" s="88" t="s">
        <v>22</v>
      </c>
      <c r="B15" s="28"/>
      <c r="C15" s="29">
        <v>0.9</v>
      </c>
      <c r="D15" s="29">
        <v>0.9</v>
      </c>
      <c r="E15" s="29">
        <v>0.9</v>
      </c>
      <c r="F15" s="29">
        <v>0.9</v>
      </c>
      <c r="G15" s="29">
        <v>0.9</v>
      </c>
    </row>
    <row r="16" spans="1:7">
      <c r="A16" s="88" t="s">
        <v>23</v>
      </c>
      <c r="B16" s="28"/>
      <c r="C16" s="29">
        <v>0.88395904436860095</v>
      </c>
      <c r="D16" s="29">
        <v>0.94761904761904803</v>
      </c>
      <c r="E16" s="29">
        <v>0.93442622950819698</v>
      </c>
      <c r="F16" s="29">
        <v>0.93636363636363595</v>
      </c>
      <c r="G16" s="29">
        <v>0.913821138211382</v>
      </c>
    </row>
    <row r="17" spans="1:7">
      <c r="A17" s="34" t="s">
        <v>24</v>
      </c>
      <c r="B17" s="90" t="s">
        <v>9</v>
      </c>
      <c r="C17" s="29">
        <v>0.90997566909975702</v>
      </c>
      <c r="D17" s="29">
        <v>0.867088607594937</v>
      </c>
      <c r="E17" s="29">
        <v>0.90839694656488501</v>
      </c>
      <c r="F17" s="29">
        <v>0.92993630573248398</v>
      </c>
      <c r="G17" s="29">
        <v>0.87429854096520798</v>
      </c>
    </row>
    <row r="18" spans="1:7">
      <c r="A18" s="34" t="s">
        <v>25</v>
      </c>
      <c r="B18" s="28" t="s">
        <v>9</v>
      </c>
      <c r="C18" s="29">
        <v>0.88690476190476197</v>
      </c>
      <c r="D18" s="29">
        <v>0.97311827956989205</v>
      </c>
      <c r="E18" s="29">
        <v>0.93904761904761902</v>
      </c>
      <c r="F18" s="29">
        <v>0.93809523809523798</v>
      </c>
      <c r="G18" s="29">
        <v>0.89295774647887305</v>
      </c>
    </row>
    <row r="19" spans="1:7">
      <c r="A19" s="34" t="s">
        <v>26</v>
      </c>
      <c r="B19" s="90" t="s">
        <v>9</v>
      </c>
      <c r="C19" s="29">
        <v>0.86585365853658502</v>
      </c>
      <c r="D19" s="29">
        <v>0.94236311239193105</v>
      </c>
      <c r="E19" s="29">
        <v>0.934579439252336</v>
      </c>
      <c r="F19" s="29">
        <v>0.94453004622496095</v>
      </c>
      <c r="G19" s="29">
        <v>0.9375</v>
      </c>
    </row>
    <row r="20" spans="1:7">
      <c r="A20" s="88" t="s">
        <v>27</v>
      </c>
      <c r="B20" s="28"/>
      <c r="C20" s="29">
        <v>0.94882729211087402</v>
      </c>
      <c r="D20" s="29">
        <v>0.91818181818181799</v>
      </c>
      <c r="E20" s="29">
        <v>0.91416309012875496</v>
      </c>
      <c r="F20" s="29">
        <v>0.9140625</v>
      </c>
      <c r="G20" s="29">
        <v>0.91384615384615397</v>
      </c>
    </row>
    <row r="21" spans="1:7">
      <c r="A21" s="88" t="s">
        <v>28</v>
      </c>
      <c r="B21" s="28"/>
      <c r="C21" s="29">
        <v>0.91393442622950805</v>
      </c>
      <c r="D21" s="29">
        <v>0.9</v>
      </c>
      <c r="E21" s="29">
        <v>0.9272030651341</v>
      </c>
      <c r="F21" s="29">
        <v>0.92857142857142805</v>
      </c>
      <c r="G21" s="29">
        <v>0.91401648998822205</v>
      </c>
    </row>
    <row r="22" spans="1:7">
      <c r="A22" s="88" t="s">
        <v>29</v>
      </c>
      <c r="B22" s="28"/>
      <c r="C22" s="29">
        <v>0.9</v>
      </c>
      <c r="D22" s="29">
        <v>0.9</v>
      </c>
      <c r="E22" s="29">
        <v>0.9</v>
      </c>
      <c r="F22" s="29">
        <v>0.9</v>
      </c>
      <c r="G22" s="29">
        <v>0.9</v>
      </c>
    </row>
    <row r="23" spans="1:7">
      <c r="A23" s="88" t="s">
        <v>30</v>
      </c>
      <c r="B23" s="28"/>
      <c r="C23" s="29">
        <v>1</v>
      </c>
      <c r="D23" s="29">
        <v>0.931034482758621</v>
      </c>
      <c r="E23" s="29">
        <v>1</v>
      </c>
      <c r="F23" s="29">
        <v>0.97994987468671702</v>
      </c>
      <c r="G23" s="29">
        <v>0.961832061068702</v>
      </c>
    </row>
    <row r="24" spans="1:7">
      <c r="A24" s="88" t="s">
        <v>31</v>
      </c>
      <c r="B24" s="28"/>
      <c r="C24" s="29">
        <v>0.87288135593220295</v>
      </c>
      <c r="D24" s="29">
        <v>0.94714587737843503</v>
      </c>
      <c r="E24" s="29">
        <v>0.94324324324324305</v>
      </c>
      <c r="F24" s="29">
        <v>0.94988610478359903</v>
      </c>
      <c r="G24" s="29">
        <v>0.93574297188754996</v>
      </c>
    </row>
    <row r="25" spans="1:7">
      <c r="A25" s="88" t="s">
        <v>32</v>
      </c>
      <c r="B25" s="28"/>
      <c r="C25" s="29">
        <v>0.90977443609022501</v>
      </c>
      <c r="D25" s="29">
        <v>0.91162790697674401</v>
      </c>
      <c r="E25" s="29">
        <v>0.93120393120393097</v>
      </c>
      <c r="F25" s="29">
        <v>0.92703862660944203</v>
      </c>
      <c r="G25" s="29">
        <v>0.91869918699187003</v>
      </c>
    </row>
    <row r="26" spans="1:7">
      <c r="A26" s="88" t="s">
        <v>33</v>
      </c>
      <c r="B26" s="28"/>
      <c r="C26" s="29">
        <v>0.95112781954887204</v>
      </c>
      <c r="D26" s="29">
        <v>0.95381526104417702</v>
      </c>
      <c r="E26" s="29">
        <v>0.952380952380952</v>
      </c>
      <c r="F26" s="29">
        <v>0.95284872298624801</v>
      </c>
      <c r="G26" s="29">
        <v>0.94074074074074099</v>
      </c>
    </row>
    <row r="27" spans="1:7">
      <c r="A27" s="88" t="s">
        <v>34</v>
      </c>
      <c r="B27" s="28"/>
      <c r="C27" s="29">
        <v>0.85430463576158899</v>
      </c>
      <c r="D27" s="29">
        <v>0.95730027548209395</v>
      </c>
      <c r="E27" s="29">
        <v>0.94799999999999995</v>
      </c>
      <c r="F27" s="29">
        <v>0.95967741935483897</v>
      </c>
      <c r="G27" s="29">
        <v>0.95013850415512502</v>
      </c>
    </row>
    <row r="28" spans="1:7">
      <c r="A28" s="88" t="s">
        <v>35</v>
      </c>
      <c r="B28" s="28"/>
      <c r="C28" s="29">
        <v>0.86111111111111105</v>
      </c>
      <c r="D28" s="29">
        <v>0.94703049759229496</v>
      </c>
      <c r="E28" s="29">
        <v>0.939167556029883</v>
      </c>
      <c r="F28" s="29">
        <v>0.94755244755244705</v>
      </c>
      <c r="G28" s="29">
        <v>0.93883792048929704</v>
      </c>
    </row>
    <row r="29" spans="1:7">
      <c r="A29" s="88" t="s">
        <v>36</v>
      </c>
      <c r="B29" s="28"/>
      <c r="C29" s="29">
        <v>0.86428571428571399</v>
      </c>
      <c r="D29" s="29">
        <v>0.94871794871794901</v>
      </c>
      <c r="E29" s="29">
        <v>0.93442622950819698</v>
      </c>
      <c r="F29" s="29">
        <v>0.94545454545454499</v>
      </c>
      <c r="G29" s="29">
        <v>0.92515923566878999</v>
      </c>
    </row>
    <row r="30" spans="1:7">
      <c r="A30" s="88" t="s">
        <v>37</v>
      </c>
      <c r="B30" s="28"/>
      <c r="C30" s="29">
        <v>0.90235081374321902</v>
      </c>
      <c r="D30" s="29">
        <v>0.90547263681592005</v>
      </c>
      <c r="E30" s="29">
        <v>0.91549295774647899</v>
      </c>
      <c r="F30" s="29">
        <v>0.92592592592592604</v>
      </c>
      <c r="G30" s="29">
        <v>0.89075630252100801</v>
      </c>
    </row>
    <row r="31" spans="1:7">
      <c r="A31" s="27" t="s">
        <v>38</v>
      </c>
      <c r="B31" s="28" t="s">
        <v>13</v>
      </c>
      <c r="C31" s="29">
        <v>0.90521327014218</v>
      </c>
      <c r="D31" s="29">
        <v>0.85365853658536595</v>
      </c>
      <c r="E31" s="29">
        <v>0.91304347826086996</v>
      </c>
      <c r="F31" s="29">
        <v>0.92797118847538995</v>
      </c>
      <c r="G31" s="29">
        <v>0.87368421052631595</v>
      </c>
    </row>
    <row r="32" spans="1:7">
      <c r="A32" s="88" t="s">
        <v>39</v>
      </c>
      <c r="B32" s="28"/>
      <c r="C32" s="29">
        <v>0.85942492012779603</v>
      </c>
      <c r="D32" s="29">
        <v>0.94964028776978404</v>
      </c>
      <c r="E32" s="29">
        <v>0.94146341463414596</v>
      </c>
      <c r="F32" s="29">
        <v>0.95199999999999996</v>
      </c>
      <c r="G32" s="29">
        <v>0.93472222222222201</v>
      </c>
    </row>
    <row r="33" spans="1:7">
      <c r="A33" s="88" t="s">
        <v>40</v>
      </c>
      <c r="B33" s="28"/>
      <c r="C33" s="29">
        <v>0.884848484848485</v>
      </c>
      <c r="D33" s="29">
        <v>0.93920000000000003</v>
      </c>
      <c r="E33" s="29">
        <v>0.93333333333333302</v>
      </c>
      <c r="F33" s="29">
        <v>0.93769968051118202</v>
      </c>
      <c r="G33" s="29">
        <v>0.92241379310344795</v>
      </c>
    </row>
    <row r="34" spans="1:7">
      <c r="A34" s="88" t="s">
        <v>41</v>
      </c>
      <c r="B34" s="28"/>
      <c r="C34" s="29">
        <v>0.97727272727272696</v>
      </c>
      <c r="D34" s="29">
        <v>0.891891891891892</v>
      </c>
      <c r="E34" s="29">
        <v>0.95516811955168102</v>
      </c>
      <c r="F34" s="29">
        <v>0.92243767313019398</v>
      </c>
      <c r="G34" s="29">
        <v>0.91034482758620705</v>
      </c>
    </row>
    <row r="35" spans="1:7">
      <c r="A35" s="88" t="s">
        <v>42</v>
      </c>
      <c r="B35" s="28"/>
      <c r="C35" s="29">
        <v>0.92344497607655496</v>
      </c>
      <c r="D35" s="29">
        <v>0.93895870736086195</v>
      </c>
      <c r="E35" s="29">
        <v>0.93577981651376096</v>
      </c>
      <c r="F35" s="29">
        <v>0.92927631578947401</v>
      </c>
      <c r="G35" s="29">
        <v>0.92901234567901203</v>
      </c>
    </row>
    <row r="36" spans="1:7">
      <c r="A36" s="88" t="s">
        <v>43</v>
      </c>
      <c r="B36" s="28"/>
      <c r="C36" s="29">
        <v>0.86697247706421998</v>
      </c>
      <c r="D36" s="29">
        <v>0.94198312236286896</v>
      </c>
      <c r="E36" s="29">
        <v>0.94366197183098599</v>
      </c>
      <c r="F36" s="29">
        <v>0.95215869311551904</v>
      </c>
      <c r="G36" s="29">
        <v>0.92827868852458995</v>
      </c>
    </row>
    <row r="37" spans="1:7">
      <c r="A37" s="88" t="s">
        <v>44</v>
      </c>
      <c r="B37" s="28"/>
      <c r="C37" s="29">
        <v>0.9</v>
      </c>
      <c r="D37" s="29">
        <v>0.9</v>
      </c>
      <c r="E37" s="29">
        <v>0.9</v>
      </c>
      <c r="F37" s="29">
        <v>0.9</v>
      </c>
      <c r="G37" s="29">
        <v>0.9</v>
      </c>
    </row>
    <row r="38" spans="1:7">
      <c r="A38" s="88" t="s">
        <v>45</v>
      </c>
      <c r="B38" s="28"/>
      <c r="C38" s="29">
        <v>1</v>
      </c>
      <c r="D38" s="29">
        <v>0.92727272727272703</v>
      </c>
      <c r="E38" s="29">
        <v>1</v>
      </c>
      <c r="F38" s="29">
        <v>0.98081023454157801</v>
      </c>
      <c r="G38" s="29">
        <v>0.95454545454545503</v>
      </c>
    </row>
    <row r="39" spans="1:7">
      <c r="A39" s="88" t="s">
        <v>46</v>
      </c>
      <c r="B39" s="28"/>
      <c r="C39" s="29">
        <v>1</v>
      </c>
      <c r="D39" s="29">
        <v>1</v>
      </c>
      <c r="E39" s="29">
        <v>0.97727272727272696</v>
      </c>
      <c r="F39" s="29">
        <v>0.97297297297297303</v>
      </c>
      <c r="G39" s="29">
        <v>0.95778364116095005</v>
      </c>
    </row>
    <row r="40" spans="1:7">
      <c r="A40" s="88" t="s">
        <v>47</v>
      </c>
      <c r="B40" s="28"/>
      <c r="C40" s="29">
        <v>0.97471910112359605</v>
      </c>
      <c r="D40" s="29">
        <v>0.95632183908045998</v>
      </c>
      <c r="E40" s="29">
        <v>0.92500000000000004</v>
      </c>
      <c r="F40" s="29">
        <v>0.90515806988352698</v>
      </c>
      <c r="G40" s="29">
        <v>0.91228070175438603</v>
      </c>
    </row>
    <row r="41" spans="1:7">
      <c r="A41" s="34" t="s">
        <v>48</v>
      </c>
      <c r="B41" s="28" t="s">
        <v>9</v>
      </c>
      <c r="C41" s="29">
        <v>0.92753623188405798</v>
      </c>
      <c r="D41" s="29">
        <v>0.82352941176470595</v>
      </c>
      <c r="E41" s="29">
        <v>0.890625</v>
      </c>
      <c r="F41" s="29">
        <v>0.908496732026144</v>
      </c>
      <c r="G41" s="29">
        <v>0.88038277511961704</v>
      </c>
    </row>
    <row r="42" spans="1:7">
      <c r="A42" s="88" t="s">
        <v>49</v>
      </c>
      <c r="B42" s="28"/>
      <c r="C42" s="29">
        <v>0.85892116182572598</v>
      </c>
      <c r="D42" s="29">
        <v>0.95495495495495497</v>
      </c>
      <c r="E42" s="29">
        <v>0.943037974683544</v>
      </c>
      <c r="F42" s="29">
        <v>0.95656670113753905</v>
      </c>
      <c r="G42" s="29">
        <v>0.950089126559715</v>
      </c>
    </row>
    <row r="43" spans="1:7">
      <c r="A43" s="88" t="s">
        <v>50</v>
      </c>
      <c r="B43" s="28"/>
      <c r="C43" s="29">
        <v>0.88273615635179103</v>
      </c>
      <c r="D43" s="29">
        <v>0.92500000000000004</v>
      </c>
      <c r="E43" s="29">
        <v>0.93401015228426398</v>
      </c>
      <c r="F43" s="29">
        <v>0.93644067796610198</v>
      </c>
      <c r="G43" s="29">
        <v>0.93076923076923102</v>
      </c>
    </row>
    <row r="44" spans="1:7">
      <c r="A44" s="88" t="s">
        <v>51</v>
      </c>
      <c r="B44" s="28"/>
      <c r="C44" s="29">
        <v>0.96022727272727304</v>
      </c>
      <c r="D44" s="29">
        <v>0.84357541899441302</v>
      </c>
      <c r="E44" s="29">
        <v>0.94777777777777805</v>
      </c>
      <c r="F44" s="29">
        <v>0.92424242424242398</v>
      </c>
      <c r="G44" s="29">
        <v>0.90686274509803899</v>
      </c>
    </row>
    <row r="45" spans="1:7">
      <c r="A45" s="88" t="s">
        <v>52</v>
      </c>
      <c r="B45" s="28"/>
      <c r="C45" s="29">
        <v>0.88549618320610701</v>
      </c>
      <c r="D45" s="29">
        <v>0.909266409266409</v>
      </c>
      <c r="E45" s="29">
        <v>0.92561983471074405</v>
      </c>
      <c r="F45" s="29">
        <v>0.93190661478599202</v>
      </c>
      <c r="G45" s="29">
        <v>0.91319444444444398</v>
      </c>
    </row>
    <row r="46" spans="1:7">
      <c r="A46" s="88" t="s">
        <v>53</v>
      </c>
      <c r="B46" s="28"/>
      <c r="C46" s="29">
        <v>0.9</v>
      </c>
      <c r="D46" s="29">
        <v>0.9</v>
      </c>
      <c r="E46" s="29">
        <v>0.9</v>
      </c>
      <c r="F46" s="29">
        <v>0.9</v>
      </c>
      <c r="G46" s="29">
        <v>0.9</v>
      </c>
    </row>
    <row r="47" spans="1:7">
      <c r="A47" s="88" t="s">
        <v>54</v>
      </c>
      <c r="B47" s="28"/>
      <c r="C47" s="29">
        <v>0.90936555891238702</v>
      </c>
      <c r="D47" s="29">
        <v>0.89636363636363603</v>
      </c>
      <c r="E47" s="29">
        <v>0.92156862745098</v>
      </c>
      <c r="F47" s="29">
        <v>0.92561983471074405</v>
      </c>
      <c r="G47" s="29">
        <v>0.87179487179487203</v>
      </c>
    </row>
    <row r="48" spans="1:7">
      <c r="A48" s="88" t="s">
        <v>55</v>
      </c>
      <c r="B48" s="28"/>
      <c r="C48" s="29">
        <v>0.92181069958847695</v>
      </c>
      <c r="D48" s="29">
        <v>0.82962962962963005</v>
      </c>
      <c r="E48" s="29">
        <v>0.88577586206896597</v>
      </c>
      <c r="F48" s="29">
        <v>0.9</v>
      </c>
      <c r="G48" s="29">
        <v>0.88079470198675502</v>
      </c>
    </row>
    <row r="49" spans="1:7">
      <c r="A49" s="34" t="s">
        <v>56</v>
      </c>
      <c r="B49" s="90" t="s">
        <v>9</v>
      </c>
      <c r="C49" s="29">
        <v>0.90184049079754602</v>
      </c>
      <c r="D49" s="29">
        <v>0.89376053962900504</v>
      </c>
      <c r="E49" s="29">
        <v>0.92254901960784297</v>
      </c>
      <c r="F49" s="29">
        <v>0.92845528455284598</v>
      </c>
      <c r="G49" s="29">
        <v>0.88405797101449302</v>
      </c>
    </row>
    <row r="50" spans="1:7">
      <c r="A50" s="88" t="s">
        <v>57</v>
      </c>
      <c r="B50" s="28"/>
      <c r="C50" s="29">
        <v>0.87692307692307703</v>
      </c>
      <c r="D50" s="29">
        <v>0.93292682926829296</v>
      </c>
      <c r="E50" s="29">
        <v>0.93575757575757601</v>
      </c>
      <c r="F50" s="29">
        <v>0.93</v>
      </c>
      <c r="G50" s="29">
        <v>0.94890510948905105</v>
      </c>
    </row>
    <row r="51" spans="1:7">
      <c r="A51" s="88" t="s">
        <v>58</v>
      </c>
      <c r="B51" s="28"/>
      <c r="C51" s="29">
        <v>0.99199999999999999</v>
      </c>
      <c r="D51" s="29">
        <v>0.875</v>
      </c>
      <c r="E51" s="29">
        <v>0.980667838312829</v>
      </c>
      <c r="F51" s="29">
        <v>0.96190476190476204</v>
      </c>
      <c r="G51" s="29">
        <v>0.94729729729729695</v>
      </c>
    </row>
    <row r="52" spans="1:7">
      <c r="A52" s="88" t="s">
        <v>59</v>
      </c>
      <c r="B52" s="28"/>
      <c r="C52" s="29">
        <v>0.88376753507014005</v>
      </c>
      <c r="D52" s="29">
        <v>0.94797687861271696</v>
      </c>
      <c r="E52" s="29">
        <v>0.936708860759494</v>
      </c>
      <c r="F52" s="29">
        <v>0.93684210526315803</v>
      </c>
      <c r="G52" s="29">
        <v>0.88148148148148198</v>
      </c>
    </row>
    <row r="53" spans="1:7">
      <c r="A53" s="88" t="s">
        <v>60</v>
      </c>
      <c r="B53" s="28"/>
      <c r="C53" s="29">
        <v>0.86764705882352899</v>
      </c>
      <c r="D53" s="29">
        <v>0.93901035673187605</v>
      </c>
      <c r="E53" s="29">
        <v>0.93233082706766901</v>
      </c>
      <c r="F53" s="29">
        <v>0.944168734491315</v>
      </c>
      <c r="G53" s="29">
        <v>0.94091903719912495</v>
      </c>
    </row>
    <row r="54" spans="1:7">
      <c r="A54" s="88" t="s">
        <v>61</v>
      </c>
      <c r="B54" s="28"/>
      <c r="C54" s="29">
        <v>0.96428571428571397</v>
      </c>
      <c r="D54" s="29">
        <v>0.90196078431372595</v>
      </c>
      <c r="E54" s="29">
        <v>0.89395667046750305</v>
      </c>
      <c r="F54" s="29">
        <v>0.88163265306122396</v>
      </c>
      <c r="G54" s="29">
        <v>0.85655737704918</v>
      </c>
    </row>
    <row r="55" spans="1:7">
      <c r="A55" s="88" t="s">
        <v>62</v>
      </c>
      <c r="B55" s="28"/>
      <c r="C55" s="29">
        <v>0.85798816568047298</v>
      </c>
      <c r="D55" s="29">
        <v>0.93766937669376704</v>
      </c>
      <c r="E55" s="29">
        <v>0.93693693693693703</v>
      </c>
      <c r="F55" s="29">
        <v>0.94776119402985104</v>
      </c>
      <c r="G55" s="29">
        <v>0.91948051948051901</v>
      </c>
    </row>
    <row r="56" spans="1:7">
      <c r="A56" s="88" t="s">
        <v>63</v>
      </c>
      <c r="B56" s="28"/>
      <c r="C56" s="29">
        <v>0.92638036809815905</v>
      </c>
      <c r="D56" s="29">
        <v>0.91213872832369902</v>
      </c>
      <c r="E56" s="29">
        <v>0.930379746835443</v>
      </c>
      <c r="F56" s="29">
        <v>0.93133997785160605</v>
      </c>
      <c r="G56" s="29">
        <v>0.90600000000000003</v>
      </c>
    </row>
    <row r="57" spans="1:7">
      <c r="A57" s="88" t="s">
        <v>64</v>
      </c>
      <c r="B57" s="28"/>
      <c r="C57" s="29">
        <v>0.87777777777777799</v>
      </c>
      <c r="D57" s="29">
        <v>0.94548063127690096</v>
      </c>
      <c r="E57" s="29">
        <v>0.93913043478260905</v>
      </c>
      <c r="F57" s="29">
        <v>0.94100719424460399</v>
      </c>
      <c r="G57" s="29">
        <v>0.92091836734693899</v>
      </c>
    </row>
    <row r="58" spans="1:7">
      <c r="A58" s="88" t="s">
        <v>65</v>
      </c>
      <c r="B58" s="28"/>
      <c r="C58" s="29">
        <v>0.90647482014388503</v>
      </c>
      <c r="D58" s="29">
        <v>0.88865546218487401</v>
      </c>
      <c r="E58" s="29">
        <v>0.91075514874141905</v>
      </c>
      <c r="F58" s="29">
        <v>0.91603053435114501</v>
      </c>
      <c r="G58" s="29">
        <v>0.87762237762237805</v>
      </c>
    </row>
    <row r="59" spans="1:7">
      <c r="A59" s="88" t="s">
        <v>66</v>
      </c>
      <c r="B59" s="28"/>
      <c r="C59" s="29">
        <v>0.87272727272727302</v>
      </c>
      <c r="D59" s="29">
        <v>0.94803149606299197</v>
      </c>
      <c r="E59" s="29">
        <v>0.93809523809523798</v>
      </c>
      <c r="F59" s="29">
        <v>0.94524959742351</v>
      </c>
      <c r="G59" s="29">
        <v>0.92</v>
      </c>
    </row>
    <row r="60" spans="1:7">
      <c r="A60" s="88" t="s">
        <v>67</v>
      </c>
      <c r="B60" s="28"/>
      <c r="C60" s="29">
        <v>0.88439306358381498</v>
      </c>
      <c r="D60" s="29">
        <v>0.94509803921568603</v>
      </c>
      <c r="E60" s="29">
        <v>0.93842364532019695</v>
      </c>
      <c r="F60" s="29">
        <v>0.94262295081967196</v>
      </c>
      <c r="G60" s="29">
        <v>0.94160583941605802</v>
      </c>
    </row>
    <row r="61" spans="1:7">
      <c r="A61" s="88" t="s">
        <v>68</v>
      </c>
      <c r="B61" s="28"/>
      <c r="C61" s="29">
        <v>0.86982248520710004</v>
      </c>
      <c r="D61" s="29">
        <v>0.93895348837209303</v>
      </c>
      <c r="E61" s="29">
        <v>0.93577981651376096</v>
      </c>
      <c r="F61" s="29">
        <v>0.94081942336874103</v>
      </c>
      <c r="G61" s="29">
        <v>0.93279569892473102</v>
      </c>
    </row>
    <row r="62" spans="1:7">
      <c r="A62" s="88" t="s">
        <v>69</v>
      </c>
      <c r="B62" s="28"/>
      <c r="C62" s="29">
        <v>0.9</v>
      </c>
      <c r="D62" s="29">
        <v>0.9</v>
      </c>
      <c r="E62" s="29">
        <v>0.9</v>
      </c>
      <c r="F62" s="29">
        <v>0.9</v>
      </c>
      <c r="G62" s="29">
        <v>0.9</v>
      </c>
    </row>
    <row r="63" spans="1:7">
      <c r="A63" s="88" t="s">
        <v>70</v>
      </c>
      <c r="B63" s="28"/>
      <c r="C63" s="29">
        <v>0.85499999999999998</v>
      </c>
      <c r="D63" s="29">
        <v>0.96354166666666696</v>
      </c>
      <c r="E63" s="29">
        <v>0.95075757575757602</v>
      </c>
      <c r="F63" s="29">
        <v>0.96319018404907997</v>
      </c>
      <c r="G63" s="29">
        <v>0.951781970649895</v>
      </c>
    </row>
    <row r="64" spans="1:7">
      <c r="A64" s="88" t="s">
        <v>71</v>
      </c>
      <c r="B64" s="28"/>
      <c r="C64" s="29">
        <v>0.87719298245613997</v>
      </c>
      <c r="D64" s="29">
        <v>0.94701986754966905</v>
      </c>
      <c r="E64" s="29">
        <v>0.93650793650793696</v>
      </c>
      <c r="F64" s="29">
        <v>0.94039735099337696</v>
      </c>
      <c r="G64" s="29">
        <v>0.93034238488783905</v>
      </c>
    </row>
    <row r="65" spans="1:7">
      <c r="A65" s="88" t="s">
        <v>72</v>
      </c>
      <c r="B65" s="28"/>
      <c r="C65" s="29">
        <v>0.91598360655737698</v>
      </c>
      <c r="D65" s="29">
        <v>0.87421383647798701</v>
      </c>
      <c r="E65" s="29">
        <v>0.91830065359477098</v>
      </c>
      <c r="F65" s="29">
        <v>0.91525423728813504</v>
      </c>
      <c r="G65" s="29">
        <v>0.900979325353645</v>
      </c>
    </row>
    <row r="66" spans="1:7">
      <c r="A66" s="88" t="s">
        <v>73</v>
      </c>
      <c r="B66" s="28"/>
      <c r="C66" s="29">
        <v>0.87826086956521698</v>
      </c>
      <c r="D66" s="29">
        <v>0.95867768595041303</v>
      </c>
      <c r="E66" s="29">
        <v>0.942660550458716</v>
      </c>
      <c r="F66" s="29">
        <v>0.935606060606061</v>
      </c>
      <c r="G66" s="29">
        <v>0.91216216216216195</v>
      </c>
    </row>
    <row r="67" spans="1:7">
      <c r="A67" s="88" t="s">
        <v>74</v>
      </c>
      <c r="B67" s="28"/>
      <c r="C67" s="29">
        <v>0.88207547169811296</v>
      </c>
      <c r="D67" s="29">
        <v>0.91811414392059598</v>
      </c>
      <c r="E67" s="29">
        <v>0.92592592592592604</v>
      </c>
      <c r="F67" s="29">
        <v>0.92542787286063599</v>
      </c>
      <c r="G67" s="29">
        <v>0.92904656319290502</v>
      </c>
    </row>
    <row r="68" spans="1:7">
      <c r="A68" s="88" t="s">
        <v>75</v>
      </c>
      <c r="B68" s="28"/>
      <c r="C68" s="29">
        <v>0.88235294117647101</v>
      </c>
      <c r="D68" s="29">
        <v>0.94230769230769196</v>
      </c>
      <c r="E68" s="29">
        <v>0.93365500603136298</v>
      </c>
      <c r="F68" s="29">
        <v>0.94308943089430897</v>
      </c>
      <c r="G68" s="29">
        <v>0.92391304347826098</v>
      </c>
    </row>
    <row r="69" spans="1:7">
      <c r="A69" s="34" t="s">
        <v>76</v>
      </c>
      <c r="B69" s="28" t="s">
        <v>9</v>
      </c>
      <c r="C69" s="29">
        <v>0.98969072164948502</v>
      </c>
      <c r="D69" s="29">
        <v>0.98540145985401395</v>
      </c>
      <c r="E69" s="29">
        <v>0.95212765957446799</v>
      </c>
      <c r="F69" s="29">
        <v>0.93488372093023298</v>
      </c>
      <c r="G69" s="29">
        <v>0.93722466960352402</v>
      </c>
    </row>
    <row r="70" spans="1:7">
      <c r="A70" s="88" t="s">
        <v>77</v>
      </c>
      <c r="B70" s="28"/>
      <c r="C70" s="29">
        <v>0.9</v>
      </c>
      <c r="D70" s="29">
        <v>0.9</v>
      </c>
      <c r="E70" s="29">
        <v>0.9</v>
      </c>
      <c r="F70" s="29">
        <v>0.9</v>
      </c>
      <c r="G70" s="29">
        <v>0.9</v>
      </c>
    </row>
    <row r="71" spans="1:7">
      <c r="A71" s="88" t="s">
        <v>78</v>
      </c>
      <c r="B71" s="28"/>
      <c r="C71" s="29">
        <v>0.94642857142857095</v>
      </c>
      <c r="D71" s="29">
        <v>0.93177737881508105</v>
      </c>
      <c r="E71" s="29">
        <v>0.91603053435114501</v>
      </c>
      <c r="F71" s="29">
        <v>0.90041493775933601</v>
      </c>
      <c r="G71" s="29">
        <v>0.89041095890410904</v>
      </c>
    </row>
    <row r="72" spans="1:7">
      <c r="A72" s="88" t="s">
        <v>79</v>
      </c>
      <c r="B72" s="28"/>
      <c r="C72" s="29">
        <v>0.9</v>
      </c>
      <c r="D72" s="29">
        <v>0.9</v>
      </c>
      <c r="E72" s="29">
        <v>0.9</v>
      </c>
      <c r="F72" s="29">
        <v>0.9</v>
      </c>
      <c r="G72" s="29">
        <v>0.9</v>
      </c>
    </row>
    <row r="73" spans="1:7">
      <c r="A73" s="34" t="s">
        <v>80</v>
      </c>
      <c r="B73" s="28" t="s">
        <v>9</v>
      </c>
      <c r="C73" s="29">
        <v>0.93203883495145601</v>
      </c>
      <c r="D73" s="29">
        <v>0.922115384615385</v>
      </c>
      <c r="E73" s="29">
        <v>0.92718446601941695</v>
      </c>
      <c r="F73" s="29">
        <v>0.93043478260869505</v>
      </c>
      <c r="G73" s="29">
        <v>0.88959999999999995</v>
      </c>
    </row>
    <row r="74" spans="1:7">
      <c r="A74" s="88" t="s">
        <v>81</v>
      </c>
      <c r="B74" s="28"/>
      <c r="C74" s="29">
        <v>0.88018018018017996</v>
      </c>
      <c r="D74" s="29">
        <v>0.93706293706293697</v>
      </c>
      <c r="E74" s="29">
        <v>0.93850658857979496</v>
      </c>
      <c r="F74" s="29">
        <v>0.93917274939172801</v>
      </c>
      <c r="G74" s="29">
        <v>0.93913043478260905</v>
      </c>
    </row>
    <row r="75" spans="1:7">
      <c r="A75" s="34" t="s">
        <v>82</v>
      </c>
      <c r="B75" s="28" t="s">
        <v>9</v>
      </c>
      <c r="C75" s="29">
        <v>0.9</v>
      </c>
      <c r="D75" s="29">
        <v>0.9</v>
      </c>
      <c r="E75" s="29">
        <v>0.9</v>
      </c>
      <c r="F75" s="29">
        <v>0.9</v>
      </c>
      <c r="G75" s="29">
        <v>0.9</v>
      </c>
    </row>
    <row r="76" spans="1:7">
      <c r="A76" s="27" t="s">
        <v>83</v>
      </c>
      <c r="B76" s="90" t="s">
        <v>9</v>
      </c>
      <c r="C76" s="29">
        <v>1</v>
      </c>
      <c r="D76" s="29">
        <v>0.94642857142857095</v>
      </c>
      <c r="E76" s="29">
        <v>0.97425742574257401</v>
      </c>
      <c r="F76" s="29">
        <v>0.94932432432432401</v>
      </c>
      <c r="G76" s="29">
        <v>0.94444444444444398</v>
      </c>
    </row>
    <row r="77" spans="1:7">
      <c r="A77" s="34" t="s">
        <v>84</v>
      </c>
      <c r="B77" s="90" t="s">
        <v>9</v>
      </c>
      <c r="C77" s="29">
        <v>0.901685393258427</v>
      </c>
      <c r="D77" s="29">
        <v>0.92436974789916004</v>
      </c>
      <c r="E77" s="29">
        <v>0.92558139534883699</v>
      </c>
      <c r="F77" s="29">
        <v>0.9296875</v>
      </c>
      <c r="G77" s="29">
        <v>0.87916666666666698</v>
      </c>
    </row>
    <row r="78" spans="1:7">
      <c r="A78" s="88" t="s">
        <v>85</v>
      </c>
      <c r="B78" s="28"/>
      <c r="C78" s="29">
        <v>0.91176470588235303</v>
      </c>
      <c r="D78" s="29">
        <v>0.859375</v>
      </c>
      <c r="E78" s="29">
        <v>0.89732142857142905</v>
      </c>
      <c r="F78" s="29">
        <v>0.91111111111111098</v>
      </c>
      <c r="G78" s="29">
        <v>0.88524590163934402</v>
      </c>
    </row>
    <row r="79" spans="1:7">
      <c r="A79" s="88" t="s">
        <v>86</v>
      </c>
      <c r="B79" s="28"/>
      <c r="C79" s="29">
        <v>0.88612099644128095</v>
      </c>
      <c r="D79" s="29">
        <v>0.93238095238095198</v>
      </c>
      <c r="E79" s="29">
        <v>0.94857142857142895</v>
      </c>
      <c r="F79" s="29">
        <v>0.94509803921568603</v>
      </c>
      <c r="G79" s="29">
        <v>0.93165467625899301</v>
      </c>
    </row>
    <row r="80" spans="1:7">
      <c r="A80" s="88" t="s">
        <v>87</v>
      </c>
      <c r="B80" s="28"/>
      <c r="C80" s="29">
        <v>0.88020833333333304</v>
      </c>
      <c r="D80" s="29">
        <v>0.944827586206897</v>
      </c>
      <c r="E80" s="29">
        <v>0.93333333333333302</v>
      </c>
      <c r="F80" s="29">
        <v>0.93732590529247894</v>
      </c>
      <c r="G80" s="29">
        <v>0.93017456359102202</v>
      </c>
    </row>
    <row r="81" spans="1:7">
      <c r="A81" s="34" t="s">
        <v>88</v>
      </c>
      <c r="B81" s="90" t="s">
        <v>9</v>
      </c>
      <c r="C81" s="29">
        <v>0.88135593220339004</v>
      </c>
      <c r="D81" s="29">
        <v>0.93612334801762098</v>
      </c>
      <c r="E81" s="29">
        <v>0.93633952254641895</v>
      </c>
      <c r="F81" s="29">
        <v>0.93013100436681195</v>
      </c>
      <c r="G81" s="29">
        <v>0.94466403162055301</v>
      </c>
    </row>
    <row r="82" spans="1:7">
      <c r="A82" s="34" t="s">
        <v>89</v>
      </c>
      <c r="B82" s="28" t="s">
        <v>9</v>
      </c>
      <c r="C82" s="29">
        <v>0.87991266375545796</v>
      </c>
      <c r="D82" s="29">
        <v>0.93714285714285706</v>
      </c>
      <c r="E82" s="29">
        <v>0.93493150684931503</v>
      </c>
      <c r="F82" s="29">
        <v>0.93220338983050799</v>
      </c>
      <c r="G82" s="29">
        <v>0.94871794871794901</v>
      </c>
    </row>
    <row r="83" spans="1:7">
      <c r="A83" s="34" t="s">
        <v>90</v>
      </c>
      <c r="B83" s="90" t="s">
        <v>9</v>
      </c>
      <c r="C83" s="29">
        <v>0.87920792079207899</v>
      </c>
      <c r="D83" s="29">
        <v>0.93298969072164994</v>
      </c>
      <c r="E83" s="29">
        <v>0.93633540372670798</v>
      </c>
      <c r="F83" s="29">
        <v>0.930946291560102</v>
      </c>
      <c r="G83" s="29">
        <v>0.94444444444444398</v>
      </c>
    </row>
    <row r="84" spans="1:7">
      <c r="A84" s="34" t="s">
        <v>91</v>
      </c>
      <c r="B84" s="90" t="s">
        <v>9</v>
      </c>
      <c r="C84" s="29">
        <v>0.9</v>
      </c>
      <c r="D84" s="29">
        <v>0.9</v>
      </c>
      <c r="E84" s="29">
        <v>0.9</v>
      </c>
      <c r="F84" s="29">
        <v>0.9</v>
      </c>
      <c r="G84" s="29">
        <v>0.9</v>
      </c>
    </row>
    <row r="85" spans="1:7">
      <c r="A85" s="88" t="s">
        <v>92</v>
      </c>
      <c r="B85" s="28"/>
      <c r="C85" s="29">
        <v>0.90715667311411996</v>
      </c>
      <c r="D85" s="29">
        <v>0.90909090909090895</v>
      </c>
      <c r="E85" s="29">
        <v>0.93730407523510995</v>
      </c>
      <c r="F85" s="29">
        <v>0.934782608695652</v>
      </c>
      <c r="G85" s="29">
        <v>0.91666666666666696</v>
      </c>
    </row>
    <row r="86" spans="1:7">
      <c r="A86" s="88" t="s">
        <v>93</v>
      </c>
      <c r="B86" s="28"/>
      <c r="C86" s="29">
        <v>0.91964285714285698</v>
      </c>
      <c r="D86" s="29">
        <v>0.90990990990991005</v>
      </c>
      <c r="E86" s="29">
        <v>0.91149068322981397</v>
      </c>
      <c r="F86" s="29">
        <v>0.90625</v>
      </c>
      <c r="G86" s="29">
        <v>0.90147783251231495</v>
      </c>
    </row>
    <row r="87" spans="1:7">
      <c r="A87" s="88" t="s">
        <v>94</v>
      </c>
      <c r="B87" s="28"/>
      <c r="C87" s="29">
        <v>1</v>
      </c>
      <c r="D87" s="29">
        <v>1</v>
      </c>
      <c r="E87" s="29">
        <v>0.98360655737704905</v>
      </c>
      <c r="F87" s="29">
        <v>0.98360655737704905</v>
      </c>
      <c r="G87" s="29">
        <v>0.97979797979798</v>
      </c>
    </row>
    <row r="88" spans="1:7">
      <c r="A88" s="88" t="s">
        <v>95</v>
      </c>
      <c r="B88" s="28"/>
      <c r="C88" s="29">
        <v>1</v>
      </c>
      <c r="D88" s="29">
        <v>1</v>
      </c>
      <c r="E88" s="29">
        <v>0.98449612403100795</v>
      </c>
      <c r="F88" s="29">
        <v>0.97800338409475496</v>
      </c>
      <c r="G88" s="29">
        <v>0.96969696969696995</v>
      </c>
    </row>
    <row r="89" spans="1:7">
      <c r="A89" s="88" t="s">
        <v>96</v>
      </c>
      <c r="B89" s="28"/>
      <c r="C89" s="29">
        <v>1</v>
      </c>
      <c r="D89" s="29">
        <v>1</v>
      </c>
      <c r="E89" s="29">
        <v>0.98259187620889699</v>
      </c>
      <c r="F89" s="29">
        <v>0.98260869565217401</v>
      </c>
      <c r="G89" s="29">
        <v>0.978609625668449</v>
      </c>
    </row>
    <row r="90" spans="1:7">
      <c r="A90" s="34" t="s">
        <v>97</v>
      </c>
      <c r="B90" s="28" t="s">
        <v>9</v>
      </c>
      <c r="C90" s="29">
        <v>0.98748261474269805</v>
      </c>
      <c r="D90" s="29">
        <v>0.86834733893557403</v>
      </c>
      <c r="E90" s="29">
        <v>0.98884758364312197</v>
      </c>
      <c r="F90" s="29">
        <v>0.95495495495495497</v>
      </c>
      <c r="G90" s="29">
        <v>0.95760598503740701</v>
      </c>
    </row>
    <row r="91" spans="1:7">
      <c r="A91" s="27" t="s">
        <v>98</v>
      </c>
      <c r="B91" s="90" t="s">
        <v>13</v>
      </c>
      <c r="C91" s="29">
        <v>0.927927927927928</v>
      </c>
      <c r="D91" s="29">
        <v>0.82729805013927604</v>
      </c>
      <c r="E91" s="29">
        <v>0.88145896656534894</v>
      </c>
      <c r="F91" s="29">
        <v>0.89258312020460395</v>
      </c>
      <c r="G91" s="29">
        <v>0.88349514563106801</v>
      </c>
    </row>
    <row r="92" spans="1:7">
      <c r="A92" s="88" t="s">
        <v>99</v>
      </c>
      <c r="B92" s="28"/>
      <c r="C92" s="29">
        <v>1</v>
      </c>
      <c r="D92" s="29">
        <v>1</v>
      </c>
      <c r="E92" s="29">
        <v>0.98424242424242403</v>
      </c>
      <c r="F92" s="29">
        <v>0.98255813953488402</v>
      </c>
      <c r="G92" s="29">
        <v>0.99267399267399303</v>
      </c>
    </row>
    <row r="93" spans="1:7">
      <c r="A93" s="88" t="s">
        <v>100</v>
      </c>
      <c r="B93" s="28"/>
      <c r="C93" s="29">
        <v>0.849180327868852</v>
      </c>
      <c r="D93" s="29">
        <v>0.95973154362416102</v>
      </c>
      <c r="E93" s="29">
        <v>0.94527363184079605</v>
      </c>
      <c r="F93" s="29">
        <v>0.95967741935483897</v>
      </c>
      <c r="G93" s="29">
        <v>0.95879120879120905</v>
      </c>
    </row>
    <row r="94" spans="1:7">
      <c r="A94" s="88" t="s">
        <v>101</v>
      </c>
      <c r="B94" s="28"/>
      <c r="C94" s="29">
        <v>0.88888888888888895</v>
      </c>
      <c r="D94" s="29">
        <v>0.93946731234866798</v>
      </c>
      <c r="E94" s="29">
        <v>0.93165969316596897</v>
      </c>
      <c r="F94" s="29">
        <v>0.92790697674418599</v>
      </c>
      <c r="G94" s="29">
        <v>0.93617021276595802</v>
      </c>
    </row>
    <row r="95" spans="1:7">
      <c r="A95" s="88" t="s">
        <v>102</v>
      </c>
      <c r="B95" s="28"/>
      <c r="C95" s="29">
        <v>0.87213114754098398</v>
      </c>
      <c r="D95" s="29">
        <v>0.95199999999999996</v>
      </c>
      <c r="E95" s="29">
        <v>0.94818652849740903</v>
      </c>
      <c r="F95" s="29">
        <v>0.94871794871794901</v>
      </c>
      <c r="G95" s="29">
        <v>0.93834586466165404</v>
      </c>
    </row>
    <row r="96" spans="1:7">
      <c r="A96" s="34" t="s">
        <v>103</v>
      </c>
      <c r="B96" s="90" t="s">
        <v>9</v>
      </c>
      <c r="C96" s="29">
        <v>0.886075949367089</v>
      </c>
      <c r="D96" s="29">
        <v>0.91340782122904995</v>
      </c>
      <c r="E96" s="29">
        <v>0.93388429752066104</v>
      </c>
      <c r="F96" s="29">
        <v>0.91913746630727799</v>
      </c>
      <c r="G96" s="29">
        <v>0.95499999999999996</v>
      </c>
    </row>
    <row r="97" spans="1:7">
      <c r="A97" s="88" t="s">
        <v>104</v>
      </c>
      <c r="B97" s="28"/>
      <c r="C97" s="29">
        <v>0.88427672955974801</v>
      </c>
      <c r="D97" s="29">
        <v>0.931034482758621</v>
      </c>
      <c r="E97" s="29">
        <v>0.93663366336633702</v>
      </c>
      <c r="F97" s="29">
        <v>0.92532467532467499</v>
      </c>
      <c r="G97" s="29">
        <v>0.93491124260354996</v>
      </c>
    </row>
    <row r="98" spans="1:7">
      <c r="A98" s="27" t="s">
        <v>105</v>
      </c>
      <c r="B98" s="90" t="s">
        <v>13</v>
      </c>
      <c r="C98" s="29">
        <v>0.881287726358149</v>
      </c>
      <c r="D98" s="29">
        <v>0.94318181818181801</v>
      </c>
      <c r="E98" s="29">
        <v>0.93949044585987296</v>
      </c>
      <c r="F98" s="29">
        <v>0.93193717277486898</v>
      </c>
      <c r="G98" s="29">
        <v>0.91981132075471705</v>
      </c>
    </row>
    <row r="99" spans="1:7">
      <c r="A99" s="88" t="s">
        <v>106</v>
      </c>
      <c r="B99" s="28"/>
      <c r="C99" s="29">
        <v>0.9</v>
      </c>
      <c r="D99" s="29">
        <v>0.9</v>
      </c>
      <c r="E99" s="29">
        <v>0.9</v>
      </c>
      <c r="F99" s="29">
        <v>0.9</v>
      </c>
      <c r="G99" s="29">
        <v>0.9</v>
      </c>
    </row>
    <row r="100" spans="1:7">
      <c r="A100" s="88" t="s">
        <v>107</v>
      </c>
      <c r="B100" s="28"/>
      <c r="C100" s="29">
        <v>0.89356110381077503</v>
      </c>
      <c r="D100" s="29">
        <v>0.95121951219512202</v>
      </c>
      <c r="E100" s="29">
        <v>0.94181034482758597</v>
      </c>
      <c r="F100" s="29">
        <v>0.93357933579335795</v>
      </c>
      <c r="G100" s="29">
        <v>0.91891891891891897</v>
      </c>
    </row>
    <row r="101" spans="1:7">
      <c r="A101" s="88" t="s">
        <v>108</v>
      </c>
      <c r="B101" s="28"/>
      <c r="C101" s="29">
        <v>0.86567164179104505</v>
      </c>
      <c r="D101" s="29">
        <v>0.94698354661791595</v>
      </c>
      <c r="E101" s="29">
        <v>0.93648960739029996</v>
      </c>
      <c r="F101" s="29">
        <v>0.94444444444444398</v>
      </c>
      <c r="G101" s="29">
        <v>0.92905405405405395</v>
      </c>
    </row>
    <row r="102" spans="1:7">
      <c r="A102" s="88" t="s">
        <v>109</v>
      </c>
      <c r="B102" s="28"/>
      <c r="C102" s="29">
        <v>0.92664092664092701</v>
      </c>
      <c r="D102" s="29">
        <v>0.94399999999999995</v>
      </c>
      <c r="E102" s="29">
        <v>0.93574297188754996</v>
      </c>
      <c r="F102" s="29">
        <v>0.93661971830985902</v>
      </c>
      <c r="G102" s="29">
        <v>0.88688946015424197</v>
      </c>
    </row>
    <row r="103" spans="1:7">
      <c r="A103" s="88" t="s">
        <v>110</v>
      </c>
      <c r="B103" s="28"/>
      <c r="C103" s="29">
        <v>0.9</v>
      </c>
      <c r="D103" s="29">
        <v>0.9</v>
      </c>
      <c r="E103" s="29">
        <v>0.9</v>
      </c>
      <c r="F103" s="29">
        <v>0.9</v>
      </c>
      <c r="G103" s="29">
        <v>0.9</v>
      </c>
    </row>
    <row r="104" spans="1:7">
      <c r="A104" s="88" t="s">
        <v>111</v>
      </c>
      <c r="B104" s="28"/>
      <c r="C104" s="29">
        <v>0.92920353982300896</v>
      </c>
      <c r="D104" s="29">
        <v>0.91823899371069195</v>
      </c>
      <c r="E104" s="29">
        <v>0.95877862595419905</v>
      </c>
      <c r="F104" s="29">
        <v>0.94602272727272696</v>
      </c>
      <c r="G104" s="29">
        <v>0.93063583815028905</v>
      </c>
    </row>
    <row r="105" spans="1:7">
      <c r="A105" s="88" t="s">
        <v>112</v>
      </c>
      <c r="B105" s="28"/>
      <c r="C105" s="29">
        <v>0.93096234309623405</v>
      </c>
      <c r="D105" s="29">
        <v>0.85333333333333306</v>
      </c>
      <c r="E105" s="29">
        <v>0.92142857142857104</v>
      </c>
      <c r="F105" s="29">
        <v>0.934640522875817</v>
      </c>
      <c r="G105" s="29">
        <v>0.87828162291169398</v>
      </c>
    </row>
    <row r="106" spans="1:7">
      <c r="A106" s="88" t="s">
        <v>113</v>
      </c>
      <c r="B106" s="28"/>
      <c r="C106" s="29">
        <v>0.92333333333333301</v>
      </c>
      <c r="D106" s="29">
        <v>0.91646778042959398</v>
      </c>
      <c r="E106" s="29">
        <v>0.92814371257484996</v>
      </c>
      <c r="F106" s="29">
        <v>0.92654774396642203</v>
      </c>
      <c r="G106" s="29">
        <v>0.90600000000000003</v>
      </c>
    </row>
    <row r="107" spans="1:7">
      <c r="A107" s="88" t="s">
        <v>114</v>
      </c>
      <c r="B107" s="28"/>
      <c r="C107" s="29">
        <v>0.9</v>
      </c>
      <c r="D107" s="29">
        <v>0.9</v>
      </c>
      <c r="E107" s="29">
        <v>0.9</v>
      </c>
      <c r="F107" s="29">
        <v>0.9</v>
      </c>
      <c r="G107" s="29">
        <v>0.9</v>
      </c>
    </row>
    <row r="108" spans="1:7">
      <c r="A108" s="88" t="s">
        <v>115</v>
      </c>
      <c r="B108" s="28"/>
      <c r="C108" s="29">
        <v>0.88321167883211704</v>
      </c>
      <c r="D108" s="29">
        <v>0.93269230769230804</v>
      </c>
      <c r="E108" s="29">
        <v>0.92947976878612704</v>
      </c>
      <c r="F108" s="29">
        <v>0.93436293436293405</v>
      </c>
      <c r="G108" s="29">
        <v>0.91319444444444398</v>
      </c>
    </row>
    <row r="109" spans="1:7">
      <c r="A109" s="88" t="s">
        <v>116</v>
      </c>
      <c r="B109" s="28"/>
      <c r="C109" s="29">
        <v>0.86721991701244805</v>
      </c>
      <c r="D109" s="29">
        <v>0.945192307692308</v>
      </c>
      <c r="E109" s="29">
        <v>0.94230769230769196</v>
      </c>
      <c r="F109" s="29">
        <v>0.94648478488982202</v>
      </c>
      <c r="G109" s="29">
        <v>0.94990723562152102</v>
      </c>
    </row>
    <row r="110" spans="1:7">
      <c r="A110" s="88" t="s">
        <v>117</v>
      </c>
      <c r="B110" s="28"/>
      <c r="C110" s="29">
        <v>0.85897435897435903</v>
      </c>
      <c r="D110" s="29">
        <v>0.95676429567642995</v>
      </c>
      <c r="E110" s="29">
        <v>0.94607843137254899</v>
      </c>
      <c r="F110" s="29">
        <v>0.95840000000000003</v>
      </c>
      <c r="G110" s="29">
        <v>0.94490358126721796</v>
      </c>
    </row>
    <row r="111" spans="1:7">
      <c r="A111" s="88" t="s">
        <v>118</v>
      </c>
      <c r="B111" s="28"/>
      <c r="C111" s="29">
        <v>0.97058823529411797</v>
      </c>
      <c r="D111" s="29">
        <v>1</v>
      </c>
      <c r="E111" s="29">
        <v>0.93051031487513602</v>
      </c>
      <c r="F111" s="29">
        <v>0.91799544419134405</v>
      </c>
      <c r="G111" s="29">
        <v>0.93467336683417102</v>
      </c>
    </row>
    <row r="112" spans="1:7">
      <c r="A112" s="88" t="s">
        <v>119</v>
      </c>
      <c r="B112" s="28"/>
      <c r="C112" s="29">
        <v>0.88571428571428601</v>
      </c>
      <c r="D112" s="29">
        <v>0.93904761904761902</v>
      </c>
      <c r="E112" s="29">
        <v>0.93935926773455403</v>
      </c>
      <c r="F112" s="29">
        <v>0.94509803921568603</v>
      </c>
      <c r="G112" s="29">
        <v>0.92957746478873204</v>
      </c>
    </row>
    <row r="113" spans="1:7">
      <c r="A113" s="88" t="s">
        <v>120</v>
      </c>
      <c r="B113" s="28"/>
      <c r="C113" s="29">
        <v>1</v>
      </c>
      <c r="D113" s="29">
        <v>0.96212121212121204</v>
      </c>
      <c r="E113" s="29">
        <v>0.95462184873949596</v>
      </c>
      <c r="F113" s="29">
        <v>0.93500000000000005</v>
      </c>
      <c r="G113" s="29">
        <v>0.929824561403509</v>
      </c>
    </row>
    <row r="114" spans="1:7">
      <c r="A114" s="34" t="s">
        <v>121</v>
      </c>
      <c r="B114" s="28" t="s">
        <v>9</v>
      </c>
      <c r="C114" s="29">
        <v>0.97538461538461496</v>
      </c>
      <c r="D114" s="29">
        <v>0.95145631067961201</v>
      </c>
      <c r="E114" s="29">
        <v>0.91964285714285698</v>
      </c>
      <c r="F114" s="29">
        <v>0.91074681238615696</v>
      </c>
      <c r="G114" s="29">
        <v>0.91954022988505801</v>
      </c>
    </row>
    <row r="115" spans="1:7">
      <c r="A115" s="88" t="s">
        <v>122</v>
      </c>
      <c r="B115" s="28"/>
      <c r="C115" s="29">
        <v>1</v>
      </c>
      <c r="D115" s="29">
        <v>1</v>
      </c>
      <c r="E115" s="29">
        <v>0.97474747474747503</v>
      </c>
      <c r="F115" s="29">
        <v>0.95926680244399198</v>
      </c>
      <c r="G115" s="29">
        <v>0.949438202247191</v>
      </c>
    </row>
    <row r="116" spans="1:7">
      <c r="A116" s="88" t="s">
        <v>123</v>
      </c>
      <c r="B116" s="28"/>
      <c r="C116" s="29">
        <v>1</v>
      </c>
      <c r="D116" s="29">
        <v>1</v>
      </c>
      <c r="E116" s="29">
        <v>0.97720797720797703</v>
      </c>
      <c r="F116" s="29">
        <v>0.96577017114914399</v>
      </c>
      <c r="G116" s="29">
        <v>0.95774647887324005</v>
      </c>
    </row>
    <row r="117" spans="1:7">
      <c r="A117" s="88" t="s">
        <v>124</v>
      </c>
      <c r="B117" s="28"/>
      <c r="C117" s="29">
        <v>0.93212669683257898</v>
      </c>
      <c r="D117" s="29">
        <v>0.97682119205298001</v>
      </c>
      <c r="E117" s="29">
        <v>0.88157894736842102</v>
      </c>
      <c r="F117" s="29">
        <v>0.87955801104972398</v>
      </c>
      <c r="G117" s="29">
        <v>0.87954545454545496</v>
      </c>
    </row>
    <row r="118" spans="1:7">
      <c r="A118" s="88" t="s">
        <v>125</v>
      </c>
      <c r="B118" s="28"/>
      <c r="C118" s="29">
        <v>0.877300613496933</v>
      </c>
      <c r="D118" s="29">
        <v>0.94675540765390997</v>
      </c>
      <c r="E118" s="29">
        <v>0.93431372549019598</v>
      </c>
      <c r="F118" s="29">
        <v>0.93800978792822198</v>
      </c>
      <c r="G118" s="29">
        <v>0.912790697674419</v>
      </c>
    </row>
    <row r="119" spans="1:7">
      <c r="A119" s="34" t="s">
        <v>126</v>
      </c>
      <c r="B119" s="90" t="s">
        <v>9</v>
      </c>
      <c r="C119" s="29">
        <v>0.94202898550724601</v>
      </c>
      <c r="D119" s="29">
        <v>0.96767241379310298</v>
      </c>
      <c r="E119" s="29">
        <v>0.91346153846153799</v>
      </c>
      <c r="F119" s="29">
        <v>0.90301003344481601</v>
      </c>
      <c r="G119" s="29">
        <v>0.91029900332225899</v>
      </c>
    </row>
    <row r="120" spans="1:7">
      <c r="A120" s="34" t="s">
        <v>127</v>
      </c>
      <c r="B120" s="28" t="s">
        <v>9</v>
      </c>
      <c r="C120" s="29">
        <v>0.86776859504132198</v>
      </c>
      <c r="D120" s="29">
        <v>0.94199999999999995</v>
      </c>
      <c r="E120" s="29">
        <v>0.93081761006289299</v>
      </c>
      <c r="F120" s="29">
        <v>0.94166666666666698</v>
      </c>
      <c r="G120" s="29">
        <v>0.91360294117647101</v>
      </c>
    </row>
    <row r="121" spans="1:7">
      <c r="A121" s="34" t="s">
        <v>128</v>
      </c>
      <c r="B121" s="90" t="s">
        <v>9</v>
      </c>
      <c r="C121" s="29">
        <v>0.87301587301587302</v>
      </c>
      <c r="D121" s="29">
        <v>0.93846153846153801</v>
      </c>
      <c r="E121" s="29">
        <v>0.94059405940594099</v>
      </c>
      <c r="F121" s="29">
        <v>0.94308943089430897</v>
      </c>
      <c r="G121" s="29">
        <v>0.93390804597701205</v>
      </c>
    </row>
    <row r="122" spans="1:7">
      <c r="A122" s="88" t="s">
        <v>129</v>
      </c>
      <c r="B122" s="28"/>
      <c r="C122" s="29">
        <v>0.90554156171284605</v>
      </c>
      <c r="D122" s="29">
        <v>0.90073529411764697</v>
      </c>
      <c r="E122" s="29">
        <v>0.92668024439918495</v>
      </c>
      <c r="F122" s="29">
        <v>0.92387543252595195</v>
      </c>
      <c r="G122" s="29">
        <v>0.90384615384615397</v>
      </c>
    </row>
    <row r="123" spans="1:7">
      <c r="A123" s="34" t="s">
        <v>130</v>
      </c>
      <c r="B123" s="28" t="s">
        <v>9</v>
      </c>
      <c r="C123" s="29">
        <v>1</v>
      </c>
      <c r="D123" s="29">
        <v>1</v>
      </c>
      <c r="E123" s="29">
        <v>0.97979797979798</v>
      </c>
      <c r="F123" s="29">
        <v>0.97103448275862103</v>
      </c>
      <c r="G123" s="29">
        <v>0.96124031007751898</v>
      </c>
    </row>
    <row r="124" spans="1:7">
      <c r="A124" s="88" t="s">
        <v>131</v>
      </c>
      <c r="B124" s="28"/>
      <c r="C124" s="29">
        <v>1</v>
      </c>
      <c r="D124" s="29">
        <v>1</v>
      </c>
      <c r="E124" s="29">
        <v>0.98252427184465996</v>
      </c>
      <c r="F124" s="29">
        <v>0.97391304347826102</v>
      </c>
      <c r="G124" s="29">
        <v>0.97889182058047497</v>
      </c>
    </row>
    <row r="125" spans="1:7">
      <c r="A125" s="88" t="s">
        <v>132</v>
      </c>
      <c r="B125" s="28"/>
      <c r="C125" s="29">
        <v>0.94425087108013905</v>
      </c>
      <c r="D125" s="29">
        <v>0.83396226415094299</v>
      </c>
      <c r="E125" s="29">
        <v>0.88888888888888895</v>
      </c>
      <c r="F125" s="29">
        <v>0.89467723669309196</v>
      </c>
      <c r="G125" s="29">
        <v>0.88671023965141604</v>
      </c>
    </row>
    <row r="126" spans="1:7">
      <c r="A126" s="88" t="s">
        <v>133</v>
      </c>
      <c r="B126" s="28"/>
      <c r="C126" s="29">
        <v>1</v>
      </c>
      <c r="D126" s="29">
        <v>1</v>
      </c>
      <c r="E126" s="29">
        <v>0.98387096774193605</v>
      </c>
      <c r="F126" s="29">
        <v>0.98159509202453998</v>
      </c>
      <c r="G126" s="29">
        <v>0.98490566037735805</v>
      </c>
    </row>
    <row r="127" spans="1:7">
      <c r="A127" s="88" t="s">
        <v>134</v>
      </c>
      <c r="B127" s="28"/>
      <c r="C127" s="29">
        <v>0.85806451612903201</v>
      </c>
      <c r="D127" s="29">
        <v>0.93491124260354996</v>
      </c>
      <c r="E127" s="29">
        <v>0.92843137254901897</v>
      </c>
      <c r="F127" s="29">
        <v>0.94625407166123798</v>
      </c>
      <c r="G127" s="29">
        <v>0.92045454545454497</v>
      </c>
    </row>
    <row r="128" spans="1:7">
      <c r="A128" s="88" t="s">
        <v>135</v>
      </c>
      <c r="B128" s="28"/>
      <c r="C128" s="29">
        <v>0.94773869346733597</v>
      </c>
      <c r="D128" s="29">
        <v>0.92857142857142905</v>
      </c>
      <c r="E128" s="29">
        <v>0.89051094890510896</v>
      </c>
      <c r="F128" s="29">
        <v>0.88087774294670795</v>
      </c>
      <c r="G128" s="29">
        <v>0.88387096774193596</v>
      </c>
    </row>
    <row r="129" spans="1:7">
      <c r="A129" s="88" t="s">
        <v>136</v>
      </c>
      <c r="B129" s="28"/>
      <c r="C129" s="29">
        <v>0.92284866468842697</v>
      </c>
      <c r="D129" s="29">
        <v>0.92349726775956298</v>
      </c>
      <c r="E129" s="29">
        <v>0.94041450777202096</v>
      </c>
      <c r="F129" s="29">
        <v>0.93269230769230804</v>
      </c>
      <c r="G129" s="29">
        <v>0.92897196261682202</v>
      </c>
    </row>
    <row r="130" spans="1:7">
      <c r="A130" s="88" t="s">
        <v>137</v>
      </c>
      <c r="B130" s="28"/>
      <c r="C130" s="29">
        <v>0.89154411764705899</v>
      </c>
      <c r="D130" s="29">
        <v>0.94505494505494503</v>
      </c>
      <c r="E130" s="29">
        <v>0.94153846153846199</v>
      </c>
      <c r="F130" s="29">
        <v>0.93298969072164994</v>
      </c>
      <c r="G130" s="29">
        <v>0.92897196261682202</v>
      </c>
    </row>
    <row r="131" spans="1:7">
      <c r="A131" s="88" t="s">
        <v>138</v>
      </c>
      <c r="B131" s="28"/>
      <c r="C131" s="29">
        <v>0.95384615384615401</v>
      </c>
      <c r="D131" s="29">
        <v>0.90836653386454203</v>
      </c>
      <c r="E131" s="29">
        <v>0.93284671532846697</v>
      </c>
      <c r="F131" s="29">
        <v>0.90410958904109595</v>
      </c>
      <c r="G131" s="29">
        <v>0.88554216867469904</v>
      </c>
    </row>
    <row r="132" spans="1:7">
      <c r="A132" s="88" t="s">
        <v>139</v>
      </c>
      <c r="B132" s="28"/>
      <c r="C132" s="29">
        <v>0.88011283497884296</v>
      </c>
      <c r="D132" s="29">
        <v>0.946768060836502</v>
      </c>
      <c r="E132" s="29">
        <v>0.93867924528301905</v>
      </c>
      <c r="F132" s="29">
        <v>0.940944881889764</v>
      </c>
      <c r="G132" s="29">
        <v>0.93055555555555602</v>
      </c>
    </row>
    <row r="133" spans="1:7">
      <c r="A133" s="88" t="s">
        <v>140</v>
      </c>
      <c r="B133" s="28"/>
      <c r="C133" s="29">
        <v>0.9</v>
      </c>
      <c r="D133" s="29">
        <v>0.9</v>
      </c>
      <c r="E133" s="29">
        <v>0.9</v>
      </c>
      <c r="F133" s="29">
        <v>0.9</v>
      </c>
      <c r="G133" s="29">
        <v>0.9</v>
      </c>
    </row>
    <row r="134" spans="1:7">
      <c r="A134" s="88" t="s">
        <v>141</v>
      </c>
      <c r="B134" s="28"/>
      <c r="C134" s="29">
        <v>0.8704726689928467</v>
      </c>
      <c r="D134" s="29">
        <f>0.98576*D133</f>
        <v>0.88718399999999997</v>
      </c>
      <c r="E134" s="29">
        <v>0.92332196713256098</v>
      </c>
      <c r="F134" s="29">
        <f>F133*0.98768</f>
        <v>0.88891200000000004</v>
      </c>
      <c r="G134" s="3">
        <f>0.99867*G133</f>
        <v>0.89880300000000002</v>
      </c>
    </row>
  </sheetData>
  <sheetProtection algorithmName="SHA-512" hashValue="HD910LITrLxl8PJpSPWJBGYbrTfDuS53J5sJYN/iOBYMlg6WBT3t4fE65xCQFABfOihHMb7HeqYotQVIu7g/iA==" saltValue="Ais/HAP8Lo8OsrA/H27ulQ==" spinCount="100000" sheet="1" objects="1" scenarios="1"/>
  <autoFilter ref="A1:G134" xr:uid="{00000000-0009-0000-0000-000002000000}"/>
  <conditionalFormatting sqref="A2:A134">
    <cfRule type="expression" dxfId="0" priority="1">
      <formula>$A$2:$A$1368&lt;&gt;#REF!</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4"/>
  <sheetViews>
    <sheetView workbookViewId="0">
      <selection sqref="A1:C1"/>
    </sheetView>
  </sheetViews>
  <sheetFormatPr defaultColWidth="12.3984375" defaultRowHeight="14.25"/>
  <cols>
    <col min="1" max="1" width="10.86328125" style="38" bestFit="1" customWidth="1"/>
    <col min="2" max="2" width="12.86328125" style="38" bestFit="1" customWidth="1"/>
    <col min="3" max="3" width="18.86328125" style="38" bestFit="1" customWidth="1"/>
    <col min="4" max="4" width="25.59765625" style="38" bestFit="1" customWidth="1"/>
    <col min="5" max="5" width="13.3984375" style="38" bestFit="1" customWidth="1"/>
    <col min="6" max="6" width="18.86328125" style="38" bestFit="1" customWidth="1"/>
    <col min="7" max="7" width="24.1328125" style="38" bestFit="1" customWidth="1"/>
    <col min="8" max="8" width="12" style="38" bestFit="1" customWidth="1"/>
    <col min="9" max="9" width="18.86328125" style="38" bestFit="1" customWidth="1"/>
    <col min="10" max="10" width="13.86328125" style="38" bestFit="1" customWidth="1"/>
    <col min="11" max="11" width="11.59765625" style="38" bestFit="1" customWidth="1"/>
    <col min="12" max="12" width="11.59765625" style="38" customWidth="1"/>
    <col min="13" max="13" width="13.73046875" style="38" bestFit="1" customWidth="1"/>
    <col min="14" max="14" width="11.59765625" style="38" bestFit="1" customWidth="1"/>
    <col min="15" max="15" width="11.59765625" style="38" customWidth="1"/>
    <col min="16" max="16" width="12.265625" style="38" bestFit="1" customWidth="1"/>
    <col min="17" max="17" width="9.1328125" style="38" bestFit="1" customWidth="1"/>
    <col min="18" max="18" width="9" style="38" bestFit="1" customWidth="1"/>
    <col min="19" max="251" width="9.1328125" style="38" customWidth="1"/>
    <col min="252" max="252" width="10.86328125" style="38" bestFit="1" customWidth="1"/>
    <col min="253" max="253" width="12.86328125" style="38" bestFit="1" customWidth="1"/>
    <col min="254" max="254" width="12.59765625" style="38" customWidth="1"/>
    <col min="255" max="255" width="13.3984375" style="38" bestFit="1" customWidth="1"/>
    <col min="256" max="256" width="12.3984375" style="38"/>
    <col min="257" max="257" width="10.86328125" style="38" bestFit="1" customWidth="1"/>
    <col min="258" max="258" width="12.86328125" style="38" bestFit="1" customWidth="1"/>
    <col min="259" max="259" width="12.86328125" style="38" customWidth="1"/>
    <col min="260" max="260" width="12.59765625" style="38" customWidth="1"/>
    <col min="261" max="261" width="13.3984375" style="38" bestFit="1" customWidth="1"/>
    <col min="262" max="262" width="13.3984375" style="38" customWidth="1"/>
    <col min="263" max="263" width="19.59765625" style="38" bestFit="1" customWidth="1"/>
    <col min="264" max="264" width="12" style="38" bestFit="1" customWidth="1"/>
    <col min="265" max="265" width="13.265625" style="38" customWidth="1"/>
    <col min="266" max="266" width="12.265625" style="38" bestFit="1" customWidth="1"/>
    <col min="267" max="267" width="11.59765625" style="38" bestFit="1" customWidth="1"/>
    <col min="268" max="268" width="11.59765625" style="38" customWidth="1"/>
    <col min="269" max="269" width="13.73046875" style="38" bestFit="1" customWidth="1"/>
    <col min="270" max="270" width="11.59765625" style="38" bestFit="1" customWidth="1"/>
    <col min="271" max="271" width="11.59765625" style="38" customWidth="1"/>
    <col min="272" max="272" width="12.265625" style="38" bestFit="1" customWidth="1"/>
    <col min="273" max="273" width="12" style="38" bestFit="1" customWidth="1"/>
    <col min="274" max="507" width="9.1328125" style="38" customWidth="1"/>
    <col min="508" max="508" width="10.86328125" style="38" bestFit="1" customWidth="1"/>
    <col min="509" max="509" width="12.86328125" style="38" bestFit="1" customWidth="1"/>
    <col min="510" max="510" width="12.59765625" style="38" customWidth="1"/>
    <col min="511" max="511" width="13.3984375" style="38" bestFit="1" customWidth="1"/>
    <col min="512" max="512" width="12.3984375" style="38"/>
    <col min="513" max="513" width="10.86328125" style="38" bestFit="1" customWidth="1"/>
    <col min="514" max="514" width="12.86328125" style="38" bestFit="1" customWidth="1"/>
    <col min="515" max="515" width="12.86328125" style="38" customWidth="1"/>
    <col min="516" max="516" width="12.59765625" style="38" customWidth="1"/>
    <col min="517" max="517" width="13.3984375" style="38" bestFit="1" customWidth="1"/>
    <col min="518" max="518" width="13.3984375" style="38" customWidth="1"/>
    <col min="519" max="519" width="19.59765625" style="38" bestFit="1" customWidth="1"/>
    <col min="520" max="520" width="12" style="38" bestFit="1" customWidth="1"/>
    <col min="521" max="521" width="13.265625" style="38" customWidth="1"/>
    <col min="522" max="522" width="12.265625" style="38" bestFit="1" customWidth="1"/>
    <col min="523" max="523" width="11.59765625" style="38" bestFit="1" customWidth="1"/>
    <col min="524" max="524" width="11.59765625" style="38" customWidth="1"/>
    <col min="525" max="525" width="13.73046875" style="38" bestFit="1" customWidth="1"/>
    <col min="526" max="526" width="11.59765625" style="38" bestFit="1" customWidth="1"/>
    <col min="527" max="527" width="11.59765625" style="38" customWidth="1"/>
    <col min="528" max="528" width="12.265625" style="38" bestFit="1" customWidth="1"/>
    <col min="529" max="529" width="12" style="38" bestFit="1" customWidth="1"/>
    <col min="530" max="763" width="9.1328125" style="38" customWidth="1"/>
    <col min="764" max="764" width="10.86328125" style="38" bestFit="1" customWidth="1"/>
    <col min="765" max="765" width="12.86328125" style="38" bestFit="1" customWidth="1"/>
    <col min="766" max="766" width="12.59765625" style="38" customWidth="1"/>
    <col min="767" max="767" width="13.3984375" style="38" bestFit="1" customWidth="1"/>
    <col min="768" max="768" width="12.3984375" style="38"/>
    <col min="769" max="769" width="10.86328125" style="38" bestFit="1" customWidth="1"/>
    <col min="770" max="770" width="12.86328125" style="38" bestFit="1" customWidth="1"/>
    <col min="771" max="771" width="12.86328125" style="38" customWidth="1"/>
    <col min="772" max="772" width="12.59765625" style="38" customWidth="1"/>
    <col min="773" max="773" width="13.3984375" style="38" bestFit="1" customWidth="1"/>
    <col min="774" max="774" width="13.3984375" style="38" customWidth="1"/>
    <col min="775" max="775" width="19.59765625" style="38" bestFit="1" customWidth="1"/>
    <col min="776" max="776" width="12" style="38" bestFit="1" customWidth="1"/>
    <col min="777" max="777" width="13.265625" style="38" customWidth="1"/>
    <col min="778" max="778" width="12.265625" style="38" bestFit="1" customWidth="1"/>
    <col min="779" max="779" width="11.59765625" style="38" bestFit="1" customWidth="1"/>
    <col min="780" max="780" width="11.59765625" style="38" customWidth="1"/>
    <col min="781" max="781" width="13.73046875" style="38" bestFit="1" customWidth="1"/>
    <col min="782" max="782" width="11.59765625" style="38" bestFit="1" customWidth="1"/>
    <col min="783" max="783" width="11.59765625" style="38" customWidth="1"/>
    <col min="784" max="784" width="12.265625" style="38" bestFit="1" customWidth="1"/>
    <col min="785" max="785" width="12" style="38" bestFit="1" customWidth="1"/>
    <col min="786" max="1019" width="9.1328125" style="38" customWidth="1"/>
    <col min="1020" max="1020" width="10.86328125" style="38" bestFit="1" customWidth="1"/>
    <col min="1021" max="1021" width="12.86328125" style="38" bestFit="1" customWidth="1"/>
    <col min="1022" max="1022" width="12.59765625" style="38" customWidth="1"/>
    <col min="1023" max="1023" width="13.3984375" style="38" bestFit="1" customWidth="1"/>
    <col min="1024" max="1024" width="12.3984375" style="38"/>
    <col min="1025" max="1025" width="10.86328125" style="38" bestFit="1" customWidth="1"/>
    <col min="1026" max="1026" width="12.86328125" style="38" bestFit="1" customWidth="1"/>
    <col min="1027" max="1027" width="12.86328125" style="38" customWidth="1"/>
    <col min="1028" max="1028" width="12.59765625" style="38" customWidth="1"/>
    <col min="1029" max="1029" width="13.3984375" style="38" bestFit="1" customWidth="1"/>
    <col min="1030" max="1030" width="13.3984375" style="38" customWidth="1"/>
    <col min="1031" max="1031" width="19.59765625" style="38" bestFit="1" customWidth="1"/>
    <col min="1032" max="1032" width="12" style="38" bestFit="1" customWidth="1"/>
    <col min="1033" max="1033" width="13.265625" style="38" customWidth="1"/>
    <col min="1034" max="1034" width="12.265625" style="38" bestFit="1" customWidth="1"/>
    <col min="1035" max="1035" width="11.59765625" style="38" bestFit="1" customWidth="1"/>
    <col min="1036" max="1036" width="11.59765625" style="38" customWidth="1"/>
    <col min="1037" max="1037" width="13.73046875" style="38" bestFit="1" customWidth="1"/>
    <col min="1038" max="1038" width="11.59765625" style="38" bestFit="1" customWidth="1"/>
    <col min="1039" max="1039" width="11.59765625" style="38" customWidth="1"/>
    <col min="1040" max="1040" width="12.265625" style="38" bestFit="1" customWidth="1"/>
    <col min="1041" max="1041" width="12" style="38" bestFit="1" customWidth="1"/>
    <col min="1042" max="1275" width="9.1328125" style="38" customWidth="1"/>
    <col min="1276" max="1276" width="10.86328125" style="38" bestFit="1" customWidth="1"/>
    <col min="1277" max="1277" width="12.86328125" style="38" bestFit="1" customWidth="1"/>
    <col min="1278" max="1278" width="12.59765625" style="38" customWidth="1"/>
    <col min="1279" max="1279" width="13.3984375" style="38" bestFit="1" customWidth="1"/>
    <col min="1280" max="1280" width="12.3984375" style="38"/>
    <col min="1281" max="1281" width="10.86328125" style="38" bestFit="1" customWidth="1"/>
    <col min="1282" max="1282" width="12.86328125" style="38" bestFit="1" customWidth="1"/>
    <col min="1283" max="1283" width="12.86328125" style="38" customWidth="1"/>
    <col min="1284" max="1284" width="12.59765625" style="38" customWidth="1"/>
    <col min="1285" max="1285" width="13.3984375" style="38" bestFit="1" customWidth="1"/>
    <col min="1286" max="1286" width="13.3984375" style="38" customWidth="1"/>
    <col min="1287" max="1287" width="19.59765625" style="38" bestFit="1" customWidth="1"/>
    <col min="1288" max="1288" width="12" style="38" bestFit="1" customWidth="1"/>
    <col min="1289" max="1289" width="13.265625" style="38" customWidth="1"/>
    <col min="1290" max="1290" width="12.265625" style="38" bestFit="1" customWidth="1"/>
    <col min="1291" max="1291" width="11.59765625" style="38" bestFit="1" customWidth="1"/>
    <col min="1292" max="1292" width="11.59765625" style="38" customWidth="1"/>
    <col min="1293" max="1293" width="13.73046875" style="38" bestFit="1" customWidth="1"/>
    <col min="1294" max="1294" width="11.59765625" style="38" bestFit="1" customWidth="1"/>
    <col min="1295" max="1295" width="11.59765625" style="38" customWidth="1"/>
    <col min="1296" max="1296" width="12.265625" style="38" bestFit="1" customWidth="1"/>
    <col min="1297" max="1297" width="12" style="38" bestFit="1" customWidth="1"/>
    <col min="1298" max="1531" width="9.1328125" style="38" customWidth="1"/>
    <col min="1532" max="1532" width="10.86328125" style="38" bestFit="1" customWidth="1"/>
    <col min="1533" max="1533" width="12.86328125" style="38" bestFit="1" customWidth="1"/>
    <col min="1534" max="1534" width="12.59765625" style="38" customWidth="1"/>
    <col min="1535" max="1535" width="13.3984375" style="38" bestFit="1" customWidth="1"/>
    <col min="1536" max="1536" width="12.3984375" style="38"/>
    <col min="1537" max="1537" width="10.86328125" style="38" bestFit="1" customWidth="1"/>
    <col min="1538" max="1538" width="12.86328125" style="38" bestFit="1" customWidth="1"/>
    <col min="1539" max="1539" width="12.86328125" style="38" customWidth="1"/>
    <col min="1540" max="1540" width="12.59765625" style="38" customWidth="1"/>
    <col min="1541" max="1541" width="13.3984375" style="38" bestFit="1" customWidth="1"/>
    <col min="1542" max="1542" width="13.3984375" style="38" customWidth="1"/>
    <col min="1543" max="1543" width="19.59765625" style="38" bestFit="1" customWidth="1"/>
    <col min="1544" max="1544" width="12" style="38" bestFit="1" customWidth="1"/>
    <col min="1545" max="1545" width="13.265625" style="38" customWidth="1"/>
    <col min="1546" max="1546" width="12.265625" style="38" bestFit="1" customWidth="1"/>
    <col min="1547" max="1547" width="11.59765625" style="38" bestFit="1" customWidth="1"/>
    <col min="1548" max="1548" width="11.59765625" style="38" customWidth="1"/>
    <col min="1549" max="1549" width="13.73046875" style="38" bestFit="1" customWidth="1"/>
    <col min="1550" max="1550" width="11.59765625" style="38" bestFit="1" customWidth="1"/>
    <col min="1551" max="1551" width="11.59765625" style="38" customWidth="1"/>
    <col min="1552" max="1552" width="12.265625" style="38" bestFit="1" customWidth="1"/>
    <col min="1553" max="1553" width="12" style="38" bestFit="1" customWidth="1"/>
    <col min="1554" max="1787" width="9.1328125" style="38" customWidth="1"/>
    <col min="1788" max="1788" width="10.86328125" style="38" bestFit="1" customWidth="1"/>
    <col min="1789" max="1789" width="12.86328125" style="38" bestFit="1" customWidth="1"/>
    <col min="1790" max="1790" width="12.59765625" style="38" customWidth="1"/>
    <col min="1791" max="1791" width="13.3984375" style="38" bestFit="1" customWidth="1"/>
    <col min="1792" max="1792" width="12.3984375" style="38"/>
    <col min="1793" max="1793" width="10.86328125" style="38" bestFit="1" customWidth="1"/>
    <col min="1794" max="1794" width="12.86328125" style="38" bestFit="1" customWidth="1"/>
    <col min="1795" max="1795" width="12.86328125" style="38" customWidth="1"/>
    <col min="1796" max="1796" width="12.59765625" style="38" customWidth="1"/>
    <col min="1797" max="1797" width="13.3984375" style="38" bestFit="1" customWidth="1"/>
    <col min="1798" max="1798" width="13.3984375" style="38" customWidth="1"/>
    <col min="1799" max="1799" width="19.59765625" style="38" bestFit="1" customWidth="1"/>
    <col min="1800" max="1800" width="12" style="38" bestFit="1" customWidth="1"/>
    <col min="1801" max="1801" width="13.265625" style="38" customWidth="1"/>
    <col min="1802" max="1802" width="12.265625" style="38" bestFit="1" customWidth="1"/>
    <col min="1803" max="1803" width="11.59765625" style="38" bestFit="1" customWidth="1"/>
    <col min="1804" max="1804" width="11.59765625" style="38" customWidth="1"/>
    <col min="1805" max="1805" width="13.73046875" style="38" bestFit="1" customWidth="1"/>
    <col min="1806" max="1806" width="11.59765625" style="38" bestFit="1" customWidth="1"/>
    <col min="1807" max="1807" width="11.59765625" style="38" customWidth="1"/>
    <col min="1808" max="1808" width="12.265625" style="38" bestFit="1" customWidth="1"/>
    <col min="1809" max="1809" width="12" style="38" bestFit="1" customWidth="1"/>
    <col min="1810" max="2043" width="9.1328125" style="38" customWidth="1"/>
    <col min="2044" max="2044" width="10.86328125" style="38" bestFit="1" customWidth="1"/>
    <col min="2045" max="2045" width="12.86328125" style="38" bestFit="1" customWidth="1"/>
    <col min="2046" max="2046" width="12.59765625" style="38" customWidth="1"/>
    <col min="2047" max="2047" width="13.3984375" style="38" bestFit="1" customWidth="1"/>
    <col min="2048" max="2048" width="12.3984375" style="38"/>
    <col min="2049" max="2049" width="10.86328125" style="38" bestFit="1" customWidth="1"/>
    <col min="2050" max="2050" width="12.86328125" style="38" bestFit="1" customWidth="1"/>
    <col min="2051" max="2051" width="12.86328125" style="38" customWidth="1"/>
    <col min="2052" max="2052" width="12.59765625" style="38" customWidth="1"/>
    <col min="2053" max="2053" width="13.3984375" style="38" bestFit="1" customWidth="1"/>
    <col min="2054" max="2054" width="13.3984375" style="38" customWidth="1"/>
    <col min="2055" max="2055" width="19.59765625" style="38" bestFit="1" customWidth="1"/>
    <col min="2056" max="2056" width="12" style="38" bestFit="1" customWidth="1"/>
    <col min="2057" max="2057" width="13.265625" style="38" customWidth="1"/>
    <col min="2058" max="2058" width="12.265625" style="38" bestFit="1" customWidth="1"/>
    <col min="2059" max="2059" width="11.59765625" style="38" bestFit="1" customWidth="1"/>
    <col min="2060" max="2060" width="11.59765625" style="38" customWidth="1"/>
    <col min="2061" max="2061" width="13.73046875" style="38" bestFit="1" customWidth="1"/>
    <col min="2062" max="2062" width="11.59765625" style="38" bestFit="1" customWidth="1"/>
    <col min="2063" max="2063" width="11.59765625" style="38" customWidth="1"/>
    <col min="2064" max="2064" width="12.265625" style="38" bestFit="1" customWidth="1"/>
    <col min="2065" max="2065" width="12" style="38" bestFit="1" customWidth="1"/>
    <col min="2066" max="2299" width="9.1328125" style="38" customWidth="1"/>
    <col min="2300" max="2300" width="10.86328125" style="38" bestFit="1" customWidth="1"/>
    <col min="2301" max="2301" width="12.86328125" style="38" bestFit="1" customWidth="1"/>
    <col min="2302" max="2302" width="12.59765625" style="38" customWidth="1"/>
    <col min="2303" max="2303" width="13.3984375" style="38" bestFit="1" customWidth="1"/>
    <col min="2304" max="2304" width="12.3984375" style="38"/>
    <col min="2305" max="2305" width="10.86328125" style="38" bestFit="1" customWidth="1"/>
    <col min="2306" max="2306" width="12.86328125" style="38" bestFit="1" customWidth="1"/>
    <col min="2307" max="2307" width="12.86328125" style="38" customWidth="1"/>
    <col min="2308" max="2308" width="12.59765625" style="38" customWidth="1"/>
    <col min="2309" max="2309" width="13.3984375" style="38" bestFit="1" customWidth="1"/>
    <col min="2310" max="2310" width="13.3984375" style="38" customWidth="1"/>
    <col min="2311" max="2311" width="19.59765625" style="38" bestFit="1" customWidth="1"/>
    <col min="2312" max="2312" width="12" style="38" bestFit="1" customWidth="1"/>
    <col min="2313" max="2313" width="13.265625" style="38" customWidth="1"/>
    <col min="2314" max="2314" width="12.265625" style="38" bestFit="1" customWidth="1"/>
    <col min="2315" max="2315" width="11.59765625" style="38" bestFit="1" customWidth="1"/>
    <col min="2316" max="2316" width="11.59765625" style="38" customWidth="1"/>
    <col min="2317" max="2317" width="13.73046875" style="38" bestFit="1" customWidth="1"/>
    <col min="2318" max="2318" width="11.59765625" style="38" bestFit="1" customWidth="1"/>
    <col min="2319" max="2319" width="11.59765625" style="38" customWidth="1"/>
    <col min="2320" max="2320" width="12.265625" style="38" bestFit="1" customWidth="1"/>
    <col min="2321" max="2321" width="12" style="38" bestFit="1" customWidth="1"/>
    <col min="2322" max="2555" width="9.1328125" style="38" customWidth="1"/>
    <col min="2556" max="2556" width="10.86328125" style="38" bestFit="1" customWidth="1"/>
    <col min="2557" max="2557" width="12.86328125" style="38" bestFit="1" customWidth="1"/>
    <col min="2558" max="2558" width="12.59765625" style="38" customWidth="1"/>
    <col min="2559" max="2559" width="13.3984375" style="38" bestFit="1" customWidth="1"/>
    <col min="2560" max="2560" width="12.3984375" style="38"/>
    <col min="2561" max="2561" width="10.86328125" style="38" bestFit="1" customWidth="1"/>
    <col min="2562" max="2562" width="12.86328125" style="38" bestFit="1" customWidth="1"/>
    <col min="2563" max="2563" width="12.86328125" style="38" customWidth="1"/>
    <col min="2564" max="2564" width="12.59765625" style="38" customWidth="1"/>
    <col min="2565" max="2565" width="13.3984375" style="38" bestFit="1" customWidth="1"/>
    <col min="2566" max="2566" width="13.3984375" style="38" customWidth="1"/>
    <col min="2567" max="2567" width="19.59765625" style="38" bestFit="1" customWidth="1"/>
    <col min="2568" max="2568" width="12" style="38" bestFit="1" customWidth="1"/>
    <col min="2569" max="2569" width="13.265625" style="38" customWidth="1"/>
    <col min="2570" max="2570" width="12.265625" style="38" bestFit="1" customWidth="1"/>
    <col min="2571" max="2571" width="11.59765625" style="38" bestFit="1" customWidth="1"/>
    <col min="2572" max="2572" width="11.59765625" style="38" customWidth="1"/>
    <col min="2573" max="2573" width="13.73046875" style="38" bestFit="1" customWidth="1"/>
    <col min="2574" max="2574" width="11.59765625" style="38" bestFit="1" customWidth="1"/>
    <col min="2575" max="2575" width="11.59765625" style="38" customWidth="1"/>
    <col min="2576" max="2576" width="12.265625" style="38" bestFit="1" customWidth="1"/>
    <col min="2577" max="2577" width="12" style="38" bestFit="1" customWidth="1"/>
    <col min="2578" max="2811" width="9.1328125" style="38" customWidth="1"/>
    <col min="2812" max="2812" width="10.86328125" style="38" bestFit="1" customWidth="1"/>
    <col min="2813" max="2813" width="12.86328125" style="38" bestFit="1" customWidth="1"/>
    <col min="2814" max="2814" width="12.59765625" style="38" customWidth="1"/>
    <col min="2815" max="2815" width="13.3984375" style="38" bestFit="1" customWidth="1"/>
    <col min="2816" max="2816" width="12.3984375" style="38"/>
    <col min="2817" max="2817" width="10.86328125" style="38" bestFit="1" customWidth="1"/>
    <col min="2818" max="2818" width="12.86328125" style="38" bestFit="1" customWidth="1"/>
    <col min="2819" max="2819" width="12.86328125" style="38" customWidth="1"/>
    <col min="2820" max="2820" width="12.59765625" style="38" customWidth="1"/>
    <col min="2821" max="2821" width="13.3984375" style="38" bestFit="1" customWidth="1"/>
    <col min="2822" max="2822" width="13.3984375" style="38" customWidth="1"/>
    <col min="2823" max="2823" width="19.59765625" style="38" bestFit="1" customWidth="1"/>
    <col min="2824" max="2824" width="12" style="38" bestFit="1" customWidth="1"/>
    <col min="2825" max="2825" width="13.265625" style="38" customWidth="1"/>
    <col min="2826" max="2826" width="12.265625" style="38" bestFit="1" customWidth="1"/>
    <col min="2827" max="2827" width="11.59765625" style="38" bestFit="1" customWidth="1"/>
    <col min="2828" max="2828" width="11.59765625" style="38" customWidth="1"/>
    <col min="2829" max="2829" width="13.73046875" style="38" bestFit="1" customWidth="1"/>
    <col min="2830" max="2830" width="11.59765625" style="38" bestFit="1" customWidth="1"/>
    <col min="2831" max="2831" width="11.59765625" style="38" customWidth="1"/>
    <col min="2832" max="2832" width="12.265625" style="38" bestFit="1" customWidth="1"/>
    <col min="2833" max="2833" width="12" style="38" bestFit="1" customWidth="1"/>
    <col min="2834" max="3067" width="9.1328125" style="38" customWidth="1"/>
    <col min="3068" max="3068" width="10.86328125" style="38" bestFit="1" customWidth="1"/>
    <col min="3069" max="3069" width="12.86328125" style="38" bestFit="1" customWidth="1"/>
    <col min="3070" max="3070" width="12.59765625" style="38" customWidth="1"/>
    <col min="3071" max="3071" width="13.3984375" style="38" bestFit="1" customWidth="1"/>
    <col min="3072" max="3072" width="12.3984375" style="38"/>
    <col min="3073" max="3073" width="10.86328125" style="38" bestFit="1" customWidth="1"/>
    <col min="3074" max="3074" width="12.86328125" style="38" bestFit="1" customWidth="1"/>
    <col min="3075" max="3075" width="12.86328125" style="38" customWidth="1"/>
    <col min="3076" max="3076" width="12.59765625" style="38" customWidth="1"/>
    <col min="3077" max="3077" width="13.3984375" style="38" bestFit="1" customWidth="1"/>
    <col min="3078" max="3078" width="13.3984375" style="38" customWidth="1"/>
    <col min="3079" max="3079" width="19.59765625" style="38" bestFit="1" customWidth="1"/>
    <col min="3080" max="3080" width="12" style="38" bestFit="1" customWidth="1"/>
    <col min="3081" max="3081" width="13.265625" style="38" customWidth="1"/>
    <col min="3082" max="3082" width="12.265625" style="38" bestFit="1" customWidth="1"/>
    <col min="3083" max="3083" width="11.59765625" style="38" bestFit="1" customWidth="1"/>
    <col min="3084" max="3084" width="11.59765625" style="38" customWidth="1"/>
    <col min="3085" max="3085" width="13.73046875" style="38" bestFit="1" customWidth="1"/>
    <col min="3086" max="3086" width="11.59765625" style="38" bestFit="1" customWidth="1"/>
    <col min="3087" max="3087" width="11.59765625" style="38" customWidth="1"/>
    <col min="3088" max="3088" width="12.265625" style="38" bestFit="1" customWidth="1"/>
    <col min="3089" max="3089" width="12" style="38" bestFit="1" customWidth="1"/>
    <col min="3090" max="3323" width="9.1328125" style="38" customWidth="1"/>
    <col min="3324" max="3324" width="10.86328125" style="38" bestFit="1" customWidth="1"/>
    <col min="3325" max="3325" width="12.86328125" style="38" bestFit="1" customWidth="1"/>
    <col min="3326" max="3326" width="12.59765625" style="38" customWidth="1"/>
    <col min="3327" max="3327" width="13.3984375" style="38" bestFit="1" customWidth="1"/>
    <col min="3328" max="3328" width="12.3984375" style="38"/>
    <col min="3329" max="3329" width="10.86328125" style="38" bestFit="1" customWidth="1"/>
    <col min="3330" max="3330" width="12.86328125" style="38" bestFit="1" customWidth="1"/>
    <col min="3331" max="3331" width="12.86328125" style="38" customWidth="1"/>
    <col min="3332" max="3332" width="12.59765625" style="38" customWidth="1"/>
    <col min="3333" max="3333" width="13.3984375" style="38" bestFit="1" customWidth="1"/>
    <col min="3334" max="3334" width="13.3984375" style="38" customWidth="1"/>
    <col min="3335" max="3335" width="19.59765625" style="38" bestFit="1" customWidth="1"/>
    <col min="3336" max="3336" width="12" style="38" bestFit="1" customWidth="1"/>
    <col min="3337" max="3337" width="13.265625" style="38" customWidth="1"/>
    <col min="3338" max="3338" width="12.265625" style="38" bestFit="1" customWidth="1"/>
    <col min="3339" max="3339" width="11.59765625" style="38" bestFit="1" customWidth="1"/>
    <col min="3340" max="3340" width="11.59765625" style="38" customWidth="1"/>
    <col min="3341" max="3341" width="13.73046875" style="38" bestFit="1" customWidth="1"/>
    <col min="3342" max="3342" width="11.59765625" style="38" bestFit="1" customWidth="1"/>
    <col min="3343" max="3343" width="11.59765625" style="38" customWidth="1"/>
    <col min="3344" max="3344" width="12.265625" style="38" bestFit="1" customWidth="1"/>
    <col min="3345" max="3345" width="12" style="38" bestFit="1" customWidth="1"/>
    <col min="3346" max="3579" width="9.1328125" style="38" customWidth="1"/>
    <col min="3580" max="3580" width="10.86328125" style="38" bestFit="1" customWidth="1"/>
    <col min="3581" max="3581" width="12.86328125" style="38" bestFit="1" customWidth="1"/>
    <col min="3582" max="3582" width="12.59765625" style="38" customWidth="1"/>
    <col min="3583" max="3583" width="13.3984375" style="38" bestFit="1" customWidth="1"/>
    <col min="3584" max="3584" width="12.3984375" style="38"/>
    <col min="3585" max="3585" width="10.86328125" style="38" bestFit="1" customWidth="1"/>
    <col min="3586" max="3586" width="12.86328125" style="38" bestFit="1" customWidth="1"/>
    <col min="3587" max="3587" width="12.86328125" style="38" customWidth="1"/>
    <col min="3588" max="3588" width="12.59765625" style="38" customWidth="1"/>
    <col min="3589" max="3589" width="13.3984375" style="38" bestFit="1" customWidth="1"/>
    <col min="3590" max="3590" width="13.3984375" style="38" customWidth="1"/>
    <col min="3591" max="3591" width="19.59765625" style="38" bestFit="1" customWidth="1"/>
    <col min="3592" max="3592" width="12" style="38" bestFit="1" customWidth="1"/>
    <col min="3593" max="3593" width="13.265625" style="38" customWidth="1"/>
    <col min="3594" max="3594" width="12.265625" style="38" bestFit="1" customWidth="1"/>
    <col min="3595" max="3595" width="11.59765625" style="38" bestFit="1" customWidth="1"/>
    <col min="3596" max="3596" width="11.59765625" style="38" customWidth="1"/>
    <col min="3597" max="3597" width="13.73046875" style="38" bestFit="1" customWidth="1"/>
    <col min="3598" max="3598" width="11.59765625" style="38" bestFit="1" customWidth="1"/>
    <col min="3599" max="3599" width="11.59765625" style="38" customWidth="1"/>
    <col min="3600" max="3600" width="12.265625" style="38" bestFit="1" customWidth="1"/>
    <col min="3601" max="3601" width="12" style="38" bestFit="1" customWidth="1"/>
    <col min="3602" max="3835" width="9.1328125" style="38" customWidth="1"/>
    <col min="3836" max="3836" width="10.86328125" style="38" bestFit="1" customWidth="1"/>
    <col min="3837" max="3837" width="12.86328125" style="38" bestFit="1" customWidth="1"/>
    <col min="3838" max="3838" width="12.59765625" style="38" customWidth="1"/>
    <col min="3839" max="3839" width="13.3984375" style="38" bestFit="1" customWidth="1"/>
    <col min="3840" max="3840" width="12.3984375" style="38"/>
    <col min="3841" max="3841" width="10.86328125" style="38" bestFit="1" customWidth="1"/>
    <col min="3842" max="3842" width="12.86328125" style="38" bestFit="1" customWidth="1"/>
    <col min="3843" max="3843" width="12.86328125" style="38" customWidth="1"/>
    <col min="3844" max="3844" width="12.59765625" style="38" customWidth="1"/>
    <col min="3845" max="3845" width="13.3984375" style="38" bestFit="1" customWidth="1"/>
    <col min="3846" max="3846" width="13.3984375" style="38" customWidth="1"/>
    <col min="3847" max="3847" width="19.59765625" style="38" bestFit="1" customWidth="1"/>
    <col min="3848" max="3848" width="12" style="38" bestFit="1" customWidth="1"/>
    <col min="3849" max="3849" width="13.265625" style="38" customWidth="1"/>
    <col min="3850" max="3850" width="12.265625" style="38" bestFit="1" customWidth="1"/>
    <col min="3851" max="3851" width="11.59765625" style="38" bestFit="1" customWidth="1"/>
    <col min="3852" max="3852" width="11.59765625" style="38" customWidth="1"/>
    <col min="3853" max="3853" width="13.73046875" style="38" bestFit="1" customWidth="1"/>
    <col min="3854" max="3854" width="11.59765625" style="38" bestFit="1" customWidth="1"/>
    <col min="3855" max="3855" width="11.59765625" style="38" customWidth="1"/>
    <col min="3856" max="3856" width="12.265625" style="38" bestFit="1" customWidth="1"/>
    <col min="3857" max="3857" width="12" style="38" bestFit="1" customWidth="1"/>
    <col min="3858" max="4091" width="9.1328125" style="38" customWidth="1"/>
    <col min="4092" max="4092" width="10.86328125" style="38" bestFit="1" customWidth="1"/>
    <col min="4093" max="4093" width="12.86328125" style="38" bestFit="1" customWidth="1"/>
    <col min="4094" max="4094" width="12.59765625" style="38" customWidth="1"/>
    <col min="4095" max="4095" width="13.3984375" style="38" bestFit="1" customWidth="1"/>
    <col min="4096" max="4096" width="12.3984375" style="38"/>
    <col min="4097" max="4097" width="10.86328125" style="38" bestFit="1" customWidth="1"/>
    <col min="4098" max="4098" width="12.86328125" style="38" bestFit="1" customWidth="1"/>
    <col min="4099" max="4099" width="12.86328125" style="38" customWidth="1"/>
    <col min="4100" max="4100" width="12.59765625" style="38" customWidth="1"/>
    <col min="4101" max="4101" width="13.3984375" style="38" bestFit="1" customWidth="1"/>
    <col min="4102" max="4102" width="13.3984375" style="38" customWidth="1"/>
    <col min="4103" max="4103" width="19.59765625" style="38" bestFit="1" customWidth="1"/>
    <col min="4104" max="4104" width="12" style="38" bestFit="1" customWidth="1"/>
    <col min="4105" max="4105" width="13.265625" style="38" customWidth="1"/>
    <col min="4106" max="4106" width="12.265625" style="38" bestFit="1" customWidth="1"/>
    <col min="4107" max="4107" width="11.59765625" style="38" bestFit="1" customWidth="1"/>
    <col min="4108" max="4108" width="11.59765625" style="38" customWidth="1"/>
    <col min="4109" max="4109" width="13.73046875" style="38" bestFit="1" customWidth="1"/>
    <col min="4110" max="4110" width="11.59765625" style="38" bestFit="1" customWidth="1"/>
    <col min="4111" max="4111" width="11.59765625" style="38" customWidth="1"/>
    <col min="4112" max="4112" width="12.265625" style="38" bestFit="1" customWidth="1"/>
    <col min="4113" max="4113" width="12" style="38" bestFit="1" customWidth="1"/>
    <col min="4114" max="4347" width="9.1328125" style="38" customWidth="1"/>
    <col min="4348" max="4348" width="10.86328125" style="38" bestFit="1" customWidth="1"/>
    <col min="4349" max="4349" width="12.86328125" style="38" bestFit="1" customWidth="1"/>
    <col min="4350" max="4350" width="12.59765625" style="38" customWidth="1"/>
    <col min="4351" max="4351" width="13.3984375" style="38" bestFit="1" customWidth="1"/>
    <col min="4352" max="4352" width="12.3984375" style="38"/>
    <col min="4353" max="4353" width="10.86328125" style="38" bestFit="1" customWidth="1"/>
    <col min="4354" max="4354" width="12.86328125" style="38" bestFit="1" customWidth="1"/>
    <col min="4355" max="4355" width="12.86328125" style="38" customWidth="1"/>
    <col min="4356" max="4356" width="12.59765625" style="38" customWidth="1"/>
    <col min="4357" max="4357" width="13.3984375" style="38" bestFit="1" customWidth="1"/>
    <col min="4358" max="4358" width="13.3984375" style="38" customWidth="1"/>
    <col min="4359" max="4359" width="19.59765625" style="38" bestFit="1" customWidth="1"/>
    <col min="4360" max="4360" width="12" style="38" bestFit="1" customWidth="1"/>
    <col min="4361" max="4361" width="13.265625" style="38" customWidth="1"/>
    <col min="4362" max="4362" width="12.265625" style="38" bestFit="1" customWidth="1"/>
    <col min="4363" max="4363" width="11.59765625" style="38" bestFit="1" customWidth="1"/>
    <col min="4364" max="4364" width="11.59765625" style="38" customWidth="1"/>
    <col min="4365" max="4365" width="13.73046875" style="38" bestFit="1" customWidth="1"/>
    <col min="4366" max="4366" width="11.59765625" style="38" bestFit="1" customWidth="1"/>
    <col min="4367" max="4367" width="11.59765625" style="38" customWidth="1"/>
    <col min="4368" max="4368" width="12.265625" style="38" bestFit="1" customWidth="1"/>
    <col min="4369" max="4369" width="12" style="38" bestFit="1" customWidth="1"/>
    <col min="4370" max="4603" width="9.1328125" style="38" customWidth="1"/>
    <col min="4604" max="4604" width="10.86328125" style="38" bestFit="1" customWidth="1"/>
    <col min="4605" max="4605" width="12.86328125" style="38" bestFit="1" customWidth="1"/>
    <col min="4606" max="4606" width="12.59765625" style="38" customWidth="1"/>
    <col min="4607" max="4607" width="13.3984375" style="38" bestFit="1" customWidth="1"/>
    <col min="4608" max="4608" width="12.3984375" style="38"/>
    <col min="4609" max="4609" width="10.86328125" style="38" bestFit="1" customWidth="1"/>
    <col min="4610" max="4610" width="12.86328125" style="38" bestFit="1" customWidth="1"/>
    <col min="4611" max="4611" width="12.86328125" style="38" customWidth="1"/>
    <col min="4612" max="4612" width="12.59765625" style="38" customWidth="1"/>
    <col min="4613" max="4613" width="13.3984375" style="38" bestFit="1" customWidth="1"/>
    <col min="4614" max="4614" width="13.3984375" style="38" customWidth="1"/>
    <col min="4615" max="4615" width="19.59765625" style="38" bestFit="1" customWidth="1"/>
    <col min="4616" max="4616" width="12" style="38" bestFit="1" customWidth="1"/>
    <col min="4617" max="4617" width="13.265625" style="38" customWidth="1"/>
    <col min="4618" max="4618" width="12.265625" style="38" bestFit="1" customWidth="1"/>
    <col min="4619" max="4619" width="11.59765625" style="38" bestFit="1" customWidth="1"/>
    <col min="4620" max="4620" width="11.59765625" style="38" customWidth="1"/>
    <col min="4621" max="4621" width="13.73046875" style="38" bestFit="1" customWidth="1"/>
    <col min="4622" max="4622" width="11.59765625" style="38" bestFit="1" customWidth="1"/>
    <col min="4623" max="4623" width="11.59765625" style="38" customWidth="1"/>
    <col min="4624" max="4624" width="12.265625" style="38" bestFit="1" customWidth="1"/>
    <col min="4625" max="4625" width="12" style="38" bestFit="1" customWidth="1"/>
    <col min="4626" max="4859" width="9.1328125" style="38" customWidth="1"/>
    <col min="4860" max="4860" width="10.86328125" style="38" bestFit="1" customWidth="1"/>
    <col min="4861" max="4861" width="12.86328125" style="38" bestFit="1" customWidth="1"/>
    <col min="4862" max="4862" width="12.59765625" style="38" customWidth="1"/>
    <col min="4863" max="4863" width="13.3984375" style="38" bestFit="1" customWidth="1"/>
    <col min="4864" max="4864" width="12.3984375" style="38"/>
    <col min="4865" max="4865" width="10.86328125" style="38" bestFit="1" customWidth="1"/>
    <col min="4866" max="4866" width="12.86328125" style="38" bestFit="1" customWidth="1"/>
    <col min="4867" max="4867" width="12.86328125" style="38" customWidth="1"/>
    <col min="4868" max="4868" width="12.59765625" style="38" customWidth="1"/>
    <col min="4869" max="4869" width="13.3984375" style="38" bestFit="1" customWidth="1"/>
    <col min="4870" max="4870" width="13.3984375" style="38" customWidth="1"/>
    <col min="4871" max="4871" width="19.59765625" style="38" bestFit="1" customWidth="1"/>
    <col min="4872" max="4872" width="12" style="38" bestFit="1" customWidth="1"/>
    <col min="4873" max="4873" width="13.265625" style="38" customWidth="1"/>
    <col min="4874" max="4874" width="12.265625" style="38" bestFit="1" customWidth="1"/>
    <col min="4875" max="4875" width="11.59765625" style="38" bestFit="1" customWidth="1"/>
    <col min="4876" max="4876" width="11.59765625" style="38" customWidth="1"/>
    <col min="4877" max="4877" width="13.73046875" style="38" bestFit="1" customWidth="1"/>
    <col min="4878" max="4878" width="11.59765625" style="38" bestFit="1" customWidth="1"/>
    <col min="4879" max="4879" width="11.59765625" style="38" customWidth="1"/>
    <col min="4880" max="4880" width="12.265625" style="38" bestFit="1" customWidth="1"/>
    <col min="4881" max="4881" width="12" style="38" bestFit="1" customWidth="1"/>
    <col min="4882" max="5115" width="9.1328125" style="38" customWidth="1"/>
    <col min="5116" max="5116" width="10.86328125" style="38" bestFit="1" customWidth="1"/>
    <col min="5117" max="5117" width="12.86328125" style="38" bestFit="1" customWidth="1"/>
    <col min="5118" max="5118" width="12.59765625" style="38" customWidth="1"/>
    <col min="5119" max="5119" width="13.3984375" style="38" bestFit="1" customWidth="1"/>
    <col min="5120" max="5120" width="12.3984375" style="38"/>
    <col min="5121" max="5121" width="10.86328125" style="38" bestFit="1" customWidth="1"/>
    <col min="5122" max="5122" width="12.86328125" style="38" bestFit="1" customWidth="1"/>
    <col min="5123" max="5123" width="12.86328125" style="38" customWidth="1"/>
    <col min="5124" max="5124" width="12.59765625" style="38" customWidth="1"/>
    <col min="5125" max="5125" width="13.3984375" style="38" bestFit="1" customWidth="1"/>
    <col min="5126" max="5126" width="13.3984375" style="38" customWidth="1"/>
    <col min="5127" max="5127" width="19.59765625" style="38" bestFit="1" customWidth="1"/>
    <col min="5128" max="5128" width="12" style="38" bestFit="1" customWidth="1"/>
    <col min="5129" max="5129" width="13.265625" style="38" customWidth="1"/>
    <col min="5130" max="5130" width="12.265625" style="38" bestFit="1" customWidth="1"/>
    <col min="5131" max="5131" width="11.59765625" style="38" bestFit="1" customWidth="1"/>
    <col min="5132" max="5132" width="11.59765625" style="38" customWidth="1"/>
    <col min="5133" max="5133" width="13.73046875" style="38" bestFit="1" customWidth="1"/>
    <col min="5134" max="5134" width="11.59765625" style="38" bestFit="1" customWidth="1"/>
    <col min="5135" max="5135" width="11.59765625" style="38" customWidth="1"/>
    <col min="5136" max="5136" width="12.265625" style="38" bestFit="1" customWidth="1"/>
    <col min="5137" max="5137" width="12" style="38" bestFit="1" customWidth="1"/>
    <col min="5138" max="5371" width="9.1328125" style="38" customWidth="1"/>
    <col min="5372" max="5372" width="10.86328125" style="38" bestFit="1" customWidth="1"/>
    <col min="5373" max="5373" width="12.86328125" style="38" bestFit="1" customWidth="1"/>
    <col min="5374" max="5374" width="12.59765625" style="38" customWidth="1"/>
    <col min="5375" max="5375" width="13.3984375" style="38" bestFit="1" customWidth="1"/>
    <col min="5376" max="5376" width="12.3984375" style="38"/>
    <col min="5377" max="5377" width="10.86328125" style="38" bestFit="1" customWidth="1"/>
    <col min="5378" max="5378" width="12.86328125" style="38" bestFit="1" customWidth="1"/>
    <col min="5379" max="5379" width="12.86328125" style="38" customWidth="1"/>
    <col min="5380" max="5380" width="12.59765625" style="38" customWidth="1"/>
    <col min="5381" max="5381" width="13.3984375" style="38" bestFit="1" customWidth="1"/>
    <col min="5382" max="5382" width="13.3984375" style="38" customWidth="1"/>
    <col min="5383" max="5383" width="19.59765625" style="38" bestFit="1" customWidth="1"/>
    <col min="5384" max="5384" width="12" style="38" bestFit="1" customWidth="1"/>
    <col min="5385" max="5385" width="13.265625" style="38" customWidth="1"/>
    <col min="5386" max="5386" width="12.265625" style="38" bestFit="1" customWidth="1"/>
    <col min="5387" max="5387" width="11.59765625" style="38" bestFit="1" customWidth="1"/>
    <col min="5388" max="5388" width="11.59765625" style="38" customWidth="1"/>
    <col min="5389" max="5389" width="13.73046875" style="38" bestFit="1" customWidth="1"/>
    <col min="5390" max="5390" width="11.59765625" style="38" bestFit="1" customWidth="1"/>
    <col min="5391" max="5391" width="11.59765625" style="38" customWidth="1"/>
    <col min="5392" max="5392" width="12.265625" style="38" bestFit="1" customWidth="1"/>
    <col min="5393" max="5393" width="12" style="38" bestFit="1" customWidth="1"/>
    <col min="5394" max="5627" width="9.1328125" style="38" customWidth="1"/>
    <col min="5628" max="5628" width="10.86328125" style="38" bestFit="1" customWidth="1"/>
    <col min="5629" max="5629" width="12.86328125" style="38" bestFit="1" customWidth="1"/>
    <col min="5630" max="5630" width="12.59765625" style="38" customWidth="1"/>
    <col min="5631" max="5631" width="13.3984375" style="38" bestFit="1" customWidth="1"/>
    <col min="5632" max="5632" width="12.3984375" style="38"/>
    <col min="5633" max="5633" width="10.86328125" style="38" bestFit="1" customWidth="1"/>
    <col min="5634" max="5634" width="12.86328125" style="38" bestFit="1" customWidth="1"/>
    <col min="5635" max="5635" width="12.86328125" style="38" customWidth="1"/>
    <col min="5636" max="5636" width="12.59765625" style="38" customWidth="1"/>
    <col min="5637" max="5637" width="13.3984375" style="38" bestFit="1" customWidth="1"/>
    <col min="5638" max="5638" width="13.3984375" style="38" customWidth="1"/>
    <col min="5639" max="5639" width="19.59765625" style="38" bestFit="1" customWidth="1"/>
    <col min="5640" max="5640" width="12" style="38" bestFit="1" customWidth="1"/>
    <col min="5641" max="5641" width="13.265625" style="38" customWidth="1"/>
    <col min="5642" max="5642" width="12.265625" style="38" bestFit="1" customWidth="1"/>
    <col min="5643" max="5643" width="11.59765625" style="38" bestFit="1" customWidth="1"/>
    <col min="5644" max="5644" width="11.59765625" style="38" customWidth="1"/>
    <col min="5645" max="5645" width="13.73046875" style="38" bestFit="1" customWidth="1"/>
    <col min="5646" max="5646" width="11.59765625" style="38" bestFit="1" customWidth="1"/>
    <col min="5647" max="5647" width="11.59765625" style="38" customWidth="1"/>
    <col min="5648" max="5648" width="12.265625" style="38" bestFit="1" customWidth="1"/>
    <col min="5649" max="5649" width="12" style="38" bestFit="1" customWidth="1"/>
    <col min="5650" max="5883" width="9.1328125" style="38" customWidth="1"/>
    <col min="5884" max="5884" width="10.86328125" style="38" bestFit="1" customWidth="1"/>
    <col min="5885" max="5885" width="12.86328125" style="38" bestFit="1" customWidth="1"/>
    <col min="5886" max="5886" width="12.59765625" style="38" customWidth="1"/>
    <col min="5887" max="5887" width="13.3984375" style="38" bestFit="1" customWidth="1"/>
    <col min="5888" max="5888" width="12.3984375" style="38"/>
    <col min="5889" max="5889" width="10.86328125" style="38" bestFit="1" customWidth="1"/>
    <col min="5890" max="5890" width="12.86328125" style="38" bestFit="1" customWidth="1"/>
    <col min="5891" max="5891" width="12.86328125" style="38" customWidth="1"/>
    <col min="5892" max="5892" width="12.59765625" style="38" customWidth="1"/>
    <col min="5893" max="5893" width="13.3984375" style="38" bestFit="1" customWidth="1"/>
    <col min="5894" max="5894" width="13.3984375" style="38" customWidth="1"/>
    <col min="5895" max="5895" width="19.59765625" style="38" bestFit="1" customWidth="1"/>
    <col min="5896" max="5896" width="12" style="38" bestFit="1" customWidth="1"/>
    <col min="5897" max="5897" width="13.265625" style="38" customWidth="1"/>
    <col min="5898" max="5898" width="12.265625" style="38" bestFit="1" customWidth="1"/>
    <col min="5899" max="5899" width="11.59765625" style="38" bestFit="1" customWidth="1"/>
    <col min="5900" max="5900" width="11.59765625" style="38" customWidth="1"/>
    <col min="5901" max="5901" width="13.73046875" style="38" bestFit="1" customWidth="1"/>
    <col min="5902" max="5902" width="11.59765625" style="38" bestFit="1" customWidth="1"/>
    <col min="5903" max="5903" width="11.59765625" style="38" customWidth="1"/>
    <col min="5904" max="5904" width="12.265625" style="38" bestFit="1" customWidth="1"/>
    <col min="5905" max="5905" width="12" style="38" bestFit="1" customWidth="1"/>
    <col min="5906" max="6139" width="9.1328125" style="38" customWidth="1"/>
    <col min="6140" max="6140" width="10.86328125" style="38" bestFit="1" customWidth="1"/>
    <col min="6141" max="6141" width="12.86328125" style="38" bestFit="1" customWidth="1"/>
    <col min="6142" max="6142" width="12.59765625" style="38" customWidth="1"/>
    <col min="6143" max="6143" width="13.3984375" style="38" bestFit="1" customWidth="1"/>
    <col min="6144" max="6144" width="12.3984375" style="38"/>
    <col min="6145" max="6145" width="10.86328125" style="38" bestFit="1" customWidth="1"/>
    <col min="6146" max="6146" width="12.86328125" style="38" bestFit="1" customWidth="1"/>
    <col min="6147" max="6147" width="12.86328125" style="38" customWidth="1"/>
    <col min="6148" max="6148" width="12.59765625" style="38" customWidth="1"/>
    <col min="6149" max="6149" width="13.3984375" style="38" bestFit="1" customWidth="1"/>
    <col min="6150" max="6150" width="13.3984375" style="38" customWidth="1"/>
    <col min="6151" max="6151" width="19.59765625" style="38" bestFit="1" customWidth="1"/>
    <col min="6152" max="6152" width="12" style="38" bestFit="1" customWidth="1"/>
    <col min="6153" max="6153" width="13.265625" style="38" customWidth="1"/>
    <col min="6154" max="6154" width="12.265625" style="38" bestFit="1" customWidth="1"/>
    <col min="6155" max="6155" width="11.59765625" style="38" bestFit="1" customWidth="1"/>
    <col min="6156" max="6156" width="11.59765625" style="38" customWidth="1"/>
    <col min="6157" max="6157" width="13.73046875" style="38" bestFit="1" customWidth="1"/>
    <col min="6158" max="6158" width="11.59765625" style="38" bestFit="1" customWidth="1"/>
    <col min="6159" max="6159" width="11.59765625" style="38" customWidth="1"/>
    <col min="6160" max="6160" width="12.265625" style="38" bestFit="1" customWidth="1"/>
    <col min="6161" max="6161" width="12" style="38" bestFit="1" customWidth="1"/>
    <col min="6162" max="6395" width="9.1328125" style="38" customWidth="1"/>
    <col min="6396" max="6396" width="10.86328125" style="38" bestFit="1" customWidth="1"/>
    <col min="6397" max="6397" width="12.86328125" style="38" bestFit="1" customWidth="1"/>
    <col min="6398" max="6398" width="12.59765625" style="38" customWidth="1"/>
    <col min="6399" max="6399" width="13.3984375" style="38" bestFit="1" customWidth="1"/>
    <col min="6400" max="6400" width="12.3984375" style="38"/>
    <col min="6401" max="6401" width="10.86328125" style="38" bestFit="1" customWidth="1"/>
    <col min="6402" max="6402" width="12.86328125" style="38" bestFit="1" customWidth="1"/>
    <col min="6403" max="6403" width="12.86328125" style="38" customWidth="1"/>
    <col min="6404" max="6404" width="12.59765625" style="38" customWidth="1"/>
    <col min="6405" max="6405" width="13.3984375" style="38" bestFit="1" customWidth="1"/>
    <col min="6406" max="6406" width="13.3984375" style="38" customWidth="1"/>
    <col min="6407" max="6407" width="19.59765625" style="38" bestFit="1" customWidth="1"/>
    <col min="6408" max="6408" width="12" style="38" bestFit="1" customWidth="1"/>
    <col min="6409" max="6409" width="13.265625" style="38" customWidth="1"/>
    <col min="6410" max="6410" width="12.265625" style="38" bestFit="1" customWidth="1"/>
    <col min="6411" max="6411" width="11.59765625" style="38" bestFit="1" customWidth="1"/>
    <col min="6412" max="6412" width="11.59765625" style="38" customWidth="1"/>
    <col min="6413" max="6413" width="13.73046875" style="38" bestFit="1" customWidth="1"/>
    <col min="6414" max="6414" width="11.59765625" style="38" bestFit="1" customWidth="1"/>
    <col min="6415" max="6415" width="11.59765625" style="38" customWidth="1"/>
    <col min="6416" max="6416" width="12.265625" style="38" bestFit="1" customWidth="1"/>
    <col min="6417" max="6417" width="12" style="38" bestFit="1" customWidth="1"/>
    <col min="6418" max="6651" width="9.1328125" style="38" customWidth="1"/>
    <col min="6652" max="6652" width="10.86328125" style="38" bestFit="1" customWidth="1"/>
    <col min="6653" max="6653" width="12.86328125" style="38" bestFit="1" customWidth="1"/>
    <col min="6654" max="6654" width="12.59765625" style="38" customWidth="1"/>
    <col min="6655" max="6655" width="13.3984375" style="38" bestFit="1" customWidth="1"/>
    <col min="6656" max="6656" width="12.3984375" style="38"/>
    <col min="6657" max="6657" width="10.86328125" style="38" bestFit="1" customWidth="1"/>
    <col min="6658" max="6658" width="12.86328125" style="38" bestFit="1" customWidth="1"/>
    <col min="6659" max="6659" width="12.86328125" style="38" customWidth="1"/>
    <col min="6660" max="6660" width="12.59765625" style="38" customWidth="1"/>
    <col min="6661" max="6661" width="13.3984375" style="38" bestFit="1" customWidth="1"/>
    <col min="6662" max="6662" width="13.3984375" style="38" customWidth="1"/>
    <col min="6663" max="6663" width="19.59765625" style="38" bestFit="1" customWidth="1"/>
    <col min="6664" max="6664" width="12" style="38" bestFit="1" customWidth="1"/>
    <col min="6665" max="6665" width="13.265625" style="38" customWidth="1"/>
    <col min="6666" max="6666" width="12.265625" style="38" bestFit="1" customWidth="1"/>
    <col min="6667" max="6667" width="11.59765625" style="38" bestFit="1" customWidth="1"/>
    <col min="6668" max="6668" width="11.59765625" style="38" customWidth="1"/>
    <col min="6669" max="6669" width="13.73046875" style="38" bestFit="1" customWidth="1"/>
    <col min="6670" max="6670" width="11.59765625" style="38" bestFit="1" customWidth="1"/>
    <col min="6671" max="6671" width="11.59765625" style="38" customWidth="1"/>
    <col min="6672" max="6672" width="12.265625" style="38" bestFit="1" customWidth="1"/>
    <col min="6673" max="6673" width="12" style="38" bestFit="1" customWidth="1"/>
    <col min="6674" max="6907" width="9.1328125" style="38" customWidth="1"/>
    <col min="6908" max="6908" width="10.86328125" style="38" bestFit="1" customWidth="1"/>
    <col min="6909" max="6909" width="12.86328125" style="38" bestFit="1" customWidth="1"/>
    <col min="6910" max="6910" width="12.59765625" style="38" customWidth="1"/>
    <col min="6911" max="6911" width="13.3984375" style="38" bestFit="1" customWidth="1"/>
    <col min="6912" max="6912" width="12.3984375" style="38"/>
    <col min="6913" max="6913" width="10.86328125" style="38" bestFit="1" customWidth="1"/>
    <col min="6914" max="6914" width="12.86328125" style="38" bestFit="1" customWidth="1"/>
    <col min="6915" max="6915" width="12.86328125" style="38" customWidth="1"/>
    <col min="6916" max="6916" width="12.59765625" style="38" customWidth="1"/>
    <col min="6917" max="6917" width="13.3984375" style="38" bestFit="1" customWidth="1"/>
    <col min="6918" max="6918" width="13.3984375" style="38" customWidth="1"/>
    <col min="6919" max="6919" width="19.59765625" style="38" bestFit="1" customWidth="1"/>
    <col min="6920" max="6920" width="12" style="38" bestFit="1" customWidth="1"/>
    <col min="6921" max="6921" width="13.265625" style="38" customWidth="1"/>
    <col min="6922" max="6922" width="12.265625" style="38" bestFit="1" customWidth="1"/>
    <col min="6923" max="6923" width="11.59765625" style="38" bestFit="1" customWidth="1"/>
    <col min="6924" max="6924" width="11.59765625" style="38" customWidth="1"/>
    <col min="6925" max="6925" width="13.73046875" style="38" bestFit="1" customWidth="1"/>
    <col min="6926" max="6926" width="11.59765625" style="38" bestFit="1" customWidth="1"/>
    <col min="6927" max="6927" width="11.59765625" style="38" customWidth="1"/>
    <col min="6928" max="6928" width="12.265625" style="38" bestFit="1" customWidth="1"/>
    <col min="6929" max="6929" width="12" style="38" bestFit="1" customWidth="1"/>
    <col min="6930" max="7163" width="9.1328125" style="38" customWidth="1"/>
    <col min="7164" max="7164" width="10.86328125" style="38" bestFit="1" customWidth="1"/>
    <col min="7165" max="7165" width="12.86328125" style="38" bestFit="1" customWidth="1"/>
    <col min="7166" max="7166" width="12.59765625" style="38" customWidth="1"/>
    <col min="7167" max="7167" width="13.3984375" style="38" bestFit="1" customWidth="1"/>
    <col min="7168" max="7168" width="12.3984375" style="38"/>
    <col min="7169" max="7169" width="10.86328125" style="38" bestFit="1" customWidth="1"/>
    <col min="7170" max="7170" width="12.86328125" style="38" bestFit="1" customWidth="1"/>
    <col min="7171" max="7171" width="12.86328125" style="38" customWidth="1"/>
    <col min="7172" max="7172" width="12.59765625" style="38" customWidth="1"/>
    <col min="7173" max="7173" width="13.3984375" style="38" bestFit="1" customWidth="1"/>
    <col min="7174" max="7174" width="13.3984375" style="38" customWidth="1"/>
    <col min="7175" max="7175" width="19.59765625" style="38" bestFit="1" customWidth="1"/>
    <col min="7176" max="7176" width="12" style="38" bestFit="1" customWidth="1"/>
    <col min="7177" max="7177" width="13.265625" style="38" customWidth="1"/>
    <col min="7178" max="7178" width="12.265625" style="38" bestFit="1" customWidth="1"/>
    <col min="7179" max="7179" width="11.59765625" style="38" bestFit="1" customWidth="1"/>
    <col min="7180" max="7180" width="11.59765625" style="38" customWidth="1"/>
    <col min="7181" max="7181" width="13.73046875" style="38" bestFit="1" customWidth="1"/>
    <col min="7182" max="7182" width="11.59765625" style="38" bestFit="1" customWidth="1"/>
    <col min="7183" max="7183" width="11.59765625" style="38" customWidth="1"/>
    <col min="7184" max="7184" width="12.265625" style="38" bestFit="1" customWidth="1"/>
    <col min="7185" max="7185" width="12" style="38" bestFit="1" customWidth="1"/>
    <col min="7186" max="7419" width="9.1328125" style="38" customWidth="1"/>
    <col min="7420" max="7420" width="10.86328125" style="38" bestFit="1" customWidth="1"/>
    <col min="7421" max="7421" width="12.86328125" style="38" bestFit="1" customWidth="1"/>
    <col min="7422" max="7422" width="12.59765625" style="38" customWidth="1"/>
    <col min="7423" max="7423" width="13.3984375" style="38" bestFit="1" customWidth="1"/>
    <col min="7424" max="7424" width="12.3984375" style="38"/>
    <col min="7425" max="7425" width="10.86328125" style="38" bestFit="1" customWidth="1"/>
    <col min="7426" max="7426" width="12.86328125" style="38" bestFit="1" customWidth="1"/>
    <col min="7427" max="7427" width="12.86328125" style="38" customWidth="1"/>
    <col min="7428" max="7428" width="12.59765625" style="38" customWidth="1"/>
    <col min="7429" max="7429" width="13.3984375" style="38" bestFit="1" customWidth="1"/>
    <col min="7430" max="7430" width="13.3984375" style="38" customWidth="1"/>
    <col min="7431" max="7431" width="19.59765625" style="38" bestFit="1" customWidth="1"/>
    <col min="7432" max="7432" width="12" style="38" bestFit="1" customWidth="1"/>
    <col min="7433" max="7433" width="13.265625" style="38" customWidth="1"/>
    <col min="7434" max="7434" width="12.265625" style="38" bestFit="1" customWidth="1"/>
    <col min="7435" max="7435" width="11.59765625" style="38" bestFit="1" customWidth="1"/>
    <col min="7436" max="7436" width="11.59765625" style="38" customWidth="1"/>
    <col min="7437" max="7437" width="13.73046875" style="38" bestFit="1" customWidth="1"/>
    <col min="7438" max="7438" width="11.59765625" style="38" bestFit="1" customWidth="1"/>
    <col min="7439" max="7439" width="11.59765625" style="38" customWidth="1"/>
    <col min="7440" max="7440" width="12.265625" style="38" bestFit="1" customWidth="1"/>
    <col min="7441" max="7441" width="12" style="38" bestFit="1" customWidth="1"/>
    <col min="7442" max="7675" width="9.1328125" style="38" customWidth="1"/>
    <col min="7676" max="7676" width="10.86328125" style="38" bestFit="1" customWidth="1"/>
    <col min="7677" max="7677" width="12.86328125" style="38" bestFit="1" customWidth="1"/>
    <col min="7678" max="7678" width="12.59765625" style="38" customWidth="1"/>
    <col min="7679" max="7679" width="13.3984375" style="38" bestFit="1" customWidth="1"/>
    <col min="7680" max="7680" width="12.3984375" style="38"/>
    <col min="7681" max="7681" width="10.86328125" style="38" bestFit="1" customWidth="1"/>
    <col min="7682" max="7682" width="12.86328125" style="38" bestFit="1" customWidth="1"/>
    <col min="7683" max="7683" width="12.86328125" style="38" customWidth="1"/>
    <col min="7684" max="7684" width="12.59765625" style="38" customWidth="1"/>
    <col min="7685" max="7685" width="13.3984375" style="38" bestFit="1" customWidth="1"/>
    <col min="7686" max="7686" width="13.3984375" style="38" customWidth="1"/>
    <col min="7687" max="7687" width="19.59765625" style="38" bestFit="1" customWidth="1"/>
    <col min="7688" max="7688" width="12" style="38" bestFit="1" customWidth="1"/>
    <col min="7689" max="7689" width="13.265625" style="38" customWidth="1"/>
    <col min="7690" max="7690" width="12.265625" style="38" bestFit="1" customWidth="1"/>
    <col min="7691" max="7691" width="11.59765625" style="38" bestFit="1" customWidth="1"/>
    <col min="7692" max="7692" width="11.59765625" style="38" customWidth="1"/>
    <col min="7693" max="7693" width="13.73046875" style="38" bestFit="1" customWidth="1"/>
    <col min="7694" max="7694" width="11.59765625" style="38" bestFit="1" customWidth="1"/>
    <col min="7695" max="7695" width="11.59765625" style="38" customWidth="1"/>
    <col min="7696" max="7696" width="12.265625" style="38" bestFit="1" customWidth="1"/>
    <col min="7697" max="7697" width="12" style="38" bestFit="1" customWidth="1"/>
    <col min="7698" max="7931" width="9.1328125" style="38" customWidth="1"/>
    <col min="7932" max="7932" width="10.86328125" style="38" bestFit="1" customWidth="1"/>
    <col min="7933" max="7933" width="12.86328125" style="38" bestFit="1" customWidth="1"/>
    <col min="7934" max="7934" width="12.59765625" style="38" customWidth="1"/>
    <col min="7935" max="7935" width="13.3984375" style="38" bestFit="1" customWidth="1"/>
    <col min="7936" max="7936" width="12.3984375" style="38"/>
    <col min="7937" max="7937" width="10.86328125" style="38" bestFit="1" customWidth="1"/>
    <col min="7938" max="7938" width="12.86328125" style="38" bestFit="1" customWidth="1"/>
    <col min="7939" max="7939" width="12.86328125" style="38" customWidth="1"/>
    <col min="7940" max="7940" width="12.59765625" style="38" customWidth="1"/>
    <col min="7941" max="7941" width="13.3984375" style="38" bestFit="1" customWidth="1"/>
    <col min="7942" max="7942" width="13.3984375" style="38" customWidth="1"/>
    <col min="7943" max="7943" width="19.59765625" style="38" bestFit="1" customWidth="1"/>
    <col min="7944" max="7944" width="12" style="38" bestFit="1" customWidth="1"/>
    <col min="7945" max="7945" width="13.265625" style="38" customWidth="1"/>
    <col min="7946" max="7946" width="12.265625" style="38" bestFit="1" customWidth="1"/>
    <col min="7947" max="7947" width="11.59765625" style="38" bestFit="1" customWidth="1"/>
    <col min="7948" max="7948" width="11.59765625" style="38" customWidth="1"/>
    <col min="7949" max="7949" width="13.73046875" style="38" bestFit="1" customWidth="1"/>
    <col min="7950" max="7950" width="11.59765625" style="38" bestFit="1" customWidth="1"/>
    <col min="7951" max="7951" width="11.59765625" style="38" customWidth="1"/>
    <col min="7952" max="7952" width="12.265625" style="38" bestFit="1" customWidth="1"/>
    <col min="7953" max="7953" width="12" style="38" bestFit="1" customWidth="1"/>
    <col min="7954" max="8187" width="9.1328125" style="38" customWidth="1"/>
    <col min="8188" max="8188" width="10.86328125" style="38" bestFit="1" customWidth="1"/>
    <col min="8189" max="8189" width="12.86328125" style="38" bestFit="1" customWidth="1"/>
    <col min="8190" max="8190" width="12.59765625" style="38" customWidth="1"/>
    <col min="8191" max="8191" width="13.3984375" style="38" bestFit="1" customWidth="1"/>
    <col min="8192" max="8192" width="12.3984375" style="38"/>
    <col min="8193" max="8193" width="10.86328125" style="38" bestFit="1" customWidth="1"/>
    <col min="8194" max="8194" width="12.86328125" style="38" bestFit="1" customWidth="1"/>
    <col min="8195" max="8195" width="12.86328125" style="38" customWidth="1"/>
    <col min="8196" max="8196" width="12.59765625" style="38" customWidth="1"/>
    <col min="8197" max="8197" width="13.3984375" style="38" bestFit="1" customWidth="1"/>
    <col min="8198" max="8198" width="13.3984375" style="38" customWidth="1"/>
    <col min="8199" max="8199" width="19.59765625" style="38" bestFit="1" customWidth="1"/>
    <col min="8200" max="8200" width="12" style="38" bestFit="1" customWidth="1"/>
    <col min="8201" max="8201" width="13.265625" style="38" customWidth="1"/>
    <col min="8202" max="8202" width="12.265625" style="38" bestFit="1" customWidth="1"/>
    <col min="8203" max="8203" width="11.59765625" style="38" bestFit="1" customWidth="1"/>
    <col min="8204" max="8204" width="11.59765625" style="38" customWidth="1"/>
    <col min="8205" max="8205" width="13.73046875" style="38" bestFit="1" customWidth="1"/>
    <col min="8206" max="8206" width="11.59765625" style="38" bestFit="1" customWidth="1"/>
    <col min="8207" max="8207" width="11.59765625" style="38" customWidth="1"/>
    <col min="8208" max="8208" width="12.265625" style="38" bestFit="1" customWidth="1"/>
    <col min="8209" max="8209" width="12" style="38" bestFit="1" customWidth="1"/>
    <col min="8210" max="8443" width="9.1328125" style="38" customWidth="1"/>
    <col min="8444" max="8444" width="10.86328125" style="38" bestFit="1" customWidth="1"/>
    <col min="8445" max="8445" width="12.86328125" style="38" bestFit="1" customWidth="1"/>
    <col min="8446" max="8446" width="12.59765625" style="38" customWidth="1"/>
    <col min="8447" max="8447" width="13.3984375" style="38" bestFit="1" customWidth="1"/>
    <col min="8448" max="8448" width="12.3984375" style="38"/>
    <col min="8449" max="8449" width="10.86328125" style="38" bestFit="1" customWidth="1"/>
    <col min="8450" max="8450" width="12.86328125" style="38" bestFit="1" customWidth="1"/>
    <col min="8451" max="8451" width="12.86328125" style="38" customWidth="1"/>
    <col min="8452" max="8452" width="12.59765625" style="38" customWidth="1"/>
    <col min="8453" max="8453" width="13.3984375" style="38" bestFit="1" customWidth="1"/>
    <col min="8454" max="8454" width="13.3984375" style="38" customWidth="1"/>
    <col min="8455" max="8455" width="19.59765625" style="38" bestFit="1" customWidth="1"/>
    <col min="8456" max="8456" width="12" style="38" bestFit="1" customWidth="1"/>
    <col min="8457" max="8457" width="13.265625" style="38" customWidth="1"/>
    <col min="8458" max="8458" width="12.265625" style="38" bestFit="1" customWidth="1"/>
    <col min="8459" max="8459" width="11.59765625" style="38" bestFit="1" customWidth="1"/>
    <col min="8460" max="8460" width="11.59765625" style="38" customWidth="1"/>
    <col min="8461" max="8461" width="13.73046875" style="38" bestFit="1" customWidth="1"/>
    <col min="8462" max="8462" width="11.59765625" style="38" bestFit="1" customWidth="1"/>
    <col min="8463" max="8463" width="11.59765625" style="38" customWidth="1"/>
    <col min="8464" max="8464" width="12.265625" style="38" bestFit="1" customWidth="1"/>
    <col min="8465" max="8465" width="12" style="38" bestFit="1" customWidth="1"/>
    <col min="8466" max="8699" width="9.1328125" style="38" customWidth="1"/>
    <col min="8700" max="8700" width="10.86328125" style="38" bestFit="1" customWidth="1"/>
    <col min="8701" max="8701" width="12.86328125" style="38" bestFit="1" customWidth="1"/>
    <col min="8702" max="8702" width="12.59765625" style="38" customWidth="1"/>
    <col min="8703" max="8703" width="13.3984375" style="38" bestFit="1" customWidth="1"/>
    <col min="8704" max="8704" width="12.3984375" style="38"/>
    <col min="8705" max="8705" width="10.86328125" style="38" bestFit="1" customWidth="1"/>
    <col min="8706" max="8706" width="12.86328125" style="38" bestFit="1" customWidth="1"/>
    <col min="8707" max="8707" width="12.86328125" style="38" customWidth="1"/>
    <col min="8708" max="8708" width="12.59765625" style="38" customWidth="1"/>
    <col min="8709" max="8709" width="13.3984375" style="38" bestFit="1" customWidth="1"/>
    <col min="8710" max="8710" width="13.3984375" style="38" customWidth="1"/>
    <col min="8711" max="8711" width="19.59765625" style="38" bestFit="1" customWidth="1"/>
    <col min="8712" max="8712" width="12" style="38" bestFit="1" customWidth="1"/>
    <col min="8713" max="8713" width="13.265625" style="38" customWidth="1"/>
    <col min="8714" max="8714" width="12.265625" style="38" bestFit="1" customWidth="1"/>
    <col min="8715" max="8715" width="11.59765625" style="38" bestFit="1" customWidth="1"/>
    <col min="8716" max="8716" width="11.59765625" style="38" customWidth="1"/>
    <col min="8717" max="8717" width="13.73046875" style="38" bestFit="1" customWidth="1"/>
    <col min="8718" max="8718" width="11.59765625" style="38" bestFit="1" customWidth="1"/>
    <col min="8719" max="8719" width="11.59765625" style="38" customWidth="1"/>
    <col min="8720" max="8720" width="12.265625" style="38" bestFit="1" customWidth="1"/>
    <col min="8721" max="8721" width="12" style="38" bestFit="1" customWidth="1"/>
    <col min="8722" max="8955" width="9.1328125" style="38" customWidth="1"/>
    <col min="8956" max="8956" width="10.86328125" style="38" bestFit="1" customWidth="1"/>
    <col min="8957" max="8957" width="12.86328125" style="38" bestFit="1" customWidth="1"/>
    <col min="8958" max="8958" width="12.59765625" style="38" customWidth="1"/>
    <col min="8959" max="8959" width="13.3984375" style="38" bestFit="1" customWidth="1"/>
    <col min="8960" max="8960" width="12.3984375" style="38"/>
    <col min="8961" max="8961" width="10.86328125" style="38" bestFit="1" customWidth="1"/>
    <col min="8962" max="8962" width="12.86328125" style="38" bestFit="1" customWidth="1"/>
    <col min="8963" max="8963" width="12.86328125" style="38" customWidth="1"/>
    <col min="8964" max="8964" width="12.59765625" style="38" customWidth="1"/>
    <col min="8965" max="8965" width="13.3984375" style="38" bestFit="1" customWidth="1"/>
    <col min="8966" max="8966" width="13.3984375" style="38" customWidth="1"/>
    <col min="8967" max="8967" width="19.59765625" style="38" bestFit="1" customWidth="1"/>
    <col min="8968" max="8968" width="12" style="38" bestFit="1" customWidth="1"/>
    <col min="8969" max="8969" width="13.265625" style="38" customWidth="1"/>
    <col min="8970" max="8970" width="12.265625" style="38" bestFit="1" customWidth="1"/>
    <col min="8971" max="8971" width="11.59765625" style="38" bestFit="1" customWidth="1"/>
    <col min="8972" max="8972" width="11.59765625" style="38" customWidth="1"/>
    <col min="8973" max="8973" width="13.73046875" style="38" bestFit="1" customWidth="1"/>
    <col min="8974" max="8974" width="11.59765625" style="38" bestFit="1" customWidth="1"/>
    <col min="8975" max="8975" width="11.59765625" style="38" customWidth="1"/>
    <col min="8976" max="8976" width="12.265625" style="38" bestFit="1" customWidth="1"/>
    <col min="8977" max="8977" width="12" style="38" bestFit="1" customWidth="1"/>
    <col min="8978" max="9211" width="9.1328125" style="38" customWidth="1"/>
    <col min="9212" max="9212" width="10.86328125" style="38" bestFit="1" customWidth="1"/>
    <col min="9213" max="9213" width="12.86328125" style="38" bestFit="1" customWidth="1"/>
    <col min="9214" max="9214" width="12.59765625" style="38" customWidth="1"/>
    <col min="9215" max="9215" width="13.3984375" style="38" bestFit="1" customWidth="1"/>
    <col min="9216" max="9216" width="12.3984375" style="38"/>
    <col min="9217" max="9217" width="10.86328125" style="38" bestFit="1" customWidth="1"/>
    <col min="9218" max="9218" width="12.86328125" style="38" bestFit="1" customWidth="1"/>
    <col min="9219" max="9219" width="12.86328125" style="38" customWidth="1"/>
    <col min="9220" max="9220" width="12.59765625" style="38" customWidth="1"/>
    <col min="9221" max="9221" width="13.3984375" style="38" bestFit="1" customWidth="1"/>
    <col min="9222" max="9222" width="13.3984375" style="38" customWidth="1"/>
    <col min="9223" max="9223" width="19.59765625" style="38" bestFit="1" customWidth="1"/>
    <col min="9224" max="9224" width="12" style="38" bestFit="1" customWidth="1"/>
    <col min="9225" max="9225" width="13.265625" style="38" customWidth="1"/>
    <col min="9226" max="9226" width="12.265625" style="38" bestFit="1" customWidth="1"/>
    <col min="9227" max="9227" width="11.59765625" style="38" bestFit="1" customWidth="1"/>
    <col min="9228" max="9228" width="11.59765625" style="38" customWidth="1"/>
    <col min="9229" max="9229" width="13.73046875" style="38" bestFit="1" customWidth="1"/>
    <col min="9230" max="9230" width="11.59765625" style="38" bestFit="1" customWidth="1"/>
    <col min="9231" max="9231" width="11.59765625" style="38" customWidth="1"/>
    <col min="9232" max="9232" width="12.265625" style="38" bestFit="1" customWidth="1"/>
    <col min="9233" max="9233" width="12" style="38" bestFit="1" customWidth="1"/>
    <col min="9234" max="9467" width="9.1328125" style="38" customWidth="1"/>
    <col min="9468" max="9468" width="10.86328125" style="38" bestFit="1" customWidth="1"/>
    <col min="9469" max="9469" width="12.86328125" style="38" bestFit="1" customWidth="1"/>
    <col min="9470" max="9470" width="12.59765625" style="38" customWidth="1"/>
    <col min="9471" max="9471" width="13.3984375" style="38" bestFit="1" customWidth="1"/>
    <col min="9472" max="9472" width="12.3984375" style="38"/>
    <col min="9473" max="9473" width="10.86328125" style="38" bestFit="1" customWidth="1"/>
    <col min="9474" max="9474" width="12.86328125" style="38" bestFit="1" customWidth="1"/>
    <col min="9475" max="9475" width="12.86328125" style="38" customWidth="1"/>
    <col min="9476" max="9476" width="12.59765625" style="38" customWidth="1"/>
    <col min="9477" max="9477" width="13.3984375" style="38" bestFit="1" customWidth="1"/>
    <col min="9478" max="9478" width="13.3984375" style="38" customWidth="1"/>
    <col min="9479" max="9479" width="19.59765625" style="38" bestFit="1" customWidth="1"/>
    <col min="9480" max="9480" width="12" style="38" bestFit="1" customWidth="1"/>
    <col min="9481" max="9481" width="13.265625" style="38" customWidth="1"/>
    <col min="9482" max="9482" width="12.265625" style="38" bestFit="1" customWidth="1"/>
    <col min="9483" max="9483" width="11.59765625" style="38" bestFit="1" customWidth="1"/>
    <col min="9484" max="9484" width="11.59765625" style="38" customWidth="1"/>
    <col min="9485" max="9485" width="13.73046875" style="38" bestFit="1" customWidth="1"/>
    <col min="9486" max="9486" width="11.59765625" style="38" bestFit="1" customWidth="1"/>
    <col min="9487" max="9487" width="11.59765625" style="38" customWidth="1"/>
    <col min="9488" max="9488" width="12.265625" style="38" bestFit="1" customWidth="1"/>
    <col min="9489" max="9489" width="12" style="38" bestFit="1" customWidth="1"/>
    <col min="9490" max="9723" width="9.1328125" style="38" customWidth="1"/>
    <col min="9724" max="9724" width="10.86328125" style="38" bestFit="1" customWidth="1"/>
    <col min="9725" max="9725" width="12.86328125" style="38" bestFit="1" customWidth="1"/>
    <col min="9726" max="9726" width="12.59765625" style="38" customWidth="1"/>
    <col min="9727" max="9727" width="13.3984375" style="38" bestFit="1" customWidth="1"/>
    <col min="9728" max="9728" width="12.3984375" style="38"/>
    <col min="9729" max="9729" width="10.86328125" style="38" bestFit="1" customWidth="1"/>
    <col min="9730" max="9730" width="12.86328125" style="38" bestFit="1" customWidth="1"/>
    <col min="9731" max="9731" width="12.86328125" style="38" customWidth="1"/>
    <col min="9732" max="9732" width="12.59765625" style="38" customWidth="1"/>
    <col min="9733" max="9733" width="13.3984375" style="38" bestFit="1" customWidth="1"/>
    <col min="9734" max="9734" width="13.3984375" style="38" customWidth="1"/>
    <col min="9735" max="9735" width="19.59765625" style="38" bestFit="1" customWidth="1"/>
    <col min="9736" max="9736" width="12" style="38" bestFit="1" customWidth="1"/>
    <col min="9737" max="9737" width="13.265625" style="38" customWidth="1"/>
    <col min="9738" max="9738" width="12.265625" style="38" bestFit="1" customWidth="1"/>
    <col min="9739" max="9739" width="11.59765625" style="38" bestFit="1" customWidth="1"/>
    <col min="9740" max="9740" width="11.59765625" style="38" customWidth="1"/>
    <col min="9741" max="9741" width="13.73046875" style="38" bestFit="1" customWidth="1"/>
    <col min="9742" max="9742" width="11.59765625" style="38" bestFit="1" customWidth="1"/>
    <col min="9743" max="9743" width="11.59765625" style="38" customWidth="1"/>
    <col min="9744" max="9744" width="12.265625" style="38" bestFit="1" customWidth="1"/>
    <col min="9745" max="9745" width="12" style="38" bestFit="1" customWidth="1"/>
    <col min="9746" max="9979" width="9.1328125" style="38" customWidth="1"/>
    <col min="9980" max="9980" width="10.86328125" style="38" bestFit="1" customWidth="1"/>
    <col min="9981" max="9981" width="12.86328125" style="38" bestFit="1" customWidth="1"/>
    <col min="9982" max="9982" width="12.59765625" style="38" customWidth="1"/>
    <col min="9983" max="9983" width="13.3984375" style="38" bestFit="1" customWidth="1"/>
    <col min="9984" max="9984" width="12.3984375" style="38"/>
    <col min="9985" max="9985" width="10.86328125" style="38" bestFit="1" customWidth="1"/>
    <col min="9986" max="9986" width="12.86328125" style="38" bestFit="1" customWidth="1"/>
    <col min="9987" max="9987" width="12.86328125" style="38" customWidth="1"/>
    <col min="9988" max="9988" width="12.59765625" style="38" customWidth="1"/>
    <col min="9989" max="9989" width="13.3984375" style="38" bestFit="1" customWidth="1"/>
    <col min="9990" max="9990" width="13.3984375" style="38" customWidth="1"/>
    <col min="9991" max="9991" width="19.59765625" style="38" bestFit="1" customWidth="1"/>
    <col min="9992" max="9992" width="12" style="38" bestFit="1" customWidth="1"/>
    <col min="9993" max="9993" width="13.265625" style="38" customWidth="1"/>
    <col min="9994" max="9994" width="12.265625" style="38" bestFit="1" customWidth="1"/>
    <col min="9995" max="9995" width="11.59765625" style="38" bestFit="1" customWidth="1"/>
    <col min="9996" max="9996" width="11.59765625" style="38" customWidth="1"/>
    <col min="9997" max="9997" width="13.73046875" style="38" bestFit="1" customWidth="1"/>
    <col min="9998" max="9998" width="11.59765625" style="38" bestFit="1" customWidth="1"/>
    <col min="9999" max="9999" width="11.59765625" style="38" customWidth="1"/>
    <col min="10000" max="10000" width="12.265625" style="38" bestFit="1" customWidth="1"/>
    <col min="10001" max="10001" width="12" style="38" bestFit="1" customWidth="1"/>
    <col min="10002" max="10235" width="9.1328125" style="38" customWidth="1"/>
    <col min="10236" max="10236" width="10.86328125" style="38" bestFit="1" customWidth="1"/>
    <col min="10237" max="10237" width="12.86328125" style="38" bestFit="1" customWidth="1"/>
    <col min="10238" max="10238" width="12.59765625" style="38" customWidth="1"/>
    <col min="10239" max="10239" width="13.3984375" style="38" bestFit="1" customWidth="1"/>
    <col min="10240" max="10240" width="12.3984375" style="38"/>
    <col min="10241" max="10241" width="10.86328125" style="38" bestFit="1" customWidth="1"/>
    <col min="10242" max="10242" width="12.86328125" style="38" bestFit="1" customWidth="1"/>
    <col min="10243" max="10243" width="12.86328125" style="38" customWidth="1"/>
    <col min="10244" max="10244" width="12.59765625" style="38" customWidth="1"/>
    <col min="10245" max="10245" width="13.3984375" style="38" bestFit="1" customWidth="1"/>
    <col min="10246" max="10246" width="13.3984375" style="38" customWidth="1"/>
    <col min="10247" max="10247" width="19.59765625" style="38" bestFit="1" customWidth="1"/>
    <col min="10248" max="10248" width="12" style="38" bestFit="1" customWidth="1"/>
    <col min="10249" max="10249" width="13.265625" style="38" customWidth="1"/>
    <col min="10250" max="10250" width="12.265625" style="38" bestFit="1" customWidth="1"/>
    <col min="10251" max="10251" width="11.59765625" style="38" bestFit="1" customWidth="1"/>
    <col min="10252" max="10252" width="11.59765625" style="38" customWidth="1"/>
    <col min="10253" max="10253" width="13.73046875" style="38" bestFit="1" customWidth="1"/>
    <col min="10254" max="10254" width="11.59765625" style="38" bestFit="1" customWidth="1"/>
    <col min="10255" max="10255" width="11.59765625" style="38" customWidth="1"/>
    <col min="10256" max="10256" width="12.265625" style="38" bestFit="1" customWidth="1"/>
    <col min="10257" max="10257" width="12" style="38" bestFit="1" customWidth="1"/>
    <col min="10258" max="10491" width="9.1328125" style="38" customWidth="1"/>
    <col min="10492" max="10492" width="10.86328125" style="38" bestFit="1" customWidth="1"/>
    <col min="10493" max="10493" width="12.86328125" style="38" bestFit="1" customWidth="1"/>
    <col min="10494" max="10494" width="12.59765625" style="38" customWidth="1"/>
    <col min="10495" max="10495" width="13.3984375" style="38" bestFit="1" customWidth="1"/>
    <col min="10496" max="10496" width="12.3984375" style="38"/>
    <col min="10497" max="10497" width="10.86328125" style="38" bestFit="1" customWidth="1"/>
    <col min="10498" max="10498" width="12.86328125" style="38" bestFit="1" customWidth="1"/>
    <col min="10499" max="10499" width="12.86328125" style="38" customWidth="1"/>
    <col min="10500" max="10500" width="12.59765625" style="38" customWidth="1"/>
    <col min="10501" max="10501" width="13.3984375" style="38" bestFit="1" customWidth="1"/>
    <col min="10502" max="10502" width="13.3984375" style="38" customWidth="1"/>
    <col min="10503" max="10503" width="19.59765625" style="38" bestFit="1" customWidth="1"/>
    <col min="10504" max="10504" width="12" style="38" bestFit="1" customWidth="1"/>
    <col min="10505" max="10505" width="13.265625" style="38" customWidth="1"/>
    <col min="10506" max="10506" width="12.265625" style="38" bestFit="1" customWidth="1"/>
    <col min="10507" max="10507" width="11.59765625" style="38" bestFit="1" customWidth="1"/>
    <col min="10508" max="10508" width="11.59765625" style="38" customWidth="1"/>
    <col min="10509" max="10509" width="13.73046875" style="38" bestFit="1" customWidth="1"/>
    <col min="10510" max="10510" width="11.59765625" style="38" bestFit="1" customWidth="1"/>
    <col min="10511" max="10511" width="11.59765625" style="38" customWidth="1"/>
    <col min="10512" max="10512" width="12.265625" style="38" bestFit="1" customWidth="1"/>
    <col min="10513" max="10513" width="12" style="38" bestFit="1" customWidth="1"/>
    <col min="10514" max="10747" width="9.1328125" style="38" customWidth="1"/>
    <col min="10748" max="10748" width="10.86328125" style="38" bestFit="1" customWidth="1"/>
    <col min="10749" max="10749" width="12.86328125" style="38" bestFit="1" customWidth="1"/>
    <col min="10750" max="10750" width="12.59765625" style="38" customWidth="1"/>
    <col min="10751" max="10751" width="13.3984375" style="38" bestFit="1" customWidth="1"/>
    <col min="10752" max="10752" width="12.3984375" style="38"/>
    <col min="10753" max="10753" width="10.86328125" style="38" bestFit="1" customWidth="1"/>
    <col min="10754" max="10754" width="12.86328125" style="38" bestFit="1" customWidth="1"/>
    <col min="10755" max="10755" width="12.86328125" style="38" customWidth="1"/>
    <col min="10756" max="10756" width="12.59765625" style="38" customWidth="1"/>
    <col min="10757" max="10757" width="13.3984375" style="38" bestFit="1" customWidth="1"/>
    <col min="10758" max="10758" width="13.3984375" style="38" customWidth="1"/>
    <col min="10759" max="10759" width="19.59765625" style="38" bestFit="1" customWidth="1"/>
    <col min="10760" max="10760" width="12" style="38" bestFit="1" customWidth="1"/>
    <col min="10761" max="10761" width="13.265625" style="38" customWidth="1"/>
    <col min="10762" max="10762" width="12.265625" style="38" bestFit="1" customWidth="1"/>
    <col min="10763" max="10763" width="11.59765625" style="38" bestFit="1" customWidth="1"/>
    <col min="10764" max="10764" width="11.59765625" style="38" customWidth="1"/>
    <col min="10765" max="10765" width="13.73046875" style="38" bestFit="1" customWidth="1"/>
    <col min="10766" max="10766" width="11.59765625" style="38" bestFit="1" customWidth="1"/>
    <col min="10767" max="10767" width="11.59765625" style="38" customWidth="1"/>
    <col min="10768" max="10768" width="12.265625" style="38" bestFit="1" customWidth="1"/>
    <col min="10769" max="10769" width="12" style="38" bestFit="1" customWidth="1"/>
    <col min="10770" max="11003" width="9.1328125" style="38" customWidth="1"/>
    <col min="11004" max="11004" width="10.86328125" style="38" bestFit="1" customWidth="1"/>
    <col min="11005" max="11005" width="12.86328125" style="38" bestFit="1" customWidth="1"/>
    <col min="11006" max="11006" width="12.59765625" style="38" customWidth="1"/>
    <col min="11007" max="11007" width="13.3984375" style="38" bestFit="1" customWidth="1"/>
    <col min="11008" max="11008" width="12.3984375" style="38"/>
    <col min="11009" max="11009" width="10.86328125" style="38" bestFit="1" customWidth="1"/>
    <col min="11010" max="11010" width="12.86328125" style="38" bestFit="1" customWidth="1"/>
    <col min="11011" max="11011" width="12.86328125" style="38" customWidth="1"/>
    <col min="11012" max="11012" width="12.59765625" style="38" customWidth="1"/>
    <col min="11013" max="11013" width="13.3984375" style="38" bestFit="1" customWidth="1"/>
    <col min="11014" max="11014" width="13.3984375" style="38" customWidth="1"/>
    <col min="11015" max="11015" width="19.59765625" style="38" bestFit="1" customWidth="1"/>
    <col min="11016" max="11016" width="12" style="38" bestFit="1" customWidth="1"/>
    <col min="11017" max="11017" width="13.265625" style="38" customWidth="1"/>
    <col min="11018" max="11018" width="12.265625" style="38" bestFit="1" customWidth="1"/>
    <col min="11019" max="11019" width="11.59765625" style="38" bestFit="1" customWidth="1"/>
    <col min="11020" max="11020" width="11.59765625" style="38" customWidth="1"/>
    <col min="11021" max="11021" width="13.73046875" style="38" bestFit="1" customWidth="1"/>
    <col min="11022" max="11022" width="11.59765625" style="38" bestFit="1" customWidth="1"/>
    <col min="11023" max="11023" width="11.59765625" style="38" customWidth="1"/>
    <col min="11024" max="11024" width="12.265625" style="38" bestFit="1" customWidth="1"/>
    <col min="11025" max="11025" width="12" style="38" bestFit="1" customWidth="1"/>
    <col min="11026" max="11259" width="9.1328125" style="38" customWidth="1"/>
    <col min="11260" max="11260" width="10.86328125" style="38" bestFit="1" customWidth="1"/>
    <col min="11261" max="11261" width="12.86328125" style="38" bestFit="1" customWidth="1"/>
    <col min="11262" max="11262" width="12.59765625" style="38" customWidth="1"/>
    <col min="11263" max="11263" width="13.3984375" style="38" bestFit="1" customWidth="1"/>
    <col min="11264" max="11264" width="12.3984375" style="38"/>
    <col min="11265" max="11265" width="10.86328125" style="38" bestFit="1" customWidth="1"/>
    <col min="11266" max="11266" width="12.86328125" style="38" bestFit="1" customWidth="1"/>
    <col min="11267" max="11267" width="12.86328125" style="38" customWidth="1"/>
    <col min="11268" max="11268" width="12.59765625" style="38" customWidth="1"/>
    <col min="11269" max="11269" width="13.3984375" style="38" bestFit="1" customWidth="1"/>
    <col min="11270" max="11270" width="13.3984375" style="38" customWidth="1"/>
    <col min="11271" max="11271" width="19.59765625" style="38" bestFit="1" customWidth="1"/>
    <col min="11272" max="11272" width="12" style="38" bestFit="1" customWidth="1"/>
    <col min="11273" max="11273" width="13.265625" style="38" customWidth="1"/>
    <col min="11274" max="11274" width="12.265625" style="38" bestFit="1" customWidth="1"/>
    <col min="11275" max="11275" width="11.59765625" style="38" bestFit="1" customWidth="1"/>
    <col min="11276" max="11276" width="11.59765625" style="38" customWidth="1"/>
    <col min="11277" max="11277" width="13.73046875" style="38" bestFit="1" customWidth="1"/>
    <col min="11278" max="11278" width="11.59765625" style="38" bestFit="1" customWidth="1"/>
    <col min="11279" max="11279" width="11.59765625" style="38" customWidth="1"/>
    <col min="11280" max="11280" width="12.265625" style="38" bestFit="1" customWidth="1"/>
    <col min="11281" max="11281" width="12" style="38" bestFit="1" customWidth="1"/>
    <col min="11282" max="11515" width="9.1328125" style="38" customWidth="1"/>
    <col min="11516" max="11516" width="10.86328125" style="38" bestFit="1" customWidth="1"/>
    <col min="11517" max="11517" width="12.86328125" style="38" bestFit="1" customWidth="1"/>
    <col min="11518" max="11518" width="12.59765625" style="38" customWidth="1"/>
    <col min="11519" max="11519" width="13.3984375" style="38" bestFit="1" customWidth="1"/>
    <col min="11520" max="11520" width="12.3984375" style="38"/>
    <col min="11521" max="11521" width="10.86328125" style="38" bestFit="1" customWidth="1"/>
    <col min="11522" max="11522" width="12.86328125" style="38" bestFit="1" customWidth="1"/>
    <col min="11523" max="11523" width="12.86328125" style="38" customWidth="1"/>
    <col min="11524" max="11524" width="12.59765625" style="38" customWidth="1"/>
    <col min="11525" max="11525" width="13.3984375" style="38" bestFit="1" customWidth="1"/>
    <col min="11526" max="11526" width="13.3984375" style="38" customWidth="1"/>
    <col min="11527" max="11527" width="19.59765625" style="38" bestFit="1" customWidth="1"/>
    <col min="11528" max="11528" width="12" style="38" bestFit="1" customWidth="1"/>
    <col min="11529" max="11529" width="13.265625" style="38" customWidth="1"/>
    <col min="11530" max="11530" width="12.265625" style="38" bestFit="1" customWidth="1"/>
    <col min="11531" max="11531" width="11.59765625" style="38" bestFit="1" customWidth="1"/>
    <col min="11532" max="11532" width="11.59765625" style="38" customWidth="1"/>
    <col min="11533" max="11533" width="13.73046875" style="38" bestFit="1" customWidth="1"/>
    <col min="11534" max="11534" width="11.59765625" style="38" bestFit="1" customWidth="1"/>
    <col min="11535" max="11535" width="11.59765625" style="38" customWidth="1"/>
    <col min="11536" max="11536" width="12.265625" style="38" bestFit="1" customWidth="1"/>
    <col min="11537" max="11537" width="12" style="38" bestFit="1" customWidth="1"/>
    <col min="11538" max="11771" width="9.1328125" style="38" customWidth="1"/>
    <col min="11772" max="11772" width="10.86328125" style="38" bestFit="1" customWidth="1"/>
    <col min="11773" max="11773" width="12.86328125" style="38" bestFit="1" customWidth="1"/>
    <col min="11774" max="11774" width="12.59765625" style="38" customWidth="1"/>
    <col min="11775" max="11775" width="13.3984375" style="38" bestFit="1" customWidth="1"/>
    <col min="11776" max="11776" width="12.3984375" style="38"/>
    <col min="11777" max="11777" width="10.86328125" style="38" bestFit="1" customWidth="1"/>
    <col min="11778" max="11778" width="12.86328125" style="38" bestFit="1" customWidth="1"/>
    <col min="11779" max="11779" width="12.86328125" style="38" customWidth="1"/>
    <col min="11780" max="11780" width="12.59765625" style="38" customWidth="1"/>
    <col min="11781" max="11781" width="13.3984375" style="38" bestFit="1" customWidth="1"/>
    <col min="11782" max="11782" width="13.3984375" style="38" customWidth="1"/>
    <col min="11783" max="11783" width="19.59765625" style="38" bestFit="1" customWidth="1"/>
    <col min="11784" max="11784" width="12" style="38" bestFit="1" customWidth="1"/>
    <col min="11785" max="11785" width="13.265625" style="38" customWidth="1"/>
    <col min="11786" max="11786" width="12.265625" style="38" bestFit="1" customWidth="1"/>
    <col min="11787" max="11787" width="11.59765625" style="38" bestFit="1" customWidth="1"/>
    <col min="11788" max="11788" width="11.59765625" style="38" customWidth="1"/>
    <col min="11789" max="11789" width="13.73046875" style="38" bestFit="1" customWidth="1"/>
    <col min="11790" max="11790" width="11.59765625" style="38" bestFit="1" customWidth="1"/>
    <col min="11791" max="11791" width="11.59765625" style="38" customWidth="1"/>
    <col min="11792" max="11792" width="12.265625" style="38" bestFit="1" customWidth="1"/>
    <col min="11793" max="11793" width="12" style="38" bestFit="1" customWidth="1"/>
    <col min="11794" max="12027" width="9.1328125" style="38" customWidth="1"/>
    <col min="12028" max="12028" width="10.86328125" style="38" bestFit="1" customWidth="1"/>
    <col min="12029" max="12029" width="12.86328125" style="38" bestFit="1" customWidth="1"/>
    <col min="12030" max="12030" width="12.59765625" style="38" customWidth="1"/>
    <col min="12031" max="12031" width="13.3984375" style="38" bestFit="1" customWidth="1"/>
    <col min="12032" max="12032" width="12.3984375" style="38"/>
    <col min="12033" max="12033" width="10.86328125" style="38" bestFit="1" customWidth="1"/>
    <col min="12034" max="12034" width="12.86328125" style="38" bestFit="1" customWidth="1"/>
    <col min="12035" max="12035" width="12.86328125" style="38" customWidth="1"/>
    <col min="12036" max="12036" width="12.59765625" style="38" customWidth="1"/>
    <col min="12037" max="12037" width="13.3984375" style="38" bestFit="1" customWidth="1"/>
    <col min="12038" max="12038" width="13.3984375" style="38" customWidth="1"/>
    <col min="12039" max="12039" width="19.59765625" style="38" bestFit="1" customWidth="1"/>
    <col min="12040" max="12040" width="12" style="38" bestFit="1" customWidth="1"/>
    <col min="12041" max="12041" width="13.265625" style="38" customWidth="1"/>
    <col min="12042" max="12042" width="12.265625" style="38" bestFit="1" customWidth="1"/>
    <col min="12043" max="12043" width="11.59765625" style="38" bestFit="1" customWidth="1"/>
    <col min="12044" max="12044" width="11.59765625" style="38" customWidth="1"/>
    <col min="12045" max="12045" width="13.73046875" style="38" bestFit="1" customWidth="1"/>
    <col min="12046" max="12046" width="11.59765625" style="38" bestFit="1" customWidth="1"/>
    <col min="12047" max="12047" width="11.59765625" style="38" customWidth="1"/>
    <col min="12048" max="12048" width="12.265625" style="38" bestFit="1" customWidth="1"/>
    <col min="12049" max="12049" width="12" style="38" bestFit="1" customWidth="1"/>
    <col min="12050" max="12283" width="9.1328125" style="38" customWidth="1"/>
    <col min="12284" max="12284" width="10.86328125" style="38" bestFit="1" customWidth="1"/>
    <col min="12285" max="12285" width="12.86328125" style="38" bestFit="1" customWidth="1"/>
    <col min="12286" max="12286" width="12.59765625" style="38" customWidth="1"/>
    <col min="12287" max="12287" width="13.3984375" style="38" bestFit="1" customWidth="1"/>
    <col min="12288" max="12288" width="12.3984375" style="38"/>
    <col min="12289" max="12289" width="10.86328125" style="38" bestFit="1" customWidth="1"/>
    <col min="12290" max="12290" width="12.86328125" style="38" bestFit="1" customWidth="1"/>
    <col min="12291" max="12291" width="12.86328125" style="38" customWidth="1"/>
    <col min="12292" max="12292" width="12.59765625" style="38" customWidth="1"/>
    <col min="12293" max="12293" width="13.3984375" style="38" bestFit="1" customWidth="1"/>
    <col min="12294" max="12294" width="13.3984375" style="38" customWidth="1"/>
    <col min="12295" max="12295" width="19.59765625" style="38" bestFit="1" customWidth="1"/>
    <col min="12296" max="12296" width="12" style="38" bestFit="1" customWidth="1"/>
    <col min="12297" max="12297" width="13.265625" style="38" customWidth="1"/>
    <col min="12298" max="12298" width="12.265625" style="38" bestFit="1" customWidth="1"/>
    <col min="12299" max="12299" width="11.59765625" style="38" bestFit="1" customWidth="1"/>
    <col min="12300" max="12300" width="11.59765625" style="38" customWidth="1"/>
    <col min="12301" max="12301" width="13.73046875" style="38" bestFit="1" customWidth="1"/>
    <col min="12302" max="12302" width="11.59765625" style="38" bestFit="1" customWidth="1"/>
    <col min="12303" max="12303" width="11.59765625" style="38" customWidth="1"/>
    <col min="12304" max="12304" width="12.265625" style="38" bestFit="1" customWidth="1"/>
    <col min="12305" max="12305" width="12" style="38" bestFit="1" customWidth="1"/>
    <col min="12306" max="12539" width="9.1328125" style="38" customWidth="1"/>
    <col min="12540" max="12540" width="10.86328125" style="38" bestFit="1" customWidth="1"/>
    <col min="12541" max="12541" width="12.86328125" style="38" bestFit="1" customWidth="1"/>
    <col min="12542" max="12542" width="12.59765625" style="38" customWidth="1"/>
    <col min="12543" max="12543" width="13.3984375" style="38" bestFit="1" customWidth="1"/>
    <col min="12544" max="12544" width="12.3984375" style="38"/>
    <col min="12545" max="12545" width="10.86328125" style="38" bestFit="1" customWidth="1"/>
    <col min="12546" max="12546" width="12.86328125" style="38" bestFit="1" customWidth="1"/>
    <col min="12547" max="12547" width="12.86328125" style="38" customWidth="1"/>
    <col min="12548" max="12548" width="12.59765625" style="38" customWidth="1"/>
    <col min="12549" max="12549" width="13.3984375" style="38" bestFit="1" customWidth="1"/>
    <col min="12550" max="12550" width="13.3984375" style="38" customWidth="1"/>
    <col min="12551" max="12551" width="19.59765625" style="38" bestFit="1" customWidth="1"/>
    <col min="12552" max="12552" width="12" style="38" bestFit="1" customWidth="1"/>
    <col min="12553" max="12553" width="13.265625" style="38" customWidth="1"/>
    <col min="12554" max="12554" width="12.265625" style="38" bestFit="1" customWidth="1"/>
    <col min="12555" max="12555" width="11.59765625" style="38" bestFit="1" customWidth="1"/>
    <col min="12556" max="12556" width="11.59765625" style="38" customWidth="1"/>
    <col min="12557" max="12557" width="13.73046875" style="38" bestFit="1" customWidth="1"/>
    <col min="12558" max="12558" width="11.59765625" style="38" bestFit="1" customWidth="1"/>
    <col min="12559" max="12559" width="11.59765625" style="38" customWidth="1"/>
    <col min="12560" max="12560" width="12.265625" style="38" bestFit="1" customWidth="1"/>
    <col min="12561" max="12561" width="12" style="38" bestFit="1" customWidth="1"/>
    <col min="12562" max="12795" width="9.1328125" style="38" customWidth="1"/>
    <col min="12796" max="12796" width="10.86328125" style="38" bestFit="1" customWidth="1"/>
    <col min="12797" max="12797" width="12.86328125" style="38" bestFit="1" customWidth="1"/>
    <col min="12798" max="12798" width="12.59765625" style="38" customWidth="1"/>
    <col min="12799" max="12799" width="13.3984375" style="38" bestFit="1" customWidth="1"/>
    <col min="12800" max="12800" width="12.3984375" style="38"/>
    <col min="12801" max="12801" width="10.86328125" style="38" bestFit="1" customWidth="1"/>
    <col min="12802" max="12802" width="12.86328125" style="38" bestFit="1" customWidth="1"/>
    <col min="12803" max="12803" width="12.86328125" style="38" customWidth="1"/>
    <col min="12804" max="12804" width="12.59765625" style="38" customWidth="1"/>
    <col min="12805" max="12805" width="13.3984375" style="38" bestFit="1" customWidth="1"/>
    <col min="12806" max="12806" width="13.3984375" style="38" customWidth="1"/>
    <col min="12807" max="12807" width="19.59765625" style="38" bestFit="1" customWidth="1"/>
    <col min="12808" max="12808" width="12" style="38" bestFit="1" customWidth="1"/>
    <col min="12809" max="12809" width="13.265625" style="38" customWidth="1"/>
    <col min="12810" max="12810" width="12.265625" style="38" bestFit="1" customWidth="1"/>
    <col min="12811" max="12811" width="11.59765625" style="38" bestFit="1" customWidth="1"/>
    <col min="12812" max="12812" width="11.59765625" style="38" customWidth="1"/>
    <col min="12813" max="12813" width="13.73046875" style="38" bestFit="1" customWidth="1"/>
    <col min="12814" max="12814" width="11.59765625" style="38" bestFit="1" customWidth="1"/>
    <col min="12815" max="12815" width="11.59765625" style="38" customWidth="1"/>
    <col min="12816" max="12816" width="12.265625" style="38" bestFit="1" customWidth="1"/>
    <col min="12817" max="12817" width="12" style="38" bestFit="1" customWidth="1"/>
    <col min="12818" max="13051" width="9.1328125" style="38" customWidth="1"/>
    <col min="13052" max="13052" width="10.86328125" style="38" bestFit="1" customWidth="1"/>
    <col min="13053" max="13053" width="12.86328125" style="38" bestFit="1" customWidth="1"/>
    <col min="13054" max="13054" width="12.59765625" style="38" customWidth="1"/>
    <col min="13055" max="13055" width="13.3984375" style="38" bestFit="1" customWidth="1"/>
    <col min="13056" max="13056" width="12.3984375" style="38"/>
    <col min="13057" max="13057" width="10.86328125" style="38" bestFit="1" customWidth="1"/>
    <col min="13058" max="13058" width="12.86328125" style="38" bestFit="1" customWidth="1"/>
    <col min="13059" max="13059" width="12.86328125" style="38" customWidth="1"/>
    <col min="13060" max="13060" width="12.59765625" style="38" customWidth="1"/>
    <col min="13061" max="13061" width="13.3984375" style="38" bestFit="1" customWidth="1"/>
    <col min="13062" max="13062" width="13.3984375" style="38" customWidth="1"/>
    <col min="13063" max="13063" width="19.59765625" style="38" bestFit="1" customWidth="1"/>
    <col min="13064" max="13064" width="12" style="38" bestFit="1" customWidth="1"/>
    <col min="13065" max="13065" width="13.265625" style="38" customWidth="1"/>
    <col min="13066" max="13066" width="12.265625" style="38" bestFit="1" customWidth="1"/>
    <col min="13067" max="13067" width="11.59765625" style="38" bestFit="1" customWidth="1"/>
    <col min="13068" max="13068" width="11.59765625" style="38" customWidth="1"/>
    <col min="13069" max="13069" width="13.73046875" style="38" bestFit="1" customWidth="1"/>
    <col min="13070" max="13070" width="11.59765625" style="38" bestFit="1" customWidth="1"/>
    <col min="13071" max="13071" width="11.59765625" style="38" customWidth="1"/>
    <col min="13072" max="13072" width="12.265625" style="38" bestFit="1" customWidth="1"/>
    <col min="13073" max="13073" width="12" style="38" bestFit="1" customWidth="1"/>
    <col min="13074" max="13307" width="9.1328125" style="38" customWidth="1"/>
    <col min="13308" max="13308" width="10.86328125" style="38" bestFit="1" customWidth="1"/>
    <col min="13309" max="13309" width="12.86328125" style="38" bestFit="1" customWidth="1"/>
    <col min="13310" max="13310" width="12.59765625" style="38" customWidth="1"/>
    <col min="13311" max="13311" width="13.3984375" style="38" bestFit="1" customWidth="1"/>
    <col min="13312" max="13312" width="12.3984375" style="38"/>
    <col min="13313" max="13313" width="10.86328125" style="38" bestFit="1" customWidth="1"/>
    <col min="13314" max="13314" width="12.86328125" style="38" bestFit="1" customWidth="1"/>
    <col min="13315" max="13315" width="12.86328125" style="38" customWidth="1"/>
    <col min="13316" max="13316" width="12.59765625" style="38" customWidth="1"/>
    <col min="13317" max="13317" width="13.3984375" style="38" bestFit="1" customWidth="1"/>
    <col min="13318" max="13318" width="13.3984375" style="38" customWidth="1"/>
    <col min="13319" max="13319" width="19.59765625" style="38" bestFit="1" customWidth="1"/>
    <col min="13320" max="13320" width="12" style="38" bestFit="1" customWidth="1"/>
    <col min="13321" max="13321" width="13.265625" style="38" customWidth="1"/>
    <col min="13322" max="13322" width="12.265625" style="38" bestFit="1" customWidth="1"/>
    <col min="13323" max="13323" width="11.59765625" style="38" bestFit="1" customWidth="1"/>
    <col min="13324" max="13324" width="11.59765625" style="38" customWidth="1"/>
    <col min="13325" max="13325" width="13.73046875" style="38" bestFit="1" customWidth="1"/>
    <col min="13326" max="13326" width="11.59765625" style="38" bestFit="1" customWidth="1"/>
    <col min="13327" max="13327" width="11.59765625" style="38" customWidth="1"/>
    <col min="13328" max="13328" width="12.265625" style="38" bestFit="1" customWidth="1"/>
    <col min="13329" max="13329" width="12" style="38" bestFit="1" customWidth="1"/>
    <col min="13330" max="13563" width="9.1328125" style="38" customWidth="1"/>
    <col min="13564" max="13564" width="10.86328125" style="38" bestFit="1" customWidth="1"/>
    <col min="13565" max="13565" width="12.86328125" style="38" bestFit="1" customWidth="1"/>
    <col min="13566" max="13566" width="12.59765625" style="38" customWidth="1"/>
    <col min="13567" max="13567" width="13.3984375" style="38" bestFit="1" customWidth="1"/>
    <col min="13568" max="13568" width="12.3984375" style="38"/>
    <col min="13569" max="13569" width="10.86328125" style="38" bestFit="1" customWidth="1"/>
    <col min="13570" max="13570" width="12.86328125" style="38" bestFit="1" customWidth="1"/>
    <col min="13571" max="13571" width="12.86328125" style="38" customWidth="1"/>
    <col min="13572" max="13572" width="12.59765625" style="38" customWidth="1"/>
    <col min="13573" max="13573" width="13.3984375" style="38" bestFit="1" customWidth="1"/>
    <col min="13574" max="13574" width="13.3984375" style="38" customWidth="1"/>
    <col min="13575" max="13575" width="19.59765625" style="38" bestFit="1" customWidth="1"/>
    <col min="13576" max="13576" width="12" style="38" bestFit="1" customWidth="1"/>
    <col min="13577" max="13577" width="13.265625" style="38" customWidth="1"/>
    <col min="13578" max="13578" width="12.265625" style="38" bestFit="1" customWidth="1"/>
    <col min="13579" max="13579" width="11.59765625" style="38" bestFit="1" customWidth="1"/>
    <col min="13580" max="13580" width="11.59765625" style="38" customWidth="1"/>
    <col min="13581" max="13581" width="13.73046875" style="38" bestFit="1" customWidth="1"/>
    <col min="13582" max="13582" width="11.59765625" style="38" bestFit="1" customWidth="1"/>
    <col min="13583" max="13583" width="11.59765625" style="38" customWidth="1"/>
    <col min="13584" max="13584" width="12.265625" style="38" bestFit="1" customWidth="1"/>
    <col min="13585" max="13585" width="12" style="38" bestFit="1" customWidth="1"/>
    <col min="13586" max="13819" width="9.1328125" style="38" customWidth="1"/>
    <col min="13820" max="13820" width="10.86328125" style="38" bestFit="1" customWidth="1"/>
    <col min="13821" max="13821" width="12.86328125" style="38" bestFit="1" customWidth="1"/>
    <col min="13822" max="13822" width="12.59765625" style="38" customWidth="1"/>
    <col min="13823" max="13823" width="13.3984375" style="38" bestFit="1" customWidth="1"/>
    <col min="13824" max="13824" width="12.3984375" style="38"/>
    <col min="13825" max="13825" width="10.86328125" style="38" bestFit="1" customWidth="1"/>
    <col min="13826" max="13826" width="12.86328125" style="38" bestFit="1" customWidth="1"/>
    <col min="13827" max="13827" width="12.86328125" style="38" customWidth="1"/>
    <col min="13828" max="13828" width="12.59765625" style="38" customWidth="1"/>
    <col min="13829" max="13829" width="13.3984375" style="38" bestFit="1" customWidth="1"/>
    <col min="13830" max="13830" width="13.3984375" style="38" customWidth="1"/>
    <col min="13831" max="13831" width="19.59765625" style="38" bestFit="1" customWidth="1"/>
    <col min="13832" max="13832" width="12" style="38" bestFit="1" customWidth="1"/>
    <col min="13833" max="13833" width="13.265625" style="38" customWidth="1"/>
    <col min="13834" max="13834" width="12.265625" style="38" bestFit="1" customWidth="1"/>
    <col min="13835" max="13835" width="11.59765625" style="38" bestFit="1" customWidth="1"/>
    <col min="13836" max="13836" width="11.59765625" style="38" customWidth="1"/>
    <col min="13837" max="13837" width="13.73046875" style="38" bestFit="1" customWidth="1"/>
    <col min="13838" max="13838" width="11.59765625" style="38" bestFit="1" customWidth="1"/>
    <col min="13839" max="13839" width="11.59765625" style="38" customWidth="1"/>
    <col min="13840" max="13840" width="12.265625" style="38" bestFit="1" customWidth="1"/>
    <col min="13841" max="13841" width="12" style="38" bestFit="1" customWidth="1"/>
    <col min="13842" max="14075" width="9.1328125" style="38" customWidth="1"/>
    <col min="14076" max="14076" width="10.86328125" style="38" bestFit="1" customWidth="1"/>
    <col min="14077" max="14077" width="12.86328125" style="38" bestFit="1" customWidth="1"/>
    <col min="14078" max="14078" width="12.59765625" style="38" customWidth="1"/>
    <col min="14079" max="14079" width="13.3984375" style="38" bestFit="1" customWidth="1"/>
    <col min="14080" max="14080" width="12.3984375" style="38"/>
    <col min="14081" max="14081" width="10.86328125" style="38" bestFit="1" customWidth="1"/>
    <col min="14082" max="14082" width="12.86328125" style="38" bestFit="1" customWidth="1"/>
    <col min="14083" max="14083" width="12.86328125" style="38" customWidth="1"/>
    <col min="14084" max="14084" width="12.59765625" style="38" customWidth="1"/>
    <col min="14085" max="14085" width="13.3984375" style="38" bestFit="1" customWidth="1"/>
    <col min="14086" max="14086" width="13.3984375" style="38" customWidth="1"/>
    <col min="14087" max="14087" width="19.59765625" style="38" bestFit="1" customWidth="1"/>
    <col min="14088" max="14088" width="12" style="38" bestFit="1" customWidth="1"/>
    <col min="14089" max="14089" width="13.265625" style="38" customWidth="1"/>
    <col min="14090" max="14090" width="12.265625" style="38" bestFit="1" customWidth="1"/>
    <col min="14091" max="14091" width="11.59765625" style="38" bestFit="1" customWidth="1"/>
    <col min="14092" max="14092" width="11.59765625" style="38" customWidth="1"/>
    <col min="14093" max="14093" width="13.73046875" style="38" bestFit="1" customWidth="1"/>
    <col min="14094" max="14094" width="11.59765625" style="38" bestFit="1" customWidth="1"/>
    <col min="14095" max="14095" width="11.59765625" style="38" customWidth="1"/>
    <col min="14096" max="14096" width="12.265625" style="38" bestFit="1" customWidth="1"/>
    <col min="14097" max="14097" width="12" style="38" bestFit="1" customWidth="1"/>
    <col min="14098" max="14331" width="9.1328125" style="38" customWidth="1"/>
    <col min="14332" max="14332" width="10.86328125" style="38" bestFit="1" customWidth="1"/>
    <col min="14333" max="14333" width="12.86328125" style="38" bestFit="1" customWidth="1"/>
    <col min="14334" max="14334" width="12.59765625" style="38" customWidth="1"/>
    <col min="14335" max="14335" width="13.3984375" style="38" bestFit="1" customWidth="1"/>
    <col min="14336" max="14336" width="12.3984375" style="38"/>
    <col min="14337" max="14337" width="10.86328125" style="38" bestFit="1" customWidth="1"/>
    <col min="14338" max="14338" width="12.86328125" style="38" bestFit="1" customWidth="1"/>
    <col min="14339" max="14339" width="12.86328125" style="38" customWidth="1"/>
    <col min="14340" max="14340" width="12.59765625" style="38" customWidth="1"/>
    <col min="14341" max="14341" width="13.3984375" style="38" bestFit="1" customWidth="1"/>
    <col min="14342" max="14342" width="13.3984375" style="38" customWidth="1"/>
    <col min="14343" max="14343" width="19.59765625" style="38" bestFit="1" customWidth="1"/>
    <col min="14344" max="14344" width="12" style="38" bestFit="1" customWidth="1"/>
    <col min="14345" max="14345" width="13.265625" style="38" customWidth="1"/>
    <col min="14346" max="14346" width="12.265625" style="38" bestFit="1" customWidth="1"/>
    <col min="14347" max="14347" width="11.59765625" style="38" bestFit="1" customWidth="1"/>
    <col min="14348" max="14348" width="11.59765625" style="38" customWidth="1"/>
    <col min="14349" max="14349" width="13.73046875" style="38" bestFit="1" customWidth="1"/>
    <col min="14350" max="14350" width="11.59765625" style="38" bestFit="1" customWidth="1"/>
    <col min="14351" max="14351" width="11.59765625" style="38" customWidth="1"/>
    <col min="14352" max="14352" width="12.265625" style="38" bestFit="1" customWidth="1"/>
    <col min="14353" max="14353" width="12" style="38" bestFit="1" customWidth="1"/>
    <col min="14354" max="14587" width="9.1328125" style="38" customWidth="1"/>
    <col min="14588" max="14588" width="10.86328125" style="38" bestFit="1" customWidth="1"/>
    <col min="14589" max="14589" width="12.86328125" style="38" bestFit="1" customWidth="1"/>
    <col min="14590" max="14590" width="12.59765625" style="38" customWidth="1"/>
    <col min="14591" max="14591" width="13.3984375" style="38" bestFit="1" customWidth="1"/>
    <col min="14592" max="14592" width="12.3984375" style="38"/>
    <col min="14593" max="14593" width="10.86328125" style="38" bestFit="1" customWidth="1"/>
    <col min="14594" max="14594" width="12.86328125" style="38" bestFit="1" customWidth="1"/>
    <col min="14595" max="14595" width="12.86328125" style="38" customWidth="1"/>
    <col min="14596" max="14596" width="12.59765625" style="38" customWidth="1"/>
    <col min="14597" max="14597" width="13.3984375" style="38" bestFit="1" customWidth="1"/>
    <col min="14598" max="14598" width="13.3984375" style="38" customWidth="1"/>
    <col min="14599" max="14599" width="19.59765625" style="38" bestFit="1" customWidth="1"/>
    <col min="14600" max="14600" width="12" style="38" bestFit="1" customWidth="1"/>
    <col min="14601" max="14601" width="13.265625" style="38" customWidth="1"/>
    <col min="14602" max="14602" width="12.265625" style="38" bestFit="1" customWidth="1"/>
    <col min="14603" max="14603" width="11.59765625" style="38" bestFit="1" customWidth="1"/>
    <col min="14604" max="14604" width="11.59765625" style="38" customWidth="1"/>
    <col min="14605" max="14605" width="13.73046875" style="38" bestFit="1" customWidth="1"/>
    <col min="14606" max="14606" width="11.59765625" style="38" bestFit="1" customWidth="1"/>
    <col min="14607" max="14607" width="11.59765625" style="38" customWidth="1"/>
    <col min="14608" max="14608" width="12.265625" style="38" bestFit="1" customWidth="1"/>
    <col min="14609" max="14609" width="12" style="38" bestFit="1" customWidth="1"/>
    <col min="14610" max="14843" width="9.1328125" style="38" customWidth="1"/>
    <col min="14844" max="14844" width="10.86328125" style="38" bestFit="1" customWidth="1"/>
    <col min="14845" max="14845" width="12.86328125" style="38" bestFit="1" customWidth="1"/>
    <col min="14846" max="14846" width="12.59765625" style="38" customWidth="1"/>
    <col min="14847" max="14847" width="13.3984375" style="38" bestFit="1" customWidth="1"/>
    <col min="14848" max="14848" width="12.3984375" style="38"/>
    <col min="14849" max="14849" width="10.86328125" style="38" bestFit="1" customWidth="1"/>
    <col min="14850" max="14850" width="12.86328125" style="38" bestFit="1" customWidth="1"/>
    <col min="14851" max="14851" width="12.86328125" style="38" customWidth="1"/>
    <col min="14852" max="14852" width="12.59765625" style="38" customWidth="1"/>
    <col min="14853" max="14853" width="13.3984375" style="38" bestFit="1" customWidth="1"/>
    <col min="14854" max="14854" width="13.3984375" style="38" customWidth="1"/>
    <col min="14855" max="14855" width="19.59765625" style="38" bestFit="1" customWidth="1"/>
    <col min="14856" max="14856" width="12" style="38" bestFit="1" customWidth="1"/>
    <col min="14857" max="14857" width="13.265625" style="38" customWidth="1"/>
    <col min="14858" max="14858" width="12.265625" style="38" bestFit="1" customWidth="1"/>
    <col min="14859" max="14859" width="11.59765625" style="38" bestFit="1" customWidth="1"/>
    <col min="14860" max="14860" width="11.59765625" style="38" customWidth="1"/>
    <col min="14861" max="14861" width="13.73046875" style="38" bestFit="1" customWidth="1"/>
    <col min="14862" max="14862" width="11.59765625" style="38" bestFit="1" customWidth="1"/>
    <col min="14863" max="14863" width="11.59765625" style="38" customWidth="1"/>
    <col min="14864" max="14864" width="12.265625" style="38" bestFit="1" customWidth="1"/>
    <col min="14865" max="14865" width="12" style="38" bestFit="1" customWidth="1"/>
    <col min="14866" max="15099" width="9.1328125" style="38" customWidth="1"/>
    <col min="15100" max="15100" width="10.86328125" style="38" bestFit="1" customWidth="1"/>
    <col min="15101" max="15101" width="12.86328125" style="38" bestFit="1" customWidth="1"/>
    <col min="15102" max="15102" width="12.59765625" style="38" customWidth="1"/>
    <col min="15103" max="15103" width="13.3984375" style="38" bestFit="1" customWidth="1"/>
    <col min="15104" max="15104" width="12.3984375" style="38"/>
    <col min="15105" max="15105" width="10.86328125" style="38" bestFit="1" customWidth="1"/>
    <col min="15106" max="15106" width="12.86328125" style="38" bestFit="1" customWidth="1"/>
    <col min="15107" max="15107" width="12.86328125" style="38" customWidth="1"/>
    <col min="15108" max="15108" width="12.59765625" style="38" customWidth="1"/>
    <col min="15109" max="15109" width="13.3984375" style="38" bestFit="1" customWidth="1"/>
    <col min="15110" max="15110" width="13.3984375" style="38" customWidth="1"/>
    <col min="15111" max="15111" width="19.59765625" style="38" bestFit="1" customWidth="1"/>
    <col min="15112" max="15112" width="12" style="38" bestFit="1" customWidth="1"/>
    <col min="15113" max="15113" width="13.265625" style="38" customWidth="1"/>
    <col min="15114" max="15114" width="12.265625" style="38" bestFit="1" customWidth="1"/>
    <col min="15115" max="15115" width="11.59765625" style="38" bestFit="1" customWidth="1"/>
    <col min="15116" max="15116" width="11.59765625" style="38" customWidth="1"/>
    <col min="15117" max="15117" width="13.73046875" style="38" bestFit="1" customWidth="1"/>
    <col min="15118" max="15118" width="11.59765625" style="38" bestFit="1" customWidth="1"/>
    <col min="15119" max="15119" width="11.59765625" style="38" customWidth="1"/>
    <col min="15120" max="15120" width="12.265625" style="38" bestFit="1" customWidth="1"/>
    <col min="15121" max="15121" width="12" style="38" bestFit="1" customWidth="1"/>
    <col min="15122" max="15355" width="9.1328125" style="38" customWidth="1"/>
    <col min="15356" max="15356" width="10.86328125" style="38" bestFit="1" customWidth="1"/>
    <col min="15357" max="15357" width="12.86328125" style="38" bestFit="1" customWidth="1"/>
    <col min="15358" max="15358" width="12.59765625" style="38" customWidth="1"/>
    <col min="15359" max="15359" width="13.3984375" style="38" bestFit="1" customWidth="1"/>
    <col min="15360" max="15360" width="12.3984375" style="38"/>
    <col min="15361" max="15361" width="10.86328125" style="38" bestFit="1" customWidth="1"/>
    <col min="15362" max="15362" width="12.86328125" style="38" bestFit="1" customWidth="1"/>
    <col min="15363" max="15363" width="12.86328125" style="38" customWidth="1"/>
    <col min="15364" max="15364" width="12.59765625" style="38" customWidth="1"/>
    <col min="15365" max="15365" width="13.3984375" style="38" bestFit="1" customWidth="1"/>
    <col min="15366" max="15366" width="13.3984375" style="38" customWidth="1"/>
    <col min="15367" max="15367" width="19.59765625" style="38" bestFit="1" customWidth="1"/>
    <col min="15368" max="15368" width="12" style="38" bestFit="1" customWidth="1"/>
    <col min="15369" max="15369" width="13.265625" style="38" customWidth="1"/>
    <col min="15370" max="15370" width="12.265625" style="38" bestFit="1" customWidth="1"/>
    <col min="15371" max="15371" width="11.59765625" style="38" bestFit="1" customWidth="1"/>
    <col min="15372" max="15372" width="11.59765625" style="38" customWidth="1"/>
    <col min="15373" max="15373" width="13.73046875" style="38" bestFit="1" customWidth="1"/>
    <col min="15374" max="15374" width="11.59765625" style="38" bestFit="1" customWidth="1"/>
    <col min="15375" max="15375" width="11.59765625" style="38" customWidth="1"/>
    <col min="15376" max="15376" width="12.265625" style="38" bestFit="1" customWidth="1"/>
    <col min="15377" max="15377" width="12" style="38" bestFit="1" customWidth="1"/>
    <col min="15378" max="15611" width="9.1328125" style="38" customWidth="1"/>
    <col min="15612" max="15612" width="10.86328125" style="38" bestFit="1" customWidth="1"/>
    <col min="15613" max="15613" width="12.86328125" style="38" bestFit="1" customWidth="1"/>
    <col min="15614" max="15614" width="12.59765625" style="38" customWidth="1"/>
    <col min="15615" max="15615" width="13.3984375" style="38" bestFit="1" customWidth="1"/>
    <col min="15616" max="15616" width="12.3984375" style="38"/>
    <col min="15617" max="15617" width="10.86328125" style="38" bestFit="1" customWidth="1"/>
    <col min="15618" max="15618" width="12.86328125" style="38" bestFit="1" customWidth="1"/>
    <col min="15619" max="15619" width="12.86328125" style="38" customWidth="1"/>
    <col min="15620" max="15620" width="12.59765625" style="38" customWidth="1"/>
    <col min="15621" max="15621" width="13.3984375" style="38" bestFit="1" customWidth="1"/>
    <col min="15622" max="15622" width="13.3984375" style="38" customWidth="1"/>
    <col min="15623" max="15623" width="19.59765625" style="38" bestFit="1" customWidth="1"/>
    <col min="15624" max="15624" width="12" style="38" bestFit="1" customWidth="1"/>
    <col min="15625" max="15625" width="13.265625" style="38" customWidth="1"/>
    <col min="15626" max="15626" width="12.265625" style="38" bestFit="1" customWidth="1"/>
    <col min="15627" max="15627" width="11.59765625" style="38" bestFit="1" customWidth="1"/>
    <col min="15628" max="15628" width="11.59765625" style="38" customWidth="1"/>
    <col min="15629" max="15629" width="13.73046875" style="38" bestFit="1" customWidth="1"/>
    <col min="15630" max="15630" width="11.59765625" style="38" bestFit="1" customWidth="1"/>
    <col min="15631" max="15631" width="11.59765625" style="38" customWidth="1"/>
    <col min="15632" max="15632" width="12.265625" style="38" bestFit="1" customWidth="1"/>
    <col min="15633" max="15633" width="12" style="38" bestFit="1" customWidth="1"/>
    <col min="15634" max="15867" width="9.1328125" style="38" customWidth="1"/>
    <col min="15868" max="15868" width="10.86328125" style="38" bestFit="1" customWidth="1"/>
    <col min="15869" max="15869" width="12.86328125" style="38" bestFit="1" customWidth="1"/>
    <col min="15870" max="15870" width="12.59765625" style="38" customWidth="1"/>
    <col min="15871" max="15871" width="13.3984375" style="38" bestFit="1" customWidth="1"/>
    <col min="15872" max="15872" width="12.3984375" style="38"/>
    <col min="15873" max="15873" width="10.86328125" style="38" bestFit="1" customWidth="1"/>
    <col min="15874" max="15874" width="12.86328125" style="38" bestFit="1" customWidth="1"/>
    <col min="15875" max="15875" width="12.86328125" style="38" customWidth="1"/>
    <col min="15876" max="15876" width="12.59765625" style="38" customWidth="1"/>
    <col min="15877" max="15877" width="13.3984375" style="38" bestFit="1" customWidth="1"/>
    <col min="15878" max="15878" width="13.3984375" style="38" customWidth="1"/>
    <col min="15879" max="15879" width="19.59765625" style="38" bestFit="1" customWidth="1"/>
    <col min="15880" max="15880" width="12" style="38" bestFit="1" customWidth="1"/>
    <col min="15881" max="15881" width="13.265625" style="38" customWidth="1"/>
    <col min="15882" max="15882" width="12.265625" style="38" bestFit="1" customWidth="1"/>
    <col min="15883" max="15883" width="11.59765625" style="38" bestFit="1" customWidth="1"/>
    <col min="15884" max="15884" width="11.59765625" style="38" customWidth="1"/>
    <col min="15885" max="15885" width="13.73046875" style="38" bestFit="1" customWidth="1"/>
    <col min="15886" max="15886" width="11.59765625" style="38" bestFit="1" customWidth="1"/>
    <col min="15887" max="15887" width="11.59765625" style="38" customWidth="1"/>
    <col min="15888" max="15888" width="12.265625" style="38" bestFit="1" customWidth="1"/>
    <col min="15889" max="15889" width="12" style="38" bestFit="1" customWidth="1"/>
    <col min="15890" max="16123" width="9.1328125" style="38" customWidth="1"/>
    <col min="16124" max="16124" width="10.86328125" style="38" bestFit="1" customWidth="1"/>
    <col min="16125" max="16125" width="12.86328125" style="38" bestFit="1" customWidth="1"/>
    <col min="16126" max="16126" width="12.59765625" style="38" customWidth="1"/>
    <col min="16127" max="16127" width="13.3984375" style="38" bestFit="1" customWidth="1"/>
    <col min="16128" max="16128" width="12.3984375" style="38"/>
    <col min="16129" max="16129" width="10.86328125" style="38" bestFit="1" customWidth="1"/>
    <col min="16130" max="16130" width="12.86328125" style="38" bestFit="1" customWidth="1"/>
    <col min="16131" max="16131" width="12.86328125" style="38" customWidth="1"/>
    <col min="16132" max="16132" width="12.59765625" style="38" customWidth="1"/>
    <col min="16133" max="16133" width="13.3984375" style="38" bestFit="1" customWidth="1"/>
    <col min="16134" max="16134" width="13.3984375" style="38" customWidth="1"/>
    <col min="16135" max="16135" width="19.59765625" style="38" bestFit="1" customWidth="1"/>
    <col min="16136" max="16136" width="12" style="38" bestFit="1" customWidth="1"/>
    <col min="16137" max="16137" width="13.265625" style="38" customWidth="1"/>
    <col min="16138" max="16138" width="12.265625" style="38" bestFit="1" customWidth="1"/>
    <col min="16139" max="16139" width="11.59765625" style="38" bestFit="1" customWidth="1"/>
    <col min="16140" max="16140" width="11.59765625" style="38" customWidth="1"/>
    <col min="16141" max="16141" width="13.73046875" style="38" bestFit="1" customWidth="1"/>
    <col min="16142" max="16142" width="11.59765625" style="38" bestFit="1" customWidth="1"/>
    <col min="16143" max="16143" width="11.59765625" style="38" customWidth="1"/>
    <col min="16144" max="16144" width="12.265625" style="38" bestFit="1" customWidth="1"/>
    <col min="16145" max="16145" width="12" style="38" bestFit="1" customWidth="1"/>
    <col min="16146" max="16379" width="9.1328125" style="38" customWidth="1"/>
    <col min="16380" max="16380" width="10.86328125" style="38" bestFit="1" customWidth="1"/>
    <col min="16381" max="16381" width="12.86328125" style="38" bestFit="1" customWidth="1"/>
    <col min="16382" max="16382" width="12.59765625" style="38" customWidth="1"/>
    <col min="16383" max="16383" width="13.3984375" style="38" bestFit="1" customWidth="1"/>
    <col min="16384" max="16384" width="12.3984375" style="38"/>
  </cols>
  <sheetData>
    <row r="1" spans="1:18" ht="15" thickTop="1" thickBot="1">
      <c r="A1" s="103" t="s">
        <v>156</v>
      </c>
      <c r="B1" s="104"/>
      <c r="C1" s="105"/>
      <c r="D1" s="106" t="s">
        <v>157</v>
      </c>
      <c r="E1" s="107"/>
      <c r="F1" s="108"/>
      <c r="G1" s="109" t="s">
        <v>158</v>
      </c>
      <c r="H1" s="110"/>
      <c r="I1" s="111"/>
      <c r="J1" s="112" t="s">
        <v>159</v>
      </c>
      <c r="K1" s="113"/>
      <c r="L1" s="114"/>
      <c r="M1" s="115" t="s">
        <v>160</v>
      </c>
      <c r="N1" s="116"/>
      <c r="O1" s="117"/>
      <c r="P1" s="100" t="s">
        <v>161</v>
      </c>
      <c r="Q1" s="101"/>
      <c r="R1" s="102"/>
    </row>
    <row r="2" spans="1:18" ht="15" thickTop="1" thickBot="1">
      <c r="A2" s="39" t="s">
        <v>162</v>
      </c>
      <c r="B2" s="67">
        <f>B3*(B12/(B13*(1-B4)*((B5/B6)^3)*B7))</f>
        <v>1359344473.5814338</v>
      </c>
      <c r="C2" s="40"/>
      <c r="D2" s="41" t="s">
        <v>163</v>
      </c>
      <c r="E2" s="67">
        <f>d_Q_Cm*((d_T*d_AR)/(d_k_pp*((d_sL)^0.91)*((d_W)^1.02)*(1-(d_p/(4*365)))*d_VKT))</f>
        <v>1859332.5952230962</v>
      </c>
      <c r="F2" s="40"/>
      <c r="G2" s="41" t="s">
        <v>164</v>
      </c>
      <c r="H2" s="67">
        <f>s_Q_Cm*((s_T*s_AR)/(s_VKTm_st*s_k_pp*((s_sL)^0.91)*((s_W)^1.02)*(1-(s_p/(4*365)))))</f>
        <v>3357550.9780152217</v>
      </c>
      <c r="I2" s="40"/>
      <c r="J2" s="41" t="s">
        <v>165</v>
      </c>
      <c r="K2" s="67">
        <f>s_Q_Cm*((s_T*s_AR)/(s_VKTm_pp*s_k_pp*((ss_sL)^0.91)*((s_W)^1.02)*(1-(s_p/(4*365)))))</f>
        <v>63216227.033769563</v>
      </c>
      <c r="L2" s="40"/>
      <c r="M2" s="41" t="s">
        <v>166</v>
      </c>
      <c r="N2" s="67">
        <f>s_Q_Cm*((ss_T*s_AR)/((((s_k_up*((s_silt/12)^a_p)*((s_S_speed/30)^d__p))/((s_M_moisture/0.5)^c_p))-C_wear)*((365-s_p)/365)*(281.9/1)*s_VKT_up))</f>
        <v>372412.58543438581</v>
      </c>
      <c r="O2" s="40"/>
      <c r="P2" s="41" t="s">
        <v>167</v>
      </c>
      <c r="Q2" s="67">
        <f>s_Q_Cm*((ss_T*s_AR)/(s_k_ui*((s_silt/12)^a_i)*((s_W/3)^b_i)*((365-s_p)/365)*(281.9/1)*s_VKT_up))</f>
        <v>871083.21138988854</v>
      </c>
      <c r="R2" s="42"/>
    </row>
    <row r="3" spans="1:18" ht="14.65" thickTop="1">
      <c r="A3" s="43" t="s">
        <v>168</v>
      </c>
      <c r="B3" s="68">
        <f>d_Aw*EXP((((LN(d_Asw))-d_Bw)^2)/d_Cw)</f>
        <v>93.773582452087695</v>
      </c>
      <c r="C3" s="44" t="s">
        <v>466</v>
      </c>
      <c r="D3" s="45" t="s">
        <v>169</v>
      </c>
      <c r="E3" s="68">
        <f>d_A*EXP((((LN(d_As))-d_B)^2)/d_C)</f>
        <v>23.017850304789416</v>
      </c>
      <c r="F3" s="44" t="s">
        <v>466</v>
      </c>
      <c r="G3" s="46" t="s">
        <v>170</v>
      </c>
      <c r="H3" s="68">
        <f>s_A*EXP(((LN(s_As)-s_B)^2)/s_C)</f>
        <v>16.403103329458006</v>
      </c>
      <c r="I3" s="44" t="s">
        <v>466</v>
      </c>
      <c r="J3" s="47" t="s">
        <v>171</v>
      </c>
      <c r="K3" s="66">
        <f>total_vehic*km_trip*trip_day*wk_yr*day_wk*s_ED</f>
        <v>4068.2734774415417</v>
      </c>
      <c r="L3" s="49" t="s">
        <v>459</v>
      </c>
      <c r="M3" s="50" t="s">
        <v>172</v>
      </c>
      <c r="N3" s="66">
        <f>ss_ED*365*24*60*60</f>
        <v>31536000</v>
      </c>
      <c r="O3" s="50" t="s">
        <v>458</v>
      </c>
      <c r="P3" s="47" t="s">
        <v>173</v>
      </c>
      <c r="Q3" s="50">
        <v>5</v>
      </c>
      <c r="R3" s="49" t="s">
        <v>452</v>
      </c>
    </row>
    <row r="4" spans="1:18">
      <c r="A4" s="47" t="s">
        <v>174</v>
      </c>
      <c r="B4" s="50">
        <v>0.5</v>
      </c>
      <c r="C4" s="49" t="s">
        <v>467</v>
      </c>
      <c r="D4" s="51" t="s">
        <v>175</v>
      </c>
      <c r="E4" s="50">
        <v>0.5</v>
      </c>
      <c r="F4" s="49" t="s">
        <v>467</v>
      </c>
      <c r="G4" s="50" t="s">
        <v>176</v>
      </c>
      <c r="H4" s="50">
        <v>12.9351</v>
      </c>
      <c r="I4" s="52" t="s">
        <v>454</v>
      </c>
      <c r="J4" s="47" t="s">
        <v>177</v>
      </c>
      <c r="K4" s="50">
        <v>55</v>
      </c>
      <c r="L4" s="49" t="s">
        <v>460</v>
      </c>
      <c r="M4" s="50" t="s">
        <v>178</v>
      </c>
      <c r="N4" s="50">
        <v>0.05</v>
      </c>
      <c r="O4" s="50" t="s">
        <v>456</v>
      </c>
      <c r="P4" s="47" t="s">
        <v>317</v>
      </c>
      <c r="Q4" s="50">
        <v>0.5</v>
      </c>
      <c r="R4" s="49" t="s">
        <v>454</v>
      </c>
    </row>
    <row r="5" spans="1:18" ht="14.65" thickBot="1">
      <c r="A5" s="47" t="s">
        <v>179</v>
      </c>
      <c r="B5" s="50">
        <v>4.6900000000000004</v>
      </c>
      <c r="C5" s="49" t="s">
        <v>180</v>
      </c>
      <c r="D5" s="51" t="s">
        <v>181</v>
      </c>
      <c r="E5" s="50">
        <v>4.6900000000000004</v>
      </c>
      <c r="F5" s="52" t="s">
        <v>180</v>
      </c>
      <c r="G5" s="50" t="s">
        <v>182</v>
      </c>
      <c r="H5" s="50">
        <v>5</v>
      </c>
      <c r="I5" s="49" t="s">
        <v>455</v>
      </c>
      <c r="J5" s="47" t="s">
        <v>183</v>
      </c>
      <c r="K5" s="50">
        <v>5</v>
      </c>
      <c r="L5" s="49" t="s">
        <v>461</v>
      </c>
      <c r="M5" s="50" t="s">
        <v>184</v>
      </c>
      <c r="N5" s="50">
        <v>0.05</v>
      </c>
      <c r="O5" s="50" t="s">
        <v>456</v>
      </c>
      <c r="P5" s="53" t="s">
        <v>318</v>
      </c>
      <c r="Q5" s="54">
        <v>0.5</v>
      </c>
      <c r="R5" s="55" t="s">
        <v>454</v>
      </c>
    </row>
    <row r="6" spans="1:18" ht="14.65" thickTop="1">
      <c r="A6" s="47" t="s">
        <v>185</v>
      </c>
      <c r="B6" s="50">
        <v>11.32</v>
      </c>
      <c r="C6" s="49" t="s">
        <v>180</v>
      </c>
      <c r="D6" s="51" t="s">
        <v>186</v>
      </c>
      <c r="E6" s="50">
        <v>11.32</v>
      </c>
      <c r="F6" s="52" t="s">
        <v>180</v>
      </c>
      <c r="G6" s="50" t="s">
        <v>187</v>
      </c>
      <c r="H6" s="50">
        <v>5.7382999999999997</v>
      </c>
      <c r="I6" s="52" t="s">
        <v>454</v>
      </c>
      <c r="J6" s="47" t="s">
        <v>188</v>
      </c>
      <c r="K6" s="50">
        <v>55</v>
      </c>
      <c r="L6" s="49" t="s">
        <v>460</v>
      </c>
      <c r="M6" s="50" t="s">
        <v>189</v>
      </c>
      <c r="N6" s="50">
        <v>25</v>
      </c>
      <c r="O6" s="50" t="s">
        <v>190</v>
      </c>
      <c r="P6" s="47"/>
      <c r="Q6" s="50"/>
      <c r="R6" s="50"/>
    </row>
    <row r="7" spans="1:18">
      <c r="A7" s="47" t="s">
        <v>191</v>
      </c>
      <c r="B7" s="50">
        <v>0.19400000000000001</v>
      </c>
      <c r="C7" s="49" t="s">
        <v>454</v>
      </c>
      <c r="D7" s="51" t="s">
        <v>192</v>
      </c>
      <c r="E7" s="50">
        <v>0.19400000000000001</v>
      </c>
      <c r="F7" s="52"/>
      <c r="G7" s="50" t="s">
        <v>193</v>
      </c>
      <c r="H7" s="50">
        <v>71.771100000000004</v>
      </c>
      <c r="I7" s="52" t="s">
        <v>454</v>
      </c>
      <c r="J7" s="50" t="s">
        <v>194</v>
      </c>
      <c r="K7" s="50">
        <v>5</v>
      </c>
      <c r="L7" s="49" t="s">
        <v>461</v>
      </c>
      <c r="M7" s="50" t="s">
        <v>195</v>
      </c>
      <c r="N7" s="50">
        <v>5</v>
      </c>
      <c r="O7" s="50" t="s">
        <v>452</v>
      </c>
      <c r="P7" s="47"/>
      <c r="Q7" s="50"/>
      <c r="R7" s="50"/>
    </row>
    <row r="8" spans="1:18">
      <c r="A8" s="47" t="s">
        <v>196</v>
      </c>
      <c r="B8" s="50">
        <v>16.2302</v>
      </c>
      <c r="C8" s="52" t="s">
        <v>454</v>
      </c>
      <c r="D8" s="51" t="s">
        <v>197</v>
      </c>
      <c r="E8" s="50">
        <v>12.9351</v>
      </c>
      <c r="F8" s="52" t="s">
        <v>454</v>
      </c>
      <c r="G8" s="50" t="s">
        <v>207</v>
      </c>
      <c r="H8" s="66">
        <f>s_LR*s_WR*0.092903</f>
        <v>650.35448707868431</v>
      </c>
      <c r="I8" s="52" t="s">
        <v>468</v>
      </c>
      <c r="J8" s="50" t="s">
        <v>198</v>
      </c>
      <c r="K8" s="48">
        <f>number_cars+number_trucks</f>
        <v>110</v>
      </c>
      <c r="L8" s="49" t="s">
        <v>460</v>
      </c>
      <c r="M8" s="50" t="s">
        <v>199</v>
      </c>
      <c r="N8" s="66">
        <f>total_vehic*km_trip*trip_day*wk_yr*day_wk*ss_ED</f>
        <v>4068.2734774415417</v>
      </c>
      <c r="O8" s="50" t="s">
        <v>459</v>
      </c>
      <c r="P8" s="47"/>
      <c r="Q8" s="50"/>
      <c r="R8" s="50"/>
    </row>
    <row r="9" spans="1:18">
      <c r="A9" s="47" t="s">
        <v>200</v>
      </c>
      <c r="B9" s="50">
        <v>0.5</v>
      </c>
      <c r="C9" s="49" t="s">
        <v>455</v>
      </c>
      <c r="D9" s="51" t="s">
        <v>201</v>
      </c>
      <c r="E9" s="50">
        <v>0.5</v>
      </c>
      <c r="F9" s="52" t="s">
        <v>455</v>
      </c>
      <c r="G9" s="47" t="s">
        <v>212</v>
      </c>
      <c r="H9" s="66">
        <f>SQRT(s_As*4046.86)*0.001*3280.84</f>
        <v>466.69069680468465</v>
      </c>
      <c r="I9" s="52" t="s">
        <v>469</v>
      </c>
      <c r="J9" s="50" t="s">
        <v>202</v>
      </c>
      <c r="K9" s="66">
        <f>LS</f>
        <v>0.14224732438606788</v>
      </c>
      <c r="L9" s="49" t="s">
        <v>462</v>
      </c>
      <c r="M9" s="47" t="s">
        <v>203</v>
      </c>
      <c r="N9" s="50">
        <v>5.5000000000000003E-4</v>
      </c>
      <c r="O9" s="49" t="s">
        <v>204</v>
      </c>
      <c r="P9" s="47"/>
      <c r="Q9" s="50"/>
      <c r="R9" s="50"/>
    </row>
    <row r="10" spans="1:18">
      <c r="A10" s="47" t="s">
        <v>205</v>
      </c>
      <c r="B10" s="50">
        <v>18.776199999999999</v>
      </c>
      <c r="C10" s="52" t="s">
        <v>454</v>
      </c>
      <c r="D10" s="51" t="s">
        <v>206</v>
      </c>
      <c r="E10" s="50">
        <v>5.7382999999999997</v>
      </c>
      <c r="F10" s="52" t="s">
        <v>454</v>
      </c>
      <c r="G10" s="47" t="s">
        <v>216</v>
      </c>
      <c r="H10" s="50">
        <v>15</v>
      </c>
      <c r="I10" s="52" t="s">
        <v>469</v>
      </c>
      <c r="J10" s="50" t="s">
        <v>208</v>
      </c>
      <c r="K10" s="50">
        <v>2</v>
      </c>
      <c r="L10" s="49" t="s">
        <v>460</v>
      </c>
      <c r="M10" s="47" t="s">
        <v>209</v>
      </c>
      <c r="N10" s="66">
        <v>1</v>
      </c>
      <c r="O10" s="49" t="s">
        <v>147</v>
      </c>
      <c r="P10" s="47"/>
      <c r="Q10" s="50"/>
      <c r="R10" s="50"/>
    </row>
    <row r="11" spans="1:18">
      <c r="A11" s="47" t="s">
        <v>210</v>
      </c>
      <c r="B11" s="50">
        <v>216.108</v>
      </c>
      <c r="C11" s="52" t="s">
        <v>454</v>
      </c>
      <c r="D11" s="51" t="s">
        <v>211</v>
      </c>
      <c r="E11" s="50">
        <v>71.771100000000004</v>
      </c>
      <c r="F11" s="52" t="s">
        <v>454</v>
      </c>
      <c r="G11" s="47" t="s">
        <v>219</v>
      </c>
      <c r="H11" s="69">
        <f>s_ED*365*24*60*60</f>
        <v>31536000</v>
      </c>
      <c r="I11" s="52" t="s">
        <v>458</v>
      </c>
      <c r="J11" s="50" t="s">
        <v>213</v>
      </c>
      <c r="K11" s="50">
        <v>26</v>
      </c>
      <c r="L11" s="49" t="s">
        <v>463</v>
      </c>
      <c r="M11" s="51" t="s">
        <v>214</v>
      </c>
      <c r="N11" s="56">
        <v>0.5</v>
      </c>
      <c r="O11" s="49" t="s">
        <v>454</v>
      </c>
      <c r="P11" s="50"/>
      <c r="Q11" s="50"/>
      <c r="R11" s="50"/>
    </row>
    <row r="12" spans="1:18">
      <c r="A12" s="47"/>
      <c r="B12" s="50">
        <v>3600</v>
      </c>
      <c r="C12" s="49" t="s">
        <v>215</v>
      </c>
      <c r="D12" s="51" t="s">
        <v>222</v>
      </c>
      <c r="E12" s="66">
        <f>d_LR*d_WR*0.092903</f>
        <v>274.11419061460487</v>
      </c>
      <c r="F12" s="52" t="s">
        <v>468</v>
      </c>
      <c r="G12" s="47" t="s">
        <v>223</v>
      </c>
      <c r="H12" s="50">
        <v>1.4999999999999999E-2</v>
      </c>
      <c r="I12" s="49" t="s">
        <v>465</v>
      </c>
      <c r="J12" s="50" t="s">
        <v>217</v>
      </c>
      <c r="K12" s="50">
        <v>5</v>
      </c>
      <c r="L12" s="49" t="s">
        <v>464</v>
      </c>
      <c r="M12" s="51" t="s">
        <v>218</v>
      </c>
      <c r="N12" s="50">
        <v>0.5</v>
      </c>
      <c r="O12" s="49" t="s">
        <v>454</v>
      </c>
      <c r="P12" s="50"/>
      <c r="Q12" s="50"/>
      <c r="R12" s="50"/>
    </row>
    <row r="13" spans="1:18" ht="14.65" thickBot="1">
      <c r="A13" s="53"/>
      <c r="B13" s="54">
        <v>3.5999999999999997E-2</v>
      </c>
      <c r="C13" s="55"/>
      <c r="D13" s="51" t="s">
        <v>225</v>
      </c>
      <c r="E13" s="66">
        <f>SQRT(d_As*4046)*0.001*3280</f>
        <v>147.52709310496155</v>
      </c>
      <c r="F13" s="52" t="s">
        <v>469</v>
      </c>
      <c r="G13" s="47" t="s">
        <v>226</v>
      </c>
      <c r="H13" s="50">
        <f>((K4*K5)+(K6*K7))/(K4+K6)</f>
        <v>5</v>
      </c>
      <c r="I13" s="52" t="s">
        <v>461</v>
      </c>
      <c r="J13" s="51" t="s">
        <v>319</v>
      </c>
      <c r="K13" s="56">
        <v>0.5</v>
      </c>
      <c r="L13" s="49" t="s">
        <v>465</v>
      </c>
      <c r="M13" s="57" t="s">
        <v>457</v>
      </c>
      <c r="N13" s="58">
        <v>0.25</v>
      </c>
      <c r="O13" s="59" t="s">
        <v>454</v>
      </c>
      <c r="P13" s="50"/>
      <c r="Q13" s="50"/>
      <c r="R13" s="50"/>
    </row>
    <row r="14" spans="1:18" ht="15" thickTop="1" thickBot="1">
      <c r="A14" s="39" t="s">
        <v>221</v>
      </c>
      <c r="B14" s="67">
        <f>s_Q_Cw*(3600/(0.036*(1-s_Vw)*((s_Umw/s_Utw)^3)*s_F_x_w))</f>
        <v>310266453.07805806</v>
      </c>
      <c r="C14" s="40"/>
      <c r="D14" s="51" t="s">
        <v>228</v>
      </c>
      <c r="E14" s="50">
        <v>20</v>
      </c>
      <c r="F14" s="52" t="s">
        <v>469</v>
      </c>
      <c r="G14" s="47" t="s">
        <v>229</v>
      </c>
      <c r="H14" s="50">
        <v>0.5</v>
      </c>
      <c r="I14" s="52" t="s">
        <v>453</v>
      </c>
      <c r="J14" s="53" t="s">
        <v>220</v>
      </c>
      <c r="K14" s="60">
        <f>s_LR*0.0003048</f>
        <v>0.14224732438606788</v>
      </c>
      <c r="L14" s="55" t="s">
        <v>462</v>
      </c>
      <c r="P14" s="50"/>
      <c r="Q14" s="50"/>
      <c r="R14" s="50"/>
    </row>
    <row r="15" spans="1:18" ht="14.65" thickTop="1">
      <c r="A15" s="43" t="s">
        <v>224</v>
      </c>
      <c r="B15" s="68">
        <f>s_Aw*EXP((((LN(s_Asw))-s_Bw)^2)/s_Cw)</f>
        <v>57.149400209416989</v>
      </c>
      <c r="C15" s="44" t="s">
        <v>466</v>
      </c>
      <c r="D15" s="51" t="s">
        <v>231</v>
      </c>
      <c r="E15" s="66">
        <f>d_ED*365*24*60*60</f>
        <v>31536000</v>
      </c>
      <c r="F15" s="52" t="s">
        <v>458</v>
      </c>
      <c r="G15" s="47" t="s">
        <v>232</v>
      </c>
      <c r="H15" s="50">
        <v>70</v>
      </c>
      <c r="I15" s="52" t="s">
        <v>464</v>
      </c>
      <c r="N15" s="50"/>
      <c r="O15" s="50"/>
      <c r="P15" s="50"/>
      <c r="Q15" s="50"/>
      <c r="R15" s="50"/>
    </row>
    <row r="16" spans="1:18">
      <c r="A16" s="47" t="s">
        <v>227</v>
      </c>
      <c r="B16" s="50">
        <v>0.25</v>
      </c>
      <c r="C16" s="49" t="s">
        <v>467</v>
      </c>
      <c r="D16" s="51" t="s">
        <v>234</v>
      </c>
      <c r="E16" s="50">
        <v>1.4999999999999999E-2</v>
      </c>
      <c r="F16" s="49" t="s">
        <v>465</v>
      </c>
      <c r="G16" s="47" t="s">
        <v>235</v>
      </c>
      <c r="H16" s="66">
        <f>((s_LS*s_AVK__TN_rural_interstate)/s_Km_TN_rural_interstate)*s_ED</f>
        <v>1862240.4436570473</v>
      </c>
      <c r="I16" s="52" t="s">
        <v>459</v>
      </c>
      <c r="J16" s="47"/>
      <c r="K16" s="50"/>
      <c r="L16" s="50"/>
      <c r="M16" s="50"/>
      <c r="N16" s="50"/>
      <c r="O16" s="50"/>
      <c r="P16" s="50"/>
      <c r="Q16" s="50"/>
      <c r="R16" s="50"/>
    </row>
    <row r="17" spans="1:18">
      <c r="A17" s="47" t="s">
        <v>230</v>
      </c>
      <c r="B17" s="50">
        <v>5</v>
      </c>
      <c r="C17" s="49" t="s">
        <v>180</v>
      </c>
      <c r="D17" s="51" t="s">
        <v>237</v>
      </c>
      <c r="E17" s="50">
        <v>3.2</v>
      </c>
      <c r="F17" s="52" t="s">
        <v>461</v>
      </c>
      <c r="G17" s="47" t="s">
        <v>238</v>
      </c>
      <c r="H17" s="66">
        <f>s_LR*0.000304799</f>
        <v>0.1422468576953711</v>
      </c>
      <c r="I17" s="52" t="s">
        <v>462</v>
      </c>
      <c r="J17" s="47"/>
      <c r="K17" s="50"/>
      <c r="L17" s="50"/>
      <c r="M17" s="50"/>
      <c r="N17" s="50"/>
      <c r="O17" s="50"/>
      <c r="P17" s="50"/>
      <c r="Q17" s="50"/>
      <c r="R17" s="50"/>
    </row>
    <row r="18" spans="1:18">
      <c r="A18" s="47" t="s">
        <v>233</v>
      </c>
      <c r="B18" s="50">
        <v>11.32</v>
      </c>
      <c r="C18" s="49" t="s">
        <v>180</v>
      </c>
      <c r="D18" s="51" t="s">
        <v>240</v>
      </c>
      <c r="E18" s="50">
        <v>0.62</v>
      </c>
      <c r="F18" s="52" t="s">
        <v>453</v>
      </c>
      <c r="G18" s="61" t="s">
        <v>241</v>
      </c>
      <c r="H18" s="99">
        <f>13576*1000000</f>
        <v>13576000000</v>
      </c>
      <c r="I18" s="65" t="s">
        <v>460</v>
      </c>
      <c r="J18" s="47"/>
      <c r="K18" s="50"/>
      <c r="L18" s="50"/>
      <c r="M18" s="50"/>
      <c r="N18" s="50"/>
      <c r="O18" s="50"/>
      <c r="P18" s="50"/>
      <c r="Q18" s="50"/>
      <c r="R18" s="50"/>
    </row>
    <row r="19" spans="1:18">
      <c r="A19" s="47" t="s">
        <v>236</v>
      </c>
      <c r="B19" s="50">
        <v>0.28499999999999998</v>
      </c>
      <c r="C19" s="49" t="s">
        <v>454</v>
      </c>
      <c r="D19" s="51" t="s">
        <v>243</v>
      </c>
      <c r="E19" s="50">
        <v>150</v>
      </c>
      <c r="F19" s="52" t="s">
        <v>464</v>
      </c>
      <c r="G19" s="61" t="s">
        <v>244</v>
      </c>
      <c r="H19" s="1">
        <v>1037</v>
      </c>
      <c r="I19" s="52" t="s">
        <v>462</v>
      </c>
      <c r="J19" s="47"/>
      <c r="K19" s="50"/>
      <c r="L19" s="50"/>
      <c r="M19" s="50"/>
      <c r="N19" s="50"/>
      <c r="O19" s="50"/>
      <c r="P19" s="50"/>
      <c r="Q19" s="50"/>
      <c r="R19" s="50"/>
    </row>
    <row r="20" spans="1:18" ht="14.65" thickBot="1">
      <c r="A20" s="47" t="s">
        <v>239</v>
      </c>
      <c r="B20" s="50">
        <v>15.025</v>
      </c>
      <c r="C20" s="52" t="s">
        <v>454</v>
      </c>
      <c r="D20" s="51" t="s">
        <v>246</v>
      </c>
      <c r="E20" s="66">
        <f>((d_LS*d_AVK__CA_urban_interstate)/d_Km__CA_urban_interstate)*d_ED</f>
        <v>2683117.2510727518</v>
      </c>
      <c r="F20" s="52" t="s">
        <v>459</v>
      </c>
      <c r="G20" s="47" t="s">
        <v>247</v>
      </c>
      <c r="H20" s="66">
        <v>1</v>
      </c>
      <c r="I20" s="59" t="s">
        <v>147</v>
      </c>
      <c r="J20" s="47"/>
      <c r="K20" s="50"/>
      <c r="L20" s="50"/>
      <c r="M20" s="50"/>
      <c r="N20" s="50"/>
      <c r="O20" s="50"/>
      <c r="P20" s="50"/>
      <c r="Q20" s="50"/>
      <c r="R20" s="50"/>
    </row>
    <row r="21" spans="1:18" ht="14.65" thickTop="1">
      <c r="A21" s="47" t="s">
        <v>242</v>
      </c>
      <c r="B21" s="50">
        <v>5</v>
      </c>
      <c r="C21" s="49" t="s">
        <v>455</v>
      </c>
      <c r="D21" s="51" t="s">
        <v>249</v>
      </c>
      <c r="E21" s="66">
        <f>d_LR*0.000304799</f>
        <v>4.4966110451299182E-2</v>
      </c>
      <c r="F21" s="52" t="s">
        <v>462</v>
      </c>
      <c r="G21" s="62"/>
      <c r="H21" s="62"/>
      <c r="I21" s="62"/>
      <c r="J21" s="50"/>
      <c r="K21" s="50"/>
      <c r="L21" s="50"/>
      <c r="M21" s="50"/>
      <c r="N21" s="50"/>
      <c r="O21" s="50"/>
      <c r="P21" s="50"/>
      <c r="Q21" s="50"/>
      <c r="R21" s="50"/>
    </row>
    <row r="22" spans="1:18">
      <c r="A22" s="47" t="s">
        <v>245</v>
      </c>
      <c r="B22" s="50">
        <v>18.252600000000001</v>
      </c>
      <c r="C22" s="52" t="s">
        <v>454</v>
      </c>
      <c r="D22" s="63" t="s">
        <v>250</v>
      </c>
      <c r="E22" s="1">
        <f>121965*1000000</f>
        <v>121965000000</v>
      </c>
      <c r="F22" s="65" t="s">
        <v>460</v>
      </c>
      <c r="M22" s="50"/>
      <c r="N22" s="50"/>
      <c r="O22" s="50"/>
      <c r="P22" s="50"/>
      <c r="Q22" s="50"/>
      <c r="R22" s="50"/>
    </row>
    <row r="23" spans="1:18">
      <c r="A23" s="47" t="s">
        <v>248</v>
      </c>
      <c r="B23" s="50">
        <v>207.33869999999999</v>
      </c>
      <c r="C23" s="52" t="s">
        <v>454</v>
      </c>
      <c r="D23" s="63" t="s">
        <v>251</v>
      </c>
      <c r="E23" s="1">
        <v>2044</v>
      </c>
      <c r="F23" s="52" t="s">
        <v>462</v>
      </c>
      <c r="J23" s="50"/>
      <c r="M23" s="50"/>
      <c r="N23" s="50"/>
      <c r="O23" s="50"/>
      <c r="P23" s="50"/>
      <c r="Q23" s="50"/>
      <c r="R23" s="50"/>
    </row>
    <row r="24" spans="1:18" ht="14.65" thickBot="1">
      <c r="A24" s="47"/>
      <c r="B24" s="50">
        <v>3600</v>
      </c>
      <c r="C24" s="49" t="s">
        <v>215</v>
      </c>
      <c r="D24" s="51" t="s">
        <v>252</v>
      </c>
      <c r="E24" s="66">
        <v>1</v>
      </c>
      <c r="F24" s="59" t="s">
        <v>147</v>
      </c>
      <c r="G24" s="50"/>
      <c r="H24" s="50"/>
      <c r="I24" s="50"/>
      <c r="J24" s="50"/>
      <c r="M24" s="50"/>
      <c r="N24" s="50"/>
      <c r="O24" s="50"/>
      <c r="P24" s="50"/>
      <c r="Q24" s="50"/>
      <c r="R24" s="50"/>
    </row>
    <row r="25" spans="1:18" ht="15" thickTop="1" thickBot="1">
      <c r="A25" s="53"/>
      <c r="B25" s="54">
        <v>3.5999999999999997E-2</v>
      </c>
      <c r="C25" s="55"/>
      <c r="D25" s="64"/>
      <c r="E25" s="62"/>
      <c r="F25" s="64"/>
      <c r="G25" s="50"/>
      <c r="H25" s="50"/>
      <c r="I25" s="50"/>
      <c r="J25" s="50"/>
      <c r="M25" s="50"/>
      <c r="N25" s="50"/>
      <c r="O25" s="50"/>
      <c r="P25" s="50"/>
      <c r="Q25" s="50"/>
      <c r="R25" s="50"/>
    </row>
    <row r="26" spans="1:18" ht="14.65" thickTop="1">
      <c r="F26" s="50"/>
      <c r="G26" s="50"/>
      <c r="H26" s="50"/>
      <c r="I26" s="50"/>
      <c r="J26" s="50"/>
      <c r="M26" s="50"/>
      <c r="N26" s="50"/>
      <c r="O26" s="50"/>
      <c r="P26" s="50"/>
      <c r="Q26" s="50"/>
      <c r="R26" s="50"/>
    </row>
    <row r="27" spans="1:18">
      <c r="G27" s="50"/>
      <c r="H27" s="50"/>
      <c r="I27" s="50"/>
      <c r="J27" s="50"/>
      <c r="M27" s="50"/>
      <c r="N27" s="50"/>
      <c r="O27" s="50"/>
      <c r="P27" s="50"/>
      <c r="Q27" s="50"/>
      <c r="R27" s="50"/>
    </row>
    <row r="28" spans="1:18">
      <c r="D28" s="56"/>
      <c r="E28" s="50"/>
      <c r="F28" s="56"/>
      <c r="G28" s="50"/>
      <c r="H28" s="50"/>
      <c r="I28" s="50"/>
      <c r="J28" s="50"/>
      <c r="M28" s="50"/>
      <c r="N28" s="50"/>
      <c r="O28" s="50"/>
      <c r="P28" s="50"/>
      <c r="Q28" s="50"/>
      <c r="R28" s="50"/>
    </row>
    <row r="29" spans="1:18">
      <c r="D29" s="56"/>
      <c r="E29" s="50"/>
      <c r="F29" s="56"/>
      <c r="G29" s="50"/>
      <c r="H29" s="56"/>
      <c r="I29" s="56"/>
      <c r="J29" s="50"/>
      <c r="M29" s="50"/>
      <c r="N29" s="50"/>
      <c r="O29" s="50"/>
      <c r="P29" s="50"/>
      <c r="Q29" s="50"/>
      <c r="R29" s="50"/>
    </row>
    <row r="30" spans="1:18">
      <c r="D30" s="56"/>
      <c r="E30" s="50"/>
      <c r="F30" s="56"/>
      <c r="G30" s="50"/>
      <c r="H30" s="50"/>
      <c r="I30" s="50"/>
      <c r="J30" s="50"/>
      <c r="M30" s="50"/>
      <c r="N30" s="50"/>
      <c r="O30" s="50"/>
      <c r="P30" s="50"/>
      <c r="Q30" s="50"/>
      <c r="R30" s="50"/>
    </row>
    <row r="31" spans="1:18">
      <c r="D31" s="56"/>
      <c r="E31" s="50"/>
      <c r="F31" s="56"/>
      <c r="G31" s="50"/>
      <c r="H31" s="50"/>
      <c r="I31" s="50"/>
      <c r="J31" s="50"/>
      <c r="M31" s="50"/>
      <c r="N31" s="50"/>
      <c r="O31" s="50"/>
      <c r="P31" s="50"/>
      <c r="Q31" s="50"/>
      <c r="R31" s="50"/>
    </row>
    <row r="32" spans="1:18">
      <c r="D32" s="56"/>
      <c r="E32" s="50"/>
      <c r="F32" s="56"/>
      <c r="M32" s="50"/>
      <c r="N32" s="50"/>
      <c r="O32" s="50"/>
      <c r="P32" s="50"/>
      <c r="Q32" s="50"/>
      <c r="R32" s="50"/>
    </row>
    <row r="33" spans="4:18">
      <c r="D33" s="56"/>
      <c r="E33" s="50"/>
      <c r="F33" s="56"/>
      <c r="M33" s="50"/>
      <c r="N33" s="50"/>
      <c r="O33" s="50"/>
      <c r="P33" s="50"/>
      <c r="Q33" s="50"/>
      <c r="R33" s="50"/>
    </row>
    <row r="34" spans="4:18">
      <c r="D34" s="56"/>
      <c r="E34" s="50"/>
      <c r="F34" s="56"/>
    </row>
  </sheetData>
  <sheetProtection algorithmName="SHA-512" hashValue="E2gfUtPtJSCfQim+jSMw1Ao84JAvEM+FYmlTCPs/yt5oFZKWdMmueeCckuYeRoDswskDi6RFHtYkKVarjSAZMA==" saltValue="WM/VDvC8KEhpG/nPiXdJ+Q==" spinCount="100000" sheet="1" objects="1" scenarios="1"/>
  <mergeCells count="6">
    <mergeCell ref="P1:R1"/>
    <mergeCell ref="A1:C1"/>
    <mergeCell ref="D1:F1"/>
    <mergeCell ref="G1:I1"/>
    <mergeCell ref="J1:L1"/>
    <mergeCell ref="M1:O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2"/>
  <sheetViews>
    <sheetView workbookViewId="0">
      <selection sqref="A1:C1"/>
    </sheetView>
  </sheetViews>
  <sheetFormatPr defaultRowHeight="14.25"/>
  <cols>
    <col min="1" max="1" width="9.1328125" style="50" bestFit="1" customWidth="1"/>
    <col min="2" max="2" width="8.59765625" style="50" bestFit="1" customWidth="1"/>
    <col min="3" max="3" width="11" style="50" bestFit="1" customWidth="1"/>
    <col min="4" max="4" width="11.86328125" style="50" bestFit="1" customWidth="1"/>
    <col min="5" max="5" width="10.59765625" style="50" customWidth="1"/>
    <col min="6" max="6" width="11.1328125" style="50" bestFit="1" customWidth="1"/>
    <col min="7" max="7" width="10.1328125" style="50" bestFit="1" customWidth="1"/>
    <col min="8" max="8" width="7.3984375" style="50" customWidth="1"/>
    <col min="9" max="9" width="11.1328125" style="50" bestFit="1" customWidth="1"/>
    <col min="10" max="10" width="11.265625" style="50" bestFit="1" customWidth="1"/>
    <col min="11" max="11" width="8.73046875" style="50" customWidth="1"/>
    <col min="12" max="12" width="11.1328125" style="50" bestFit="1" customWidth="1"/>
    <col min="13" max="13" width="10.73046875" style="50" bestFit="1" customWidth="1"/>
    <col min="14" max="14" width="8" style="50" customWidth="1"/>
    <col min="15" max="15" width="11.1328125" style="50" bestFit="1" customWidth="1"/>
    <col min="16" max="256" width="9.1328125" style="50"/>
    <col min="257" max="257" width="9.3984375" style="50" bestFit="1" customWidth="1"/>
    <col min="258" max="258" width="10" style="50" bestFit="1" customWidth="1"/>
    <col min="259" max="259" width="9.1328125" style="50"/>
    <col min="260" max="260" width="12.1328125" style="50" bestFit="1" customWidth="1"/>
    <col min="261" max="261" width="9.59765625" style="50" customWidth="1"/>
    <col min="262" max="262" width="11.1328125" style="50" bestFit="1" customWidth="1"/>
    <col min="263" max="263" width="8.1328125" style="50" bestFit="1" customWidth="1"/>
    <col min="264" max="264" width="8" style="50" customWidth="1"/>
    <col min="265" max="265" width="11.1328125" style="50" bestFit="1" customWidth="1"/>
    <col min="266" max="266" width="9.265625" style="50" bestFit="1" customWidth="1"/>
    <col min="267" max="267" width="7.265625" style="50" customWidth="1"/>
    <col min="268" max="268" width="11.1328125" style="50" bestFit="1" customWidth="1"/>
    <col min="269" max="269" width="8.73046875" style="50" customWidth="1"/>
    <col min="270" max="270" width="9" style="50" customWidth="1"/>
    <col min="271" max="271" width="11.1328125" style="50" bestFit="1" customWidth="1"/>
    <col min="272" max="512" width="9.1328125" style="50"/>
    <col min="513" max="513" width="9.3984375" style="50" bestFit="1" customWidth="1"/>
    <col min="514" max="514" width="10" style="50" bestFit="1" customWidth="1"/>
    <col min="515" max="515" width="9.1328125" style="50"/>
    <col min="516" max="516" width="12.1328125" style="50" bestFit="1" customWidth="1"/>
    <col min="517" max="517" width="9.59765625" style="50" customWidth="1"/>
    <col min="518" max="518" width="11.1328125" style="50" bestFit="1" customWidth="1"/>
    <col min="519" max="519" width="8.1328125" style="50" bestFit="1" customWidth="1"/>
    <col min="520" max="520" width="8" style="50" customWidth="1"/>
    <col min="521" max="521" width="11.1328125" style="50" bestFit="1" customWidth="1"/>
    <col min="522" max="522" width="9.265625" style="50" bestFit="1" customWidth="1"/>
    <col min="523" max="523" width="7.265625" style="50" customWidth="1"/>
    <col min="524" max="524" width="11.1328125" style="50" bestFit="1" customWidth="1"/>
    <col min="525" max="525" width="8.73046875" style="50" customWidth="1"/>
    <col min="526" max="526" width="9" style="50" customWidth="1"/>
    <col min="527" max="527" width="11.1328125" style="50" bestFit="1" customWidth="1"/>
    <col min="528" max="768" width="9.1328125" style="50"/>
    <col min="769" max="769" width="9.3984375" style="50" bestFit="1" customWidth="1"/>
    <col min="770" max="770" width="10" style="50" bestFit="1" customWidth="1"/>
    <col min="771" max="771" width="9.1328125" style="50"/>
    <col min="772" max="772" width="12.1328125" style="50" bestFit="1" customWidth="1"/>
    <col min="773" max="773" width="9.59765625" style="50" customWidth="1"/>
    <col min="774" max="774" width="11.1328125" style="50" bestFit="1" customWidth="1"/>
    <col min="775" max="775" width="8.1328125" style="50" bestFit="1" customWidth="1"/>
    <col min="776" max="776" width="8" style="50" customWidth="1"/>
    <col min="777" max="777" width="11.1328125" style="50" bestFit="1" customWidth="1"/>
    <col min="778" max="778" width="9.265625" style="50" bestFit="1" customWidth="1"/>
    <col min="779" max="779" width="7.265625" style="50" customWidth="1"/>
    <col min="780" max="780" width="11.1328125" style="50" bestFit="1" customWidth="1"/>
    <col min="781" max="781" width="8.73046875" style="50" customWidth="1"/>
    <col min="782" max="782" width="9" style="50" customWidth="1"/>
    <col min="783" max="783" width="11.1328125" style="50" bestFit="1" customWidth="1"/>
    <col min="784" max="1024" width="9.1328125" style="50"/>
    <col min="1025" max="1025" width="9.3984375" style="50" bestFit="1" customWidth="1"/>
    <col min="1026" max="1026" width="10" style="50" bestFit="1" customWidth="1"/>
    <col min="1027" max="1027" width="9.1328125" style="50"/>
    <col min="1028" max="1028" width="12.1328125" style="50" bestFit="1" customWidth="1"/>
    <col min="1029" max="1029" width="9.59765625" style="50" customWidth="1"/>
    <col min="1030" max="1030" width="11.1328125" style="50" bestFit="1" customWidth="1"/>
    <col min="1031" max="1031" width="8.1328125" style="50" bestFit="1" customWidth="1"/>
    <col min="1032" max="1032" width="8" style="50" customWidth="1"/>
    <col min="1033" max="1033" width="11.1328125" style="50" bestFit="1" customWidth="1"/>
    <col min="1034" max="1034" width="9.265625" style="50" bestFit="1" customWidth="1"/>
    <col min="1035" max="1035" width="7.265625" style="50" customWidth="1"/>
    <col min="1036" max="1036" width="11.1328125" style="50" bestFit="1" customWidth="1"/>
    <col min="1037" max="1037" width="8.73046875" style="50" customWidth="1"/>
    <col min="1038" max="1038" width="9" style="50" customWidth="1"/>
    <col min="1039" max="1039" width="11.1328125" style="50" bestFit="1" customWidth="1"/>
    <col min="1040" max="1280" width="9.1328125" style="50"/>
    <col min="1281" max="1281" width="9.3984375" style="50" bestFit="1" customWidth="1"/>
    <col min="1282" max="1282" width="10" style="50" bestFit="1" customWidth="1"/>
    <col min="1283" max="1283" width="9.1328125" style="50"/>
    <col min="1284" max="1284" width="12.1328125" style="50" bestFit="1" customWidth="1"/>
    <col min="1285" max="1285" width="9.59765625" style="50" customWidth="1"/>
    <col min="1286" max="1286" width="11.1328125" style="50" bestFit="1" customWidth="1"/>
    <col min="1287" max="1287" width="8.1328125" style="50" bestFit="1" customWidth="1"/>
    <col min="1288" max="1288" width="8" style="50" customWidth="1"/>
    <col min="1289" max="1289" width="11.1328125" style="50" bestFit="1" customWidth="1"/>
    <col min="1290" max="1290" width="9.265625" style="50" bestFit="1" customWidth="1"/>
    <col min="1291" max="1291" width="7.265625" style="50" customWidth="1"/>
    <col min="1292" max="1292" width="11.1328125" style="50" bestFit="1" customWidth="1"/>
    <col min="1293" max="1293" width="8.73046875" style="50" customWidth="1"/>
    <col min="1294" max="1294" width="9" style="50" customWidth="1"/>
    <col min="1295" max="1295" width="11.1328125" style="50" bestFit="1" customWidth="1"/>
    <col min="1296" max="1536" width="9.1328125" style="50"/>
    <col min="1537" max="1537" width="9.3984375" style="50" bestFit="1" customWidth="1"/>
    <col min="1538" max="1538" width="10" style="50" bestFit="1" customWidth="1"/>
    <col min="1539" max="1539" width="9.1328125" style="50"/>
    <col min="1540" max="1540" width="12.1328125" style="50" bestFit="1" customWidth="1"/>
    <col min="1541" max="1541" width="9.59765625" style="50" customWidth="1"/>
    <col min="1542" max="1542" width="11.1328125" style="50" bestFit="1" customWidth="1"/>
    <col min="1543" max="1543" width="8.1328125" style="50" bestFit="1" customWidth="1"/>
    <col min="1544" max="1544" width="8" style="50" customWidth="1"/>
    <col min="1545" max="1545" width="11.1328125" style="50" bestFit="1" customWidth="1"/>
    <col min="1546" max="1546" width="9.265625" style="50" bestFit="1" customWidth="1"/>
    <col min="1547" max="1547" width="7.265625" style="50" customWidth="1"/>
    <col min="1548" max="1548" width="11.1328125" style="50" bestFit="1" customWidth="1"/>
    <col min="1549" max="1549" width="8.73046875" style="50" customWidth="1"/>
    <col min="1550" max="1550" width="9" style="50" customWidth="1"/>
    <col min="1551" max="1551" width="11.1328125" style="50" bestFit="1" customWidth="1"/>
    <col min="1552" max="1792" width="9.1328125" style="50"/>
    <col min="1793" max="1793" width="9.3984375" style="50" bestFit="1" customWidth="1"/>
    <col min="1794" max="1794" width="10" style="50" bestFit="1" customWidth="1"/>
    <col min="1795" max="1795" width="9.1328125" style="50"/>
    <col min="1796" max="1796" width="12.1328125" style="50" bestFit="1" customWidth="1"/>
    <col min="1797" max="1797" width="9.59765625" style="50" customWidth="1"/>
    <col min="1798" max="1798" width="11.1328125" style="50" bestFit="1" customWidth="1"/>
    <col min="1799" max="1799" width="8.1328125" style="50" bestFit="1" customWidth="1"/>
    <col min="1800" max="1800" width="8" style="50" customWidth="1"/>
    <col min="1801" max="1801" width="11.1328125" style="50" bestFit="1" customWidth="1"/>
    <col min="1802" max="1802" width="9.265625" style="50" bestFit="1" customWidth="1"/>
    <col min="1803" max="1803" width="7.265625" style="50" customWidth="1"/>
    <col min="1804" max="1804" width="11.1328125" style="50" bestFit="1" customWidth="1"/>
    <col min="1805" max="1805" width="8.73046875" style="50" customWidth="1"/>
    <col min="1806" max="1806" width="9" style="50" customWidth="1"/>
    <col min="1807" max="1807" width="11.1328125" style="50" bestFit="1" customWidth="1"/>
    <col min="1808" max="2048" width="9.1328125" style="50"/>
    <col min="2049" max="2049" width="9.3984375" style="50" bestFit="1" customWidth="1"/>
    <col min="2050" max="2050" width="10" style="50" bestFit="1" customWidth="1"/>
    <col min="2051" max="2051" width="9.1328125" style="50"/>
    <col min="2052" max="2052" width="12.1328125" style="50" bestFit="1" customWidth="1"/>
    <col min="2053" max="2053" width="9.59765625" style="50" customWidth="1"/>
    <col min="2054" max="2054" width="11.1328125" style="50" bestFit="1" customWidth="1"/>
    <col min="2055" max="2055" width="8.1328125" style="50" bestFit="1" customWidth="1"/>
    <col min="2056" max="2056" width="8" style="50" customWidth="1"/>
    <col min="2057" max="2057" width="11.1328125" style="50" bestFit="1" customWidth="1"/>
    <col min="2058" max="2058" width="9.265625" style="50" bestFit="1" customWidth="1"/>
    <col min="2059" max="2059" width="7.265625" style="50" customWidth="1"/>
    <col min="2060" max="2060" width="11.1328125" style="50" bestFit="1" customWidth="1"/>
    <col min="2061" max="2061" width="8.73046875" style="50" customWidth="1"/>
    <col min="2062" max="2062" width="9" style="50" customWidth="1"/>
    <col min="2063" max="2063" width="11.1328125" style="50" bestFit="1" customWidth="1"/>
    <col min="2064" max="2304" width="9.1328125" style="50"/>
    <col min="2305" max="2305" width="9.3984375" style="50" bestFit="1" customWidth="1"/>
    <col min="2306" max="2306" width="10" style="50" bestFit="1" customWidth="1"/>
    <col min="2307" max="2307" width="9.1328125" style="50"/>
    <col min="2308" max="2308" width="12.1328125" style="50" bestFit="1" customWidth="1"/>
    <col min="2309" max="2309" width="9.59765625" style="50" customWidth="1"/>
    <col min="2310" max="2310" width="11.1328125" style="50" bestFit="1" customWidth="1"/>
    <col min="2311" max="2311" width="8.1328125" style="50" bestFit="1" customWidth="1"/>
    <col min="2312" max="2312" width="8" style="50" customWidth="1"/>
    <col min="2313" max="2313" width="11.1328125" style="50" bestFit="1" customWidth="1"/>
    <col min="2314" max="2314" width="9.265625" style="50" bestFit="1" customWidth="1"/>
    <col min="2315" max="2315" width="7.265625" style="50" customWidth="1"/>
    <col min="2316" max="2316" width="11.1328125" style="50" bestFit="1" customWidth="1"/>
    <col min="2317" max="2317" width="8.73046875" style="50" customWidth="1"/>
    <col min="2318" max="2318" width="9" style="50" customWidth="1"/>
    <col min="2319" max="2319" width="11.1328125" style="50" bestFit="1" customWidth="1"/>
    <col min="2320" max="2560" width="9.1328125" style="50"/>
    <col min="2561" max="2561" width="9.3984375" style="50" bestFit="1" customWidth="1"/>
    <col min="2562" max="2562" width="10" style="50" bestFit="1" customWidth="1"/>
    <col min="2563" max="2563" width="9.1328125" style="50"/>
    <col min="2564" max="2564" width="12.1328125" style="50" bestFit="1" customWidth="1"/>
    <col min="2565" max="2565" width="9.59765625" style="50" customWidth="1"/>
    <col min="2566" max="2566" width="11.1328125" style="50" bestFit="1" customWidth="1"/>
    <col min="2567" max="2567" width="8.1328125" style="50" bestFit="1" customWidth="1"/>
    <col min="2568" max="2568" width="8" style="50" customWidth="1"/>
    <col min="2569" max="2569" width="11.1328125" style="50" bestFit="1" customWidth="1"/>
    <col min="2570" max="2570" width="9.265625" style="50" bestFit="1" customWidth="1"/>
    <col min="2571" max="2571" width="7.265625" style="50" customWidth="1"/>
    <col min="2572" max="2572" width="11.1328125" style="50" bestFit="1" customWidth="1"/>
    <col min="2573" max="2573" width="8.73046875" style="50" customWidth="1"/>
    <col min="2574" max="2574" width="9" style="50" customWidth="1"/>
    <col min="2575" max="2575" width="11.1328125" style="50" bestFit="1" customWidth="1"/>
    <col min="2576" max="2816" width="9.1328125" style="50"/>
    <col min="2817" max="2817" width="9.3984375" style="50" bestFit="1" customWidth="1"/>
    <col min="2818" max="2818" width="10" style="50" bestFit="1" customWidth="1"/>
    <col min="2819" max="2819" width="9.1328125" style="50"/>
    <col min="2820" max="2820" width="12.1328125" style="50" bestFit="1" customWidth="1"/>
    <col min="2821" max="2821" width="9.59765625" style="50" customWidth="1"/>
    <col min="2822" max="2822" width="11.1328125" style="50" bestFit="1" customWidth="1"/>
    <col min="2823" max="2823" width="8.1328125" style="50" bestFit="1" customWidth="1"/>
    <col min="2824" max="2824" width="8" style="50" customWidth="1"/>
    <col min="2825" max="2825" width="11.1328125" style="50" bestFit="1" customWidth="1"/>
    <col min="2826" max="2826" width="9.265625" style="50" bestFit="1" customWidth="1"/>
    <col min="2827" max="2827" width="7.265625" style="50" customWidth="1"/>
    <col min="2828" max="2828" width="11.1328125" style="50" bestFit="1" customWidth="1"/>
    <col min="2829" max="2829" width="8.73046875" style="50" customWidth="1"/>
    <col min="2830" max="2830" width="9" style="50" customWidth="1"/>
    <col min="2831" max="2831" width="11.1328125" style="50" bestFit="1" customWidth="1"/>
    <col min="2832" max="3072" width="9.1328125" style="50"/>
    <col min="3073" max="3073" width="9.3984375" style="50" bestFit="1" customWidth="1"/>
    <col min="3074" max="3074" width="10" style="50" bestFit="1" customWidth="1"/>
    <col min="3075" max="3075" width="9.1328125" style="50"/>
    <col min="3076" max="3076" width="12.1328125" style="50" bestFit="1" customWidth="1"/>
    <col min="3077" max="3077" width="9.59765625" style="50" customWidth="1"/>
    <col min="3078" max="3078" width="11.1328125" style="50" bestFit="1" customWidth="1"/>
    <col min="3079" max="3079" width="8.1328125" style="50" bestFit="1" customWidth="1"/>
    <col min="3080" max="3080" width="8" style="50" customWidth="1"/>
    <col min="3081" max="3081" width="11.1328125" style="50" bestFit="1" customWidth="1"/>
    <col min="3082" max="3082" width="9.265625" style="50" bestFit="1" customWidth="1"/>
    <col min="3083" max="3083" width="7.265625" style="50" customWidth="1"/>
    <col min="3084" max="3084" width="11.1328125" style="50" bestFit="1" customWidth="1"/>
    <col min="3085" max="3085" width="8.73046875" style="50" customWidth="1"/>
    <col min="3086" max="3086" width="9" style="50" customWidth="1"/>
    <col min="3087" max="3087" width="11.1328125" style="50" bestFit="1" customWidth="1"/>
    <col min="3088" max="3328" width="9.1328125" style="50"/>
    <col min="3329" max="3329" width="9.3984375" style="50" bestFit="1" customWidth="1"/>
    <col min="3330" max="3330" width="10" style="50" bestFit="1" customWidth="1"/>
    <col min="3331" max="3331" width="9.1328125" style="50"/>
    <col min="3332" max="3332" width="12.1328125" style="50" bestFit="1" customWidth="1"/>
    <col min="3333" max="3333" width="9.59765625" style="50" customWidth="1"/>
    <col min="3334" max="3334" width="11.1328125" style="50" bestFit="1" customWidth="1"/>
    <col min="3335" max="3335" width="8.1328125" style="50" bestFit="1" customWidth="1"/>
    <col min="3336" max="3336" width="8" style="50" customWidth="1"/>
    <col min="3337" max="3337" width="11.1328125" style="50" bestFit="1" customWidth="1"/>
    <col min="3338" max="3338" width="9.265625" style="50" bestFit="1" customWidth="1"/>
    <col min="3339" max="3339" width="7.265625" style="50" customWidth="1"/>
    <col min="3340" max="3340" width="11.1328125" style="50" bestFit="1" customWidth="1"/>
    <col min="3341" max="3341" width="8.73046875" style="50" customWidth="1"/>
    <col min="3342" max="3342" width="9" style="50" customWidth="1"/>
    <col min="3343" max="3343" width="11.1328125" style="50" bestFit="1" customWidth="1"/>
    <col min="3344" max="3584" width="9.1328125" style="50"/>
    <col min="3585" max="3585" width="9.3984375" style="50" bestFit="1" customWidth="1"/>
    <col min="3586" max="3586" width="10" style="50" bestFit="1" customWidth="1"/>
    <col min="3587" max="3587" width="9.1328125" style="50"/>
    <col min="3588" max="3588" width="12.1328125" style="50" bestFit="1" customWidth="1"/>
    <col min="3589" max="3589" width="9.59765625" style="50" customWidth="1"/>
    <col min="3590" max="3590" width="11.1328125" style="50" bestFit="1" customWidth="1"/>
    <col min="3591" max="3591" width="8.1328125" style="50" bestFit="1" customWidth="1"/>
    <col min="3592" max="3592" width="8" style="50" customWidth="1"/>
    <col min="3593" max="3593" width="11.1328125" style="50" bestFit="1" customWidth="1"/>
    <col min="3594" max="3594" width="9.265625" style="50" bestFit="1" customWidth="1"/>
    <col min="3595" max="3595" width="7.265625" style="50" customWidth="1"/>
    <col min="3596" max="3596" width="11.1328125" style="50" bestFit="1" customWidth="1"/>
    <col min="3597" max="3597" width="8.73046875" style="50" customWidth="1"/>
    <col min="3598" max="3598" width="9" style="50" customWidth="1"/>
    <col min="3599" max="3599" width="11.1328125" style="50" bestFit="1" customWidth="1"/>
    <col min="3600" max="3840" width="9.1328125" style="50"/>
    <col min="3841" max="3841" width="9.3984375" style="50" bestFit="1" customWidth="1"/>
    <col min="3842" max="3842" width="10" style="50" bestFit="1" customWidth="1"/>
    <col min="3843" max="3843" width="9.1328125" style="50"/>
    <col min="3844" max="3844" width="12.1328125" style="50" bestFit="1" customWidth="1"/>
    <col min="3845" max="3845" width="9.59765625" style="50" customWidth="1"/>
    <col min="3846" max="3846" width="11.1328125" style="50" bestFit="1" customWidth="1"/>
    <col min="3847" max="3847" width="8.1328125" style="50" bestFit="1" customWidth="1"/>
    <col min="3848" max="3848" width="8" style="50" customWidth="1"/>
    <col min="3849" max="3849" width="11.1328125" style="50" bestFit="1" customWidth="1"/>
    <col min="3850" max="3850" width="9.265625" style="50" bestFit="1" customWidth="1"/>
    <col min="3851" max="3851" width="7.265625" style="50" customWidth="1"/>
    <col min="3852" max="3852" width="11.1328125" style="50" bestFit="1" customWidth="1"/>
    <col min="3853" max="3853" width="8.73046875" style="50" customWidth="1"/>
    <col min="3854" max="3854" width="9" style="50" customWidth="1"/>
    <col min="3855" max="3855" width="11.1328125" style="50" bestFit="1" customWidth="1"/>
    <col min="3856" max="4096" width="9.1328125" style="50"/>
    <col min="4097" max="4097" width="9.3984375" style="50" bestFit="1" customWidth="1"/>
    <col min="4098" max="4098" width="10" style="50" bestFit="1" customWidth="1"/>
    <col min="4099" max="4099" width="9.1328125" style="50"/>
    <col min="4100" max="4100" width="12.1328125" style="50" bestFit="1" customWidth="1"/>
    <col min="4101" max="4101" width="9.59765625" style="50" customWidth="1"/>
    <col min="4102" max="4102" width="11.1328125" style="50" bestFit="1" customWidth="1"/>
    <col min="4103" max="4103" width="8.1328125" style="50" bestFit="1" customWidth="1"/>
    <col min="4104" max="4104" width="8" style="50" customWidth="1"/>
    <col min="4105" max="4105" width="11.1328125" style="50" bestFit="1" customWidth="1"/>
    <col min="4106" max="4106" width="9.265625" style="50" bestFit="1" customWidth="1"/>
    <col min="4107" max="4107" width="7.265625" style="50" customWidth="1"/>
    <col min="4108" max="4108" width="11.1328125" style="50" bestFit="1" customWidth="1"/>
    <col min="4109" max="4109" width="8.73046875" style="50" customWidth="1"/>
    <col min="4110" max="4110" width="9" style="50" customWidth="1"/>
    <col min="4111" max="4111" width="11.1328125" style="50" bestFit="1" customWidth="1"/>
    <col min="4112" max="4352" width="9.1328125" style="50"/>
    <col min="4353" max="4353" width="9.3984375" style="50" bestFit="1" customWidth="1"/>
    <col min="4354" max="4354" width="10" style="50" bestFit="1" customWidth="1"/>
    <col min="4355" max="4355" width="9.1328125" style="50"/>
    <col min="4356" max="4356" width="12.1328125" style="50" bestFit="1" customWidth="1"/>
    <col min="4357" max="4357" width="9.59765625" style="50" customWidth="1"/>
    <col min="4358" max="4358" width="11.1328125" style="50" bestFit="1" customWidth="1"/>
    <col min="4359" max="4359" width="8.1328125" style="50" bestFit="1" customWidth="1"/>
    <col min="4360" max="4360" width="8" style="50" customWidth="1"/>
    <col min="4361" max="4361" width="11.1328125" style="50" bestFit="1" customWidth="1"/>
    <col min="4362" max="4362" width="9.265625" style="50" bestFit="1" customWidth="1"/>
    <col min="4363" max="4363" width="7.265625" style="50" customWidth="1"/>
    <col min="4364" max="4364" width="11.1328125" style="50" bestFit="1" customWidth="1"/>
    <col min="4365" max="4365" width="8.73046875" style="50" customWidth="1"/>
    <col min="4366" max="4366" width="9" style="50" customWidth="1"/>
    <col min="4367" max="4367" width="11.1328125" style="50" bestFit="1" customWidth="1"/>
    <col min="4368" max="4608" width="9.1328125" style="50"/>
    <col min="4609" max="4609" width="9.3984375" style="50" bestFit="1" customWidth="1"/>
    <col min="4610" max="4610" width="10" style="50" bestFit="1" customWidth="1"/>
    <col min="4611" max="4611" width="9.1328125" style="50"/>
    <col min="4612" max="4612" width="12.1328125" style="50" bestFit="1" customWidth="1"/>
    <col min="4613" max="4613" width="9.59765625" style="50" customWidth="1"/>
    <col min="4614" max="4614" width="11.1328125" style="50" bestFit="1" customWidth="1"/>
    <col min="4615" max="4615" width="8.1328125" style="50" bestFit="1" customWidth="1"/>
    <col min="4616" max="4616" width="8" style="50" customWidth="1"/>
    <col min="4617" max="4617" width="11.1328125" style="50" bestFit="1" customWidth="1"/>
    <col min="4618" max="4618" width="9.265625" style="50" bestFit="1" customWidth="1"/>
    <col min="4619" max="4619" width="7.265625" style="50" customWidth="1"/>
    <col min="4620" max="4620" width="11.1328125" style="50" bestFit="1" customWidth="1"/>
    <col min="4621" max="4621" width="8.73046875" style="50" customWidth="1"/>
    <col min="4622" max="4622" width="9" style="50" customWidth="1"/>
    <col min="4623" max="4623" width="11.1328125" style="50" bestFit="1" customWidth="1"/>
    <col min="4624" max="4864" width="9.1328125" style="50"/>
    <col min="4865" max="4865" width="9.3984375" style="50" bestFit="1" customWidth="1"/>
    <col min="4866" max="4866" width="10" style="50" bestFit="1" customWidth="1"/>
    <col min="4867" max="4867" width="9.1328125" style="50"/>
    <col min="4868" max="4868" width="12.1328125" style="50" bestFit="1" customWidth="1"/>
    <col min="4869" max="4869" width="9.59765625" style="50" customWidth="1"/>
    <col min="4870" max="4870" width="11.1328125" style="50" bestFit="1" customWidth="1"/>
    <col min="4871" max="4871" width="8.1328125" style="50" bestFit="1" customWidth="1"/>
    <col min="4872" max="4872" width="8" style="50" customWidth="1"/>
    <col min="4873" max="4873" width="11.1328125" style="50" bestFit="1" customWidth="1"/>
    <col min="4874" max="4874" width="9.265625" style="50" bestFit="1" customWidth="1"/>
    <col min="4875" max="4875" width="7.265625" style="50" customWidth="1"/>
    <col min="4876" max="4876" width="11.1328125" style="50" bestFit="1" customWidth="1"/>
    <col min="4877" max="4877" width="8.73046875" style="50" customWidth="1"/>
    <col min="4878" max="4878" width="9" style="50" customWidth="1"/>
    <col min="4879" max="4879" width="11.1328125" style="50" bestFit="1" customWidth="1"/>
    <col min="4880" max="5120" width="9.1328125" style="50"/>
    <col min="5121" max="5121" width="9.3984375" style="50" bestFit="1" customWidth="1"/>
    <col min="5122" max="5122" width="10" style="50" bestFit="1" customWidth="1"/>
    <col min="5123" max="5123" width="9.1328125" style="50"/>
    <col min="5124" max="5124" width="12.1328125" style="50" bestFit="1" customWidth="1"/>
    <col min="5125" max="5125" width="9.59765625" style="50" customWidth="1"/>
    <col min="5126" max="5126" width="11.1328125" style="50" bestFit="1" customWidth="1"/>
    <col min="5127" max="5127" width="8.1328125" style="50" bestFit="1" customWidth="1"/>
    <col min="5128" max="5128" width="8" style="50" customWidth="1"/>
    <col min="5129" max="5129" width="11.1328125" style="50" bestFit="1" customWidth="1"/>
    <col min="5130" max="5130" width="9.265625" style="50" bestFit="1" customWidth="1"/>
    <col min="5131" max="5131" width="7.265625" style="50" customWidth="1"/>
    <col min="5132" max="5132" width="11.1328125" style="50" bestFit="1" customWidth="1"/>
    <col min="5133" max="5133" width="8.73046875" style="50" customWidth="1"/>
    <col min="5134" max="5134" width="9" style="50" customWidth="1"/>
    <col min="5135" max="5135" width="11.1328125" style="50" bestFit="1" customWidth="1"/>
    <col min="5136" max="5376" width="9.1328125" style="50"/>
    <col min="5377" max="5377" width="9.3984375" style="50" bestFit="1" customWidth="1"/>
    <col min="5378" max="5378" width="10" style="50" bestFit="1" customWidth="1"/>
    <col min="5379" max="5379" width="9.1328125" style="50"/>
    <col min="5380" max="5380" width="12.1328125" style="50" bestFit="1" customWidth="1"/>
    <col min="5381" max="5381" width="9.59765625" style="50" customWidth="1"/>
    <col min="5382" max="5382" width="11.1328125" style="50" bestFit="1" customWidth="1"/>
    <col min="5383" max="5383" width="8.1328125" style="50" bestFit="1" customWidth="1"/>
    <col min="5384" max="5384" width="8" style="50" customWidth="1"/>
    <col min="5385" max="5385" width="11.1328125" style="50" bestFit="1" customWidth="1"/>
    <col min="5386" max="5386" width="9.265625" style="50" bestFit="1" customWidth="1"/>
    <col min="5387" max="5387" width="7.265625" style="50" customWidth="1"/>
    <col min="5388" max="5388" width="11.1328125" style="50" bestFit="1" customWidth="1"/>
    <col min="5389" max="5389" width="8.73046875" style="50" customWidth="1"/>
    <col min="5390" max="5390" width="9" style="50" customWidth="1"/>
    <col min="5391" max="5391" width="11.1328125" style="50" bestFit="1" customWidth="1"/>
    <col min="5392" max="5632" width="9.1328125" style="50"/>
    <col min="5633" max="5633" width="9.3984375" style="50" bestFit="1" customWidth="1"/>
    <col min="5634" max="5634" width="10" style="50" bestFit="1" customWidth="1"/>
    <col min="5635" max="5635" width="9.1328125" style="50"/>
    <col min="5636" max="5636" width="12.1328125" style="50" bestFit="1" customWidth="1"/>
    <col min="5637" max="5637" width="9.59765625" style="50" customWidth="1"/>
    <col min="5638" max="5638" width="11.1328125" style="50" bestFit="1" customWidth="1"/>
    <col min="5639" max="5639" width="8.1328125" style="50" bestFit="1" customWidth="1"/>
    <col min="5640" max="5640" width="8" style="50" customWidth="1"/>
    <col min="5641" max="5641" width="11.1328125" style="50" bestFit="1" customWidth="1"/>
    <col min="5642" max="5642" width="9.265625" style="50" bestFit="1" customWidth="1"/>
    <col min="5643" max="5643" width="7.265625" style="50" customWidth="1"/>
    <col min="5644" max="5644" width="11.1328125" style="50" bestFit="1" customWidth="1"/>
    <col min="5645" max="5645" width="8.73046875" style="50" customWidth="1"/>
    <col min="5646" max="5646" width="9" style="50" customWidth="1"/>
    <col min="5647" max="5647" width="11.1328125" style="50" bestFit="1" customWidth="1"/>
    <col min="5648" max="5888" width="9.1328125" style="50"/>
    <col min="5889" max="5889" width="9.3984375" style="50" bestFit="1" customWidth="1"/>
    <col min="5890" max="5890" width="10" style="50" bestFit="1" customWidth="1"/>
    <col min="5891" max="5891" width="9.1328125" style="50"/>
    <col min="5892" max="5892" width="12.1328125" style="50" bestFit="1" customWidth="1"/>
    <col min="5893" max="5893" width="9.59765625" style="50" customWidth="1"/>
    <col min="5894" max="5894" width="11.1328125" style="50" bestFit="1" customWidth="1"/>
    <col min="5895" max="5895" width="8.1328125" style="50" bestFit="1" customWidth="1"/>
    <col min="5896" max="5896" width="8" style="50" customWidth="1"/>
    <col min="5897" max="5897" width="11.1328125" style="50" bestFit="1" customWidth="1"/>
    <col min="5898" max="5898" width="9.265625" style="50" bestFit="1" customWidth="1"/>
    <col min="5899" max="5899" width="7.265625" style="50" customWidth="1"/>
    <col min="5900" max="5900" width="11.1328125" style="50" bestFit="1" customWidth="1"/>
    <col min="5901" max="5901" width="8.73046875" style="50" customWidth="1"/>
    <col min="5902" max="5902" width="9" style="50" customWidth="1"/>
    <col min="5903" max="5903" width="11.1328125" style="50" bestFit="1" customWidth="1"/>
    <col min="5904" max="6144" width="9.1328125" style="50"/>
    <col min="6145" max="6145" width="9.3984375" style="50" bestFit="1" customWidth="1"/>
    <col min="6146" max="6146" width="10" style="50" bestFit="1" customWidth="1"/>
    <col min="6147" max="6147" width="9.1328125" style="50"/>
    <col min="6148" max="6148" width="12.1328125" style="50" bestFit="1" customWidth="1"/>
    <col min="6149" max="6149" width="9.59765625" style="50" customWidth="1"/>
    <col min="6150" max="6150" width="11.1328125" style="50" bestFit="1" customWidth="1"/>
    <col min="6151" max="6151" width="8.1328125" style="50" bestFit="1" customWidth="1"/>
    <col min="6152" max="6152" width="8" style="50" customWidth="1"/>
    <col min="6153" max="6153" width="11.1328125" style="50" bestFit="1" customWidth="1"/>
    <col min="6154" max="6154" width="9.265625" style="50" bestFit="1" customWidth="1"/>
    <col min="6155" max="6155" width="7.265625" style="50" customWidth="1"/>
    <col min="6156" max="6156" width="11.1328125" style="50" bestFit="1" customWidth="1"/>
    <col min="6157" max="6157" width="8.73046875" style="50" customWidth="1"/>
    <col min="6158" max="6158" width="9" style="50" customWidth="1"/>
    <col min="6159" max="6159" width="11.1328125" style="50" bestFit="1" customWidth="1"/>
    <col min="6160" max="6400" width="9.1328125" style="50"/>
    <col min="6401" max="6401" width="9.3984375" style="50" bestFit="1" customWidth="1"/>
    <col min="6402" max="6402" width="10" style="50" bestFit="1" customWidth="1"/>
    <col min="6403" max="6403" width="9.1328125" style="50"/>
    <col min="6404" max="6404" width="12.1328125" style="50" bestFit="1" customWidth="1"/>
    <col min="6405" max="6405" width="9.59765625" style="50" customWidth="1"/>
    <col min="6406" max="6406" width="11.1328125" style="50" bestFit="1" customWidth="1"/>
    <col min="6407" max="6407" width="8.1328125" style="50" bestFit="1" customWidth="1"/>
    <col min="6408" max="6408" width="8" style="50" customWidth="1"/>
    <col min="6409" max="6409" width="11.1328125" style="50" bestFit="1" customWidth="1"/>
    <col min="6410" max="6410" width="9.265625" style="50" bestFit="1" customWidth="1"/>
    <col min="6411" max="6411" width="7.265625" style="50" customWidth="1"/>
    <col min="6412" max="6412" width="11.1328125" style="50" bestFit="1" customWidth="1"/>
    <col min="6413" max="6413" width="8.73046875" style="50" customWidth="1"/>
    <col min="6414" max="6414" width="9" style="50" customWidth="1"/>
    <col min="6415" max="6415" width="11.1328125" style="50" bestFit="1" customWidth="1"/>
    <col min="6416" max="6656" width="9.1328125" style="50"/>
    <col min="6657" max="6657" width="9.3984375" style="50" bestFit="1" customWidth="1"/>
    <col min="6658" max="6658" width="10" style="50" bestFit="1" customWidth="1"/>
    <col min="6659" max="6659" width="9.1328125" style="50"/>
    <col min="6660" max="6660" width="12.1328125" style="50" bestFit="1" customWidth="1"/>
    <col min="6661" max="6661" width="9.59765625" style="50" customWidth="1"/>
    <col min="6662" max="6662" width="11.1328125" style="50" bestFit="1" customWidth="1"/>
    <col min="6663" max="6663" width="8.1328125" style="50" bestFit="1" customWidth="1"/>
    <col min="6664" max="6664" width="8" style="50" customWidth="1"/>
    <col min="6665" max="6665" width="11.1328125" style="50" bestFit="1" customWidth="1"/>
    <col min="6666" max="6666" width="9.265625" style="50" bestFit="1" customWidth="1"/>
    <col min="6667" max="6667" width="7.265625" style="50" customWidth="1"/>
    <col min="6668" max="6668" width="11.1328125" style="50" bestFit="1" customWidth="1"/>
    <col min="6669" max="6669" width="8.73046875" style="50" customWidth="1"/>
    <col min="6670" max="6670" width="9" style="50" customWidth="1"/>
    <col min="6671" max="6671" width="11.1328125" style="50" bestFit="1" customWidth="1"/>
    <col min="6672" max="6912" width="9.1328125" style="50"/>
    <col min="6913" max="6913" width="9.3984375" style="50" bestFit="1" customWidth="1"/>
    <col min="6914" max="6914" width="10" style="50" bestFit="1" customWidth="1"/>
    <col min="6915" max="6915" width="9.1328125" style="50"/>
    <col min="6916" max="6916" width="12.1328125" style="50" bestFit="1" customWidth="1"/>
    <col min="6917" max="6917" width="9.59765625" style="50" customWidth="1"/>
    <col min="6918" max="6918" width="11.1328125" style="50" bestFit="1" customWidth="1"/>
    <col min="6919" max="6919" width="8.1328125" style="50" bestFit="1" customWidth="1"/>
    <col min="6920" max="6920" width="8" style="50" customWidth="1"/>
    <col min="6921" max="6921" width="11.1328125" style="50" bestFit="1" customWidth="1"/>
    <col min="6922" max="6922" width="9.265625" style="50" bestFit="1" customWidth="1"/>
    <col min="6923" max="6923" width="7.265625" style="50" customWidth="1"/>
    <col min="6924" max="6924" width="11.1328125" style="50" bestFit="1" customWidth="1"/>
    <col min="6925" max="6925" width="8.73046875" style="50" customWidth="1"/>
    <col min="6926" max="6926" width="9" style="50" customWidth="1"/>
    <col min="6927" max="6927" width="11.1328125" style="50" bestFit="1" customWidth="1"/>
    <col min="6928" max="7168" width="9.1328125" style="50"/>
    <col min="7169" max="7169" width="9.3984375" style="50" bestFit="1" customWidth="1"/>
    <col min="7170" max="7170" width="10" style="50" bestFit="1" customWidth="1"/>
    <col min="7171" max="7171" width="9.1328125" style="50"/>
    <col min="7172" max="7172" width="12.1328125" style="50" bestFit="1" customWidth="1"/>
    <col min="7173" max="7173" width="9.59765625" style="50" customWidth="1"/>
    <col min="7174" max="7174" width="11.1328125" style="50" bestFit="1" customWidth="1"/>
    <col min="7175" max="7175" width="8.1328125" style="50" bestFit="1" customWidth="1"/>
    <col min="7176" max="7176" width="8" style="50" customWidth="1"/>
    <col min="7177" max="7177" width="11.1328125" style="50" bestFit="1" customWidth="1"/>
    <col min="7178" max="7178" width="9.265625" style="50" bestFit="1" customWidth="1"/>
    <col min="7179" max="7179" width="7.265625" style="50" customWidth="1"/>
    <col min="7180" max="7180" width="11.1328125" style="50" bestFit="1" customWidth="1"/>
    <col min="7181" max="7181" width="8.73046875" style="50" customWidth="1"/>
    <col min="7182" max="7182" width="9" style="50" customWidth="1"/>
    <col min="7183" max="7183" width="11.1328125" style="50" bestFit="1" customWidth="1"/>
    <col min="7184" max="7424" width="9.1328125" style="50"/>
    <col min="7425" max="7425" width="9.3984375" style="50" bestFit="1" customWidth="1"/>
    <col min="7426" max="7426" width="10" style="50" bestFit="1" customWidth="1"/>
    <col min="7427" max="7427" width="9.1328125" style="50"/>
    <col min="7428" max="7428" width="12.1328125" style="50" bestFit="1" customWidth="1"/>
    <col min="7429" max="7429" width="9.59765625" style="50" customWidth="1"/>
    <col min="7430" max="7430" width="11.1328125" style="50" bestFit="1" customWidth="1"/>
    <col min="7431" max="7431" width="8.1328125" style="50" bestFit="1" customWidth="1"/>
    <col min="7432" max="7432" width="8" style="50" customWidth="1"/>
    <col min="7433" max="7433" width="11.1328125" style="50" bestFit="1" customWidth="1"/>
    <col min="7434" max="7434" width="9.265625" style="50" bestFit="1" customWidth="1"/>
    <col min="7435" max="7435" width="7.265625" style="50" customWidth="1"/>
    <col min="7436" max="7436" width="11.1328125" style="50" bestFit="1" customWidth="1"/>
    <col min="7437" max="7437" width="8.73046875" style="50" customWidth="1"/>
    <col min="7438" max="7438" width="9" style="50" customWidth="1"/>
    <col min="7439" max="7439" width="11.1328125" style="50" bestFit="1" customWidth="1"/>
    <col min="7440" max="7680" width="9.1328125" style="50"/>
    <col min="7681" max="7681" width="9.3984375" style="50" bestFit="1" customWidth="1"/>
    <col min="7682" max="7682" width="10" style="50" bestFit="1" customWidth="1"/>
    <col min="7683" max="7683" width="9.1328125" style="50"/>
    <col min="7684" max="7684" width="12.1328125" style="50" bestFit="1" customWidth="1"/>
    <col min="7685" max="7685" width="9.59765625" style="50" customWidth="1"/>
    <col min="7686" max="7686" width="11.1328125" style="50" bestFit="1" customWidth="1"/>
    <col min="7687" max="7687" width="8.1328125" style="50" bestFit="1" customWidth="1"/>
    <col min="7688" max="7688" width="8" style="50" customWidth="1"/>
    <col min="7689" max="7689" width="11.1328125" style="50" bestFit="1" customWidth="1"/>
    <col min="7690" max="7690" width="9.265625" style="50" bestFit="1" customWidth="1"/>
    <col min="7691" max="7691" width="7.265625" style="50" customWidth="1"/>
    <col min="7692" max="7692" width="11.1328125" style="50" bestFit="1" customWidth="1"/>
    <col min="7693" max="7693" width="8.73046875" style="50" customWidth="1"/>
    <col min="7694" max="7694" width="9" style="50" customWidth="1"/>
    <col min="7695" max="7695" width="11.1328125" style="50" bestFit="1" customWidth="1"/>
    <col min="7696" max="7936" width="9.1328125" style="50"/>
    <col min="7937" max="7937" width="9.3984375" style="50" bestFit="1" customWidth="1"/>
    <col min="7938" max="7938" width="10" style="50" bestFit="1" customWidth="1"/>
    <col min="7939" max="7939" width="9.1328125" style="50"/>
    <col min="7940" max="7940" width="12.1328125" style="50" bestFit="1" customWidth="1"/>
    <col min="7941" max="7941" width="9.59765625" style="50" customWidth="1"/>
    <col min="7942" max="7942" width="11.1328125" style="50" bestFit="1" customWidth="1"/>
    <col min="7943" max="7943" width="8.1328125" style="50" bestFit="1" customWidth="1"/>
    <col min="7944" max="7944" width="8" style="50" customWidth="1"/>
    <col min="7945" max="7945" width="11.1328125" style="50" bestFit="1" customWidth="1"/>
    <col min="7946" max="7946" width="9.265625" style="50" bestFit="1" customWidth="1"/>
    <col min="7947" max="7947" width="7.265625" style="50" customWidth="1"/>
    <col min="7948" max="7948" width="11.1328125" style="50" bestFit="1" customWidth="1"/>
    <col min="7949" max="7949" width="8.73046875" style="50" customWidth="1"/>
    <col min="7950" max="7950" width="9" style="50" customWidth="1"/>
    <col min="7951" max="7951" width="11.1328125" style="50" bestFit="1" customWidth="1"/>
    <col min="7952" max="8192" width="9.1328125" style="50"/>
    <col min="8193" max="8193" width="9.3984375" style="50" bestFit="1" customWidth="1"/>
    <col min="8194" max="8194" width="10" style="50" bestFit="1" customWidth="1"/>
    <col min="8195" max="8195" width="9.1328125" style="50"/>
    <col min="8196" max="8196" width="12.1328125" style="50" bestFit="1" customWidth="1"/>
    <col min="8197" max="8197" width="9.59765625" style="50" customWidth="1"/>
    <col min="8198" max="8198" width="11.1328125" style="50" bestFit="1" customWidth="1"/>
    <col min="8199" max="8199" width="8.1328125" style="50" bestFit="1" customWidth="1"/>
    <col min="8200" max="8200" width="8" style="50" customWidth="1"/>
    <col min="8201" max="8201" width="11.1328125" style="50" bestFit="1" customWidth="1"/>
    <col min="8202" max="8202" width="9.265625" style="50" bestFit="1" customWidth="1"/>
    <col min="8203" max="8203" width="7.265625" style="50" customWidth="1"/>
    <col min="8204" max="8204" width="11.1328125" style="50" bestFit="1" customWidth="1"/>
    <col min="8205" max="8205" width="8.73046875" style="50" customWidth="1"/>
    <col min="8206" max="8206" width="9" style="50" customWidth="1"/>
    <col min="8207" max="8207" width="11.1328125" style="50" bestFit="1" customWidth="1"/>
    <col min="8208" max="8448" width="9.1328125" style="50"/>
    <col min="8449" max="8449" width="9.3984375" style="50" bestFit="1" customWidth="1"/>
    <col min="8450" max="8450" width="10" style="50" bestFit="1" customWidth="1"/>
    <col min="8451" max="8451" width="9.1328125" style="50"/>
    <col min="8452" max="8452" width="12.1328125" style="50" bestFit="1" customWidth="1"/>
    <col min="8453" max="8453" width="9.59765625" style="50" customWidth="1"/>
    <col min="8454" max="8454" width="11.1328125" style="50" bestFit="1" customWidth="1"/>
    <col min="8455" max="8455" width="8.1328125" style="50" bestFit="1" customWidth="1"/>
    <col min="8456" max="8456" width="8" style="50" customWidth="1"/>
    <col min="8457" max="8457" width="11.1328125" style="50" bestFit="1" customWidth="1"/>
    <col min="8458" max="8458" width="9.265625" style="50" bestFit="1" customWidth="1"/>
    <col min="8459" max="8459" width="7.265625" style="50" customWidth="1"/>
    <col min="8460" max="8460" width="11.1328125" style="50" bestFit="1" customWidth="1"/>
    <col min="8461" max="8461" width="8.73046875" style="50" customWidth="1"/>
    <col min="8462" max="8462" width="9" style="50" customWidth="1"/>
    <col min="8463" max="8463" width="11.1328125" style="50" bestFit="1" customWidth="1"/>
    <col min="8464" max="8704" width="9.1328125" style="50"/>
    <col min="8705" max="8705" width="9.3984375" style="50" bestFit="1" customWidth="1"/>
    <col min="8706" max="8706" width="10" style="50" bestFit="1" customWidth="1"/>
    <col min="8707" max="8707" width="9.1328125" style="50"/>
    <col min="8708" max="8708" width="12.1328125" style="50" bestFit="1" customWidth="1"/>
    <col min="8709" max="8709" width="9.59765625" style="50" customWidth="1"/>
    <col min="8710" max="8710" width="11.1328125" style="50" bestFit="1" customWidth="1"/>
    <col min="8711" max="8711" width="8.1328125" style="50" bestFit="1" customWidth="1"/>
    <col min="8712" max="8712" width="8" style="50" customWidth="1"/>
    <col min="8713" max="8713" width="11.1328125" style="50" bestFit="1" customWidth="1"/>
    <col min="8714" max="8714" width="9.265625" style="50" bestFit="1" customWidth="1"/>
    <col min="8715" max="8715" width="7.265625" style="50" customWidth="1"/>
    <col min="8716" max="8716" width="11.1328125" style="50" bestFit="1" customWidth="1"/>
    <col min="8717" max="8717" width="8.73046875" style="50" customWidth="1"/>
    <col min="8718" max="8718" width="9" style="50" customWidth="1"/>
    <col min="8719" max="8719" width="11.1328125" style="50" bestFit="1" customWidth="1"/>
    <col min="8720" max="8960" width="9.1328125" style="50"/>
    <col min="8961" max="8961" width="9.3984375" style="50" bestFit="1" customWidth="1"/>
    <col min="8962" max="8962" width="10" style="50" bestFit="1" customWidth="1"/>
    <col min="8963" max="8963" width="9.1328125" style="50"/>
    <col min="8964" max="8964" width="12.1328125" style="50" bestFit="1" customWidth="1"/>
    <col min="8965" max="8965" width="9.59765625" style="50" customWidth="1"/>
    <col min="8966" max="8966" width="11.1328125" style="50" bestFit="1" customWidth="1"/>
    <col min="8967" max="8967" width="8.1328125" style="50" bestFit="1" customWidth="1"/>
    <col min="8968" max="8968" width="8" style="50" customWidth="1"/>
    <col min="8969" max="8969" width="11.1328125" style="50" bestFit="1" customWidth="1"/>
    <col min="8970" max="8970" width="9.265625" style="50" bestFit="1" customWidth="1"/>
    <col min="8971" max="8971" width="7.265625" style="50" customWidth="1"/>
    <col min="8972" max="8972" width="11.1328125" style="50" bestFit="1" customWidth="1"/>
    <col min="8973" max="8973" width="8.73046875" style="50" customWidth="1"/>
    <col min="8974" max="8974" width="9" style="50" customWidth="1"/>
    <col min="8975" max="8975" width="11.1328125" style="50" bestFit="1" customWidth="1"/>
    <col min="8976" max="9216" width="9.1328125" style="50"/>
    <col min="9217" max="9217" width="9.3984375" style="50" bestFit="1" customWidth="1"/>
    <col min="9218" max="9218" width="10" style="50" bestFit="1" customWidth="1"/>
    <col min="9219" max="9219" width="9.1328125" style="50"/>
    <col min="9220" max="9220" width="12.1328125" style="50" bestFit="1" customWidth="1"/>
    <col min="9221" max="9221" width="9.59765625" style="50" customWidth="1"/>
    <col min="9222" max="9222" width="11.1328125" style="50" bestFit="1" customWidth="1"/>
    <col min="9223" max="9223" width="8.1328125" style="50" bestFit="1" customWidth="1"/>
    <col min="9224" max="9224" width="8" style="50" customWidth="1"/>
    <col min="9225" max="9225" width="11.1328125" style="50" bestFit="1" customWidth="1"/>
    <col min="9226" max="9226" width="9.265625" style="50" bestFit="1" customWidth="1"/>
    <col min="9227" max="9227" width="7.265625" style="50" customWidth="1"/>
    <col min="9228" max="9228" width="11.1328125" style="50" bestFit="1" customWidth="1"/>
    <col min="9229" max="9229" width="8.73046875" style="50" customWidth="1"/>
    <col min="9230" max="9230" width="9" style="50" customWidth="1"/>
    <col min="9231" max="9231" width="11.1328125" style="50" bestFit="1" customWidth="1"/>
    <col min="9232" max="9472" width="9.1328125" style="50"/>
    <col min="9473" max="9473" width="9.3984375" style="50" bestFit="1" customWidth="1"/>
    <col min="9474" max="9474" width="10" style="50" bestFit="1" customWidth="1"/>
    <col min="9475" max="9475" width="9.1328125" style="50"/>
    <col min="9476" max="9476" width="12.1328125" style="50" bestFit="1" customWidth="1"/>
    <col min="9477" max="9477" width="9.59765625" style="50" customWidth="1"/>
    <col min="9478" max="9478" width="11.1328125" style="50" bestFit="1" customWidth="1"/>
    <col min="9479" max="9479" width="8.1328125" style="50" bestFit="1" customWidth="1"/>
    <col min="9480" max="9480" width="8" style="50" customWidth="1"/>
    <col min="9481" max="9481" width="11.1328125" style="50" bestFit="1" customWidth="1"/>
    <col min="9482" max="9482" width="9.265625" style="50" bestFit="1" customWidth="1"/>
    <col min="9483" max="9483" width="7.265625" style="50" customWidth="1"/>
    <col min="9484" max="9484" width="11.1328125" style="50" bestFit="1" customWidth="1"/>
    <col min="9485" max="9485" width="8.73046875" style="50" customWidth="1"/>
    <col min="9486" max="9486" width="9" style="50" customWidth="1"/>
    <col min="9487" max="9487" width="11.1328125" style="50" bestFit="1" customWidth="1"/>
    <col min="9488" max="9728" width="9.1328125" style="50"/>
    <col min="9729" max="9729" width="9.3984375" style="50" bestFit="1" customWidth="1"/>
    <col min="9730" max="9730" width="10" style="50" bestFit="1" customWidth="1"/>
    <col min="9731" max="9731" width="9.1328125" style="50"/>
    <col min="9732" max="9732" width="12.1328125" style="50" bestFit="1" customWidth="1"/>
    <col min="9733" max="9733" width="9.59765625" style="50" customWidth="1"/>
    <col min="9734" max="9734" width="11.1328125" style="50" bestFit="1" customWidth="1"/>
    <col min="9735" max="9735" width="8.1328125" style="50" bestFit="1" customWidth="1"/>
    <col min="9736" max="9736" width="8" style="50" customWidth="1"/>
    <col min="9737" max="9737" width="11.1328125" style="50" bestFit="1" customWidth="1"/>
    <col min="9738" max="9738" width="9.265625" style="50" bestFit="1" customWidth="1"/>
    <col min="9739" max="9739" width="7.265625" style="50" customWidth="1"/>
    <col min="9740" max="9740" width="11.1328125" style="50" bestFit="1" customWidth="1"/>
    <col min="9741" max="9741" width="8.73046875" style="50" customWidth="1"/>
    <col min="9742" max="9742" width="9" style="50" customWidth="1"/>
    <col min="9743" max="9743" width="11.1328125" style="50" bestFit="1" customWidth="1"/>
    <col min="9744" max="9984" width="9.1328125" style="50"/>
    <col min="9985" max="9985" width="9.3984375" style="50" bestFit="1" customWidth="1"/>
    <col min="9986" max="9986" width="10" style="50" bestFit="1" customWidth="1"/>
    <col min="9987" max="9987" width="9.1328125" style="50"/>
    <col min="9988" max="9988" width="12.1328125" style="50" bestFit="1" customWidth="1"/>
    <col min="9989" max="9989" width="9.59765625" style="50" customWidth="1"/>
    <col min="9990" max="9990" width="11.1328125" style="50" bestFit="1" customWidth="1"/>
    <col min="9991" max="9991" width="8.1328125" style="50" bestFit="1" customWidth="1"/>
    <col min="9992" max="9992" width="8" style="50" customWidth="1"/>
    <col min="9993" max="9993" width="11.1328125" style="50" bestFit="1" customWidth="1"/>
    <col min="9994" max="9994" width="9.265625" style="50" bestFit="1" customWidth="1"/>
    <col min="9995" max="9995" width="7.265625" style="50" customWidth="1"/>
    <col min="9996" max="9996" width="11.1328125" style="50" bestFit="1" customWidth="1"/>
    <col min="9997" max="9997" width="8.73046875" style="50" customWidth="1"/>
    <col min="9998" max="9998" width="9" style="50" customWidth="1"/>
    <col min="9999" max="9999" width="11.1328125" style="50" bestFit="1" customWidth="1"/>
    <col min="10000" max="10240" width="9.1328125" style="50"/>
    <col min="10241" max="10241" width="9.3984375" style="50" bestFit="1" customWidth="1"/>
    <col min="10242" max="10242" width="10" style="50" bestFit="1" customWidth="1"/>
    <col min="10243" max="10243" width="9.1328125" style="50"/>
    <col min="10244" max="10244" width="12.1328125" style="50" bestFit="1" customWidth="1"/>
    <col min="10245" max="10245" width="9.59765625" style="50" customWidth="1"/>
    <col min="10246" max="10246" width="11.1328125" style="50" bestFit="1" customWidth="1"/>
    <col min="10247" max="10247" width="8.1328125" style="50" bestFit="1" customWidth="1"/>
    <col min="10248" max="10248" width="8" style="50" customWidth="1"/>
    <col min="10249" max="10249" width="11.1328125" style="50" bestFit="1" customWidth="1"/>
    <col min="10250" max="10250" width="9.265625" style="50" bestFit="1" customWidth="1"/>
    <col min="10251" max="10251" width="7.265625" style="50" customWidth="1"/>
    <col min="10252" max="10252" width="11.1328125" style="50" bestFit="1" customWidth="1"/>
    <col min="10253" max="10253" width="8.73046875" style="50" customWidth="1"/>
    <col min="10254" max="10254" width="9" style="50" customWidth="1"/>
    <col min="10255" max="10255" width="11.1328125" style="50" bestFit="1" customWidth="1"/>
    <col min="10256" max="10496" width="9.1328125" style="50"/>
    <col min="10497" max="10497" width="9.3984375" style="50" bestFit="1" customWidth="1"/>
    <col min="10498" max="10498" width="10" style="50" bestFit="1" customWidth="1"/>
    <col min="10499" max="10499" width="9.1328125" style="50"/>
    <col min="10500" max="10500" width="12.1328125" style="50" bestFit="1" customWidth="1"/>
    <col min="10501" max="10501" width="9.59765625" style="50" customWidth="1"/>
    <col min="10502" max="10502" width="11.1328125" style="50" bestFit="1" customWidth="1"/>
    <col min="10503" max="10503" width="8.1328125" style="50" bestFit="1" customWidth="1"/>
    <col min="10504" max="10504" width="8" style="50" customWidth="1"/>
    <col min="10505" max="10505" width="11.1328125" style="50" bestFit="1" customWidth="1"/>
    <col min="10506" max="10506" width="9.265625" style="50" bestFit="1" customWidth="1"/>
    <col min="10507" max="10507" width="7.265625" style="50" customWidth="1"/>
    <col min="10508" max="10508" width="11.1328125" style="50" bestFit="1" customWidth="1"/>
    <col min="10509" max="10509" width="8.73046875" style="50" customWidth="1"/>
    <col min="10510" max="10510" width="9" style="50" customWidth="1"/>
    <col min="10511" max="10511" width="11.1328125" style="50" bestFit="1" customWidth="1"/>
    <col min="10512" max="10752" width="9.1328125" style="50"/>
    <col min="10753" max="10753" width="9.3984375" style="50" bestFit="1" customWidth="1"/>
    <col min="10754" max="10754" width="10" style="50" bestFit="1" customWidth="1"/>
    <col min="10755" max="10755" width="9.1328125" style="50"/>
    <col min="10756" max="10756" width="12.1328125" style="50" bestFit="1" customWidth="1"/>
    <col min="10757" max="10757" width="9.59765625" style="50" customWidth="1"/>
    <col min="10758" max="10758" width="11.1328125" style="50" bestFit="1" customWidth="1"/>
    <col min="10759" max="10759" width="8.1328125" style="50" bestFit="1" customWidth="1"/>
    <col min="10760" max="10760" width="8" style="50" customWidth="1"/>
    <col min="10761" max="10761" width="11.1328125" style="50" bestFit="1" customWidth="1"/>
    <col min="10762" max="10762" width="9.265625" style="50" bestFit="1" customWidth="1"/>
    <col min="10763" max="10763" width="7.265625" style="50" customWidth="1"/>
    <col min="10764" max="10764" width="11.1328125" style="50" bestFit="1" customWidth="1"/>
    <col min="10765" max="10765" width="8.73046875" style="50" customWidth="1"/>
    <col min="10766" max="10766" width="9" style="50" customWidth="1"/>
    <col min="10767" max="10767" width="11.1328125" style="50" bestFit="1" customWidth="1"/>
    <col min="10768" max="11008" width="9.1328125" style="50"/>
    <col min="11009" max="11009" width="9.3984375" style="50" bestFit="1" customWidth="1"/>
    <col min="11010" max="11010" width="10" style="50" bestFit="1" customWidth="1"/>
    <col min="11011" max="11011" width="9.1328125" style="50"/>
    <col min="11012" max="11012" width="12.1328125" style="50" bestFit="1" customWidth="1"/>
    <col min="11013" max="11013" width="9.59765625" style="50" customWidth="1"/>
    <col min="11014" max="11014" width="11.1328125" style="50" bestFit="1" customWidth="1"/>
    <col min="11015" max="11015" width="8.1328125" style="50" bestFit="1" customWidth="1"/>
    <col min="11016" max="11016" width="8" style="50" customWidth="1"/>
    <col min="11017" max="11017" width="11.1328125" style="50" bestFit="1" customWidth="1"/>
    <col min="11018" max="11018" width="9.265625" style="50" bestFit="1" customWidth="1"/>
    <col min="11019" max="11019" width="7.265625" style="50" customWidth="1"/>
    <col min="11020" max="11020" width="11.1328125" style="50" bestFit="1" customWidth="1"/>
    <col min="11021" max="11021" width="8.73046875" style="50" customWidth="1"/>
    <col min="11022" max="11022" width="9" style="50" customWidth="1"/>
    <col min="11023" max="11023" width="11.1328125" style="50" bestFit="1" customWidth="1"/>
    <col min="11024" max="11264" width="9.1328125" style="50"/>
    <col min="11265" max="11265" width="9.3984375" style="50" bestFit="1" customWidth="1"/>
    <col min="11266" max="11266" width="10" style="50" bestFit="1" customWidth="1"/>
    <col min="11267" max="11267" width="9.1328125" style="50"/>
    <col min="11268" max="11268" width="12.1328125" style="50" bestFit="1" customWidth="1"/>
    <col min="11269" max="11269" width="9.59765625" style="50" customWidth="1"/>
    <col min="11270" max="11270" width="11.1328125" style="50" bestFit="1" customWidth="1"/>
    <col min="11271" max="11271" width="8.1328125" style="50" bestFit="1" customWidth="1"/>
    <col min="11272" max="11272" width="8" style="50" customWidth="1"/>
    <col min="11273" max="11273" width="11.1328125" style="50" bestFit="1" customWidth="1"/>
    <col min="11274" max="11274" width="9.265625" style="50" bestFit="1" customWidth="1"/>
    <col min="11275" max="11275" width="7.265625" style="50" customWidth="1"/>
    <col min="11276" max="11276" width="11.1328125" style="50" bestFit="1" customWidth="1"/>
    <col min="11277" max="11277" width="8.73046875" style="50" customWidth="1"/>
    <col min="11278" max="11278" width="9" style="50" customWidth="1"/>
    <col min="11279" max="11279" width="11.1328125" style="50" bestFit="1" customWidth="1"/>
    <col min="11280" max="11520" width="9.1328125" style="50"/>
    <col min="11521" max="11521" width="9.3984375" style="50" bestFit="1" customWidth="1"/>
    <col min="11522" max="11522" width="10" style="50" bestFit="1" customWidth="1"/>
    <col min="11523" max="11523" width="9.1328125" style="50"/>
    <col min="11524" max="11524" width="12.1328125" style="50" bestFit="1" customWidth="1"/>
    <col min="11525" max="11525" width="9.59765625" style="50" customWidth="1"/>
    <col min="11526" max="11526" width="11.1328125" style="50" bestFit="1" customWidth="1"/>
    <col min="11527" max="11527" width="8.1328125" style="50" bestFit="1" customWidth="1"/>
    <col min="11528" max="11528" width="8" style="50" customWidth="1"/>
    <col min="11529" max="11529" width="11.1328125" style="50" bestFit="1" customWidth="1"/>
    <col min="11530" max="11530" width="9.265625" style="50" bestFit="1" customWidth="1"/>
    <col min="11531" max="11531" width="7.265625" style="50" customWidth="1"/>
    <col min="11532" max="11532" width="11.1328125" style="50" bestFit="1" customWidth="1"/>
    <col min="11533" max="11533" width="8.73046875" style="50" customWidth="1"/>
    <col min="11534" max="11534" width="9" style="50" customWidth="1"/>
    <col min="11535" max="11535" width="11.1328125" style="50" bestFit="1" customWidth="1"/>
    <col min="11536" max="11776" width="9.1328125" style="50"/>
    <col min="11777" max="11777" width="9.3984375" style="50" bestFit="1" customWidth="1"/>
    <col min="11778" max="11778" width="10" style="50" bestFit="1" customWidth="1"/>
    <col min="11779" max="11779" width="9.1328125" style="50"/>
    <col min="11780" max="11780" width="12.1328125" style="50" bestFit="1" customWidth="1"/>
    <col min="11781" max="11781" width="9.59765625" style="50" customWidth="1"/>
    <col min="11782" max="11782" width="11.1328125" style="50" bestFit="1" customWidth="1"/>
    <col min="11783" max="11783" width="8.1328125" style="50" bestFit="1" customWidth="1"/>
    <col min="11784" max="11784" width="8" style="50" customWidth="1"/>
    <col min="11785" max="11785" width="11.1328125" style="50" bestFit="1" customWidth="1"/>
    <col min="11786" max="11786" width="9.265625" style="50" bestFit="1" customWidth="1"/>
    <col min="11787" max="11787" width="7.265625" style="50" customWidth="1"/>
    <col min="11788" max="11788" width="11.1328125" style="50" bestFit="1" customWidth="1"/>
    <col min="11789" max="11789" width="8.73046875" style="50" customWidth="1"/>
    <col min="11790" max="11790" width="9" style="50" customWidth="1"/>
    <col min="11791" max="11791" width="11.1328125" style="50" bestFit="1" customWidth="1"/>
    <col min="11792" max="12032" width="9.1328125" style="50"/>
    <col min="12033" max="12033" width="9.3984375" style="50" bestFit="1" customWidth="1"/>
    <col min="12034" max="12034" width="10" style="50" bestFit="1" customWidth="1"/>
    <col min="12035" max="12035" width="9.1328125" style="50"/>
    <col min="12036" max="12036" width="12.1328125" style="50" bestFit="1" customWidth="1"/>
    <col min="12037" max="12037" width="9.59765625" style="50" customWidth="1"/>
    <col min="12038" max="12038" width="11.1328125" style="50" bestFit="1" customWidth="1"/>
    <col min="12039" max="12039" width="8.1328125" style="50" bestFit="1" customWidth="1"/>
    <col min="12040" max="12040" width="8" style="50" customWidth="1"/>
    <col min="12041" max="12041" width="11.1328125" style="50" bestFit="1" customWidth="1"/>
    <col min="12042" max="12042" width="9.265625" style="50" bestFit="1" customWidth="1"/>
    <col min="12043" max="12043" width="7.265625" style="50" customWidth="1"/>
    <col min="12044" max="12044" width="11.1328125" style="50" bestFit="1" customWidth="1"/>
    <col min="12045" max="12045" width="8.73046875" style="50" customWidth="1"/>
    <col min="12046" max="12046" width="9" style="50" customWidth="1"/>
    <col min="12047" max="12047" width="11.1328125" style="50" bestFit="1" customWidth="1"/>
    <col min="12048" max="12288" width="9.1328125" style="50"/>
    <col min="12289" max="12289" width="9.3984375" style="50" bestFit="1" customWidth="1"/>
    <col min="12290" max="12290" width="10" style="50" bestFit="1" customWidth="1"/>
    <col min="12291" max="12291" width="9.1328125" style="50"/>
    <col min="12292" max="12292" width="12.1328125" style="50" bestFit="1" customWidth="1"/>
    <col min="12293" max="12293" width="9.59765625" style="50" customWidth="1"/>
    <col min="12294" max="12294" width="11.1328125" style="50" bestFit="1" customWidth="1"/>
    <col min="12295" max="12295" width="8.1328125" style="50" bestFit="1" customWidth="1"/>
    <col min="12296" max="12296" width="8" style="50" customWidth="1"/>
    <col min="12297" max="12297" width="11.1328125" style="50" bestFit="1" customWidth="1"/>
    <col min="12298" max="12298" width="9.265625" style="50" bestFit="1" customWidth="1"/>
    <col min="12299" max="12299" width="7.265625" style="50" customWidth="1"/>
    <col min="12300" max="12300" width="11.1328125" style="50" bestFit="1" customWidth="1"/>
    <col min="12301" max="12301" width="8.73046875" style="50" customWidth="1"/>
    <col min="12302" max="12302" width="9" style="50" customWidth="1"/>
    <col min="12303" max="12303" width="11.1328125" style="50" bestFit="1" customWidth="1"/>
    <col min="12304" max="12544" width="9.1328125" style="50"/>
    <col min="12545" max="12545" width="9.3984375" style="50" bestFit="1" customWidth="1"/>
    <col min="12546" max="12546" width="10" style="50" bestFit="1" customWidth="1"/>
    <col min="12547" max="12547" width="9.1328125" style="50"/>
    <col min="12548" max="12548" width="12.1328125" style="50" bestFit="1" customWidth="1"/>
    <col min="12549" max="12549" width="9.59765625" style="50" customWidth="1"/>
    <col min="12550" max="12550" width="11.1328125" style="50" bestFit="1" customWidth="1"/>
    <col min="12551" max="12551" width="8.1328125" style="50" bestFit="1" customWidth="1"/>
    <col min="12552" max="12552" width="8" style="50" customWidth="1"/>
    <col min="12553" max="12553" width="11.1328125" style="50" bestFit="1" customWidth="1"/>
    <col min="12554" max="12554" width="9.265625" style="50" bestFit="1" customWidth="1"/>
    <col min="12555" max="12555" width="7.265625" style="50" customWidth="1"/>
    <col min="12556" max="12556" width="11.1328125" style="50" bestFit="1" customWidth="1"/>
    <col min="12557" max="12557" width="8.73046875" style="50" customWidth="1"/>
    <col min="12558" max="12558" width="9" style="50" customWidth="1"/>
    <col min="12559" max="12559" width="11.1328125" style="50" bestFit="1" customWidth="1"/>
    <col min="12560" max="12800" width="9.1328125" style="50"/>
    <col min="12801" max="12801" width="9.3984375" style="50" bestFit="1" customWidth="1"/>
    <col min="12802" max="12802" width="10" style="50" bestFit="1" customWidth="1"/>
    <col min="12803" max="12803" width="9.1328125" style="50"/>
    <col min="12804" max="12804" width="12.1328125" style="50" bestFit="1" customWidth="1"/>
    <col min="12805" max="12805" width="9.59765625" style="50" customWidth="1"/>
    <col min="12806" max="12806" width="11.1328125" style="50" bestFit="1" customWidth="1"/>
    <col min="12807" max="12807" width="8.1328125" style="50" bestFit="1" customWidth="1"/>
    <col min="12808" max="12808" width="8" style="50" customWidth="1"/>
    <col min="12809" max="12809" width="11.1328125" style="50" bestFit="1" customWidth="1"/>
    <col min="12810" max="12810" width="9.265625" style="50" bestFit="1" customWidth="1"/>
    <col min="12811" max="12811" width="7.265625" style="50" customWidth="1"/>
    <col min="12812" max="12812" width="11.1328125" style="50" bestFit="1" customWidth="1"/>
    <col min="12813" max="12813" width="8.73046875" style="50" customWidth="1"/>
    <col min="12814" max="12814" width="9" style="50" customWidth="1"/>
    <col min="12815" max="12815" width="11.1328125" style="50" bestFit="1" customWidth="1"/>
    <col min="12816" max="13056" width="9.1328125" style="50"/>
    <col min="13057" max="13057" width="9.3984375" style="50" bestFit="1" customWidth="1"/>
    <col min="13058" max="13058" width="10" style="50" bestFit="1" customWidth="1"/>
    <col min="13059" max="13059" width="9.1328125" style="50"/>
    <col min="13060" max="13060" width="12.1328125" style="50" bestFit="1" customWidth="1"/>
    <col min="13061" max="13061" width="9.59765625" style="50" customWidth="1"/>
    <col min="13062" max="13062" width="11.1328125" style="50" bestFit="1" customWidth="1"/>
    <col min="13063" max="13063" width="8.1328125" style="50" bestFit="1" customWidth="1"/>
    <col min="13064" max="13064" width="8" style="50" customWidth="1"/>
    <col min="13065" max="13065" width="11.1328125" style="50" bestFit="1" customWidth="1"/>
    <col min="13066" max="13066" width="9.265625" style="50" bestFit="1" customWidth="1"/>
    <col min="13067" max="13067" width="7.265625" style="50" customWidth="1"/>
    <col min="13068" max="13068" width="11.1328125" style="50" bestFit="1" customWidth="1"/>
    <col min="13069" max="13069" width="8.73046875" style="50" customWidth="1"/>
    <col min="13070" max="13070" width="9" style="50" customWidth="1"/>
    <col min="13071" max="13071" width="11.1328125" style="50" bestFit="1" customWidth="1"/>
    <col min="13072" max="13312" width="9.1328125" style="50"/>
    <col min="13313" max="13313" width="9.3984375" style="50" bestFit="1" customWidth="1"/>
    <col min="13314" max="13314" width="10" style="50" bestFit="1" customWidth="1"/>
    <col min="13315" max="13315" width="9.1328125" style="50"/>
    <col min="13316" max="13316" width="12.1328125" style="50" bestFit="1" customWidth="1"/>
    <col min="13317" max="13317" width="9.59765625" style="50" customWidth="1"/>
    <col min="13318" max="13318" width="11.1328125" style="50" bestFit="1" customWidth="1"/>
    <col min="13319" max="13319" width="8.1328125" style="50" bestFit="1" customWidth="1"/>
    <col min="13320" max="13320" width="8" style="50" customWidth="1"/>
    <col min="13321" max="13321" width="11.1328125" style="50" bestFit="1" customWidth="1"/>
    <col min="13322" max="13322" width="9.265625" style="50" bestFit="1" customWidth="1"/>
    <col min="13323" max="13323" width="7.265625" style="50" customWidth="1"/>
    <col min="13324" max="13324" width="11.1328125" style="50" bestFit="1" customWidth="1"/>
    <col min="13325" max="13325" width="8.73046875" style="50" customWidth="1"/>
    <col min="13326" max="13326" width="9" style="50" customWidth="1"/>
    <col min="13327" max="13327" width="11.1328125" style="50" bestFit="1" customWidth="1"/>
    <col min="13328" max="13568" width="9.1328125" style="50"/>
    <col min="13569" max="13569" width="9.3984375" style="50" bestFit="1" customWidth="1"/>
    <col min="13570" max="13570" width="10" style="50" bestFit="1" customWidth="1"/>
    <col min="13571" max="13571" width="9.1328125" style="50"/>
    <col min="13572" max="13572" width="12.1328125" style="50" bestFit="1" customWidth="1"/>
    <col min="13573" max="13573" width="9.59765625" style="50" customWidth="1"/>
    <col min="13574" max="13574" width="11.1328125" style="50" bestFit="1" customWidth="1"/>
    <col min="13575" max="13575" width="8.1328125" style="50" bestFit="1" customWidth="1"/>
    <col min="13576" max="13576" width="8" style="50" customWidth="1"/>
    <col min="13577" max="13577" width="11.1328125" style="50" bestFit="1" customWidth="1"/>
    <col min="13578" max="13578" width="9.265625" style="50" bestFit="1" customWidth="1"/>
    <col min="13579" max="13579" width="7.265625" style="50" customWidth="1"/>
    <col min="13580" max="13580" width="11.1328125" style="50" bestFit="1" customWidth="1"/>
    <col min="13581" max="13581" width="8.73046875" style="50" customWidth="1"/>
    <col min="13582" max="13582" width="9" style="50" customWidth="1"/>
    <col min="13583" max="13583" width="11.1328125" style="50" bestFit="1" customWidth="1"/>
    <col min="13584" max="13824" width="9.1328125" style="50"/>
    <col min="13825" max="13825" width="9.3984375" style="50" bestFit="1" customWidth="1"/>
    <col min="13826" max="13826" width="10" style="50" bestFit="1" customWidth="1"/>
    <col min="13827" max="13827" width="9.1328125" style="50"/>
    <col min="13828" max="13828" width="12.1328125" style="50" bestFit="1" customWidth="1"/>
    <col min="13829" max="13829" width="9.59765625" style="50" customWidth="1"/>
    <col min="13830" max="13830" width="11.1328125" style="50" bestFit="1" customWidth="1"/>
    <col min="13831" max="13831" width="8.1328125" style="50" bestFit="1" customWidth="1"/>
    <col min="13832" max="13832" width="8" style="50" customWidth="1"/>
    <col min="13833" max="13833" width="11.1328125" style="50" bestFit="1" customWidth="1"/>
    <col min="13834" max="13834" width="9.265625" style="50" bestFit="1" customWidth="1"/>
    <col min="13835" max="13835" width="7.265625" style="50" customWidth="1"/>
    <col min="13836" max="13836" width="11.1328125" style="50" bestFit="1" customWidth="1"/>
    <col min="13837" max="13837" width="8.73046875" style="50" customWidth="1"/>
    <col min="13838" max="13838" width="9" style="50" customWidth="1"/>
    <col min="13839" max="13839" width="11.1328125" style="50" bestFit="1" customWidth="1"/>
    <col min="13840" max="14080" width="9.1328125" style="50"/>
    <col min="14081" max="14081" width="9.3984375" style="50" bestFit="1" customWidth="1"/>
    <col min="14082" max="14082" width="10" style="50" bestFit="1" customWidth="1"/>
    <col min="14083" max="14083" width="9.1328125" style="50"/>
    <col min="14084" max="14084" width="12.1328125" style="50" bestFit="1" customWidth="1"/>
    <col min="14085" max="14085" width="9.59765625" style="50" customWidth="1"/>
    <col min="14086" max="14086" width="11.1328125" style="50" bestFit="1" customWidth="1"/>
    <col min="14087" max="14087" width="8.1328125" style="50" bestFit="1" customWidth="1"/>
    <col min="14088" max="14088" width="8" style="50" customWidth="1"/>
    <col min="14089" max="14089" width="11.1328125" style="50" bestFit="1" customWidth="1"/>
    <col min="14090" max="14090" width="9.265625" style="50" bestFit="1" customWidth="1"/>
    <col min="14091" max="14091" width="7.265625" style="50" customWidth="1"/>
    <col min="14092" max="14092" width="11.1328125" style="50" bestFit="1" customWidth="1"/>
    <col min="14093" max="14093" width="8.73046875" style="50" customWidth="1"/>
    <col min="14094" max="14094" width="9" style="50" customWidth="1"/>
    <col min="14095" max="14095" width="11.1328125" style="50" bestFit="1" customWidth="1"/>
    <col min="14096" max="14336" width="9.1328125" style="50"/>
    <col min="14337" max="14337" width="9.3984375" style="50" bestFit="1" customWidth="1"/>
    <col min="14338" max="14338" width="10" style="50" bestFit="1" customWidth="1"/>
    <col min="14339" max="14339" width="9.1328125" style="50"/>
    <col min="14340" max="14340" width="12.1328125" style="50" bestFit="1" customWidth="1"/>
    <col min="14341" max="14341" width="9.59765625" style="50" customWidth="1"/>
    <col min="14342" max="14342" width="11.1328125" style="50" bestFit="1" customWidth="1"/>
    <col min="14343" max="14343" width="8.1328125" style="50" bestFit="1" customWidth="1"/>
    <col min="14344" max="14344" width="8" style="50" customWidth="1"/>
    <col min="14345" max="14345" width="11.1328125" style="50" bestFit="1" customWidth="1"/>
    <col min="14346" max="14346" width="9.265625" style="50" bestFit="1" customWidth="1"/>
    <col min="14347" max="14347" width="7.265625" style="50" customWidth="1"/>
    <col min="14348" max="14348" width="11.1328125" style="50" bestFit="1" customWidth="1"/>
    <col min="14349" max="14349" width="8.73046875" style="50" customWidth="1"/>
    <col min="14350" max="14350" width="9" style="50" customWidth="1"/>
    <col min="14351" max="14351" width="11.1328125" style="50" bestFit="1" customWidth="1"/>
    <col min="14352" max="14592" width="9.1328125" style="50"/>
    <col min="14593" max="14593" width="9.3984375" style="50" bestFit="1" customWidth="1"/>
    <col min="14594" max="14594" width="10" style="50" bestFit="1" customWidth="1"/>
    <col min="14595" max="14595" width="9.1328125" style="50"/>
    <col min="14596" max="14596" width="12.1328125" style="50" bestFit="1" customWidth="1"/>
    <col min="14597" max="14597" width="9.59765625" style="50" customWidth="1"/>
    <col min="14598" max="14598" width="11.1328125" style="50" bestFit="1" customWidth="1"/>
    <col min="14599" max="14599" width="8.1328125" style="50" bestFit="1" customWidth="1"/>
    <col min="14600" max="14600" width="8" style="50" customWidth="1"/>
    <col min="14601" max="14601" width="11.1328125" style="50" bestFit="1" customWidth="1"/>
    <col min="14602" max="14602" width="9.265625" style="50" bestFit="1" customWidth="1"/>
    <col min="14603" max="14603" width="7.265625" style="50" customWidth="1"/>
    <col min="14604" max="14604" width="11.1328125" style="50" bestFit="1" customWidth="1"/>
    <col min="14605" max="14605" width="8.73046875" style="50" customWidth="1"/>
    <col min="14606" max="14606" width="9" style="50" customWidth="1"/>
    <col min="14607" max="14607" width="11.1328125" style="50" bestFit="1" customWidth="1"/>
    <col min="14608" max="14848" width="9.1328125" style="50"/>
    <col min="14849" max="14849" width="9.3984375" style="50" bestFit="1" customWidth="1"/>
    <col min="14850" max="14850" width="10" style="50" bestFit="1" customWidth="1"/>
    <col min="14851" max="14851" width="9.1328125" style="50"/>
    <col min="14852" max="14852" width="12.1328125" style="50" bestFit="1" customWidth="1"/>
    <col min="14853" max="14853" width="9.59765625" style="50" customWidth="1"/>
    <col min="14854" max="14854" width="11.1328125" style="50" bestFit="1" customWidth="1"/>
    <col min="14855" max="14855" width="8.1328125" style="50" bestFit="1" customWidth="1"/>
    <col min="14856" max="14856" width="8" style="50" customWidth="1"/>
    <col min="14857" max="14857" width="11.1328125" style="50" bestFit="1" customWidth="1"/>
    <col min="14858" max="14858" width="9.265625" style="50" bestFit="1" customWidth="1"/>
    <col min="14859" max="14859" width="7.265625" style="50" customWidth="1"/>
    <col min="14860" max="14860" width="11.1328125" style="50" bestFit="1" customWidth="1"/>
    <col min="14861" max="14861" width="8.73046875" style="50" customWidth="1"/>
    <col min="14862" max="14862" width="9" style="50" customWidth="1"/>
    <col min="14863" max="14863" width="11.1328125" style="50" bestFit="1" customWidth="1"/>
    <col min="14864" max="15104" width="9.1328125" style="50"/>
    <col min="15105" max="15105" width="9.3984375" style="50" bestFit="1" customWidth="1"/>
    <col min="15106" max="15106" width="10" style="50" bestFit="1" customWidth="1"/>
    <col min="15107" max="15107" width="9.1328125" style="50"/>
    <col min="15108" max="15108" width="12.1328125" style="50" bestFit="1" customWidth="1"/>
    <col min="15109" max="15109" width="9.59765625" style="50" customWidth="1"/>
    <col min="15110" max="15110" width="11.1328125" style="50" bestFit="1" customWidth="1"/>
    <col min="15111" max="15111" width="8.1328125" style="50" bestFit="1" customWidth="1"/>
    <col min="15112" max="15112" width="8" style="50" customWidth="1"/>
    <col min="15113" max="15113" width="11.1328125" style="50" bestFit="1" customWidth="1"/>
    <col min="15114" max="15114" width="9.265625" style="50" bestFit="1" customWidth="1"/>
    <col min="15115" max="15115" width="7.265625" style="50" customWidth="1"/>
    <col min="15116" max="15116" width="11.1328125" style="50" bestFit="1" customWidth="1"/>
    <col min="15117" max="15117" width="8.73046875" style="50" customWidth="1"/>
    <col min="15118" max="15118" width="9" style="50" customWidth="1"/>
    <col min="15119" max="15119" width="11.1328125" style="50" bestFit="1" customWidth="1"/>
    <col min="15120" max="15360" width="9.1328125" style="50"/>
    <col min="15361" max="15361" width="9.3984375" style="50" bestFit="1" customWidth="1"/>
    <col min="15362" max="15362" width="10" style="50" bestFit="1" customWidth="1"/>
    <col min="15363" max="15363" width="9.1328125" style="50"/>
    <col min="15364" max="15364" width="12.1328125" style="50" bestFit="1" customWidth="1"/>
    <col min="15365" max="15365" width="9.59765625" style="50" customWidth="1"/>
    <col min="15366" max="15366" width="11.1328125" style="50" bestFit="1" customWidth="1"/>
    <col min="15367" max="15367" width="8.1328125" style="50" bestFit="1" customWidth="1"/>
    <col min="15368" max="15368" width="8" style="50" customWidth="1"/>
    <col min="15369" max="15369" width="11.1328125" style="50" bestFit="1" customWidth="1"/>
    <col min="15370" max="15370" width="9.265625" style="50" bestFit="1" customWidth="1"/>
    <col min="15371" max="15371" width="7.265625" style="50" customWidth="1"/>
    <col min="15372" max="15372" width="11.1328125" style="50" bestFit="1" customWidth="1"/>
    <col min="15373" max="15373" width="8.73046875" style="50" customWidth="1"/>
    <col min="15374" max="15374" width="9" style="50" customWidth="1"/>
    <col min="15375" max="15375" width="11.1328125" style="50" bestFit="1" customWidth="1"/>
    <col min="15376" max="15616" width="9.1328125" style="50"/>
    <col min="15617" max="15617" width="9.3984375" style="50" bestFit="1" customWidth="1"/>
    <col min="15618" max="15618" width="10" style="50" bestFit="1" customWidth="1"/>
    <col min="15619" max="15619" width="9.1328125" style="50"/>
    <col min="15620" max="15620" width="12.1328125" style="50" bestFit="1" customWidth="1"/>
    <col min="15621" max="15621" width="9.59765625" style="50" customWidth="1"/>
    <col min="15622" max="15622" width="11.1328125" style="50" bestFit="1" customWidth="1"/>
    <col min="15623" max="15623" width="8.1328125" style="50" bestFit="1" customWidth="1"/>
    <col min="15624" max="15624" width="8" style="50" customWidth="1"/>
    <col min="15625" max="15625" width="11.1328125" style="50" bestFit="1" customWidth="1"/>
    <col min="15626" max="15626" width="9.265625" style="50" bestFit="1" customWidth="1"/>
    <col min="15627" max="15627" width="7.265625" style="50" customWidth="1"/>
    <col min="15628" max="15628" width="11.1328125" style="50" bestFit="1" customWidth="1"/>
    <col min="15629" max="15629" width="8.73046875" style="50" customWidth="1"/>
    <col min="15630" max="15630" width="9" style="50" customWidth="1"/>
    <col min="15631" max="15631" width="11.1328125" style="50" bestFit="1" customWidth="1"/>
    <col min="15632" max="15872" width="9.1328125" style="50"/>
    <col min="15873" max="15873" width="9.3984375" style="50" bestFit="1" customWidth="1"/>
    <col min="15874" max="15874" width="10" style="50" bestFit="1" customWidth="1"/>
    <col min="15875" max="15875" width="9.1328125" style="50"/>
    <col min="15876" max="15876" width="12.1328125" style="50" bestFit="1" customWidth="1"/>
    <col min="15877" max="15877" width="9.59765625" style="50" customWidth="1"/>
    <col min="15878" max="15878" width="11.1328125" style="50" bestFit="1" customWidth="1"/>
    <col min="15879" max="15879" width="8.1328125" style="50" bestFit="1" customWidth="1"/>
    <col min="15880" max="15880" width="8" style="50" customWidth="1"/>
    <col min="15881" max="15881" width="11.1328125" style="50" bestFit="1" customWidth="1"/>
    <col min="15882" max="15882" width="9.265625" style="50" bestFit="1" customWidth="1"/>
    <col min="15883" max="15883" width="7.265625" style="50" customWidth="1"/>
    <col min="15884" max="15884" width="11.1328125" style="50" bestFit="1" customWidth="1"/>
    <col min="15885" max="15885" width="8.73046875" style="50" customWidth="1"/>
    <col min="15886" max="15886" width="9" style="50" customWidth="1"/>
    <col min="15887" max="15887" width="11.1328125" style="50" bestFit="1" customWidth="1"/>
    <col min="15888" max="16128" width="9.1328125" style="50"/>
    <col min="16129" max="16129" width="9.3984375" style="50" bestFit="1" customWidth="1"/>
    <col min="16130" max="16130" width="10" style="50" bestFit="1" customWidth="1"/>
    <col min="16131" max="16131" width="9.1328125" style="50"/>
    <col min="16132" max="16132" width="12.1328125" style="50" bestFit="1" customWidth="1"/>
    <col min="16133" max="16133" width="9.59765625" style="50" customWidth="1"/>
    <col min="16134" max="16134" width="11.1328125" style="50" bestFit="1" customWidth="1"/>
    <col min="16135" max="16135" width="8.1328125" style="50" bestFit="1" customWidth="1"/>
    <col min="16136" max="16136" width="8" style="50" customWidth="1"/>
    <col min="16137" max="16137" width="11.1328125" style="50" bestFit="1" customWidth="1"/>
    <col min="16138" max="16138" width="9.265625" style="50" bestFit="1" customWidth="1"/>
    <col min="16139" max="16139" width="7.265625" style="50" customWidth="1"/>
    <col min="16140" max="16140" width="11.1328125" style="50" bestFit="1" customWidth="1"/>
    <col min="16141" max="16141" width="8.73046875" style="50" customWidth="1"/>
    <col min="16142" max="16142" width="9" style="50" customWidth="1"/>
    <col min="16143" max="16143" width="11.1328125" style="50" bestFit="1" customWidth="1"/>
    <col min="16144" max="16384" width="9.1328125" style="50"/>
  </cols>
  <sheetData>
    <row r="1" spans="1:15">
      <c r="A1" s="118" t="s">
        <v>142</v>
      </c>
      <c r="B1" s="118"/>
      <c r="C1" s="118"/>
      <c r="D1" s="119" t="s">
        <v>143</v>
      </c>
      <c r="E1" s="119"/>
      <c r="F1" s="119"/>
      <c r="G1" s="120" t="s">
        <v>144</v>
      </c>
      <c r="H1" s="120"/>
      <c r="I1" s="120"/>
      <c r="J1" s="121" t="s">
        <v>145</v>
      </c>
      <c r="K1" s="121"/>
      <c r="L1" s="121"/>
      <c r="M1" s="122" t="s">
        <v>146</v>
      </c>
      <c r="N1" s="122"/>
      <c r="O1" s="122"/>
    </row>
    <row r="2" spans="1:15">
      <c r="A2" s="50" t="s">
        <v>391</v>
      </c>
      <c r="B2" s="70">
        <v>5</v>
      </c>
      <c r="C2" s="50" t="s">
        <v>470</v>
      </c>
      <c r="D2" s="56" t="s">
        <v>392</v>
      </c>
      <c r="E2" s="71">
        <v>5</v>
      </c>
      <c r="F2" s="72" t="s">
        <v>147</v>
      </c>
      <c r="G2" s="73" t="s">
        <v>413</v>
      </c>
      <c r="H2" s="74">
        <v>2.5</v>
      </c>
      <c r="I2" s="56" t="s">
        <v>148</v>
      </c>
      <c r="J2" s="73" t="s">
        <v>422</v>
      </c>
      <c r="K2" s="74">
        <v>2.5</v>
      </c>
      <c r="L2" s="56" t="s">
        <v>148</v>
      </c>
      <c r="M2" s="73" t="s">
        <v>431</v>
      </c>
      <c r="N2" s="74">
        <v>2.5</v>
      </c>
      <c r="O2" s="56" t="s">
        <v>148</v>
      </c>
    </row>
    <row r="3" spans="1:15">
      <c r="A3" s="75" t="s">
        <v>383</v>
      </c>
      <c r="B3" s="76">
        <v>0.25</v>
      </c>
      <c r="C3" s="50" t="s">
        <v>471</v>
      </c>
      <c r="D3" s="56" t="s">
        <v>393</v>
      </c>
      <c r="E3" s="71">
        <v>15</v>
      </c>
      <c r="F3" s="72" t="s">
        <v>147</v>
      </c>
      <c r="G3" s="77" t="s">
        <v>414</v>
      </c>
      <c r="H3" s="71">
        <v>20</v>
      </c>
      <c r="I3" s="77" t="s">
        <v>147</v>
      </c>
      <c r="J3" s="77" t="s">
        <v>423</v>
      </c>
      <c r="K3" s="71">
        <v>20</v>
      </c>
      <c r="L3" s="77" t="s">
        <v>147</v>
      </c>
      <c r="M3" s="77" t="s">
        <v>432</v>
      </c>
      <c r="N3" s="71">
        <v>20</v>
      </c>
      <c r="O3" s="77" t="s">
        <v>147</v>
      </c>
    </row>
    <row r="4" spans="1:15">
      <c r="A4" s="78" t="s">
        <v>384</v>
      </c>
      <c r="B4" s="76">
        <v>2</v>
      </c>
      <c r="C4" s="50" t="s">
        <v>454</v>
      </c>
      <c r="D4" s="56" t="s">
        <v>394</v>
      </c>
      <c r="E4" s="84">
        <f>SUM(E2:E3)</f>
        <v>20</v>
      </c>
      <c r="F4" s="72" t="s">
        <v>147</v>
      </c>
      <c r="G4" s="77" t="s">
        <v>415</v>
      </c>
      <c r="H4" s="71">
        <v>55</v>
      </c>
      <c r="I4" s="77" t="s">
        <v>149</v>
      </c>
      <c r="J4" s="77" t="s">
        <v>424</v>
      </c>
      <c r="K4" s="71">
        <v>55</v>
      </c>
      <c r="L4" s="77" t="s">
        <v>149</v>
      </c>
      <c r="M4" s="77" t="s">
        <v>433</v>
      </c>
      <c r="N4" s="71">
        <v>55</v>
      </c>
      <c r="O4" s="77" t="s">
        <v>149</v>
      </c>
    </row>
    <row r="5" spans="1:15">
      <c r="A5" s="78" t="s">
        <v>385</v>
      </c>
      <c r="B5" s="76">
        <v>2</v>
      </c>
      <c r="C5" s="56" t="s">
        <v>454</v>
      </c>
      <c r="D5" s="79" t="s">
        <v>395</v>
      </c>
      <c r="E5" s="71">
        <v>55</v>
      </c>
      <c r="F5" s="72" t="s">
        <v>150</v>
      </c>
      <c r="G5" s="77" t="s">
        <v>416</v>
      </c>
      <c r="H5" s="71">
        <v>5</v>
      </c>
      <c r="I5" s="77" t="s">
        <v>151</v>
      </c>
      <c r="J5" s="77" t="s">
        <v>425</v>
      </c>
      <c r="K5" s="71">
        <v>5</v>
      </c>
      <c r="L5" s="77" t="s">
        <v>151</v>
      </c>
      <c r="M5" s="77" t="s">
        <v>434</v>
      </c>
      <c r="N5" s="71">
        <v>5</v>
      </c>
      <c r="O5" s="77" t="s">
        <v>151</v>
      </c>
    </row>
    <row r="6" spans="1:15">
      <c r="A6" s="78" t="s">
        <v>386</v>
      </c>
      <c r="B6" s="76">
        <v>0.7</v>
      </c>
      <c r="C6" s="56" t="s">
        <v>454</v>
      </c>
      <c r="D6" s="79" t="s">
        <v>396</v>
      </c>
      <c r="E6" s="71">
        <v>55</v>
      </c>
      <c r="F6" s="72" t="s">
        <v>150</v>
      </c>
      <c r="G6" s="73" t="s">
        <v>417</v>
      </c>
      <c r="H6" s="74">
        <v>5</v>
      </c>
      <c r="I6" s="73" t="s">
        <v>148</v>
      </c>
      <c r="J6" s="73" t="s">
        <v>426</v>
      </c>
      <c r="K6" s="74">
        <v>5</v>
      </c>
      <c r="L6" s="73" t="s">
        <v>148</v>
      </c>
      <c r="M6" s="73" t="s">
        <v>435</v>
      </c>
      <c r="N6" s="74">
        <v>5</v>
      </c>
      <c r="O6" s="73" t="s">
        <v>148</v>
      </c>
    </row>
    <row r="7" spans="1:15">
      <c r="A7" s="78" t="s">
        <v>387</v>
      </c>
      <c r="B7" s="76">
        <v>0.7</v>
      </c>
      <c r="C7" s="56" t="s">
        <v>454</v>
      </c>
      <c r="D7" s="80" t="s">
        <v>397</v>
      </c>
      <c r="E7" s="71">
        <v>55</v>
      </c>
      <c r="F7" s="72" t="s">
        <v>150</v>
      </c>
      <c r="G7" s="73" t="s">
        <v>418</v>
      </c>
      <c r="H7" s="74">
        <v>55</v>
      </c>
      <c r="I7" s="73" t="s">
        <v>152</v>
      </c>
      <c r="J7" s="73" t="s">
        <v>427</v>
      </c>
      <c r="K7" s="74">
        <v>55</v>
      </c>
      <c r="L7" s="73" t="s">
        <v>152</v>
      </c>
      <c r="M7" s="73" t="s">
        <v>436</v>
      </c>
      <c r="N7" s="74">
        <v>55</v>
      </c>
      <c r="O7" s="73" t="s">
        <v>152</v>
      </c>
    </row>
    <row r="8" spans="1:15">
      <c r="A8" s="81" t="s">
        <v>388</v>
      </c>
      <c r="B8" s="76">
        <v>2</v>
      </c>
      <c r="C8" s="56" t="s">
        <v>454</v>
      </c>
      <c r="D8" s="56" t="s">
        <v>398</v>
      </c>
      <c r="E8" s="74">
        <v>5</v>
      </c>
      <c r="F8" s="73" t="s">
        <v>153</v>
      </c>
      <c r="G8" s="73" t="s">
        <v>419</v>
      </c>
      <c r="H8" s="74">
        <v>5</v>
      </c>
      <c r="I8" s="73" t="s">
        <v>153</v>
      </c>
      <c r="J8" s="73" t="s">
        <v>428</v>
      </c>
      <c r="K8" s="74">
        <v>5</v>
      </c>
      <c r="L8" s="73" t="s">
        <v>153</v>
      </c>
      <c r="M8" s="73" t="s">
        <v>437</v>
      </c>
      <c r="N8" s="74">
        <v>5</v>
      </c>
      <c r="O8" s="73" t="s">
        <v>153</v>
      </c>
    </row>
    <row r="9" spans="1:15">
      <c r="A9" s="81" t="s">
        <v>389</v>
      </c>
      <c r="B9" s="76">
        <v>0.4</v>
      </c>
      <c r="C9" s="56" t="s">
        <v>454</v>
      </c>
      <c r="D9" s="56" t="s">
        <v>399</v>
      </c>
      <c r="E9" s="74">
        <v>5</v>
      </c>
      <c r="F9" s="73" t="s">
        <v>153</v>
      </c>
      <c r="G9" s="73" t="s">
        <v>420</v>
      </c>
      <c r="H9" s="85">
        <v>1</v>
      </c>
      <c r="I9" s="73" t="s">
        <v>147</v>
      </c>
      <c r="J9" s="73" t="s">
        <v>429</v>
      </c>
      <c r="K9" s="85">
        <v>1</v>
      </c>
      <c r="L9" s="73" t="s">
        <v>147</v>
      </c>
      <c r="M9" s="73" t="s">
        <v>438</v>
      </c>
      <c r="N9" s="85">
        <v>1</v>
      </c>
      <c r="O9" s="73" t="s">
        <v>147</v>
      </c>
    </row>
    <row r="10" spans="1:15">
      <c r="A10" s="81" t="s">
        <v>390</v>
      </c>
      <c r="B10" s="82">
        <v>667000000</v>
      </c>
      <c r="C10" s="56" t="s">
        <v>472</v>
      </c>
      <c r="D10" s="56" t="s">
        <v>400</v>
      </c>
      <c r="E10" s="71">
        <v>5</v>
      </c>
      <c r="F10" s="77" t="s">
        <v>154</v>
      </c>
      <c r="G10" s="56" t="s">
        <v>421</v>
      </c>
      <c r="H10" s="85">
        <f>(d_FTSS_h*d_ET_w*d_SE*d_SA_w*d_FQ_w)</f>
        <v>673.74999999999989</v>
      </c>
      <c r="I10" s="50" t="s">
        <v>473</v>
      </c>
      <c r="J10" s="56" t="s">
        <v>430</v>
      </c>
      <c r="K10" s="85">
        <f>(d_FTSS_h*d_ET_ow*d_SE*d_SA_ow*d_FQ_ow)</f>
        <v>673.74999999999989</v>
      </c>
      <c r="L10" s="50" t="s">
        <v>473</v>
      </c>
      <c r="M10" s="56" t="s">
        <v>439</v>
      </c>
      <c r="N10" s="85">
        <f>(d_FTSS_h*d_ET_iw*d_SE*d_SA_iw*d_FQ_iw)</f>
        <v>673.74999999999989</v>
      </c>
      <c r="O10" s="50" t="s">
        <v>473</v>
      </c>
    </row>
    <row r="11" spans="1:15">
      <c r="A11" s="56" t="s">
        <v>440</v>
      </c>
      <c r="B11" s="83">
        <f>(1-EXP(-s_k*s_t_res))/(s_k*s_t_res)</f>
        <v>0.88479686771438049</v>
      </c>
      <c r="D11" s="56" t="s">
        <v>401</v>
      </c>
      <c r="E11" s="71">
        <v>10</v>
      </c>
      <c r="F11" s="77" t="s">
        <v>154</v>
      </c>
      <c r="G11" s="56"/>
      <c r="H11" s="56"/>
      <c r="I11" s="56"/>
      <c r="J11" s="56"/>
      <c r="K11" s="56"/>
      <c r="L11" s="56"/>
      <c r="M11" s="56"/>
      <c r="N11" s="56"/>
      <c r="O11" s="56"/>
    </row>
    <row r="12" spans="1:15">
      <c r="D12" s="79" t="s">
        <v>402</v>
      </c>
      <c r="E12" s="74">
        <v>5</v>
      </c>
      <c r="F12" s="73" t="s">
        <v>155</v>
      </c>
      <c r="G12" s="56"/>
      <c r="H12" s="56"/>
      <c r="I12" s="56"/>
      <c r="J12" s="56"/>
      <c r="K12" s="56"/>
      <c r="L12" s="56"/>
      <c r="M12" s="56"/>
      <c r="N12" s="56"/>
      <c r="O12" s="56"/>
    </row>
    <row r="13" spans="1:15">
      <c r="D13" s="79" t="s">
        <v>403</v>
      </c>
      <c r="E13" s="74">
        <v>5</v>
      </c>
      <c r="F13" s="73" t="s">
        <v>155</v>
      </c>
      <c r="G13" s="56"/>
      <c r="H13" s="56"/>
      <c r="I13" s="56"/>
      <c r="J13" s="56"/>
      <c r="K13" s="56"/>
      <c r="L13" s="56"/>
      <c r="M13" s="56"/>
      <c r="N13" s="56"/>
      <c r="O13" s="56"/>
    </row>
    <row r="14" spans="1:15">
      <c r="D14" s="56" t="s">
        <v>404</v>
      </c>
      <c r="E14" s="74">
        <v>5</v>
      </c>
      <c r="F14" s="73" t="s">
        <v>155</v>
      </c>
      <c r="G14" s="56"/>
      <c r="H14" s="56"/>
      <c r="I14" s="56"/>
      <c r="J14" s="56"/>
      <c r="K14" s="56"/>
      <c r="L14" s="56"/>
      <c r="M14" s="56"/>
      <c r="N14" s="56"/>
      <c r="O14" s="56"/>
    </row>
    <row r="15" spans="1:15">
      <c r="D15" s="56" t="s">
        <v>405</v>
      </c>
      <c r="E15" s="74">
        <v>10</v>
      </c>
      <c r="F15" s="73" t="s">
        <v>155</v>
      </c>
      <c r="G15" s="56"/>
      <c r="H15" s="56"/>
      <c r="I15" s="56"/>
      <c r="J15" s="56"/>
      <c r="K15" s="56"/>
      <c r="L15" s="56"/>
      <c r="M15" s="56"/>
      <c r="N15" s="56"/>
      <c r="O15" s="56"/>
    </row>
    <row r="16" spans="1:15">
      <c r="D16" s="56" t="s">
        <v>406</v>
      </c>
      <c r="E16" s="74">
        <v>55</v>
      </c>
      <c r="F16" s="73" t="s">
        <v>152</v>
      </c>
      <c r="G16" s="56"/>
      <c r="H16" s="56"/>
      <c r="I16" s="56"/>
      <c r="J16" s="56"/>
      <c r="K16" s="56"/>
      <c r="L16" s="56"/>
      <c r="M16" s="56"/>
      <c r="N16" s="56"/>
      <c r="O16" s="56"/>
    </row>
    <row r="17" spans="4:15">
      <c r="D17" s="56" t="s">
        <v>407</v>
      </c>
      <c r="E17" s="74">
        <v>55</v>
      </c>
      <c r="F17" s="73" t="s">
        <v>152</v>
      </c>
      <c r="G17" s="56"/>
      <c r="H17" s="56"/>
      <c r="I17" s="56"/>
      <c r="J17" s="56"/>
      <c r="K17" s="56"/>
      <c r="L17" s="56"/>
      <c r="M17" s="56"/>
      <c r="N17" s="56"/>
      <c r="O17" s="56"/>
    </row>
    <row r="18" spans="4:15">
      <c r="D18" s="56" t="s">
        <v>408</v>
      </c>
      <c r="E18" s="85">
        <f>d_ED_res_c/d_ED_res</f>
        <v>0.25</v>
      </c>
      <c r="F18" s="73" t="s">
        <v>467</v>
      </c>
      <c r="G18" s="56"/>
      <c r="H18" s="56"/>
      <c r="I18" s="56"/>
      <c r="J18" s="56"/>
      <c r="K18" s="56"/>
      <c r="L18" s="56"/>
      <c r="M18" s="56"/>
      <c r="N18" s="56"/>
      <c r="O18" s="56"/>
    </row>
    <row r="19" spans="4:15">
      <c r="D19" s="56" t="s">
        <v>409</v>
      </c>
      <c r="E19" s="85">
        <f>d_ED_res_a/d_ED_res</f>
        <v>0.75</v>
      </c>
      <c r="F19" s="73" t="s">
        <v>467</v>
      </c>
      <c r="G19" s="56"/>
      <c r="H19" s="56"/>
      <c r="I19" s="56"/>
      <c r="J19" s="56"/>
      <c r="K19" s="56"/>
      <c r="L19" s="56"/>
      <c r="M19" s="56"/>
      <c r="N19" s="56"/>
      <c r="O19" s="56"/>
    </row>
    <row r="20" spans="4:15">
      <c r="D20" s="56" t="s">
        <v>412</v>
      </c>
      <c r="E20" s="85">
        <v>1</v>
      </c>
      <c r="F20" s="73" t="s">
        <v>147</v>
      </c>
      <c r="G20" s="56"/>
      <c r="H20" s="56"/>
      <c r="I20" s="56"/>
      <c r="J20" s="56"/>
      <c r="K20" s="56"/>
      <c r="L20" s="56"/>
      <c r="M20" s="56"/>
      <c r="N20" s="56"/>
      <c r="O20" s="56"/>
    </row>
    <row r="21" spans="4:15">
      <c r="D21" s="56" t="s">
        <v>410</v>
      </c>
      <c r="E21" s="85">
        <f>((d_FTSS_h*d_ET_res_c_h*d_EF_res_c*d_SE*d_AAFres_c*d_SA_res_c*d_FQ_res_c)+(d_FTSS_h*d_ET_res_a_h*d_EF_res_a*d_SE*d_AAFres_a*d_SA_res_a*d_FQ_res_a))</f>
        <v>37056.25</v>
      </c>
      <c r="F21" s="50" t="s">
        <v>475</v>
      </c>
    </row>
    <row r="22" spans="4:15">
      <c r="D22" s="56" t="s">
        <v>411</v>
      </c>
      <c r="E22" s="85">
        <f>((d_IRA_res_c*d_EF_res_c*d_AAFres_c)+(d_IRA_res_a*d_EF_res_a*d_AAFres_a))</f>
        <v>481.25</v>
      </c>
      <c r="F22" s="50" t="s">
        <v>474</v>
      </c>
    </row>
  </sheetData>
  <sheetProtection algorithmName="SHA-512" hashValue="enc87ohHm31hgADcVR3LJxVlmbGhy587iojDWSf7F4muxnBUgDTg5TJ3J6S9MlfgBK0o7jzPzvNwse7YhQskDw==" saltValue="ABBI8Jf4c/mI75wZTr7N8Q==" spinCount="100000" sheet="1" objects="1" scenarios="1"/>
  <mergeCells count="5">
    <mergeCell ref="A1:C1"/>
    <mergeCell ref="D1:F1"/>
    <mergeCell ref="G1:I1"/>
    <mergeCell ref="J1:L1"/>
    <mergeCell ref="M1:O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A1:R139"/>
  <sheetViews>
    <sheetView workbookViewId="0">
      <pane xSplit="2" ySplit="1" topLeftCell="C2" activePane="bottomRight" state="frozen"/>
      <selection activeCell="I6" sqref="I6"/>
      <selection pane="topRight" activeCell="I6" sqref="I6"/>
      <selection pane="bottomLeft" activeCell="I6" sqref="I6"/>
      <selection pane="bottomRight" activeCell="C2" sqref="C2"/>
    </sheetView>
  </sheetViews>
  <sheetFormatPr defaultRowHeight="14.25"/>
  <cols>
    <col min="1" max="1" width="12.59765625" style="86" bestFit="1" customWidth="1"/>
    <col min="2" max="2" width="8" style="1" bestFit="1" customWidth="1"/>
    <col min="3" max="3" width="14.59765625" style="1" bestFit="1" customWidth="1"/>
    <col min="4" max="4" width="17.59765625" style="1" bestFit="1" customWidth="1"/>
    <col min="5" max="5" width="17.3984375" style="1" bestFit="1" customWidth="1"/>
    <col min="6" max="6" width="14.73046875" style="1" bestFit="1" customWidth="1"/>
    <col min="7" max="7" width="16.1328125" style="1" bestFit="1" customWidth="1"/>
    <col min="8" max="8" width="16.265625" style="1" bestFit="1" customWidth="1"/>
    <col min="9" max="9" width="12.1328125" style="1" bestFit="1" customWidth="1"/>
    <col min="10" max="11" width="13.86328125" style="1" bestFit="1" customWidth="1"/>
    <col min="12" max="12" width="14.86328125" style="1" bestFit="1" customWidth="1"/>
    <col min="13" max="13" width="12.3984375" style="1" bestFit="1" customWidth="1"/>
    <col min="14" max="14" width="12.1328125" style="1" bestFit="1" customWidth="1"/>
    <col min="15" max="16" width="13.86328125" style="1" bestFit="1" customWidth="1"/>
    <col min="17" max="17" width="14.86328125" style="1" bestFit="1" customWidth="1"/>
    <col min="18" max="18" width="12.3984375" style="1" bestFit="1" customWidth="1"/>
    <col min="19" max="254" width="9.1328125" style="1"/>
    <col min="255" max="255" width="15.3984375" style="1" bestFit="1" customWidth="1"/>
    <col min="256" max="256" width="11.1328125" style="1" bestFit="1" customWidth="1"/>
    <col min="257" max="257" width="14.59765625" style="1" bestFit="1" customWidth="1"/>
    <col min="258" max="258" width="17.3984375" style="1" bestFit="1" customWidth="1"/>
    <col min="259" max="259" width="17.59765625" style="1" bestFit="1" customWidth="1"/>
    <col min="260" max="260" width="14.73046875" style="1" bestFit="1" customWidth="1"/>
    <col min="261" max="261" width="14.3984375" style="1" bestFit="1" customWidth="1"/>
    <col min="262" max="262" width="12.1328125" style="1" bestFit="1" customWidth="1"/>
    <col min="263" max="263" width="12.3984375" style="1" bestFit="1" customWidth="1"/>
    <col min="264" max="265" width="13.86328125" style="1" bestFit="1" customWidth="1"/>
    <col min="266" max="266" width="14.86328125" style="1" bestFit="1" customWidth="1"/>
    <col min="267" max="267" width="12.1328125" style="1" bestFit="1" customWidth="1"/>
    <col min="268" max="268" width="12.3984375" style="1" bestFit="1" customWidth="1"/>
    <col min="269" max="270" width="13.86328125" style="1" bestFit="1" customWidth="1"/>
    <col min="271" max="271" width="14.86328125" style="1" bestFit="1" customWidth="1"/>
    <col min="272" max="510" width="9.1328125" style="1"/>
    <col min="511" max="511" width="15.3984375" style="1" bestFit="1" customWidth="1"/>
    <col min="512" max="512" width="11.1328125" style="1" bestFit="1" customWidth="1"/>
    <col min="513" max="513" width="14.59765625" style="1" bestFit="1" customWidth="1"/>
    <col min="514" max="514" width="17.3984375" style="1" bestFit="1" customWidth="1"/>
    <col min="515" max="515" width="17.59765625" style="1" bestFit="1" customWidth="1"/>
    <col min="516" max="516" width="14.73046875" style="1" bestFit="1" customWidth="1"/>
    <col min="517" max="517" width="14.3984375" style="1" bestFit="1" customWidth="1"/>
    <col min="518" max="518" width="12.1328125" style="1" bestFit="1" customWidth="1"/>
    <col min="519" max="519" width="12.3984375" style="1" bestFit="1" customWidth="1"/>
    <col min="520" max="521" width="13.86328125" style="1" bestFit="1" customWidth="1"/>
    <col min="522" max="522" width="14.86328125" style="1" bestFit="1" customWidth="1"/>
    <col min="523" max="523" width="12.1328125" style="1" bestFit="1" customWidth="1"/>
    <col min="524" max="524" width="12.3984375" style="1" bestFit="1" customWidth="1"/>
    <col min="525" max="526" width="13.86328125" style="1" bestFit="1" customWidth="1"/>
    <col min="527" max="527" width="14.86328125" style="1" bestFit="1" customWidth="1"/>
    <col min="528" max="766" width="9.1328125" style="1"/>
    <col min="767" max="767" width="15.3984375" style="1" bestFit="1" customWidth="1"/>
    <col min="768" max="768" width="11.1328125" style="1" bestFit="1" customWidth="1"/>
    <col min="769" max="769" width="14.59765625" style="1" bestFit="1" customWidth="1"/>
    <col min="770" max="770" width="17.3984375" style="1" bestFit="1" customWidth="1"/>
    <col min="771" max="771" width="17.59765625" style="1" bestFit="1" customWidth="1"/>
    <col min="772" max="772" width="14.73046875" style="1" bestFit="1" customWidth="1"/>
    <col min="773" max="773" width="14.3984375" style="1" bestFit="1" customWidth="1"/>
    <col min="774" max="774" width="12.1328125" style="1" bestFit="1" customWidth="1"/>
    <col min="775" max="775" width="12.3984375" style="1" bestFit="1" customWidth="1"/>
    <col min="776" max="777" width="13.86328125" style="1" bestFit="1" customWidth="1"/>
    <col min="778" max="778" width="14.86328125" style="1" bestFit="1" customWidth="1"/>
    <col min="779" max="779" width="12.1328125" style="1" bestFit="1" customWidth="1"/>
    <col min="780" max="780" width="12.3984375" style="1" bestFit="1" customWidth="1"/>
    <col min="781" max="782" width="13.86328125" style="1" bestFit="1" customWidth="1"/>
    <col min="783" max="783" width="14.86328125" style="1" bestFit="1" customWidth="1"/>
    <col min="784" max="1022" width="9.1328125" style="1"/>
    <col min="1023" max="1023" width="15.3984375" style="1" bestFit="1" customWidth="1"/>
    <col min="1024" max="1024" width="11.1328125" style="1" bestFit="1" customWidth="1"/>
    <col min="1025" max="1025" width="14.59765625" style="1" bestFit="1" customWidth="1"/>
    <col min="1026" max="1026" width="17.3984375" style="1" bestFit="1" customWidth="1"/>
    <col min="1027" max="1027" width="17.59765625" style="1" bestFit="1" customWidth="1"/>
    <col min="1028" max="1028" width="14.73046875" style="1" bestFit="1" customWidth="1"/>
    <col min="1029" max="1029" width="14.3984375" style="1" bestFit="1" customWidth="1"/>
    <col min="1030" max="1030" width="12.1328125" style="1" bestFit="1" customWidth="1"/>
    <col min="1031" max="1031" width="12.3984375" style="1" bestFit="1" customWidth="1"/>
    <col min="1032" max="1033" width="13.86328125" style="1" bestFit="1" customWidth="1"/>
    <col min="1034" max="1034" width="14.86328125" style="1" bestFit="1" customWidth="1"/>
    <col min="1035" max="1035" width="12.1328125" style="1" bestFit="1" customWidth="1"/>
    <col min="1036" max="1036" width="12.3984375" style="1" bestFit="1" customWidth="1"/>
    <col min="1037" max="1038" width="13.86328125" style="1" bestFit="1" customWidth="1"/>
    <col min="1039" max="1039" width="14.86328125" style="1" bestFit="1" customWidth="1"/>
    <col min="1040" max="1278" width="9.1328125" style="1"/>
    <col min="1279" max="1279" width="15.3984375" style="1" bestFit="1" customWidth="1"/>
    <col min="1280" max="1280" width="11.1328125" style="1" bestFit="1" customWidth="1"/>
    <col min="1281" max="1281" width="14.59765625" style="1" bestFit="1" customWidth="1"/>
    <col min="1282" max="1282" width="17.3984375" style="1" bestFit="1" customWidth="1"/>
    <col min="1283" max="1283" width="17.59765625" style="1" bestFit="1" customWidth="1"/>
    <col min="1284" max="1284" width="14.73046875" style="1" bestFit="1" customWidth="1"/>
    <col min="1285" max="1285" width="14.3984375" style="1" bestFit="1" customWidth="1"/>
    <col min="1286" max="1286" width="12.1328125" style="1" bestFit="1" customWidth="1"/>
    <col min="1287" max="1287" width="12.3984375" style="1" bestFit="1" customWidth="1"/>
    <col min="1288" max="1289" width="13.86328125" style="1" bestFit="1" customWidth="1"/>
    <col min="1290" max="1290" width="14.86328125" style="1" bestFit="1" customWidth="1"/>
    <col min="1291" max="1291" width="12.1328125" style="1" bestFit="1" customWidth="1"/>
    <col min="1292" max="1292" width="12.3984375" style="1" bestFit="1" customWidth="1"/>
    <col min="1293" max="1294" width="13.86328125" style="1" bestFit="1" customWidth="1"/>
    <col min="1295" max="1295" width="14.86328125" style="1" bestFit="1" customWidth="1"/>
    <col min="1296" max="1534" width="9.1328125" style="1"/>
    <col min="1535" max="1535" width="15.3984375" style="1" bestFit="1" customWidth="1"/>
    <col min="1536" max="1536" width="11.1328125" style="1" bestFit="1" customWidth="1"/>
    <col min="1537" max="1537" width="14.59765625" style="1" bestFit="1" customWidth="1"/>
    <col min="1538" max="1538" width="17.3984375" style="1" bestFit="1" customWidth="1"/>
    <col min="1539" max="1539" width="17.59765625" style="1" bestFit="1" customWidth="1"/>
    <col min="1540" max="1540" width="14.73046875" style="1" bestFit="1" customWidth="1"/>
    <col min="1541" max="1541" width="14.3984375" style="1" bestFit="1" customWidth="1"/>
    <col min="1542" max="1542" width="12.1328125" style="1" bestFit="1" customWidth="1"/>
    <col min="1543" max="1543" width="12.3984375" style="1" bestFit="1" customWidth="1"/>
    <col min="1544" max="1545" width="13.86328125" style="1" bestFit="1" customWidth="1"/>
    <col min="1546" max="1546" width="14.86328125" style="1" bestFit="1" customWidth="1"/>
    <col min="1547" max="1547" width="12.1328125" style="1" bestFit="1" customWidth="1"/>
    <col min="1548" max="1548" width="12.3984375" style="1" bestFit="1" customWidth="1"/>
    <col min="1549" max="1550" width="13.86328125" style="1" bestFit="1" customWidth="1"/>
    <col min="1551" max="1551" width="14.86328125" style="1" bestFit="1" customWidth="1"/>
    <col min="1552" max="1790" width="9.1328125" style="1"/>
    <col min="1791" max="1791" width="15.3984375" style="1" bestFit="1" customWidth="1"/>
    <col min="1792" max="1792" width="11.1328125" style="1" bestFit="1" customWidth="1"/>
    <col min="1793" max="1793" width="14.59765625" style="1" bestFit="1" customWidth="1"/>
    <col min="1794" max="1794" width="17.3984375" style="1" bestFit="1" customWidth="1"/>
    <col min="1795" max="1795" width="17.59765625" style="1" bestFit="1" customWidth="1"/>
    <col min="1796" max="1796" width="14.73046875" style="1" bestFit="1" customWidth="1"/>
    <col min="1797" max="1797" width="14.3984375" style="1" bestFit="1" customWidth="1"/>
    <col min="1798" max="1798" width="12.1328125" style="1" bestFit="1" customWidth="1"/>
    <col min="1799" max="1799" width="12.3984375" style="1" bestFit="1" customWidth="1"/>
    <col min="1800" max="1801" width="13.86328125" style="1" bestFit="1" customWidth="1"/>
    <col min="1802" max="1802" width="14.86328125" style="1" bestFit="1" customWidth="1"/>
    <col min="1803" max="1803" width="12.1328125" style="1" bestFit="1" customWidth="1"/>
    <col min="1804" max="1804" width="12.3984375" style="1" bestFit="1" customWidth="1"/>
    <col min="1805" max="1806" width="13.86328125" style="1" bestFit="1" customWidth="1"/>
    <col min="1807" max="1807" width="14.86328125" style="1" bestFit="1" customWidth="1"/>
    <col min="1808" max="2046" width="9.1328125" style="1"/>
    <col min="2047" max="2047" width="15.3984375" style="1" bestFit="1" customWidth="1"/>
    <col min="2048" max="2048" width="11.1328125" style="1" bestFit="1" customWidth="1"/>
    <col min="2049" max="2049" width="14.59765625" style="1" bestFit="1" customWidth="1"/>
    <col min="2050" max="2050" width="17.3984375" style="1" bestFit="1" customWidth="1"/>
    <col min="2051" max="2051" width="17.59765625" style="1" bestFit="1" customWidth="1"/>
    <col min="2052" max="2052" width="14.73046875" style="1" bestFit="1" customWidth="1"/>
    <col min="2053" max="2053" width="14.3984375" style="1" bestFit="1" customWidth="1"/>
    <col min="2054" max="2054" width="12.1328125" style="1" bestFit="1" customWidth="1"/>
    <col min="2055" max="2055" width="12.3984375" style="1" bestFit="1" customWidth="1"/>
    <col min="2056" max="2057" width="13.86328125" style="1" bestFit="1" customWidth="1"/>
    <col min="2058" max="2058" width="14.86328125" style="1" bestFit="1" customWidth="1"/>
    <col min="2059" max="2059" width="12.1328125" style="1" bestFit="1" customWidth="1"/>
    <col min="2060" max="2060" width="12.3984375" style="1" bestFit="1" customWidth="1"/>
    <col min="2061" max="2062" width="13.86328125" style="1" bestFit="1" customWidth="1"/>
    <col min="2063" max="2063" width="14.86328125" style="1" bestFit="1" customWidth="1"/>
    <col min="2064" max="2302" width="9.1328125" style="1"/>
    <col min="2303" max="2303" width="15.3984375" style="1" bestFit="1" customWidth="1"/>
    <col min="2304" max="2304" width="11.1328125" style="1" bestFit="1" customWidth="1"/>
    <col min="2305" max="2305" width="14.59765625" style="1" bestFit="1" customWidth="1"/>
    <col min="2306" max="2306" width="17.3984375" style="1" bestFit="1" customWidth="1"/>
    <col min="2307" max="2307" width="17.59765625" style="1" bestFit="1" customWidth="1"/>
    <col min="2308" max="2308" width="14.73046875" style="1" bestFit="1" customWidth="1"/>
    <col min="2309" max="2309" width="14.3984375" style="1" bestFit="1" customWidth="1"/>
    <col min="2310" max="2310" width="12.1328125" style="1" bestFit="1" customWidth="1"/>
    <col min="2311" max="2311" width="12.3984375" style="1" bestFit="1" customWidth="1"/>
    <col min="2312" max="2313" width="13.86328125" style="1" bestFit="1" customWidth="1"/>
    <col min="2314" max="2314" width="14.86328125" style="1" bestFit="1" customWidth="1"/>
    <col min="2315" max="2315" width="12.1328125" style="1" bestFit="1" customWidth="1"/>
    <col min="2316" max="2316" width="12.3984375" style="1" bestFit="1" customWidth="1"/>
    <col min="2317" max="2318" width="13.86328125" style="1" bestFit="1" customWidth="1"/>
    <col min="2319" max="2319" width="14.86328125" style="1" bestFit="1" customWidth="1"/>
    <col min="2320" max="2558" width="9.1328125" style="1"/>
    <col min="2559" max="2559" width="15.3984375" style="1" bestFit="1" customWidth="1"/>
    <col min="2560" max="2560" width="11.1328125" style="1" bestFit="1" customWidth="1"/>
    <col min="2561" max="2561" width="14.59765625" style="1" bestFit="1" customWidth="1"/>
    <col min="2562" max="2562" width="17.3984375" style="1" bestFit="1" customWidth="1"/>
    <col min="2563" max="2563" width="17.59765625" style="1" bestFit="1" customWidth="1"/>
    <col min="2564" max="2564" width="14.73046875" style="1" bestFit="1" customWidth="1"/>
    <col min="2565" max="2565" width="14.3984375" style="1" bestFit="1" customWidth="1"/>
    <col min="2566" max="2566" width="12.1328125" style="1" bestFit="1" customWidth="1"/>
    <col min="2567" max="2567" width="12.3984375" style="1" bestFit="1" customWidth="1"/>
    <col min="2568" max="2569" width="13.86328125" style="1" bestFit="1" customWidth="1"/>
    <col min="2570" max="2570" width="14.86328125" style="1" bestFit="1" customWidth="1"/>
    <col min="2571" max="2571" width="12.1328125" style="1" bestFit="1" customWidth="1"/>
    <col min="2572" max="2572" width="12.3984375" style="1" bestFit="1" customWidth="1"/>
    <col min="2573" max="2574" width="13.86328125" style="1" bestFit="1" customWidth="1"/>
    <col min="2575" max="2575" width="14.86328125" style="1" bestFit="1" customWidth="1"/>
    <col min="2576" max="2814" width="9.1328125" style="1"/>
    <col min="2815" max="2815" width="15.3984375" style="1" bestFit="1" customWidth="1"/>
    <col min="2816" max="2816" width="11.1328125" style="1" bestFit="1" customWidth="1"/>
    <col min="2817" max="2817" width="14.59765625" style="1" bestFit="1" customWidth="1"/>
    <col min="2818" max="2818" width="17.3984375" style="1" bestFit="1" customWidth="1"/>
    <col min="2819" max="2819" width="17.59765625" style="1" bestFit="1" customWidth="1"/>
    <col min="2820" max="2820" width="14.73046875" style="1" bestFit="1" customWidth="1"/>
    <col min="2821" max="2821" width="14.3984375" style="1" bestFit="1" customWidth="1"/>
    <col min="2822" max="2822" width="12.1328125" style="1" bestFit="1" customWidth="1"/>
    <col min="2823" max="2823" width="12.3984375" style="1" bestFit="1" customWidth="1"/>
    <col min="2824" max="2825" width="13.86328125" style="1" bestFit="1" customWidth="1"/>
    <col min="2826" max="2826" width="14.86328125" style="1" bestFit="1" customWidth="1"/>
    <col min="2827" max="2827" width="12.1328125" style="1" bestFit="1" customWidth="1"/>
    <col min="2828" max="2828" width="12.3984375" style="1" bestFit="1" customWidth="1"/>
    <col min="2829" max="2830" width="13.86328125" style="1" bestFit="1" customWidth="1"/>
    <col min="2831" max="2831" width="14.86328125" style="1" bestFit="1" customWidth="1"/>
    <col min="2832" max="3070" width="9.1328125" style="1"/>
    <col min="3071" max="3071" width="15.3984375" style="1" bestFit="1" customWidth="1"/>
    <col min="3072" max="3072" width="11.1328125" style="1" bestFit="1" customWidth="1"/>
    <col min="3073" max="3073" width="14.59765625" style="1" bestFit="1" customWidth="1"/>
    <col min="3074" max="3074" width="17.3984375" style="1" bestFit="1" customWidth="1"/>
    <col min="3075" max="3075" width="17.59765625" style="1" bestFit="1" customWidth="1"/>
    <col min="3076" max="3076" width="14.73046875" style="1" bestFit="1" customWidth="1"/>
    <col min="3077" max="3077" width="14.3984375" style="1" bestFit="1" customWidth="1"/>
    <col min="3078" max="3078" width="12.1328125" style="1" bestFit="1" customWidth="1"/>
    <col min="3079" max="3079" width="12.3984375" style="1" bestFit="1" customWidth="1"/>
    <col min="3080" max="3081" width="13.86328125" style="1" bestFit="1" customWidth="1"/>
    <col min="3082" max="3082" width="14.86328125" style="1" bestFit="1" customWidth="1"/>
    <col min="3083" max="3083" width="12.1328125" style="1" bestFit="1" customWidth="1"/>
    <col min="3084" max="3084" width="12.3984375" style="1" bestFit="1" customWidth="1"/>
    <col min="3085" max="3086" width="13.86328125" style="1" bestFit="1" customWidth="1"/>
    <col min="3087" max="3087" width="14.86328125" style="1" bestFit="1" customWidth="1"/>
    <col min="3088" max="3326" width="9.1328125" style="1"/>
    <col min="3327" max="3327" width="15.3984375" style="1" bestFit="1" customWidth="1"/>
    <col min="3328" max="3328" width="11.1328125" style="1" bestFit="1" customWidth="1"/>
    <col min="3329" max="3329" width="14.59765625" style="1" bestFit="1" customWidth="1"/>
    <col min="3330" max="3330" width="17.3984375" style="1" bestFit="1" customWidth="1"/>
    <col min="3331" max="3331" width="17.59765625" style="1" bestFit="1" customWidth="1"/>
    <col min="3332" max="3332" width="14.73046875" style="1" bestFit="1" customWidth="1"/>
    <col min="3333" max="3333" width="14.3984375" style="1" bestFit="1" customWidth="1"/>
    <col min="3334" max="3334" width="12.1328125" style="1" bestFit="1" customWidth="1"/>
    <col min="3335" max="3335" width="12.3984375" style="1" bestFit="1" customWidth="1"/>
    <col min="3336" max="3337" width="13.86328125" style="1" bestFit="1" customWidth="1"/>
    <col min="3338" max="3338" width="14.86328125" style="1" bestFit="1" customWidth="1"/>
    <col min="3339" max="3339" width="12.1328125" style="1" bestFit="1" customWidth="1"/>
    <col min="3340" max="3340" width="12.3984375" style="1" bestFit="1" customWidth="1"/>
    <col min="3341" max="3342" width="13.86328125" style="1" bestFit="1" customWidth="1"/>
    <col min="3343" max="3343" width="14.86328125" style="1" bestFit="1" customWidth="1"/>
    <col min="3344" max="3582" width="9.1328125" style="1"/>
    <col min="3583" max="3583" width="15.3984375" style="1" bestFit="1" customWidth="1"/>
    <col min="3584" max="3584" width="11.1328125" style="1" bestFit="1" customWidth="1"/>
    <col min="3585" max="3585" width="14.59765625" style="1" bestFit="1" customWidth="1"/>
    <col min="3586" max="3586" width="17.3984375" style="1" bestFit="1" customWidth="1"/>
    <col min="3587" max="3587" width="17.59765625" style="1" bestFit="1" customWidth="1"/>
    <col min="3588" max="3588" width="14.73046875" style="1" bestFit="1" customWidth="1"/>
    <col min="3589" max="3589" width="14.3984375" style="1" bestFit="1" customWidth="1"/>
    <col min="3590" max="3590" width="12.1328125" style="1" bestFit="1" customWidth="1"/>
    <col min="3591" max="3591" width="12.3984375" style="1" bestFit="1" customWidth="1"/>
    <col min="3592" max="3593" width="13.86328125" style="1" bestFit="1" customWidth="1"/>
    <col min="3594" max="3594" width="14.86328125" style="1" bestFit="1" customWidth="1"/>
    <col min="3595" max="3595" width="12.1328125" style="1" bestFit="1" customWidth="1"/>
    <col min="3596" max="3596" width="12.3984375" style="1" bestFit="1" customWidth="1"/>
    <col min="3597" max="3598" width="13.86328125" style="1" bestFit="1" customWidth="1"/>
    <col min="3599" max="3599" width="14.86328125" style="1" bestFit="1" customWidth="1"/>
    <col min="3600" max="3838" width="9.1328125" style="1"/>
    <col min="3839" max="3839" width="15.3984375" style="1" bestFit="1" customWidth="1"/>
    <col min="3840" max="3840" width="11.1328125" style="1" bestFit="1" customWidth="1"/>
    <col min="3841" max="3841" width="14.59765625" style="1" bestFit="1" customWidth="1"/>
    <col min="3842" max="3842" width="17.3984375" style="1" bestFit="1" customWidth="1"/>
    <col min="3843" max="3843" width="17.59765625" style="1" bestFit="1" customWidth="1"/>
    <col min="3844" max="3844" width="14.73046875" style="1" bestFit="1" customWidth="1"/>
    <col min="3845" max="3845" width="14.3984375" style="1" bestFit="1" customWidth="1"/>
    <col min="3846" max="3846" width="12.1328125" style="1" bestFit="1" customWidth="1"/>
    <col min="3847" max="3847" width="12.3984375" style="1" bestFit="1" customWidth="1"/>
    <col min="3848" max="3849" width="13.86328125" style="1" bestFit="1" customWidth="1"/>
    <col min="3850" max="3850" width="14.86328125" style="1" bestFit="1" customWidth="1"/>
    <col min="3851" max="3851" width="12.1328125" style="1" bestFit="1" customWidth="1"/>
    <col min="3852" max="3852" width="12.3984375" style="1" bestFit="1" customWidth="1"/>
    <col min="3853" max="3854" width="13.86328125" style="1" bestFit="1" customWidth="1"/>
    <col min="3855" max="3855" width="14.86328125" style="1" bestFit="1" customWidth="1"/>
    <col min="3856" max="4094" width="9.1328125" style="1"/>
    <col min="4095" max="4095" width="15.3984375" style="1" bestFit="1" customWidth="1"/>
    <col min="4096" max="4096" width="11.1328125" style="1" bestFit="1" customWidth="1"/>
    <col min="4097" max="4097" width="14.59765625" style="1" bestFit="1" customWidth="1"/>
    <col min="4098" max="4098" width="17.3984375" style="1" bestFit="1" customWidth="1"/>
    <col min="4099" max="4099" width="17.59765625" style="1" bestFit="1" customWidth="1"/>
    <col min="4100" max="4100" width="14.73046875" style="1" bestFit="1" customWidth="1"/>
    <col min="4101" max="4101" width="14.3984375" style="1" bestFit="1" customWidth="1"/>
    <col min="4102" max="4102" width="12.1328125" style="1" bestFit="1" customWidth="1"/>
    <col min="4103" max="4103" width="12.3984375" style="1" bestFit="1" customWidth="1"/>
    <col min="4104" max="4105" width="13.86328125" style="1" bestFit="1" customWidth="1"/>
    <col min="4106" max="4106" width="14.86328125" style="1" bestFit="1" customWidth="1"/>
    <col min="4107" max="4107" width="12.1328125" style="1" bestFit="1" customWidth="1"/>
    <col min="4108" max="4108" width="12.3984375" style="1" bestFit="1" customWidth="1"/>
    <col min="4109" max="4110" width="13.86328125" style="1" bestFit="1" customWidth="1"/>
    <col min="4111" max="4111" width="14.86328125" style="1" bestFit="1" customWidth="1"/>
    <col min="4112" max="4350" width="9.1328125" style="1"/>
    <col min="4351" max="4351" width="15.3984375" style="1" bestFit="1" customWidth="1"/>
    <col min="4352" max="4352" width="11.1328125" style="1" bestFit="1" customWidth="1"/>
    <col min="4353" max="4353" width="14.59765625" style="1" bestFit="1" customWidth="1"/>
    <col min="4354" max="4354" width="17.3984375" style="1" bestFit="1" customWidth="1"/>
    <col min="4355" max="4355" width="17.59765625" style="1" bestFit="1" customWidth="1"/>
    <col min="4356" max="4356" width="14.73046875" style="1" bestFit="1" customWidth="1"/>
    <col min="4357" max="4357" width="14.3984375" style="1" bestFit="1" customWidth="1"/>
    <col min="4358" max="4358" width="12.1328125" style="1" bestFit="1" customWidth="1"/>
    <col min="4359" max="4359" width="12.3984375" style="1" bestFit="1" customWidth="1"/>
    <col min="4360" max="4361" width="13.86328125" style="1" bestFit="1" customWidth="1"/>
    <col min="4362" max="4362" width="14.86328125" style="1" bestFit="1" customWidth="1"/>
    <col min="4363" max="4363" width="12.1328125" style="1" bestFit="1" customWidth="1"/>
    <col min="4364" max="4364" width="12.3984375" style="1" bestFit="1" customWidth="1"/>
    <col min="4365" max="4366" width="13.86328125" style="1" bestFit="1" customWidth="1"/>
    <col min="4367" max="4367" width="14.86328125" style="1" bestFit="1" customWidth="1"/>
    <col min="4368" max="4606" width="9.1328125" style="1"/>
    <col min="4607" max="4607" width="15.3984375" style="1" bestFit="1" customWidth="1"/>
    <col min="4608" max="4608" width="11.1328125" style="1" bestFit="1" customWidth="1"/>
    <col min="4609" max="4609" width="14.59765625" style="1" bestFit="1" customWidth="1"/>
    <col min="4610" max="4610" width="17.3984375" style="1" bestFit="1" customWidth="1"/>
    <col min="4611" max="4611" width="17.59765625" style="1" bestFit="1" customWidth="1"/>
    <col min="4612" max="4612" width="14.73046875" style="1" bestFit="1" customWidth="1"/>
    <col min="4613" max="4613" width="14.3984375" style="1" bestFit="1" customWidth="1"/>
    <col min="4614" max="4614" width="12.1328125" style="1" bestFit="1" customWidth="1"/>
    <col min="4615" max="4615" width="12.3984375" style="1" bestFit="1" customWidth="1"/>
    <col min="4616" max="4617" width="13.86328125" style="1" bestFit="1" customWidth="1"/>
    <col min="4618" max="4618" width="14.86328125" style="1" bestFit="1" customWidth="1"/>
    <col min="4619" max="4619" width="12.1328125" style="1" bestFit="1" customWidth="1"/>
    <col min="4620" max="4620" width="12.3984375" style="1" bestFit="1" customWidth="1"/>
    <col min="4621" max="4622" width="13.86328125" style="1" bestFit="1" customWidth="1"/>
    <col min="4623" max="4623" width="14.86328125" style="1" bestFit="1" customWidth="1"/>
    <col min="4624" max="4862" width="9.1328125" style="1"/>
    <col min="4863" max="4863" width="15.3984375" style="1" bestFit="1" customWidth="1"/>
    <col min="4864" max="4864" width="11.1328125" style="1" bestFit="1" customWidth="1"/>
    <col min="4865" max="4865" width="14.59765625" style="1" bestFit="1" customWidth="1"/>
    <col min="4866" max="4866" width="17.3984375" style="1" bestFit="1" customWidth="1"/>
    <col min="4867" max="4867" width="17.59765625" style="1" bestFit="1" customWidth="1"/>
    <col min="4868" max="4868" width="14.73046875" style="1" bestFit="1" customWidth="1"/>
    <col min="4869" max="4869" width="14.3984375" style="1" bestFit="1" customWidth="1"/>
    <col min="4870" max="4870" width="12.1328125" style="1" bestFit="1" customWidth="1"/>
    <col min="4871" max="4871" width="12.3984375" style="1" bestFit="1" customWidth="1"/>
    <col min="4872" max="4873" width="13.86328125" style="1" bestFit="1" customWidth="1"/>
    <col min="4874" max="4874" width="14.86328125" style="1" bestFit="1" customWidth="1"/>
    <col min="4875" max="4875" width="12.1328125" style="1" bestFit="1" customWidth="1"/>
    <col min="4876" max="4876" width="12.3984375" style="1" bestFit="1" customWidth="1"/>
    <col min="4877" max="4878" width="13.86328125" style="1" bestFit="1" customWidth="1"/>
    <col min="4879" max="4879" width="14.86328125" style="1" bestFit="1" customWidth="1"/>
    <col min="4880" max="5118" width="9.1328125" style="1"/>
    <col min="5119" max="5119" width="15.3984375" style="1" bestFit="1" customWidth="1"/>
    <col min="5120" max="5120" width="11.1328125" style="1" bestFit="1" customWidth="1"/>
    <col min="5121" max="5121" width="14.59765625" style="1" bestFit="1" customWidth="1"/>
    <col min="5122" max="5122" width="17.3984375" style="1" bestFit="1" customWidth="1"/>
    <col min="5123" max="5123" width="17.59765625" style="1" bestFit="1" customWidth="1"/>
    <col min="5124" max="5124" width="14.73046875" style="1" bestFit="1" customWidth="1"/>
    <col min="5125" max="5125" width="14.3984375" style="1" bestFit="1" customWidth="1"/>
    <col min="5126" max="5126" width="12.1328125" style="1" bestFit="1" customWidth="1"/>
    <col min="5127" max="5127" width="12.3984375" style="1" bestFit="1" customWidth="1"/>
    <col min="5128" max="5129" width="13.86328125" style="1" bestFit="1" customWidth="1"/>
    <col min="5130" max="5130" width="14.86328125" style="1" bestFit="1" customWidth="1"/>
    <col min="5131" max="5131" width="12.1328125" style="1" bestFit="1" customWidth="1"/>
    <col min="5132" max="5132" width="12.3984375" style="1" bestFit="1" customWidth="1"/>
    <col min="5133" max="5134" width="13.86328125" style="1" bestFit="1" customWidth="1"/>
    <col min="5135" max="5135" width="14.86328125" style="1" bestFit="1" customWidth="1"/>
    <col min="5136" max="5374" width="9.1328125" style="1"/>
    <col min="5375" max="5375" width="15.3984375" style="1" bestFit="1" customWidth="1"/>
    <col min="5376" max="5376" width="11.1328125" style="1" bestFit="1" customWidth="1"/>
    <col min="5377" max="5377" width="14.59765625" style="1" bestFit="1" customWidth="1"/>
    <col min="5378" max="5378" width="17.3984375" style="1" bestFit="1" customWidth="1"/>
    <col min="5379" max="5379" width="17.59765625" style="1" bestFit="1" customWidth="1"/>
    <col min="5380" max="5380" width="14.73046875" style="1" bestFit="1" customWidth="1"/>
    <col min="5381" max="5381" width="14.3984375" style="1" bestFit="1" customWidth="1"/>
    <col min="5382" max="5382" width="12.1328125" style="1" bestFit="1" customWidth="1"/>
    <col min="5383" max="5383" width="12.3984375" style="1" bestFit="1" customWidth="1"/>
    <col min="5384" max="5385" width="13.86328125" style="1" bestFit="1" customWidth="1"/>
    <col min="5386" max="5386" width="14.86328125" style="1" bestFit="1" customWidth="1"/>
    <col min="5387" max="5387" width="12.1328125" style="1" bestFit="1" customWidth="1"/>
    <col min="5388" max="5388" width="12.3984375" style="1" bestFit="1" customWidth="1"/>
    <col min="5389" max="5390" width="13.86328125" style="1" bestFit="1" customWidth="1"/>
    <col min="5391" max="5391" width="14.86328125" style="1" bestFit="1" customWidth="1"/>
    <col min="5392" max="5630" width="9.1328125" style="1"/>
    <col min="5631" max="5631" width="15.3984375" style="1" bestFit="1" customWidth="1"/>
    <col min="5632" max="5632" width="11.1328125" style="1" bestFit="1" customWidth="1"/>
    <col min="5633" max="5633" width="14.59765625" style="1" bestFit="1" customWidth="1"/>
    <col min="5634" max="5634" width="17.3984375" style="1" bestFit="1" customWidth="1"/>
    <col min="5635" max="5635" width="17.59765625" style="1" bestFit="1" customWidth="1"/>
    <col min="5636" max="5636" width="14.73046875" style="1" bestFit="1" customWidth="1"/>
    <col min="5637" max="5637" width="14.3984375" style="1" bestFit="1" customWidth="1"/>
    <col min="5638" max="5638" width="12.1328125" style="1" bestFit="1" customWidth="1"/>
    <col min="5639" max="5639" width="12.3984375" style="1" bestFit="1" customWidth="1"/>
    <col min="5640" max="5641" width="13.86328125" style="1" bestFit="1" customWidth="1"/>
    <col min="5642" max="5642" width="14.86328125" style="1" bestFit="1" customWidth="1"/>
    <col min="5643" max="5643" width="12.1328125" style="1" bestFit="1" customWidth="1"/>
    <col min="5644" max="5644" width="12.3984375" style="1" bestFit="1" customWidth="1"/>
    <col min="5645" max="5646" width="13.86328125" style="1" bestFit="1" customWidth="1"/>
    <col min="5647" max="5647" width="14.86328125" style="1" bestFit="1" customWidth="1"/>
    <col min="5648" max="5886" width="9.1328125" style="1"/>
    <col min="5887" max="5887" width="15.3984375" style="1" bestFit="1" customWidth="1"/>
    <col min="5888" max="5888" width="11.1328125" style="1" bestFit="1" customWidth="1"/>
    <col min="5889" max="5889" width="14.59765625" style="1" bestFit="1" customWidth="1"/>
    <col min="5890" max="5890" width="17.3984375" style="1" bestFit="1" customWidth="1"/>
    <col min="5891" max="5891" width="17.59765625" style="1" bestFit="1" customWidth="1"/>
    <col min="5892" max="5892" width="14.73046875" style="1" bestFit="1" customWidth="1"/>
    <col min="5893" max="5893" width="14.3984375" style="1" bestFit="1" customWidth="1"/>
    <col min="5894" max="5894" width="12.1328125" style="1" bestFit="1" customWidth="1"/>
    <col min="5895" max="5895" width="12.3984375" style="1" bestFit="1" customWidth="1"/>
    <col min="5896" max="5897" width="13.86328125" style="1" bestFit="1" customWidth="1"/>
    <col min="5898" max="5898" width="14.86328125" style="1" bestFit="1" customWidth="1"/>
    <col min="5899" max="5899" width="12.1328125" style="1" bestFit="1" customWidth="1"/>
    <col min="5900" max="5900" width="12.3984375" style="1" bestFit="1" customWidth="1"/>
    <col min="5901" max="5902" width="13.86328125" style="1" bestFit="1" customWidth="1"/>
    <col min="5903" max="5903" width="14.86328125" style="1" bestFit="1" customWidth="1"/>
    <col min="5904" max="6142" width="9.1328125" style="1"/>
    <col min="6143" max="6143" width="15.3984375" style="1" bestFit="1" customWidth="1"/>
    <col min="6144" max="6144" width="11.1328125" style="1" bestFit="1" customWidth="1"/>
    <col min="6145" max="6145" width="14.59765625" style="1" bestFit="1" customWidth="1"/>
    <col min="6146" max="6146" width="17.3984375" style="1" bestFit="1" customWidth="1"/>
    <col min="6147" max="6147" width="17.59765625" style="1" bestFit="1" customWidth="1"/>
    <col min="6148" max="6148" width="14.73046875" style="1" bestFit="1" customWidth="1"/>
    <col min="6149" max="6149" width="14.3984375" style="1" bestFit="1" customWidth="1"/>
    <col min="6150" max="6150" width="12.1328125" style="1" bestFit="1" customWidth="1"/>
    <col min="6151" max="6151" width="12.3984375" style="1" bestFit="1" customWidth="1"/>
    <col min="6152" max="6153" width="13.86328125" style="1" bestFit="1" customWidth="1"/>
    <col min="6154" max="6154" width="14.86328125" style="1" bestFit="1" customWidth="1"/>
    <col min="6155" max="6155" width="12.1328125" style="1" bestFit="1" customWidth="1"/>
    <col min="6156" max="6156" width="12.3984375" style="1" bestFit="1" customWidth="1"/>
    <col min="6157" max="6158" width="13.86328125" style="1" bestFit="1" customWidth="1"/>
    <col min="6159" max="6159" width="14.86328125" style="1" bestFit="1" customWidth="1"/>
    <col min="6160" max="6398" width="9.1328125" style="1"/>
    <col min="6399" max="6399" width="15.3984375" style="1" bestFit="1" customWidth="1"/>
    <col min="6400" max="6400" width="11.1328125" style="1" bestFit="1" customWidth="1"/>
    <col min="6401" max="6401" width="14.59765625" style="1" bestFit="1" customWidth="1"/>
    <col min="6402" max="6402" width="17.3984375" style="1" bestFit="1" customWidth="1"/>
    <col min="6403" max="6403" width="17.59765625" style="1" bestFit="1" customWidth="1"/>
    <col min="6404" max="6404" width="14.73046875" style="1" bestFit="1" customWidth="1"/>
    <col min="6405" max="6405" width="14.3984375" style="1" bestFit="1" customWidth="1"/>
    <col min="6406" max="6406" width="12.1328125" style="1" bestFit="1" customWidth="1"/>
    <col min="6407" max="6407" width="12.3984375" style="1" bestFit="1" customWidth="1"/>
    <col min="6408" max="6409" width="13.86328125" style="1" bestFit="1" customWidth="1"/>
    <col min="6410" max="6410" width="14.86328125" style="1" bestFit="1" customWidth="1"/>
    <col min="6411" max="6411" width="12.1328125" style="1" bestFit="1" customWidth="1"/>
    <col min="6412" max="6412" width="12.3984375" style="1" bestFit="1" customWidth="1"/>
    <col min="6413" max="6414" width="13.86328125" style="1" bestFit="1" customWidth="1"/>
    <col min="6415" max="6415" width="14.86328125" style="1" bestFit="1" customWidth="1"/>
    <col min="6416" max="6654" width="9.1328125" style="1"/>
    <col min="6655" max="6655" width="15.3984375" style="1" bestFit="1" customWidth="1"/>
    <col min="6656" max="6656" width="11.1328125" style="1" bestFit="1" customWidth="1"/>
    <col min="6657" max="6657" width="14.59765625" style="1" bestFit="1" customWidth="1"/>
    <col min="6658" max="6658" width="17.3984375" style="1" bestFit="1" customWidth="1"/>
    <col min="6659" max="6659" width="17.59765625" style="1" bestFit="1" customWidth="1"/>
    <col min="6660" max="6660" width="14.73046875" style="1" bestFit="1" customWidth="1"/>
    <col min="6661" max="6661" width="14.3984375" style="1" bestFit="1" customWidth="1"/>
    <col min="6662" max="6662" width="12.1328125" style="1" bestFit="1" customWidth="1"/>
    <col min="6663" max="6663" width="12.3984375" style="1" bestFit="1" customWidth="1"/>
    <col min="6664" max="6665" width="13.86328125" style="1" bestFit="1" customWidth="1"/>
    <col min="6666" max="6666" width="14.86328125" style="1" bestFit="1" customWidth="1"/>
    <col min="6667" max="6667" width="12.1328125" style="1" bestFit="1" customWidth="1"/>
    <col min="6668" max="6668" width="12.3984375" style="1" bestFit="1" customWidth="1"/>
    <col min="6669" max="6670" width="13.86328125" style="1" bestFit="1" customWidth="1"/>
    <col min="6671" max="6671" width="14.86328125" style="1" bestFit="1" customWidth="1"/>
    <col min="6672" max="6910" width="9.1328125" style="1"/>
    <col min="6911" max="6911" width="15.3984375" style="1" bestFit="1" customWidth="1"/>
    <col min="6912" max="6912" width="11.1328125" style="1" bestFit="1" customWidth="1"/>
    <col min="6913" max="6913" width="14.59765625" style="1" bestFit="1" customWidth="1"/>
    <col min="6914" max="6914" width="17.3984375" style="1" bestFit="1" customWidth="1"/>
    <col min="6915" max="6915" width="17.59765625" style="1" bestFit="1" customWidth="1"/>
    <col min="6916" max="6916" width="14.73046875" style="1" bestFit="1" customWidth="1"/>
    <col min="6917" max="6917" width="14.3984375" style="1" bestFit="1" customWidth="1"/>
    <col min="6918" max="6918" width="12.1328125" style="1" bestFit="1" customWidth="1"/>
    <col min="6919" max="6919" width="12.3984375" style="1" bestFit="1" customWidth="1"/>
    <col min="6920" max="6921" width="13.86328125" style="1" bestFit="1" customWidth="1"/>
    <col min="6922" max="6922" width="14.86328125" style="1" bestFit="1" customWidth="1"/>
    <col min="6923" max="6923" width="12.1328125" style="1" bestFit="1" customWidth="1"/>
    <col min="6924" max="6924" width="12.3984375" style="1" bestFit="1" customWidth="1"/>
    <col min="6925" max="6926" width="13.86328125" style="1" bestFit="1" customWidth="1"/>
    <col min="6927" max="6927" width="14.86328125" style="1" bestFit="1" customWidth="1"/>
    <col min="6928" max="7166" width="9.1328125" style="1"/>
    <col min="7167" max="7167" width="15.3984375" style="1" bestFit="1" customWidth="1"/>
    <col min="7168" max="7168" width="11.1328125" style="1" bestFit="1" customWidth="1"/>
    <col min="7169" max="7169" width="14.59765625" style="1" bestFit="1" customWidth="1"/>
    <col min="7170" max="7170" width="17.3984375" style="1" bestFit="1" customWidth="1"/>
    <col min="7171" max="7171" width="17.59765625" style="1" bestFit="1" customWidth="1"/>
    <col min="7172" max="7172" width="14.73046875" style="1" bestFit="1" customWidth="1"/>
    <col min="7173" max="7173" width="14.3984375" style="1" bestFit="1" customWidth="1"/>
    <col min="7174" max="7174" width="12.1328125" style="1" bestFit="1" customWidth="1"/>
    <col min="7175" max="7175" width="12.3984375" style="1" bestFit="1" customWidth="1"/>
    <col min="7176" max="7177" width="13.86328125" style="1" bestFit="1" customWidth="1"/>
    <col min="7178" max="7178" width="14.86328125" style="1" bestFit="1" customWidth="1"/>
    <col min="7179" max="7179" width="12.1328125" style="1" bestFit="1" customWidth="1"/>
    <col min="7180" max="7180" width="12.3984375" style="1" bestFit="1" customWidth="1"/>
    <col min="7181" max="7182" width="13.86328125" style="1" bestFit="1" customWidth="1"/>
    <col min="7183" max="7183" width="14.86328125" style="1" bestFit="1" customWidth="1"/>
    <col min="7184" max="7422" width="9.1328125" style="1"/>
    <col min="7423" max="7423" width="15.3984375" style="1" bestFit="1" customWidth="1"/>
    <col min="7424" max="7424" width="11.1328125" style="1" bestFit="1" customWidth="1"/>
    <col min="7425" max="7425" width="14.59765625" style="1" bestFit="1" customWidth="1"/>
    <col min="7426" max="7426" width="17.3984375" style="1" bestFit="1" customWidth="1"/>
    <col min="7427" max="7427" width="17.59765625" style="1" bestFit="1" customWidth="1"/>
    <col min="7428" max="7428" width="14.73046875" style="1" bestFit="1" customWidth="1"/>
    <col min="7429" max="7429" width="14.3984375" style="1" bestFit="1" customWidth="1"/>
    <col min="7430" max="7430" width="12.1328125" style="1" bestFit="1" customWidth="1"/>
    <col min="7431" max="7431" width="12.3984375" style="1" bestFit="1" customWidth="1"/>
    <col min="7432" max="7433" width="13.86328125" style="1" bestFit="1" customWidth="1"/>
    <col min="7434" max="7434" width="14.86328125" style="1" bestFit="1" customWidth="1"/>
    <col min="7435" max="7435" width="12.1328125" style="1" bestFit="1" customWidth="1"/>
    <col min="7436" max="7436" width="12.3984375" style="1" bestFit="1" customWidth="1"/>
    <col min="7437" max="7438" width="13.86328125" style="1" bestFit="1" customWidth="1"/>
    <col min="7439" max="7439" width="14.86328125" style="1" bestFit="1" customWidth="1"/>
    <col min="7440" max="7678" width="9.1328125" style="1"/>
    <col min="7679" max="7679" width="15.3984375" style="1" bestFit="1" customWidth="1"/>
    <col min="7680" max="7680" width="11.1328125" style="1" bestFit="1" customWidth="1"/>
    <col min="7681" max="7681" width="14.59765625" style="1" bestFit="1" customWidth="1"/>
    <col min="7682" max="7682" width="17.3984375" style="1" bestFit="1" customWidth="1"/>
    <col min="7683" max="7683" width="17.59765625" style="1" bestFit="1" customWidth="1"/>
    <col min="7684" max="7684" width="14.73046875" style="1" bestFit="1" customWidth="1"/>
    <col min="7685" max="7685" width="14.3984375" style="1" bestFit="1" customWidth="1"/>
    <col min="7686" max="7686" width="12.1328125" style="1" bestFit="1" customWidth="1"/>
    <col min="7687" max="7687" width="12.3984375" style="1" bestFit="1" customWidth="1"/>
    <col min="7688" max="7689" width="13.86328125" style="1" bestFit="1" customWidth="1"/>
    <col min="7690" max="7690" width="14.86328125" style="1" bestFit="1" customWidth="1"/>
    <col min="7691" max="7691" width="12.1328125" style="1" bestFit="1" customWidth="1"/>
    <col min="7692" max="7692" width="12.3984375" style="1" bestFit="1" customWidth="1"/>
    <col min="7693" max="7694" width="13.86328125" style="1" bestFit="1" customWidth="1"/>
    <col min="7695" max="7695" width="14.86328125" style="1" bestFit="1" customWidth="1"/>
    <col min="7696" max="7934" width="9.1328125" style="1"/>
    <col min="7935" max="7935" width="15.3984375" style="1" bestFit="1" customWidth="1"/>
    <col min="7936" max="7936" width="11.1328125" style="1" bestFit="1" customWidth="1"/>
    <col min="7937" max="7937" width="14.59765625" style="1" bestFit="1" customWidth="1"/>
    <col min="7938" max="7938" width="17.3984375" style="1" bestFit="1" customWidth="1"/>
    <col min="7939" max="7939" width="17.59765625" style="1" bestFit="1" customWidth="1"/>
    <col min="7940" max="7940" width="14.73046875" style="1" bestFit="1" customWidth="1"/>
    <col min="7941" max="7941" width="14.3984375" style="1" bestFit="1" customWidth="1"/>
    <col min="7942" max="7942" width="12.1328125" style="1" bestFit="1" customWidth="1"/>
    <col min="7943" max="7943" width="12.3984375" style="1" bestFit="1" customWidth="1"/>
    <col min="7944" max="7945" width="13.86328125" style="1" bestFit="1" customWidth="1"/>
    <col min="7946" max="7946" width="14.86328125" style="1" bestFit="1" customWidth="1"/>
    <col min="7947" max="7947" width="12.1328125" style="1" bestFit="1" customWidth="1"/>
    <col min="7948" max="7948" width="12.3984375" style="1" bestFit="1" customWidth="1"/>
    <col min="7949" max="7950" width="13.86328125" style="1" bestFit="1" customWidth="1"/>
    <col min="7951" max="7951" width="14.86328125" style="1" bestFit="1" customWidth="1"/>
    <col min="7952" max="8190" width="9.1328125" style="1"/>
    <col min="8191" max="8191" width="15.3984375" style="1" bestFit="1" customWidth="1"/>
    <col min="8192" max="8192" width="11.1328125" style="1" bestFit="1" customWidth="1"/>
    <col min="8193" max="8193" width="14.59765625" style="1" bestFit="1" customWidth="1"/>
    <col min="8194" max="8194" width="17.3984375" style="1" bestFit="1" customWidth="1"/>
    <col min="8195" max="8195" width="17.59765625" style="1" bestFit="1" customWidth="1"/>
    <col min="8196" max="8196" width="14.73046875" style="1" bestFit="1" customWidth="1"/>
    <col min="8197" max="8197" width="14.3984375" style="1" bestFit="1" customWidth="1"/>
    <col min="8198" max="8198" width="12.1328125" style="1" bestFit="1" customWidth="1"/>
    <col min="8199" max="8199" width="12.3984375" style="1" bestFit="1" customWidth="1"/>
    <col min="8200" max="8201" width="13.86328125" style="1" bestFit="1" customWidth="1"/>
    <col min="8202" max="8202" width="14.86328125" style="1" bestFit="1" customWidth="1"/>
    <col min="8203" max="8203" width="12.1328125" style="1" bestFit="1" customWidth="1"/>
    <col min="8204" max="8204" width="12.3984375" style="1" bestFit="1" customWidth="1"/>
    <col min="8205" max="8206" width="13.86328125" style="1" bestFit="1" customWidth="1"/>
    <col min="8207" max="8207" width="14.86328125" style="1" bestFit="1" customWidth="1"/>
    <col min="8208" max="8446" width="9.1328125" style="1"/>
    <col min="8447" max="8447" width="15.3984375" style="1" bestFit="1" customWidth="1"/>
    <col min="8448" max="8448" width="11.1328125" style="1" bestFit="1" customWidth="1"/>
    <col min="8449" max="8449" width="14.59765625" style="1" bestFit="1" customWidth="1"/>
    <col min="8450" max="8450" width="17.3984375" style="1" bestFit="1" customWidth="1"/>
    <col min="8451" max="8451" width="17.59765625" style="1" bestFit="1" customWidth="1"/>
    <col min="8452" max="8452" width="14.73046875" style="1" bestFit="1" customWidth="1"/>
    <col min="8453" max="8453" width="14.3984375" style="1" bestFit="1" customWidth="1"/>
    <col min="8454" max="8454" width="12.1328125" style="1" bestFit="1" customWidth="1"/>
    <col min="8455" max="8455" width="12.3984375" style="1" bestFit="1" customWidth="1"/>
    <col min="8456" max="8457" width="13.86328125" style="1" bestFit="1" customWidth="1"/>
    <col min="8458" max="8458" width="14.86328125" style="1" bestFit="1" customWidth="1"/>
    <col min="8459" max="8459" width="12.1328125" style="1" bestFit="1" customWidth="1"/>
    <col min="8460" max="8460" width="12.3984375" style="1" bestFit="1" customWidth="1"/>
    <col min="8461" max="8462" width="13.86328125" style="1" bestFit="1" customWidth="1"/>
    <col min="8463" max="8463" width="14.86328125" style="1" bestFit="1" customWidth="1"/>
    <col min="8464" max="8702" width="9.1328125" style="1"/>
    <col min="8703" max="8703" width="15.3984375" style="1" bestFit="1" customWidth="1"/>
    <col min="8704" max="8704" width="11.1328125" style="1" bestFit="1" customWidth="1"/>
    <col min="8705" max="8705" width="14.59765625" style="1" bestFit="1" customWidth="1"/>
    <col min="8706" max="8706" width="17.3984375" style="1" bestFit="1" customWidth="1"/>
    <col min="8707" max="8707" width="17.59765625" style="1" bestFit="1" customWidth="1"/>
    <col min="8708" max="8708" width="14.73046875" style="1" bestFit="1" customWidth="1"/>
    <col min="8709" max="8709" width="14.3984375" style="1" bestFit="1" customWidth="1"/>
    <col min="8710" max="8710" width="12.1328125" style="1" bestFit="1" customWidth="1"/>
    <col min="8711" max="8711" width="12.3984375" style="1" bestFit="1" customWidth="1"/>
    <col min="8712" max="8713" width="13.86328125" style="1" bestFit="1" customWidth="1"/>
    <col min="8714" max="8714" width="14.86328125" style="1" bestFit="1" customWidth="1"/>
    <col min="8715" max="8715" width="12.1328125" style="1" bestFit="1" customWidth="1"/>
    <col min="8716" max="8716" width="12.3984375" style="1" bestFit="1" customWidth="1"/>
    <col min="8717" max="8718" width="13.86328125" style="1" bestFit="1" customWidth="1"/>
    <col min="8719" max="8719" width="14.86328125" style="1" bestFit="1" customWidth="1"/>
    <col min="8720" max="8958" width="9.1328125" style="1"/>
    <col min="8959" max="8959" width="15.3984375" style="1" bestFit="1" customWidth="1"/>
    <col min="8960" max="8960" width="11.1328125" style="1" bestFit="1" customWidth="1"/>
    <col min="8961" max="8961" width="14.59765625" style="1" bestFit="1" customWidth="1"/>
    <col min="8962" max="8962" width="17.3984375" style="1" bestFit="1" customWidth="1"/>
    <col min="8963" max="8963" width="17.59765625" style="1" bestFit="1" customWidth="1"/>
    <col min="8964" max="8964" width="14.73046875" style="1" bestFit="1" customWidth="1"/>
    <col min="8965" max="8965" width="14.3984375" style="1" bestFit="1" customWidth="1"/>
    <col min="8966" max="8966" width="12.1328125" style="1" bestFit="1" customWidth="1"/>
    <col min="8967" max="8967" width="12.3984375" style="1" bestFit="1" customWidth="1"/>
    <col min="8968" max="8969" width="13.86328125" style="1" bestFit="1" customWidth="1"/>
    <col min="8970" max="8970" width="14.86328125" style="1" bestFit="1" customWidth="1"/>
    <col min="8971" max="8971" width="12.1328125" style="1" bestFit="1" customWidth="1"/>
    <col min="8972" max="8972" width="12.3984375" style="1" bestFit="1" customWidth="1"/>
    <col min="8973" max="8974" width="13.86328125" style="1" bestFit="1" customWidth="1"/>
    <col min="8975" max="8975" width="14.86328125" style="1" bestFit="1" customWidth="1"/>
    <col min="8976" max="9214" width="9.1328125" style="1"/>
    <col min="9215" max="9215" width="15.3984375" style="1" bestFit="1" customWidth="1"/>
    <col min="9216" max="9216" width="11.1328125" style="1" bestFit="1" customWidth="1"/>
    <col min="9217" max="9217" width="14.59765625" style="1" bestFit="1" customWidth="1"/>
    <col min="9218" max="9218" width="17.3984375" style="1" bestFit="1" customWidth="1"/>
    <col min="9219" max="9219" width="17.59765625" style="1" bestFit="1" customWidth="1"/>
    <col min="9220" max="9220" width="14.73046875" style="1" bestFit="1" customWidth="1"/>
    <col min="9221" max="9221" width="14.3984375" style="1" bestFit="1" customWidth="1"/>
    <col min="9222" max="9222" width="12.1328125" style="1" bestFit="1" customWidth="1"/>
    <col min="9223" max="9223" width="12.3984375" style="1" bestFit="1" customWidth="1"/>
    <col min="9224" max="9225" width="13.86328125" style="1" bestFit="1" customWidth="1"/>
    <col min="9226" max="9226" width="14.86328125" style="1" bestFit="1" customWidth="1"/>
    <col min="9227" max="9227" width="12.1328125" style="1" bestFit="1" customWidth="1"/>
    <col min="9228" max="9228" width="12.3984375" style="1" bestFit="1" customWidth="1"/>
    <col min="9229" max="9230" width="13.86328125" style="1" bestFit="1" customWidth="1"/>
    <col min="9231" max="9231" width="14.86328125" style="1" bestFit="1" customWidth="1"/>
    <col min="9232" max="9470" width="9.1328125" style="1"/>
    <col min="9471" max="9471" width="15.3984375" style="1" bestFit="1" customWidth="1"/>
    <col min="9472" max="9472" width="11.1328125" style="1" bestFit="1" customWidth="1"/>
    <col min="9473" max="9473" width="14.59765625" style="1" bestFit="1" customWidth="1"/>
    <col min="9474" max="9474" width="17.3984375" style="1" bestFit="1" customWidth="1"/>
    <col min="9475" max="9475" width="17.59765625" style="1" bestFit="1" customWidth="1"/>
    <col min="9476" max="9476" width="14.73046875" style="1" bestFit="1" customWidth="1"/>
    <col min="9477" max="9477" width="14.3984375" style="1" bestFit="1" customWidth="1"/>
    <col min="9478" max="9478" width="12.1328125" style="1" bestFit="1" customWidth="1"/>
    <col min="9479" max="9479" width="12.3984375" style="1" bestFit="1" customWidth="1"/>
    <col min="9480" max="9481" width="13.86328125" style="1" bestFit="1" customWidth="1"/>
    <col min="9482" max="9482" width="14.86328125" style="1" bestFit="1" customWidth="1"/>
    <col min="9483" max="9483" width="12.1328125" style="1" bestFit="1" customWidth="1"/>
    <col min="9484" max="9484" width="12.3984375" style="1" bestFit="1" customWidth="1"/>
    <col min="9485" max="9486" width="13.86328125" style="1" bestFit="1" customWidth="1"/>
    <col min="9487" max="9487" width="14.86328125" style="1" bestFit="1" customWidth="1"/>
    <col min="9488" max="9726" width="9.1328125" style="1"/>
    <col min="9727" max="9727" width="15.3984375" style="1" bestFit="1" customWidth="1"/>
    <col min="9728" max="9728" width="11.1328125" style="1" bestFit="1" customWidth="1"/>
    <col min="9729" max="9729" width="14.59765625" style="1" bestFit="1" customWidth="1"/>
    <col min="9730" max="9730" width="17.3984375" style="1" bestFit="1" customWidth="1"/>
    <col min="9731" max="9731" width="17.59765625" style="1" bestFit="1" customWidth="1"/>
    <col min="9732" max="9732" width="14.73046875" style="1" bestFit="1" customWidth="1"/>
    <col min="9733" max="9733" width="14.3984375" style="1" bestFit="1" customWidth="1"/>
    <col min="9734" max="9734" width="12.1328125" style="1" bestFit="1" customWidth="1"/>
    <col min="9735" max="9735" width="12.3984375" style="1" bestFit="1" customWidth="1"/>
    <col min="9736" max="9737" width="13.86328125" style="1" bestFit="1" customWidth="1"/>
    <col min="9738" max="9738" width="14.86328125" style="1" bestFit="1" customWidth="1"/>
    <col min="9739" max="9739" width="12.1328125" style="1" bestFit="1" customWidth="1"/>
    <col min="9740" max="9740" width="12.3984375" style="1" bestFit="1" customWidth="1"/>
    <col min="9741" max="9742" width="13.86328125" style="1" bestFit="1" customWidth="1"/>
    <col min="9743" max="9743" width="14.86328125" style="1" bestFit="1" customWidth="1"/>
    <col min="9744" max="9982" width="9.1328125" style="1"/>
    <col min="9983" max="9983" width="15.3984375" style="1" bestFit="1" customWidth="1"/>
    <col min="9984" max="9984" width="11.1328125" style="1" bestFit="1" customWidth="1"/>
    <col min="9985" max="9985" width="14.59765625" style="1" bestFit="1" customWidth="1"/>
    <col min="9986" max="9986" width="17.3984375" style="1" bestFit="1" customWidth="1"/>
    <col min="9987" max="9987" width="17.59765625" style="1" bestFit="1" customWidth="1"/>
    <col min="9988" max="9988" width="14.73046875" style="1" bestFit="1" customWidth="1"/>
    <col min="9989" max="9989" width="14.3984375" style="1" bestFit="1" customWidth="1"/>
    <col min="9990" max="9990" width="12.1328125" style="1" bestFit="1" customWidth="1"/>
    <col min="9991" max="9991" width="12.3984375" style="1" bestFit="1" customWidth="1"/>
    <col min="9992" max="9993" width="13.86328125" style="1" bestFit="1" customWidth="1"/>
    <col min="9994" max="9994" width="14.86328125" style="1" bestFit="1" customWidth="1"/>
    <col min="9995" max="9995" width="12.1328125" style="1" bestFit="1" customWidth="1"/>
    <col min="9996" max="9996" width="12.3984375" style="1" bestFit="1" customWidth="1"/>
    <col min="9997" max="9998" width="13.86328125" style="1" bestFit="1" customWidth="1"/>
    <col min="9999" max="9999" width="14.86328125" style="1" bestFit="1" customWidth="1"/>
    <col min="10000" max="10238" width="9.1328125" style="1"/>
    <col min="10239" max="10239" width="15.3984375" style="1" bestFit="1" customWidth="1"/>
    <col min="10240" max="10240" width="11.1328125" style="1" bestFit="1" customWidth="1"/>
    <col min="10241" max="10241" width="14.59765625" style="1" bestFit="1" customWidth="1"/>
    <col min="10242" max="10242" width="17.3984375" style="1" bestFit="1" customWidth="1"/>
    <col min="10243" max="10243" width="17.59765625" style="1" bestFit="1" customWidth="1"/>
    <col min="10244" max="10244" width="14.73046875" style="1" bestFit="1" customWidth="1"/>
    <col min="10245" max="10245" width="14.3984375" style="1" bestFit="1" customWidth="1"/>
    <col min="10246" max="10246" width="12.1328125" style="1" bestFit="1" customWidth="1"/>
    <col min="10247" max="10247" width="12.3984375" style="1" bestFit="1" customWidth="1"/>
    <col min="10248" max="10249" width="13.86328125" style="1" bestFit="1" customWidth="1"/>
    <col min="10250" max="10250" width="14.86328125" style="1" bestFit="1" customWidth="1"/>
    <col min="10251" max="10251" width="12.1328125" style="1" bestFit="1" customWidth="1"/>
    <col min="10252" max="10252" width="12.3984375" style="1" bestFit="1" customWidth="1"/>
    <col min="10253" max="10254" width="13.86328125" style="1" bestFit="1" customWidth="1"/>
    <col min="10255" max="10255" width="14.86328125" style="1" bestFit="1" customWidth="1"/>
    <col min="10256" max="10494" width="9.1328125" style="1"/>
    <col min="10495" max="10495" width="15.3984375" style="1" bestFit="1" customWidth="1"/>
    <col min="10496" max="10496" width="11.1328125" style="1" bestFit="1" customWidth="1"/>
    <col min="10497" max="10497" width="14.59765625" style="1" bestFit="1" customWidth="1"/>
    <col min="10498" max="10498" width="17.3984375" style="1" bestFit="1" customWidth="1"/>
    <col min="10499" max="10499" width="17.59765625" style="1" bestFit="1" customWidth="1"/>
    <col min="10500" max="10500" width="14.73046875" style="1" bestFit="1" customWidth="1"/>
    <col min="10501" max="10501" width="14.3984375" style="1" bestFit="1" customWidth="1"/>
    <col min="10502" max="10502" width="12.1328125" style="1" bestFit="1" customWidth="1"/>
    <col min="10503" max="10503" width="12.3984375" style="1" bestFit="1" customWidth="1"/>
    <col min="10504" max="10505" width="13.86328125" style="1" bestFit="1" customWidth="1"/>
    <col min="10506" max="10506" width="14.86328125" style="1" bestFit="1" customWidth="1"/>
    <col min="10507" max="10507" width="12.1328125" style="1" bestFit="1" customWidth="1"/>
    <col min="10508" max="10508" width="12.3984375" style="1" bestFit="1" customWidth="1"/>
    <col min="10509" max="10510" width="13.86328125" style="1" bestFit="1" customWidth="1"/>
    <col min="10511" max="10511" width="14.86328125" style="1" bestFit="1" customWidth="1"/>
    <col min="10512" max="10750" width="9.1328125" style="1"/>
    <col min="10751" max="10751" width="15.3984375" style="1" bestFit="1" customWidth="1"/>
    <col min="10752" max="10752" width="11.1328125" style="1" bestFit="1" customWidth="1"/>
    <col min="10753" max="10753" width="14.59765625" style="1" bestFit="1" customWidth="1"/>
    <col min="10754" max="10754" width="17.3984375" style="1" bestFit="1" customWidth="1"/>
    <col min="10755" max="10755" width="17.59765625" style="1" bestFit="1" customWidth="1"/>
    <col min="10756" max="10756" width="14.73046875" style="1" bestFit="1" customWidth="1"/>
    <col min="10757" max="10757" width="14.3984375" style="1" bestFit="1" customWidth="1"/>
    <col min="10758" max="10758" width="12.1328125" style="1" bestFit="1" customWidth="1"/>
    <col min="10759" max="10759" width="12.3984375" style="1" bestFit="1" customWidth="1"/>
    <col min="10760" max="10761" width="13.86328125" style="1" bestFit="1" customWidth="1"/>
    <col min="10762" max="10762" width="14.86328125" style="1" bestFit="1" customWidth="1"/>
    <col min="10763" max="10763" width="12.1328125" style="1" bestFit="1" customWidth="1"/>
    <col min="10764" max="10764" width="12.3984375" style="1" bestFit="1" customWidth="1"/>
    <col min="10765" max="10766" width="13.86328125" style="1" bestFit="1" customWidth="1"/>
    <col min="10767" max="10767" width="14.86328125" style="1" bestFit="1" customWidth="1"/>
    <col min="10768" max="11006" width="9.1328125" style="1"/>
    <col min="11007" max="11007" width="15.3984375" style="1" bestFit="1" customWidth="1"/>
    <col min="11008" max="11008" width="11.1328125" style="1" bestFit="1" customWidth="1"/>
    <col min="11009" max="11009" width="14.59765625" style="1" bestFit="1" customWidth="1"/>
    <col min="11010" max="11010" width="17.3984375" style="1" bestFit="1" customWidth="1"/>
    <col min="11011" max="11011" width="17.59765625" style="1" bestFit="1" customWidth="1"/>
    <col min="11012" max="11012" width="14.73046875" style="1" bestFit="1" customWidth="1"/>
    <col min="11013" max="11013" width="14.3984375" style="1" bestFit="1" customWidth="1"/>
    <col min="11014" max="11014" width="12.1328125" style="1" bestFit="1" customWidth="1"/>
    <col min="11015" max="11015" width="12.3984375" style="1" bestFit="1" customWidth="1"/>
    <col min="11016" max="11017" width="13.86328125" style="1" bestFit="1" customWidth="1"/>
    <col min="11018" max="11018" width="14.86328125" style="1" bestFit="1" customWidth="1"/>
    <col min="11019" max="11019" width="12.1328125" style="1" bestFit="1" customWidth="1"/>
    <col min="11020" max="11020" width="12.3984375" style="1" bestFit="1" customWidth="1"/>
    <col min="11021" max="11022" width="13.86328125" style="1" bestFit="1" customWidth="1"/>
    <col min="11023" max="11023" width="14.86328125" style="1" bestFit="1" customWidth="1"/>
    <col min="11024" max="11262" width="9.1328125" style="1"/>
    <col min="11263" max="11263" width="15.3984375" style="1" bestFit="1" customWidth="1"/>
    <col min="11264" max="11264" width="11.1328125" style="1" bestFit="1" customWidth="1"/>
    <col min="11265" max="11265" width="14.59765625" style="1" bestFit="1" customWidth="1"/>
    <col min="11266" max="11266" width="17.3984375" style="1" bestFit="1" customWidth="1"/>
    <col min="11267" max="11267" width="17.59765625" style="1" bestFit="1" customWidth="1"/>
    <col min="11268" max="11268" width="14.73046875" style="1" bestFit="1" customWidth="1"/>
    <col min="11269" max="11269" width="14.3984375" style="1" bestFit="1" customWidth="1"/>
    <col min="11270" max="11270" width="12.1328125" style="1" bestFit="1" customWidth="1"/>
    <col min="11271" max="11271" width="12.3984375" style="1" bestFit="1" customWidth="1"/>
    <col min="11272" max="11273" width="13.86328125" style="1" bestFit="1" customWidth="1"/>
    <col min="11274" max="11274" width="14.86328125" style="1" bestFit="1" customWidth="1"/>
    <col min="11275" max="11275" width="12.1328125" style="1" bestFit="1" customWidth="1"/>
    <col min="11276" max="11276" width="12.3984375" style="1" bestFit="1" customWidth="1"/>
    <col min="11277" max="11278" width="13.86328125" style="1" bestFit="1" customWidth="1"/>
    <col min="11279" max="11279" width="14.86328125" style="1" bestFit="1" customWidth="1"/>
    <col min="11280" max="11518" width="9.1328125" style="1"/>
    <col min="11519" max="11519" width="15.3984375" style="1" bestFit="1" customWidth="1"/>
    <col min="11520" max="11520" width="11.1328125" style="1" bestFit="1" customWidth="1"/>
    <col min="11521" max="11521" width="14.59765625" style="1" bestFit="1" customWidth="1"/>
    <col min="11522" max="11522" width="17.3984375" style="1" bestFit="1" customWidth="1"/>
    <col min="11523" max="11523" width="17.59765625" style="1" bestFit="1" customWidth="1"/>
    <col min="11524" max="11524" width="14.73046875" style="1" bestFit="1" customWidth="1"/>
    <col min="11525" max="11525" width="14.3984375" style="1" bestFit="1" customWidth="1"/>
    <col min="11526" max="11526" width="12.1328125" style="1" bestFit="1" customWidth="1"/>
    <col min="11527" max="11527" width="12.3984375" style="1" bestFit="1" customWidth="1"/>
    <col min="11528" max="11529" width="13.86328125" style="1" bestFit="1" customWidth="1"/>
    <col min="11530" max="11530" width="14.86328125" style="1" bestFit="1" customWidth="1"/>
    <col min="11531" max="11531" width="12.1328125" style="1" bestFit="1" customWidth="1"/>
    <col min="11532" max="11532" width="12.3984375" style="1" bestFit="1" customWidth="1"/>
    <col min="11533" max="11534" width="13.86328125" style="1" bestFit="1" customWidth="1"/>
    <col min="11535" max="11535" width="14.86328125" style="1" bestFit="1" customWidth="1"/>
    <col min="11536" max="11774" width="9.1328125" style="1"/>
    <col min="11775" max="11775" width="15.3984375" style="1" bestFit="1" customWidth="1"/>
    <col min="11776" max="11776" width="11.1328125" style="1" bestFit="1" customWidth="1"/>
    <col min="11777" max="11777" width="14.59765625" style="1" bestFit="1" customWidth="1"/>
    <col min="11778" max="11778" width="17.3984375" style="1" bestFit="1" customWidth="1"/>
    <col min="11779" max="11779" width="17.59765625" style="1" bestFit="1" customWidth="1"/>
    <col min="11780" max="11780" width="14.73046875" style="1" bestFit="1" customWidth="1"/>
    <col min="11781" max="11781" width="14.3984375" style="1" bestFit="1" customWidth="1"/>
    <col min="11782" max="11782" width="12.1328125" style="1" bestFit="1" customWidth="1"/>
    <col min="11783" max="11783" width="12.3984375" style="1" bestFit="1" customWidth="1"/>
    <col min="11784" max="11785" width="13.86328125" style="1" bestFit="1" customWidth="1"/>
    <col min="11786" max="11786" width="14.86328125" style="1" bestFit="1" customWidth="1"/>
    <col min="11787" max="11787" width="12.1328125" style="1" bestFit="1" customWidth="1"/>
    <col min="11788" max="11788" width="12.3984375" style="1" bestFit="1" customWidth="1"/>
    <col min="11789" max="11790" width="13.86328125" style="1" bestFit="1" customWidth="1"/>
    <col min="11791" max="11791" width="14.86328125" style="1" bestFit="1" customWidth="1"/>
    <col min="11792" max="12030" width="9.1328125" style="1"/>
    <col min="12031" max="12031" width="15.3984375" style="1" bestFit="1" customWidth="1"/>
    <col min="12032" max="12032" width="11.1328125" style="1" bestFit="1" customWidth="1"/>
    <col min="12033" max="12033" width="14.59765625" style="1" bestFit="1" customWidth="1"/>
    <col min="12034" max="12034" width="17.3984375" style="1" bestFit="1" customWidth="1"/>
    <col min="12035" max="12035" width="17.59765625" style="1" bestFit="1" customWidth="1"/>
    <col min="12036" max="12036" width="14.73046875" style="1" bestFit="1" customWidth="1"/>
    <col min="12037" max="12037" width="14.3984375" style="1" bestFit="1" customWidth="1"/>
    <col min="12038" max="12038" width="12.1328125" style="1" bestFit="1" customWidth="1"/>
    <col min="12039" max="12039" width="12.3984375" style="1" bestFit="1" customWidth="1"/>
    <col min="12040" max="12041" width="13.86328125" style="1" bestFit="1" customWidth="1"/>
    <col min="12042" max="12042" width="14.86328125" style="1" bestFit="1" customWidth="1"/>
    <col min="12043" max="12043" width="12.1328125" style="1" bestFit="1" customWidth="1"/>
    <col min="12044" max="12044" width="12.3984375" style="1" bestFit="1" customWidth="1"/>
    <col min="12045" max="12046" width="13.86328125" style="1" bestFit="1" customWidth="1"/>
    <col min="12047" max="12047" width="14.86328125" style="1" bestFit="1" customWidth="1"/>
    <col min="12048" max="12286" width="9.1328125" style="1"/>
    <col min="12287" max="12287" width="15.3984375" style="1" bestFit="1" customWidth="1"/>
    <col min="12288" max="12288" width="11.1328125" style="1" bestFit="1" customWidth="1"/>
    <col min="12289" max="12289" width="14.59765625" style="1" bestFit="1" customWidth="1"/>
    <col min="12290" max="12290" width="17.3984375" style="1" bestFit="1" customWidth="1"/>
    <col min="12291" max="12291" width="17.59765625" style="1" bestFit="1" customWidth="1"/>
    <col min="12292" max="12292" width="14.73046875" style="1" bestFit="1" customWidth="1"/>
    <col min="12293" max="12293" width="14.3984375" style="1" bestFit="1" customWidth="1"/>
    <col min="12294" max="12294" width="12.1328125" style="1" bestFit="1" customWidth="1"/>
    <col min="12295" max="12295" width="12.3984375" style="1" bestFit="1" customWidth="1"/>
    <col min="12296" max="12297" width="13.86328125" style="1" bestFit="1" customWidth="1"/>
    <col min="12298" max="12298" width="14.86328125" style="1" bestFit="1" customWidth="1"/>
    <col min="12299" max="12299" width="12.1328125" style="1" bestFit="1" customWidth="1"/>
    <col min="12300" max="12300" width="12.3984375" style="1" bestFit="1" customWidth="1"/>
    <col min="12301" max="12302" width="13.86328125" style="1" bestFit="1" customWidth="1"/>
    <col min="12303" max="12303" width="14.86328125" style="1" bestFit="1" customWidth="1"/>
    <col min="12304" max="12542" width="9.1328125" style="1"/>
    <col min="12543" max="12543" width="15.3984375" style="1" bestFit="1" customWidth="1"/>
    <col min="12544" max="12544" width="11.1328125" style="1" bestFit="1" customWidth="1"/>
    <col min="12545" max="12545" width="14.59765625" style="1" bestFit="1" customWidth="1"/>
    <col min="12546" max="12546" width="17.3984375" style="1" bestFit="1" customWidth="1"/>
    <col min="12547" max="12547" width="17.59765625" style="1" bestFit="1" customWidth="1"/>
    <col min="12548" max="12548" width="14.73046875" style="1" bestFit="1" customWidth="1"/>
    <col min="12549" max="12549" width="14.3984375" style="1" bestFit="1" customWidth="1"/>
    <col min="12550" max="12550" width="12.1328125" style="1" bestFit="1" customWidth="1"/>
    <col min="12551" max="12551" width="12.3984375" style="1" bestFit="1" customWidth="1"/>
    <col min="12552" max="12553" width="13.86328125" style="1" bestFit="1" customWidth="1"/>
    <col min="12554" max="12554" width="14.86328125" style="1" bestFit="1" customWidth="1"/>
    <col min="12555" max="12555" width="12.1328125" style="1" bestFit="1" customWidth="1"/>
    <col min="12556" max="12556" width="12.3984375" style="1" bestFit="1" customWidth="1"/>
    <col min="12557" max="12558" width="13.86328125" style="1" bestFit="1" customWidth="1"/>
    <col min="12559" max="12559" width="14.86328125" style="1" bestFit="1" customWidth="1"/>
    <col min="12560" max="12798" width="9.1328125" style="1"/>
    <col min="12799" max="12799" width="15.3984375" style="1" bestFit="1" customWidth="1"/>
    <col min="12800" max="12800" width="11.1328125" style="1" bestFit="1" customWidth="1"/>
    <col min="12801" max="12801" width="14.59765625" style="1" bestFit="1" customWidth="1"/>
    <col min="12802" max="12802" width="17.3984375" style="1" bestFit="1" customWidth="1"/>
    <col min="12803" max="12803" width="17.59765625" style="1" bestFit="1" customWidth="1"/>
    <col min="12804" max="12804" width="14.73046875" style="1" bestFit="1" customWidth="1"/>
    <col min="12805" max="12805" width="14.3984375" style="1" bestFit="1" customWidth="1"/>
    <col min="12806" max="12806" width="12.1328125" style="1" bestFit="1" customWidth="1"/>
    <col min="12807" max="12807" width="12.3984375" style="1" bestFit="1" customWidth="1"/>
    <col min="12808" max="12809" width="13.86328125" style="1" bestFit="1" customWidth="1"/>
    <col min="12810" max="12810" width="14.86328125" style="1" bestFit="1" customWidth="1"/>
    <col min="12811" max="12811" width="12.1328125" style="1" bestFit="1" customWidth="1"/>
    <col min="12812" max="12812" width="12.3984375" style="1" bestFit="1" customWidth="1"/>
    <col min="12813" max="12814" width="13.86328125" style="1" bestFit="1" customWidth="1"/>
    <col min="12815" max="12815" width="14.86328125" style="1" bestFit="1" customWidth="1"/>
    <col min="12816" max="13054" width="9.1328125" style="1"/>
    <col min="13055" max="13055" width="15.3984375" style="1" bestFit="1" customWidth="1"/>
    <col min="13056" max="13056" width="11.1328125" style="1" bestFit="1" customWidth="1"/>
    <col min="13057" max="13057" width="14.59765625" style="1" bestFit="1" customWidth="1"/>
    <col min="13058" max="13058" width="17.3984375" style="1" bestFit="1" customWidth="1"/>
    <col min="13059" max="13059" width="17.59765625" style="1" bestFit="1" customWidth="1"/>
    <col min="13060" max="13060" width="14.73046875" style="1" bestFit="1" customWidth="1"/>
    <col min="13061" max="13061" width="14.3984375" style="1" bestFit="1" customWidth="1"/>
    <col min="13062" max="13062" width="12.1328125" style="1" bestFit="1" customWidth="1"/>
    <col min="13063" max="13063" width="12.3984375" style="1" bestFit="1" customWidth="1"/>
    <col min="13064" max="13065" width="13.86328125" style="1" bestFit="1" customWidth="1"/>
    <col min="13066" max="13066" width="14.86328125" style="1" bestFit="1" customWidth="1"/>
    <col min="13067" max="13067" width="12.1328125" style="1" bestFit="1" customWidth="1"/>
    <col min="13068" max="13068" width="12.3984375" style="1" bestFit="1" customWidth="1"/>
    <col min="13069" max="13070" width="13.86328125" style="1" bestFit="1" customWidth="1"/>
    <col min="13071" max="13071" width="14.86328125" style="1" bestFit="1" customWidth="1"/>
    <col min="13072" max="13310" width="9.1328125" style="1"/>
    <col min="13311" max="13311" width="15.3984375" style="1" bestFit="1" customWidth="1"/>
    <col min="13312" max="13312" width="11.1328125" style="1" bestFit="1" customWidth="1"/>
    <col min="13313" max="13313" width="14.59765625" style="1" bestFit="1" customWidth="1"/>
    <col min="13314" max="13314" width="17.3984375" style="1" bestFit="1" customWidth="1"/>
    <col min="13315" max="13315" width="17.59765625" style="1" bestFit="1" customWidth="1"/>
    <col min="13316" max="13316" width="14.73046875" style="1" bestFit="1" customWidth="1"/>
    <col min="13317" max="13317" width="14.3984375" style="1" bestFit="1" customWidth="1"/>
    <col min="13318" max="13318" width="12.1328125" style="1" bestFit="1" customWidth="1"/>
    <col min="13319" max="13319" width="12.3984375" style="1" bestFit="1" customWidth="1"/>
    <col min="13320" max="13321" width="13.86328125" style="1" bestFit="1" customWidth="1"/>
    <col min="13322" max="13322" width="14.86328125" style="1" bestFit="1" customWidth="1"/>
    <col min="13323" max="13323" width="12.1328125" style="1" bestFit="1" customWidth="1"/>
    <col min="13324" max="13324" width="12.3984375" style="1" bestFit="1" customWidth="1"/>
    <col min="13325" max="13326" width="13.86328125" style="1" bestFit="1" customWidth="1"/>
    <col min="13327" max="13327" width="14.86328125" style="1" bestFit="1" customWidth="1"/>
    <col min="13328" max="13566" width="9.1328125" style="1"/>
    <col min="13567" max="13567" width="15.3984375" style="1" bestFit="1" customWidth="1"/>
    <col min="13568" max="13568" width="11.1328125" style="1" bestFit="1" customWidth="1"/>
    <col min="13569" max="13569" width="14.59765625" style="1" bestFit="1" customWidth="1"/>
    <col min="13570" max="13570" width="17.3984375" style="1" bestFit="1" customWidth="1"/>
    <col min="13571" max="13571" width="17.59765625" style="1" bestFit="1" customWidth="1"/>
    <col min="13572" max="13572" width="14.73046875" style="1" bestFit="1" customWidth="1"/>
    <col min="13573" max="13573" width="14.3984375" style="1" bestFit="1" customWidth="1"/>
    <col min="13574" max="13574" width="12.1328125" style="1" bestFit="1" customWidth="1"/>
    <col min="13575" max="13575" width="12.3984375" style="1" bestFit="1" customWidth="1"/>
    <col min="13576" max="13577" width="13.86328125" style="1" bestFit="1" customWidth="1"/>
    <col min="13578" max="13578" width="14.86328125" style="1" bestFit="1" customWidth="1"/>
    <col min="13579" max="13579" width="12.1328125" style="1" bestFit="1" customWidth="1"/>
    <col min="13580" max="13580" width="12.3984375" style="1" bestFit="1" customWidth="1"/>
    <col min="13581" max="13582" width="13.86328125" style="1" bestFit="1" customWidth="1"/>
    <col min="13583" max="13583" width="14.86328125" style="1" bestFit="1" customWidth="1"/>
    <col min="13584" max="13822" width="9.1328125" style="1"/>
    <col min="13823" max="13823" width="15.3984375" style="1" bestFit="1" customWidth="1"/>
    <col min="13824" max="13824" width="11.1328125" style="1" bestFit="1" customWidth="1"/>
    <col min="13825" max="13825" width="14.59765625" style="1" bestFit="1" customWidth="1"/>
    <col min="13826" max="13826" width="17.3984375" style="1" bestFit="1" customWidth="1"/>
    <col min="13827" max="13827" width="17.59765625" style="1" bestFit="1" customWidth="1"/>
    <col min="13828" max="13828" width="14.73046875" style="1" bestFit="1" customWidth="1"/>
    <col min="13829" max="13829" width="14.3984375" style="1" bestFit="1" customWidth="1"/>
    <col min="13830" max="13830" width="12.1328125" style="1" bestFit="1" customWidth="1"/>
    <col min="13831" max="13831" width="12.3984375" style="1" bestFit="1" customWidth="1"/>
    <col min="13832" max="13833" width="13.86328125" style="1" bestFit="1" customWidth="1"/>
    <col min="13834" max="13834" width="14.86328125" style="1" bestFit="1" customWidth="1"/>
    <col min="13835" max="13835" width="12.1328125" style="1" bestFit="1" customWidth="1"/>
    <col min="13836" max="13836" width="12.3984375" style="1" bestFit="1" customWidth="1"/>
    <col min="13837" max="13838" width="13.86328125" style="1" bestFit="1" customWidth="1"/>
    <col min="13839" max="13839" width="14.86328125" style="1" bestFit="1" customWidth="1"/>
    <col min="13840" max="14078" width="9.1328125" style="1"/>
    <col min="14079" max="14079" width="15.3984375" style="1" bestFit="1" customWidth="1"/>
    <col min="14080" max="14080" width="11.1328125" style="1" bestFit="1" customWidth="1"/>
    <col min="14081" max="14081" width="14.59765625" style="1" bestFit="1" customWidth="1"/>
    <col min="14082" max="14082" width="17.3984375" style="1" bestFit="1" customWidth="1"/>
    <col min="14083" max="14083" width="17.59765625" style="1" bestFit="1" customWidth="1"/>
    <col min="14084" max="14084" width="14.73046875" style="1" bestFit="1" customWidth="1"/>
    <col min="14085" max="14085" width="14.3984375" style="1" bestFit="1" customWidth="1"/>
    <col min="14086" max="14086" width="12.1328125" style="1" bestFit="1" customWidth="1"/>
    <col min="14087" max="14087" width="12.3984375" style="1" bestFit="1" customWidth="1"/>
    <col min="14088" max="14089" width="13.86328125" style="1" bestFit="1" customWidth="1"/>
    <col min="14090" max="14090" width="14.86328125" style="1" bestFit="1" customWidth="1"/>
    <col min="14091" max="14091" width="12.1328125" style="1" bestFit="1" customWidth="1"/>
    <col min="14092" max="14092" width="12.3984375" style="1" bestFit="1" customWidth="1"/>
    <col min="14093" max="14094" width="13.86328125" style="1" bestFit="1" customWidth="1"/>
    <col min="14095" max="14095" width="14.86328125" style="1" bestFit="1" customWidth="1"/>
    <col min="14096" max="14334" width="9.1328125" style="1"/>
    <col min="14335" max="14335" width="15.3984375" style="1" bestFit="1" customWidth="1"/>
    <col min="14336" max="14336" width="11.1328125" style="1" bestFit="1" customWidth="1"/>
    <col min="14337" max="14337" width="14.59765625" style="1" bestFit="1" customWidth="1"/>
    <col min="14338" max="14338" width="17.3984375" style="1" bestFit="1" customWidth="1"/>
    <col min="14339" max="14339" width="17.59765625" style="1" bestFit="1" customWidth="1"/>
    <col min="14340" max="14340" width="14.73046875" style="1" bestFit="1" customWidth="1"/>
    <col min="14341" max="14341" width="14.3984375" style="1" bestFit="1" customWidth="1"/>
    <col min="14342" max="14342" width="12.1328125" style="1" bestFit="1" customWidth="1"/>
    <col min="14343" max="14343" width="12.3984375" style="1" bestFit="1" customWidth="1"/>
    <col min="14344" max="14345" width="13.86328125" style="1" bestFit="1" customWidth="1"/>
    <col min="14346" max="14346" width="14.86328125" style="1" bestFit="1" customWidth="1"/>
    <col min="14347" max="14347" width="12.1328125" style="1" bestFit="1" customWidth="1"/>
    <col min="14348" max="14348" width="12.3984375" style="1" bestFit="1" customWidth="1"/>
    <col min="14349" max="14350" width="13.86328125" style="1" bestFit="1" customWidth="1"/>
    <col min="14351" max="14351" width="14.86328125" style="1" bestFit="1" customWidth="1"/>
    <col min="14352" max="14590" width="9.1328125" style="1"/>
    <col min="14591" max="14591" width="15.3984375" style="1" bestFit="1" customWidth="1"/>
    <col min="14592" max="14592" width="11.1328125" style="1" bestFit="1" customWidth="1"/>
    <col min="14593" max="14593" width="14.59765625" style="1" bestFit="1" customWidth="1"/>
    <col min="14594" max="14594" width="17.3984375" style="1" bestFit="1" customWidth="1"/>
    <col min="14595" max="14595" width="17.59765625" style="1" bestFit="1" customWidth="1"/>
    <col min="14596" max="14596" width="14.73046875" style="1" bestFit="1" customWidth="1"/>
    <col min="14597" max="14597" width="14.3984375" style="1" bestFit="1" customWidth="1"/>
    <col min="14598" max="14598" width="12.1328125" style="1" bestFit="1" customWidth="1"/>
    <col min="14599" max="14599" width="12.3984375" style="1" bestFit="1" customWidth="1"/>
    <col min="14600" max="14601" width="13.86328125" style="1" bestFit="1" customWidth="1"/>
    <col min="14602" max="14602" width="14.86328125" style="1" bestFit="1" customWidth="1"/>
    <col min="14603" max="14603" width="12.1328125" style="1" bestFit="1" customWidth="1"/>
    <col min="14604" max="14604" width="12.3984375" style="1" bestFit="1" customWidth="1"/>
    <col min="14605" max="14606" width="13.86328125" style="1" bestFit="1" customWidth="1"/>
    <col min="14607" max="14607" width="14.86328125" style="1" bestFit="1" customWidth="1"/>
    <col min="14608" max="14846" width="9.1328125" style="1"/>
    <col min="14847" max="14847" width="15.3984375" style="1" bestFit="1" customWidth="1"/>
    <col min="14848" max="14848" width="11.1328125" style="1" bestFit="1" customWidth="1"/>
    <col min="14849" max="14849" width="14.59765625" style="1" bestFit="1" customWidth="1"/>
    <col min="14850" max="14850" width="17.3984375" style="1" bestFit="1" customWidth="1"/>
    <col min="14851" max="14851" width="17.59765625" style="1" bestFit="1" customWidth="1"/>
    <col min="14852" max="14852" width="14.73046875" style="1" bestFit="1" customWidth="1"/>
    <col min="14853" max="14853" width="14.3984375" style="1" bestFit="1" customWidth="1"/>
    <col min="14854" max="14854" width="12.1328125" style="1" bestFit="1" customWidth="1"/>
    <col min="14855" max="14855" width="12.3984375" style="1" bestFit="1" customWidth="1"/>
    <col min="14856" max="14857" width="13.86328125" style="1" bestFit="1" customWidth="1"/>
    <col min="14858" max="14858" width="14.86328125" style="1" bestFit="1" customWidth="1"/>
    <col min="14859" max="14859" width="12.1328125" style="1" bestFit="1" customWidth="1"/>
    <col min="14860" max="14860" width="12.3984375" style="1" bestFit="1" customWidth="1"/>
    <col min="14861" max="14862" width="13.86328125" style="1" bestFit="1" customWidth="1"/>
    <col min="14863" max="14863" width="14.86328125" style="1" bestFit="1" customWidth="1"/>
    <col min="14864" max="15102" width="9.1328125" style="1"/>
    <col min="15103" max="15103" width="15.3984375" style="1" bestFit="1" customWidth="1"/>
    <col min="15104" max="15104" width="11.1328125" style="1" bestFit="1" customWidth="1"/>
    <col min="15105" max="15105" width="14.59765625" style="1" bestFit="1" customWidth="1"/>
    <col min="15106" max="15106" width="17.3984375" style="1" bestFit="1" customWidth="1"/>
    <col min="15107" max="15107" width="17.59765625" style="1" bestFit="1" customWidth="1"/>
    <col min="15108" max="15108" width="14.73046875" style="1" bestFit="1" customWidth="1"/>
    <col min="15109" max="15109" width="14.3984375" style="1" bestFit="1" customWidth="1"/>
    <col min="15110" max="15110" width="12.1328125" style="1" bestFit="1" customWidth="1"/>
    <col min="15111" max="15111" width="12.3984375" style="1" bestFit="1" customWidth="1"/>
    <col min="15112" max="15113" width="13.86328125" style="1" bestFit="1" customWidth="1"/>
    <col min="15114" max="15114" width="14.86328125" style="1" bestFit="1" customWidth="1"/>
    <col min="15115" max="15115" width="12.1328125" style="1" bestFit="1" customWidth="1"/>
    <col min="15116" max="15116" width="12.3984375" style="1" bestFit="1" customWidth="1"/>
    <col min="15117" max="15118" width="13.86328125" style="1" bestFit="1" customWidth="1"/>
    <col min="15119" max="15119" width="14.86328125" style="1" bestFit="1" customWidth="1"/>
    <col min="15120" max="15358" width="9.1328125" style="1"/>
    <col min="15359" max="15359" width="15.3984375" style="1" bestFit="1" customWidth="1"/>
    <col min="15360" max="15360" width="11.1328125" style="1" bestFit="1" customWidth="1"/>
    <col min="15361" max="15361" width="14.59765625" style="1" bestFit="1" customWidth="1"/>
    <col min="15362" max="15362" width="17.3984375" style="1" bestFit="1" customWidth="1"/>
    <col min="15363" max="15363" width="17.59765625" style="1" bestFit="1" customWidth="1"/>
    <col min="15364" max="15364" width="14.73046875" style="1" bestFit="1" customWidth="1"/>
    <col min="15365" max="15365" width="14.3984375" style="1" bestFit="1" customWidth="1"/>
    <col min="15366" max="15366" width="12.1328125" style="1" bestFit="1" customWidth="1"/>
    <col min="15367" max="15367" width="12.3984375" style="1" bestFit="1" customWidth="1"/>
    <col min="15368" max="15369" width="13.86328125" style="1" bestFit="1" customWidth="1"/>
    <col min="15370" max="15370" width="14.86328125" style="1" bestFit="1" customWidth="1"/>
    <col min="15371" max="15371" width="12.1328125" style="1" bestFit="1" customWidth="1"/>
    <col min="15372" max="15372" width="12.3984375" style="1" bestFit="1" customWidth="1"/>
    <col min="15373" max="15374" width="13.86328125" style="1" bestFit="1" customWidth="1"/>
    <col min="15375" max="15375" width="14.86328125" style="1" bestFit="1" customWidth="1"/>
    <col min="15376" max="15614" width="9.1328125" style="1"/>
    <col min="15615" max="15615" width="15.3984375" style="1" bestFit="1" customWidth="1"/>
    <col min="15616" max="15616" width="11.1328125" style="1" bestFit="1" customWidth="1"/>
    <col min="15617" max="15617" width="14.59765625" style="1" bestFit="1" customWidth="1"/>
    <col min="15618" max="15618" width="17.3984375" style="1" bestFit="1" customWidth="1"/>
    <col min="15619" max="15619" width="17.59765625" style="1" bestFit="1" customWidth="1"/>
    <col min="15620" max="15620" width="14.73046875" style="1" bestFit="1" customWidth="1"/>
    <col min="15621" max="15621" width="14.3984375" style="1" bestFit="1" customWidth="1"/>
    <col min="15622" max="15622" width="12.1328125" style="1" bestFit="1" customWidth="1"/>
    <col min="15623" max="15623" width="12.3984375" style="1" bestFit="1" customWidth="1"/>
    <col min="15624" max="15625" width="13.86328125" style="1" bestFit="1" customWidth="1"/>
    <col min="15626" max="15626" width="14.86328125" style="1" bestFit="1" customWidth="1"/>
    <col min="15627" max="15627" width="12.1328125" style="1" bestFit="1" customWidth="1"/>
    <col min="15628" max="15628" width="12.3984375" style="1" bestFit="1" customWidth="1"/>
    <col min="15629" max="15630" width="13.86328125" style="1" bestFit="1" customWidth="1"/>
    <col min="15631" max="15631" width="14.86328125" style="1" bestFit="1" customWidth="1"/>
    <col min="15632" max="15870" width="9.1328125" style="1"/>
    <col min="15871" max="15871" width="15.3984375" style="1" bestFit="1" customWidth="1"/>
    <col min="15872" max="15872" width="11.1328125" style="1" bestFit="1" customWidth="1"/>
    <col min="15873" max="15873" width="14.59765625" style="1" bestFit="1" customWidth="1"/>
    <col min="15874" max="15874" width="17.3984375" style="1" bestFit="1" customWidth="1"/>
    <col min="15875" max="15875" width="17.59765625" style="1" bestFit="1" customWidth="1"/>
    <col min="15876" max="15876" width="14.73046875" style="1" bestFit="1" customWidth="1"/>
    <col min="15877" max="15877" width="14.3984375" style="1" bestFit="1" customWidth="1"/>
    <col min="15878" max="15878" width="12.1328125" style="1" bestFit="1" customWidth="1"/>
    <col min="15879" max="15879" width="12.3984375" style="1" bestFit="1" customWidth="1"/>
    <col min="15880" max="15881" width="13.86328125" style="1" bestFit="1" customWidth="1"/>
    <col min="15882" max="15882" width="14.86328125" style="1" bestFit="1" customWidth="1"/>
    <col min="15883" max="15883" width="12.1328125" style="1" bestFit="1" customWidth="1"/>
    <col min="15884" max="15884" width="12.3984375" style="1" bestFit="1" customWidth="1"/>
    <col min="15885" max="15886" width="13.86328125" style="1" bestFit="1" customWidth="1"/>
    <col min="15887" max="15887" width="14.86328125" style="1" bestFit="1" customWidth="1"/>
    <col min="15888" max="16126" width="9.1328125" style="1"/>
    <col min="16127" max="16127" width="15.3984375" style="1" bestFit="1" customWidth="1"/>
    <col min="16128" max="16128" width="11.1328125" style="1" bestFit="1" customWidth="1"/>
    <col min="16129" max="16129" width="14.59765625" style="1" bestFit="1" customWidth="1"/>
    <col min="16130" max="16130" width="17.3984375" style="1" bestFit="1" customWidth="1"/>
    <col min="16131" max="16131" width="17.59765625" style="1" bestFit="1" customWidth="1"/>
    <col min="16132" max="16132" width="14.73046875" style="1" bestFit="1" customWidth="1"/>
    <col min="16133" max="16133" width="14.3984375" style="1" bestFit="1" customWidth="1"/>
    <col min="16134" max="16134" width="12.1328125" style="1" bestFit="1" customWidth="1"/>
    <col min="16135" max="16135" width="12.3984375" style="1" bestFit="1" customWidth="1"/>
    <col min="16136" max="16137" width="13.86328125" style="1" bestFit="1" customWidth="1"/>
    <col min="16138" max="16138" width="14.86328125" style="1" bestFit="1" customWidth="1"/>
    <col min="16139" max="16139" width="12.1328125" style="1" bestFit="1" customWidth="1"/>
    <col min="16140" max="16140" width="12.3984375" style="1" bestFit="1" customWidth="1"/>
    <col min="16141" max="16142" width="13.86328125" style="1" bestFit="1" customWidth="1"/>
    <col min="16143" max="16143" width="14.86328125" style="1" bestFit="1" customWidth="1"/>
    <col min="16144" max="16384" width="9.1328125" style="1"/>
  </cols>
  <sheetData>
    <row r="1" spans="1:18">
      <c r="A1" s="87" t="s">
        <v>321</v>
      </c>
      <c r="B1" s="22" t="s">
        <v>322</v>
      </c>
      <c r="C1" s="28" t="s">
        <v>253</v>
      </c>
      <c r="D1" s="28" t="s">
        <v>255</v>
      </c>
      <c r="E1" s="28" t="s">
        <v>254</v>
      </c>
      <c r="F1" s="28" t="s">
        <v>256</v>
      </c>
      <c r="G1" s="28" t="s">
        <v>267</v>
      </c>
      <c r="H1" s="28" t="s">
        <v>268</v>
      </c>
      <c r="I1" s="28" t="s">
        <v>257</v>
      </c>
      <c r="J1" s="28" t="s">
        <v>259</v>
      </c>
      <c r="K1" s="28" t="s">
        <v>260</v>
      </c>
      <c r="L1" s="28" t="s">
        <v>261</v>
      </c>
      <c r="M1" s="28" t="s">
        <v>258</v>
      </c>
      <c r="N1" s="28" t="s">
        <v>262</v>
      </c>
      <c r="O1" s="28" t="s">
        <v>264</v>
      </c>
      <c r="P1" s="28" t="s">
        <v>265</v>
      </c>
      <c r="Q1" s="28" t="s">
        <v>266</v>
      </c>
      <c r="R1" s="28" t="s">
        <v>263</v>
      </c>
    </row>
    <row r="2" spans="1:18">
      <c r="A2" s="88" t="s">
        <v>7</v>
      </c>
      <c r="B2" s="28"/>
      <c r="C2" s="30">
        <f>IFERROR((s_DL/(k_decay*Rad_Spec!X2*s_IFDres_adj))*Rad_Spec!BF2,".")</f>
        <v>32375.090046329311</v>
      </c>
      <c r="D2" s="30">
        <f>IFERROR((s_DL/(k_decay*Rad_Spec!AN2*s_IFAres_adj*(1/s_PEFm_pp)*s_SLF*(s_ET_res_o+s_ET_res_i)*(1/24)))*Rad_Spec!BF2,".")</f>
        <v>8475.1528941443848</v>
      </c>
      <c r="E2" s="30">
        <f>IFERROR((s_DL/(k_decay*Rad_Spec!AN2*s_IFAres_adj*(1/s_PEF)*s_SLF*(s_ET_res_o+s_ET_res_i)*(1/24)))*Rad_Spec!BF2,".")</f>
        <v>41596.212731198444</v>
      </c>
      <c r="F2" s="30">
        <f>IFERROR((s_DL/(k_decay*Rad_Spec!AY2*s_Fam*s_Foffset*s_EF_res*(1/365)*acf!C2*((s_ET_res_o*s_GSF_s)+(s_ET_res_i*s_GSF_i))*(1/24)))*Rad_Spec!BF2,".")</f>
        <v>155421.5564178784</v>
      </c>
      <c r="G2" s="30">
        <f t="shared" ref="G2:G5" si="0">(IF(AND(C2&lt;&gt;".",E2&lt;&gt;".",F2&lt;&gt;"."),1/((1/C2)+(1/E2)+(1/F2)),IF(AND(C2&lt;&gt;".",E2&lt;&gt;".",F2="."), 1/((1/C2)+(1/E2)),IF(AND(C2&lt;&gt;".",E2=".",F2&lt;&gt;"."),1/((1/C2)+(1/F2)),IF(AND(C2=".",E2&lt;&gt;".",F2&lt;&gt;"."),1/((1/E2)+(1/F2)),IF(AND(C2&lt;&gt;".",E2=".",F2="."),1/(1/C2),IF(AND(C2=".",E2&lt;&gt;".",F2="."),1/(1/E2),IF(AND(C2=".",E2=".",F2&lt;&gt;"."),1/(1/F2),IF(AND(C2=".",E2=".",F2="."),".")))))))))</f>
        <v>16296.542552155792</v>
      </c>
      <c r="H2" s="30">
        <f t="shared" ref="H2:H5" si="1">(IF(AND(C2&lt;&gt;".",D2&lt;&gt;".",F2&lt;&gt;"."),1/((1/C2)+(1/D2)+(1/F2)),IF(AND(C2&lt;&gt;".",D2&lt;&gt;".",F2="."), 1/((1/C2)+(1/D2)),IF(AND(C2&lt;&gt;".",D2=".",F2&lt;&gt;"."),1/((1/C2)+(1/F2)),IF(AND(C2=".",D2&lt;&gt;".",F2&lt;&gt;"."),1/((1/D2)+(1/F2)),IF(AND(C2&lt;&gt;".",D2=".",F2="."),1/(1/C2),IF(AND(C2=".",D2&lt;&gt;".",F2="."),1/(1/D2),IF(AND(C2=".",D2=".",F2&lt;&gt;"."),1/(1/F2),IF(AND(C2=".",D2=".",F2="."),".")))))))))</f>
        <v>6438.5683409872699</v>
      </c>
      <c r="I2" s="89">
        <f>IFERROR((s_DL/(Rad_Spec!AV2*s_Fam*s_Foffset*Fsurf!C2*s_EF_res*(1/365)*((s_ET_res_o*s_GSF_s)+(s_ET_res_i*s_GSF_i))*(1/24)))*Rad_Spec!BF2,".")</f>
        <v>30804.831525780206</v>
      </c>
      <c r="J2" s="30">
        <f>IFERROR((s_DL/(Rad_Spec!AZ2*s_Fam*s_Foffset*Fsurf!C2*s_EF_res*(1/365)*((s_ET_res_o*s_GSF_s)+(s_ET_res_i*s_GSF_i))*(1/24)))*Rad_Spec!BF2,".")</f>
        <v>116480.76920685639</v>
      </c>
      <c r="K2" s="30">
        <f>IFERROR((s_DL/(Rad_Spec!BA2*s_Fam*s_Foffset*Fsurf!C2*s_EF_res*(1/365)*((s_ET_res_o*s_GSF_s)+(s_ET_res_i*s_GSF_i))*(1/24)))*Rad_Spec!BF2,".")</f>
        <v>43341.681565341911</v>
      </c>
      <c r="L2" s="30">
        <f>IFERROR((s_DL/(Rad_Spec!BB2*s_Fam*s_Foffset*Fsurf!C2*s_EF_res*(1/365)*((s_ET_res_o*s_GSF_s)+(s_ET_res_i*s_GSF_i))*(1/24)))*Rad_Spec!BF2,".")</f>
        <v>31588.005208639017</v>
      </c>
      <c r="M2" s="30">
        <f>IFERROR((s_DL/(Rad_Spec!AY2*s_Fam*s_Foffset*Fsurf!C2*s_EF_res*(1/365)*((s_ET_res_o*s_GSF_s)+(s_ET_res_i*s_GSF_i))*(1/24)))*Rad_Spec!BF2,".")</f>
        <v>116217.81318381851</v>
      </c>
      <c r="N2" s="30">
        <f>IFERROR((s_DL/(Rad_Spec!AV2*s_Fam*s_Foffset*s_EF_res*(1/365)*acf!D2*((s_ET_res_o*s_GSF_s)+(s_ET_res_i*s_GSF_i))*(1/24)))*Rad_Spec!BF2,".")</f>
        <v>38903.673201920268</v>
      </c>
      <c r="O2" s="30">
        <f>IFERROR((s_DL/(Rad_Spec!AZ2*s_Fam*s_Foffset*s_EF_res*(1/365)*acf!E2*((s_ET_res_o*s_GSF_s)+(s_ET_res_i*s_GSF_i))*(1/24)))*Rad_Spec!BF2,".")</f>
        <v>144379.9828871889</v>
      </c>
      <c r="P2" s="30">
        <f>IFERROR((s_DL/(Rad_Spec!BA2*s_Fam*s_Foffset*s_EF_res*(1/365)*acf!F2*((s_ET_res_o*s_GSF_s)+(s_ET_res_i*s_GSF_i))*(1/24)))*Rad_Spec!BF2,".")</f>
        <v>53836.831737370499</v>
      </c>
      <c r="Q2" s="30">
        <f>IFERROR((s_DL/(Rad_Spec!BB2*s_Fam*s_Foffset*s_EF_res*(1/365)*acf!G2*((s_ET_res_o*s_GSF_s)+(s_ET_res_i*s_GSF_i))*(1/24)))*Rad_Spec!BF2,".")</f>
        <v>39067.247056247688</v>
      </c>
      <c r="R2" s="30">
        <f>IFERROR((s_DL/(Rad_Spec!AY2*s_Fam*s_Foffset*s_EF_res*(1/365)*acf!C2*((s_ET_res_o*s_GSF_s)+(s_ET_res_i*s_GSF_i))*(1/24)))*Rad_Spec!BF2,".")</f>
        <v>137516.50629383267</v>
      </c>
    </row>
    <row r="3" spans="1:18">
      <c r="A3" s="34" t="s">
        <v>8</v>
      </c>
      <c r="B3" s="28" t="s">
        <v>9</v>
      </c>
      <c r="C3" s="30">
        <f>IFERROR((s_DL/(k_decay*Rad_Spec!X3*s_IFDres_adj))*Rad_Spec!BF3,".")</f>
        <v>19.933687533193091</v>
      </c>
      <c r="D3" s="30">
        <f>IFERROR((s_DL/(k_decay*Rad_Spec!AN3*s_IFAres_adj*(1/s_PEFm_pp)*s_SLF*(s_ET_res_o+s_ET_res_i)*(1/24)))*Rad_Spec!BF3,".")</f>
        <v>1.3260506107932435</v>
      </c>
      <c r="E3" s="30">
        <f>IFERROR((s_DL/(k_decay*Rad_Spec!AN3*s_IFAres_adj*(1/s_PEF)*s_SLF*(s_ET_res_o+s_ET_res_i)*(1/24)))*Rad_Spec!BF3,".")</f>
        <v>6.5082817959545469</v>
      </c>
      <c r="F3" s="30">
        <f>IFERROR((s_DL/(k_decay*Rad_Spec!AY3*s_Fam*s_Foffset*s_EF_res*(1/365)*acf!C3*((s_ET_res_o*s_GSF_s)+(s_ET_res_i*s_GSF_i))*(1/24)))*Rad_Spec!BF3,".")</f>
        <v>26852.0777648441</v>
      </c>
      <c r="G3" s="30">
        <f t="shared" si="0"/>
        <v>4.9054725695483032</v>
      </c>
      <c r="H3" s="30">
        <f t="shared" si="1"/>
        <v>1.2432822298965127</v>
      </c>
      <c r="I3" s="89">
        <f>IFERROR((s_DL/(Rad_Spec!AV3*s_Fam*s_Foffset*Fsurf!C3*s_EF_res*(1/365)*((s_ET_res_o*s_GSF_s)+(s_ET_res_i*s_GSF_i))*(1/24)))*Rad_Spec!BF3,".")</f>
        <v>5810.7111948931151</v>
      </c>
      <c r="J3" s="30">
        <f>IFERROR((s_DL/(Rad_Spec!AZ3*s_Fam*s_Foffset*Fsurf!C3*s_EF_res*(1/365)*((s_ET_res_o*s_GSF_s)+(s_ET_res_i*s_GSF_i))*(1/24)))*Rad_Spec!BF3,".")</f>
        <v>21055.457978934075</v>
      </c>
      <c r="K3" s="30">
        <f>IFERROR((s_DL/(Rad_Spec!BA3*s_Fam*s_Foffset*Fsurf!C3*s_EF_res*(1/365)*((s_ET_res_o*s_GSF_s)+(s_ET_res_i*s_GSF_i))*(1/24)))*Rad_Spec!BF3,".")</f>
        <v>8060.9375889938829</v>
      </c>
      <c r="L3" s="30">
        <f>IFERROR((s_DL/(Rad_Spec!BB3*s_Fam*s_Foffset*Fsurf!C3*s_EF_res*(1/365)*((s_ET_res_o*s_GSF_s)+(s_ET_res_i*s_GSF_i))*(1/24)))*Rad_Spec!BF3,".")</f>
        <v>5979.7500660172791</v>
      </c>
      <c r="M3" s="30">
        <f>IFERROR((s_DL/(Rad_Spec!AY3*s_Fam*s_Foffset*Fsurf!C3*s_EF_res*(1/365)*((s_ET_res_o*s_GSF_s)+(s_ET_res_i*s_GSF_i))*(1/24)))*Rad_Spec!BF3,".")</f>
        <v>19906.923872469841</v>
      </c>
      <c r="N3" s="30">
        <f>IFERROR((s_DL/(Rad_Spec!AV3*s_Fam*s_Foffset*s_EF_res*(1/365)*acf!D3*((s_ET_res_o*s_GSF_s)+(s_ET_res_i*s_GSF_i))*(1/24)))*Rad_Spec!BF3,".")</f>
        <v>7223.8586816679799</v>
      </c>
      <c r="O3" s="30">
        <f>IFERROR((s_DL/(Rad_Spec!AZ3*s_Fam*s_Foffset*s_EF_res*(1/365)*acf!E3*((s_ET_res_o*s_GSF_s)+(s_ET_res_i*s_GSF_i))*(1/24)))*Rad_Spec!BF3,".")</f>
        <v>26463.183063523662</v>
      </c>
      <c r="P3" s="30">
        <f>IFERROR((s_DL/(Rad_Spec!BA3*s_Fam*s_Foffset*s_EF_res*(1/365)*acf!F3*((s_ET_res_o*s_GSF_s)+(s_ET_res_i*s_GSF_i))*(1/24)))*Rad_Spec!BF3,".")</f>
        <v>10321.540899582094</v>
      </c>
      <c r="Q3" s="30">
        <f>IFERROR((s_DL/(Rad_Spec!BB3*s_Fam*s_Foffset*s_EF_res*(1/365)*acf!G3*((s_ET_res_o*s_GSF_s)+(s_ET_res_i*s_GSF_i))*(1/24)))*Rad_Spec!BF3,".")</f>
        <v>7637.298678066848</v>
      </c>
      <c r="R3" s="30">
        <f>IFERROR((s_DL/(Rad_Spec!AY3*s_Fam*s_Foffset*s_EF_res*(1/365)*acf!C3*((s_ET_res_o*s_GSF_s)+(s_ET_res_i*s_GSF_i))*(1/24)))*Rad_Spec!BF3,".")</f>
        <v>23758.634297957029</v>
      </c>
    </row>
    <row r="4" spans="1:18">
      <c r="A4" s="88" t="s">
        <v>10</v>
      </c>
      <c r="B4" s="28"/>
      <c r="C4" s="30" t="str">
        <f>IFERROR((s_DL/(k_decay*Rad_Spec!X4*s_IFDres_adj))*Rad_Spec!BF4,".")</f>
        <v>.</v>
      </c>
      <c r="D4" s="30" t="str">
        <f>IFERROR((s_DL/(k_decay*Rad_Spec!AN4*s_IFAres_adj*(1/s_PEFm_pp)*s_SLF*(s_ET_res_o+s_ET_res_i)*(1/24)))*Rad_Spec!BF4,".")</f>
        <v>.</v>
      </c>
      <c r="E4" s="30" t="str">
        <f>IFERROR((s_DL/(k_decay*Rad_Spec!AN4*s_IFAres_adj*(1/s_PEF)*s_SLF*(s_ET_res_o+s_ET_res_i)*(1/24)))*Rad_Spec!BF4,".")</f>
        <v>.</v>
      </c>
      <c r="F4" s="30">
        <f>IFERROR((s_DL/(k_decay*Rad_Spec!AY4*s_Fam*s_Foffset*s_EF_res*(1/365)*acf!C4*((s_ET_res_o*s_GSF_s)+(s_ET_res_i*s_GSF_i))*(1/24)))*Rad_Spec!BF4,".")</f>
        <v>912355.70392349374</v>
      </c>
      <c r="G4" s="30">
        <f t="shared" si="0"/>
        <v>912355.70392349374</v>
      </c>
      <c r="H4" s="30">
        <f t="shared" si="1"/>
        <v>912355.70392349374</v>
      </c>
      <c r="I4" s="89" t="str">
        <f>IFERROR((s_DL/(Rad_Spec!AV4*s_Fam*s_Foffset*Fsurf!C4*s_EF_res*(1/365)*((s_ET_res_o*s_GSF_s)+(s_ET_res_i*s_GSF_i))*(1/24)))*Rad_Spec!BF4,".")</f>
        <v>.</v>
      </c>
      <c r="J4" s="30" t="str">
        <f>IFERROR((s_DL/(Rad_Spec!AZ4*s_Fam*s_Foffset*Fsurf!C4*s_EF_res*(1/365)*((s_ET_res_o*s_GSF_s)+(s_ET_res_i*s_GSF_i))*(1/24)))*Rad_Spec!BF4,".")</f>
        <v>.</v>
      </c>
      <c r="K4" s="30" t="str">
        <f>IFERROR((s_DL/(Rad_Spec!BA4*s_Fam*s_Foffset*Fsurf!C4*s_EF_res*(1/365)*((s_ET_res_o*s_GSF_s)+(s_ET_res_i*s_GSF_i))*(1/24)))*Rad_Spec!BF4,".")</f>
        <v>.</v>
      </c>
      <c r="L4" s="30" t="str">
        <f>IFERROR((s_DL/(Rad_Spec!BB4*s_Fam*s_Foffset*Fsurf!C4*s_EF_res*(1/365)*((s_ET_res_o*s_GSF_s)+(s_ET_res_i*s_GSF_i))*(1/24)))*Rad_Spec!BF4,".")</f>
        <v>.</v>
      </c>
      <c r="M4" s="30" t="str">
        <f>IFERROR((s_DL/(Rad_Spec!AY4*s_Fam*s_Foffset*Fsurf!C4*s_EF_res*(1/365)*((s_ET_res_o*s_GSF_s)+(s_ET_res_i*s_GSF_i))*(1/24)))*Rad_Spec!BF4,".")</f>
        <v>.</v>
      </c>
      <c r="N4" s="30">
        <f>IFERROR((s_DL/(Rad_Spec!AV4*s_Fam*s_Foffset*s_EF_res*(1/365)*acf!D4*((s_ET_res_o*s_GSF_s)+(s_ET_res_i*s_GSF_i))*(1/24)))*Rad_Spec!BF4,".")</f>
        <v>147433.60987357204</v>
      </c>
      <c r="O4" s="30">
        <f>IFERROR((s_DL/(Rad_Spec!AZ4*s_Fam*s_Foffset*s_EF_res*(1/365)*acf!E4*((s_ET_res_o*s_GSF_s)+(s_ET_res_i*s_GSF_i))*(1/24)))*Rad_Spec!BF4,".")</f>
        <v>770316.57998137665</v>
      </c>
      <c r="P4" s="30">
        <f>IFERROR((s_DL/(Rad_Spec!BA4*s_Fam*s_Foffset*s_EF_res*(1/365)*acf!F4*((s_ET_res_o*s_GSF_s)+(s_ET_res_i*s_GSF_i))*(1/24)))*Rad_Spec!BF4,".")</f>
        <v>269109.64495191979</v>
      </c>
      <c r="Q4" s="30">
        <f>IFERROR((s_DL/(Rad_Spec!BB4*s_Fam*s_Foffset*s_EF_res*(1/365)*acf!G4*((s_ET_res_o*s_GSF_s)+(s_ET_res_i*s_GSF_i))*(1/24)))*Rad_Spec!BF4,".")</f>
        <v>169312.71651994911</v>
      </c>
      <c r="R4" s="30">
        <f>IFERROR((s_DL/(Rad_Spec!AY4*s_Fam*s_Foffset*s_EF_res*(1/365)*acf!C4*((s_ET_res_o*s_GSF_s)+(s_ET_res_i*s_GSF_i))*(1/24)))*Rad_Spec!BF4,".")</f>
        <v>807249.46907285578</v>
      </c>
    </row>
    <row r="5" spans="1:18">
      <c r="A5" s="88" t="s">
        <v>11</v>
      </c>
      <c r="B5" s="28"/>
      <c r="C5" s="30">
        <f>IFERROR((s_DL/(k_decay*Rad_Spec!X5*s_IFDres_adj))*Rad_Spec!BF5,".")</f>
        <v>8.9794711700994085</v>
      </c>
      <c r="D5" s="30">
        <f>IFERROR((s_DL/(k_decay*Rad_Spec!AN5*s_IFAres_adj*(1/s_PEFm_pp)*s_SLF*(s_ET_res_o+s_ET_res_i)*(1/24)))*Rad_Spec!BF5,".")</f>
        <v>4.2215510029103518</v>
      </c>
      <c r="E5" s="30">
        <f>IFERROR((s_DL/(k_decay*Rad_Spec!AN5*s_IFAres_adj*(1/s_PEF)*s_SLF*(s_ET_res_o+s_ET_res_i)*(1/24)))*Rad_Spec!BF5,".")</f>
        <v>20.719453178713543</v>
      </c>
      <c r="F5" s="30">
        <f>IFERROR((s_DL/(k_decay*Rad_Spec!AY5*s_Fam*s_Foffset*s_EF_res*(1/365)*acf!C5*((s_ET_res_o*s_GSF_s)+(s_ET_res_i*s_GSF_i))*(1/24)))*Rad_Spec!BF5,".")</f>
        <v>6.4998081217078409</v>
      </c>
      <c r="G5" s="30">
        <f t="shared" si="0"/>
        <v>3.1899997301222807</v>
      </c>
      <c r="H5" s="30">
        <f t="shared" si="1"/>
        <v>1.9916526209818088</v>
      </c>
      <c r="I5" s="89">
        <f>IFERROR((s_DL/(Rad_Spec!AV5*s_Fam*s_Foffset*Fsurf!C5*s_EF_res*(1/365)*((s_ET_res_o*s_GSF_s)+(s_ET_res_i*s_GSF_i))*(1/24)))*Rad_Spec!BF5,".")</f>
        <v>0.91130270310120964</v>
      </c>
      <c r="J5" s="30">
        <f>IFERROR((s_DL/(Rad_Spec!AZ5*s_Fam*s_Foffset*Fsurf!C5*s_EF_res*(1/365)*((s_ET_res_o*s_GSF_s)+(s_ET_res_i*s_GSF_i))*(1/24)))*Rad_Spec!BF5,".")</f>
        <v>5.1640486509068548</v>
      </c>
      <c r="K5" s="30">
        <f>IFERROR((s_DL/(Rad_Spec!BA5*s_Fam*s_Foffset*Fsurf!C5*s_EF_res*(1/365)*((s_ET_res_o*s_GSF_s)+(s_ET_res_i*s_GSF_i))*(1/24)))*Rad_Spec!BF5,".")</f>
        <v>1.7783478797824932</v>
      </c>
      <c r="L5" s="30">
        <f>IFERROR((s_DL/(Rad_Spec!BB5*s_Fam*s_Foffset*Fsurf!C5*s_EF_res*(1/365)*((s_ET_res_o*s_GSF_s)+(s_ET_res_i*s_GSF_i))*(1/24)))*Rad_Spec!BF5,".")</f>
        <v>1.0960429789679853</v>
      </c>
      <c r="M5" s="30">
        <f>IFERROR((s_DL/(Rad_Spec!AY5*s_Fam*s_Foffset*Fsurf!C5*s_EF_res*(1/365)*((s_ET_res_o*s_GSF_s)+(s_ET_res_i*s_GSF_i))*(1/24)))*Rad_Spec!BF5,".")</f>
        <v>5.2117110692327238</v>
      </c>
      <c r="N5" s="30">
        <f>IFERROR((s_DL/(Rad_Spec!AV5*s_Fam*s_Foffset*s_EF_res*(1/365)*acf!D5*((s_ET_res_o*s_GSF_s)+(s_ET_res_i*s_GSF_i))*(1/24)))*Rad_Spec!BF5,".")</f>
        <v>0.90733448487515944</v>
      </c>
      <c r="O5" s="30">
        <f>IFERROR((s_DL/(Rad_Spec!AZ5*s_Fam*s_Foffset*s_EF_res*(1/365)*acf!E5*((s_ET_res_o*s_GSF_s)+(s_ET_res_i*s_GSF_i))*(1/24)))*Rad_Spec!BF5,".")</f>
        <v>5.1719933411390198</v>
      </c>
      <c r="P5" s="30">
        <f>IFERROR((s_DL/(Rad_Spec!BA5*s_Fam*s_Foffset*s_EF_res*(1/365)*acf!F5*((s_ET_res_o*s_GSF_s)+(s_ET_res_i*s_GSF_i))*(1/24)))*Rad_Spec!BF5,".")</f>
        <v>1.7570322341613753</v>
      </c>
      <c r="Q5" s="30">
        <f>IFERROR((s_DL/(Rad_Spec!BB5*s_Fam*s_Foffset*s_EF_res*(1/365)*acf!G5*((s_ET_res_o*s_GSF_s)+(s_ET_res_i*s_GSF_i))*(1/24)))*Rad_Spec!BF5,".")</f>
        <v>1.1115479772070445</v>
      </c>
      <c r="R5" s="30">
        <f>IFERROR((s_DL/(Rad_Spec!AY5*s_Fam*s_Foffset*s_EF_res*(1/365)*acf!C5*((s_ET_res_o*s_GSF_s)+(s_ET_res_i*s_GSF_i))*(1/24)))*Rad_Spec!BF5,".")</f>
        <v>5.7510098668315912</v>
      </c>
    </row>
    <row r="6" spans="1:18">
      <c r="A6" s="27" t="s">
        <v>12</v>
      </c>
      <c r="B6" s="28" t="s">
        <v>13</v>
      </c>
      <c r="C6" s="30">
        <f>IFERROR((s_DL/(k_decay*Rad_Spec!X6*s_IFDres_adj))*Rad_Spec!BF6,".")</f>
        <v>0.17331430568300046</v>
      </c>
      <c r="D6" s="30">
        <f>IFERROR((s_DL/(k_decay*Rad_Spec!AN6*s_IFAres_adj*(1/s_PEFm_pp)*s_SLF*(s_ET_res_o+s_ET_res_i)*(1/24)))*Rad_Spec!BF6,".")</f>
        <v>4.9097096239745621E-3</v>
      </c>
      <c r="E6" s="30">
        <f>IFERROR((s_DL/(k_decay*Rad_Spec!AN6*s_IFAres_adj*(1/s_PEF)*s_SLF*(s_ET_res_o+s_ET_res_i)*(1/24)))*Rad_Spec!BF6,".")</f>
        <v>2.4096948871372065E-2</v>
      </c>
      <c r="F6" s="30">
        <f>IFERROR((s_DL/(k_decay*Rad_Spec!AY6*s_Fam*s_Foffset*s_EF_res*(1/365)*acf!C6*((s_ET_res_o*s_GSF_s)+(s_ET_res_i*s_GSF_i))*(1/24)))*Rad_Spec!BF6,".")</f>
        <v>640.2672054355005</v>
      </c>
      <c r="G6" s="30">
        <f t="shared" ref="G6:G10" si="2">(IF(AND(C6&lt;&gt;".",E6&lt;&gt;".",F6&lt;&gt;"."),1/((1/C6)+(1/E6)+(1/F6)),IF(AND(C6&lt;&gt;".",E6&lt;&gt;".",F6="."), 1/((1/C6)+(1/E6)),IF(AND(C6&lt;&gt;".",E6=".",F6&lt;&gt;"."),1/((1/C6)+(1/F6)),IF(AND(C6=".",E6&lt;&gt;".",F6&lt;&gt;"."),1/((1/E6)+(1/F6)),IF(AND(C6&lt;&gt;".",E6=".",F6="."),1/(1/C6),IF(AND(C6=".",E6&lt;&gt;".",F6="."),1/(1/E6),IF(AND(C6=".",E6=".",F6&lt;&gt;"."),1/(1/F6),IF(AND(C6=".",E6=".",F6="."),".")))))))))</f>
        <v>2.1154862638633101E-2</v>
      </c>
      <c r="H6" s="30">
        <f t="shared" ref="H6:H10" si="3">(IF(AND(C6&lt;&gt;".",D6&lt;&gt;".",F6&lt;&gt;"."),1/((1/C6)+(1/D6)+(1/F6)),IF(AND(C6&lt;&gt;".",D6&lt;&gt;".",F6="."), 1/((1/C6)+(1/D6)),IF(AND(C6&lt;&gt;".",D6=".",F6&lt;&gt;"."),1/((1/C6)+(1/F6)),IF(AND(C6=".",D6&lt;&gt;".",F6&lt;&gt;"."),1/((1/D6)+(1/F6)),IF(AND(C6&lt;&gt;".",D6=".",F6="."),1/(1/C6),IF(AND(C6=".",D6&lt;&gt;".",F6="."),1/(1/D6),IF(AND(C6=".",D6=".",F6&lt;&gt;"."),1/(1/F6),IF(AND(C6=".",D6=".",F6="."),".")))))))))</f>
        <v>4.7744214933904969E-3</v>
      </c>
      <c r="I6" s="89">
        <f>IFERROR((s_DL/(Rad_Spec!AV6*s_Fam*s_Foffset*Fsurf!C6*s_EF_res*(1/365)*((s_ET_res_o*s_GSF_s)+(s_ET_res_i*s_GSF_i))*(1/24)))*Rad_Spec!BF6,".")</f>
        <v>320.92321527741632</v>
      </c>
      <c r="J6" s="30">
        <f>IFERROR((s_DL/(Rad_Spec!AZ6*s_Fam*s_Foffset*Fsurf!C6*s_EF_res*(1/365)*((s_ET_res_o*s_GSF_s)+(s_ET_res_i*s_GSF_i))*(1/24)))*Rad_Spec!BF6,".")</f>
        <v>651.67061061434549</v>
      </c>
      <c r="K6" s="30">
        <f>IFERROR((s_DL/(Rad_Spec!BA6*s_Fam*s_Foffset*Fsurf!C6*s_EF_res*(1/365)*((s_ET_res_o*s_GSF_s)+(s_ET_res_i*s_GSF_i))*(1/24)))*Rad_Spec!BF6,".")</f>
        <v>345.20929643354515</v>
      </c>
      <c r="L6" s="30">
        <f>IFERROR((s_DL/(Rad_Spec!BB6*s_Fam*s_Foffset*Fsurf!C6*s_EF_res*(1/365)*((s_ET_res_o*s_GSF_s)+(s_ET_res_i*s_GSF_i))*(1/24)))*Rad_Spec!BF6,".")</f>
        <v>320.92321527741632</v>
      </c>
      <c r="M6" s="30">
        <f>IFERROR((s_DL/(Rad_Spec!AY6*s_Fam*s_Foffset*Fsurf!C6*s_EF_res*(1/365)*((s_ET_res_o*s_GSF_s)+(s_ET_res_i*s_GSF_i))*(1/24)))*Rad_Spec!BF6,".")</f>
        <v>468.12310632275904</v>
      </c>
      <c r="N6" s="30">
        <f>IFERROR((s_DL/(Rad_Spec!AV6*s_Fam*s_Foffset*s_EF_res*(1/365)*acf!D6*((s_ET_res_o*s_GSF_s)+(s_ET_res_i*s_GSF_i))*(1/24)))*Rad_Spec!BF6,".")</f>
        <v>399.95342242533093</v>
      </c>
      <c r="O6" s="30">
        <f>IFERROR((s_DL/(Rad_Spec!AZ6*s_Fam*s_Foffset*s_EF_res*(1/365)*acf!E6*((s_ET_res_o*s_GSF_s)+(s_ET_res_i*s_GSF_i))*(1/24)))*Rad_Spec!BF6,".")</f>
        <v>835.09611771971458</v>
      </c>
      <c r="P6" s="30">
        <f>IFERROR((s_DL/(Rad_Spec!BA6*s_Fam*s_Foffset*s_EF_res*(1/365)*acf!F6*((s_ET_res_o*s_GSF_s)+(s_ET_res_i*s_GSF_i))*(1/24)))*Rad_Spec!BF6,".")</f>
        <v>457.34128629662484</v>
      </c>
      <c r="Q6" s="30">
        <f>IFERROR((s_DL/(Rad_Spec!BB6*s_Fam*s_Foffset*s_EF_res*(1/365)*acf!G6*((s_ET_res_o*s_GSF_s)+(s_ET_res_i*s_GSF_i))*(1/24)))*Rad_Spec!BF6,".")</f>
        <v>438.2689772297141</v>
      </c>
      <c r="R6" s="30">
        <f>IFERROR((s_DL/(Rad_Spec!AY6*s_Fam*s_Foffset*s_EF_res*(1/365)*acf!C6*((s_ET_res_o*s_GSF_s)+(s_ET_res_i*s_GSF_i))*(1/24)))*Rad_Spec!BF6,".")</f>
        <v>566.50641786957067</v>
      </c>
    </row>
    <row r="7" spans="1:18">
      <c r="A7" s="88" t="s">
        <v>14</v>
      </c>
      <c r="B7" s="28"/>
      <c r="C7" s="30" t="str">
        <f>IFERROR((s_DL/(k_decay*Rad_Spec!X7*s_IFDres_adj))*Rad_Spec!BF7,".")</f>
        <v>.</v>
      </c>
      <c r="D7" s="30" t="str">
        <f>IFERROR((s_DL/(k_decay*Rad_Spec!AN7*s_IFAres_adj*(1/s_PEFm_pp)*s_SLF*(s_ET_res_o+s_ET_res_i)*(1/24)))*Rad_Spec!BF7,".")</f>
        <v>.</v>
      </c>
      <c r="E7" s="30" t="str">
        <f>IFERROR((s_DL/(k_decay*Rad_Spec!AN7*s_IFAres_adj*(1/s_PEF)*s_SLF*(s_ET_res_o+s_ET_res_i)*(1/24)))*Rad_Spec!BF7,".")</f>
        <v>.</v>
      </c>
      <c r="F7" s="30">
        <f>IFERROR((s_DL/(k_decay*Rad_Spec!AY7*s_Fam*s_Foffset*s_EF_res*(1/365)*acf!C7*((s_ET_res_o*s_GSF_s)+(s_ET_res_i*s_GSF_i))*(1/24)))*Rad_Spec!BF7,".")</f>
        <v>274726.57751910557</v>
      </c>
      <c r="G7" s="30">
        <f t="shared" si="2"/>
        <v>274726.57751910557</v>
      </c>
      <c r="H7" s="30">
        <f t="shared" si="3"/>
        <v>274726.57751910557</v>
      </c>
      <c r="I7" s="89" t="str">
        <f>IFERROR((s_DL/(Rad_Spec!AV7*s_Fam*s_Foffset*Fsurf!C7*s_EF_res*(1/365)*((s_ET_res_o*s_GSF_s)+(s_ET_res_i*s_GSF_i))*(1/24)))*Rad_Spec!BF7,".")</f>
        <v>.</v>
      </c>
      <c r="J7" s="30" t="str">
        <f>IFERROR((s_DL/(Rad_Spec!AZ7*s_Fam*s_Foffset*Fsurf!C7*s_EF_res*(1/365)*((s_ET_res_o*s_GSF_s)+(s_ET_res_i*s_GSF_i))*(1/24)))*Rad_Spec!BF7,".")</f>
        <v>.</v>
      </c>
      <c r="K7" s="30" t="str">
        <f>IFERROR((s_DL/(Rad_Spec!BA7*s_Fam*s_Foffset*Fsurf!C7*s_EF_res*(1/365)*((s_ET_res_o*s_GSF_s)+(s_ET_res_i*s_GSF_i))*(1/24)))*Rad_Spec!BF7,".")</f>
        <v>.</v>
      </c>
      <c r="L7" s="30" t="str">
        <f>IFERROR((s_DL/(Rad_Spec!BB7*s_Fam*s_Foffset*Fsurf!C7*s_EF_res*(1/365)*((s_ET_res_o*s_GSF_s)+(s_ET_res_i*s_GSF_i))*(1/24)))*Rad_Spec!BF7,".")</f>
        <v>.</v>
      </c>
      <c r="M7" s="30" t="str">
        <f>IFERROR((s_DL/(Rad_Spec!AY7*s_Fam*s_Foffset*Fsurf!C7*s_EF_res*(1/365)*((s_ET_res_o*s_GSF_s)+(s_ET_res_i*s_GSF_i))*(1/24)))*Rad_Spec!BF7,".")</f>
        <v>.</v>
      </c>
      <c r="N7" s="30">
        <f>IFERROR((s_DL/(Rad_Spec!AV7*s_Fam*s_Foffset*s_EF_res*(1/365)*acf!D7*((s_ET_res_o*s_GSF_s)+(s_ET_res_i*s_GSF_i))*(1/24)))*Rad_Spec!BF7,".")</f>
        <v>38111.949878286825</v>
      </c>
      <c r="O7" s="30">
        <f>IFERROR((s_DL/(Rad_Spec!AZ7*s_Fam*s_Foffset*s_EF_res*(1/365)*acf!E7*((s_ET_res_o*s_GSF_s)+(s_ET_res_i*s_GSF_i))*(1/24)))*Rad_Spec!BF7,".")</f>
        <v>223475.33399545646</v>
      </c>
      <c r="P7" s="30">
        <f>IFERROR((s_DL/(Rad_Spec!BA7*s_Fam*s_Foffset*s_EF_res*(1/365)*acf!F7*((s_ET_res_o*s_GSF_s)+(s_ET_res_i*s_GSF_i))*(1/24)))*Rad_Spec!BF7,".")</f>
        <v>75511.934363712979</v>
      </c>
      <c r="Q7" s="30">
        <f>IFERROR((s_DL/(Rad_Spec!BB7*s_Fam*s_Foffset*s_EF_res*(1/365)*acf!G7*((s_ET_res_o*s_GSF_s)+(s_ET_res_i*s_GSF_i))*(1/24)))*Rad_Spec!BF7,".")</f>
        <v>47330.840368953795</v>
      </c>
      <c r="R7" s="30">
        <f>IFERROR((s_DL/(Rad_Spec!AY7*s_Fam*s_Foffset*s_EF_res*(1/365)*acf!C7*((s_ET_res_o*s_GSF_s)+(s_ET_res_i*s_GSF_i))*(1/24)))*Rad_Spec!BF7,".")</f>
        <v>243077.21526679661</v>
      </c>
    </row>
    <row r="8" spans="1:18">
      <c r="A8" s="88" t="s">
        <v>15</v>
      </c>
      <c r="B8" s="28"/>
      <c r="C8" s="30">
        <f>IFERROR((s_DL/(k_decay*Rad_Spec!X8*s_IFDres_adj))*Rad_Spec!BF8,".")</f>
        <v>13577359.057213692</v>
      </c>
      <c r="D8" s="30">
        <f>IFERROR((s_DL/(k_decay*Rad_Spec!AN8*s_IFAres_adj*(1/s_PEFm_pp)*s_SLF*(s_ET_res_o+s_ET_res_i)*(1/24)))*Rad_Spec!BF8,".")</f>
        <v>447849657.62374318</v>
      </c>
      <c r="E8" s="30">
        <f>IFERROR((s_DL/(k_decay*Rad_Spec!AN8*s_IFAres_adj*(1/s_PEF)*s_SLF*(s_ET_res_o+s_ET_res_i)*(1/24)))*Rad_Spec!BF8,".")</f>
        <v>2198054697.3946118</v>
      </c>
      <c r="F8" s="30">
        <f>IFERROR((s_DL/(k_decay*Rad_Spec!AY8*s_Fam*s_Foffset*s_EF_res*(1/365)*acf!C8*((s_ET_res_o*s_GSF_s)+(s_ET_res_i*s_GSF_i))*(1/24)))*Rad_Spec!BF8,".")</f>
        <v>305362.65126964991</v>
      </c>
      <c r="G8" s="30">
        <f t="shared" si="2"/>
        <v>298605.3606852431</v>
      </c>
      <c r="H8" s="30">
        <f t="shared" si="3"/>
        <v>298446.91410109936</v>
      </c>
      <c r="I8" s="89">
        <f>IFERROR((s_DL/(Rad_Spec!AV8*s_Fam*s_Foffset*Fsurf!C8*s_EF_res*(1/365)*((s_ET_res_o*s_GSF_s)+(s_ET_res_i*s_GSF_i))*(1/24)))*Rad_Spec!BF8,".")</f>
        <v>53134.378079316913</v>
      </c>
      <c r="J8" s="30">
        <f>IFERROR((s_DL/(Rad_Spec!AZ8*s_Fam*s_Foffset*Fsurf!C8*s_EF_res*(1/365)*((s_ET_res_o*s_GSF_s)+(s_ET_res_i*s_GSF_i))*(1/24)))*Rad_Spec!BF8,".")</f>
        <v>256691.4321296578</v>
      </c>
      <c r="K8" s="30">
        <f>IFERROR((s_DL/(Rad_Spec!BA8*s_Fam*s_Foffset*Fsurf!C8*s_EF_res*(1/365)*((s_ET_res_o*s_GSF_s)+(s_ET_res_i*s_GSF_i))*(1/24)))*Rad_Spec!BF8,".")</f>
        <v>91125.458406028483</v>
      </c>
      <c r="L8" s="30">
        <f>IFERROR((s_DL/(Rad_Spec!BB8*s_Fam*s_Foffset*Fsurf!C8*s_EF_res*(1/365)*((s_ET_res_o*s_GSF_s)+(s_ET_res_i*s_GSF_i))*(1/24)))*Rad_Spec!BF8,".")</f>
        <v>59172.375588330207</v>
      </c>
      <c r="M8" s="30">
        <f>IFERROR((s_DL/(Rad_Spec!AY8*s_Fam*s_Foffset*Fsurf!C8*s_EF_res*(1/365)*((s_ET_res_o*s_GSF_s)+(s_ET_res_i*s_GSF_i))*(1/24)))*Rad_Spec!BF8,".")</f>
        <v>238710.90087150462</v>
      </c>
      <c r="N8" s="30">
        <f>IFERROR((s_DL/(Rad_Spec!AV8*s_Fam*s_Foffset*s_EF_res*(1/365)*acf!D8*((s_ET_res_o*s_GSF_s)+(s_ET_res_i*s_GSF_i))*(1/24)))*Rad_Spec!BF8,".")</f>
        <v>57565.125156745889</v>
      </c>
      <c r="O8" s="30">
        <f>IFERROR((s_DL/(Rad_Spec!AZ8*s_Fam*s_Foffset*s_EF_res*(1/365)*acf!E8*((s_ET_res_o*s_GSF_s)+(s_ET_res_i*s_GSF_i))*(1/24)))*Rad_Spec!BF8,".")</f>
        <v>274751.5078902088</v>
      </c>
      <c r="P8" s="30">
        <f>IFERROR((s_DL/(Rad_Spec!BA8*s_Fam*s_Foffset*s_EF_res*(1/365)*acf!F8*((s_ET_res_o*s_GSF_s)+(s_ET_res_i*s_GSF_i))*(1/24)))*Rad_Spec!BF8,".")</f>
        <v>96937.986186767885</v>
      </c>
      <c r="Q8" s="30">
        <f>IFERROR((s_DL/(Rad_Spec!BB8*s_Fam*s_Foffset*s_EF_res*(1/365)*acf!G8*((s_ET_res_o*s_GSF_s)+(s_ET_res_i*s_GSF_i))*(1/24)))*Rad_Spec!BF8,".")</f>
        <v>64223.456761506903</v>
      </c>
      <c r="R8" s="30">
        <f>IFERROR((s_DL/(Rad_Spec!AY8*s_Fam*s_Foffset*s_EF_res*(1/365)*acf!C8*((s_ET_res_o*s_GSF_s)+(s_ET_res_i*s_GSF_i))*(1/24)))*Rad_Spec!BF8,".")</f>
        <v>270183.91736034496</v>
      </c>
    </row>
    <row r="9" spans="1:18">
      <c r="A9" s="88" t="s">
        <v>16</v>
      </c>
      <c r="B9" s="28"/>
      <c r="C9" s="30" t="str">
        <f>IFERROR((s_DL/(k_decay*Rad_Spec!X9*s_IFDres_adj))*Rad_Spec!BF9,".")</f>
        <v>.</v>
      </c>
      <c r="D9" s="30" t="str">
        <f>IFERROR((s_DL/(k_decay*Rad_Spec!AN9*s_IFAres_adj*(1/s_PEFm_pp)*s_SLF*(s_ET_res_o+s_ET_res_i)*(1/24)))*Rad_Spec!BF9,".")</f>
        <v>.</v>
      </c>
      <c r="E9" s="30" t="str">
        <f>IFERROR((s_DL/(k_decay*Rad_Spec!AN9*s_IFAres_adj*(1/s_PEF)*s_SLF*(s_ET_res_o+s_ET_res_i)*(1/24)))*Rad_Spec!BF9,".")</f>
        <v>.</v>
      </c>
      <c r="F9" s="30">
        <f>IFERROR((s_DL/(k_decay*Rad_Spec!AY9*s_Fam*s_Foffset*s_EF_res*(1/365)*acf!C9*((s_ET_res_o*s_GSF_s)+(s_ET_res_i*s_GSF_i))*(1/24)))*Rad_Spec!BF9,".")</f>
        <v>272550.17636574456</v>
      </c>
      <c r="G9" s="30">
        <f t="shared" si="2"/>
        <v>272550.17636574456</v>
      </c>
      <c r="H9" s="30">
        <f t="shared" si="3"/>
        <v>272550.17636574456</v>
      </c>
      <c r="I9" s="89" t="str">
        <f>IFERROR((s_DL/(Rad_Spec!AV9*s_Fam*s_Foffset*Fsurf!C9*s_EF_res*(1/365)*((s_ET_res_o*s_GSF_s)+(s_ET_res_i*s_GSF_i))*(1/24)))*Rad_Spec!BF9,".")</f>
        <v>.</v>
      </c>
      <c r="J9" s="30" t="str">
        <f>IFERROR((s_DL/(Rad_Spec!AZ9*s_Fam*s_Foffset*Fsurf!C9*s_EF_res*(1/365)*((s_ET_res_o*s_GSF_s)+(s_ET_res_i*s_GSF_i))*(1/24)))*Rad_Spec!BF9,".")</f>
        <v>.</v>
      </c>
      <c r="K9" s="30" t="str">
        <f>IFERROR((s_DL/(Rad_Spec!BA9*s_Fam*s_Foffset*Fsurf!C9*s_EF_res*(1/365)*((s_ET_res_o*s_GSF_s)+(s_ET_res_i*s_GSF_i))*(1/24)))*Rad_Spec!BF9,".")</f>
        <v>.</v>
      </c>
      <c r="L9" s="30" t="str">
        <f>IFERROR((s_DL/(Rad_Spec!BB9*s_Fam*s_Foffset*Fsurf!C9*s_EF_res*(1/365)*((s_ET_res_o*s_GSF_s)+(s_ET_res_i*s_GSF_i))*(1/24)))*Rad_Spec!BF9,".")</f>
        <v>.</v>
      </c>
      <c r="M9" s="30" t="str">
        <f>IFERROR((s_DL/(Rad_Spec!AY9*s_Fam*s_Foffset*Fsurf!C9*s_EF_res*(1/365)*((s_ET_res_o*s_GSF_s)+(s_ET_res_i*s_GSF_i))*(1/24)))*Rad_Spec!BF9,".")</f>
        <v>.</v>
      </c>
      <c r="N9" s="30">
        <f>IFERROR((s_DL/(Rad_Spec!AV9*s_Fam*s_Foffset*s_EF_res*(1/365)*acf!D9*((s_ET_res_o*s_GSF_s)+(s_ET_res_i*s_GSF_i))*(1/24)))*Rad_Spec!BF9,".")</f>
        <v>46816.765406482671</v>
      </c>
      <c r="O9" s="30">
        <f>IFERROR((s_DL/(Rad_Spec!AZ9*s_Fam*s_Foffset*s_EF_res*(1/365)*acf!E9*((s_ET_res_o*s_GSF_s)+(s_ET_res_i*s_GSF_i))*(1/24)))*Rad_Spec!BF9,".")</f>
        <v>228833.73336882648</v>
      </c>
      <c r="P9" s="30">
        <f>IFERROR((s_DL/(Rad_Spec!BA9*s_Fam*s_Foffset*s_EF_res*(1/365)*acf!F9*((s_ET_res_o*s_GSF_s)+(s_ET_res_i*s_GSF_i))*(1/24)))*Rad_Spec!BF9,".")</f>
        <v>81048.144400855046</v>
      </c>
      <c r="Q9" s="30">
        <f>IFERROR((s_DL/(Rad_Spec!BB9*s_Fam*s_Foffset*s_EF_res*(1/365)*acf!G9*((s_ET_res_o*s_GSF_s)+(s_ET_res_i*s_GSF_i))*(1/24)))*Rad_Spec!BF9,".")</f>
        <v>52338.99091447387</v>
      </c>
      <c r="R9" s="30">
        <f>IFERROR((s_DL/(Rad_Spec!AY9*s_Fam*s_Foffset*s_EF_res*(1/365)*acf!C9*((s_ET_res_o*s_GSF_s)+(s_ET_res_i*s_GSF_i))*(1/24)))*Rad_Spec!BF9,".")</f>
        <v>241151.54234341279</v>
      </c>
    </row>
    <row r="10" spans="1:18">
      <c r="A10" s="34" t="s">
        <v>17</v>
      </c>
      <c r="B10" s="28" t="s">
        <v>9</v>
      </c>
      <c r="C10" s="30" t="str">
        <f>IFERROR((s_DL/(k_decay*Rad_Spec!X10*s_IFDres_adj))*Rad_Spec!BF10,".")</f>
        <v>.</v>
      </c>
      <c r="D10" s="30" t="str">
        <f>IFERROR((s_DL/(k_decay*Rad_Spec!AN10*s_IFAres_adj*(1/s_PEFm_pp)*s_SLF*(s_ET_res_o+s_ET_res_i)*(1/24)))*Rad_Spec!BF10,".")</f>
        <v>.</v>
      </c>
      <c r="E10" s="30" t="str">
        <f>IFERROR((s_DL/(k_decay*Rad_Spec!AN10*s_IFAres_adj*(1/s_PEF)*s_SLF*(s_ET_res_o+s_ET_res_i)*(1/24)))*Rad_Spec!BF10,".")</f>
        <v>.</v>
      </c>
      <c r="F10" s="30">
        <f>IFERROR((s_DL/(k_decay*Rad_Spec!AY10*s_Fam*s_Foffset*s_EF_res*(1/365)*acf!C10*((s_ET_res_o*s_GSF_s)+(s_ET_res_i*s_GSF_i))*(1/24)))*Rad_Spec!BF10,".")</f>
        <v>44826516330669.023</v>
      </c>
      <c r="G10" s="30">
        <f t="shared" si="2"/>
        <v>44826516330669.023</v>
      </c>
      <c r="H10" s="30">
        <f t="shared" si="3"/>
        <v>44826516330669.023</v>
      </c>
      <c r="I10" s="89">
        <f>IFERROR((s_DL/(Rad_Spec!AV10*s_Fam*s_Foffset*Fsurf!C10*s_EF_res*(1/365)*((s_ET_res_o*s_GSF_s)+(s_ET_res_i*s_GSF_i))*(1/24)))*Rad_Spec!BF10,".")</f>
        <v>8063287319551.8809</v>
      </c>
      <c r="J10" s="30">
        <f>IFERROR((s_DL/(Rad_Spec!AZ10*s_Fam*s_Foffset*Fsurf!C10*s_EF_res*(1/365)*((s_ET_res_o*s_GSF_s)+(s_ET_res_i*s_GSF_i))*(1/24)))*Rad_Spec!BF10,".")</f>
        <v>35556857277190.578</v>
      </c>
      <c r="K10" s="30">
        <f>IFERROR((s_DL/(Rad_Spec!BA10*s_Fam*s_Foffset*Fsurf!C10*s_EF_res*(1/365)*((s_ET_res_o*s_GSF_s)+(s_ET_res_i*s_GSF_i))*(1/24)))*Rad_Spec!BF10,".")</f>
        <v>12736784696307.072</v>
      </c>
      <c r="L10" s="30">
        <f>IFERROR((s_DL/(Rad_Spec!BB10*s_Fam*s_Foffset*Fsurf!C10*s_EF_res*(1/365)*((s_ET_res_o*s_GSF_s)+(s_ET_res_i*s_GSF_i))*(1/24)))*Rad_Spec!BF10,".")</f>
        <v>8619844188409.8398</v>
      </c>
      <c r="M10" s="30">
        <f>IFERROR((s_DL/(Rad_Spec!AY10*s_Fam*s_Foffset*Fsurf!C10*s_EF_res*(1/365)*((s_ET_res_o*s_GSF_s)+(s_ET_res_i*s_GSF_i))*(1/24)))*Rad_Spec!BF10,".")</f>
        <v>36043118870023.508</v>
      </c>
      <c r="N10" s="30">
        <f>IFERROR((s_DL/(Rad_Spec!AV10*s_Fam*s_Foffset*s_EF_res*(1/365)*acf!D10*((s_ET_res_o*s_GSF_s)+(s_ET_res_i*s_GSF_i))*(1/24)))*Rad_Spec!BF10,".")</f>
        <v>9463611550714.0586</v>
      </c>
      <c r="O10" s="30">
        <f>IFERROR((s_DL/(Rad_Spec!AZ10*s_Fam*s_Foffset*s_EF_res*(1/365)*acf!E10*((s_ET_res_o*s_GSF_s)+(s_ET_res_i*s_GSF_i))*(1/24)))*Rad_Spec!BF10,".")</f>
        <v>39347218262939.109</v>
      </c>
      <c r="P10" s="30">
        <f>IFERROR((s_DL/(Rad_Spec!BA10*s_Fam*s_Foffset*s_EF_res*(1/365)*acf!F10*((s_ET_res_o*s_GSF_s)+(s_ET_res_i*s_GSF_i))*(1/24)))*Rad_Spec!BF10,".")</f>
        <v>14038816356218.254</v>
      </c>
      <c r="Q10" s="30">
        <f>IFERROR((s_DL/(Rad_Spec!BB10*s_Fam*s_Foffset*s_EF_res*(1/365)*acf!G10*((s_ET_res_o*s_GSF_s)+(s_ET_res_i*s_GSF_i))*(1/24)))*Rad_Spec!BF10,".")</f>
        <v>9649034151684.9414</v>
      </c>
      <c r="R10" s="30">
        <f>IFERROR((s_DL/(Rad_Spec!AY10*s_Fam*s_Foffset*s_EF_res*(1/365)*acf!C10*((s_ET_res_o*s_GSF_s)+(s_ET_res_i*s_GSF_i))*(1/24)))*Rad_Spec!BF10,".")</f>
        <v>39662361239923.477</v>
      </c>
    </row>
    <row r="11" spans="1:18">
      <c r="A11" s="34" t="s">
        <v>18</v>
      </c>
      <c r="B11" s="90" t="s">
        <v>9</v>
      </c>
      <c r="C11" s="30" t="str">
        <f>IFERROR((s_DL/(k_decay*Rad_Spec!X11*s_IFDres_adj))*Rad_Spec!BF11,".")</f>
        <v>.</v>
      </c>
      <c r="D11" s="30" t="str">
        <f>IFERROR((s_DL/(k_decay*Rad_Spec!AN11*s_IFAres_adj*(1/s_PEFm_pp)*s_SLF*(s_ET_res_o+s_ET_res_i)*(1/24)))*Rad_Spec!BF11,".")</f>
        <v>.</v>
      </c>
      <c r="E11" s="30" t="str">
        <f>IFERROR((s_DL/(k_decay*Rad_Spec!AN11*s_IFAres_adj*(1/s_PEF)*s_SLF*(s_ET_res_o+s_ET_res_i)*(1/24)))*Rad_Spec!BF11,".")</f>
        <v>.</v>
      </c>
      <c r="F11" s="30">
        <f>IFERROR((s_DL/(k_decay*Rad_Spec!AY11*s_Fam*s_Foffset*s_EF_res*(1/365)*acf!C11*((s_ET_res_o*s_GSF_s)+(s_ET_res_i*s_GSF_i))*(1/24)))*Rad_Spec!BF11,".")</f>
        <v>1780579489282.0068</v>
      </c>
      <c r="G11" s="30">
        <f t="shared" ref="G11:G74" si="4">(IF(AND(C11&lt;&gt;".",E11&lt;&gt;".",F11&lt;&gt;"."),1/((1/C11)+(1/E11)+(1/F11)),IF(AND(C11&lt;&gt;".",E11&lt;&gt;".",F11="."), 1/((1/C11)+(1/E11)),IF(AND(C11&lt;&gt;".",E11=".",F11&lt;&gt;"."),1/((1/C11)+(1/F11)),IF(AND(C11=".",E11&lt;&gt;".",F11&lt;&gt;"."),1/((1/E11)+(1/F11)),IF(AND(C11&lt;&gt;".",E11=".",F11="."),1/(1/C11),IF(AND(C11=".",E11&lt;&gt;".",F11="."),1/(1/E11),IF(AND(C11=".",E11=".",F11&lt;&gt;"."),1/(1/F11),IF(AND(C11=".",E11=".",F11="."),".")))))))))</f>
        <v>1780579489282.0066</v>
      </c>
      <c r="H11" s="30">
        <f t="shared" ref="H11:H74" si="5">(IF(AND(C11&lt;&gt;".",D11&lt;&gt;".",F11&lt;&gt;"."),1/((1/C11)+(1/D11)+(1/F11)),IF(AND(C11&lt;&gt;".",D11&lt;&gt;".",F11="."), 1/((1/C11)+(1/D11)),IF(AND(C11&lt;&gt;".",D11=".",F11&lt;&gt;"."),1/((1/C11)+(1/F11)),IF(AND(C11=".",D11&lt;&gt;".",F11&lt;&gt;"."),1/((1/D11)+(1/F11)),IF(AND(C11&lt;&gt;".",D11=".",F11="."),1/(1/C11),IF(AND(C11=".",D11&lt;&gt;".",F11="."),1/(1/D11),IF(AND(C11=".",D11=".",F11&lt;&gt;"."),1/(1/F11),IF(AND(C11=".",D11=".",F11="."),".")))))))))</f>
        <v>1780579489282.0066</v>
      </c>
      <c r="I11" s="89">
        <f>IFERROR((s_DL/(Rad_Spec!AV11*s_Fam*s_Foffset*Fsurf!C11*s_EF_res*(1/365)*((s_ET_res_o*s_GSF_s)+(s_ET_res_i*s_GSF_i))*(1/24)))*Rad_Spec!BF11,".")</f>
        <v>3112057845597.8345</v>
      </c>
      <c r="J11" s="30">
        <f>IFERROR((s_DL/(Rad_Spec!AZ11*s_Fam*s_Foffset*Fsurf!C11*s_EF_res*(1/365)*((s_ET_res_o*s_GSF_s)+(s_ET_res_i*s_GSF_i))*(1/24)))*Rad_Spec!BF11,".")</f>
        <v>5487533952592.6318</v>
      </c>
      <c r="K11" s="30">
        <f>IFERROR((s_DL/(Rad_Spec!BA11*s_Fam*s_Foffset*Fsurf!C11*s_EF_res*(1/365)*((s_ET_res_o*s_GSF_s)+(s_ET_res_i*s_GSF_i))*(1/24)))*Rad_Spec!BF11,".")</f>
        <v>3913051637080.8218</v>
      </c>
      <c r="L11" s="30">
        <f>IFERROR((s_DL/(Rad_Spec!BB11*s_Fam*s_Foffset*Fsurf!C11*s_EF_res*(1/365)*((s_ET_res_o*s_GSF_s)+(s_ET_res_i*s_GSF_i))*(1/24)))*Rad_Spec!BF11,".")</f>
        <v>3242633699259.2822</v>
      </c>
      <c r="M11" s="30">
        <f>IFERROR((s_DL/(Rad_Spec!AY11*s_Fam*s_Foffset*Fsurf!C11*s_EF_res*(1/365)*((s_ET_res_o*s_GSF_s)+(s_ET_res_i*s_GSF_i))*(1/24)))*Rad_Spec!BF11,".")</f>
        <v>1185540166680.4951</v>
      </c>
      <c r="N11" s="30">
        <f>IFERROR((s_DL/(Rad_Spec!AV11*s_Fam*s_Foffset*s_EF_res*(1/365)*acf!D11*((s_ET_res_o*s_GSF_s)+(s_ET_res_i*s_GSF_i))*(1/24)))*Rad_Spec!BF11,".")</f>
        <v>4135579092594.4561</v>
      </c>
      <c r="O11" s="30">
        <f>IFERROR((s_DL/(Rad_Spec!AZ11*s_Fam*s_Foffset*s_EF_res*(1/365)*acf!E11*((s_ET_res_o*s_GSF_s)+(s_ET_res_i*s_GSF_i))*(1/24)))*Rad_Spec!BF11,".")</f>
        <v>7292322897000.875</v>
      </c>
      <c r="P11" s="30">
        <f>IFERROR((s_DL/(Rad_Spec!BA11*s_Fam*s_Foffset*s_EF_res*(1/365)*acf!F11*((s_ET_res_o*s_GSF_s)+(s_ET_res_i*s_GSF_i))*(1/24)))*Rad_Spec!BF11,".")</f>
        <v>5200010842165.1816</v>
      </c>
      <c r="Q11" s="30">
        <f>IFERROR((s_DL/(Rad_Spec!BB11*s_Fam*s_Foffset*s_EF_res*(1/365)*acf!G11*((s_ET_res_o*s_GSF_s)+(s_ET_res_i*s_GSF_i))*(1/24)))*Rad_Spec!BF11,".")</f>
        <v>4309099893682.3354</v>
      </c>
      <c r="R11" s="30">
        <f>IFERROR((s_DL/(Rad_Spec!AY11*s_Fam*s_Foffset*s_EF_res*(1/365)*acf!C11*((s_ET_res_o*s_GSF_s)+(s_ET_res_i*s_GSF_i))*(1/24)))*Rad_Spec!BF11,".")</f>
        <v>1575451154833.1907</v>
      </c>
    </row>
    <row r="12" spans="1:18">
      <c r="A12" s="88" t="s">
        <v>19</v>
      </c>
      <c r="B12" s="28"/>
      <c r="C12" s="30">
        <f>IFERROR((s_DL/(k_decay*Rad_Spec!X12*s_IFDres_adj))*Rad_Spec!BF12,".")</f>
        <v>23739992.021827504</v>
      </c>
      <c r="D12" s="30">
        <f>IFERROR((s_DL/(k_decay*Rad_Spec!AN12*s_IFAres_adj*(1/s_PEFm_pp)*s_SLF*(s_ET_res_o+s_ET_res_i)*(1/24)))*Rad_Spec!BF12,".")</f>
        <v>674179002.11594498</v>
      </c>
      <c r="E12" s="30">
        <f>IFERROR((s_DL/(k_decay*Rad_Spec!AN12*s_IFAres_adj*(1/s_PEF)*s_SLF*(s_ET_res_o+s_ET_res_i)*(1/24)))*Rad_Spec!BF12,".")</f>
        <v>3308883455.1052737</v>
      </c>
      <c r="F12" s="30">
        <f>IFERROR((s_DL/(k_decay*Rad_Spec!AY12*s_Fam*s_Foffset*s_EF_res*(1/365)*acf!C12*((s_ET_res_o*s_GSF_s)+(s_ET_res_i*s_GSF_i))*(1/24)))*Rad_Spec!BF12,".")</f>
        <v>349926.09405926353</v>
      </c>
      <c r="G12" s="30">
        <f t="shared" si="4"/>
        <v>344807.19164270867</v>
      </c>
      <c r="H12" s="30">
        <f t="shared" si="5"/>
        <v>344666.82916790905</v>
      </c>
      <c r="I12" s="89" t="str">
        <f>IFERROR((s_DL/(Rad_Spec!AV12*s_Fam*s_Foffset*Fsurf!C12*s_EF_res*(1/365)*((s_ET_res_o*s_GSF_s)+(s_ET_res_i*s_GSF_i))*(1/24)))*Rad_Spec!BF12,".")</f>
        <v>.</v>
      </c>
      <c r="J12" s="30" t="str">
        <f>IFERROR((s_DL/(Rad_Spec!AZ12*s_Fam*s_Foffset*Fsurf!C12*s_EF_res*(1/365)*((s_ET_res_o*s_GSF_s)+(s_ET_res_i*s_GSF_i))*(1/24)))*Rad_Spec!BF12,".")</f>
        <v>.</v>
      </c>
      <c r="K12" s="30" t="str">
        <f>IFERROR((s_DL/(Rad_Spec!BA12*s_Fam*s_Foffset*Fsurf!C12*s_EF_res*(1/365)*((s_ET_res_o*s_GSF_s)+(s_ET_res_i*s_GSF_i))*(1/24)))*Rad_Spec!BF12,".")</f>
        <v>.</v>
      </c>
      <c r="L12" s="30" t="str">
        <f>IFERROR((s_DL/(Rad_Spec!BB12*s_Fam*s_Foffset*Fsurf!C12*s_EF_res*(1/365)*((s_ET_res_o*s_GSF_s)+(s_ET_res_i*s_GSF_i))*(1/24)))*Rad_Spec!BF12,".")</f>
        <v>.</v>
      </c>
      <c r="M12" s="30" t="str">
        <f>IFERROR((s_DL/(Rad_Spec!AY12*s_Fam*s_Foffset*Fsurf!C12*s_EF_res*(1/365)*((s_ET_res_o*s_GSF_s)+(s_ET_res_i*s_GSF_i))*(1/24)))*Rad_Spec!BF12,".")</f>
        <v>.</v>
      </c>
      <c r="N12" s="30">
        <f>IFERROR((s_DL/(Rad_Spec!AV12*s_Fam*s_Foffset*s_EF_res*(1/365)*acf!D12*((s_ET_res_o*s_GSF_s)+(s_ET_res_i*s_GSF_i))*(1/24)))*Rad_Spec!BF12,".")</f>
        <v>62917.803998702526</v>
      </c>
      <c r="O12" s="30">
        <f>IFERROR((s_DL/(Rad_Spec!AZ12*s_Fam*s_Foffset*s_EF_res*(1/365)*acf!E12*((s_ET_res_o*s_GSF_s)+(s_ET_res_i*s_GSF_i))*(1/24)))*Rad_Spec!BF12,".")</f>
        <v>307097.53760616167</v>
      </c>
      <c r="P12" s="30">
        <f>IFERROR((s_DL/(Rad_Spec!BA12*s_Fam*s_Foffset*s_EF_res*(1/365)*acf!F12*((s_ET_res_o*s_GSF_s)+(s_ET_res_i*s_GSF_i))*(1/24)))*Rad_Spec!BF12,".")</f>
        <v>108358.21580716864</v>
      </c>
      <c r="Q12" s="30">
        <f>IFERROR((s_DL/(Rad_Spec!BB12*s_Fam*s_Foffset*s_EF_res*(1/365)*acf!G12*((s_ET_res_o*s_GSF_s)+(s_ET_res_i*s_GSF_i))*(1/24)))*Rad_Spec!BF12,".")</f>
        <v>71388.143815465955</v>
      </c>
      <c r="R12" s="30">
        <f>IFERROR((s_DL/(Rad_Spec!AY12*s_Fam*s_Foffset*s_EF_res*(1/365)*acf!C12*((s_ET_res_o*s_GSF_s)+(s_ET_res_i*s_GSF_i))*(1/24)))*Rad_Spec!BF12,".")</f>
        <v>309613.51195516402</v>
      </c>
    </row>
    <row r="13" spans="1:18">
      <c r="A13" s="88" t="s">
        <v>20</v>
      </c>
      <c r="B13" s="28"/>
      <c r="C13" s="30">
        <f>IFERROR((s_DL/(k_decay*Rad_Spec!X13*s_IFDres_adj))*Rad_Spec!BF13,".")</f>
        <v>446799.36770366301</v>
      </c>
      <c r="D13" s="30">
        <f>IFERROR((s_DL/(k_decay*Rad_Spec!AN13*s_IFAres_adj*(1/s_PEFm_pp)*s_SLF*(s_ET_res_o+s_ET_res_i)*(1/24)))*Rad_Spec!BF13,".")</f>
        <v>13179946.040614063</v>
      </c>
      <c r="E13" s="30">
        <f>IFERROR((s_DL/(k_decay*Rad_Spec!AN13*s_IFAres_adj*(1/s_PEF)*s_SLF*(s_ET_res_o+s_ET_res_i)*(1/24)))*Rad_Spec!BF13,".")</f>
        <v>64687427.606159635</v>
      </c>
      <c r="F13" s="30">
        <f>IFERROR((s_DL/(k_decay*Rad_Spec!AY13*s_Fam*s_Foffset*s_EF_res*(1/365)*acf!C13*((s_ET_res_o*s_GSF_s)+(s_ET_res_i*s_GSF_i))*(1/24)))*Rad_Spec!BF13,".")</f>
        <v>103071.86159748334</v>
      </c>
      <c r="G13" s="30">
        <f t="shared" si="4"/>
        <v>83643.029085725735</v>
      </c>
      <c r="H13" s="30">
        <f t="shared" si="5"/>
        <v>83222.489138610297</v>
      </c>
      <c r="I13" s="89">
        <f>IFERROR((s_DL/(Rad_Spec!AV13*s_Fam*s_Foffset*Fsurf!C13*s_EF_res*(1/365)*((s_ET_res_o*s_GSF_s)+(s_ET_res_i*s_GSF_i))*(1/24)))*Rad_Spec!BF13,".")</f>
        <v>15630.10564114686</v>
      </c>
      <c r="J13" s="30">
        <f>IFERROR((s_DL/(Rad_Spec!AZ13*s_Fam*s_Foffset*Fsurf!C13*s_EF_res*(1/365)*((s_ET_res_o*s_GSF_s)+(s_ET_res_i*s_GSF_i))*(1/24)))*Rad_Spec!BF13,".")</f>
        <v>78150.528205734328</v>
      </c>
      <c r="K13" s="30">
        <f>IFERROR((s_DL/(Rad_Spec!BA13*s_Fam*s_Foffset*Fsurf!C13*s_EF_res*(1/365)*((s_ET_res_o*s_GSF_s)+(s_ET_res_i*s_GSF_i))*(1/24)))*Rad_Spec!BF13,".")</f>
        <v>27467.131252224612</v>
      </c>
      <c r="L13" s="30">
        <f>IFERROR((s_DL/(Rad_Spec!BB13*s_Fam*s_Foffset*Fsurf!C13*s_EF_res*(1/365)*((s_ET_res_o*s_GSF_s)+(s_ET_res_i*s_GSF_i))*(1/24)))*Rad_Spec!BF13,".")</f>
        <v>17623.206360487737</v>
      </c>
      <c r="M13" s="30">
        <f>IFERROR((s_DL/(Rad_Spec!AY13*s_Fam*s_Foffset*Fsurf!C13*s_EF_res*(1/365)*((s_ET_res_o*s_GSF_s)+(s_ET_res_i*s_GSF_i))*(1/24)))*Rad_Spec!BF13,".")</f>
        <v>77703.359514736745</v>
      </c>
      <c r="N13" s="30">
        <f>IFERROR((s_DL/(Rad_Spec!AV13*s_Fam*s_Foffset*s_EF_res*(1/365)*acf!D13*((s_ET_res_o*s_GSF_s)+(s_ET_res_i*s_GSF_i))*(1/24)))*Rad_Spec!BF13,".")</f>
        <v>18149.354859546223</v>
      </c>
      <c r="O13" s="30">
        <f>IFERROR((s_DL/(Rad_Spec!AZ13*s_Fam*s_Foffset*s_EF_res*(1/365)*acf!E13*((s_ET_res_o*s_GSF_s)+(s_ET_res_i*s_GSF_i))*(1/24)))*Rad_Spec!BF13,".")</f>
        <v>88356.676657503063</v>
      </c>
      <c r="P13" s="30">
        <f>IFERROR((s_DL/(Rad_Spec!BA13*s_Fam*s_Foffset*s_EF_res*(1/365)*acf!F13*((s_ET_res_o*s_GSF_s)+(s_ET_res_i*s_GSF_i))*(1/24)))*Rad_Spec!BF13,".")</f>
        <v>31108.727707099693</v>
      </c>
      <c r="Q13" s="30">
        <f>IFERROR((s_DL/(Rad_Spec!BB13*s_Fam*s_Foffset*s_EF_res*(1/365)*acf!G13*((s_ET_res_o*s_GSF_s)+(s_ET_res_i*s_GSF_i))*(1/24)))*Rad_Spec!BF13,".")</f>
        <v>20193.944718094215</v>
      </c>
      <c r="R13" s="30">
        <f>IFERROR((s_DL/(Rad_Spec!AY13*s_Fam*s_Foffset*s_EF_res*(1/365)*acf!C13*((s_ET_res_o*s_GSF_s)+(s_ET_res_i*s_GSF_i))*(1/24)))*Rad_Spec!BF13,".")</f>
        <v>91197.6602909434</v>
      </c>
    </row>
    <row r="14" spans="1:18">
      <c r="A14" s="34" t="s">
        <v>21</v>
      </c>
      <c r="B14" s="28" t="s">
        <v>9</v>
      </c>
      <c r="C14" s="30" t="str">
        <f>IFERROR((s_DL/(k_decay*Rad_Spec!X14*s_IFDres_adj))*Rad_Spec!BF14,".")</f>
        <v>.</v>
      </c>
      <c r="D14" s="30" t="str">
        <f>IFERROR((s_DL/(k_decay*Rad_Spec!AN14*s_IFAres_adj*(1/s_PEFm_pp)*s_SLF*(s_ET_res_o+s_ET_res_i)*(1/24)))*Rad_Spec!BF14,".")</f>
        <v>.</v>
      </c>
      <c r="E14" s="30" t="str">
        <f>IFERROR((s_DL/(k_decay*Rad_Spec!AN14*s_IFAres_adj*(1/s_PEF)*s_SLF*(s_ET_res_o+s_ET_res_i)*(1/24)))*Rad_Spec!BF14,".")</f>
        <v>.</v>
      </c>
      <c r="F14" s="30">
        <f>IFERROR((s_DL/(k_decay*Rad_Spec!AY14*s_Fam*s_Foffset*s_EF_res*(1/365)*acf!C14*((s_ET_res_o*s_GSF_s)+(s_ET_res_i*s_GSF_i))*(1/24)))*Rad_Spec!BF14,".")</f>
        <v>3836944.2033059658</v>
      </c>
      <c r="G14" s="30">
        <f t="shared" si="4"/>
        <v>3836944.2033059658</v>
      </c>
      <c r="H14" s="30">
        <f t="shared" si="5"/>
        <v>3836944.2033059658</v>
      </c>
      <c r="I14" s="89">
        <f>IFERROR((s_DL/(Rad_Spec!AV14*s_Fam*s_Foffset*Fsurf!C14*s_EF_res*(1/365)*((s_ET_res_o*s_GSF_s)+(s_ET_res_i*s_GSF_i))*(1/24)))*Rad_Spec!BF14,".")</f>
        <v>609452.18422174046</v>
      </c>
      <c r="J14" s="30">
        <f>IFERROR((s_DL/(Rad_Spec!AZ14*s_Fam*s_Foffset*Fsurf!C14*s_EF_res*(1/365)*((s_ET_res_o*s_GSF_s)+(s_ET_res_i*s_GSF_i))*(1/24)))*Rad_Spec!BF14,".")</f>
        <v>3064190.1484481953</v>
      </c>
      <c r="K14" s="30">
        <f>IFERROR((s_DL/(Rad_Spec!BA14*s_Fam*s_Foffset*Fsurf!C14*s_EF_res*(1/365)*((s_ET_res_o*s_GSF_s)+(s_ET_res_i*s_GSF_i))*(1/24)))*Rad_Spec!BF14,".")</f>
        <v>1070979.0810110196</v>
      </c>
      <c r="L14" s="30">
        <f>IFERROR((s_DL/(Rad_Spec!BB14*s_Fam*s_Foffset*Fsurf!C14*s_EF_res*(1/365)*((s_ET_res_o*s_GSF_s)+(s_ET_res_i*s_GSF_i))*(1/24)))*Rad_Spec!BF14,".")</f>
        <v>685160.53008779511</v>
      </c>
      <c r="M14" s="30">
        <f>IFERROR((s_DL/(Rad_Spec!AY14*s_Fam*s_Foffset*Fsurf!C14*s_EF_res*(1/365)*((s_ET_res_o*s_GSF_s)+(s_ET_res_i*s_GSF_i))*(1/24)))*Rad_Spec!BF14,".")</f>
        <v>3054954.5983968326</v>
      </c>
      <c r="N14" s="30">
        <f>IFERROR((s_DL/(Rad_Spec!AV14*s_Fam*s_Foffset*s_EF_res*(1/365)*acf!D14*((s_ET_res_o*s_GSF_s)+(s_ET_res_i*s_GSF_i))*(1/24)))*Rad_Spec!BF14,".")</f>
        <v>655937.62012637523</v>
      </c>
      <c r="O14" s="30">
        <f>IFERROR((s_DL/(Rad_Spec!AZ14*s_Fam*s_Foffset*s_EF_res*(1/365)*acf!E14*((s_ET_res_o*s_GSF_s)+(s_ET_res_i*s_GSF_i))*(1/24)))*Rad_Spec!BF14,".")</f>
        <v>3228485.8269694843</v>
      </c>
      <c r="P14" s="30">
        <f>IFERROR((s_DL/(Rad_Spec!BA14*s_Fam*s_Foffset*s_EF_res*(1/365)*acf!F14*((s_ET_res_o*s_GSF_s)+(s_ET_res_i*s_GSF_i))*(1/24)))*Rad_Spec!BF14,".")</f>
        <v>1149738.1606202011</v>
      </c>
      <c r="Q14" s="30">
        <f>IFERROR((s_DL/(Rad_Spec!BB14*s_Fam*s_Foffset*s_EF_res*(1/365)*acf!G14*((s_ET_res_o*s_GSF_s)+(s_ET_res_i*s_GSF_i))*(1/24)))*Rad_Spec!BF14,".")</f>
        <v>706377.66783618019</v>
      </c>
      <c r="R14" s="30">
        <f>IFERROR((s_DL/(Rad_Spec!AY14*s_Fam*s_Foffset*s_EF_res*(1/365)*acf!C14*((s_ET_res_o*s_GSF_s)+(s_ET_res_i*s_GSF_i))*(1/24)))*Rad_Spec!BF14,".")</f>
        <v>3394916.2126799673</v>
      </c>
    </row>
    <row r="15" spans="1:18">
      <c r="A15" s="88" t="s">
        <v>22</v>
      </c>
      <c r="B15" s="28"/>
      <c r="C15" s="30">
        <f>IFERROR((s_DL/(k_decay*Rad_Spec!X15*s_IFDres_adj))*Rad_Spec!BF15,".")</f>
        <v>26.420360393276248</v>
      </c>
      <c r="D15" s="30">
        <f>IFERROR((s_DL/(k_decay*Rad_Spec!AN15*s_IFAres_adj*(1/s_PEFm_pp)*s_SLF*(s_ET_res_o+s_ET_res_i)*(1/24)))*Rad_Spec!BF15,".")</f>
        <v>13.149089951572151</v>
      </c>
      <c r="E15" s="30">
        <f>IFERROR((s_DL/(k_decay*Rad_Spec!AN15*s_IFAres_adj*(1/s_PEF)*s_SLF*(s_ET_res_o+s_ET_res_i)*(1/24)))*Rad_Spec!BF15,".")</f>
        <v>64.535985330147469</v>
      </c>
      <c r="F15" s="30">
        <f>IFERROR((s_DL/(k_decay*Rad_Spec!AY15*s_Fam*s_Foffset*s_EF_res*(1/365)*acf!C15*((s_ET_res_o*s_GSF_s)+(s_ET_res_i*s_GSF_i))*(1/24)))*Rad_Spec!BF15,".")</f>
        <v>4440.8331270802282</v>
      </c>
      <c r="G15" s="30">
        <f t="shared" si="4"/>
        <v>18.667160551244997</v>
      </c>
      <c r="H15" s="30">
        <f t="shared" si="5"/>
        <v>8.7622705195049146</v>
      </c>
      <c r="I15" s="89">
        <f>IFERROR((s_DL/(Rad_Spec!AV15*s_Fam*s_Foffset*Fsurf!C15*s_EF_res*(1/365)*((s_ET_res_o*s_GSF_s)+(s_ET_res_i*s_GSF_i))*(1/24)))*Rad_Spec!BF15,".")</f>
        <v>13078.32142746347</v>
      </c>
      <c r="J15" s="30">
        <f>IFERROR((s_DL/(Rad_Spec!AZ15*s_Fam*s_Foffset*Fsurf!C15*s_EF_res*(1/365)*((s_ET_res_o*s_GSF_s)+(s_ET_res_i*s_GSF_i))*(1/24)))*Rad_Spec!BF15,".")</f>
        <v>35866.30573289223</v>
      </c>
      <c r="K15" s="30">
        <f>IFERROR((s_DL/(Rad_Spec!BA15*s_Fam*s_Foffset*Fsurf!C15*s_EF_res*(1/365)*((s_ET_res_o*s_GSF_s)+(s_ET_res_i*s_GSF_i))*(1/24)))*Rad_Spec!BF15,".")</f>
        <v>16709.478906147437</v>
      </c>
      <c r="L15" s="30">
        <f>IFERROR((s_DL/(Rad_Spec!BB15*s_Fam*s_Foffset*Fsurf!C15*s_EF_res*(1/365)*((s_ET_res_o*s_GSF_s)+(s_ET_res_i*s_GSF_i))*(1/24)))*Rad_Spec!BF15,".")</f>
        <v>13273.885112360114</v>
      </c>
      <c r="M15" s="30">
        <f>IFERROR((s_DL/(Rad_Spec!AY15*s_Fam*s_Foffset*Fsurf!C15*s_EF_res*(1/365)*((s_ET_res_o*s_GSF_s)+(s_ET_res_i*s_GSF_i))*(1/24)))*Rad_Spec!BF15,".")</f>
        <v>3298.7982432785066</v>
      </c>
      <c r="N15" s="30">
        <f>IFERROR((s_DL/(Rad_Spec!AV15*s_Fam*s_Foffset*s_EF_res*(1/365)*acf!D15*((s_ET_res_o*s_GSF_s)+(s_ET_res_i*s_GSF_i))*(1/24)))*Rad_Spec!BF15,".")</f>
        <v>15577.733966934267</v>
      </c>
      <c r="O15" s="30">
        <f>IFERROR((s_DL/(Rad_Spec!AZ15*s_Fam*s_Foffset*s_EF_res*(1/365)*acf!E15*((s_ET_res_o*s_GSF_s)+(s_ET_res_i*s_GSF_i))*(1/24)))*Rad_Spec!BF15,".")</f>
        <v>42720.755272956078</v>
      </c>
      <c r="P15" s="30">
        <f>IFERROR((s_DL/(Rad_Spec!BA15*s_Fam*s_Foffset*s_EF_res*(1/365)*acf!F15*((s_ET_res_o*s_GSF_s)+(s_ET_res_i*s_GSF_i))*(1/24)))*Rad_Spec!BF15,".")</f>
        <v>19902.845985988955</v>
      </c>
      <c r="Q15" s="30">
        <f>IFERROR((s_DL/(Rad_Spec!BB15*s_Fam*s_Foffset*s_EF_res*(1/365)*acf!G15*((s_ET_res_o*s_GSF_s)+(s_ET_res_i*s_GSF_i))*(1/24)))*Rad_Spec!BF15,".")</f>
        <v>15810.672044944498</v>
      </c>
      <c r="R15" s="30">
        <f>IFERROR((s_DL/(Rad_Spec!AY15*s_Fam*s_Foffset*s_EF_res*(1/365)*acf!C15*((s_ET_res_o*s_GSF_s)+(s_ET_res_i*s_GSF_i))*(1/24)))*Rad_Spec!BF15,".")</f>
        <v>3929.2352408828433</v>
      </c>
    </row>
    <row r="16" spans="1:18">
      <c r="A16" s="88" t="s">
        <v>23</v>
      </c>
      <c r="B16" s="28"/>
      <c r="C16" s="30">
        <f>IFERROR((s_DL/(k_decay*Rad_Spec!X16*s_IFDres_adj))*Rad_Spec!BF16,".")</f>
        <v>5760198.1225225218</v>
      </c>
      <c r="D16" s="30">
        <f>IFERROR((s_DL/(k_decay*Rad_Spec!AN16*s_IFAres_adj*(1/s_PEFm_pp)*s_SLF*(s_ET_res_o+s_ET_res_i)*(1/24)))*Rad_Spec!BF16,".")</f>
        <v>109698166.6250515</v>
      </c>
      <c r="E16" s="30">
        <f>IFERROR((s_DL/(k_decay*Rad_Spec!AN16*s_IFAres_adj*(1/s_PEF)*s_SLF*(s_ET_res_o+s_ET_res_i)*(1/24)))*Rad_Spec!BF16,".")</f>
        <v>538400702.87236512</v>
      </c>
      <c r="F16" s="30">
        <f>IFERROR((s_DL/(k_decay*Rad_Spec!AY16*s_Fam*s_Foffset*s_EF_res*(1/365)*acf!C16*((s_ET_res_o*s_GSF_s)+(s_ET_res_i*s_GSF_i))*(1/24)))*Rad_Spec!BF16,".")</f>
        <v>67376.491195257011</v>
      </c>
      <c r="G16" s="30">
        <f t="shared" si="4"/>
        <v>66589.269713863599</v>
      </c>
      <c r="H16" s="30">
        <f t="shared" si="5"/>
        <v>66557.099814157933</v>
      </c>
      <c r="I16" s="89">
        <f>IFERROR((s_DL/(Rad_Spec!AV16*s_Fam*s_Foffset*Fsurf!C16*s_EF_res*(1/365)*((s_ET_res_o*s_GSF_s)+(s_ET_res_i*s_GSF_i))*(1/24)))*Rad_Spec!BF16,".")</f>
        <v>10632.166715280237</v>
      </c>
      <c r="J16" s="30">
        <f>IFERROR((s_DL/(Rad_Spec!AZ16*s_Fam*s_Foffset*Fsurf!C16*s_EF_res*(1/365)*((s_ET_res_o*s_GSF_s)+(s_ET_res_i*s_GSF_i))*(1/24)))*Rad_Spec!BF16,".")</f>
        <v>52651.072158545277</v>
      </c>
      <c r="K16" s="30">
        <f>IFERROR((s_DL/(Rad_Spec!BA16*s_Fam*s_Foffset*Fsurf!C16*s_EF_res*(1/365)*((s_ET_res_o*s_GSF_s)+(s_ET_res_i*s_GSF_i))*(1/24)))*Rad_Spec!BF16,".")</f>
        <v>18567.769408569104</v>
      </c>
      <c r="L16" s="30">
        <f>IFERROR((s_DL/(Rad_Spec!BB16*s_Fam*s_Foffset*Fsurf!C16*s_EF_res*(1/365)*((s_ET_res_o*s_GSF_s)+(s_ET_res_i*s_GSF_i))*(1/24)))*Rad_Spec!BF16,".")</f>
        <v>11973.608310198773</v>
      </c>
      <c r="M16" s="30">
        <f>IFERROR((s_DL/(Rad_Spec!AY16*s_Fam*s_Foffset*Fsurf!C16*s_EF_res*(1/365)*((s_ET_res_o*s_GSF_s)+(s_ET_res_i*s_GSF_i))*(1/24)))*Rad_Spec!BF16,".")</f>
        <v>53175.362105680062</v>
      </c>
      <c r="N16" s="30">
        <f>IFERROR((s_DL/(Rad_Spec!AV16*s_Fam*s_Foffset*s_EF_res*(1/365)*acf!D16*((s_ET_res_o*s_GSF_s)+(s_ET_res_i*s_GSF_i))*(1/24)))*Rad_Spec!BF16,".")</f>
        <v>11118.895553351604</v>
      </c>
      <c r="O16" s="30">
        <f>IFERROR((s_DL/(Rad_Spec!AZ16*s_Fam*s_Foffset*s_EF_res*(1/365)*acf!E16*((s_ET_res_o*s_GSF_s)+(s_ET_res_i*s_GSF_i))*(1/24)))*Rad_Spec!BF16,".")</f>
        <v>55838.771281688074</v>
      </c>
      <c r="P16" s="30">
        <f>IFERROR((s_DL/(Rad_Spec!BA16*s_Fam*s_Foffset*s_EF_res*(1/365)*acf!F16*((s_ET_res_o*s_GSF_s)+(s_ET_res_i*s_GSF_i))*(1/24)))*Rad_Spec!BF16,".")</f>
        <v>19651.189740078829</v>
      </c>
      <c r="Q16" s="30">
        <f>IFERROR((s_DL/(Rad_Spec!BB16*s_Fam*s_Foffset*s_EF_res*(1/365)*acf!G16*((s_ET_res_o*s_GSF_s)+(s_ET_res_i*s_GSF_i))*(1/24)))*Rad_Spec!BF16,".")</f>
        <v>12984.866883941808</v>
      </c>
      <c r="R16" s="30">
        <f>IFERROR((s_DL/(Rad_Spec!AY16*s_Fam*s_Foffset*s_EF_res*(1/365)*acf!C16*((s_ET_res_o*s_GSF_s)+(s_ET_res_i*s_GSF_i))*(1/24)))*Rad_Spec!BF16,".")</f>
        <v>59614.508367148919</v>
      </c>
    </row>
    <row r="17" spans="1:18">
      <c r="A17" s="34" t="s">
        <v>24</v>
      </c>
      <c r="B17" s="90" t="s">
        <v>9</v>
      </c>
      <c r="C17" s="30">
        <f>IFERROR((s_DL/(k_decay*Rad_Spec!X17*s_IFDres_adj))*Rad_Spec!BF17,".")</f>
        <v>1155.3647826486831</v>
      </c>
      <c r="D17" s="30">
        <f>IFERROR((s_DL/(k_decay*Rad_Spec!AN17*s_IFAres_adj*(1/s_PEFm_pp)*s_SLF*(s_ET_res_o+s_ET_res_i)*(1/24)))*Rad_Spec!BF17,".")</f>
        <v>166.32296586349514</v>
      </c>
      <c r="E17" s="30">
        <f>IFERROR((s_DL/(k_decay*Rad_Spec!AN17*s_IFAres_adj*(1/s_PEF)*s_SLF*(s_ET_res_o+s_ET_res_i)*(1/24)))*Rad_Spec!BF17,".")</f>
        <v>816.31630208368676</v>
      </c>
      <c r="F17" s="30">
        <f>IFERROR((s_DL/(k_decay*Rad_Spec!AY17*s_Fam*s_Foffset*s_EF_res*(1/365)*acf!C17*((s_ET_res_o*s_GSF_s)+(s_ET_res_i*s_GSF_i))*(1/24)))*Rad_Spec!BF17,".")</f>
        <v>21719.849117899583</v>
      </c>
      <c r="G17" s="30">
        <f t="shared" si="4"/>
        <v>468.03689638227138</v>
      </c>
      <c r="H17" s="30">
        <f t="shared" si="5"/>
        <v>144.42587316534508</v>
      </c>
      <c r="I17" s="89">
        <f>IFERROR((s_DL/(Rad_Spec!AV17*s_Fam*s_Foffset*Fsurf!C17*s_EF_res*(1/365)*((s_ET_res_o*s_GSF_s)+(s_ET_res_i*s_GSF_i))*(1/24)))*Rad_Spec!BF17,".")</f>
        <v>122296.07273224581</v>
      </c>
      <c r="J17" s="30">
        <f>IFERROR((s_DL/(Rad_Spec!AZ17*s_Fam*s_Foffset*Fsurf!C17*s_EF_res*(1/365)*((s_ET_res_o*s_GSF_s)+(s_ET_res_i*s_GSF_i))*(1/24)))*Rad_Spec!BF17,".")</f>
        <v>213290.17446754774</v>
      </c>
      <c r="K17" s="30">
        <f>IFERROR((s_DL/(Rad_Spec!BA17*s_Fam*s_Foffset*Fsurf!C17*s_EF_res*(1/365)*((s_ET_res_o*s_GSF_s)+(s_ET_res_i*s_GSF_i))*(1/24)))*Rad_Spec!BF17,".")</f>
        <v>147459.87370595892</v>
      </c>
      <c r="L17" s="30">
        <f>IFERROR((s_DL/(Rad_Spec!BB17*s_Fam*s_Foffset*Fsurf!C17*s_EF_res*(1/365)*((s_ET_res_o*s_GSF_s)+(s_ET_res_i*s_GSF_i))*(1/24)))*Rad_Spec!BF17,".")</f>
        <v>124852.78505417425</v>
      </c>
      <c r="M17" s="30">
        <f>IFERROR((s_DL/(Rad_Spec!AY17*s_Fam*s_Foffset*Fsurf!C17*s_EF_res*(1/365)*((s_ET_res_o*s_GSF_s)+(s_ET_res_i*s_GSF_i))*(1/24)))*Rad_Spec!BF17,".")</f>
        <v>16313.057818941772</v>
      </c>
      <c r="N17" s="30">
        <f>IFERROR((s_DL/(Rad_Spec!AV17*s_Fam*s_Foffset*s_EF_res*(1/365)*acf!D17*((s_ET_res_o*s_GSF_s)+(s_ET_res_i*s_GSF_i))*(1/24)))*Rad_Spec!BF17,".")</f>
        <v>151197.22346786028</v>
      </c>
      <c r="O17" s="30">
        <f>IFERROR((s_DL/(Rad_Spec!AZ17*s_Fam*s_Foffset*s_EF_res*(1/365)*acf!E17*((s_ET_res_o*s_GSF_s)+(s_ET_res_i*s_GSF_i))*(1/24)))*Rad_Spec!BF17,".")</f>
        <v>251703.91412459395</v>
      </c>
      <c r="P17" s="30">
        <f>IFERROR((s_DL/(Rad_Spec!BA17*s_Fam*s_Foffset*s_EF_res*(1/365)*acf!F17*((s_ET_res_o*s_GSF_s)+(s_ET_res_i*s_GSF_i))*(1/24)))*Rad_Spec!BF17,".")</f>
        <v>169986.8944123816</v>
      </c>
      <c r="Q17" s="30">
        <f>IFERROR((s_DL/(Rad_Spec!BB17*s_Fam*s_Foffset*s_EF_res*(1/365)*acf!G17*((s_ET_res_o*s_GSF_s)+(s_ET_res_i*s_GSF_i))*(1/24)))*Rad_Spec!BF17,".")</f>
        <v>153085.22124526912</v>
      </c>
      <c r="R17" s="30">
        <f>IFERROR((s_DL/(Rad_Spec!AY17*s_Fam*s_Foffset*s_EF_res*(1/365)*acf!C17*((s_ET_res_o*s_GSF_s)+(s_ET_res_i*s_GSF_i))*(1/24)))*Rad_Spec!BF17,".")</f>
        <v>19217.654466746502</v>
      </c>
    </row>
    <row r="18" spans="1:18">
      <c r="A18" s="34" t="s">
        <v>25</v>
      </c>
      <c r="B18" s="28" t="s">
        <v>9</v>
      </c>
      <c r="C18" s="30">
        <f>IFERROR((s_DL/(k_decay*Rad_Spec!X18*s_IFDres_adj))*Rad_Spec!BF18,".")</f>
        <v>1228704.4778446336</v>
      </c>
      <c r="D18" s="30">
        <f>IFERROR((s_DL/(k_decay*Rad_Spec!AN18*s_IFAres_adj*(1/s_PEFm_pp)*s_SLF*(s_ET_res_o+s_ET_res_i)*(1/24)))*Rad_Spec!BF18,".")</f>
        <v>108309.69377406525</v>
      </c>
      <c r="E18" s="30">
        <f>IFERROR((s_DL/(k_decay*Rad_Spec!AN18*s_IFAres_adj*(1/s_PEF)*s_SLF*(s_ET_res_o+s_ET_res_i)*(1/24)))*Rad_Spec!BF18,".")</f>
        <v>531586.05152595439</v>
      </c>
      <c r="F18" s="30">
        <f>IFERROR((s_DL/(k_decay*Rad_Spec!AY18*s_Fam*s_Foffset*s_EF_res*(1/365)*acf!C18*((s_ET_res_o*s_GSF_s)+(s_ET_res_i*s_GSF_i))*(1/24)))*Rad_Spec!BF18,".")</f>
        <v>755202.58971391991</v>
      </c>
      <c r="G18" s="30">
        <f t="shared" si="4"/>
        <v>248807.19775628811</v>
      </c>
      <c r="H18" s="30">
        <f t="shared" si="5"/>
        <v>87944.580783478756</v>
      </c>
      <c r="I18" s="89">
        <f>IFERROR((s_DL/(Rad_Spec!AV18*s_Fam*s_Foffset*Fsurf!C18*s_EF_res*(1/365)*((s_ET_res_o*s_GSF_s)+(s_ET_res_i*s_GSF_i))*(1/24)))*Rad_Spec!BF18,".")</f>
        <v>163804.76693860884</v>
      </c>
      <c r="J18" s="30">
        <f>IFERROR((s_DL/(Rad_Spec!AZ18*s_Fam*s_Foffset*Fsurf!C18*s_EF_res*(1/365)*((s_ET_res_o*s_GSF_s)+(s_ET_res_i*s_GSF_i))*(1/24)))*Rad_Spec!BF18,".")</f>
        <v>758240.9337535603</v>
      </c>
      <c r="K18" s="30">
        <f>IFERROR((s_DL/(Rad_Spec!BA18*s_Fam*s_Foffset*Fsurf!C18*s_EF_res*(1/365)*((s_ET_res_o*s_GSF_s)+(s_ET_res_i*s_GSF_i))*(1/24)))*Rad_Spec!BF18,".")</f>
        <v>271532.22627661284</v>
      </c>
      <c r="L18" s="30">
        <f>IFERROR((s_DL/(Rad_Spec!BB18*s_Fam*s_Foffset*Fsurf!C18*s_EF_res*(1/365)*((s_ET_res_o*s_GSF_s)+(s_ET_res_i*s_GSF_i))*(1/24)))*Rad_Spec!BF18,".")</f>
        <v>178872.86122673014</v>
      </c>
      <c r="M18" s="30">
        <f>IFERROR((s_DL/(Rad_Spec!AY18*s_Fam*s_Foffset*Fsurf!C18*s_EF_res*(1/365)*((s_ET_res_o*s_GSF_s)+(s_ET_res_i*s_GSF_i))*(1/24)))*Rad_Spec!BF18,".")</f>
        <v>587344.44755787856</v>
      </c>
      <c r="N18" s="30">
        <f>IFERROR((s_DL/(Rad_Spec!AV18*s_Fam*s_Foffset*s_EF_res*(1/365)*acf!D18*((s_ET_res_o*s_GSF_s)+(s_ET_res_i*s_GSF_i))*(1/24)))*Rad_Spec!BF18,".")</f>
        <v>169844.72834495295</v>
      </c>
      <c r="O18" s="30">
        <f>IFERROR((s_DL/(Rad_Spec!AZ18*s_Fam*s_Foffset*s_EF_res*(1/365)*acf!E18*((s_ET_res_o*s_GSF_s)+(s_ET_res_i*s_GSF_i))*(1/24)))*Rad_Spec!BF18,".")</f>
        <v>814724.50026897492</v>
      </c>
      <c r="P18" s="30">
        <f>IFERROR((s_DL/(Rad_Spec!BA18*s_Fam*s_Foffset*s_EF_res*(1/365)*acf!F18*((s_ET_res_o*s_GSF_s)+(s_ET_res_i*s_GSF_i))*(1/24)))*Rad_Spec!BF18,".")</f>
        <v>292055.65190736798</v>
      </c>
      <c r="Q18" s="30">
        <f>IFERROR((s_DL/(Rad_Spec!BB18*s_Fam*s_Foffset*s_EF_res*(1/365)*acf!G18*((s_ET_res_o*s_GSF_s)+(s_ET_res_i*s_GSF_i))*(1/24)))*Rad_Spec!BF18,".")</f>
        <v>202117.86917068958</v>
      </c>
      <c r="R18" s="30">
        <f>IFERROR((s_DL/(Rad_Spec!AY18*s_Fam*s_Foffset*s_EF_res*(1/365)*acf!C18*((s_ET_res_o*s_GSF_s)+(s_ET_res_i*s_GSF_i))*(1/24)))*Rad_Spec!BF18,".")</f>
        <v>668200.88586866483</v>
      </c>
    </row>
    <row r="19" spans="1:18">
      <c r="A19" s="34" t="s">
        <v>26</v>
      </c>
      <c r="B19" s="90" t="s">
        <v>9</v>
      </c>
      <c r="C19" s="30">
        <f>IFERROR((s_DL/(k_decay*Rad_Spec!X19*s_IFDres_adj))*Rad_Spec!BF19,".")</f>
        <v>5063053.102709203</v>
      </c>
      <c r="D19" s="30">
        <f>IFERROR((s_DL/(k_decay*Rad_Spec!AN19*s_IFAres_adj*(1/s_PEFm_pp)*s_SLF*(s_ET_res_o+s_ET_res_i)*(1/24)))*Rad_Spec!BF19,".")</f>
        <v>890497.7684304273</v>
      </c>
      <c r="E19" s="30">
        <f>IFERROR((s_DL/(k_decay*Rad_Spec!AN19*s_IFAres_adj*(1/s_PEF)*s_SLF*(s_ET_res_o+s_ET_res_i)*(1/24)))*Rad_Spec!BF19,".")</f>
        <v>4370580.1033845628</v>
      </c>
      <c r="F19" s="30">
        <f>IFERROR((s_DL/(k_decay*Rad_Spec!AY19*s_Fam*s_Foffset*s_EF_res*(1/365)*acf!C19*((s_ET_res_o*s_GSF_s)+(s_ET_res_i*s_GSF_i))*(1/24)))*Rad_Spec!BF19,".")</f>
        <v>204676.49929655343</v>
      </c>
      <c r="G19" s="30">
        <f t="shared" si="4"/>
        <v>188250.50910311472</v>
      </c>
      <c r="H19" s="30">
        <f t="shared" si="5"/>
        <v>161128.27200519532</v>
      </c>
      <c r="I19" s="89">
        <f>IFERROR((s_DL/(Rad_Spec!AV19*s_Fam*s_Foffset*Fsurf!C19*s_EF_res*(1/365)*((s_ET_res_o*s_GSF_s)+(s_ET_res_i*s_GSF_i))*(1/24)))*Rad_Spec!BF19,".")</f>
        <v>30153.752734681941</v>
      </c>
      <c r="J19" s="30">
        <f>IFERROR((s_DL/(Rad_Spec!AZ19*s_Fam*s_Foffset*Fsurf!C19*s_EF_res*(1/365)*((s_ET_res_o*s_GSF_s)+(s_ET_res_i*s_GSF_i))*(1/24)))*Rad_Spec!BF19,".")</f>
        <v>169096.15925756274</v>
      </c>
      <c r="K19" s="30">
        <f>IFERROR((s_DL/(Rad_Spec!BA19*s_Fam*s_Foffset*Fsurf!C19*s_EF_res*(1/365)*((s_ET_res_o*s_GSF_s)+(s_ET_res_i*s_GSF_i))*(1/24)))*Rad_Spec!BF19,".")</f>
        <v>58512.63923515661</v>
      </c>
      <c r="L19" s="30">
        <f>IFERROR((s_DL/(Rad_Spec!BB19*s_Fam*s_Foffset*Fsurf!C19*s_EF_res*(1/365)*((s_ET_res_o*s_GSF_s)+(s_ET_res_i*s_GSF_i))*(1/24)))*Rad_Spec!BF19,".")</f>
        <v>36140.159527596734</v>
      </c>
      <c r="M19" s="30">
        <f>IFERROR((s_DL/(Rad_Spec!AY19*s_Fam*s_Foffset*Fsurf!C19*s_EF_res*(1/365)*((s_ET_res_o*s_GSF_s)+(s_ET_res_i*s_GSF_i))*(1/24)))*Rad_Spec!BF19,".")</f>
        <v>165929.7445933125</v>
      </c>
      <c r="N19" s="30">
        <f>IFERROR((s_DL/(Rad_Spec!AV19*s_Fam*s_Foffset*s_EF_res*(1/365)*acf!D19*((s_ET_res_o*s_GSF_s)+(s_ET_res_i*s_GSF_i))*(1/24)))*Rad_Spec!BF19,".")</f>
        <v>30238.127914352372</v>
      </c>
      <c r="O19" s="30">
        <f>IFERROR((s_DL/(Rad_Spec!AZ19*s_Fam*s_Foffset*s_EF_res*(1/365)*acf!E19*((s_ET_res_o*s_GSF_s)+(s_ET_res_i*s_GSF_i))*(1/24)))*Rad_Spec!BF19,".")</f>
        <v>170981.58143328465</v>
      </c>
      <c r="P19" s="30">
        <f>IFERROR((s_DL/(Rad_Spec!BA19*s_Fam*s_Foffset*s_EF_res*(1/365)*acf!F19*((s_ET_res_o*s_GSF_s)+(s_ET_res_i*s_GSF_i))*(1/24)))*Rad_Spec!BF19,".")</f>
        <v>58541.75237539599</v>
      </c>
      <c r="Q19" s="30">
        <f>IFERROR((s_DL/(Rad_Spec!BB19*s_Fam*s_Foffset*s_EF_res*(1/365)*acf!G19*((s_ET_res_o*s_GSF_s)+(s_ET_res_i*s_GSF_i))*(1/24)))*Rad_Spec!BF19,".")</f>
        <v>36429.280803817506</v>
      </c>
      <c r="R19" s="30">
        <f>IFERROR((s_DL/(Rad_Spec!AY19*s_Fam*s_Foffset*s_EF_res*(1/365)*acf!C19*((s_ET_res_o*s_GSF_s)+(s_ET_res_i*s_GSF_i))*(1/24)))*Rad_Spec!BF19,".")</f>
        <v>181097.12547233509</v>
      </c>
    </row>
    <row r="20" spans="1:18">
      <c r="A20" s="88" t="s">
        <v>27</v>
      </c>
      <c r="B20" s="28"/>
      <c r="C20" s="30">
        <f>IFERROR((s_DL/(k_decay*Rad_Spec!X20*s_IFDres_adj))*Rad_Spec!BF20,".")</f>
        <v>2695.2597400613599</v>
      </c>
      <c r="D20" s="30">
        <f>IFERROR((s_DL/(k_decay*Rad_Spec!AN20*s_IFAres_adj*(1/s_PEFm_pp)*s_SLF*(s_ET_res_o+s_ET_res_i)*(1/24)))*Rad_Spec!BF20,".")</f>
        <v>9936.2875530201582</v>
      </c>
      <c r="E20" s="30">
        <f>IFERROR((s_DL/(k_decay*Rad_Spec!AN20*s_IFAres_adj*(1/s_PEF)*s_SLF*(s_ET_res_o+s_ET_res_i)*(1/24)))*Rad_Spec!BF20,".")</f>
        <v>48767.489622440837</v>
      </c>
      <c r="F20" s="30">
        <f>IFERROR((s_DL/(k_decay*Rad_Spec!AY20*s_Fam*s_Foffset*s_EF_res*(1/365)*acf!C20*((s_ET_res_o*s_GSF_s)+(s_ET_res_i*s_GSF_i))*(1/24)))*Rad_Spec!BF20,".")</f>
        <v>3601.720998301952</v>
      </c>
      <c r="G20" s="30">
        <f t="shared" si="4"/>
        <v>1494.3835071878009</v>
      </c>
      <c r="H20" s="30">
        <f t="shared" si="5"/>
        <v>1334.5646679668139</v>
      </c>
      <c r="I20" s="89">
        <f>IFERROR((s_DL/(Rad_Spec!AV20*s_Fam*s_Foffset*Fsurf!C20*s_EF_res*(1/365)*((s_ET_res_o*s_GSF_s)+(s_ET_res_i*s_GSF_i))*(1/24)))*Rad_Spec!BF20,".")</f>
        <v>716.52937474231771</v>
      </c>
      <c r="J20" s="30">
        <f>IFERROR((s_DL/(Rad_Spec!AZ20*s_Fam*s_Foffset*Fsurf!C20*s_EF_res*(1/365)*((s_ET_res_o*s_GSF_s)+(s_ET_res_i*s_GSF_i))*(1/24)))*Rad_Spec!BF20,".")</f>
        <v>2730.7103730337144</v>
      </c>
      <c r="K20" s="30">
        <f>IFERROR((s_DL/(Rad_Spec!BA20*s_Fam*s_Foffset*Fsurf!C20*s_EF_res*(1/365)*((s_ET_res_o*s_GSF_s)+(s_ET_res_i*s_GSF_i))*(1/24)))*Rad_Spec!BF20,".")</f>
        <v>1011.0793509483436</v>
      </c>
      <c r="L20" s="30">
        <f>IFERROR((s_DL/(Rad_Spec!BB20*s_Fam*s_Foffset*Fsurf!C20*s_EF_res*(1/365)*((s_ET_res_o*s_GSF_s)+(s_ET_res_i*s_GSF_i))*(1/24)))*Rad_Spec!BF20,".")</f>
        <v>736.30619400272144</v>
      </c>
      <c r="M20" s="30">
        <f>IFERROR((s_DL/(Rad_Spec!AY20*s_Fam*s_Foffset*Fsurf!C20*s_EF_res*(1/365)*((s_ET_res_o*s_GSF_s)+(s_ET_res_i*s_GSF_i))*(1/24)))*Rad_Spec!BF20,".")</f>
        <v>2690.1376417360552</v>
      </c>
      <c r="N20" s="30">
        <f>IFERROR((s_DL/(Rad_Spec!AV20*s_Fam*s_Foffset*s_EF_res*(1/365)*acf!D20*((s_ET_res_o*s_GSF_s)+(s_ET_res_i*s_GSF_i))*(1/24)))*Rad_Spec!BF20,".")</f>
        <v>877.14546428851679</v>
      </c>
      <c r="O20" s="30">
        <f>IFERROR((s_DL/(Rad_Spec!AZ20*s_Fam*s_Foffset*s_EF_res*(1/365)*acf!E20*((s_ET_res_o*s_GSF_s)+(s_ET_res_i*s_GSF_i))*(1/24)))*Rad_Spec!BF20,".")</f>
        <v>3357.5173756551458</v>
      </c>
      <c r="P20" s="30">
        <f>IFERROR((s_DL/(Rad_Spec!BA20*s_Fam*s_Foffset*s_EF_res*(1/365)*acf!F20*((s_ET_res_o*s_GSF_s)+(s_ET_res_i*s_GSF_i))*(1/24)))*Rad_Spec!BF20,".")</f>
        <v>1243.2992169200008</v>
      </c>
      <c r="Q20" s="30">
        <f>IFERROR((s_DL/(Rad_Spec!BB20*s_Fam*s_Foffset*s_EF_res*(1/365)*acf!G20*((s_ET_res_o*s_GSF_s)+(s_ET_res_i*s_GSF_i))*(1/24)))*Rad_Spec!BF20,".")</f>
        <v>905.63182716900371</v>
      </c>
      <c r="R20" s="30">
        <f>IFERROR((s_DL/(Rad_Spec!AY20*s_Fam*s_Foffset*s_EF_res*(1/365)*acf!C20*((s_ET_res_o*s_GSF_s)+(s_ET_res_i*s_GSF_i))*(1/24)))*Rad_Spec!BF20,".")</f>
        <v>3186.7914576786789</v>
      </c>
    </row>
    <row r="21" spans="1:18">
      <c r="A21" s="88" t="s">
        <v>28</v>
      </c>
      <c r="B21" s="28"/>
      <c r="C21" s="30">
        <f>IFERROR((s_DL/(k_decay*Rad_Spec!X21*s_IFDres_adj))*Rad_Spec!BF21,".")</f>
        <v>36556.976575328408</v>
      </c>
      <c r="D21" s="30">
        <f>IFERROR((s_DL/(k_decay*Rad_Spec!AN21*s_IFAres_adj*(1/s_PEFm_pp)*s_SLF*(s_ET_res_o+s_ET_res_i)*(1/24)))*Rad_Spec!BF21,".")</f>
        <v>478719.57335184549</v>
      </c>
      <c r="E21" s="30">
        <f>IFERROR((s_DL/(k_decay*Rad_Spec!AN21*s_IFAres_adj*(1/s_PEF)*s_SLF*(s_ET_res_o+s_ET_res_i)*(1/24)))*Rad_Spec!BF21,".")</f>
        <v>2349564.8350474085</v>
      </c>
      <c r="F21" s="30">
        <f>IFERROR((s_DL/(k_decay*Rad_Spec!AY21*s_Fam*s_Foffset*s_EF_res*(1/365)*acf!C21*((s_ET_res_o*s_GSF_s)+(s_ET_res_i*s_GSF_i))*(1/24)))*Rad_Spec!BF21,".")</f>
        <v>5355.097244974103</v>
      </c>
      <c r="G21" s="30">
        <f t="shared" si="4"/>
        <v>4661.6103790471934</v>
      </c>
      <c r="H21" s="30">
        <f t="shared" si="5"/>
        <v>4625.7440588270065</v>
      </c>
      <c r="I21" s="89">
        <f>IFERROR((s_DL/(Rad_Spec!AV21*s_Fam*s_Foffset*Fsurf!C21*s_EF_res*(1/365)*((s_ET_res_o*s_GSF_s)+(s_ET_res_i*s_GSF_i))*(1/24)))*Rad_Spec!BF21,".")</f>
        <v>851.21251627245169</v>
      </c>
      <c r="J21" s="30">
        <f>IFERROR((s_DL/(Rad_Spec!AZ21*s_Fam*s_Foffset*Fsurf!C21*s_EF_res*(1/365)*((s_ET_res_o*s_GSF_s)+(s_ET_res_i*s_GSF_i))*(1/24)))*Rad_Spec!BF21,".")</f>
        <v>4049.9795511068223</v>
      </c>
      <c r="K21" s="30">
        <f>IFERROR((s_DL/(Rad_Spec!BA21*s_Fam*s_Foffset*Fsurf!C21*s_EF_res*(1/365)*((s_ET_res_o*s_GSF_s)+(s_ET_res_i*s_GSF_i))*(1/24)))*Rad_Spec!BF21,".")</f>
        <v>1419.7345289857863</v>
      </c>
      <c r="L21" s="30">
        <f>IFERROR((s_DL/(Rad_Spec!BB21*s_Fam*s_Foffset*Fsurf!C21*s_EF_res*(1/365)*((s_ET_res_o*s_GSF_s)+(s_ET_res_i*s_GSF_i))*(1/24)))*Rad_Spec!BF21,".")</f>
        <v>931.59335921343393</v>
      </c>
      <c r="M21" s="30">
        <f>IFERROR((s_DL/(Rad_Spec!AY21*s_Fam*s_Foffset*Fsurf!C21*s_EF_res*(1/365)*((s_ET_res_o*s_GSF_s)+(s_ET_res_i*s_GSF_i))*(1/24)))*Rad_Spec!BF21,".")</f>
        <v>4112.4213368165738</v>
      </c>
      <c r="N21" s="30">
        <f>IFERROR((s_DL/(Rad_Spec!AV21*s_Fam*s_Foffset*s_EF_res*(1/365)*acf!D21*((s_ET_res_o*s_GSF_s)+(s_ET_res_i*s_GSF_i))*(1/24)))*Rad_Spec!BF21,".")</f>
        <v>995.91864403876843</v>
      </c>
      <c r="O21" s="30">
        <f>IFERROR((s_DL/(Rad_Spec!AZ21*s_Fam*s_Foffset*s_EF_res*(1/365)*acf!E21*((s_ET_res_o*s_GSF_s)+(s_ET_res_i*s_GSF_i))*(1/24)))*Rad_Spec!BF21,".")</f>
        <v>4599.4546692947961</v>
      </c>
      <c r="P21" s="30">
        <f>IFERROR((s_DL/(Rad_Spec!BA21*s_Fam*s_Foffset*s_EF_res*(1/365)*acf!F21*((s_ET_res_o*s_GSF_s)+(s_ET_res_i*s_GSF_i))*(1/24)))*Rad_Spec!BF21,".")</f>
        <v>1609.9789558698828</v>
      </c>
      <c r="Q21" s="30">
        <f>IFERROR((s_DL/(Rad_Spec!BB21*s_Fam*s_Foffset*s_EF_res*(1/365)*acf!G21*((s_ET_res_o*s_GSF_s)+(s_ET_res_i*s_GSF_i))*(1/24)))*Rad_Spec!BF21,".")</f>
        <v>1073.2495726246541</v>
      </c>
      <c r="R21" s="30">
        <f>IFERROR((s_DL/(Rad_Spec!AY21*s_Fam*s_Foffset*s_EF_res*(1/365)*acf!C21*((s_ET_res_o*s_GSF_s)+(s_ET_res_i*s_GSF_i))*(1/24)))*Rad_Spec!BF21,".")</f>
        <v>4738.1732686589949</v>
      </c>
    </row>
    <row r="22" spans="1:18">
      <c r="A22" s="88" t="s">
        <v>29</v>
      </c>
      <c r="B22" s="28"/>
      <c r="C22" s="30">
        <f>IFERROR((s_DL/(k_decay*Rad_Spec!X22*s_IFDres_adj))*Rad_Spec!BF22,".")</f>
        <v>65.115731889865785</v>
      </c>
      <c r="D22" s="30">
        <f>IFERROR((s_DL/(k_decay*Rad_Spec!AN22*s_IFAres_adj*(1/s_PEFm_pp)*s_SLF*(s_ET_res_o+s_ET_res_i)*(1/24)))*Rad_Spec!BF22,".")</f>
        <v>78.257859784137551</v>
      </c>
      <c r="E22" s="30">
        <f>IFERROR((s_DL/(k_decay*Rad_Spec!AN22*s_IFAres_adj*(1/s_PEF)*s_SLF*(s_ET_res_o+s_ET_res_i)*(1/24)))*Rad_Spec!BF22,".")</f>
        <v>384.09107471304435</v>
      </c>
      <c r="F22" s="30">
        <f>IFERROR((s_DL/(k_decay*Rad_Spec!AY22*s_Fam*s_Foffset*s_EF_res*(1/365)*acf!C22*((s_ET_res_o*s_GSF_s)+(s_ET_res_i*s_GSF_i))*(1/24)))*Rad_Spec!BF22,".")</f>
        <v>1193546.1810205905</v>
      </c>
      <c r="G22" s="30">
        <f t="shared" si="4"/>
        <v>55.674144828448327</v>
      </c>
      <c r="H22" s="30">
        <f t="shared" si="5"/>
        <v>35.541176127716888</v>
      </c>
      <c r="I22" s="89">
        <f>IFERROR((s_DL/(Rad_Spec!AV22*s_Fam*s_Foffset*Fsurf!C22*s_EF_res*(1/365)*((s_ET_res_o*s_GSF_s)+(s_ET_res_i*s_GSF_i))*(1/24)))*Rad_Spec!BF22,".")</f>
        <v>1199655.1708857364</v>
      </c>
      <c r="J22" s="30">
        <f>IFERROR((s_DL/(Rad_Spec!AZ22*s_Fam*s_Foffset*Fsurf!C22*s_EF_res*(1/365)*((s_ET_res_o*s_GSF_s)+(s_ET_res_i*s_GSF_i))*(1/24)))*Rad_Spec!BF22,".")</f>
        <v>2046673.9514822934</v>
      </c>
      <c r="K22" s="30">
        <f>IFERROR((s_DL/(Rad_Spec!BA22*s_Fam*s_Foffset*Fsurf!C22*s_EF_res*(1/365)*((s_ET_res_o*s_GSF_s)+(s_ET_res_i*s_GSF_i))*(1/24)))*Rad_Spec!BF22,".")</f>
        <v>1281941.9876612921</v>
      </c>
      <c r="L22" s="30">
        <f>IFERROR((s_DL/(Rad_Spec!BB22*s_Fam*s_Foffset*Fsurf!C22*s_EF_res*(1/365)*((s_ET_res_o*s_GSF_s)+(s_ET_res_i*s_GSF_i))*(1/24)))*Rad_Spec!BF22,".")</f>
        <v>1199655.1708857364</v>
      </c>
      <c r="M22" s="30">
        <f>IFERROR((s_DL/(Rad_Spec!AY22*s_Fam*s_Foffset*Fsurf!C22*s_EF_res*(1/365)*((s_ET_res_o*s_GSF_s)+(s_ET_res_i*s_GSF_i))*(1/24)))*Rad_Spec!BF22,".")</f>
        <v>886605.71846598107</v>
      </c>
      <c r="N22" s="30">
        <f>IFERROR((s_DL/(Rad_Spec!AV22*s_Fam*s_Foffset*s_EF_res*(1/365)*acf!D22*((s_ET_res_o*s_GSF_s)+(s_ET_res_i*s_GSF_i))*(1/24)))*Rad_Spec!BF22,".")</f>
        <v>1428922.603543899</v>
      </c>
      <c r="O22" s="30">
        <f>IFERROR((s_DL/(Rad_Spec!AZ22*s_Fam*s_Foffset*s_EF_res*(1/365)*acf!E22*((s_ET_res_o*s_GSF_s)+(s_ET_res_i*s_GSF_i))*(1/24)))*Rad_Spec!BF22,".")</f>
        <v>2437816.0844322424</v>
      </c>
      <c r="P22" s="30">
        <f>IFERROR((s_DL/(Rad_Spec!BA22*s_Fam*s_Foffset*s_EF_res*(1/365)*acf!F22*((s_ET_res_o*s_GSF_s)+(s_ET_res_i*s_GSF_i))*(1/24)))*Rad_Spec!BF22,".")</f>
        <v>1526935.3453032281</v>
      </c>
      <c r="Q22" s="30">
        <f>IFERROR((s_DL/(Rad_Spec!BB22*s_Fam*s_Foffset*s_EF_res*(1/365)*acf!G22*((s_ET_res_o*s_GSF_s)+(s_ET_res_i*s_GSF_i))*(1/24)))*Rad_Spec!BF22,".")</f>
        <v>1428922.603543899</v>
      </c>
      <c r="R22" s="30">
        <f>IFERROR((s_DL/(Rad_Spec!AY22*s_Fam*s_Foffset*s_EF_res*(1/365)*acf!C22*((s_ET_res_o*s_GSF_s)+(s_ET_res_i*s_GSF_i))*(1/24)))*Rad_Spec!BF22,".")</f>
        <v>1056045.9224394793</v>
      </c>
    </row>
    <row r="23" spans="1:18">
      <c r="A23" s="88" t="s">
        <v>30</v>
      </c>
      <c r="B23" s="28"/>
      <c r="C23" s="30">
        <f>IFERROR((s_DL/(k_decay*Rad_Spec!X23*s_IFDres_adj))*Rad_Spec!BF23,".")</f>
        <v>78.123317633708254</v>
      </c>
      <c r="D23" s="30">
        <f>IFERROR((s_DL/(k_decay*Rad_Spec!AN23*s_IFAres_adj*(1/s_PEFm_pp)*s_SLF*(s_ET_res_o+s_ET_res_i)*(1/24)))*Rad_Spec!BF23,".")</f>
        <v>237.76863667043872</v>
      </c>
      <c r="E23" s="30">
        <f>IFERROR((s_DL/(k_decay*Rad_Spec!AN23*s_IFAres_adj*(1/s_PEF)*s_SLF*(s_ET_res_o+s_ET_res_i)*(1/24)))*Rad_Spec!BF23,".")</f>
        <v>1166.9730228210922</v>
      </c>
      <c r="F23" s="30">
        <f>IFERROR((s_DL/(k_decay*Rad_Spec!AY23*s_Fam*s_Foffset*s_EF_res*(1/365)*acf!C23*((s_ET_res_o*s_GSF_s)+(s_ET_res_i*s_GSF_i))*(1/24)))*Rad_Spec!BF23,".")</f>
        <v>717008.47288271994</v>
      </c>
      <c r="G23" s="30">
        <f t="shared" si="4"/>
        <v>73.21400922212726</v>
      </c>
      <c r="H23" s="30">
        <f t="shared" si="5"/>
        <v>58.79779848752036</v>
      </c>
      <c r="I23" s="89">
        <f>IFERROR((s_DL/(Rad_Spec!AV23*s_Fam*s_Foffset*Fsurf!C23*s_EF_res*(1/365)*((s_ET_res_o*s_GSF_s)+(s_ET_res_i*s_GSF_i))*(1/24)))*Rad_Spec!BF23,".")</f>
        <v>434734.39339316665</v>
      </c>
      <c r="J23" s="30">
        <f>IFERROR((s_DL/(Rad_Spec!AZ23*s_Fam*s_Foffset*Fsurf!C23*s_EF_res*(1/365)*((s_ET_res_o*s_GSF_s)+(s_ET_res_i*s_GSF_i))*(1/24)))*Rad_Spec!BF23,".")</f>
        <v>934842.37977778655</v>
      </c>
      <c r="K23" s="30">
        <f>IFERROR((s_DL/(Rad_Spec!BA23*s_Fam*s_Foffset*Fsurf!C23*s_EF_res*(1/365)*((s_ET_res_o*s_GSF_s)+(s_ET_res_i*s_GSF_i))*(1/24)))*Rad_Spec!BF23,".")</f>
        <v>495354.72713324951</v>
      </c>
      <c r="L23" s="30">
        <f>IFERROR((s_DL/(Rad_Spec!BB23*s_Fam*s_Foffset*Fsurf!C23*s_EF_res*(1/365)*((s_ET_res_o*s_GSF_s)+(s_ET_res_i*s_GSF_i))*(1/24)))*Rad_Spec!BF23,".")</f>
        <v>434734.39339316665</v>
      </c>
      <c r="M23" s="30">
        <f>IFERROR((s_DL/(Rad_Spec!AY23*s_Fam*s_Foffset*Fsurf!C23*s_EF_res*(1/365)*((s_ET_res_o*s_GSF_s)+(s_ET_res_i*s_GSF_i))*(1/24)))*Rad_Spec!BF23,".")</f>
        <v>525606.33879975288</v>
      </c>
      <c r="N23" s="30">
        <f>IFERROR((s_DL/(Rad_Spec!AV23*s_Fam*s_Foffset*s_EF_res*(1/365)*acf!D23*((s_ET_res_o*s_GSF_s)+(s_ET_res_i*s_GSF_i))*(1/24)))*Rad_Spec!BF23,".")</f>
        <v>563592.88784966699</v>
      </c>
      <c r="O23" s="30">
        <f>IFERROR((s_DL/(Rad_Spec!AZ23*s_Fam*s_Foffset*s_EF_res*(1/365)*acf!E23*((s_ET_res_o*s_GSF_s)+(s_ET_res_i*s_GSF_i))*(1/24)))*Rad_Spec!BF23,".")</f>
        <v>1128354.7523917886</v>
      </c>
      <c r="P23" s="30">
        <f>IFERROR((s_DL/(Rad_Spec!BA23*s_Fam*s_Foffset*s_EF_res*(1/365)*acf!F23*((s_ET_res_o*s_GSF_s)+(s_ET_res_i*s_GSF_i))*(1/24)))*Rad_Spec!BF23,".")</f>
        <v>610126.26369381836</v>
      </c>
      <c r="Q23" s="30">
        <f>IFERROR((s_DL/(Rad_Spec!BB23*s_Fam*s_Foffset*s_EF_res*(1/365)*acf!G23*((s_ET_res_o*s_GSF_s)+(s_ET_res_i*s_GSF_i))*(1/24)))*Rad_Spec!BF23,".")</f>
        <v>545546.81015989964</v>
      </c>
      <c r="R23" s="30">
        <f>IFERROR((s_DL/(Rad_Spec!AY23*s_Fam*s_Foffset*s_EF_res*(1/365)*acf!C23*((s_ET_res_o*s_GSF_s)+(s_ET_res_i*s_GSF_i))*(1/24)))*Rad_Spec!BF23,".")</f>
        <v>634406.85093130195</v>
      </c>
    </row>
    <row r="24" spans="1:18">
      <c r="A24" s="88" t="s">
        <v>31</v>
      </c>
      <c r="B24" s="28"/>
      <c r="C24" s="30">
        <f>IFERROR((s_DL/(k_decay*Rad_Spec!X24*s_IFDres_adj))*Rad_Spec!BF24,".")</f>
        <v>4945059.4577607857</v>
      </c>
      <c r="D24" s="30">
        <f>IFERROR((s_DL/(k_decay*Rad_Spec!AN24*s_IFAres_adj*(1/s_PEFm_pp)*s_SLF*(s_ET_res_o+s_ET_res_i)*(1/24)))*Rad_Spec!BF24,".")</f>
        <v>110434878.30918361</v>
      </c>
      <c r="E24" s="30">
        <f>IFERROR((s_DL/(k_decay*Rad_Spec!AN24*s_IFAres_adj*(1/s_PEF)*s_SLF*(s_ET_res_o+s_ET_res_i)*(1/24)))*Rad_Spec!BF24,".")</f>
        <v>542016497.92850971</v>
      </c>
      <c r="F24" s="30">
        <f>IFERROR((s_DL/(k_decay*Rad_Spec!AY24*s_Fam*s_Foffset*s_EF_res*(1/365)*acf!C24*((s_ET_res_o*s_GSF_s)+(s_ET_res_i*s_GSF_i))*(1/24)))*Rad_Spec!BF24,".")</f>
        <v>86143.884370603599</v>
      </c>
      <c r="G24" s="30">
        <f t="shared" si="4"/>
        <v>84655.711123273781</v>
      </c>
      <c r="H24" s="30">
        <f t="shared" si="5"/>
        <v>84604.070473490647</v>
      </c>
      <c r="I24" s="89" t="str">
        <f>IFERROR((s_DL/(Rad_Spec!AV24*s_Fam*s_Foffset*Fsurf!C24*s_EF_res*(1/365)*((s_ET_res_o*s_GSF_s)+(s_ET_res_i*s_GSF_i))*(1/24)))*Rad_Spec!BF24,".")</f>
        <v>.</v>
      </c>
      <c r="J24" s="30" t="str">
        <f>IFERROR((s_DL/(Rad_Spec!AZ24*s_Fam*s_Foffset*Fsurf!C24*s_EF_res*(1/365)*((s_ET_res_o*s_GSF_s)+(s_ET_res_i*s_GSF_i))*(1/24)))*Rad_Spec!BF24,".")</f>
        <v>.</v>
      </c>
      <c r="K24" s="30" t="str">
        <f>IFERROR((s_DL/(Rad_Spec!BA24*s_Fam*s_Foffset*Fsurf!C24*s_EF_res*(1/365)*((s_ET_res_o*s_GSF_s)+(s_ET_res_i*s_GSF_i))*(1/24)))*Rad_Spec!BF24,".")</f>
        <v>.</v>
      </c>
      <c r="L24" s="30" t="str">
        <f>IFERROR((s_DL/(Rad_Spec!BB24*s_Fam*s_Foffset*Fsurf!C24*s_EF_res*(1/365)*((s_ET_res_o*s_GSF_s)+(s_ET_res_i*s_GSF_i))*(1/24)))*Rad_Spec!BF24,".")</f>
        <v>.</v>
      </c>
      <c r="M24" s="30" t="str">
        <f>IFERROR((s_DL/(Rad_Spec!AY24*s_Fam*s_Foffset*Fsurf!C24*s_EF_res*(1/365)*((s_ET_res_o*s_GSF_s)+(s_ET_res_i*s_GSF_i))*(1/24)))*Rad_Spec!BF24,".")</f>
        <v>.</v>
      </c>
      <c r="N24" s="30">
        <f>IFERROR((s_DL/(Rad_Spec!AV24*s_Fam*s_Foffset*s_EF_res*(1/365)*acf!D24*((s_ET_res_o*s_GSF_s)+(s_ET_res_i*s_GSF_i))*(1/24)))*Rad_Spec!BF24,".")</f>
        <v>12559.604579287599</v>
      </c>
      <c r="O24" s="30">
        <f>IFERROR((s_DL/(Rad_Spec!AZ24*s_Fam*s_Foffset*s_EF_res*(1/365)*acf!E24*((s_ET_res_o*s_GSF_s)+(s_ET_res_i*s_GSF_i))*(1/24)))*Rad_Spec!BF24,".")</f>
        <v>69971.719704523683</v>
      </c>
      <c r="P24" s="30">
        <f>IFERROR((s_DL/(Rad_Spec!BA24*s_Fam*s_Foffset*s_EF_res*(1/365)*acf!F24*((s_ET_res_o*s_GSF_s)+(s_ET_res_i*s_GSF_i))*(1/24)))*Rad_Spec!BF24,".")</f>
        <v>24017.42706766355</v>
      </c>
      <c r="Q24" s="30">
        <f>IFERROR((s_DL/(Rad_Spec!BB24*s_Fam*s_Foffset*s_EF_res*(1/365)*acf!G24*((s_ET_res_o*s_GSF_s)+(s_ET_res_i*s_GSF_i))*(1/24)))*Rad_Spec!BF24,".")</f>
        <v>15125.538690293482</v>
      </c>
      <c r="R24" s="30">
        <f>IFERROR((s_DL/(Rad_Spec!AY24*s_Fam*s_Foffset*s_EF_res*(1/365)*acf!C24*((s_ET_res_o*s_GSF_s)+(s_ET_res_i*s_GSF_i))*(1/24)))*Rad_Spec!BF24,".")</f>
        <v>76219.839063859821</v>
      </c>
    </row>
    <row r="25" spans="1:18">
      <c r="A25" s="88" t="s">
        <v>32</v>
      </c>
      <c r="B25" s="28"/>
      <c r="C25" s="30">
        <f>IFERROR((s_DL/(k_decay*Rad_Spec!X25*s_IFDres_adj))*Rad_Spec!BF25,".")</f>
        <v>6996434.199476664</v>
      </c>
      <c r="D25" s="30">
        <f>IFERROR((s_DL/(k_decay*Rad_Spec!AN25*s_IFAres_adj*(1/s_PEFm_pp)*s_SLF*(s_ET_res_o+s_ET_res_i)*(1/24)))*Rad_Spec!BF25,".")</f>
        <v>179267646.05316556</v>
      </c>
      <c r="E25" s="30">
        <f>IFERROR((s_DL/(k_decay*Rad_Spec!AN25*s_IFAres_adj*(1/s_PEF)*s_SLF*(s_ET_res_o+s_ET_res_i)*(1/24)))*Rad_Spec!BF25,".")</f>
        <v>879849040.38730919</v>
      </c>
      <c r="F25" s="30">
        <f>IFERROR((s_DL/(k_decay*Rad_Spec!AY25*s_Fam*s_Foffset*s_EF_res*(1/365)*acf!C25*((s_ET_res_o*s_GSF_s)+(s_ET_res_i*s_GSF_i))*(1/24)))*Rad_Spec!BF25,".")</f>
        <v>516929.9949587828</v>
      </c>
      <c r="G25" s="30">
        <f t="shared" si="4"/>
        <v>481101.27624705073</v>
      </c>
      <c r="H25" s="30">
        <f t="shared" si="5"/>
        <v>480075.4011646639</v>
      </c>
      <c r="I25" s="89" t="str">
        <f>IFERROR((s_DL/(Rad_Spec!AV25*s_Fam*s_Foffset*Fsurf!C25*s_EF_res*(1/365)*((s_ET_res_o*s_GSF_s)+(s_ET_res_i*s_GSF_i))*(1/24)))*Rad_Spec!BF25,".")</f>
        <v>.</v>
      </c>
      <c r="J25" s="30" t="str">
        <f>IFERROR((s_DL/(Rad_Spec!AZ25*s_Fam*s_Foffset*Fsurf!C25*s_EF_res*(1/365)*((s_ET_res_o*s_GSF_s)+(s_ET_res_i*s_GSF_i))*(1/24)))*Rad_Spec!BF25,".")</f>
        <v>.</v>
      </c>
      <c r="K25" s="30" t="str">
        <f>IFERROR((s_DL/(Rad_Spec!BA25*s_Fam*s_Foffset*Fsurf!C25*s_EF_res*(1/365)*((s_ET_res_o*s_GSF_s)+(s_ET_res_i*s_GSF_i))*(1/24)))*Rad_Spec!BF25,".")</f>
        <v>.</v>
      </c>
      <c r="L25" s="30" t="str">
        <f>IFERROR((s_DL/(Rad_Spec!BB25*s_Fam*s_Foffset*Fsurf!C25*s_EF_res*(1/365)*((s_ET_res_o*s_GSF_s)+(s_ET_res_i*s_GSF_i))*(1/24)))*Rad_Spec!BF25,".")</f>
        <v>.</v>
      </c>
      <c r="M25" s="30" t="str">
        <f>IFERROR((s_DL/(Rad_Spec!AY25*s_Fam*s_Foffset*Fsurf!C25*s_EF_res*(1/365)*((s_ET_res_o*s_GSF_s)+(s_ET_res_i*s_GSF_i))*(1/24)))*Rad_Spec!BF25,".")</f>
        <v>.</v>
      </c>
      <c r="N25" s="30">
        <f>IFERROR((s_DL/(Rad_Spec!AV25*s_Fam*s_Foffset*s_EF_res*(1/365)*acf!D25*((s_ET_res_o*s_GSF_s)+(s_ET_res_i*s_GSF_i))*(1/24)))*Rad_Spec!BF25,".")</f>
        <v>98389.386144478587</v>
      </c>
      <c r="O25" s="30">
        <f>IFERROR((s_DL/(Rad_Spec!AZ25*s_Fam*s_Foffset*s_EF_res*(1/365)*acf!E25*((s_ET_res_o*s_GSF_s)+(s_ET_res_i*s_GSF_i))*(1/24)))*Rad_Spec!BF25,".")</f>
        <v>457863.99166823324</v>
      </c>
      <c r="P25" s="30">
        <f>IFERROR((s_DL/(Rad_Spec!BA25*s_Fam*s_Foffset*s_EF_res*(1/365)*acf!F25*((s_ET_res_o*s_GSF_s)+(s_ET_res_i*s_GSF_i))*(1/24)))*Rad_Spec!BF25,".")</f>
        <v>164298.90618860783</v>
      </c>
      <c r="Q25" s="30">
        <f>IFERROR((s_DL/(Rad_Spec!BB25*s_Fam*s_Foffset*s_EF_res*(1/365)*acf!G25*((s_ET_res_o*s_GSF_s)+(s_ET_res_i*s_GSF_i))*(1/24)))*Rad_Spec!BF25,".")</f>
        <v>108928.35085207717</v>
      </c>
      <c r="R25" s="30">
        <f>IFERROR((s_DL/(Rad_Spec!AY25*s_Fam*s_Foffset*s_EF_res*(1/365)*acf!C25*((s_ET_res_o*s_GSF_s)+(s_ET_res_i*s_GSF_i))*(1/24)))*Rad_Spec!BF25,".")</f>
        <v>457378.04036714154</v>
      </c>
    </row>
    <row r="26" spans="1:18">
      <c r="A26" s="88" t="s">
        <v>33</v>
      </c>
      <c r="B26" s="28"/>
      <c r="C26" s="30">
        <f>IFERROR((s_DL/(k_decay*Rad_Spec!X26*s_IFDres_adj))*Rad_Spec!BF26,".")</f>
        <v>0.19061816605418505</v>
      </c>
      <c r="D26" s="30">
        <f>IFERROR((s_DL/(k_decay*Rad_Spec!AN26*s_IFAres_adj*(1/s_PEFm_pp)*s_SLF*(s_ET_res_o+s_ET_res_i)*(1/24)))*Rad_Spec!BF26,".")</f>
        <v>3.1674233131641645E-2</v>
      </c>
      <c r="E26" s="30">
        <f>IFERROR((s_DL/(k_decay*Rad_Spec!AN26*s_IFAres_adj*(1/s_PEF)*s_SLF*(s_ET_res_o+s_ET_res_i)*(1/24)))*Rad_Spec!BF26,".")</f>
        <v>0.15545774287466133</v>
      </c>
      <c r="F26" s="30">
        <f>IFERROR((s_DL/(k_decay*Rad_Spec!AY26*s_Fam*s_Foffset*s_EF_res*(1/365)*acf!C26*((s_ET_res_o*s_GSF_s)+(s_ET_res_i*s_GSF_i))*(1/24)))*Rad_Spec!BF26,".")</f>
        <v>1522.2144186653879</v>
      </c>
      <c r="G26" s="30">
        <f t="shared" si="4"/>
        <v>8.5621108803645679E-2</v>
      </c>
      <c r="H26" s="30">
        <f t="shared" si="5"/>
        <v>2.7160517066022832E-2</v>
      </c>
      <c r="I26" s="89">
        <f>IFERROR((s_DL/(Rad_Spec!AV26*s_Fam*s_Foffset*Fsurf!C26*s_EF_res*(1/365)*((s_ET_res_o*s_GSF_s)+(s_ET_res_i*s_GSF_i))*(1/24)))*Rad_Spec!BF26,".")</f>
        <v>198.53007551220023</v>
      </c>
      <c r="J26" s="30">
        <f>IFERROR((s_DL/(Rad_Spec!AZ26*s_Fam*s_Foffset*Fsurf!C26*s_EF_res*(1/365)*((s_ET_res_o*s_GSF_s)+(s_ET_res_i*s_GSF_i))*(1/24)))*Rad_Spec!BF26,".")</f>
        <v>1121.2320326854835</v>
      </c>
      <c r="K26" s="30">
        <f>IFERROR((s_DL/(Rad_Spec!BA26*s_Fam*s_Foffset*Fsurf!C26*s_EF_res*(1/365)*((s_ET_res_o*s_GSF_s)+(s_ET_res_i*s_GSF_i))*(1/24)))*Rad_Spec!BF26,".")</f>
        <v>391.08032947282817</v>
      </c>
      <c r="L26" s="30">
        <f>IFERROR((s_DL/(Rad_Spec!BB26*s_Fam*s_Foffset*Fsurf!C26*s_EF_res*(1/365)*((s_ET_res_o*s_GSF_s)+(s_ET_res_i*s_GSF_i))*(1/24)))*Rad_Spec!BF26,".")</f>
        <v>241.33581670070444</v>
      </c>
      <c r="M26" s="30">
        <f>IFERROR((s_DL/(Rad_Spec!AY26*s_Fam*s_Foffset*Fsurf!C26*s_EF_res*(1/365)*((s_ET_res_o*s_GSF_s)+(s_ET_res_i*s_GSF_i))*(1/24)))*Rad_Spec!BF26,".")</f>
        <v>1063.9759356501972</v>
      </c>
      <c r="N26" s="30">
        <f>IFERROR((s_DL/(Rad_Spec!AV26*s_Fam*s_Foffset*s_EF_res*(1/365)*acf!D26*((s_ET_res_o*s_GSF_s)+(s_ET_res_i*s_GSF_i))*(1/24)))*Rad_Spec!BF26,".")</f>
        <v>250.60430534002344</v>
      </c>
      <c r="O26" s="30">
        <f>IFERROR((s_DL/(Rad_Spec!AZ26*s_Fam*s_Foffset*s_EF_res*(1/365)*acf!E26*((s_ET_res_o*s_GSF_s)+(s_ET_res_i*s_GSF_i))*(1/24)))*Rad_Spec!BF26,".")</f>
        <v>1417.4615357209886</v>
      </c>
      <c r="P26" s="30">
        <f>IFERROR((s_DL/(Rad_Spec!BA26*s_Fam*s_Foffset*s_EF_res*(1/365)*acf!F26*((s_ET_res_o*s_GSF_s)+(s_ET_res_i*s_GSF_i))*(1/24)))*Rad_Spec!BF26,".")</f>
        <v>494.16104080991767</v>
      </c>
      <c r="Q26" s="30">
        <f>IFERROR((s_DL/(Rad_Spec!BB26*s_Fam*s_Foffset*s_EF_res*(1/365)*acf!G26*((s_ET_res_o*s_GSF_s)+(s_ET_res_i*s_GSF_i))*(1/24)))*Rad_Spec!BF26,".")</f>
        <v>308.8718397364762</v>
      </c>
      <c r="R26" s="30">
        <f>IFERROR((s_DL/(Rad_Spec!AY26*s_Fam*s_Foffset*s_EF_res*(1/365)*acf!C26*((s_ET_res_o*s_GSF_s)+(s_ET_res_i*s_GSF_i))*(1/24)))*Rad_Spec!BF26,".")</f>
        <v>1346.8505496248017</v>
      </c>
    </row>
    <row r="27" spans="1:18">
      <c r="A27" s="88" t="s">
        <v>34</v>
      </c>
      <c r="B27" s="28"/>
      <c r="C27" s="30">
        <f>IFERROR((s_DL/(k_decay*Rad_Spec!X27*s_IFDres_adj))*Rad_Spec!BF27,".")</f>
        <v>3424374.7159769791</v>
      </c>
      <c r="D27" s="30">
        <f>IFERROR((s_DL/(k_decay*Rad_Spec!AN27*s_IFAres_adj*(1/s_PEFm_pp)*s_SLF*(s_ET_res_o+s_ET_res_i)*(1/24)))*Rad_Spec!BF27,".")</f>
        <v>99598455.875094935</v>
      </c>
      <c r="E27" s="30">
        <f>IFERROR((s_DL/(k_decay*Rad_Spec!AN27*s_IFAres_adj*(1/s_PEF)*s_SLF*(s_ET_res_o+s_ET_res_i)*(1/24)))*Rad_Spec!BF27,".")</f>
        <v>488831129.06927454</v>
      </c>
      <c r="F27" s="30">
        <f>IFERROR((s_DL/(k_decay*Rad_Spec!AY27*s_Fam*s_Foffset*s_EF_res*(1/365)*acf!C27*((s_ET_res_o*s_GSF_s)+(s_ET_res_i*s_GSF_i))*(1/24)))*Rad_Spec!BF27,".")</f>
        <v>95908.652422791682</v>
      </c>
      <c r="G27" s="30">
        <f t="shared" si="4"/>
        <v>93277.858674399642</v>
      </c>
      <c r="H27" s="30">
        <f t="shared" si="5"/>
        <v>93208.35124571099</v>
      </c>
      <c r="I27" s="89" t="str">
        <f>IFERROR((s_DL/(Rad_Spec!AV27*s_Fam*s_Foffset*Fsurf!C27*s_EF_res*(1/365)*((s_ET_res_o*s_GSF_s)+(s_ET_res_i*s_GSF_i))*(1/24)))*Rad_Spec!BF27,".")</f>
        <v>.</v>
      </c>
      <c r="J27" s="30" t="str">
        <f>IFERROR((s_DL/(Rad_Spec!AZ27*s_Fam*s_Foffset*Fsurf!C27*s_EF_res*(1/365)*((s_ET_res_o*s_GSF_s)+(s_ET_res_i*s_GSF_i))*(1/24)))*Rad_Spec!BF27,".")</f>
        <v>.</v>
      </c>
      <c r="K27" s="30" t="str">
        <f>IFERROR((s_DL/(Rad_Spec!BA27*s_Fam*s_Foffset*Fsurf!C27*s_EF_res*(1/365)*((s_ET_res_o*s_GSF_s)+(s_ET_res_i*s_GSF_i))*(1/24)))*Rad_Spec!BF27,".")</f>
        <v>.</v>
      </c>
      <c r="L27" s="30" t="str">
        <f>IFERROR((s_DL/(Rad_Spec!BB27*s_Fam*s_Foffset*Fsurf!C27*s_EF_res*(1/365)*((s_ET_res_o*s_GSF_s)+(s_ET_res_i*s_GSF_i))*(1/24)))*Rad_Spec!BF27,".")</f>
        <v>.</v>
      </c>
      <c r="M27" s="30" t="str">
        <f>IFERROR((s_DL/(Rad_Spec!AY27*s_Fam*s_Foffset*Fsurf!C27*s_EF_res*(1/365)*((s_ET_res_o*s_GSF_s)+(s_ET_res_i*s_GSF_i))*(1/24)))*Rad_Spec!BF27,".")</f>
        <v>.</v>
      </c>
      <c r="N27" s="30">
        <f>IFERROR((s_DL/(Rad_Spec!AV27*s_Fam*s_Foffset*s_EF_res*(1/365)*acf!D27*((s_ET_res_o*s_GSF_s)+(s_ET_res_i*s_GSF_i))*(1/24)))*Rad_Spec!BF27,".")</f>
        <v>12785.087168170587</v>
      </c>
      <c r="O27" s="30">
        <f>IFERROR((s_DL/(Rad_Spec!AZ27*s_Fam*s_Foffset*s_EF_res*(1/365)*acf!E27*((s_ET_res_o*s_GSF_s)+(s_ET_res_i*s_GSF_i))*(1/24)))*Rad_Spec!BF27,".")</f>
        <v>75542.512880111419</v>
      </c>
      <c r="P27" s="30">
        <f>IFERROR((s_DL/(Rad_Spec!BA27*s_Fam*s_Foffset*s_EF_res*(1/365)*acf!F27*((s_ET_res_o*s_GSF_s)+(s_ET_res_i*s_GSF_i))*(1/24)))*Rad_Spec!BF27,".")</f>
        <v>25579.093731140656</v>
      </c>
      <c r="Q27" s="30">
        <f>IFERROR((s_DL/(Rad_Spec!BB27*s_Fam*s_Foffset*s_EF_res*(1/365)*acf!G27*((s_ET_res_o*s_GSF_s)+(s_ET_res_i*s_GSF_i))*(1/24)))*Rad_Spec!BF27,".")</f>
        <v>15833.456505355656</v>
      </c>
      <c r="R27" s="30">
        <f>IFERROR((s_DL/(Rad_Spec!AY27*s_Fam*s_Foffset*s_EF_res*(1/365)*acf!C27*((s_ET_res_o*s_GSF_s)+(s_ET_res_i*s_GSF_i))*(1/24)))*Rad_Spec!BF27,".")</f>
        <v>84859.675250393295</v>
      </c>
    </row>
    <row r="28" spans="1:18">
      <c r="A28" s="88" t="s">
        <v>35</v>
      </c>
      <c r="B28" s="28"/>
      <c r="C28" s="30">
        <f>IFERROR((s_DL/(k_decay*Rad_Spec!X28*s_IFDres_adj))*Rad_Spec!BF28,".")</f>
        <v>6.6694940791399019E-3</v>
      </c>
      <c r="D28" s="30">
        <f>IFERROR((s_DL/(k_decay*Rad_Spec!AN28*s_IFAres_adj*(1/s_PEFm_pp)*s_SLF*(s_ET_res_o+s_ET_res_i)*(1/24)))*Rad_Spec!BF28,".")</f>
        <v>1.9174369443734194E-4</v>
      </c>
      <c r="E28" s="30">
        <f>IFERROR((s_DL/(k_decay*Rad_Spec!AN28*s_IFAres_adj*(1/s_PEF)*s_SLF*(s_ET_res_o+s_ET_res_i)*(1/24)))*Rad_Spec!BF28,".")</f>
        <v>9.4108172481374361E-4</v>
      </c>
      <c r="F28" s="30">
        <f>IFERROR((s_DL/(k_decay*Rad_Spec!AY28*s_Fam*s_Foffset*s_EF_res*(1/365)*acf!C28*((s_ET_res_o*s_GSF_s)+(s_ET_res_i*s_GSF_i))*(1/24)))*Rad_Spec!BF28,".")</f>
        <v>1.2572467529893518</v>
      </c>
      <c r="G28" s="30">
        <f t="shared" si="4"/>
        <v>8.2417213202171677E-4</v>
      </c>
      <c r="H28" s="30">
        <f t="shared" si="5"/>
        <v>1.8635761062702925E-4</v>
      </c>
      <c r="I28" s="89" t="str">
        <f>IFERROR((s_DL/(Rad_Spec!AV28*s_Fam*s_Foffset*Fsurf!C28*s_EF_res*(1/365)*((s_ET_res_o*s_GSF_s)+(s_ET_res_i*s_GSF_i))*(1/24)))*Rad_Spec!BF28,".")</f>
        <v>.</v>
      </c>
      <c r="J28" s="30" t="str">
        <f>IFERROR((s_DL/(Rad_Spec!AZ28*s_Fam*s_Foffset*Fsurf!C28*s_EF_res*(1/365)*((s_ET_res_o*s_GSF_s)+(s_ET_res_i*s_GSF_i))*(1/24)))*Rad_Spec!BF28,".")</f>
        <v>.</v>
      </c>
      <c r="K28" s="30" t="str">
        <f>IFERROR((s_DL/(Rad_Spec!BA28*s_Fam*s_Foffset*Fsurf!C28*s_EF_res*(1/365)*((s_ET_res_o*s_GSF_s)+(s_ET_res_i*s_GSF_i))*(1/24)))*Rad_Spec!BF28,".")</f>
        <v>.</v>
      </c>
      <c r="L28" s="30" t="str">
        <f>IFERROR((s_DL/(Rad_Spec!BB28*s_Fam*s_Foffset*Fsurf!C28*s_EF_res*(1/365)*((s_ET_res_o*s_GSF_s)+(s_ET_res_i*s_GSF_i))*(1/24)))*Rad_Spec!BF28,".")</f>
        <v>.</v>
      </c>
      <c r="M28" s="30" t="str">
        <f>IFERROR((s_DL/(Rad_Spec!AY28*s_Fam*s_Foffset*Fsurf!C28*s_EF_res*(1/365)*((s_ET_res_o*s_GSF_s)+(s_ET_res_i*s_GSF_i))*(1/24)))*Rad_Spec!BF28,".")</f>
        <v>.</v>
      </c>
      <c r="N28" s="30">
        <f>IFERROR((s_DL/(Rad_Spec!AV28*s_Fam*s_Foffset*s_EF_res*(1/365)*acf!D28*((s_ET_res_o*s_GSF_s)+(s_ET_res_i*s_GSF_i))*(1/24)))*Rad_Spec!BF28,".")</f>
        <v>0.18105799941979839</v>
      </c>
      <c r="O28" s="30">
        <f>IFERROR((s_DL/(Rad_Spec!AZ28*s_Fam*s_Foffset*s_EF_res*(1/365)*acf!E28*((s_ET_res_o*s_GSF_s)+(s_ET_res_i*s_GSF_i))*(1/24)))*Rad_Spec!BF28,".")</f>
        <v>1.0352847317790015</v>
      </c>
      <c r="P28" s="30">
        <f>IFERROR((s_DL/(Rad_Spec!BA28*s_Fam*s_Foffset*s_EF_res*(1/365)*acf!F28*((s_ET_res_o*s_GSF_s)+(s_ET_res_i*s_GSF_i))*(1/24)))*Rad_Spec!BF28,".")</f>
        <v>0.35709097705387965</v>
      </c>
      <c r="Q28" s="30">
        <f>IFERROR((s_DL/(Rad_Spec!BB28*s_Fam*s_Foffset*s_EF_res*(1/365)*acf!G28*((s_ET_res_o*s_GSF_s)+(s_ET_res_i*s_GSF_i))*(1/24)))*Rad_Spec!BF28,".")</f>
        <v>0.22216782594449944</v>
      </c>
      <c r="R28" s="30">
        <f>IFERROR((s_DL/(Rad_Spec!AY28*s_Fam*s_Foffset*s_EF_res*(1/365)*acf!C28*((s_ET_res_o*s_GSF_s)+(s_ET_res_i*s_GSF_i))*(1/24)))*Rad_Spec!BF28,".")</f>
        <v>1.1124079889890541</v>
      </c>
    </row>
    <row r="29" spans="1:18">
      <c r="A29" s="88" t="s">
        <v>36</v>
      </c>
      <c r="B29" s="28"/>
      <c r="C29" s="30">
        <f>IFERROR((s_DL/(k_decay*Rad_Spec!X29*s_IFDres_adj))*Rad_Spec!BF29,".")</f>
        <v>8.0117206093582762</v>
      </c>
      <c r="D29" s="30">
        <f>IFERROR((s_DL/(k_decay*Rad_Spec!AN29*s_IFAres_adj*(1/s_PEFm_pp)*s_SLF*(s_ET_res_o+s_ET_res_i)*(1/24)))*Rad_Spec!BF29,".")</f>
        <v>15.563155128840691</v>
      </c>
      <c r="E29" s="30">
        <f>IFERROR((s_DL/(k_decay*Rad_Spec!AN29*s_IFAres_adj*(1/s_PEF)*s_SLF*(s_ET_res_o+s_ET_res_i)*(1/24)))*Rad_Spec!BF29,".")</f>
        <v>76.384263457379774</v>
      </c>
      <c r="F29" s="30">
        <f>IFERROR((s_DL/(k_decay*Rad_Spec!AY29*s_Fam*s_Foffset*s_EF_res*(1/365)*acf!C29*((s_ET_res_o*s_GSF_s)+(s_ET_res_i*s_GSF_i))*(1/24)))*Rad_Spec!BF29,".")</f>
        <v>7.3809971885633665</v>
      </c>
      <c r="G29" s="30">
        <f t="shared" si="4"/>
        <v>3.6577530631251549</v>
      </c>
      <c r="H29" s="30">
        <f t="shared" si="5"/>
        <v>3.0811465694501008</v>
      </c>
      <c r="I29" s="89">
        <f>IFERROR((s_DL/(Rad_Spec!AV29*s_Fam*s_Foffset*Fsurf!C29*s_EF_res*(1/365)*((s_ET_res_o*s_GSF_s)+(s_ET_res_i*s_GSF_i))*(1/24)))*Rad_Spec!BF29,".")</f>
        <v>1.0433317076634343</v>
      </c>
      <c r="J29" s="30">
        <f>IFERROR((s_DL/(Rad_Spec!AZ29*s_Fam*s_Foffset*Fsurf!C29*s_EF_res*(1/365)*((s_ET_res_o*s_GSF_s)+(s_ET_res_i*s_GSF_i))*(1/24)))*Rad_Spec!BF29,".")</f>
        <v>5.8483355586031962</v>
      </c>
      <c r="K29" s="30">
        <f>IFERROR((s_DL/(Rad_Spec!BA29*s_Fam*s_Foffset*Fsurf!C29*s_EF_res*(1/365)*((s_ET_res_o*s_GSF_s)+(s_ET_res_i*s_GSF_i))*(1/24)))*Rad_Spec!BF29,".")</f>
        <v>2.0133614218142148</v>
      </c>
      <c r="L29" s="30">
        <f>IFERROR((s_DL/(Rad_Spec!BB29*s_Fam*s_Foffset*Fsurf!C29*s_EF_res*(1/365)*((s_ET_res_o*s_GSF_s)+(s_ET_res_i*s_GSF_i))*(1/24)))*Rad_Spec!BF29,".")</f>
        <v>1.244146638371447</v>
      </c>
      <c r="M29" s="30">
        <f>IFERROR((s_DL/(Rad_Spec!AY29*s_Fam*s_Foffset*Fsurf!C29*s_EF_res*(1/365)*((s_ET_res_o*s_GSF_s)+(s_ET_res_i*s_GSF_i))*(1/24)))*Rad_Spec!BF29,".")</f>
        <v>5.9728848553211709</v>
      </c>
      <c r="N29" s="30">
        <f>IFERROR((s_DL/(Rad_Spec!AV29*s_Fam*s_Foffset*s_EF_res*(1/365)*acf!D29*((s_ET_res_o*s_GSF_s)+(s_ET_res_i*s_GSF_i))*(1/24)))*Rad_Spec!BF29,".")</f>
        <v>1.0392429752955636</v>
      </c>
      <c r="O29" s="30">
        <f>IFERROR((s_DL/(Rad_Spec!AZ29*s_Fam*s_Foffset*s_EF_res*(1/365)*acf!E29*((s_ET_res_o*s_GSF_s)+(s_ET_res_i*s_GSF_i))*(1/24)))*Rad_Spec!BF29,".")</f>
        <v>5.914514092555808</v>
      </c>
      <c r="P29" s="30">
        <f>IFERROR((s_DL/(Rad_Spec!BA29*s_Fam*s_Foffset*s_EF_res*(1/365)*acf!F29*((s_ET_res_o*s_GSF_s)+(s_ET_res_i*s_GSF_i))*(1/24)))*Rad_Spec!BF29,".")</f>
        <v>2.01239345959219</v>
      </c>
      <c r="Q29" s="30">
        <f>IFERROR((s_DL/(Rad_Spec!BB29*s_Fam*s_Foffset*s_EF_res*(1/365)*acf!G29*((s_ET_res_o*s_GSF_s)+(s_ET_res_i*s_GSF_i))*(1/24)))*Rad_Spec!BF29,".")</f>
        <v>1.2708283373630271</v>
      </c>
      <c r="R29" s="30">
        <f>IFERROR((s_DL/(Rad_Spec!AY29*s_Fam*s_Foffset*s_EF_res*(1/365)*acf!C29*((s_ET_res_o*s_GSF_s)+(s_ET_res_i*s_GSF_i))*(1/24)))*Rad_Spec!BF29,".")</f>
        <v>6.5306831930495131</v>
      </c>
    </row>
    <row r="30" spans="1:18">
      <c r="A30" s="88" t="s">
        <v>37</v>
      </c>
      <c r="B30" s="28"/>
      <c r="C30" s="30">
        <f>IFERROR((s_DL/(k_decay*Rad_Spec!X30*s_IFDres_adj))*Rad_Spec!BF30,".")</f>
        <v>46984.52786199734</v>
      </c>
      <c r="D30" s="30">
        <f>IFERROR((s_DL/(k_decay*Rad_Spec!AN30*s_IFAres_adj*(1/s_PEFm_pp)*s_SLF*(s_ET_res_o+s_ET_res_i)*(1/24)))*Rad_Spec!BF30,".")</f>
        <v>557646.51535564556</v>
      </c>
      <c r="E30" s="30">
        <f>IFERROR((s_DL/(k_decay*Rad_Spec!AN30*s_IFAres_adj*(1/s_PEF)*s_SLF*(s_ET_res_o+s_ET_res_i)*(1/24)))*Rad_Spec!BF30,".")</f>
        <v>2736939.7781096571</v>
      </c>
      <c r="F30" s="30">
        <f>IFERROR((s_DL/(k_decay*Rad_Spec!AY30*s_Fam*s_Foffset*s_EF_res*(1/365)*acf!C30*((s_ET_res_o*s_GSF_s)+(s_ET_res_i*s_GSF_i))*(1/24)))*Rad_Spec!BF30,".")</f>
        <v>10593.109292574951</v>
      </c>
      <c r="G30" s="30">
        <f t="shared" si="4"/>
        <v>8616.9781630616235</v>
      </c>
      <c r="H30" s="30">
        <f t="shared" si="5"/>
        <v>8512.243492155194</v>
      </c>
      <c r="I30" s="89">
        <f>IFERROR((s_DL/(Rad_Spec!AV30*s_Fam*s_Foffset*Fsurf!C30*s_EF_res*(1/365)*((s_ET_res_o*s_GSF_s)+(s_ET_res_i*s_GSF_i))*(1/24)))*Rad_Spec!BF30,".")</f>
        <v>1891.9305781743799</v>
      </c>
      <c r="J30" s="30">
        <f>IFERROR((s_DL/(Rad_Spec!AZ30*s_Fam*s_Foffset*Fsurf!C30*s_EF_res*(1/365)*((s_ET_res_o*s_GSF_s)+(s_ET_res_i*s_GSF_i))*(1/24)))*Rad_Spec!BF30,".")</f>
        <v>8066.3706821388314</v>
      </c>
      <c r="K30" s="30">
        <f>IFERROR((s_DL/(Rad_Spec!BA30*s_Fam*s_Foffset*Fsurf!C30*s_EF_res*(1/365)*((s_ET_res_o*s_GSF_s)+(s_ET_res_i*s_GSF_i))*(1/24)))*Rad_Spec!BF30,".")</f>
        <v>2890.4494944330809</v>
      </c>
      <c r="L30" s="30">
        <f>IFERROR((s_DL/(Rad_Spec!BB30*s_Fam*s_Foffset*Fsurf!C30*s_EF_res*(1/365)*((s_ET_res_o*s_GSF_s)+(s_ET_res_i*s_GSF_i))*(1/24)))*Rad_Spec!BF30,".")</f>
        <v>1982.0225104683987</v>
      </c>
      <c r="M30" s="30">
        <f>IFERROR((s_DL/(Rad_Spec!AY30*s_Fam*s_Foffset*Fsurf!C30*s_EF_res*(1/365)*((s_ET_res_o*s_GSF_s)+(s_ET_res_i*s_GSF_i))*(1/24)))*Rad_Spec!BF30,".")</f>
        <v>8211.1733190396262</v>
      </c>
      <c r="N30" s="30">
        <f>IFERROR((s_DL/(Rad_Spec!AV30*s_Fam*s_Foffset*s_EF_res*(1/365)*acf!D30*((s_ET_res_o*s_GSF_s)+(s_ET_res_i*s_GSF_i))*(1/24)))*Rad_Spec!BF30,".")</f>
        <v>2152.1230087881436</v>
      </c>
      <c r="O30" s="30">
        <f>IFERROR((s_DL/(Rad_Spec!AZ30*s_Fam*s_Foffset*s_EF_res*(1/365)*acf!E30*((s_ET_res_o*s_GSF_s)+(s_ET_res_i*s_GSF_i))*(1/24)))*Rad_Spec!BF30,".")</f>
        <v>9075.2875074586573</v>
      </c>
      <c r="P30" s="30">
        <f>IFERROR((s_DL/(Rad_Spec!BA30*s_Fam*s_Foffset*s_EF_res*(1/365)*acf!F30*((s_ET_res_o*s_GSF_s)+(s_ET_res_i*s_GSF_i))*(1/24)))*Rad_Spec!BF30,".")</f>
        <v>3215.3360176073593</v>
      </c>
      <c r="Q30" s="30">
        <f>IFERROR((s_DL/(Rad_Spec!BB30*s_Fam*s_Foffset*s_EF_res*(1/365)*acf!G30*((s_ET_res_o*s_GSF_s)+(s_ET_res_i*s_GSF_i))*(1/24)))*Rad_Spec!BF30,".")</f>
        <v>2291.8537651708657</v>
      </c>
      <c r="R30" s="30">
        <f>IFERROR((s_DL/(Rad_Spec!AY30*s_Fam*s_Foffset*s_EF_res*(1/365)*acf!C30*((s_ET_res_o*s_GSF_s)+(s_ET_res_i*s_GSF_i))*(1/24)))*Rad_Spec!BF30,".")</f>
        <v>9372.7499214264153</v>
      </c>
    </row>
    <row r="31" spans="1:18">
      <c r="A31" s="27" t="s">
        <v>38</v>
      </c>
      <c r="B31" s="28" t="s">
        <v>13</v>
      </c>
      <c r="C31" s="30">
        <f>IFERROR((s_DL/(k_decay*Rad_Spec!X31*s_IFDres_adj))*Rad_Spec!BF31,".")</f>
        <v>3.1346594231201497</v>
      </c>
      <c r="D31" s="30">
        <f>IFERROR((s_DL/(k_decay*Rad_Spec!AN31*s_IFAres_adj*(1/s_PEFm_pp)*s_SLF*(s_ET_res_o+s_ET_res_i)*(1/24)))*Rad_Spec!BF31,".")</f>
        <v>11.673992074584712</v>
      </c>
      <c r="E31" s="30">
        <f>IFERROR((s_DL/(k_decay*Rad_Spec!AN31*s_IFAres_adj*(1/s_PEF)*s_SLF*(s_ET_res_o+s_ET_res_i)*(1/24)))*Rad_Spec!BF31,".")</f>
        <v>57.296176696971997</v>
      </c>
      <c r="F31" s="30">
        <f>IFERROR((s_DL/(k_decay*Rad_Spec!AY31*s_Fam*s_Foffset*s_EF_res*(1/365)*acf!C31*((s_ET_res_o*s_GSF_s)+(s_ET_res_i*s_GSF_i))*(1/24)))*Rad_Spec!BF31,".")</f>
        <v>4908.5003229268104</v>
      </c>
      <c r="G31" s="30">
        <f t="shared" si="4"/>
        <v>2.9702603620182981</v>
      </c>
      <c r="H31" s="30">
        <f t="shared" si="5"/>
        <v>2.4698788918974279</v>
      </c>
      <c r="I31" s="89">
        <f>IFERROR((s_DL/(Rad_Spec!AV31*s_Fam*s_Foffset*Fsurf!C31*s_EF_res*(1/365)*((s_ET_res_o*s_GSF_s)+(s_ET_res_i*s_GSF_i))*(1/24)))*Rad_Spec!BF31,".")</f>
        <v>15448.188173843721</v>
      </c>
      <c r="J31" s="30">
        <f>IFERROR((s_DL/(Rad_Spec!AZ31*s_Fam*s_Foffset*Fsurf!C31*s_EF_res*(1/365)*((s_ET_res_o*s_GSF_s)+(s_ET_res_i*s_GSF_i))*(1/24)))*Rad_Spec!BF31,".")</f>
        <v>33411.197678313169</v>
      </c>
      <c r="K31" s="30">
        <f>IFERROR((s_DL/(Rad_Spec!BA31*s_Fam*s_Foffset*Fsurf!C31*s_EF_res*(1/365)*((s_ET_res_o*s_GSF_s)+(s_ET_res_i*s_GSF_i))*(1/24)))*Rad_Spec!BF31,".")</f>
        <v>19155.753335566213</v>
      </c>
      <c r="L31" s="30">
        <f>IFERROR((s_DL/(Rad_Spec!BB31*s_Fam*s_Foffset*Fsurf!C31*s_EF_res*(1/365)*((s_ET_res_o*s_GSF_s)+(s_ET_res_i*s_GSF_i))*(1/24)))*Rad_Spec!BF31,".")</f>
        <v>15718.615975574028</v>
      </c>
      <c r="M31" s="30">
        <f>IFERROR((s_DL/(Rad_Spec!AY31*s_Fam*s_Foffset*Fsurf!C31*s_EF_res*(1/365)*((s_ET_res_o*s_GSF_s)+(s_ET_res_i*s_GSF_i))*(1/24)))*Rad_Spec!BF31,".")</f>
        <v>3667.3176362648869</v>
      </c>
      <c r="N31" s="30">
        <f>IFERROR((s_DL/(Rad_Spec!AV31*s_Fam*s_Foffset*s_EF_res*(1/365)*acf!D31*((s_ET_res_o*s_GSF_s)+(s_ET_res_i*s_GSF_i))*(1/24)))*Rad_Spec!BF31,".")</f>
        <v>19399.393331907981</v>
      </c>
      <c r="O31" s="30">
        <f>IFERROR((s_DL/(Rad_Spec!AZ31*s_Fam*s_Foffset*s_EF_res*(1/365)*acf!E31*((s_ET_res_o*s_GSF_s)+(s_ET_res_i*s_GSF_i))*(1/24)))*Rad_Spec!BF31,".")</f>
        <v>39227.928093166141</v>
      </c>
      <c r="P31" s="30">
        <f>IFERROR((s_DL/(Rad_Spec!BA31*s_Fam*s_Foffset*s_EF_res*(1/365)*acf!F31*((s_ET_res_o*s_GSF_s)+(s_ET_res_i*s_GSF_i))*(1/24)))*Rad_Spec!BF31,".")</f>
        <v>22128.884851980052</v>
      </c>
      <c r="Q31" s="30">
        <f>IFERROR((s_DL/(Rad_Spec!BB31*s_Fam*s_Foffset*s_EF_res*(1/365)*acf!G31*((s_ET_res_o*s_GSF_s)+(s_ET_res_i*s_GSF_i))*(1/24)))*Rad_Spec!BF31,".")</f>
        <v>19286.552421113964</v>
      </c>
      <c r="R31" s="30">
        <f>IFERROR((s_DL/(Rad_Spec!AY31*s_Fam*s_Foffset*s_EF_res*(1/365)*acf!C31*((s_ET_res_o*s_GSF_s)+(s_ET_res_i*s_GSF_i))*(1/24)))*Rad_Spec!BF31,".")</f>
        <v>4343.0257109006679</v>
      </c>
    </row>
    <row r="32" spans="1:18">
      <c r="A32" s="88" t="s">
        <v>39</v>
      </c>
      <c r="B32" s="28"/>
      <c r="C32" s="30">
        <f>IFERROR((s_DL/(k_decay*Rad_Spec!X32*s_IFDres_adj))*Rad_Spec!BF32,".")</f>
        <v>6789250.5708834073</v>
      </c>
      <c r="D32" s="30">
        <f>IFERROR((s_DL/(k_decay*Rad_Spec!AN32*s_IFAres_adj*(1/s_PEFm_pp)*s_SLF*(s_ET_res_o+s_ET_res_i)*(1/24)))*Rad_Spec!BF32,".")</f>
        <v>175268744.71590707</v>
      </c>
      <c r="E32" s="30">
        <f>IFERROR((s_DL/(k_decay*Rad_Spec!AN32*s_IFAres_adj*(1/s_PEF)*s_SLF*(s_ET_res_o+s_ET_res_i)*(1/24)))*Rad_Spec!BF32,".")</f>
        <v>860222356.03207994</v>
      </c>
      <c r="F32" s="30">
        <f>IFERROR((s_DL/(k_decay*Rad_Spec!AY32*s_Fam*s_Foffset*s_EF_res*(1/365)*acf!C32*((s_ET_res_o*s_GSF_s)+(s_ET_res_i*s_GSF_i))*(1/24)))*Rad_Spec!BF32,".")</f>
        <v>67360.413516229601</v>
      </c>
      <c r="G32" s="30">
        <f t="shared" si="4"/>
        <v>66693.483148365864</v>
      </c>
      <c r="H32" s="30">
        <f t="shared" si="5"/>
        <v>66673.281761284306</v>
      </c>
      <c r="I32" s="89">
        <f>IFERROR((s_DL/(Rad_Spec!AV32*s_Fam*s_Foffset*Fsurf!C32*s_EF_res*(1/365)*((s_ET_res_o*s_GSF_s)+(s_ET_res_i*s_GSF_i))*(1/24)))*Rad_Spec!BF32,".")</f>
        <v>9577.3879119468857</v>
      </c>
      <c r="J32" s="30">
        <f>IFERROR((s_DL/(Rad_Spec!AZ32*s_Fam*s_Foffset*Fsurf!C32*s_EF_res*(1/365)*((s_ET_res_o*s_GSF_s)+(s_ET_res_i*s_GSF_i))*(1/24)))*Rad_Spec!BF32,".")</f>
        <v>53716.653940919488</v>
      </c>
      <c r="K32" s="30">
        <f>IFERROR((s_DL/(Rad_Spec!BA32*s_Fam*s_Foffset*Fsurf!C32*s_EF_res*(1/365)*((s_ET_res_o*s_GSF_s)+(s_ET_res_i*s_GSF_i))*(1/24)))*Rad_Spec!BF32,".")</f>
        <v>18606.672298812471</v>
      </c>
      <c r="L32" s="30">
        <f>IFERROR((s_DL/(Rad_Spec!BB32*s_Fam*s_Foffset*Fsurf!C32*s_EF_res*(1/365)*((s_ET_res_o*s_GSF_s)+(s_ET_res_i*s_GSF_i))*(1/24)))*Rad_Spec!BF32,".")</f>
        <v>11546.570473281759</v>
      </c>
      <c r="M32" s="30">
        <f>IFERROR((s_DL/(Rad_Spec!AY32*s_Fam*s_Foffset*Fsurf!C32*s_EF_res*(1/365)*((s_ET_res_o*s_GSF_s)+(s_ET_res_i*s_GSF_i))*(1/24)))*Rad_Spec!BF32,".")</f>
        <v>54088.667750627857</v>
      </c>
      <c r="N32" s="30">
        <f>IFERROR((s_DL/(Rad_Spec!AV32*s_Fam*s_Foffset*s_EF_res*(1/365)*acf!D32*((s_ET_res_o*s_GSF_s)+(s_ET_res_i*s_GSF_i))*(1/24)))*Rad_Spec!BF32,".")</f>
        <v>9550.7598713129137</v>
      </c>
      <c r="O32" s="30">
        <f>IFERROR((s_DL/(Rad_Spec!AZ32*s_Fam*s_Foffset*s_EF_res*(1/365)*acf!E32*((s_ET_res_o*s_GSF_s)+(s_ET_res_i*s_GSF_i))*(1/24)))*Rad_Spec!BF32,".")</f>
        <v>54032.5523980332</v>
      </c>
      <c r="P32" s="30">
        <f>IFERROR((s_DL/(Rad_Spec!BA32*s_Fam*s_Foffset*s_EF_res*(1/365)*acf!F32*((s_ET_res_o*s_GSF_s)+(s_ET_res_i*s_GSF_i))*(1/24)))*Rad_Spec!BF32,".")</f>
        <v>18508.94817959602</v>
      </c>
      <c r="Q32" s="30">
        <f>IFERROR((s_DL/(Rad_Spec!BB32*s_Fam*s_Foffset*s_EF_res*(1/365)*acf!G32*((s_ET_res_o*s_GSF_s)+(s_ET_res_i*s_GSF_i))*(1/24)))*Rad_Spec!BF32,".")</f>
        <v>11698.237164193813</v>
      </c>
      <c r="R32" s="30">
        <f>IFERROR((s_DL/(Rad_Spec!AY32*s_Fam*s_Foffset*s_EF_res*(1/365)*acf!C32*((s_ET_res_o*s_GSF_s)+(s_ET_res_i*s_GSF_i))*(1/24)))*Rad_Spec!BF32,".")</f>
        <v>59600.282887105372</v>
      </c>
    </row>
    <row r="33" spans="1:18">
      <c r="A33" s="88" t="s">
        <v>40</v>
      </c>
      <c r="B33" s="28"/>
      <c r="C33" s="30">
        <f>IFERROR((s_DL/(k_decay*Rad_Spec!X33*s_IFDres_adj))*Rad_Spec!BF33,".")</f>
        <v>33281144.7079078</v>
      </c>
      <c r="D33" s="30">
        <f>IFERROR((s_DL/(k_decay*Rad_Spec!AN33*s_IFAres_adj*(1/s_PEFm_pp)*s_SLF*(s_ET_res_o+s_ET_res_i)*(1/24)))*Rad_Spec!BF33,".")</f>
        <v>64853780.139911495</v>
      </c>
      <c r="E33" s="30">
        <f>IFERROR((s_DL/(k_decay*Rad_Spec!AN33*s_IFAres_adj*(1/s_PEF)*s_SLF*(s_ET_res_o+s_ET_res_i)*(1/24)))*Rad_Spec!BF33,".")</f>
        <v>318303595.08746958</v>
      </c>
      <c r="F33" s="30">
        <f>IFERROR((s_DL/(k_decay*Rad_Spec!AY33*s_Fam*s_Foffset*s_EF_res*(1/365)*acf!C33*((s_ET_res_o*s_GSF_s)+(s_ET_res_i*s_GSF_i))*(1/24)))*Rad_Spec!BF33,".")</f>
        <v>248959.2310873064</v>
      </c>
      <c r="G33" s="30">
        <f t="shared" si="4"/>
        <v>246919.02981868928</v>
      </c>
      <c r="H33" s="30">
        <f t="shared" si="5"/>
        <v>246172.73632618398</v>
      </c>
      <c r="I33" s="89" t="str">
        <f>IFERROR((s_DL/(Rad_Spec!AV33*s_Fam*s_Foffset*Fsurf!C33*s_EF_res*(1/365)*((s_ET_res_o*s_GSF_s)+(s_ET_res_i*s_GSF_i))*(1/24)))*Rad_Spec!BF33,".")</f>
        <v>.</v>
      </c>
      <c r="J33" s="30" t="str">
        <f>IFERROR((s_DL/(Rad_Spec!AZ33*s_Fam*s_Foffset*Fsurf!C33*s_EF_res*(1/365)*((s_ET_res_o*s_GSF_s)+(s_ET_res_i*s_GSF_i))*(1/24)))*Rad_Spec!BF33,".")</f>
        <v>.</v>
      </c>
      <c r="K33" s="30" t="str">
        <f>IFERROR((s_DL/(Rad_Spec!BA33*s_Fam*s_Foffset*Fsurf!C33*s_EF_res*(1/365)*((s_ET_res_o*s_GSF_s)+(s_ET_res_i*s_GSF_i))*(1/24)))*Rad_Spec!BF33,".")</f>
        <v>.</v>
      </c>
      <c r="L33" s="30" t="str">
        <f>IFERROR((s_DL/(Rad_Spec!BB33*s_Fam*s_Foffset*Fsurf!C33*s_EF_res*(1/365)*((s_ET_res_o*s_GSF_s)+(s_ET_res_i*s_GSF_i))*(1/24)))*Rad_Spec!BF33,".")</f>
        <v>.</v>
      </c>
      <c r="M33" s="30" t="str">
        <f>IFERROR((s_DL/(Rad_Spec!AY33*s_Fam*s_Foffset*Fsurf!C33*s_EF_res*(1/365)*((s_ET_res_o*s_GSF_s)+(s_ET_res_i*s_GSF_i))*(1/24)))*Rad_Spec!BF33,".")</f>
        <v>.</v>
      </c>
      <c r="N33" s="30">
        <f>IFERROR((s_DL/(Rad_Spec!AV33*s_Fam*s_Foffset*s_EF_res*(1/365)*acf!D33*((s_ET_res_o*s_GSF_s)+(s_ET_res_i*s_GSF_i))*(1/24)))*Rad_Spec!BF33,".")</f>
        <v>38992.728965723931</v>
      </c>
      <c r="O33" s="30">
        <f>IFERROR((s_DL/(Rad_Spec!AZ33*s_Fam*s_Foffset*s_EF_res*(1/365)*acf!E33*((s_ET_res_o*s_GSF_s)+(s_ET_res_i*s_GSF_i))*(1/24)))*Rad_Spec!BF33,".")</f>
        <v>206437.81652277653</v>
      </c>
      <c r="P33" s="30">
        <f>IFERROR((s_DL/(Rad_Spec!BA33*s_Fam*s_Foffset*s_EF_res*(1/365)*acf!F33*((s_ET_res_o*s_GSF_s)+(s_ET_res_i*s_GSF_i))*(1/24)))*Rad_Spec!BF33,".")</f>
        <v>71827.454919414027</v>
      </c>
      <c r="Q33" s="30">
        <f>IFERROR((s_DL/(Rad_Spec!BB33*s_Fam*s_Foffset*s_EF_res*(1/365)*acf!G33*((s_ET_res_o*s_GSF_s)+(s_ET_res_i*s_GSF_i))*(1/24)))*Rad_Spec!BF33,".")</f>
        <v>46137.590510856062</v>
      </c>
      <c r="R33" s="30">
        <f>IFERROR((s_DL/(Rad_Spec!AY33*s_Fam*s_Foffset*s_EF_res*(1/365)*acf!C33*((s_ET_res_o*s_GSF_s)+(s_ET_res_i*s_GSF_i))*(1/24)))*Rad_Spec!BF33,".")</f>
        <v>220278.34785462933</v>
      </c>
    </row>
    <row r="34" spans="1:18">
      <c r="A34" s="88" t="s">
        <v>41</v>
      </c>
      <c r="B34" s="28"/>
      <c r="C34" s="30" t="str">
        <f>IFERROR((s_DL/(k_decay*Rad_Spec!X34*s_IFDres_adj))*Rad_Spec!BF34,".")</f>
        <v>.</v>
      </c>
      <c r="D34" s="30" t="str">
        <f>IFERROR((s_DL/(k_decay*Rad_Spec!AN34*s_IFAres_adj*(1/s_PEFm_pp)*s_SLF*(s_ET_res_o+s_ET_res_i)*(1/24)))*Rad_Spec!BF34,".")</f>
        <v>.</v>
      </c>
      <c r="E34" s="30" t="str">
        <f>IFERROR((s_DL/(k_decay*Rad_Spec!AN34*s_IFAres_adj*(1/s_PEF)*s_SLF*(s_ET_res_o+s_ET_res_i)*(1/24)))*Rad_Spec!BF34,".")</f>
        <v>.</v>
      </c>
      <c r="F34" s="30">
        <f>IFERROR((s_DL/(k_decay*Rad_Spec!AY34*s_Fam*s_Foffset*s_EF_res*(1/365)*acf!C34*((s_ET_res_o*s_GSF_s)+(s_ET_res_i*s_GSF_i))*(1/24)))*Rad_Spec!BF34,".")</f>
        <v>20443724.207089752</v>
      </c>
      <c r="G34" s="30">
        <f t="shared" si="4"/>
        <v>20443724.207089752</v>
      </c>
      <c r="H34" s="30">
        <f t="shared" si="5"/>
        <v>20443724.207089752</v>
      </c>
      <c r="I34" s="89" t="str">
        <f>IFERROR((s_DL/(Rad_Spec!AV34*s_Fam*s_Foffset*Fsurf!C34*s_EF_res*(1/365)*((s_ET_res_o*s_GSF_s)+(s_ET_res_i*s_GSF_i))*(1/24)))*Rad_Spec!BF34,".")</f>
        <v>.</v>
      </c>
      <c r="J34" s="30" t="str">
        <f>IFERROR((s_DL/(Rad_Spec!AZ34*s_Fam*s_Foffset*Fsurf!C34*s_EF_res*(1/365)*((s_ET_res_o*s_GSF_s)+(s_ET_res_i*s_GSF_i))*(1/24)))*Rad_Spec!BF34,".")</f>
        <v>.</v>
      </c>
      <c r="K34" s="30" t="str">
        <f>IFERROR((s_DL/(Rad_Spec!BA34*s_Fam*s_Foffset*Fsurf!C34*s_EF_res*(1/365)*((s_ET_res_o*s_GSF_s)+(s_ET_res_i*s_GSF_i))*(1/24)))*Rad_Spec!BF34,".")</f>
        <v>.</v>
      </c>
      <c r="L34" s="30" t="str">
        <f>IFERROR((s_DL/(Rad_Spec!BB34*s_Fam*s_Foffset*Fsurf!C34*s_EF_res*(1/365)*((s_ET_res_o*s_GSF_s)+(s_ET_res_i*s_GSF_i))*(1/24)))*Rad_Spec!BF34,".")</f>
        <v>.</v>
      </c>
      <c r="M34" s="30" t="str">
        <f>IFERROR((s_DL/(Rad_Spec!AY34*s_Fam*s_Foffset*Fsurf!C34*s_EF_res*(1/365)*((s_ET_res_o*s_GSF_s)+(s_ET_res_i*s_GSF_i))*(1/24)))*Rad_Spec!BF34,".")</f>
        <v>.</v>
      </c>
      <c r="N34" s="30">
        <f>IFERROR((s_DL/(Rad_Spec!AV34*s_Fam*s_Foffset*s_EF_res*(1/365)*acf!D34*((s_ET_res_o*s_GSF_s)+(s_ET_res_i*s_GSF_i))*(1/24)))*Rad_Spec!BF34,".")</f>
        <v>7789871.3970880313</v>
      </c>
      <c r="O34" s="30">
        <f>IFERROR((s_DL/(Rad_Spec!AZ34*s_Fam*s_Foffset*s_EF_res*(1/365)*acf!E34*((s_ET_res_o*s_GSF_s)+(s_ET_res_i*s_GSF_i))*(1/24)))*Rad_Spec!BF34,".")</f>
        <v>24321843.209551554</v>
      </c>
      <c r="P34" s="30">
        <f>IFERROR((s_DL/(Rad_Spec!BA34*s_Fam*s_Foffset*s_EF_res*(1/365)*acf!F34*((s_ET_res_o*s_GSF_s)+(s_ET_res_i*s_GSF_i))*(1/24)))*Rad_Spec!BF34,".")</f>
        <v>11131422.927734595</v>
      </c>
      <c r="Q34" s="30">
        <f>IFERROR((s_DL/(Rad_Spec!BB34*s_Fam*s_Foffset*s_EF_res*(1/365)*acf!G34*((s_ET_res_o*s_GSF_s)+(s_ET_res_i*s_GSF_i))*(1/24)))*Rad_Spec!BF34,".")</f>
        <v>8223772.8100637449</v>
      </c>
      <c r="R34" s="30">
        <f>IFERROR((s_DL/(Rad_Spec!AY34*s_Fam*s_Foffset*s_EF_res*(1/365)*acf!C34*((s_ET_res_o*s_GSF_s)+(s_ET_res_i*s_GSF_i))*(1/24)))*Rad_Spec!BF34,".")</f>
        <v>18088543.142849669</v>
      </c>
    </row>
    <row r="35" spans="1:18">
      <c r="A35" s="88" t="s">
        <v>42</v>
      </c>
      <c r="B35" s="28"/>
      <c r="C35" s="30">
        <f>IFERROR((s_DL/(k_decay*Rad_Spec!X35*s_IFDres_adj))*Rad_Spec!BF35,".")</f>
        <v>46925.665025140908</v>
      </c>
      <c r="D35" s="30">
        <f>IFERROR((s_DL/(k_decay*Rad_Spec!AN35*s_IFAres_adj*(1/s_PEFm_pp)*s_SLF*(s_ET_res_o+s_ET_res_i)*(1/24)))*Rad_Spec!BF35,".")</f>
        <v>229537.61043914608</v>
      </c>
      <c r="E35" s="30">
        <f>IFERROR((s_DL/(k_decay*Rad_Spec!AN35*s_IFAres_adj*(1/s_PEF)*s_SLF*(s_ET_res_o+s_ET_res_i)*(1/24)))*Rad_Spec!BF35,".")</f>
        <v>1126574.9884269894</v>
      </c>
      <c r="F35" s="30">
        <f>IFERROR((s_DL/(k_decay*Rad_Spec!AY35*s_Fam*s_Foffset*s_EF_res*(1/365)*acf!C35*((s_ET_res_o*s_GSF_s)+(s_ET_res_i*s_GSF_i))*(1/24)))*Rad_Spec!BF35,".")</f>
        <v>9383.7223740702739</v>
      </c>
      <c r="G35" s="30">
        <f t="shared" si="4"/>
        <v>7766.0575267625718</v>
      </c>
      <c r="H35" s="30">
        <f t="shared" si="5"/>
        <v>7562.3285868069188</v>
      </c>
      <c r="I35" s="89">
        <f>IFERROR((s_DL/(Rad_Spec!AV35*s_Fam*s_Foffset*Fsurf!C35*s_EF_res*(1/365)*((s_ET_res_o*s_GSF_s)+(s_ET_res_i*s_GSF_i))*(1/24)))*Rad_Spec!BF35,".")</f>
        <v>1568.0682843622387</v>
      </c>
      <c r="J35" s="30">
        <f>IFERROR((s_DL/(Rad_Spec!AZ35*s_Fam*s_Foffset*Fsurf!C35*s_EF_res*(1/365)*((s_ET_res_o*s_GSF_s)+(s_ET_res_i*s_GSF_i))*(1/24)))*Rad_Spec!BF35,".")</f>
        <v>7515.0625931523609</v>
      </c>
      <c r="K35" s="30">
        <f>IFERROR((s_DL/(Rad_Spec!BA35*s_Fam*s_Foffset*Fsurf!C35*s_EF_res*(1/365)*((s_ET_res_o*s_GSF_s)+(s_ET_res_i*s_GSF_i))*(1/24)))*Rad_Spec!BF35,".")</f>
        <v>2666.5120571642133</v>
      </c>
      <c r="L35" s="30">
        <f>IFERROR((s_DL/(Rad_Spec!BB35*s_Fam*s_Foffset*Fsurf!C35*s_EF_res*(1/365)*((s_ET_res_o*s_GSF_s)+(s_ET_res_i*s_GSF_i))*(1/24)))*Rad_Spec!BF35,".")</f>
        <v>1745.1922766157807</v>
      </c>
      <c r="M35" s="30">
        <f>IFERROR((s_DL/(Rad_Spec!AY35*s_Fam*s_Foffset*Fsurf!C35*s_EF_res*(1/365)*((s_ET_res_o*s_GSF_s)+(s_ET_res_i*s_GSF_i))*(1/24)))*Rad_Spec!BF35,".")</f>
        <v>7494.6976276136647</v>
      </c>
      <c r="N35" s="30">
        <f>IFERROR((s_DL/(Rad_Spec!AV35*s_Fam*s_Foffset*s_EF_res*(1/365)*acf!D35*((s_ET_res_o*s_GSF_s)+(s_ET_res_i*s_GSF_i))*(1/24)))*Rad_Spec!BF35,".")</f>
        <v>1708.417891358951</v>
      </c>
      <c r="O35" s="30">
        <f>IFERROR((s_DL/(Rad_Spec!AZ35*s_Fam*s_Foffset*s_EF_res*(1/365)*acf!E35*((s_ET_res_o*s_GSF_s)+(s_ET_res_i*s_GSF_i))*(1/24)))*Rad_Spec!BF35,".")</f>
        <v>8215.510633084712</v>
      </c>
      <c r="P35" s="30">
        <f>IFERROR((s_DL/(Rad_Spec!BA35*s_Fam*s_Foffset*s_EF_res*(1/365)*acf!F35*((s_ET_res_o*s_GSF_s)+(s_ET_res_i*s_GSF_i))*(1/24)))*Rad_Spec!BF35,".")</f>
        <v>2935.4474962180975</v>
      </c>
      <c r="Q35" s="30">
        <f>IFERROR((s_DL/(Rad_Spec!BB35*s_Fam*s_Foffset*s_EF_res*(1/365)*acf!G35*((s_ET_res_o*s_GSF_s)+(s_ET_res_i*s_GSF_i))*(1/24)))*Rad_Spec!BF35,".")</f>
        <v>1921.7523935842323</v>
      </c>
      <c r="R35" s="30">
        <f>IFERROR((s_DL/(Rad_Spec!AY35*s_Fam*s_Foffset*s_EF_res*(1/365)*acf!C35*((s_ET_res_o*s_GSF_s)+(s_ET_res_i*s_GSF_i))*(1/24)))*Rad_Spec!BF35,".")</f>
        <v>8302.6881640787287</v>
      </c>
    </row>
    <row r="36" spans="1:18">
      <c r="A36" s="88" t="s">
        <v>43</v>
      </c>
      <c r="B36" s="28"/>
      <c r="C36" s="30" t="str">
        <f>IFERROR((s_DL/(k_decay*Rad_Spec!X36*s_IFDres_adj))*Rad_Spec!BF36,".")</f>
        <v>.</v>
      </c>
      <c r="D36" s="30" t="str">
        <f>IFERROR((s_DL/(k_decay*Rad_Spec!AN36*s_IFAres_adj*(1/s_PEFm_pp)*s_SLF*(s_ET_res_o+s_ET_res_i)*(1/24)))*Rad_Spec!BF36,".")</f>
        <v>.</v>
      </c>
      <c r="E36" s="30" t="str">
        <f>IFERROR((s_DL/(k_decay*Rad_Spec!AN36*s_IFAres_adj*(1/s_PEF)*s_SLF*(s_ET_res_o+s_ET_res_i)*(1/24)))*Rad_Spec!BF36,".")</f>
        <v>.</v>
      </c>
      <c r="F36" s="30">
        <f>IFERROR((s_DL/(k_decay*Rad_Spec!AY36*s_Fam*s_Foffset*s_EF_res*(1/365)*acf!C36*((s_ET_res_o*s_GSF_s)+(s_ET_res_i*s_GSF_i))*(1/24)))*Rad_Spec!BF36,".")</f>
        <v>28081111.583521236</v>
      </c>
      <c r="G36" s="30">
        <f t="shared" si="4"/>
        <v>28081111.583521236</v>
      </c>
      <c r="H36" s="30">
        <f t="shared" si="5"/>
        <v>28081111.583521236</v>
      </c>
      <c r="I36" s="89" t="str">
        <f>IFERROR((s_DL/(Rad_Spec!AV36*s_Fam*s_Foffset*Fsurf!C36*s_EF_res*(1/365)*((s_ET_res_o*s_GSF_s)+(s_ET_res_i*s_GSF_i))*(1/24)))*Rad_Spec!BF36,".")</f>
        <v>.</v>
      </c>
      <c r="J36" s="30" t="str">
        <f>IFERROR((s_DL/(Rad_Spec!AZ36*s_Fam*s_Foffset*Fsurf!C36*s_EF_res*(1/365)*((s_ET_res_o*s_GSF_s)+(s_ET_res_i*s_GSF_i))*(1/24)))*Rad_Spec!BF36,".")</f>
        <v>.</v>
      </c>
      <c r="K36" s="30" t="str">
        <f>IFERROR((s_DL/(Rad_Spec!BA36*s_Fam*s_Foffset*Fsurf!C36*s_EF_res*(1/365)*((s_ET_res_o*s_GSF_s)+(s_ET_res_i*s_GSF_i))*(1/24)))*Rad_Spec!BF36,".")</f>
        <v>.</v>
      </c>
      <c r="L36" s="30" t="str">
        <f>IFERROR((s_DL/(Rad_Spec!BB36*s_Fam*s_Foffset*Fsurf!C36*s_EF_res*(1/365)*((s_ET_res_o*s_GSF_s)+(s_ET_res_i*s_GSF_i))*(1/24)))*Rad_Spec!BF36,".")</f>
        <v>.</v>
      </c>
      <c r="M36" s="30" t="str">
        <f>IFERROR((s_DL/(Rad_Spec!AY36*s_Fam*s_Foffset*Fsurf!C36*s_EF_res*(1/365)*((s_ET_res_o*s_GSF_s)+(s_ET_res_i*s_GSF_i))*(1/24)))*Rad_Spec!BF36,".")</f>
        <v>.</v>
      </c>
      <c r="N36" s="30">
        <f>IFERROR((s_DL/(Rad_Spec!AV36*s_Fam*s_Foffset*s_EF_res*(1/365)*acf!D36*((s_ET_res_o*s_GSF_s)+(s_ET_res_i*s_GSF_i))*(1/24)))*Rad_Spec!BF36,".")</f>
        <v>5092888.3258527182</v>
      </c>
      <c r="O36" s="30">
        <f>IFERROR((s_DL/(Rad_Spec!AZ36*s_Fam*s_Foffset*s_EF_res*(1/365)*acf!E36*((s_ET_res_o*s_GSF_s)+(s_ET_res_i*s_GSF_i))*(1/24)))*Rad_Spec!BF36,".")</f>
        <v>24552576.833309881</v>
      </c>
      <c r="P36" s="30">
        <f>IFERROR((s_DL/(Rad_Spec!BA36*s_Fam*s_Foffset*s_EF_res*(1/365)*acf!F36*((s_ET_res_o*s_GSF_s)+(s_ET_res_i*s_GSF_i))*(1/24)))*Rad_Spec!BF36,".")</f>
        <v>8785009.6664669905</v>
      </c>
      <c r="Q36" s="30">
        <f>IFERROR((s_DL/(Rad_Spec!BB36*s_Fam*s_Foffset*s_EF_res*(1/365)*acf!G36*((s_ET_res_o*s_GSF_s)+(s_ET_res_i*s_GSF_i))*(1/24)))*Rad_Spec!BF36,".")</f>
        <v>5818363.7517329231</v>
      </c>
      <c r="R36" s="30">
        <f>IFERROR((s_DL/(Rad_Spec!AY36*s_Fam*s_Foffset*s_EF_res*(1/365)*acf!C36*((s_ET_res_o*s_GSF_s)+(s_ET_res_i*s_GSF_i))*(1/24)))*Rad_Spec!BF36,".")</f>
        <v>24846079.571037602</v>
      </c>
    </row>
    <row r="37" spans="1:18">
      <c r="A37" s="88" t="s">
        <v>44</v>
      </c>
      <c r="B37" s="28"/>
      <c r="C37" s="30">
        <f>IFERROR((s_DL/(k_decay*Rad_Spec!X37*s_IFDres_adj))*Rad_Spec!BF37,".")</f>
        <v>2191712.4434486409</v>
      </c>
      <c r="D37" s="30">
        <f>IFERROR((s_DL/(k_decay*Rad_Spec!AN37*s_IFAres_adj*(1/s_PEFm_pp)*s_SLF*(s_ET_res_o+s_ET_res_i)*(1/24)))*Rad_Spec!BF37,".")</f>
        <v>24049914.105748944</v>
      </c>
      <c r="E37" s="30">
        <f>IFERROR((s_DL/(k_decay*Rad_Spec!AN37*s_IFAres_adj*(1/s_PEF)*s_SLF*(s_ET_res_o+s_ET_res_i)*(1/24)))*Rad_Spec!BF37,".")</f>
        <v>118037439.06507751</v>
      </c>
      <c r="F37" s="30">
        <f>IFERROR((s_DL/(k_decay*Rad_Spec!AY37*s_Fam*s_Foffset*s_EF_res*(1/365)*acf!C37*((s_ET_res_o*s_GSF_s)+(s_ET_res_i*s_GSF_i))*(1/24)))*Rad_Spec!BF37,".")</f>
        <v>53414.78829243096</v>
      </c>
      <c r="G37" s="30">
        <f t="shared" si="4"/>
        <v>52120.949231634841</v>
      </c>
      <c r="H37" s="30">
        <f t="shared" si="5"/>
        <v>52031.16237868023</v>
      </c>
      <c r="I37" s="89">
        <f>IFERROR((s_DL/(Rad_Spec!AV37*s_Fam*s_Foffset*Fsurf!C37*s_EF_res*(1/365)*((s_ET_res_o*s_GSF_s)+(s_ET_res_i*s_GSF_i))*(1/24)))*Rad_Spec!BF37,".")</f>
        <v>8698.1705484118556</v>
      </c>
      <c r="J37" s="30">
        <f>IFERROR((s_DL/(Rad_Spec!AZ37*s_Fam*s_Foffset*Fsurf!C37*s_EF_res*(1/365)*((s_ET_res_o*s_GSF_s)+(s_ET_res_i*s_GSF_i))*(1/24)))*Rad_Spec!BF37,".")</f>
        <v>42115.933936569891</v>
      </c>
      <c r="K37" s="30">
        <f>IFERROR((s_DL/(Rad_Spec!BA37*s_Fam*s_Foffset*Fsurf!C37*s_EF_res*(1/365)*((s_ET_res_o*s_GSF_s)+(s_ET_res_i*s_GSF_i))*(1/24)))*Rad_Spec!BF37,".")</f>
        <v>14802.149880630705</v>
      </c>
      <c r="L37" s="30">
        <f>IFERROR((s_DL/(Rad_Spec!BB37*s_Fam*s_Foffset*Fsurf!C37*s_EF_res*(1/365)*((s_ET_res_o*s_GSF_s)+(s_ET_res_i*s_GSF_i))*(1/24)))*Rad_Spec!BF37,".")</f>
        <v>9587.7561726812528</v>
      </c>
      <c r="M37" s="30">
        <f>IFERROR((s_DL/(Rad_Spec!AY37*s_Fam*s_Foffset*Fsurf!C37*s_EF_res*(1/365)*((s_ET_res_o*s_GSF_s)+(s_ET_res_i*s_GSF_i))*(1/24)))*Rad_Spec!BF37,".")</f>
        <v>42620.354342377454</v>
      </c>
      <c r="N37" s="30">
        <f>IFERROR((s_DL/(Rad_Spec!AV37*s_Fam*s_Foffset*s_EF_res*(1/365)*acf!D37*((s_ET_res_o*s_GSF_s)+(s_ET_res_i*s_GSF_i))*(1/24)))*Rad_Spec!BF37,".")</f>
        <v>9645.3046747944809</v>
      </c>
      <c r="O37" s="30">
        <f>IFERROR((s_DL/(Rad_Spec!AZ37*s_Fam*s_Foffset*s_EF_res*(1/365)*acf!E37*((s_ET_res_o*s_GSF_s)+(s_ET_res_i*s_GSF_i))*(1/24)))*Rad_Spec!BF37,".")</f>
        <v>46701.891187440837</v>
      </c>
      <c r="P37" s="30">
        <f>IFERROR((s_DL/(Rad_Spec!BA37*s_Fam*s_Foffset*s_EF_res*(1/365)*acf!F37*((s_ET_res_o*s_GSF_s)+(s_ET_res_i*s_GSF_i))*(1/24)))*Rad_Spec!BF37,".")</f>
        <v>16413.939534299381</v>
      </c>
      <c r="Q37" s="30">
        <f>IFERROR((s_DL/(Rad_Spec!BB37*s_Fam*s_Foffset*s_EF_res*(1/365)*acf!G37*((s_ET_res_o*s_GSF_s)+(s_ET_res_i*s_GSF_i))*(1/24)))*Rad_Spec!BF37,".")</f>
        <v>10631.756289262101</v>
      </c>
      <c r="R37" s="30">
        <f>IFERROR((s_DL/(Rad_Spec!AY37*s_Fam*s_Foffset*s_EF_res*(1/365)*acf!C37*((s_ET_res_o*s_GSF_s)+(s_ET_res_i*s_GSF_i))*(1/24)))*Rad_Spec!BF37,".")</f>
        <v>47261.237370769661</v>
      </c>
    </row>
    <row r="38" spans="1:18">
      <c r="A38" s="88" t="s">
        <v>45</v>
      </c>
      <c r="B38" s="28"/>
      <c r="C38" s="30">
        <f>IFERROR((s_DL/(k_decay*Rad_Spec!X38*s_IFDres_adj))*Rad_Spec!BF38,".")</f>
        <v>84.670706966111794</v>
      </c>
      <c r="D38" s="30">
        <f>IFERROR((s_DL/(k_decay*Rad_Spec!AN38*s_IFAres_adj*(1/s_PEFm_pp)*s_SLF*(s_ET_res_o+s_ET_res_i)*(1/24)))*Rad_Spec!BF38,".")</f>
        <v>603.26826593758847</v>
      </c>
      <c r="E38" s="30">
        <f>IFERROR((s_DL/(k_decay*Rad_Spec!AN38*s_IFAres_adj*(1/s_PEF)*s_SLF*(s_ET_res_o+s_ET_res_i)*(1/24)))*Rad_Spec!BF38,".")</f>
        <v>2960.8522037707107</v>
      </c>
      <c r="F38" s="30">
        <f>IFERROR((s_DL/(k_decay*Rad_Spec!AY38*s_Fam*s_Foffset*s_EF_res*(1/365)*acf!C38*((s_ET_res_o*s_GSF_s)+(s_ET_res_i*s_GSF_i))*(1/24)))*Rad_Spec!BF38,".")</f>
        <v>107329437392.36411</v>
      </c>
      <c r="G38" s="30">
        <f t="shared" si="4"/>
        <v>82.316717513220098</v>
      </c>
      <c r="H38" s="30">
        <f t="shared" si="5"/>
        <v>74.249537449843061</v>
      </c>
      <c r="I38" s="89" t="str">
        <f>IFERROR((s_DL/(Rad_Spec!AV38*s_Fam*s_Foffset*Fsurf!C38*s_EF_res*(1/365)*((s_ET_res_o*s_GSF_s)+(s_ET_res_i*s_GSF_i))*(1/24)))*Rad_Spec!BF38,".")</f>
        <v>.</v>
      </c>
      <c r="J38" s="30" t="str">
        <f>IFERROR((s_DL/(Rad_Spec!AZ38*s_Fam*s_Foffset*Fsurf!C38*s_EF_res*(1/365)*((s_ET_res_o*s_GSF_s)+(s_ET_res_i*s_GSF_i))*(1/24)))*Rad_Spec!BF38,".")</f>
        <v>.</v>
      </c>
      <c r="K38" s="30" t="str">
        <f>IFERROR((s_DL/(Rad_Spec!BA38*s_Fam*s_Foffset*Fsurf!C38*s_EF_res*(1/365)*((s_ET_res_o*s_GSF_s)+(s_ET_res_i*s_GSF_i))*(1/24)))*Rad_Spec!BF38,".")</f>
        <v>.</v>
      </c>
      <c r="L38" s="30" t="str">
        <f>IFERROR((s_DL/(Rad_Spec!BB38*s_Fam*s_Foffset*Fsurf!C38*s_EF_res*(1/365)*((s_ET_res_o*s_GSF_s)+(s_ET_res_i*s_GSF_i))*(1/24)))*Rad_Spec!BF38,".")</f>
        <v>.</v>
      </c>
      <c r="M38" s="30" t="str">
        <f>IFERROR((s_DL/(Rad_Spec!AY38*s_Fam*s_Foffset*Fsurf!C38*s_EF_res*(1/365)*((s_ET_res_o*s_GSF_s)+(s_ET_res_i*s_GSF_i))*(1/24)))*Rad_Spec!BF38,".")</f>
        <v>.</v>
      </c>
      <c r="N38" s="30">
        <f>IFERROR((s_DL/(Rad_Spec!AV38*s_Fam*s_Foffset*s_EF_res*(1/365)*acf!D38*((s_ET_res_o*s_GSF_s)+(s_ET_res_i*s_GSF_i))*(1/24)))*Rad_Spec!BF38,".")</f>
        <v>28246502854.017284</v>
      </c>
      <c r="O38" s="30">
        <f>IFERROR((s_DL/(Rad_Spec!AZ38*s_Fam*s_Foffset*s_EF_res*(1/365)*acf!E38*((s_ET_res_o*s_GSF_s)+(s_ET_res_i*s_GSF_i))*(1/24)))*Rad_Spec!BF38,".")</f>
        <v>93462447522.68898</v>
      </c>
      <c r="P38" s="30">
        <f>IFERROR((s_DL/(Rad_Spec!BA38*s_Fam*s_Foffset*s_EF_res*(1/365)*acf!F38*((s_ET_res_o*s_GSF_s)+(s_ET_res_i*s_GSF_i))*(1/24)))*Rad_Spec!BF38,".")</f>
        <v>35860554243.891853</v>
      </c>
      <c r="Q38" s="30">
        <f>IFERROR((s_DL/(Rad_Spec!BB38*s_Fam*s_Foffset*s_EF_res*(1/365)*acf!G38*((s_ET_res_o*s_GSF_s)+(s_ET_res_i*s_GSF_i))*(1/24)))*Rad_Spec!BF38,".")</f>
        <v>27691970282.650051</v>
      </c>
      <c r="R38" s="30">
        <f>IFERROR((s_DL/(Rad_Spec!AY38*s_Fam*s_Foffset*s_EF_res*(1/365)*acf!C38*((s_ET_res_o*s_GSF_s)+(s_ET_res_i*s_GSF_i))*(1/24)))*Rad_Spec!BF38,".")</f>
        <v>94964750018.310486</v>
      </c>
    </row>
    <row r="39" spans="1:18">
      <c r="A39" s="88" t="s">
        <v>46</v>
      </c>
      <c r="B39" s="28"/>
      <c r="C39" s="30">
        <f>IFERROR((s_DL/(k_decay*Rad_Spec!X39*s_IFDres_adj))*Rad_Spec!BF39,".")</f>
        <v>3511.760190236304</v>
      </c>
      <c r="D39" s="30">
        <f>IFERROR((s_DL/(k_decay*Rad_Spec!AN39*s_IFAres_adj*(1/s_PEFm_pp)*s_SLF*(s_ET_res_o+s_ET_res_i)*(1/24)))*Rad_Spec!BF39,".")</f>
        <v>456.32679128839845</v>
      </c>
      <c r="E39" s="30">
        <f>IFERROR((s_DL/(k_decay*Rad_Spec!AN39*s_IFAres_adj*(1/s_PEF)*s_SLF*(s_ET_res_o+s_ET_res_i)*(1/24)))*Rad_Spec!BF39,".")</f>
        <v>2239.6606317854162</v>
      </c>
      <c r="F39" s="30">
        <f>IFERROR((s_DL/(k_decay*Rad_Spec!AY39*s_Fam*s_Foffset*s_EF_res*(1/365)*acf!C39*((s_ET_res_o*s_GSF_s)+(s_ET_res_i*s_GSF_i))*(1/24)))*Rad_Spec!BF39,".")</f>
        <v>580820.92258167709</v>
      </c>
      <c r="G39" s="30">
        <f t="shared" si="4"/>
        <v>1364.3022608545784</v>
      </c>
      <c r="H39" s="30">
        <f t="shared" si="5"/>
        <v>403.56897478225994</v>
      </c>
      <c r="I39" s="89">
        <f>IFERROR((s_DL/(Rad_Spec!AV39*s_Fam*s_Foffset*Fsurf!C39*s_EF_res*(1/365)*((s_ET_res_o*s_GSF_s)+(s_ET_res_i*s_GSF_i))*(1/24)))*Rad_Spec!BF39,".")</f>
        <v>662425.02765771793</v>
      </c>
      <c r="J39" s="30">
        <f>IFERROR((s_DL/(Rad_Spec!AZ39*s_Fam*s_Foffset*Fsurf!C39*s_EF_res*(1/365)*((s_ET_res_o*s_GSF_s)+(s_ET_res_i*s_GSF_i))*(1/24)))*Rad_Spec!BF39,".")</f>
        <v>1423719.4624285281</v>
      </c>
      <c r="K39" s="30">
        <f>IFERROR((s_DL/(Rad_Spec!BA39*s_Fam*s_Foffset*Fsurf!C39*s_EF_res*(1/365)*((s_ET_res_o*s_GSF_s)+(s_ET_res_i*s_GSF_i))*(1/24)))*Rad_Spec!BF39,".")</f>
        <v>781878.72116976546</v>
      </c>
      <c r="L39" s="30">
        <f>IFERROR((s_DL/(Rad_Spec!BB39*s_Fam*s_Foffset*Fsurf!C39*s_EF_res*(1/365)*((s_ET_res_o*s_GSF_s)+(s_ET_res_i*s_GSF_i))*(1/24)))*Rad_Spec!BF39,".")</f>
        <v>667057.37050847127</v>
      </c>
      <c r="M39" s="30">
        <f>IFERROR((s_DL/(Rad_Spec!AY39*s_Fam*s_Foffset*Fsurf!C39*s_EF_res*(1/365)*((s_ET_res_o*s_GSF_s)+(s_ET_res_i*s_GSF_i))*(1/24)))*Rad_Spec!BF39,".")</f>
        <v>425773.43247990421</v>
      </c>
      <c r="N39" s="30">
        <f>IFERROR((s_DL/(Rad_Spec!AV39*s_Fam*s_Foffset*s_EF_res*(1/365)*acf!D39*((s_ET_res_o*s_GSF_s)+(s_ET_res_i*s_GSF_i))*(1/24)))*Rad_Spec!BF39,".")</f>
        <v>799547.00838286569</v>
      </c>
      <c r="O39" s="30">
        <f>IFERROR((s_DL/(Rad_Spec!AZ39*s_Fam*s_Foffset*s_EF_res*(1/365)*acf!E39*((s_ET_res_o*s_GSF_s)+(s_ET_res_i*s_GSF_i))*(1/24)))*Rad_Spec!BF39,".")</f>
        <v>1758392.8653640535</v>
      </c>
      <c r="P39" s="30">
        <f>IFERROR((s_DL/(Rad_Spec!BA39*s_Fam*s_Foffset*s_EF_res*(1/365)*acf!F39*((s_ET_res_o*s_GSF_s)+(s_ET_res_i*s_GSF_i))*(1/24)))*Rad_Spec!BF39,".")</f>
        <v>969942.27246445999</v>
      </c>
      <c r="Q39" s="30">
        <f>IFERROR((s_DL/(Rad_Spec!BB39*s_Fam*s_Foffset*s_EF_res*(1/365)*acf!G39*((s_ET_res_o*s_GSF_s)+(s_ET_res_i*s_GSF_i))*(1/24)))*Rad_Spec!BF39,".")</f>
        <v>840626.4333642195</v>
      </c>
      <c r="R39" s="30">
        <f>IFERROR((s_DL/(Rad_Spec!AY39*s_Fam*s_Foffset*s_EF_res*(1/365)*acf!C39*((s_ET_res_o*s_GSF_s)+(s_ET_res_i*s_GSF_i))*(1/24)))*Rad_Spec!BF39,".")</f>
        <v>513908.53300324443</v>
      </c>
    </row>
    <row r="40" spans="1:18">
      <c r="A40" s="88" t="s">
        <v>47</v>
      </c>
      <c r="B40" s="28"/>
      <c r="C40" s="30" t="str">
        <f>IFERROR((s_DL/(k_decay*Rad_Spec!X40*s_IFDres_adj))*Rad_Spec!BF40,".")</f>
        <v>.</v>
      </c>
      <c r="D40" s="30" t="str">
        <f>IFERROR((s_DL/(k_decay*Rad_Spec!AN40*s_IFAres_adj*(1/s_PEFm_pp)*s_SLF*(s_ET_res_o+s_ET_res_i)*(1/24)))*Rad_Spec!BF40,".")</f>
        <v>.</v>
      </c>
      <c r="E40" s="30" t="str">
        <f>IFERROR((s_DL/(k_decay*Rad_Spec!AN40*s_IFAres_adj*(1/s_PEF)*s_SLF*(s_ET_res_o+s_ET_res_i)*(1/24)))*Rad_Spec!BF40,".")</f>
        <v>.</v>
      </c>
      <c r="F40" s="30">
        <f>IFERROR((s_DL/(k_decay*Rad_Spec!AY40*s_Fam*s_Foffset*s_EF_res*(1/365)*acf!C40*((s_ET_res_o*s_GSF_s)+(s_ET_res_i*s_GSF_i))*(1/24)))*Rad_Spec!BF40,".")</f>
        <v>1331430186.9199204</v>
      </c>
      <c r="G40" s="30">
        <f t="shared" si="4"/>
        <v>1331430186.9199204</v>
      </c>
      <c r="H40" s="30">
        <f t="shared" si="5"/>
        <v>1331430186.9199204</v>
      </c>
      <c r="I40" s="89">
        <f>IFERROR((s_DL/(Rad_Spec!AV40*s_Fam*s_Foffset*Fsurf!C40*s_EF_res*(1/365)*((s_ET_res_o*s_GSF_s)+(s_ET_res_i*s_GSF_i))*(1/24)))*Rad_Spec!BF40,".")</f>
        <v>329995894.43841624</v>
      </c>
      <c r="J40" s="30">
        <f>IFERROR((s_DL/(Rad_Spec!AZ40*s_Fam*s_Foffset*Fsurf!C40*s_EF_res*(1/365)*((s_ET_res_o*s_GSF_s)+(s_ET_res_i*s_GSF_i))*(1/24)))*Rad_Spec!BF40,".")</f>
        <v>1059496020.9985961</v>
      </c>
      <c r="K40" s="30">
        <f>IFERROR((s_DL/(Rad_Spec!BA40*s_Fam*s_Foffset*Fsurf!C40*s_EF_res*(1/365)*((s_ET_res_o*s_GSF_s)+(s_ET_res_i*s_GSF_i))*(1/24)))*Rad_Spec!BF40,".")</f>
        <v>428176491.13083768</v>
      </c>
      <c r="L40" s="30">
        <f>IFERROR((s_DL/(Rad_Spec!BB40*s_Fam*s_Foffset*Fsurf!C40*s_EF_res*(1/365)*((s_ET_res_o*s_GSF_s)+(s_ET_res_i*s_GSF_i))*(1/24)))*Rad_Spec!BF40,".")</f>
        <v>334253905.9795571</v>
      </c>
      <c r="M40" s="30">
        <f>IFERROR((s_DL/(Rad_Spec!AY40*s_Fam*s_Foffset*Fsurf!C40*s_EF_res*(1/365)*((s_ET_res_o*s_GSF_s)+(s_ET_res_i*s_GSF_i))*(1/24)))*Rad_Spec!BF40,".")</f>
        <v>979746771.24858618</v>
      </c>
      <c r="N40" s="30">
        <f>IFERROR((s_DL/(Rad_Spec!AV40*s_Fam*s_Foffset*s_EF_res*(1/365)*acf!D40*((s_ET_res_o*s_GSF_s)+(s_ET_res_i*s_GSF_i))*(1/24)))*Rad_Spec!BF40,".")</f>
        <v>404419487.74661857</v>
      </c>
      <c r="O40" s="30">
        <f>IFERROR((s_DL/(Rad_Spec!AZ40*s_Fam*s_Foffset*s_EF_res*(1/365)*acf!E40*((s_ET_res_o*s_GSF_s)+(s_ET_res_i*s_GSF_i))*(1/24)))*Rad_Spec!BF40,".")</f>
        <v>1342410093.6328156</v>
      </c>
      <c r="P40" s="30">
        <f>IFERROR((s_DL/(Rad_Spec!BA40*s_Fam*s_Foffset*s_EF_res*(1/365)*acf!F40*((s_ET_res_o*s_GSF_s)+(s_ET_res_i*s_GSF_i))*(1/24)))*Rad_Spec!BF40,".")</f>
        <v>554403550.38751924</v>
      </c>
      <c r="Q40" s="30">
        <f>IFERROR((s_DL/(Rad_Spec!BB40*s_Fam*s_Foffset*s_EF_res*(1/365)*acf!G40*((s_ET_res_o*s_GSF_s)+(s_ET_res_i*s_GSF_i))*(1/24)))*Rad_Spec!BF40,".")</f>
        <v>429413421.82804471</v>
      </c>
      <c r="R40" s="30">
        <f>IFERROR((s_DL/(Rad_Spec!AY40*s_Fam*s_Foffset*s_EF_res*(1/365)*acf!C40*((s_ET_res_o*s_GSF_s)+(s_ET_res_i*s_GSF_i))*(1/24)))*Rad_Spec!BF40,".")</f>
        <v>1178045258.9671175</v>
      </c>
    </row>
    <row r="41" spans="1:18">
      <c r="A41" s="34" t="s">
        <v>48</v>
      </c>
      <c r="B41" s="28" t="s">
        <v>9</v>
      </c>
      <c r="C41" s="30" t="str">
        <f>IFERROR((s_DL/(k_decay*Rad_Spec!X41*s_IFDres_adj))*Rad_Spec!BF41,".")</f>
        <v>.</v>
      </c>
      <c r="D41" s="30" t="str">
        <f>IFERROR((s_DL/(k_decay*Rad_Spec!AN41*s_IFAres_adj*(1/s_PEFm_pp)*s_SLF*(s_ET_res_o+s_ET_res_i)*(1/24)))*Rad_Spec!BF41,".")</f>
        <v>.</v>
      </c>
      <c r="E41" s="30" t="str">
        <f>IFERROR((s_DL/(k_decay*Rad_Spec!AN41*s_IFAres_adj*(1/s_PEF)*s_SLF*(s_ET_res_o+s_ET_res_i)*(1/24)))*Rad_Spec!BF41,".")</f>
        <v>.</v>
      </c>
      <c r="F41" s="30">
        <f>IFERROR((s_DL/(k_decay*Rad_Spec!AY41*s_Fam*s_Foffset*s_EF_res*(1/365)*acf!C41*((s_ET_res_o*s_GSF_s)+(s_ET_res_i*s_GSF_i))*(1/24)))*Rad_Spec!BF41,".")</f>
        <v>40961387.02711162</v>
      </c>
      <c r="G41" s="30">
        <f t="shared" si="4"/>
        <v>40961387.02711162</v>
      </c>
      <c r="H41" s="30">
        <f t="shared" si="5"/>
        <v>40961387.02711162</v>
      </c>
      <c r="I41" s="89">
        <f>IFERROR((s_DL/(Rad_Spec!AV41*s_Fam*s_Foffset*Fsurf!C41*s_EF_res*(1/365)*((s_ET_res_o*s_GSF_s)+(s_ET_res_i*s_GSF_i))*(1/24)))*Rad_Spec!BF41,".")</f>
        <v>7459468.3469573408</v>
      </c>
      <c r="J41" s="30">
        <f>IFERROR((s_DL/(Rad_Spec!AZ41*s_Fam*s_Foffset*Fsurf!C41*s_EF_res*(1/365)*((s_ET_res_o*s_GSF_s)+(s_ET_res_i*s_GSF_i))*(1/24)))*Rad_Spec!BF41,".")</f>
        <v>31102929.423278265</v>
      </c>
      <c r="K41" s="30">
        <f>IFERROR((s_DL/(Rad_Spec!BA41*s_Fam*s_Foffset*Fsurf!C41*s_EF_res*(1/365)*((s_ET_res_o*s_GSF_s)+(s_ET_res_i*s_GSF_i))*(1/24)))*Rad_Spec!BF41,".")</f>
        <v>11126780.191172769</v>
      </c>
      <c r="L41" s="30">
        <f>IFERROR((s_DL/(Rad_Spec!BB41*s_Fam*s_Foffset*Fsurf!C41*s_EF_res*(1/365)*((s_ET_res_o*s_GSF_s)+(s_ET_res_i*s_GSF_i))*(1/24)))*Rad_Spec!BF41,".")</f>
        <v>7753062.5821874393</v>
      </c>
      <c r="M41" s="30">
        <f>IFERROR((s_DL/(Rad_Spec!AY41*s_Fam*s_Foffset*Fsurf!C41*s_EF_res*(1/365)*((s_ET_res_o*s_GSF_s)+(s_ET_res_i*s_GSF_i))*(1/24)))*Rad_Spec!BF41,".")</f>
        <v>31594208.947433643</v>
      </c>
      <c r="N41" s="30">
        <f>IFERROR((s_DL/(Rad_Spec!AV41*s_Fam*s_Foffset*s_EF_res*(1/365)*acf!D41*((s_ET_res_o*s_GSF_s)+(s_ET_res_i*s_GSF_i))*(1/24)))*Rad_Spec!BF41,".")</f>
        <v>9637633.1042688806</v>
      </c>
      <c r="O41" s="30">
        <f>IFERROR((s_DL/(Rad_Spec!AZ41*s_Fam*s_Foffset*s_EF_res*(1/365)*acf!E41*((s_ET_res_o*s_GSF_s)+(s_ET_res_i*s_GSF_i))*(1/24)))*Rad_Spec!BF41,".")</f>
        <v>37157633.017676443</v>
      </c>
      <c r="P41" s="30">
        <f>IFERROR((s_DL/(Rad_Spec!BA41*s_Fam*s_Foffset*s_EF_res*(1/365)*acf!F41*((s_ET_res_o*s_GSF_s)+(s_ET_res_i*s_GSF_i))*(1/24)))*Rad_Spec!BF41,".")</f>
        <v>13031300.725765444</v>
      </c>
      <c r="Q41" s="30">
        <f>IFERROR((s_DL/(Rad_Spec!BB41*s_Fam*s_Foffset*s_EF_res*(1/365)*acf!G41*((s_ET_res_o*s_GSF_s)+(s_ET_res_i*s_GSF_i))*(1/24)))*Rad_Spec!BF41,".")</f>
        <v>9370081.7650897503</v>
      </c>
      <c r="R41" s="30">
        <f>IFERROR((s_DL/(Rad_Spec!AY41*s_Fam*s_Foffset*s_EF_res*(1/365)*acf!C41*((s_ET_res_o*s_GSF_s)+(s_ET_res_i*s_GSF_i))*(1/24)))*Rad_Spec!BF41,".")</f>
        <v>36242506.938824818</v>
      </c>
    </row>
    <row r="42" spans="1:18">
      <c r="A42" s="88" t="s">
        <v>49</v>
      </c>
      <c r="B42" s="28"/>
      <c r="C42" s="30" t="str">
        <f>IFERROR((s_DL/(k_decay*Rad_Spec!X42*s_IFDres_adj))*Rad_Spec!BF42,".")</f>
        <v>.</v>
      </c>
      <c r="D42" s="30" t="str">
        <f>IFERROR((s_DL/(k_decay*Rad_Spec!AN42*s_IFAres_adj*(1/s_PEFm_pp)*s_SLF*(s_ET_res_o+s_ET_res_i)*(1/24)))*Rad_Spec!BF42,".")</f>
        <v>.</v>
      </c>
      <c r="E42" s="30" t="str">
        <f>IFERROR((s_DL/(k_decay*Rad_Spec!AN42*s_IFAres_adj*(1/s_PEF)*s_SLF*(s_ET_res_o+s_ET_res_i)*(1/24)))*Rad_Spec!BF42,".")</f>
        <v>.</v>
      </c>
      <c r="F42" s="30">
        <f>IFERROR((s_DL/(k_decay*Rad_Spec!AY42*s_Fam*s_Foffset*s_EF_res*(1/365)*acf!C42*((s_ET_res_o*s_GSF_s)+(s_ET_res_i*s_GSF_i))*(1/24)))*Rad_Spec!BF42,".")</f>
        <v>697932.46728511329</v>
      </c>
      <c r="G42" s="30">
        <f t="shared" si="4"/>
        <v>697932.46728511329</v>
      </c>
      <c r="H42" s="30">
        <f t="shared" si="5"/>
        <v>697932.46728511329</v>
      </c>
      <c r="I42" s="89" t="str">
        <f>IFERROR((s_DL/(Rad_Spec!AV42*s_Fam*s_Foffset*Fsurf!C42*s_EF_res*(1/365)*((s_ET_res_o*s_GSF_s)+(s_ET_res_i*s_GSF_i))*(1/24)))*Rad_Spec!BF42,".")</f>
        <v>.</v>
      </c>
      <c r="J42" s="30" t="str">
        <f>IFERROR((s_DL/(Rad_Spec!AZ42*s_Fam*s_Foffset*Fsurf!C42*s_EF_res*(1/365)*((s_ET_res_o*s_GSF_s)+(s_ET_res_i*s_GSF_i))*(1/24)))*Rad_Spec!BF42,".")</f>
        <v>.</v>
      </c>
      <c r="K42" s="30" t="str">
        <f>IFERROR((s_DL/(Rad_Spec!BA42*s_Fam*s_Foffset*Fsurf!C42*s_EF_res*(1/365)*((s_ET_res_o*s_GSF_s)+(s_ET_res_i*s_GSF_i))*(1/24)))*Rad_Spec!BF42,".")</f>
        <v>.</v>
      </c>
      <c r="L42" s="30" t="str">
        <f>IFERROR((s_DL/(Rad_Spec!BB42*s_Fam*s_Foffset*Fsurf!C42*s_EF_res*(1/365)*((s_ET_res_o*s_GSF_s)+(s_ET_res_i*s_GSF_i))*(1/24)))*Rad_Spec!BF42,".")</f>
        <v>.</v>
      </c>
      <c r="M42" s="30" t="str">
        <f>IFERROR((s_DL/(Rad_Spec!AY42*s_Fam*s_Foffset*Fsurf!C42*s_EF_res*(1/365)*((s_ET_res_o*s_GSF_s)+(s_ET_res_i*s_GSF_i))*(1/24)))*Rad_Spec!BF42,".")</f>
        <v>.</v>
      </c>
      <c r="N42" s="30">
        <f>IFERROR((s_DL/(Rad_Spec!AV42*s_Fam*s_Foffset*s_EF_res*(1/365)*acf!D42*((s_ET_res_o*s_GSF_s)+(s_ET_res_i*s_GSF_i))*(1/24)))*Rad_Spec!BF42,".")</f>
        <v>98690.223235091835</v>
      </c>
      <c r="O42" s="30">
        <f>IFERROR((s_DL/(Rad_Spec!AZ42*s_Fam*s_Foffset*s_EF_res*(1/365)*acf!E42*((s_ET_res_o*s_GSF_s)+(s_ET_res_i*s_GSF_i))*(1/24)))*Rad_Spec!BF42,".")</f>
        <v>562461.47655572661</v>
      </c>
      <c r="P42" s="30">
        <f>IFERROR((s_DL/(Rad_Spec!BA42*s_Fam*s_Foffset*s_EF_res*(1/365)*acf!F42*((s_ET_res_o*s_GSF_s)+(s_ET_res_i*s_GSF_i))*(1/24)))*Rad_Spec!BF42,".")</f>
        <v>192914.00310043036</v>
      </c>
      <c r="Q42" s="30">
        <f>IFERROR((s_DL/(Rad_Spec!BB42*s_Fam*s_Foffset*s_EF_res*(1/365)*acf!G42*((s_ET_res_o*s_GSF_s)+(s_ET_res_i*s_GSF_i))*(1/24)))*Rad_Spec!BF42,".")</f>
        <v>119977.47177674505</v>
      </c>
      <c r="R42" s="30">
        <f>IFERROR((s_DL/(Rad_Spec!AY42*s_Fam*s_Foffset*s_EF_res*(1/365)*acf!C42*((s_ET_res_o*s_GSF_s)+(s_ET_res_i*s_GSF_i))*(1/24)))*Rad_Spec!BF42,".")</f>
        <v>617528.46093003743</v>
      </c>
    </row>
    <row r="43" spans="1:18">
      <c r="A43" s="88" t="s">
        <v>50</v>
      </c>
      <c r="B43" s="28"/>
      <c r="C43" s="30" t="str">
        <f>IFERROR((s_DL/(k_decay*Rad_Spec!X43*s_IFDres_adj))*Rad_Spec!BF43,".")</f>
        <v>.</v>
      </c>
      <c r="D43" s="30" t="str">
        <f>IFERROR((s_DL/(k_decay*Rad_Spec!AN43*s_IFAres_adj*(1/s_PEFm_pp)*s_SLF*(s_ET_res_o+s_ET_res_i)*(1/24)))*Rad_Spec!BF43,".")</f>
        <v>.</v>
      </c>
      <c r="E43" s="30" t="str">
        <f>IFERROR((s_DL/(k_decay*Rad_Spec!AN43*s_IFAres_adj*(1/s_PEF)*s_SLF*(s_ET_res_o+s_ET_res_i)*(1/24)))*Rad_Spec!BF43,".")</f>
        <v>.</v>
      </c>
      <c r="F43" s="30">
        <f>IFERROR((s_DL/(k_decay*Rad_Spec!AY43*s_Fam*s_Foffset*s_EF_res*(1/365)*acf!C43*((s_ET_res_o*s_GSF_s)+(s_ET_res_i*s_GSF_i))*(1/24)))*Rad_Spec!BF43,".")</f>
        <v>4574369.6343969433</v>
      </c>
      <c r="G43" s="30">
        <f t="shared" si="4"/>
        <v>4574369.6343969433</v>
      </c>
      <c r="H43" s="30">
        <f t="shared" si="5"/>
        <v>4574369.6343969433</v>
      </c>
      <c r="I43" s="89" t="str">
        <f>IFERROR((s_DL/(Rad_Spec!AV43*s_Fam*s_Foffset*Fsurf!C43*s_EF_res*(1/365)*((s_ET_res_o*s_GSF_s)+(s_ET_res_i*s_GSF_i))*(1/24)))*Rad_Spec!BF43,".")</f>
        <v>.</v>
      </c>
      <c r="J43" s="30" t="str">
        <f>IFERROR((s_DL/(Rad_Spec!AZ43*s_Fam*s_Foffset*Fsurf!C43*s_EF_res*(1/365)*((s_ET_res_o*s_GSF_s)+(s_ET_res_i*s_GSF_i))*(1/24)))*Rad_Spec!BF43,".")</f>
        <v>.</v>
      </c>
      <c r="K43" s="30" t="str">
        <f>IFERROR((s_DL/(Rad_Spec!BA43*s_Fam*s_Foffset*Fsurf!C43*s_EF_res*(1/365)*((s_ET_res_o*s_GSF_s)+(s_ET_res_i*s_GSF_i))*(1/24)))*Rad_Spec!BF43,".")</f>
        <v>.</v>
      </c>
      <c r="L43" s="30" t="str">
        <f>IFERROR((s_DL/(Rad_Spec!BB43*s_Fam*s_Foffset*Fsurf!C43*s_EF_res*(1/365)*((s_ET_res_o*s_GSF_s)+(s_ET_res_i*s_GSF_i))*(1/24)))*Rad_Spec!BF43,".")</f>
        <v>.</v>
      </c>
      <c r="M43" s="30" t="str">
        <f>IFERROR((s_DL/(Rad_Spec!AY43*s_Fam*s_Foffset*Fsurf!C43*s_EF_res*(1/365)*((s_ET_res_o*s_GSF_s)+(s_ET_res_i*s_GSF_i))*(1/24)))*Rad_Spec!BF43,".")</f>
        <v>.</v>
      </c>
      <c r="N43" s="30">
        <f>IFERROR((s_DL/(Rad_Spec!AV43*s_Fam*s_Foffset*s_EF_res*(1/365)*acf!D43*((s_ET_res_o*s_GSF_s)+(s_ET_res_i*s_GSF_i))*(1/24)))*Rad_Spec!BF43,".")</f>
        <v>810812.50137710711</v>
      </c>
      <c r="O43" s="30">
        <f>IFERROR((s_DL/(Rad_Spec!AZ43*s_Fam*s_Foffset*s_EF_res*(1/365)*acf!E43*((s_ET_res_o*s_GSF_s)+(s_ET_res_i*s_GSF_i))*(1/24)))*Rad_Spec!BF43,".")</f>
        <v>4008611.2840895746</v>
      </c>
      <c r="P43" s="30">
        <f>IFERROR((s_DL/(Rad_Spec!BA43*s_Fam*s_Foffset*s_EF_res*(1/365)*acf!F43*((s_ET_res_o*s_GSF_s)+(s_ET_res_i*s_GSF_i))*(1/24)))*Rad_Spec!BF43,".")</f>
        <v>1413891.0644858738</v>
      </c>
      <c r="Q43" s="30">
        <f>IFERROR((s_DL/(Rad_Spec!BB43*s_Fam*s_Foffset*s_EF_res*(1/365)*acf!G43*((s_ET_res_o*s_GSF_s)+(s_ET_res_i*s_GSF_i))*(1/24)))*Rad_Spec!BF43,".")</f>
        <v>912647.4196459814</v>
      </c>
      <c r="R43" s="30">
        <f>IFERROR((s_DL/(Rad_Spec!AY43*s_Fam*s_Foffset*s_EF_res*(1/365)*acf!C43*((s_ET_res_o*s_GSF_s)+(s_ET_res_i*s_GSF_i))*(1/24)))*Rad_Spec!BF43,".")</f>
        <v>4047387.9242821909</v>
      </c>
    </row>
    <row r="44" spans="1:18">
      <c r="A44" s="88" t="s">
        <v>51</v>
      </c>
      <c r="B44" s="28"/>
      <c r="C44" s="30">
        <f>IFERROR((s_DL/(k_decay*Rad_Spec!X44*s_IFDres_adj))*Rad_Spec!BF44,".")</f>
        <v>314.79817574832265</v>
      </c>
      <c r="D44" s="30">
        <f>IFERROR((s_DL/(k_decay*Rad_Spec!AN44*s_IFAres_adj*(1/s_PEFm_pp)*s_SLF*(s_ET_res_o+s_ET_res_i)*(1/24)))*Rad_Spec!BF44,".")</f>
        <v>861.41560060141967</v>
      </c>
      <c r="E44" s="30">
        <f>IFERROR((s_DL/(k_decay*Rad_Spec!AN44*s_IFAres_adj*(1/s_PEF)*s_SLF*(s_ET_res_o+s_ET_res_i)*(1/24)))*Rad_Spec!BF44,".")</f>
        <v>4227.8442666617093</v>
      </c>
      <c r="F44" s="30">
        <f>IFERROR((s_DL/(k_decay*Rad_Spec!AY44*s_Fam*s_Foffset*s_EF_res*(1/365)*acf!C44*((s_ET_res_o*s_GSF_s)+(s_ET_res_i*s_GSF_i))*(1/24)))*Rad_Spec!BF44,".")</f>
        <v>544.14350769545104</v>
      </c>
      <c r="G44" s="30">
        <f t="shared" si="4"/>
        <v>190.44295766450767</v>
      </c>
      <c r="H44" s="30">
        <f t="shared" si="5"/>
        <v>161.93627034603512</v>
      </c>
      <c r="I44" s="89">
        <f>IFERROR((s_DL/(Rad_Spec!AV44*s_Fam*s_Foffset*Fsurf!C44*s_EF_res*(1/365)*((s_ET_res_o*s_GSF_s)+(s_ET_res_i*s_GSF_i))*(1/24)))*Rad_Spec!BF44,".")</f>
        <v>166.92235410541173</v>
      </c>
      <c r="J44" s="30">
        <f>IFERROR((s_DL/(Rad_Spec!AZ44*s_Fam*s_Foffset*Fsurf!C44*s_EF_res*(1/365)*((s_ET_res_o*s_GSF_s)+(s_ET_res_i*s_GSF_i))*(1/24)))*Rad_Spec!BF44,".")</f>
        <v>535.67892722717079</v>
      </c>
      <c r="K44" s="30">
        <f>IFERROR((s_DL/(Rad_Spec!BA44*s_Fam*s_Foffset*Fsurf!C44*s_EF_res*(1/365)*((s_ET_res_o*s_GSF_s)+(s_ET_res_i*s_GSF_i))*(1/24)))*Rad_Spec!BF44,".")</f>
        <v>231.19570060862384</v>
      </c>
      <c r="L44" s="30">
        <f>IFERROR((s_DL/(Rad_Spec!BB44*s_Fam*s_Foffset*Fsurf!C44*s_EF_res*(1/365)*((s_ET_res_o*s_GSF_s)+(s_ET_res_i*s_GSF_i))*(1/24)))*Rad_Spec!BF44,".")</f>
        <v>172.36356648949979</v>
      </c>
      <c r="M44" s="30">
        <f>IFERROR((s_DL/(Rad_Spec!AY44*s_Fam*s_Foffset*Fsurf!C44*s_EF_res*(1/365)*((s_ET_res_o*s_GSF_s)+(s_ET_res_i*s_GSF_i))*(1/24)))*Rad_Spec!BF44,".")</f>
        <v>424.52491668822847</v>
      </c>
      <c r="N44" s="30">
        <f>IFERROR((s_DL/(Rad_Spec!AV44*s_Fam*s_Foffset*s_EF_res*(1/365)*acf!D44*((s_ET_res_o*s_GSF_s)+(s_ET_res_i*s_GSF_i))*(1/24)))*Rad_Spec!BF44,".")</f>
        <v>215.48570468954983</v>
      </c>
      <c r="O44" s="30">
        <f>IFERROR((s_DL/(Rad_Spec!AZ44*s_Fam*s_Foffset*s_EF_res*(1/365)*acf!E44*((s_ET_res_o*s_GSF_s)+(s_ET_res_i*s_GSF_i))*(1/24)))*Rad_Spec!BF44,".")</f>
        <v>615.49697136617817</v>
      </c>
      <c r="P44" s="30">
        <f>IFERROR((s_DL/(Rad_Spec!BA44*s_Fam*s_Foffset*s_EF_res*(1/365)*acf!F44*((s_ET_res_o*s_GSF_s)+(s_ET_res_i*s_GSF_i))*(1/24)))*Rad_Spec!BF44,".")</f>
        <v>272.40917681220049</v>
      </c>
      <c r="Q44" s="30">
        <f>IFERROR((s_DL/(Rad_Spec!BB44*s_Fam*s_Foffset*s_EF_res*(1/365)*acf!G44*((s_ET_res_o*s_GSF_s)+(s_ET_res_i*s_GSF_i))*(1/24)))*Rad_Spec!BF44,".")</f>
        <v>206.98162420022334</v>
      </c>
      <c r="R44" s="30">
        <f>IFERROR((s_DL/(Rad_Spec!AY44*s_Fam*s_Foffset*s_EF_res*(1/365)*acf!C44*((s_ET_res_o*s_GSF_s)+(s_ET_res_i*s_GSF_i))*(1/24)))*Rad_Spec!BF44,".")</f>
        <v>481.45647119605087</v>
      </c>
    </row>
    <row r="45" spans="1:18">
      <c r="A45" s="88" t="s">
        <v>52</v>
      </c>
      <c r="B45" s="28"/>
      <c r="C45" s="30">
        <f>IFERROR((s_DL/(k_decay*Rad_Spec!X45*s_IFDres_adj))*Rad_Spec!BF45,".")</f>
        <v>52594.464489111764</v>
      </c>
      <c r="D45" s="30">
        <f>IFERROR((s_DL/(k_decay*Rad_Spec!AN45*s_IFAres_adj*(1/s_PEFm_pp)*s_SLF*(s_ET_res_o+s_ET_res_i)*(1/24)))*Rad_Spec!BF45,".")</f>
        <v>574543.69826341246</v>
      </c>
      <c r="E45" s="30">
        <f>IFERROR((s_DL/(k_decay*Rad_Spec!AN45*s_IFAres_adj*(1/s_PEF)*s_SLF*(s_ET_res_o+s_ET_res_i)*(1/24)))*Rad_Spec!BF45,".")</f>
        <v>2819871.4754569759</v>
      </c>
      <c r="F45" s="30">
        <f>IFERROR((s_DL/(k_decay*Rad_Spec!AY45*s_Fam*s_Foffset*s_EF_res*(1/365)*acf!C45*((s_ET_res_o*s_GSF_s)+(s_ET_res_i*s_GSF_i))*(1/24)))*Rad_Spec!BF45,".")</f>
        <v>7723.4929519803582</v>
      </c>
      <c r="G45" s="30">
        <f t="shared" si="4"/>
        <v>6718.4826967289973</v>
      </c>
      <c r="H45" s="30">
        <f t="shared" si="5"/>
        <v>6656.5036706008286</v>
      </c>
      <c r="I45" s="89">
        <f>IFERROR((s_DL/(Rad_Spec!AV45*s_Fam*s_Foffset*Fsurf!C45*s_EF_res*(1/365)*((s_ET_res_o*s_GSF_s)+(s_ET_res_i*s_GSF_i))*(1/24)))*Rad_Spec!BF45,".")</f>
        <v>1288.1683747182442</v>
      </c>
      <c r="J45" s="30">
        <f>IFERROR((s_DL/(Rad_Spec!AZ45*s_Fam*s_Foffset*Fsurf!C45*s_EF_res*(1/365)*((s_ET_res_o*s_GSF_s)+(s_ET_res_i*s_GSF_i))*(1/24)))*Rad_Spec!BF45,".")</f>
        <v>6371.5855093590571</v>
      </c>
      <c r="K45" s="30">
        <f>IFERROR((s_DL/(Rad_Spec!BA45*s_Fam*s_Foffset*Fsurf!C45*s_EF_res*(1/365)*((s_ET_res_o*s_GSF_s)+(s_ET_res_i*s_GSF_i))*(1/24)))*Rad_Spec!BF45,".")</f>
        <v>2242.1092792393219</v>
      </c>
      <c r="L45" s="30">
        <f>IFERROR((s_DL/(Rad_Spec!BB45*s_Fam*s_Foffset*Fsurf!C45*s_EF_res*(1/365)*((s_ET_res_o*s_GSF_s)+(s_ET_res_i*s_GSF_i))*(1/24)))*Rad_Spec!BF45,".")</f>
        <v>1445.2620789521764</v>
      </c>
      <c r="M45" s="30">
        <f>IFERROR((s_DL/(Rad_Spec!AY45*s_Fam*s_Foffset*Fsurf!C45*s_EF_res*(1/365)*((s_ET_res_o*s_GSF_s)+(s_ET_res_i*s_GSF_i))*(1/24)))*Rad_Spec!BF45,".")</f>
        <v>6137.1552507645411</v>
      </c>
      <c r="N45" s="30">
        <f>IFERROR((s_DL/(Rad_Spec!AV45*s_Fam*s_Foffset*s_EF_res*(1/365)*acf!D45*((s_ET_res_o*s_GSF_s)+(s_ET_res_i*s_GSF_i))*(1/24)))*Rad_Spec!BF45,".")</f>
        <v>1396.8777516997748</v>
      </c>
      <c r="O45" s="30">
        <f>IFERROR((s_DL/(Rad_Spec!AZ45*s_Fam*s_Foffset*s_EF_res*(1/365)*acf!E45*((s_ET_res_o*s_GSF_s)+(s_ET_res_i*s_GSF_i))*(1/24)))*Rad_Spec!BF45,".")</f>
        <v>6787.2176855320677</v>
      </c>
      <c r="P45" s="30">
        <f>IFERROR((s_DL/(Rad_Spec!BA45*s_Fam*s_Foffset*s_EF_res*(1/365)*acf!F45*((s_ET_res_o*s_GSF_s)+(s_ET_res_i*s_GSF_i))*(1/24)))*Rad_Spec!BF45,".")</f>
        <v>2372.2545953144172</v>
      </c>
      <c r="Q45" s="30">
        <f>IFERROR((s_DL/(Rad_Spec!BB45*s_Fam*s_Foffset*s_EF_res*(1/365)*acf!G45*((s_ET_res_o*s_GSF_s)+(s_ET_res_i*s_GSF_i))*(1/24)))*Rad_Spec!BF45,".")</f>
        <v>1560.4873841668891</v>
      </c>
      <c r="R45" s="30">
        <f>IFERROR((s_DL/(Rad_Spec!AY45*s_Fam*s_Foffset*s_EF_res*(1/365)*acf!C45*((s_ET_res_o*s_GSF_s)+(s_ET_res_i*s_GSF_i))*(1/24)))*Rad_Spec!BF45,".")</f>
        <v>6833.722371726315</v>
      </c>
    </row>
    <row r="46" spans="1:18">
      <c r="A46" s="88" t="s">
        <v>53</v>
      </c>
      <c r="B46" s="28"/>
      <c r="C46" s="30">
        <f>IFERROR((s_DL/(k_decay*Rad_Spec!X46*s_IFDres_adj))*Rad_Spec!BF46,".")</f>
        <v>925.45442487984155</v>
      </c>
      <c r="D46" s="30">
        <f>IFERROR((s_DL/(k_decay*Rad_Spec!AN46*s_IFAres_adj*(1/s_PEFm_pp)*s_SLF*(s_ET_res_o+s_ET_res_i)*(1/24)))*Rad_Spec!BF46,".")</f>
        <v>1712.5218347438454</v>
      </c>
      <c r="E46" s="30">
        <f>IFERROR((s_DL/(k_decay*Rad_Spec!AN46*s_IFAres_adj*(1/s_PEF)*s_SLF*(s_ET_res_o+s_ET_res_i)*(1/24)))*Rad_Spec!BF46,".")</f>
        <v>8405.0899652847838</v>
      </c>
      <c r="F46" s="30" t="str">
        <f>IFERROR((s_DL/(k_decay*Rad_Spec!AY46*s_Fam*s_Foffset*s_EF_res*(1/365)*acf!C46*((s_ET_res_o*s_GSF_s)+(s_ET_res_i*s_GSF_i))*(1/24)))*Rad_Spec!BF46,".")</f>
        <v>.</v>
      </c>
      <c r="G46" s="30">
        <f t="shared" si="4"/>
        <v>833.66279336126865</v>
      </c>
      <c r="H46" s="30">
        <f t="shared" si="5"/>
        <v>600.78664615924947</v>
      </c>
      <c r="I46" s="89" t="str">
        <f>IFERROR((s_DL/(Rad_Spec!AV46*s_Fam*s_Foffset*Fsurf!C46*s_EF_res*(1/365)*((s_ET_res_o*s_GSF_s)+(s_ET_res_i*s_GSF_i))*(1/24)))*Rad_Spec!BF46,".")</f>
        <v>.</v>
      </c>
      <c r="J46" s="30" t="str">
        <f>IFERROR((s_DL/(Rad_Spec!AZ46*s_Fam*s_Foffset*Fsurf!C46*s_EF_res*(1/365)*((s_ET_res_o*s_GSF_s)+(s_ET_res_i*s_GSF_i))*(1/24)))*Rad_Spec!BF46,".")</f>
        <v>.</v>
      </c>
      <c r="K46" s="30" t="str">
        <f>IFERROR((s_DL/(Rad_Spec!BA46*s_Fam*s_Foffset*Fsurf!C46*s_EF_res*(1/365)*((s_ET_res_o*s_GSF_s)+(s_ET_res_i*s_GSF_i))*(1/24)))*Rad_Spec!BF46,".")</f>
        <v>.</v>
      </c>
      <c r="L46" s="30" t="str">
        <f>IFERROR((s_DL/(Rad_Spec!BB46*s_Fam*s_Foffset*Fsurf!C46*s_EF_res*(1/365)*((s_ET_res_o*s_GSF_s)+(s_ET_res_i*s_GSF_i))*(1/24)))*Rad_Spec!BF46,".")</f>
        <v>.</v>
      </c>
      <c r="M46" s="30" t="str">
        <f>IFERROR((s_DL/(Rad_Spec!AY46*s_Fam*s_Foffset*Fsurf!C46*s_EF_res*(1/365)*((s_ET_res_o*s_GSF_s)+(s_ET_res_i*s_GSF_i))*(1/24)))*Rad_Spec!BF46,".")</f>
        <v>.</v>
      </c>
      <c r="N46" s="30" t="str">
        <f>IFERROR((s_DL/(Rad_Spec!AV46*s_Fam*s_Foffset*s_EF_res*(1/365)*acf!D46*((s_ET_res_o*s_GSF_s)+(s_ET_res_i*s_GSF_i))*(1/24)))*Rad_Spec!BF46,".")</f>
        <v>.</v>
      </c>
      <c r="O46" s="30" t="str">
        <f>IFERROR((s_DL/(Rad_Spec!AZ46*s_Fam*s_Foffset*s_EF_res*(1/365)*acf!E46*((s_ET_res_o*s_GSF_s)+(s_ET_res_i*s_GSF_i))*(1/24)))*Rad_Spec!BF46,".")</f>
        <v>.</v>
      </c>
      <c r="P46" s="30" t="str">
        <f>IFERROR((s_DL/(Rad_Spec!BA46*s_Fam*s_Foffset*s_EF_res*(1/365)*acf!F46*((s_ET_res_o*s_GSF_s)+(s_ET_res_i*s_GSF_i))*(1/24)))*Rad_Spec!BF46,".")</f>
        <v>.</v>
      </c>
      <c r="Q46" s="30" t="str">
        <f>IFERROR((s_DL/(Rad_Spec!BB46*s_Fam*s_Foffset*s_EF_res*(1/365)*acf!G46*((s_ET_res_o*s_GSF_s)+(s_ET_res_i*s_GSF_i))*(1/24)))*Rad_Spec!BF46,".")</f>
        <v>.</v>
      </c>
      <c r="R46" s="30" t="str">
        <f>IFERROR((s_DL/(Rad_Spec!AY46*s_Fam*s_Foffset*s_EF_res*(1/365)*acf!C46*((s_ET_res_o*s_GSF_s)+(s_ET_res_i*s_GSF_i))*(1/24)))*Rad_Spec!BF46,".")</f>
        <v>.</v>
      </c>
    </row>
    <row r="47" spans="1:18">
      <c r="A47" s="88" t="s">
        <v>54</v>
      </c>
      <c r="B47" s="28"/>
      <c r="C47" s="30" t="str">
        <f>IFERROR((s_DL/(k_decay*Rad_Spec!X47*s_IFDres_adj))*Rad_Spec!BF47,".")</f>
        <v>.</v>
      </c>
      <c r="D47" s="30" t="str">
        <f>IFERROR((s_DL/(k_decay*Rad_Spec!AN47*s_IFAres_adj*(1/s_PEFm_pp)*s_SLF*(s_ET_res_o+s_ET_res_i)*(1/24)))*Rad_Spec!BF47,".")</f>
        <v>.</v>
      </c>
      <c r="E47" s="30" t="str">
        <f>IFERROR((s_DL/(k_decay*Rad_Spec!AN47*s_IFAres_adj*(1/s_PEF)*s_SLF*(s_ET_res_o+s_ET_res_i)*(1/24)))*Rad_Spec!BF47,".")</f>
        <v>.</v>
      </c>
      <c r="F47" s="30">
        <f>IFERROR((s_DL/(k_decay*Rad_Spec!AY47*s_Fam*s_Foffset*s_EF_res*(1/365)*acf!C47*((s_ET_res_o*s_GSF_s)+(s_ET_res_i*s_GSF_i))*(1/24)))*Rad_Spec!BF47,".")</f>
        <v>4203980.3408678342</v>
      </c>
      <c r="G47" s="30">
        <f t="shared" si="4"/>
        <v>4203980.3408678342</v>
      </c>
      <c r="H47" s="30">
        <f t="shared" si="5"/>
        <v>4203980.3408678342</v>
      </c>
      <c r="I47" s="89" t="str">
        <f>IFERROR((s_DL/(Rad_Spec!AV47*s_Fam*s_Foffset*Fsurf!C47*s_EF_res*(1/365)*((s_ET_res_o*s_GSF_s)+(s_ET_res_i*s_GSF_i))*(1/24)))*Rad_Spec!BF47,".")</f>
        <v>.</v>
      </c>
      <c r="J47" s="30" t="str">
        <f>IFERROR((s_DL/(Rad_Spec!AZ47*s_Fam*s_Foffset*Fsurf!C47*s_EF_res*(1/365)*((s_ET_res_o*s_GSF_s)+(s_ET_res_i*s_GSF_i))*(1/24)))*Rad_Spec!BF47,".")</f>
        <v>.</v>
      </c>
      <c r="K47" s="30" t="str">
        <f>IFERROR((s_DL/(Rad_Spec!BA47*s_Fam*s_Foffset*Fsurf!C47*s_EF_res*(1/365)*((s_ET_res_o*s_GSF_s)+(s_ET_res_i*s_GSF_i))*(1/24)))*Rad_Spec!BF47,".")</f>
        <v>.</v>
      </c>
      <c r="L47" s="30" t="str">
        <f>IFERROR((s_DL/(Rad_Spec!BB47*s_Fam*s_Foffset*Fsurf!C47*s_EF_res*(1/365)*((s_ET_res_o*s_GSF_s)+(s_ET_res_i*s_GSF_i))*(1/24)))*Rad_Spec!BF47,".")</f>
        <v>.</v>
      </c>
      <c r="M47" s="30" t="str">
        <f>IFERROR((s_DL/(Rad_Spec!AY47*s_Fam*s_Foffset*Fsurf!C47*s_EF_res*(1/365)*((s_ET_res_o*s_GSF_s)+(s_ET_res_i*s_GSF_i))*(1/24)))*Rad_Spec!BF47,".")</f>
        <v>.</v>
      </c>
      <c r="N47" s="30">
        <f>IFERROR((s_DL/(Rad_Spec!AV47*s_Fam*s_Foffset*s_EF_res*(1/365)*acf!D47*((s_ET_res_o*s_GSF_s)+(s_ET_res_i*s_GSF_i))*(1/24)))*Rad_Spec!BF47,".")</f>
        <v>877341.3034160143</v>
      </c>
      <c r="O47" s="30">
        <f>IFERROR((s_DL/(Rad_Spec!AZ47*s_Fam*s_Foffset*s_EF_res*(1/365)*acf!E47*((s_ET_res_o*s_GSF_s)+(s_ET_res_i*s_GSF_i))*(1/24)))*Rad_Spec!BF47,".")</f>
        <v>3903603.7402647035</v>
      </c>
      <c r="P47" s="30">
        <f>IFERROR((s_DL/(Rad_Spec!BA47*s_Fam*s_Foffset*s_EF_res*(1/365)*acf!F47*((s_ET_res_o*s_GSF_s)+(s_ET_res_i*s_GSF_i))*(1/24)))*Rad_Spec!BF47,".")</f>
        <v>1391743.8177025632</v>
      </c>
      <c r="Q47" s="30">
        <f>IFERROR((s_DL/(Rad_Spec!BB47*s_Fam*s_Foffset*s_EF_res*(1/365)*acf!G47*((s_ET_res_o*s_GSF_s)+(s_ET_res_i*s_GSF_i))*(1/24)))*Rad_Spec!BF47,".")</f>
        <v>981996.30860830843</v>
      </c>
      <c r="R47" s="30">
        <f>IFERROR((s_DL/(Rad_Spec!AY47*s_Fam*s_Foffset*s_EF_res*(1/365)*acf!C47*((s_ET_res_o*s_GSF_s)+(s_ET_res_i*s_GSF_i))*(1/24)))*Rad_Spec!BF47,".")</f>
        <v>3719668.6375326924</v>
      </c>
    </row>
    <row r="48" spans="1:18">
      <c r="A48" s="88" t="s">
        <v>55</v>
      </c>
      <c r="B48" s="28"/>
      <c r="C48" s="30" t="str">
        <f>IFERROR((s_DL/(k_decay*Rad_Spec!X48*s_IFDres_adj))*Rad_Spec!BF48,".")</f>
        <v>.</v>
      </c>
      <c r="D48" s="30" t="str">
        <f>IFERROR((s_DL/(k_decay*Rad_Spec!AN48*s_IFAres_adj*(1/s_PEFm_pp)*s_SLF*(s_ET_res_o+s_ET_res_i)*(1/24)))*Rad_Spec!BF48,".")</f>
        <v>.</v>
      </c>
      <c r="E48" s="30" t="str">
        <f>IFERROR((s_DL/(k_decay*Rad_Spec!AN48*s_IFAres_adj*(1/s_PEF)*s_SLF*(s_ET_res_o+s_ET_res_i)*(1/24)))*Rad_Spec!BF48,".")</f>
        <v>.</v>
      </c>
      <c r="F48" s="30">
        <f>IFERROR((s_DL/(k_decay*Rad_Spec!AY48*s_Fam*s_Foffset*s_EF_res*(1/365)*acf!C48*((s_ET_res_o*s_GSF_s)+(s_ET_res_i*s_GSF_i))*(1/24)))*Rad_Spec!BF48,".")</f>
        <v>15925936.132474486</v>
      </c>
      <c r="G48" s="30">
        <f t="shared" si="4"/>
        <v>15925936.132474488</v>
      </c>
      <c r="H48" s="30">
        <f t="shared" si="5"/>
        <v>15925936.132474488</v>
      </c>
      <c r="I48" s="89" t="str">
        <f>IFERROR((s_DL/(Rad_Spec!AV48*s_Fam*s_Foffset*Fsurf!C48*s_EF_res*(1/365)*((s_ET_res_o*s_GSF_s)+(s_ET_res_i*s_GSF_i))*(1/24)))*Rad_Spec!BF48,".")</f>
        <v>.</v>
      </c>
      <c r="J48" s="30" t="str">
        <f>IFERROR((s_DL/(Rad_Spec!AZ48*s_Fam*s_Foffset*Fsurf!C48*s_EF_res*(1/365)*((s_ET_res_o*s_GSF_s)+(s_ET_res_i*s_GSF_i))*(1/24)))*Rad_Spec!BF48,".")</f>
        <v>.</v>
      </c>
      <c r="K48" s="30" t="str">
        <f>IFERROR((s_DL/(Rad_Spec!BA48*s_Fam*s_Foffset*Fsurf!C48*s_EF_res*(1/365)*((s_ET_res_o*s_GSF_s)+(s_ET_res_i*s_GSF_i))*(1/24)))*Rad_Spec!BF48,".")</f>
        <v>.</v>
      </c>
      <c r="L48" s="30" t="str">
        <f>IFERROR((s_DL/(Rad_Spec!BB48*s_Fam*s_Foffset*Fsurf!C48*s_EF_res*(1/365)*((s_ET_res_o*s_GSF_s)+(s_ET_res_i*s_GSF_i))*(1/24)))*Rad_Spec!BF48,".")</f>
        <v>.</v>
      </c>
      <c r="M48" s="30" t="str">
        <f>IFERROR((s_DL/(Rad_Spec!AY48*s_Fam*s_Foffset*Fsurf!C48*s_EF_res*(1/365)*((s_ET_res_o*s_GSF_s)+(s_ET_res_i*s_GSF_i))*(1/24)))*Rad_Spec!BF48,".")</f>
        <v>.</v>
      </c>
      <c r="N48" s="30">
        <f>IFERROR((s_DL/(Rad_Spec!AV48*s_Fam*s_Foffset*s_EF_res*(1/365)*acf!D48*((s_ET_res_o*s_GSF_s)+(s_ET_res_i*s_GSF_i))*(1/24)))*Rad_Spec!BF48,".")</f>
        <v>33131857.556530967</v>
      </c>
      <c r="O48" s="30">
        <f>IFERROR((s_DL/(Rad_Spec!AZ48*s_Fam*s_Foffset*s_EF_res*(1/365)*acf!E48*((s_ET_res_o*s_GSF_s)+(s_ET_res_i*s_GSF_i))*(1/24)))*Rad_Spec!BF48,".")</f>
        <v>85150757.250312179</v>
      </c>
      <c r="P48" s="30">
        <f>IFERROR((s_DL/(Rad_Spec!BA48*s_Fam*s_Foffset*s_EF_res*(1/365)*acf!F48*((s_ET_res_o*s_GSF_s)+(s_ET_res_i*s_GSF_i))*(1/24)))*Rad_Spec!BF48,".")</f>
        <v>42321516.812951505</v>
      </c>
      <c r="Q48" s="30">
        <f>IFERROR((s_DL/(Rad_Spec!BB48*s_Fam*s_Foffset*s_EF_res*(1/365)*acf!G48*((s_ET_res_o*s_GSF_s)+(s_ET_res_i*s_GSF_i))*(1/24)))*Rad_Spec!BF48,".")</f>
        <v>32375424.344948541</v>
      </c>
      <c r="R48" s="30">
        <f>IFERROR((s_DL/(Rad_Spec!AY48*s_Fam*s_Foffset*s_EF_res*(1/365)*acf!C48*((s_ET_res_o*s_GSF_s)+(s_ET_res_i*s_GSF_i))*(1/24)))*Rad_Spec!BF48,".")</f>
        <v>14091218.405432701</v>
      </c>
    </row>
    <row r="49" spans="1:18">
      <c r="A49" s="34" t="s">
        <v>56</v>
      </c>
      <c r="B49" s="90" t="s">
        <v>9</v>
      </c>
      <c r="C49" s="30" t="str">
        <f>IFERROR((s_DL/(k_decay*Rad_Spec!X49*s_IFDres_adj))*Rad_Spec!BF49,".")</f>
        <v>.</v>
      </c>
      <c r="D49" s="30" t="str">
        <f>IFERROR((s_DL/(k_decay*Rad_Spec!AN49*s_IFAres_adj*(1/s_PEFm_pp)*s_SLF*(s_ET_res_o+s_ET_res_i)*(1/24)))*Rad_Spec!BF49,".")</f>
        <v>.</v>
      </c>
      <c r="E49" s="30" t="str">
        <f>IFERROR((s_DL/(k_decay*Rad_Spec!AN49*s_IFAres_adj*(1/s_PEF)*s_SLF*(s_ET_res_o+s_ET_res_i)*(1/24)))*Rad_Spec!BF49,".")</f>
        <v>.</v>
      </c>
      <c r="F49" s="30">
        <f>IFERROR((s_DL/(k_decay*Rad_Spec!AY49*s_Fam*s_Foffset*s_EF_res*(1/365)*acf!C49*((s_ET_res_o*s_GSF_s)+(s_ET_res_i*s_GSF_i))*(1/24)))*Rad_Spec!BF49,".")</f>
        <v>4572779.8142771712</v>
      </c>
      <c r="G49" s="30">
        <f t="shared" si="4"/>
        <v>4572779.8142771712</v>
      </c>
      <c r="H49" s="30">
        <f t="shared" si="5"/>
        <v>4572779.8142771712</v>
      </c>
      <c r="I49" s="89" t="str">
        <f>IFERROR((s_DL/(Rad_Spec!AV49*s_Fam*s_Foffset*Fsurf!C49*s_EF_res*(1/365)*((s_ET_res_o*s_GSF_s)+(s_ET_res_i*s_GSF_i))*(1/24)))*Rad_Spec!BF49,".")</f>
        <v>.</v>
      </c>
      <c r="J49" s="30" t="str">
        <f>IFERROR((s_DL/(Rad_Spec!AZ49*s_Fam*s_Foffset*Fsurf!C49*s_EF_res*(1/365)*((s_ET_res_o*s_GSF_s)+(s_ET_res_i*s_GSF_i))*(1/24)))*Rad_Spec!BF49,".")</f>
        <v>.</v>
      </c>
      <c r="K49" s="30" t="str">
        <f>IFERROR((s_DL/(Rad_Spec!BA49*s_Fam*s_Foffset*Fsurf!C49*s_EF_res*(1/365)*((s_ET_res_o*s_GSF_s)+(s_ET_res_i*s_GSF_i))*(1/24)))*Rad_Spec!BF49,".")</f>
        <v>.</v>
      </c>
      <c r="L49" s="30" t="str">
        <f>IFERROR((s_DL/(Rad_Spec!BB49*s_Fam*s_Foffset*Fsurf!C49*s_EF_res*(1/365)*((s_ET_res_o*s_GSF_s)+(s_ET_res_i*s_GSF_i))*(1/24)))*Rad_Spec!BF49,".")</f>
        <v>.</v>
      </c>
      <c r="M49" s="30" t="str">
        <f>IFERROR((s_DL/(Rad_Spec!AY49*s_Fam*s_Foffset*Fsurf!C49*s_EF_res*(1/365)*((s_ET_res_o*s_GSF_s)+(s_ET_res_i*s_GSF_i))*(1/24)))*Rad_Spec!BF49,".")</f>
        <v>.</v>
      </c>
      <c r="N49" s="30">
        <f>IFERROR((s_DL/(Rad_Spec!AV49*s_Fam*s_Foffset*s_EF_res*(1/365)*acf!D49*((s_ET_res_o*s_GSF_s)+(s_ET_res_i*s_GSF_i))*(1/24)))*Rad_Spec!BF49,".")</f>
        <v>1160599.7818173242</v>
      </c>
      <c r="O49" s="30">
        <f>IFERROR((s_DL/(Rad_Spec!AZ49*s_Fam*s_Foffset*s_EF_res*(1/365)*acf!E49*((s_ET_res_o*s_GSF_s)+(s_ET_res_i*s_GSF_i))*(1/24)))*Rad_Spec!BF49,".")</f>
        <v>4970317.6782722678</v>
      </c>
      <c r="P49" s="30">
        <f>IFERROR((s_DL/(Rad_Spec!BA49*s_Fam*s_Foffset*s_EF_res*(1/365)*acf!F49*((s_ET_res_o*s_GSF_s)+(s_ET_res_i*s_GSF_i))*(1/24)))*Rad_Spec!BF49,".")</f>
        <v>1770297.1353943895</v>
      </c>
      <c r="Q49" s="30">
        <f>IFERROR((s_DL/(Rad_Spec!BB49*s_Fam*s_Foffset*s_EF_res*(1/365)*acf!G49*((s_ET_res_o*s_GSF_s)+(s_ET_res_i*s_GSF_i))*(1/24)))*Rad_Spec!BF49,".")</f>
        <v>1253598.2719044883</v>
      </c>
      <c r="R49" s="30">
        <f>IFERROR((s_DL/(Rad_Spec!AY49*s_Fam*s_Foffset*s_EF_res*(1/365)*acf!C49*((s_ET_res_o*s_GSF_s)+(s_ET_res_i*s_GSF_i))*(1/24)))*Rad_Spec!BF49,".")</f>
        <v>4045981.2564199874</v>
      </c>
    </row>
    <row r="50" spans="1:18">
      <c r="A50" s="88" t="s">
        <v>57</v>
      </c>
      <c r="B50" s="28"/>
      <c r="C50" s="30" t="str">
        <f>IFERROR((s_DL/(k_decay*Rad_Spec!X50*s_IFDres_adj))*Rad_Spec!BF50,".")</f>
        <v>.</v>
      </c>
      <c r="D50" s="30" t="str">
        <f>IFERROR((s_DL/(k_decay*Rad_Spec!AN50*s_IFAres_adj*(1/s_PEFm_pp)*s_SLF*(s_ET_res_o+s_ET_res_i)*(1/24)))*Rad_Spec!BF50,".")</f>
        <v>.</v>
      </c>
      <c r="E50" s="30" t="str">
        <f>IFERROR((s_DL/(k_decay*Rad_Spec!AN50*s_IFAres_adj*(1/s_PEF)*s_SLF*(s_ET_res_o+s_ET_res_i)*(1/24)))*Rad_Spec!BF50,".")</f>
        <v>.</v>
      </c>
      <c r="F50" s="30">
        <f>IFERROR((s_DL/(k_decay*Rad_Spec!AY50*s_Fam*s_Foffset*s_EF_res*(1/365)*acf!C50*((s_ET_res_o*s_GSF_s)+(s_ET_res_i*s_GSF_i))*(1/24)))*Rad_Spec!BF50,".")</f>
        <v>2264728.7985097659</v>
      </c>
      <c r="G50" s="30">
        <f t="shared" si="4"/>
        <v>2264728.7985097659</v>
      </c>
      <c r="H50" s="30">
        <f t="shared" si="5"/>
        <v>2264728.7985097659</v>
      </c>
      <c r="I50" s="89" t="str">
        <f>IFERROR((s_DL/(Rad_Spec!AV50*s_Fam*s_Foffset*Fsurf!C50*s_EF_res*(1/365)*((s_ET_res_o*s_GSF_s)+(s_ET_res_i*s_GSF_i))*(1/24)))*Rad_Spec!BF50,".")</f>
        <v>.</v>
      </c>
      <c r="J50" s="30" t="str">
        <f>IFERROR((s_DL/(Rad_Spec!AZ50*s_Fam*s_Foffset*Fsurf!C50*s_EF_res*(1/365)*((s_ET_res_o*s_GSF_s)+(s_ET_res_i*s_GSF_i))*(1/24)))*Rad_Spec!BF50,".")</f>
        <v>.</v>
      </c>
      <c r="K50" s="30" t="str">
        <f>IFERROR((s_DL/(Rad_Spec!BA50*s_Fam*s_Foffset*Fsurf!C50*s_EF_res*(1/365)*((s_ET_res_o*s_GSF_s)+(s_ET_res_i*s_GSF_i))*(1/24)))*Rad_Spec!BF50,".")</f>
        <v>.</v>
      </c>
      <c r="L50" s="30" t="str">
        <f>IFERROR((s_DL/(Rad_Spec!BB50*s_Fam*s_Foffset*Fsurf!C50*s_EF_res*(1/365)*((s_ET_res_o*s_GSF_s)+(s_ET_res_i*s_GSF_i))*(1/24)))*Rad_Spec!BF50,".")</f>
        <v>.</v>
      </c>
      <c r="M50" s="30" t="str">
        <f>IFERROR((s_DL/(Rad_Spec!AY50*s_Fam*s_Foffset*Fsurf!C50*s_EF_res*(1/365)*((s_ET_res_o*s_GSF_s)+(s_ET_res_i*s_GSF_i))*(1/24)))*Rad_Spec!BF50,".")</f>
        <v>.</v>
      </c>
      <c r="N50" s="30">
        <f>IFERROR((s_DL/(Rad_Spec!AV50*s_Fam*s_Foffset*s_EF_res*(1/365)*acf!D50*((s_ET_res_o*s_GSF_s)+(s_ET_res_i*s_GSF_i))*(1/24)))*Rad_Spec!BF50,".")</f>
        <v>401050.43998049886</v>
      </c>
      <c r="O50" s="30">
        <f>IFERROR((s_DL/(Rad_Spec!AZ50*s_Fam*s_Foffset*s_EF_res*(1/365)*acf!E50*((s_ET_res_o*s_GSF_s)+(s_ET_res_i*s_GSF_i))*(1/24)))*Rad_Spec!BF50,".")</f>
        <v>1961913.1789946184</v>
      </c>
      <c r="P50" s="30">
        <f>IFERROR((s_DL/(Rad_Spec!BA50*s_Fam*s_Foffset*s_EF_res*(1/365)*acf!F50*((s_ET_res_o*s_GSF_s)+(s_ET_res_i*s_GSF_i))*(1/24)))*Rad_Spec!BF50,".")</f>
        <v>699516.49774385849</v>
      </c>
      <c r="Q50" s="30">
        <f>IFERROR((s_DL/(Rad_Spec!BB50*s_Fam*s_Foffset*s_EF_res*(1/365)*acf!G50*((s_ET_res_o*s_GSF_s)+(s_ET_res_i*s_GSF_i))*(1/24)))*Rad_Spec!BF50,".")</f>
        <v>442438.24080981646</v>
      </c>
      <c r="R50" s="30">
        <f>IFERROR((s_DL/(Rad_Spec!AY50*s_Fam*s_Foffset*s_EF_res*(1/365)*acf!C50*((s_ET_res_o*s_GSF_s)+(s_ET_res_i*s_GSF_i))*(1/24)))*Rad_Spec!BF50,".")</f>
        <v>2003824.9471439929</v>
      </c>
    </row>
    <row r="51" spans="1:18">
      <c r="A51" s="88" t="s">
        <v>58</v>
      </c>
      <c r="B51" s="28"/>
      <c r="C51" s="30">
        <f>IFERROR((s_DL/(k_decay*Rad_Spec!X51*s_IFDres_adj))*Rad_Spec!BF51,".")</f>
        <v>0.34062606309626559</v>
      </c>
      <c r="D51" s="30">
        <f>IFERROR((s_DL/(k_decay*Rad_Spec!AN51*s_IFAres_adj*(1/s_PEFm_pp)*s_SLF*(s_ET_res_o+s_ET_res_i)*(1/24)))*Rad_Spec!BF51,".")</f>
        <v>4.4560795560766042</v>
      </c>
      <c r="E51" s="30">
        <f>IFERROR((s_DL/(k_decay*Rad_Spec!AN51*s_IFAres_adj*(1/s_PEF)*s_SLF*(s_ET_res_o+s_ET_res_i)*(1/24)))*Rad_Spec!BF51,".")</f>
        <v>21.870523809637952</v>
      </c>
      <c r="F51" s="30">
        <f>IFERROR((s_DL/(k_decay*Rad_Spec!AY51*s_Fam*s_Foffset*s_EF_res*(1/365)*acf!C51*((s_ET_res_o*s_GSF_s)+(s_ET_res_i*s_GSF_i))*(1/24)))*Rad_Spec!BF51,".")</f>
        <v>696.46703779430004</v>
      </c>
      <c r="G51" s="30">
        <f t="shared" si="4"/>
        <v>0.33524084097841356</v>
      </c>
      <c r="H51" s="30">
        <f t="shared" si="5"/>
        <v>0.31629364750449779</v>
      </c>
      <c r="I51" s="89">
        <f>IFERROR((s_DL/(Rad_Spec!AV51*s_Fam*s_Foffset*Fsurf!C51*s_EF_res*(1/365)*((s_ET_res_o*s_GSF_s)+(s_ET_res_i*s_GSF_i))*(1/24)))*Rad_Spec!BF51,".")</f>
        <v>1290.0861383631354</v>
      </c>
      <c r="J51" s="30">
        <f>IFERROR((s_DL/(Rad_Spec!AZ51*s_Fam*s_Foffset*Fsurf!C51*s_EF_res*(1/365)*((s_ET_res_o*s_GSF_s)+(s_ET_res_i*s_GSF_i))*(1/24)))*Rad_Spec!BF51,".")</f>
        <v>1497.8852478981369</v>
      </c>
      <c r="K51" s="30">
        <f>IFERROR((s_DL/(Rad_Spec!BA51*s_Fam*s_Foffset*Fsurf!C51*s_EF_res*(1/365)*((s_ET_res_o*s_GSF_s)+(s_ET_res_i*s_GSF_i))*(1/24)))*Rad_Spec!BF51,".")</f>
        <v>1290.0861383631354</v>
      </c>
      <c r="L51" s="30">
        <f>IFERROR((s_DL/(Rad_Spec!BB51*s_Fam*s_Foffset*Fsurf!C51*s_EF_res*(1/365)*((s_ET_res_o*s_GSF_s)+(s_ET_res_i*s_GSF_i))*(1/24)))*Rad_Spec!BF51,".")</f>
        <v>1290.0861383631354</v>
      </c>
      <c r="M51" s="30">
        <f>IFERROR((s_DL/(Rad_Spec!AY51*s_Fam*s_Foffset*Fsurf!C51*s_EF_res*(1/365)*((s_ET_res_o*s_GSF_s)+(s_ET_res_i*s_GSF_i))*(1/24)))*Rad_Spec!BF51,".")</f>
        <v>537.6446778176396</v>
      </c>
      <c r="N51" s="30">
        <f>IFERROR((s_DL/(Rad_Spec!AV51*s_Fam*s_Foffset*s_EF_res*(1/365)*acf!D51*((s_ET_res_o*s_GSF_s)+(s_ET_res_i*s_GSF_i))*(1/24)))*Rad_Spec!BF51,".")</f>
        <v>1676.3747877930114</v>
      </c>
      <c r="O51" s="30">
        <f>IFERROR((s_DL/(Rad_Spec!AZ51*s_Fam*s_Foffset*s_EF_res*(1/365)*acf!E51*((s_ET_res_o*s_GSF_s)+(s_ET_res_i*s_GSF_i))*(1/24)))*Rad_Spec!BF51,".")</f>
        <v>1736.6690945939854</v>
      </c>
      <c r="P51" s="30">
        <f>IFERROR((s_DL/(Rad_Spec!BA51*s_Fam*s_Foffset*s_EF_res*(1/365)*acf!F51*((s_ET_res_o*s_GSF_s)+(s_ET_res_i*s_GSF_i))*(1/24)))*Rad_Spec!BF51,".")</f>
        <v>1524.9201349354742</v>
      </c>
      <c r="Q51" s="30">
        <f>IFERROR((s_DL/(Rad_Spec!BB51*s_Fam*s_Foffset*s_EF_res*(1/365)*acf!G51*((s_ET_res_o*s_GSF_s)+(s_ET_res_i*s_GSF_i))*(1/24)))*Rad_Spec!BF51,".")</f>
        <v>1548.4346292381961</v>
      </c>
      <c r="R51" s="30">
        <f>IFERROR((s_DL/(Rad_Spec!AY51*s_Fam*s_Foffset*s_EF_res*(1/365)*acf!C51*((s_ET_res_o*s_GSF_s)+(s_ET_res_i*s_GSF_i))*(1/24)))*Rad_Spec!BF51,".")</f>
        <v>616.23185350670974</v>
      </c>
    </row>
    <row r="52" spans="1:18">
      <c r="A52" s="88" t="s">
        <v>59</v>
      </c>
      <c r="B52" s="28"/>
      <c r="C52" s="30">
        <f>IFERROR((s_DL/(k_decay*Rad_Spec!X52*s_IFDres_adj))*Rad_Spec!BF52,".")</f>
        <v>41.527207216153876</v>
      </c>
      <c r="D52" s="30">
        <f>IFERROR((s_DL/(k_decay*Rad_Spec!AN52*s_IFAres_adj*(1/s_PEFm_pp)*s_SLF*(s_ET_res_o+s_ET_res_i)*(1/24)))*Rad_Spec!BF52,".")</f>
        <v>581.5003776844411</v>
      </c>
      <c r="E52" s="30">
        <f>IFERROR((s_DL/(k_decay*Rad_Spec!AN52*s_IFAres_adj*(1/s_PEF)*s_SLF*(s_ET_res_o+s_ET_res_i)*(1/24)))*Rad_Spec!BF52,".")</f>
        <v>2854.0149912984193</v>
      </c>
      <c r="F52" s="30">
        <f>IFERROR((s_DL/(k_decay*Rad_Spec!AY52*s_Fam*s_Foffset*s_EF_res*(1/365)*acf!C52*((s_ET_res_o*s_GSF_s)+(s_ET_res_i*s_GSF_i))*(1/24)))*Rad_Spec!BF52,".")</f>
        <v>1344.1515106430286</v>
      </c>
      <c r="G52" s="30">
        <f t="shared" si="4"/>
        <v>39.722031983734368</v>
      </c>
      <c r="H52" s="30">
        <f t="shared" si="5"/>
        <v>37.672940224261737</v>
      </c>
      <c r="I52" s="89">
        <f>IFERROR((s_DL/(Rad_Spec!AV52*s_Fam*s_Foffset*Fsurf!C52*s_EF_res*(1/365)*((s_ET_res_o*s_GSF_s)+(s_ET_res_i*s_GSF_i))*(1/24)))*Rad_Spec!BF52,".")</f>
        <v>219.66258017530657</v>
      </c>
      <c r="J52" s="30">
        <f>IFERROR((s_DL/(Rad_Spec!AZ52*s_Fam*s_Foffset*Fsurf!C52*s_EF_res*(1/365)*((s_ET_res_o*s_GSF_s)+(s_ET_res_i*s_GSF_i))*(1/24)))*Rad_Spec!BF52,".")</f>
        <v>1026.9938813390954</v>
      </c>
      <c r="K52" s="30">
        <f>IFERROR((s_DL/(Rad_Spec!BA52*s_Fam*s_Foffset*Fsurf!C52*s_EF_res*(1/365)*((s_ET_res_o*s_GSF_s)+(s_ET_res_i*s_GSF_i))*(1/24)))*Rad_Spec!BF52,".")</f>
        <v>360.54040515095915</v>
      </c>
      <c r="L52" s="30">
        <f>IFERROR((s_DL/(Rad_Spec!BB52*s_Fam*s_Foffset*Fsurf!C52*s_EF_res*(1/365)*((s_ET_res_o*s_GSF_s)+(s_ET_res_i*s_GSF_i))*(1/24)))*Rad_Spec!BF52,".")</f>
        <v>237.94943489401308</v>
      </c>
      <c r="M52" s="30">
        <f>IFERROR((s_DL/(Rad_Spec!AY52*s_Fam*s_Foffset*Fsurf!C52*s_EF_res*(1/365)*((s_ET_res_o*s_GSF_s)+(s_ET_res_i*s_GSF_i))*(1/24)))*Rad_Spec!BF52,".")</f>
        <v>1038.6024250884623</v>
      </c>
      <c r="N52" s="30">
        <f>IFERROR((s_DL/(Rad_Spec!AV52*s_Fam*s_Foffset*s_EF_res*(1/365)*acf!D52*((s_ET_res_o*s_GSF_s)+(s_ET_res_i*s_GSF_i))*(1/24)))*Rad_Spec!BF52,".")</f>
        <v>234.49784077299978</v>
      </c>
      <c r="O52" s="30">
        <f>IFERROR((s_DL/(Rad_Spec!AZ52*s_Fam*s_Foffset*s_EF_res*(1/365)*acf!E52*((s_ET_res_o*s_GSF_s)+(s_ET_res_i*s_GSF_i))*(1/24)))*Rad_Spec!BF52,".")</f>
        <v>1109.5419841256487</v>
      </c>
      <c r="P52" s="30">
        <f>IFERROR((s_DL/(Rad_Spec!BA52*s_Fam*s_Foffset*s_EF_res*(1/365)*acf!F52*((s_ET_res_o*s_GSF_s)+(s_ET_res_i*s_GSF_i))*(1/24)))*Rad_Spec!BF52,".")</f>
        <v>389.46465787879998</v>
      </c>
      <c r="Q52" s="30">
        <f>IFERROR((s_DL/(Rad_Spec!BB52*s_Fam*s_Foffset*s_EF_res*(1/365)*acf!G52*((s_ET_res_o*s_GSF_s)+(s_ET_res_i*s_GSF_i))*(1/24)))*Rad_Spec!BF52,".")</f>
        <v>273.18194785899203</v>
      </c>
      <c r="R52" s="30">
        <f>IFERROR((s_DL/(Rad_Spec!AY52*s_Fam*s_Foffset*s_EF_res*(1/365)*acf!C52*((s_ET_res_o*s_GSF_s)+(s_ET_res_i*s_GSF_i))*(1/24)))*Rad_Spec!BF52,".")</f>
        <v>1189.3010463505045</v>
      </c>
    </row>
    <row r="53" spans="1:18">
      <c r="A53" s="88" t="s">
        <v>60</v>
      </c>
      <c r="B53" s="28"/>
      <c r="C53" s="30" t="str">
        <f>IFERROR((s_DL/(k_decay*Rad_Spec!X53*s_IFDres_adj))*Rad_Spec!BF53,".")</f>
        <v>.</v>
      </c>
      <c r="D53" s="30" t="str">
        <f>IFERROR((s_DL/(k_decay*Rad_Spec!AN53*s_IFAres_adj*(1/s_PEFm_pp)*s_SLF*(s_ET_res_o+s_ET_res_i)*(1/24)))*Rad_Spec!BF53,".")</f>
        <v>.</v>
      </c>
      <c r="E53" s="30" t="str">
        <f>IFERROR((s_DL/(k_decay*Rad_Spec!AN53*s_IFAres_adj*(1/s_PEF)*s_SLF*(s_ET_res_o+s_ET_res_i)*(1/24)))*Rad_Spec!BF53,".")</f>
        <v>.</v>
      </c>
      <c r="F53" s="30">
        <f>IFERROR((s_DL/(k_decay*Rad_Spec!AY53*s_Fam*s_Foffset*s_EF_res*(1/365)*acf!C53*((s_ET_res_o*s_GSF_s)+(s_ET_res_i*s_GSF_i))*(1/24)))*Rad_Spec!BF53,".")</f>
        <v>2161720.4807032561</v>
      </c>
      <c r="G53" s="30">
        <f t="shared" si="4"/>
        <v>2161720.4807032561</v>
      </c>
      <c r="H53" s="30">
        <f t="shared" si="5"/>
        <v>2161720.4807032561</v>
      </c>
      <c r="I53" s="89" t="str">
        <f>IFERROR((s_DL/(Rad_Spec!AV53*s_Fam*s_Foffset*Fsurf!C53*s_EF_res*(1/365)*((s_ET_res_o*s_GSF_s)+(s_ET_res_i*s_GSF_i))*(1/24)))*Rad_Spec!BF53,".")</f>
        <v>.</v>
      </c>
      <c r="J53" s="30" t="str">
        <f>IFERROR((s_DL/(Rad_Spec!AZ53*s_Fam*s_Foffset*Fsurf!C53*s_EF_res*(1/365)*((s_ET_res_o*s_GSF_s)+(s_ET_res_i*s_GSF_i))*(1/24)))*Rad_Spec!BF53,".")</f>
        <v>.</v>
      </c>
      <c r="K53" s="30" t="str">
        <f>IFERROR((s_DL/(Rad_Spec!BA53*s_Fam*s_Foffset*Fsurf!C53*s_EF_res*(1/365)*((s_ET_res_o*s_GSF_s)+(s_ET_res_i*s_GSF_i))*(1/24)))*Rad_Spec!BF53,".")</f>
        <v>.</v>
      </c>
      <c r="L53" s="30" t="str">
        <f>IFERROR((s_DL/(Rad_Spec!BB53*s_Fam*s_Foffset*Fsurf!C53*s_EF_res*(1/365)*((s_ET_res_o*s_GSF_s)+(s_ET_res_i*s_GSF_i))*(1/24)))*Rad_Spec!BF53,".")</f>
        <v>.</v>
      </c>
      <c r="M53" s="30" t="str">
        <f>IFERROR((s_DL/(Rad_Spec!AY53*s_Fam*s_Foffset*Fsurf!C53*s_EF_res*(1/365)*((s_ET_res_o*s_GSF_s)+(s_ET_res_i*s_GSF_i))*(1/24)))*Rad_Spec!BF53,".")</f>
        <v>.</v>
      </c>
      <c r="N53" s="30">
        <f>IFERROR((s_DL/(Rad_Spec!AV53*s_Fam*s_Foffset*s_EF_res*(1/365)*acf!D53*((s_ET_res_o*s_GSF_s)+(s_ET_res_i*s_GSF_i))*(1/24)))*Rad_Spec!BF53,".")</f>
        <v>336333.56840929168</v>
      </c>
      <c r="O53" s="30">
        <f>IFERROR((s_DL/(Rad_Spec!AZ53*s_Fam*s_Foffset*s_EF_res*(1/365)*acf!E53*((s_ET_res_o*s_GSF_s)+(s_ET_res_i*s_GSF_i))*(1/24)))*Rad_Spec!BF53,".")</f>
        <v>1802524.2861717963</v>
      </c>
      <c r="P53" s="30">
        <f>IFERROR((s_DL/(Rad_Spec!BA53*s_Fam*s_Foffset*s_EF_res*(1/365)*acf!F53*((s_ET_res_o*s_GSF_s)+(s_ET_res_i*s_GSF_i))*(1/24)))*Rad_Spec!BF53,".")</f>
        <v>623540.39130465116</v>
      </c>
      <c r="Q53" s="30">
        <f>IFERROR((s_DL/(Rad_Spec!BB53*s_Fam*s_Foffset*s_EF_res*(1/365)*acf!G53*((s_ET_res_o*s_GSF_s)+(s_ET_res_i*s_GSF_i))*(1/24)))*Rad_Spec!BF53,".")</f>
        <v>393460.40990596887</v>
      </c>
      <c r="R53" s="30">
        <f>IFERROR((s_DL/(Rad_Spec!AY53*s_Fam*s_Foffset*s_EF_res*(1/365)*acf!C53*((s_ET_res_o*s_GSF_s)+(s_ET_res_i*s_GSF_i))*(1/24)))*Rad_Spec!BF53,".")</f>
        <v>1912683.5102002658</v>
      </c>
    </row>
    <row r="54" spans="1:18">
      <c r="A54" s="88" t="s">
        <v>61</v>
      </c>
      <c r="B54" s="28"/>
      <c r="C54" s="30">
        <f>IFERROR((s_DL/(k_decay*Rad_Spec!X54*s_IFDres_adj))*Rad_Spec!BF54,".")</f>
        <v>2415.280935363352</v>
      </c>
      <c r="D54" s="30">
        <f>IFERROR((s_DL/(k_decay*Rad_Spec!AN54*s_IFAres_adj*(1/s_PEFm_pp)*s_SLF*(s_ET_res_o+s_ET_res_i)*(1/24)))*Rad_Spec!BF54,".")</f>
        <v>14731.756056891094</v>
      </c>
      <c r="E54" s="30">
        <f>IFERROR((s_DL/(k_decay*Rad_Spec!AN54*s_IFAres_adj*(1/s_PEF)*s_SLF*(s_ET_res_o+s_ET_res_i)*(1/24)))*Rad_Spec!BF54,".")</f>
        <v>72303.740888255343</v>
      </c>
      <c r="F54" s="30">
        <f>IFERROR((s_DL/(k_decay*Rad_Spec!AY54*s_Fam*s_Foffset*s_EF_res*(1/365)*acf!C54*((s_ET_res_o*s_GSF_s)+(s_ET_res_i*s_GSF_i))*(1/24)))*Rad_Spec!BF54,".")</f>
        <v>4053.7022584839956</v>
      </c>
      <c r="G54" s="30">
        <f t="shared" si="4"/>
        <v>1482.4717123708122</v>
      </c>
      <c r="H54" s="30">
        <f t="shared" si="5"/>
        <v>1372.4967889725433</v>
      </c>
      <c r="I54" s="89">
        <f>IFERROR((s_DL/(Rad_Spec!AV54*s_Fam*s_Foffset*Fsurf!C54*s_EF_res*(1/365)*((s_ET_res_o*s_GSF_s)+(s_ET_res_i*s_GSF_i))*(1/24)))*Rad_Spec!BF54,".")</f>
        <v>1177.6372071974458</v>
      </c>
      <c r="J54" s="30">
        <f>IFERROR((s_DL/(Rad_Spec!AZ54*s_Fam*s_Foffset*Fsurf!C54*s_EF_res*(1/365)*((s_ET_res_o*s_GSF_s)+(s_ET_res_i*s_GSF_i))*(1/24)))*Rad_Spec!BF54,".")</f>
        <v>3467.3137930747075</v>
      </c>
      <c r="K54" s="30">
        <f>IFERROR((s_DL/(Rad_Spec!BA54*s_Fam*s_Foffset*Fsurf!C54*s_EF_res*(1/365)*((s_ET_res_o*s_GSF_s)+(s_ET_res_i*s_GSF_i))*(1/24)))*Rad_Spec!BF54,".")</f>
        <v>1507.7016147510549</v>
      </c>
      <c r="L54" s="30">
        <f>IFERROR((s_DL/(Rad_Spec!BB54*s_Fam*s_Foffset*Fsurf!C54*s_EF_res*(1/365)*((s_ET_res_o*s_GSF_s)+(s_ET_res_i*s_GSF_i))*(1/24)))*Rad_Spec!BF54,".")</f>
        <v>1199.2452293478577</v>
      </c>
      <c r="M54" s="30">
        <f>IFERROR((s_DL/(Rad_Spec!AY54*s_Fam*s_Foffset*Fsurf!C54*s_EF_res*(1/365)*((s_ET_res_o*s_GSF_s)+(s_ET_res_i*s_GSF_i))*(1/24)))*Rad_Spec!BF54,".")</f>
        <v>3099.1097876901049</v>
      </c>
      <c r="N54" s="30">
        <f>IFERROR((s_DL/(Rad_Spec!AV54*s_Fam*s_Foffset*s_EF_res*(1/365)*acf!D54*((s_ET_res_o*s_GSF_s)+(s_ET_res_i*s_GSF_i))*(1/24)))*Rad_Spec!BF54,".")</f>
        <v>1457.0956366271694</v>
      </c>
      <c r="O54" s="30">
        <f>IFERROR((s_DL/(Rad_Spec!AZ54*s_Fam*s_Foffset*s_EF_res*(1/365)*acf!E54*((s_ET_res_o*s_GSF_s)+(s_ET_res_i*s_GSF_i))*(1/24)))*Rad_Spec!BF54,".")</f>
        <v>4328.5343919943798</v>
      </c>
      <c r="P54" s="30">
        <f>IFERROR((s_DL/(Rad_Spec!BA54*s_Fam*s_Foffset*s_EF_res*(1/365)*acf!F54*((s_ET_res_o*s_GSF_s)+(s_ET_res_i*s_GSF_i))*(1/24)))*Rad_Spec!BF54,".")</f>
        <v>1908.4989606723784</v>
      </c>
      <c r="Q54" s="30">
        <f>IFERROR((s_DL/(Rad_Spec!BB54*s_Fam*s_Foffset*s_EF_res*(1/365)*acf!G54*((s_ET_res_o*s_GSF_s)+(s_ET_res_i*s_GSF_i))*(1/24)))*Rad_Spec!BF54,".")</f>
        <v>1562.4845594848764</v>
      </c>
      <c r="R54" s="30">
        <f>IFERROR((s_DL/(Rad_Spec!AY54*s_Fam*s_Foffset*s_EF_res*(1/365)*acf!C54*((s_ET_res_o*s_GSF_s)+(s_ET_res_i*s_GSF_i))*(1/24)))*Rad_Spec!BF54,".")</f>
        <v>3586.703060953349</v>
      </c>
    </row>
    <row r="55" spans="1:18">
      <c r="A55" s="88" t="s">
        <v>62</v>
      </c>
      <c r="B55" s="28"/>
      <c r="C55" s="30">
        <f>IFERROR((s_DL/(k_decay*Rad_Spec!X55*s_IFDres_adj))*Rad_Spec!BF55,".")</f>
        <v>5.0140814283927444</v>
      </c>
      <c r="D55" s="30">
        <f>IFERROR((s_DL/(k_decay*Rad_Spec!AN55*s_IFAres_adj*(1/s_PEFm_pp)*s_SLF*(s_ET_res_o+s_ET_res_i)*(1/24)))*Rad_Spec!BF55,".")</f>
        <v>5.4256656361436022</v>
      </c>
      <c r="E55" s="30">
        <f>IFERROR((s_DL/(k_decay*Rad_Spec!AN55*s_IFAres_adj*(1/s_PEF)*s_SLF*(s_ET_res_o+s_ET_res_i)*(1/24)))*Rad_Spec!BF55,".")</f>
        <v>26.629270861333154</v>
      </c>
      <c r="F55" s="30">
        <f>IFERROR((s_DL/(k_decay*Rad_Spec!AY55*s_Fam*s_Foffset*s_EF_res*(1/365)*acf!C55*((s_ET_res_o*s_GSF_s)+(s_ET_res_i*s_GSF_i))*(1/24)))*Rad_Spec!BF55,".")</f>
        <v>78.551377498776418</v>
      </c>
      <c r="G55" s="30">
        <f t="shared" si="4"/>
        <v>4.0044608428045958</v>
      </c>
      <c r="H55" s="30">
        <f t="shared" si="5"/>
        <v>2.5222078567817632</v>
      </c>
      <c r="I55" s="89">
        <f>IFERROR((s_DL/(Rad_Spec!AV55*s_Fam*s_Foffset*Fsurf!C55*s_EF_res*(1/365)*((s_ET_res_o*s_GSF_s)+(s_ET_res_i*s_GSF_i))*(1/24)))*Rad_Spec!BF55,".")</f>
        <v>15.263648381312713</v>
      </c>
      <c r="J55" s="30">
        <f>IFERROR((s_DL/(Rad_Spec!AZ55*s_Fam*s_Foffset*Fsurf!C55*s_EF_res*(1/365)*((s_ET_res_o*s_GSF_s)+(s_ET_res_i*s_GSF_i))*(1/24)))*Rad_Spec!BF55,".")</f>
        <v>85.617523483413734</v>
      </c>
      <c r="K55" s="30">
        <f>IFERROR((s_DL/(Rad_Spec!BA55*s_Fam*s_Foffset*Fsurf!C55*s_EF_res*(1/365)*((s_ET_res_o*s_GSF_s)+(s_ET_res_i*s_GSF_i))*(1/24)))*Rad_Spec!BF55,".")</f>
        <v>30.076709356535012</v>
      </c>
      <c r="L55" s="30">
        <f>IFERROR((s_DL/(Rad_Spec!BB55*s_Fam*s_Foffset*Fsurf!C55*s_EF_res*(1/365)*((s_ET_res_o*s_GSF_s)+(s_ET_res_i*s_GSF_i))*(1/24)))*Rad_Spec!BF55,".")</f>
        <v>18.524518717320433</v>
      </c>
      <c r="M55" s="30">
        <f>IFERROR((s_DL/(Rad_Spec!AY55*s_Fam*s_Foffset*Fsurf!C55*s_EF_res*(1/365)*((s_ET_res_o*s_GSF_s)+(s_ET_res_i*s_GSF_i))*(1/24)))*Rad_Spec!BF55,".")</f>
        <v>63.845722102601556</v>
      </c>
      <c r="N55" s="30">
        <f>IFERROR((s_DL/(Rad_Spec!AV55*s_Fam*s_Foffset*s_EF_res*(1/365)*acf!D55*((s_ET_res_o*s_GSF_s)+(s_ET_res_i*s_GSF_i))*(1/24)))*Rad_Spec!BF55,".")</f>
        <v>15.203917225508388</v>
      </c>
      <c r="O55" s="30">
        <f>IFERROR((s_DL/(Rad_Spec!AZ55*s_Fam*s_Foffset*s_EF_res*(1/365)*acf!E55*((s_ET_res_o*s_GSF_s)+(s_ET_res_i*s_GSF_i))*(1/24)))*Rad_Spec!BF55,".")</f>
        <v>85.349145477109957</v>
      </c>
      <c r="P55" s="30">
        <f>IFERROR((s_DL/(Rad_Spec!BA55*s_Fam*s_Foffset*s_EF_res*(1/365)*acf!F55*((s_ET_res_o*s_GSF_s)+(s_ET_res_i*s_GSF_i))*(1/24)))*Rad_Spec!BF55,".")</f>
        <v>29.640005009657447</v>
      </c>
      <c r="Q55" s="30">
        <f>IFERROR((s_DL/(Rad_Spec!BB55*s_Fam*s_Foffset*s_EF_res*(1/365)*acf!G55*((s_ET_res_o*s_GSF_s)+(s_ET_res_i*s_GSF_i))*(1/24)))*Rad_Spec!BF55,".")</f>
        <v>18.817038659777566</v>
      </c>
      <c r="R55" s="30">
        <f>IFERROR((s_DL/(Rad_Spec!AY55*s_Fam*s_Foffset*s_EF_res*(1/365)*acf!C55*((s_ET_res_o*s_GSF_s)+(s_ET_res_i*s_GSF_i))*(1/24)))*Rad_Spec!BF55,".")</f>
        <v>69.50201276556723</v>
      </c>
    </row>
    <row r="56" spans="1:18">
      <c r="A56" s="88" t="s">
        <v>63</v>
      </c>
      <c r="B56" s="28"/>
      <c r="C56" s="30" t="str">
        <f>IFERROR((s_DL/(k_decay*Rad_Spec!X56*s_IFDres_adj))*Rad_Spec!BF56,".")</f>
        <v>.</v>
      </c>
      <c r="D56" s="30" t="str">
        <f>IFERROR((s_DL/(k_decay*Rad_Spec!AN56*s_IFAres_adj*(1/s_PEFm_pp)*s_SLF*(s_ET_res_o+s_ET_res_i)*(1/24)))*Rad_Spec!BF56,".")</f>
        <v>.</v>
      </c>
      <c r="E56" s="30" t="str">
        <f>IFERROR((s_DL/(k_decay*Rad_Spec!AN56*s_IFAres_adj*(1/s_PEF)*s_SLF*(s_ET_res_o+s_ET_res_i)*(1/24)))*Rad_Spec!BF56,".")</f>
        <v>.</v>
      </c>
      <c r="F56" s="30">
        <f>IFERROR((s_DL/(k_decay*Rad_Spec!AY56*s_Fam*s_Foffset*s_EF_res*(1/365)*acf!C56*((s_ET_res_o*s_GSF_s)+(s_ET_res_i*s_GSF_i))*(1/24)))*Rad_Spec!BF56,".")</f>
        <v>10849.278576816161</v>
      </c>
      <c r="G56" s="30">
        <f t="shared" si="4"/>
        <v>10849.278576816161</v>
      </c>
      <c r="H56" s="30">
        <f t="shared" si="5"/>
        <v>10849.278576816161</v>
      </c>
      <c r="I56" s="89">
        <f>IFERROR((s_DL/(Rad_Spec!AV56*s_Fam*s_Foffset*Fsurf!C56*s_EF_res*(1/365)*((s_ET_res_o*s_GSF_s)+(s_ET_res_i*s_GSF_i))*(1/24)))*Rad_Spec!BF56,".")</f>
        <v>1722.5029879370552</v>
      </c>
      <c r="J56" s="30">
        <f>IFERROR((s_DL/(Rad_Spec!AZ56*s_Fam*s_Foffset*Fsurf!C56*s_EF_res*(1/365)*((s_ET_res_o*s_GSF_s)+(s_ET_res_i*s_GSF_i))*(1/24)))*Rad_Spec!BF56,".")</f>
        <v>8279.4976953507794</v>
      </c>
      <c r="K56" s="30">
        <f>IFERROR((s_DL/(Rad_Spec!BA56*s_Fam*s_Foffset*Fsurf!C56*s_EF_res*(1/365)*((s_ET_res_o*s_GSF_s)+(s_ET_res_i*s_GSF_i))*(1/24)))*Rad_Spec!BF56,".")</f>
        <v>2894.929264108664</v>
      </c>
      <c r="L56" s="30">
        <f>IFERROR((s_DL/(Rad_Spec!BB56*s_Fam*s_Foffset*Fsurf!C56*s_EF_res*(1/365)*((s_ET_res_o*s_GSF_s)+(s_ET_res_i*s_GSF_i))*(1/24)))*Rad_Spec!BF56,".")</f>
        <v>1893.1778266808185</v>
      </c>
      <c r="M56" s="30">
        <f>IFERROR((s_DL/(Rad_Spec!AY56*s_Fam*s_Foffset*Fsurf!C56*s_EF_res*(1/365)*((s_ET_res_o*s_GSF_s)+(s_ET_res_i*s_GSF_i))*(1/24)))*Rad_Spec!BF56,".")</f>
        <v>8373.5431640779498</v>
      </c>
      <c r="N56" s="30">
        <f>IFERROR((s_DL/(Rad_Spec!AV56*s_Fam*s_Foffset*s_EF_res*(1/365)*acf!D56*((s_ET_res_o*s_GSF_s)+(s_ET_res_i*s_GSF_i))*(1/24)))*Rad_Spec!BF56,".")</f>
        <v>2005.5043343581974</v>
      </c>
      <c r="O56" s="30">
        <f>IFERROR((s_DL/(Rad_Spec!AZ56*s_Fam*s_Foffset*s_EF_res*(1/365)*acf!E56*((s_ET_res_o*s_GSF_s)+(s_ET_res_i*s_GSF_i))*(1/24)))*Rad_Spec!BF56,".")</f>
        <v>9450.793165231833</v>
      </c>
      <c r="P56" s="30">
        <f>IFERROR((s_DL/(Rad_Spec!BA56*s_Fam*s_Foffset*s_EF_res*(1/365)*acf!F56*((s_ET_res_o*s_GSF_s)+(s_ET_res_i*s_GSF_i))*(1/24)))*Rad_Spec!BF56,".")</f>
        <v>3301.0661537104756</v>
      </c>
      <c r="Q56" s="30">
        <f>IFERROR((s_DL/(Rad_Spec!BB56*s_Fam*s_Foffset*s_EF_res*(1/365)*acf!G56*((s_ET_res_o*s_GSF_s)+(s_ET_res_i*s_GSF_i))*(1/24)))*Rad_Spec!BF56,".")</f>
        <v>2219.1554657119527</v>
      </c>
      <c r="R56" s="30">
        <f>IFERROR((s_DL/(Rad_Spec!AY56*s_Fam*s_Foffset*s_EF_res*(1/365)*acf!C56*((s_ET_res_o*s_GSF_s)+(s_ET_res_i*s_GSF_i))*(1/24)))*Rad_Spec!BF56,".")</f>
        <v>9599.4077017276704</v>
      </c>
    </row>
    <row r="57" spans="1:18">
      <c r="A57" s="88" t="s">
        <v>64</v>
      </c>
      <c r="B57" s="28"/>
      <c r="C57" s="30" t="str">
        <f>IFERROR((s_DL/(k_decay*Rad_Spec!X57*s_IFDres_adj))*Rad_Spec!BF57,".")</f>
        <v>.</v>
      </c>
      <c r="D57" s="30" t="str">
        <f>IFERROR((s_DL/(k_decay*Rad_Spec!AN57*s_IFAres_adj*(1/s_PEFm_pp)*s_SLF*(s_ET_res_o+s_ET_res_i)*(1/24)))*Rad_Spec!BF57,".")</f>
        <v>.</v>
      </c>
      <c r="E57" s="30" t="str">
        <f>IFERROR((s_DL/(k_decay*Rad_Spec!AN57*s_IFAres_adj*(1/s_PEF)*s_SLF*(s_ET_res_o+s_ET_res_i)*(1/24)))*Rad_Spec!BF57,".")</f>
        <v>.</v>
      </c>
      <c r="F57" s="30">
        <f>IFERROR((s_DL/(k_decay*Rad_Spec!AY57*s_Fam*s_Foffset*s_EF_res*(1/365)*acf!C57*((s_ET_res_o*s_GSF_s)+(s_ET_res_i*s_GSF_i))*(1/24)))*Rad_Spec!BF57,".")</f>
        <v>298076.25572034734</v>
      </c>
      <c r="G57" s="30">
        <f t="shared" si="4"/>
        <v>298076.25572034734</v>
      </c>
      <c r="H57" s="30">
        <f t="shared" si="5"/>
        <v>298076.25572034734</v>
      </c>
      <c r="I57" s="89" t="str">
        <f>IFERROR((s_DL/(Rad_Spec!AV57*s_Fam*s_Foffset*Fsurf!C57*s_EF_res*(1/365)*((s_ET_res_o*s_GSF_s)+(s_ET_res_i*s_GSF_i))*(1/24)))*Rad_Spec!BF57,".")</f>
        <v>.</v>
      </c>
      <c r="J57" s="30" t="str">
        <f>IFERROR((s_DL/(Rad_Spec!AZ57*s_Fam*s_Foffset*Fsurf!C57*s_EF_res*(1/365)*((s_ET_res_o*s_GSF_s)+(s_ET_res_i*s_GSF_i))*(1/24)))*Rad_Spec!BF57,".")</f>
        <v>.</v>
      </c>
      <c r="K57" s="30" t="str">
        <f>IFERROR((s_DL/(Rad_Spec!BA57*s_Fam*s_Foffset*Fsurf!C57*s_EF_res*(1/365)*((s_ET_res_o*s_GSF_s)+(s_ET_res_i*s_GSF_i))*(1/24)))*Rad_Spec!BF57,".")</f>
        <v>.</v>
      </c>
      <c r="L57" s="30" t="str">
        <f>IFERROR((s_DL/(Rad_Spec!BB57*s_Fam*s_Foffset*Fsurf!C57*s_EF_res*(1/365)*((s_ET_res_o*s_GSF_s)+(s_ET_res_i*s_GSF_i))*(1/24)))*Rad_Spec!BF57,".")</f>
        <v>.</v>
      </c>
      <c r="M57" s="30" t="str">
        <f>IFERROR((s_DL/(Rad_Spec!AY57*s_Fam*s_Foffset*Fsurf!C57*s_EF_res*(1/365)*((s_ET_res_o*s_GSF_s)+(s_ET_res_i*s_GSF_i))*(1/24)))*Rad_Spec!BF57,".")</f>
        <v>.</v>
      </c>
      <c r="N57" s="30">
        <f>IFERROR((s_DL/(Rad_Spec!AV57*s_Fam*s_Foffset*s_EF_res*(1/365)*acf!D57*((s_ET_res_o*s_GSF_s)+(s_ET_res_i*s_GSF_i))*(1/24)))*Rad_Spec!BF57,".")</f>
        <v>48997.597515890862</v>
      </c>
      <c r="O57" s="30">
        <f>IFERROR((s_DL/(Rad_Spec!AZ57*s_Fam*s_Foffset*s_EF_res*(1/365)*acf!E57*((s_ET_res_o*s_GSF_s)+(s_ET_res_i*s_GSF_i))*(1/24)))*Rad_Spec!BF57,".")</f>
        <v>251394.73446717061</v>
      </c>
      <c r="P57" s="30">
        <f>IFERROR((s_DL/(Rad_Spec!BA57*s_Fam*s_Foffset*s_EF_res*(1/365)*acf!F57*((s_ET_res_o*s_GSF_s)+(s_ET_res_i*s_GSF_i))*(1/24)))*Rad_Spec!BF57,".")</f>
        <v>87975.589866271883</v>
      </c>
      <c r="Q57" s="30">
        <f>IFERROR((s_DL/(Rad_Spec!BB57*s_Fam*s_Foffset*s_EF_res*(1/365)*acf!G57*((s_ET_res_o*s_GSF_s)+(s_ET_res_i*s_GSF_i))*(1/24)))*Rad_Spec!BF57,".")</f>
        <v>57395.443177715686</v>
      </c>
      <c r="R57" s="30">
        <f>IFERROR((s_DL/(Rad_Spec!AY57*s_Fam*s_Foffset*s_EF_res*(1/365)*acf!C57*((s_ET_res_o*s_GSF_s)+(s_ET_res_i*s_GSF_i))*(1/24)))*Rad_Spec!BF57,".")</f>
        <v>263736.93740139395</v>
      </c>
    </row>
    <row r="58" spans="1:18">
      <c r="A58" s="88" t="s">
        <v>65</v>
      </c>
      <c r="B58" s="28"/>
      <c r="C58" s="30">
        <f>IFERROR((s_DL/(k_decay*Rad_Spec!X58*s_IFDres_adj))*Rad_Spec!BF58,".")</f>
        <v>36.088405679076494</v>
      </c>
      <c r="D58" s="30">
        <f>IFERROR((s_DL/(k_decay*Rad_Spec!AN58*s_IFAres_adj*(1/s_PEFm_pp)*s_SLF*(s_ET_res_o+s_ET_res_i)*(1/24)))*Rad_Spec!BF58,".")</f>
        <v>54.349347127418262</v>
      </c>
      <c r="E58" s="30">
        <f>IFERROR((s_DL/(k_decay*Rad_Spec!AN58*s_IFAres_adj*(1/s_PEF)*s_SLF*(s_ET_res_o+s_ET_res_i)*(1/24)))*Rad_Spec!BF58,".")</f>
        <v>266.74763666810196</v>
      </c>
      <c r="F58" s="30">
        <f>IFERROR((s_DL/(k_decay*Rad_Spec!AY58*s_Fam*s_Foffset*s_EF_res*(1/365)*acf!C58*((s_ET_res_o*s_GSF_s)+(s_ET_res_i*s_GSF_i))*(1/24)))*Rad_Spec!BF58,".")</f>
        <v>32.520719430060126</v>
      </c>
      <c r="G58" s="30">
        <f t="shared" si="4"/>
        <v>16.075046142797568</v>
      </c>
      <c r="H58" s="30">
        <f t="shared" si="5"/>
        <v>13.010864620132226</v>
      </c>
      <c r="I58" s="89">
        <f>IFERROR((s_DL/(Rad_Spec!AV58*s_Fam*s_Foffset*Fsurf!C58*s_EF_res*(1/365)*((s_ET_res_o*s_GSF_s)+(s_ET_res_i*s_GSF_i))*(1/24)))*Rad_Spec!BF58,".")</f>
        <v>5.9303396095875769</v>
      </c>
      <c r="J58" s="30">
        <f>IFERROR((s_DL/(Rad_Spec!AZ58*s_Fam*s_Foffset*Fsurf!C58*s_EF_res*(1/365)*((s_ET_res_o*s_GSF_s)+(s_ET_res_i*s_GSF_i))*(1/24)))*Rad_Spec!BF58,".")</f>
        <v>25.168279786394013</v>
      </c>
      <c r="K58" s="30">
        <f>IFERROR((s_DL/(Rad_Spec!BA58*s_Fam*s_Foffset*Fsurf!C58*s_EF_res*(1/365)*((s_ET_res_o*s_GSF_s)+(s_ET_res_i*s_GSF_i))*(1/24)))*Rad_Spec!BF58,".")</f>
        <v>9.0980986557026799</v>
      </c>
      <c r="L58" s="30">
        <f>IFERROR((s_DL/(Rad_Spec!BB58*s_Fam*s_Foffset*Fsurf!C58*s_EF_res*(1/365)*((s_ET_res_o*s_GSF_s)+(s_ET_res_i*s_GSF_i))*(1/24)))*Rad_Spec!BF58,".")</f>
        <v>6.25980292123133</v>
      </c>
      <c r="M58" s="30">
        <f>IFERROR((s_DL/(Rad_Spec!AY58*s_Fam*s_Foffset*Fsurf!C58*s_EF_res*(1/365)*((s_ET_res_o*s_GSF_s)+(s_ET_res_i*s_GSF_i))*(1/24)))*Rad_Spec!BF58,".")</f>
        <v>25.249869881183255</v>
      </c>
      <c r="N58" s="30">
        <f>IFERROR((s_DL/(Rad_Spec!AV58*s_Fam*s_Foffset*s_EF_res*(1/365)*acf!D58*((s_ET_res_o*s_GSF_s)+(s_ET_res_i*s_GSF_i))*(1/24)))*Rad_Spec!BF58,".")</f>
        <v>6.8936062145415793</v>
      </c>
      <c r="O58" s="30">
        <f>IFERROR((s_DL/(Rad_Spec!AZ58*s_Fam*s_Foffset*s_EF_res*(1/365)*acf!E58*((s_ET_res_o*s_GSF_s)+(s_ET_res_i*s_GSF_i))*(1/24)))*Rad_Spec!BF58,".")</f>
        <v>28.546457360436609</v>
      </c>
      <c r="P58" s="30">
        <f>IFERROR((s_DL/(Rad_Spec!BA58*s_Fam*s_Foffset*s_EF_res*(1/365)*acf!F58*((s_ET_res_o*s_GSF_s)+(s_ET_res_i*s_GSF_i))*(1/24)))*Rad_Spec!BF58,".")</f>
        <v>10.259850036547112</v>
      </c>
      <c r="Q58" s="30">
        <f>IFERROR((s_DL/(Rad_Spec!BB58*s_Fam*s_Foffset*s_EF_res*(1/365)*acf!G58*((s_ET_res_o*s_GSF_s)+(s_ET_res_i*s_GSF_i))*(1/24)))*Rad_Spec!BF58,".")</f>
        <v>7.3680623722818357</v>
      </c>
      <c r="R58" s="30">
        <f>IFERROR((s_DL/(Rad_Spec!AY58*s_Fam*s_Foffset*s_EF_res*(1/365)*acf!C58*((s_ET_res_o*s_GSF_s)+(s_ET_res_i*s_GSF_i))*(1/24)))*Rad_Spec!BF58,".")</f>
        <v>28.774230687535397</v>
      </c>
    </row>
    <row r="59" spans="1:18">
      <c r="A59" s="88" t="s">
        <v>66</v>
      </c>
      <c r="B59" s="28"/>
      <c r="C59" s="30">
        <f>IFERROR((s_DL/(k_decay*Rad_Spec!X59*s_IFDres_adj))*Rad_Spec!BF59,".")</f>
        <v>4242.224029278439</v>
      </c>
      <c r="D59" s="30">
        <f>IFERROR((s_DL/(k_decay*Rad_Spec!AN59*s_IFAres_adj*(1/s_PEFm_pp)*s_SLF*(s_ET_res_o+s_ET_res_i)*(1/24)))*Rad_Spec!BF59,".")</f>
        <v>93124.701750560198</v>
      </c>
      <c r="E59" s="30">
        <f>IFERROR((s_DL/(k_decay*Rad_Spec!AN59*s_IFAres_adj*(1/s_PEF)*s_SLF*(s_ET_res_o+s_ET_res_i)*(1/24)))*Rad_Spec!BF59,".")</f>
        <v>457057.81983261509</v>
      </c>
      <c r="F59" s="30">
        <f>IFERROR((s_DL/(k_decay*Rad_Spec!AY59*s_Fam*s_Foffset*s_EF_res*(1/365)*acf!C59*((s_ET_res_o*s_GSF_s)+(s_ET_res_i*s_GSF_i))*(1/24)))*Rad_Spec!BF59,".")</f>
        <v>3629.0728406591952</v>
      </c>
      <c r="G59" s="30">
        <f t="shared" si="4"/>
        <v>1947.5494116163975</v>
      </c>
      <c r="H59" s="30">
        <f t="shared" si="5"/>
        <v>1915.6494569623051</v>
      </c>
      <c r="I59" s="89">
        <f>IFERROR((s_DL/(Rad_Spec!AV59*s_Fam*s_Foffset*Fsurf!C59*s_EF_res*(1/365)*((s_ET_res_o*s_GSF_s)+(s_ET_res_i*s_GSF_i))*(1/24)))*Rad_Spec!BF59,".")</f>
        <v>525.61709903049439</v>
      </c>
      <c r="J59" s="30">
        <f>IFERROR((s_DL/(Rad_Spec!AZ59*s_Fam*s_Foffset*Fsurf!C59*s_EF_res*(1/365)*((s_ET_res_o*s_GSF_s)+(s_ET_res_i*s_GSF_i))*(1/24)))*Rad_Spec!BF59,".")</f>
        <v>2867.5989048230463</v>
      </c>
      <c r="K59" s="30">
        <f>IFERROR((s_DL/(Rad_Spec!BA59*s_Fam*s_Foffset*Fsurf!C59*s_EF_res*(1/365)*((s_ET_res_o*s_GSF_s)+(s_ET_res_i*s_GSF_i))*(1/24)))*Rad_Spec!BF59,".")</f>
        <v>994.34923063344593</v>
      </c>
      <c r="L59" s="30">
        <f>IFERROR((s_DL/(Rad_Spec!BB59*s_Fam*s_Foffset*Fsurf!C59*s_EF_res*(1/365)*((s_ET_res_o*s_GSF_s)+(s_ET_res_i*s_GSF_i))*(1/24)))*Rad_Spec!BF59,".")</f>
        <v>620.79641155763784</v>
      </c>
      <c r="M59" s="30">
        <f>IFERROR((s_DL/(Rad_Spec!AY59*s_Fam*s_Foffset*Fsurf!C59*s_EF_res*(1/365)*((s_ET_res_o*s_GSF_s)+(s_ET_res_i*s_GSF_i))*(1/24)))*Rad_Spec!BF59,".")</f>
        <v>2913.0151113567222</v>
      </c>
      <c r="N59" s="30">
        <f>IFERROR((s_DL/(Rad_Spec!AV59*s_Fam*s_Foffset*s_EF_res*(1/365)*acf!D59*((s_ET_res_o*s_GSF_s)+(s_ET_res_i*s_GSF_i))*(1/24)))*Rad_Spec!BF59,".")</f>
        <v>533.36165661919938</v>
      </c>
      <c r="O59" s="30">
        <f>IFERROR((s_DL/(Rad_Spec!AZ59*s_Fam*s_Foffset*s_EF_res*(1/365)*acf!E59*((s_ET_res_o*s_GSF_s)+(s_ET_res_i*s_GSF_i))*(1/24)))*Rad_Spec!BF59,".")</f>
        <v>2940.6717297073701</v>
      </c>
      <c r="P59" s="30">
        <f>IFERROR((s_DL/(Rad_Spec!BA59*s_Fam*s_Foffset*s_EF_res*(1/365)*acf!F59*((s_ET_res_o*s_GSF_s)+(s_ET_res_i*s_GSF_i))*(1/24)))*Rad_Spec!BF59,".")</f>
        <v>1011.9697088226271</v>
      </c>
      <c r="Q59" s="30">
        <f>IFERROR((s_DL/(Rad_Spec!BB59*s_Fam*s_Foffset*s_EF_res*(1/365)*acf!G59*((s_ET_res_o*s_GSF_s)+(s_ET_res_i*s_GSF_i))*(1/24)))*Rad_Spec!BF59,".")</f>
        <v>649.13711730266039</v>
      </c>
      <c r="R59" s="30">
        <f>IFERROR((s_DL/(Rad_Spec!AY59*s_Fam*s_Foffset*s_EF_res*(1/365)*acf!C59*((s_ET_res_o*s_GSF_s)+(s_ET_res_i*s_GSF_i))*(1/24)))*Rad_Spec!BF59,".")</f>
        <v>3210.992282122585</v>
      </c>
    </row>
    <row r="60" spans="1:18">
      <c r="A60" s="88" t="s">
        <v>67</v>
      </c>
      <c r="B60" s="28"/>
      <c r="C60" s="30">
        <f>IFERROR((s_DL/(k_decay*Rad_Spec!X60*s_IFDres_adj))*Rad_Spec!BF60,".")</f>
        <v>2641829.225151001</v>
      </c>
      <c r="D60" s="30">
        <f>IFERROR((s_DL/(k_decay*Rad_Spec!AN60*s_IFAres_adj*(1/s_PEFm_pp)*s_SLF*(s_ET_res_o+s_ET_res_i)*(1/24)))*Rad_Spec!BF60,".")</f>
        <v>73389301.556669354</v>
      </c>
      <c r="E60" s="30">
        <f>IFERROR((s_DL/(k_decay*Rad_Spec!AN60*s_IFAres_adj*(1/s_PEF)*s_SLF*(s_ET_res_o+s_ET_res_i)*(1/24)))*Rad_Spec!BF60,".")</f>
        <v>360196097.68390876</v>
      </c>
      <c r="F60" s="30">
        <f>IFERROR((s_DL/(k_decay*Rad_Spec!AY60*s_Fam*s_Foffset*s_EF_res*(1/365)*acf!C60*((s_ET_res_o*s_GSF_s)+(s_ET_res_i*s_GSF_i))*(1/24)))*Rad_Spec!BF60,".")</f>
        <v>114546.76186110117</v>
      </c>
      <c r="G60" s="30">
        <f t="shared" si="4"/>
        <v>109753.08784339055</v>
      </c>
      <c r="H60" s="30">
        <f t="shared" si="5"/>
        <v>109622.55063206566</v>
      </c>
      <c r="I60" s="89">
        <f>IFERROR((s_DL/(Rad_Spec!AV60*s_Fam*s_Foffset*Fsurf!C60*s_EF_res*(1/365)*((s_ET_res_o*s_GSF_s)+(s_ET_res_i*s_GSF_i))*(1/24)))*Rad_Spec!BF60,".")</f>
        <v>20386.401841650739</v>
      </c>
      <c r="J60" s="30">
        <f>IFERROR((s_DL/(Rad_Spec!AZ60*s_Fam*s_Foffset*Fsurf!C60*s_EF_res*(1/365)*((s_ET_res_o*s_GSF_s)+(s_ET_res_i*s_GSF_i))*(1/24)))*Rad_Spec!BF60,".")</f>
        <v>97313.730473899166</v>
      </c>
      <c r="K60" s="30">
        <f>IFERROR((s_DL/(Rad_Spec!BA60*s_Fam*s_Foffset*Fsurf!C60*s_EF_res*(1/365)*((s_ET_res_o*s_GSF_s)+(s_ET_res_i*s_GSF_i))*(1/24)))*Rad_Spec!BF60,".")</f>
        <v>34365.648818782676</v>
      </c>
      <c r="L60" s="30">
        <f>IFERROR((s_DL/(Rad_Spec!BB60*s_Fam*s_Foffset*Fsurf!C60*s_EF_res*(1/365)*((s_ET_res_o*s_GSF_s)+(s_ET_res_i*s_GSF_i))*(1/24)))*Rad_Spec!BF60,".")</f>
        <v>22440.255758533465</v>
      </c>
      <c r="M60" s="30">
        <f>IFERROR((s_DL/(Rad_Spec!AY60*s_Fam*s_Foffset*Fsurf!C60*s_EF_res*(1/365)*((s_ET_res_o*s_GSF_s)+(s_ET_res_i*s_GSF_i))*(1/24)))*Rad_Spec!BF60,".")</f>
        <v>89813.408687511968</v>
      </c>
      <c r="N60" s="30">
        <f>IFERROR((s_DL/(Rad_Spec!AV60*s_Fam*s_Foffset*s_EF_res*(1/365)*acf!D60*((s_ET_res_o*s_GSF_s)+(s_ET_res_i*s_GSF_i))*(1/24)))*Rad_Spec!BF60,".")</f>
        <v>21527.532799509121</v>
      </c>
      <c r="O60" s="30">
        <f>IFERROR((s_DL/(Rad_Spec!AZ60*s_Fam*s_Foffset*s_EF_res*(1/365)*acf!E60*((s_ET_res_o*s_GSF_s)+(s_ET_res_i*s_GSF_i))*(1/24)))*Rad_Spec!BF60,".")</f>
        <v>103491.747567607</v>
      </c>
      <c r="P60" s="30">
        <f>IFERROR((s_DL/(Rad_Spec!BA60*s_Fam*s_Foffset*s_EF_res*(1/365)*acf!F60*((s_ET_res_o*s_GSF_s)+(s_ET_res_i*s_GSF_i))*(1/24)))*Rad_Spec!BF60,".")</f>
        <v>36384.555978953947</v>
      </c>
      <c r="Q60" s="30">
        <f>IFERROR((s_DL/(Rad_Spec!BB60*s_Fam*s_Foffset*s_EF_res*(1/365)*acf!G60*((s_ET_res_o*s_GSF_s)+(s_ET_res_i*s_GSF_i))*(1/24)))*Rad_Spec!BF60,".")</f>
        <v>23784.235727451534</v>
      </c>
      <c r="R60" s="30">
        <f>IFERROR((s_DL/(Rad_Spec!AY60*s_Fam*s_Foffset*s_EF_res*(1/365)*acf!C60*((s_ET_res_o*s_GSF_s)+(s_ET_res_i*s_GSF_i))*(1/24)))*Rad_Spec!BF60,".")</f>
        <v>101350.61610152735</v>
      </c>
    </row>
    <row r="61" spans="1:18">
      <c r="A61" s="88" t="s">
        <v>68</v>
      </c>
      <c r="B61" s="28"/>
      <c r="C61" s="30">
        <f>IFERROR((s_DL/(k_decay*Rad_Spec!X61*s_IFDres_adj))*Rad_Spec!BF61,".")</f>
        <v>19278551.603534427</v>
      </c>
      <c r="D61" s="30">
        <f>IFERROR((s_DL/(k_decay*Rad_Spec!AN61*s_IFAres_adj*(1/s_PEFm_pp)*s_SLF*(s_ET_res_o+s_ET_res_i)*(1/24)))*Rad_Spec!BF61,".")</f>
        <v>388290332.55177736</v>
      </c>
      <c r="E61" s="30">
        <f>IFERROR((s_DL/(k_decay*Rad_Spec!AN61*s_IFAres_adj*(1/s_PEF)*s_SLF*(s_ET_res_o+s_ET_res_i)*(1/24)))*Rad_Spec!BF61,".")</f>
        <v>1905736389.1866517</v>
      </c>
      <c r="F61" s="30">
        <f>IFERROR((s_DL/(k_decay*Rad_Spec!AY61*s_Fam*s_Foffset*s_EF_res*(1/365)*acf!C61*((s_ET_res_o*s_GSF_s)+(s_ET_res_i*s_GSF_i))*(1/24)))*Rad_Spec!BF61,".")</f>
        <v>281478.36243109836</v>
      </c>
      <c r="G61" s="30">
        <f t="shared" si="4"/>
        <v>277387.37094454595</v>
      </c>
      <c r="H61" s="30">
        <f t="shared" si="5"/>
        <v>277229.675097158</v>
      </c>
      <c r="I61" s="89">
        <f>IFERROR((s_DL/(Rad_Spec!AV61*s_Fam*s_Foffset*Fsurf!C61*s_EF_res*(1/365)*((s_ET_res_o*s_GSF_s)+(s_ET_res_i*s_GSF_i))*(1/24)))*Rad_Spec!BF61,".")</f>
        <v>41839.637788671906</v>
      </c>
      <c r="J61" s="30">
        <f>IFERROR((s_DL/(Rad_Spec!AZ61*s_Fam*s_Foffset*Fsurf!C61*s_EF_res*(1/365)*((s_ET_res_o*s_GSF_s)+(s_ET_res_i*s_GSF_i))*(1/24)))*Rad_Spec!BF61,".")</f>
        <v>228434.80401861097</v>
      </c>
      <c r="K61" s="30">
        <f>IFERROR((s_DL/(Rad_Spec!BA61*s_Fam*s_Foffset*Fsurf!C61*s_EF_res*(1/365)*((s_ET_res_o*s_GSF_s)+(s_ET_res_i*s_GSF_i))*(1/24)))*Rad_Spec!BF61,".")</f>
        <v>79178.597408841262</v>
      </c>
      <c r="L61" s="30">
        <f>IFERROR((s_DL/(Rad_Spec!BB61*s_Fam*s_Foffset*Fsurf!C61*s_EF_res*(1/365)*((s_ET_res_o*s_GSF_s)+(s_ET_res_i*s_GSF_i))*(1/24)))*Rad_Spec!BF61,".")</f>
        <v>49437.382959251634</v>
      </c>
      <c r="M61" s="30">
        <f>IFERROR((s_DL/(Rad_Spec!AY61*s_Fam*s_Foffset*Fsurf!C61*s_EF_res*(1/365)*((s_ET_res_o*s_GSF_s)+(s_ET_res_i*s_GSF_i))*(1/24)))*Rad_Spec!BF61,".")</f>
        <v>226838.02156842587</v>
      </c>
      <c r="N61" s="30">
        <f>IFERROR((s_DL/(Rad_Spec!AV61*s_Fam*s_Foffset*s_EF_res*(1/365)*acf!D61*((s_ET_res_o*s_GSF_s)+(s_ET_res_i*s_GSF_i))*(1/24)))*Rad_Spec!BF61,".")</f>
        <v>42554.668131066544</v>
      </c>
      <c r="O61" s="30">
        <f>IFERROR((s_DL/(Rad_Spec!AZ61*s_Fam*s_Foffset*s_EF_res*(1/365)*acf!E61*((s_ET_res_o*s_GSF_s)+(s_ET_res_i*s_GSF_i))*(1/24)))*Rad_Spec!BF61,".")</f>
        <v>233126.6757286012</v>
      </c>
      <c r="P61" s="30">
        <f>IFERROR((s_DL/(Rad_Spec!BA61*s_Fam*s_Foffset*s_EF_res*(1/365)*acf!F61*((s_ET_res_o*s_GSF_s)+(s_ET_res_i*s_GSF_i))*(1/24)))*Rad_Spec!BF61,".")</f>
        <v>80372.023203656732</v>
      </c>
      <c r="Q61" s="30">
        <f>IFERROR((s_DL/(Rad_Spec!BB61*s_Fam*s_Foffset*s_EF_res*(1/365)*acf!G61*((s_ET_res_o*s_GSF_s)+(s_ET_res_i*s_GSF_i))*(1/24)))*Rad_Spec!BF61,".")</f>
        <v>50614.192132863798</v>
      </c>
      <c r="R61" s="30">
        <f>IFERROR((s_DL/(Rad_Spec!AY61*s_Fam*s_Foffset*s_EF_res*(1/365)*acf!C61*((s_ET_res_o*s_GSF_s)+(s_ET_res_i*s_GSF_i))*(1/24)))*Rad_Spec!BF61,".")</f>
        <v>249051.17340840891</v>
      </c>
    </row>
    <row r="62" spans="1:18">
      <c r="A62" s="88" t="s">
        <v>69</v>
      </c>
      <c r="B62" s="28"/>
      <c r="C62" s="30" t="str">
        <f>IFERROR((s_DL/(k_decay*Rad_Spec!X62*s_IFDres_adj))*Rad_Spec!BF62,".")</f>
        <v>.</v>
      </c>
      <c r="D62" s="30" t="str">
        <f>IFERROR((s_DL/(k_decay*Rad_Spec!AN62*s_IFAres_adj*(1/s_PEFm_pp)*s_SLF*(s_ET_res_o+s_ET_res_i)*(1/24)))*Rad_Spec!BF62,".")</f>
        <v>.</v>
      </c>
      <c r="E62" s="30" t="str">
        <f>IFERROR((s_DL/(k_decay*Rad_Spec!AN62*s_IFAres_adj*(1/s_PEF)*s_SLF*(s_ET_res_o+s_ET_res_i)*(1/24)))*Rad_Spec!BF62,".")</f>
        <v>.</v>
      </c>
      <c r="F62" s="30">
        <f>IFERROR((s_DL/(k_decay*Rad_Spec!AY62*s_Fam*s_Foffset*s_EF_res*(1/365)*acf!C62*((s_ET_res_o*s_GSF_s)+(s_ET_res_i*s_GSF_i))*(1/24)))*Rad_Spec!BF62,".")</f>
        <v>542121.78586277878</v>
      </c>
      <c r="G62" s="30">
        <f t="shared" si="4"/>
        <v>542121.78586277878</v>
      </c>
      <c r="H62" s="30">
        <f t="shared" si="5"/>
        <v>542121.78586277878</v>
      </c>
      <c r="I62" s="89">
        <f>IFERROR((s_DL/(Rad_Spec!AV62*s_Fam*s_Foffset*Fsurf!C62*s_EF_res*(1/365)*((s_ET_res_o*s_GSF_s)+(s_ET_res_i*s_GSF_i))*(1/24)))*Rad_Spec!BF62,".")</f>
        <v>92940.716072874347</v>
      </c>
      <c r="J62" s="30">
        <f>IFERROR((s_DL/(Rad_Spec!AZ62*s_Fam*s_Foffset*Fsurf!C62*s_EF_res*(1/365)*((s_ET_res_o*s_GSF_s)+(s_ET_res_i*s_GSF_i))*(1/24)))*Rad_Spec!BF62,".")</f>
        <v>447547.58943599201</v>
      </c>
      <c r="K62" s="30">
        <f>IFERROR((s_DL/(Rad_Spec!BA62*s_Fam*s_Foffset*Fsurf!C62*s_EF_res*(1/365)*((s_ET_res_o*s_GSF_s)+(s_ET_res_i*s_GSF_i))*(1/24)))*Rad_Spec!BF62,".")</f>
        <v>157526.63741165143</v>
      </c>
      <c r="L62" s="30">
        <f>IFERROR((s_DL/(Rad_Spec!BB62*s_Fam*s_Foffset*Fsurf!C62*s_EF_res*(1/365)*((s_ET_res_o*s_GSF_s)+(s_ET_res_i*s_GSF_i))*(1/24)))*Rad_Spec!BF62,".")</f>
        <v>102508.14272743493</v>
      </c>
      <c r="M62" s="30">
        <f>IFERROR((s_DL/(Rad_Spec!AY62*s_Fam*s_Foffset*Fsurf!C62*s_EF_res*(1/365)*((s_ET_res_o*s_GSF_s)+(s_ET_res_i*s_GSF_i))*(1/24)))*Rad_Spec!BF62,".")</f>
        <v>432566.02429459064</v>
      </c>
      <c r="N62" s="30">
        <f>IFERROR((s_DL/(Rad_Spec!AV62*s_Fam*s_Foffset*s_EF_res*(1/365)*acf!D62*((s_ET_res_o*s_GSF_s)+(s_ET_res_i*s_GSF_i))*(1/24)))*Rad_Spec!BF62,".")</f>
        <v>103060.92737858731</v>
      </c>
      <c r="O62" s="30">
        <f>IFERROR((s_DL/(Rad_Spec!AZ62*s_Fam*s_Foffset*s_EF_res*(1/365)*acf!E62*((s_ET_res_o*s_GSF_s)+(s_ET_res_i*s_GSF_i))*(1/24)))*Rad_Spec!BF62,".")</f>
        <v>496280.54917457787</v>
      </c>
      <c r="P62" s="30">
        <f>IFERROR((s_DL/(Rad_Spec!BA62*s_Fam*s_Foffset*s_EF_res*(1/365)*acf!F62*((s_ET_res_o*s_GSF_s)+(s_ET_res_i*s_GSF_i))*(1/24)))*Rad_Spec!BF62,".")</f>
        <v>174679.53792980901</v>
      </c>
      <c r="Q62" s="30">
        <f>IFERROR((s_DL/(Rad_Spec!BB62*s_Fam*s_Foffset*s_EF_res*(1/365)*acf!G62*((s_ET_res_o*s_GSF_s)+(s_ET_res_i*s_GSF_i))*(1/24)))*Rad_Spec!BF62,".")</f>
        <v>113670.14049108897</v>
      </c>
      <c r="R62" s="30">
        <f>IFERROR((s_DL/(Rad_Spec!AY62*s_Fam*s_Foffset*s_EF_res*(1/365)*acf!C62*((s_ET_res_o*s_GSF_s)+(s_ET_res_i*s_GSF_i))*(1/24)))*Rad_Spec!BF62,".")</f>
        <v>479667.65805111284</v>
      </c>
    </row>
    <row r="63" spans="1:18">
      <c r="A63" s="88" t="s">
        <v>70</v>
      </c>
      <c r="B63" s="28"/>
      <c r="C63" s="30">
        <f>IFERROR((s_DL/(k_decay*Rad_Spec!X63*s_IFDres_adj))*Rad_Spec!BF63,".")</f>
        <v>30634.117370636206</v>
      </c>
      <c r="D63" s="30">
        <f>IFERROR((s_DL/(k_decay*Rad_Spec!AN63*s_IFAres_adj*(1/s_PEFm_pp)*s_SLF*(s_ET_res_o+s_ET_res_i)*(1/24)))*Rad_Spec!BF63,".")</f>
        <v>334998.53351814038</v>
      </c>
      <c r="E63" s="30">
        <f>IFERROR((s_DL/(k_decay*Rad_Spec!AN63*s_IFAres_adj*(1/s_PEF)*s_SLF*(s_ET_res_o+s_ET_res_i)*(1/24)))*Rad_Spec!BF63,".")</f>
        <v>1644179.2188183132</v>
      </c>
      <c r="F63" s="30">
        <f>IFERROR((s_DL/(k_decay*Rad_Spec!AY63*s_Fam*s_Foffset*s_EF_res*(1/365)*acf!C63*((s_ET_res_o*s_GSF_s)+(s_ET_res_i*s_GSF_i))*(1/24)))*Rad_Spec!BF63,".")</f>
        <v>1817.7724693357709</v>
      </c>
      <c r="G63" s="30">
        <f t="shared" si="4"/>
        <v>1714.162083762714</v>
      </c>
      <c r="H63" s="30">
        <f t="shared" si="5"/>
        <v>1707.2063104384079</v>
      </c>
      <c r="I63" s="89">
        <f>IFERROR((s_DL/(Rad_Spec!AV63*s_Fam*s_Foffset*Fsurf!C63*s_EF_res*(1/365)*((s_ET_res_o*s_GSF_s)+(s_ET_res_i*s_GSF_i))*(1/24)))*Rad_Spec!BF63,".")</f>
        <v>232.79012938897762</v>
      </c>
      <c r="J63" s="30">
        <f>IFERROR((s_DL/(Rad_Spec!AZ63*s_Fam*s_Foffset*Fsurf!C63*s_EF_res*(1/365)*((s_ET_res_o*s_GSF_s)+(s_ET_res_i*s_GSF_i))*(1/24)))*Rad_Spec!BF63,".")</f>
        <v>1471.3142376965686</v>
      </c>
      <c r="K63" s="30">
        <f>IFERROR((s_DL/(Rad_Spec!BA63*s_Fam*s_Foffset*Fsurf!C63*s_EF_res*(1/365)*((s_ET_res_o*s_GSF_s)+(s_ET_res_i*s_GSF_i))*(1/24)))*Rad_Spec!BF63,".")</f>
        <v>500.55020457718319</v>
      </c>
      <c r="L63" s="30">
        <f>IFERROR((s_DL/(Rad_Spec!BB63*s_Fam*s_Foffset*Fsurf!C63*s_EF_res*(1/365)*((s_ET_res_o*s_GSF_s)+(s_ET_res_i*s_GSF_i))*(1/24)))*Rad_Spec!BF63,".")</f>
        <v>298.13472711219947</v>
      </c>
      <c r="M63" s="30">
        <f>IFERROR((s_DL/(Rad_Spec!AY63*s_Fam*s_Foffset*Fsurf!C63*s_EF_res*(1/365)*((s_ET_res_o*s_GSF_s)+(s_ET_res_i*s_GSF_i))*(1/24)))*Rad_Spec!BF63,".")</f>
        <v>1512.8132848826124</v>
      </c>
      <c r="N63" s="30">
        <f>IFERROR((s_DL/(Rad_Spec!AV63*s_Fam*s_Foffset*s_EF_res*(1/365)*acf!D63*((s_ET_res_o*s_GSF_s)+(s_ET_res_i*s_GSF_i))*(1/24)))*Rad_Spec!BF63,".")</f>
        <v>219.61294974053774</v>
      </c>
      <c r="O63" s="30">
        <f>IFERROR((s_DL/(Rad_Spec!AZ63*s_Fam*s_Foffset*s_EF_res*(1/365)*acf!E63*((s_ET_res_o*s_GSF_s)+(s_ET_res_i*s_GSF_i))*(1/24)))*Rad_Spec!BF63,".")</f>
        <v>1406.6936474321583</v>
      </c>
      <c r="P63" s="30">
        <f>IFERROR((s_DL/(Rad_Spec!BA63*s_Fam*s_Foffset*s_EF_res*(1/365)*acf!F63*((s_ET_res_o*s_GSF_s)+(s_ET_res_i*s_GSF_i))*(1/24)))*Rad_Spec!BF63,".")</f>
        <v>472.38867618845529</v>
      </c>
      <c r="Q63" s="30">
        <f>IFERROR((s_DL/(Rad_Spec!BB63*s_Fam*s_Foffset*s_EF_res*(1/365)*acf!G63*((s_ET_res_o*s_GSF_s)+(s_ET_res_i*s_GSF_i))*(1/24)))*Rad_Spec!BF63,".")</f>
        <v>284.73376813383237</v>
      </c>
      <c r="R63" s="30">
        <f>IFERROR((s_DL/(Rad_Spec!AY63*s_Fam*s_Foffset*s_EF_res*(1/365)*acf!C63*((s_ET_res_o*s_GSF_s)+(s_ET_res_i*s_GSF_i))*(1/24)))*Rad_Spec!BF63,".")</f>
        <v>1608.3593870857246</v>
      </c>
    </row>
    <row r="64" spans="1:18">
      <c r="A64" s="88" t="s">
        <v>71</v>
      </c>
      <c r="B64" s="28"/>
      <c r="C64" s="30">
        <f>IFERROR((s_DL/(k_decay*Rad_Spec!X64*s_IFDres_adj))*Rad_Spec!BF64,".")</f>
        <v>10979236.300027851</v>
      </c>
      <c r="D64" s="30">
        <f>IFERROR((s_DL/(k_decay*Rad_Spec!AN64*s_IFAres_adj*(1/s_PEFm_pp)*s_SLF*(s_ET_res_o+s_ET_res_i)*(1/24)))*Rad_Spec!BF64,".")</f>
        <v>329405773.44765019</v>
      </c>
      <c r="E64" s="30">
        <f>IFERROR((s_DL/(k_decay*Rad_Spec!AN64*s_IFAres_adj*(1/s_PEF)*s_SLF*(s_ET_res_o+s_ET_res_i)*(1/24)))*Rad_Spec!BF64,".")</f>
        <v>1616729845.2728052</v>
      </c>
      <c r="F64" s="30">
        <f>IFERROR((s_DL/(k_decay*Rad_Spec!AY64*s_Fam*s_Foffset*s_EF_res*(1/365)*acf!C64*((s_ET_res_o*s_GSF_s)+(s_ET_res_i*s_GSF_i))*(1/24)))*Rad_Spec!BF64,".")</f>
        <v>95796.341765423902</v>
      </c>
      <c r="G64" s="30">
        <f t="shared" si="4"/>
        <v>94962.148545811637</v>
      </c>
      <c r="H64" s="30">
        <f t="shared" si="5"/>
        <v>94940.355365455194</v>
      </c>
      <c r="I64" s="89">
        <f>IFERROR((s_DL/(Rad_Spec!AV64*s_Fam*s_Foffset*Fsurf!C64*s_EF_res*(1/365)*((s_ET_res_o*s_GSF_s)+(s_ET_res_i*s_GSF_i))*(1/24)))*Rad_Spec!BF64,".")</f>
        <v>14880.818100286508</v>
      </c>
      <c r="J64" s="30">
        <f>IFERROR((s_DL/(Rad_Spec!AZ64*s_Fam*s_Foffset*Fsurf!C64*s_EF_res*(1/365)*((s_ET_res_o*s_GSF_s)+(s_ET_res_i*s_GSF_i))*(1/24)))*Rad_Spec!BF64,".")</f>
        <v>76446.555730883614</v>
      </c>
      <c r="K64" s="30">
        <f>IFERROR((s_DL/(Rad_Spec!BA64*s_Fam*s_Foffset*Fsurf!C64*s_EF_res*(1/365)*((s_ET_res_o*s_GSF_s)+(s_ET_res_i*s_GSF_i))*(1/24)))*Rad_Spec!BF64,".")</f>
        <v>26777.29630683424</v>
      </c>
      <c r="L64" s="30">
        <f>IFERROR((s_DL/(Rad_Spec!BB64*s_Fam*s_Foffset*Fsurf!C64*s_EF_res*(1/365)*((s_ET_res_o*s_GSF_s)+(s_ET_res_i*s_GSF_i))*(1/24)))*Rad_Spec!BF64,".")</f>
        <v>17099.887466118707</v>
      </c>
      <c r="M64" s="30">
        <f>IFERROR((s_DL/(Rad_Spec!AY64*s_Fam*s_Foffset*Fsurf!C64*s_EF_res*(1/365)*((s_ET_res_o*s_GSF_s)+(s_ET_res_i*s_GSF_i))*(1/24)))*Rad_Spec!BF64,".")</f>
        <v>75791.175431928859</v>
      </c>
      <c r="N64" s="30">
        <f>IFERROR((s_DL/(Rad_Spec!AV64*s_Fam*s_Foffset*s_EF_res*(1/365)*acf!D64*((s_ET_res_o*s_GSF_s)+(s_ET_res_i*s_GSF_i))*(1/24)))*Rad_Spec!BF64,".")</f>
        <v>15414.758503591194</v>
      </c>
      <c r="O64" s="30">
        <f>IFERROR((s_DL/(Rad_Spec!AZ64*s_Fam*s_Foffset*s_EF_res*(1/365)*acf!E64*((s_ET_res_o*s_GSF_s)+(s_ET_res_i*s_GSF_i))*(1/24)))*Rad_Spec!BF64,".")</f>
        <v>80078.414980267771</v>
      </c>
      <c r="P64" s="30">
        <f>IFERROR((s_DL/(Rad_Spec!BA64*s_Fam*s_Foffset*s_EF_res*(1/365)*acf!F64*((s_ET_res_o*s_GSF_s)+(s_ET_res_i*s_GSF_i))*(1/24)))*Rad_Spec!BF64,".")</f>
        <v>27933.434360758201</v>
      </c>
      <c r="Q64" s="30">
        <f>IFERROR((s_DL/(Rad_Spec!BB64*s_Fam*s_Foffset*s_EF_res*(1/365)*acf!G64*((s_ET_res_o*s_GSF_s)+(s_ET_res_i*s_GSF_i))*(1/24)))*Rad_Spec!BF64,".")</f>
        <v>18030.9850187948</v>
      </c>
      <c r="R64" s="30">
        <f>IFERROR((s_DL/(Rad_Spec!AY64*s_Fam*s_Foffset*s_EF_res*(1/365)*acf!C64*((s_ET_res_o*s_GSF_s)+(s_ET_res_i*s_GSF_i))*(1/24)))*Rad_Spec!BF64,".")</f>
        <v>84760.303132543355</v>
      </c>
    </row>
    <row r="65" spans="1:18">
      <c r="A65" s="88" t="s">
        <v>72</v>
      </c>
      <c r="B65" s="28"/>
      <c r="C65" s="30" t="str">
        <f>IFERROR((s_DL/(k_decay*Rad_Spec!X65*s_IFDres_adj))*Rad_Spec!BF65,".")</f>
        <v>.</v>
      </c>
      <c r="D65" s="30" t="str">
        <f>IFERROR((s_DL/(k_decay*Rad_Spec!AN65*s_IFAres_adj*(1/s_PEFm_pp)*s_SLF*(s_ET_res_o+s_ET_res_i)*(1/24)))*Rad_Spec!BF65,".")</f>
        <v>.</v>
      </c>
      <c r="E65" s="30" t="str">
        <f>IFERROR((s_DL/(k_decay*Rad_Spec!AN65*s_IFAres_adj*(1/s_PEF)*s_SLF*(s_ET_res_o+s_ET_res_i)*(1/24)))*Rad_Spec!BF65,".")</f>
        <v>.</v>
      </c>
      <c r="F65" s="30">
        <f>IFERROR((s_DL/(k_decay*Rad_Spec!AY65*s_Fam*s_Foffset*s_EF_res*(1/365)*acf!C65*((s_ET_res_o*s_GSF_s)+(s_ET_res_i*s_GSF_i))*(1/24)))*Rad_Spec!BF65,".")</f>
        <v>1225146.3408290835</v>
      </c>
      <c r="G65" s="30">
        <f t="shared" si="4"/>
        <v>1225146.3408290835</v>
      </c>
      <c r="H65" s="30">
        <f t="shared" si="5"/>
        <v>1225146.3408290835</v>
      </c>
      <c r="I65" s="89" t="str">
        <f>IFERROR((s_DL/(Rad_Spec!AV65*s_Fam*s_Foffset*Fsurf!C65*s_EF_res*(1/365)*((s_ET_res_o*s_GSF_s)+(s_ET_res_i*s_GSF_i))*(1/24)))*Rad_Spec!BF65,".")</f>
        <v>.</v>
      </c>
      <c r="J65" s="30" t="str">
        <f>IFERROR((s_DL/(Rad_Spec!AZ65*s_Fam*s_Foffset*Fsurf!C65*s_EF_res*(1/365)*((s_ET_res_o*s_GSF_s)+(s_ET_res_i*s_GSF_i))*(1/24)))*Rad_Spec!BF65,".")</f>
        <v>.</v>
      </c>
      <c r="K65" s="30" t="str">
        <f>IFERROR((s_DL/(Rad_Spec!BA65*s_Fam*s_Foffset*Fsurf!C65*s_EF_res*(1/365)*((s_ET_res_o*s_GSF_s)+(s_ET_res_i*s_GSF_i))*(1/24)))*Rad_Spec!BF65,".")</f>
        <v>.</v>
      </c>
      <c r="L65" s="30" t="str">
        <f>IFERROR((s_DL/(Rad_Spec!BB65*s_Fam*s_Foffset*Fsurf!C65*s_EF_res*(1/365)*((s_ET_res_o*s_GSF_s)+(s_ET_res_i*s_GSF_i))*(1/24)))*Rad_Spec!BF65,".")</f>
        <v>.</v>
      </c>
      <c r="M65" s="30" t="str">
        <f>IFERROR((s_DL/(Rad_Spec!AY65*s_Fam*s_Foffset*Fsurf!C65*s_EF_res*(1/365)*((s_ET_res_o*s_GSF_s)+(s_ET_res_i*s_GSF_i))*(1/24)))*Rad_Spec!BF65,".")</f>
        <v>.</v>
      </c>
      <c r="N65" s="30">
        <f>IFERROR((s_DL/(Rad_Spec!AV65*s_Fam*s_Foffset*s_EF_res*(1/365)*acf!D65*((s_ET_res_o*s_GSF_s)+(s_ET_res_i*s_GSF_i))*(1/24)))*Rad_Spec!BF65,".")</f>
        <v>260953.1082462726</v>
      </c>
      <c r="O65" s="30">
        <f>IFERROR((s_DL/(Rad_Spec!AZ65*s_Fam*s_Foffset*s_EF_res*(1/365)*acf!E65*((s_ET_res_o*s_GSF_s)+(s_ET_res_i*s_GSF_i))*(1/24)))*Rad_Spec!BF65,".")</f>
        <v>1124201.6322474545</v>
      </c>
      <c r="P65" s="30">
        <f>IFERROR((s_DL/(Rad_Spec!BA65*s_Fam*s_Foffset*s_EF_res*(1/365)*acf!F65*((s_ET_res_o*s_GSF_s)+(s_ET_res_i*s_GSF_i))*(1/24)))*Rad_Spec!BF65,".")</f>
        <v>405034.26696744515</v>
      </c>
      <c r="Q65" s="30">
        <f>IFERROR((s_DL/(Rad_Spec!BB65*s_Fam*s_Foffset*s_EF_res*(1/365)*acf!G65*((s_ET_res_o*s_GSF_s)+(s_ET_res_i*s_GSF_i))*(1/24)))*Rad_Spec!BF65,".")</f>
        <v>274301.02530809288</v>
      </c>
      <c r="R65" s="30">
        <f>IFERROR((s_DL/(Rad_Spec!AY65*s_Fam*s_Foffset*s_EF_res*(1/365)*acf!C65*((s_ET_res_o*s_GSF_s)+(s_ET_res_i*s_GSF_i))*(1/24)))*Rad_Spec!BF65,".")</f>
        <v>1084005.6448573079</v>
      </c>
    </row>
    <row r="66" spans="1:18">
      <c r="A66" s="88" t="s">
        <v>73</v>
      </c>
      <c r="B66" s="28"/>
      <c r="C66" s="30" t="str">
        <f>IFERROR((s_DL/(k_decay*Rad_Spec!X66*s_IFDres_adj))*Rad_Spec!BF66,".")</f>
        <v>.</v>
      </c>
      <c r="D66" s="30" t="str">
        <f>IFERROR((s_DL/(k_decay*Rad_Spec!AN66*s_IFAres_adj*(1/s_PEFm_pp)*s_SLF*(s_ET_res_o+s_ET_res_i)*(1/24)))*Rad_Spec!BF66,".")</f>
        <v>.</v>
      </c>
      <c r="E66" s="30" t="str">
        <f>IFERROR((s_DL/(k_decay*Rad_Spec!AN66*s_IFAres_adj*(1/s_PEF)*s_SLF*(s_ET_res_o+s_ET_res_i)*(1/24)))*Rad_Spec!BF66,".")</f>
        <v>.</v>
      </c>
      <c r="F66" s="30">
        <f>IFERROR((s_DL/(k_decay*Rad_Spec!AY66*s_Fam*s_Foffset*s_EF_res*(1/365)*acf!C66*((s_ET_res_o*s_GSF_s)+(s_ET_res_i*s_GSF_i))*(1/24)))*Rad_Spec!BF66,".")</f>
        <v>2743080.4694892103</v>
      </c>
      <c r="G66" s="30">
        <f t="shared" si="4"/>
        <v>2743080.4694892103</v>
      </c>
      <c r="H66" s="30">
        <f t="shared" si="5"/>
        <v>2743080.4694892103</v>
      </c>
      <c r="I66" s="89" t="str">
        <f>IFERROR((s_DL/(Rad_Spec!AV66*s_Fam*s_Foffset*Fsurf!C66*s_EF_res*(1/365)*((s_ET_res_o*s_GSF_s)+(s_ET_res_i*s_GSF_i))*(1/24)))*Rad_Spec!BF66,".")</f>
        <v>.</v>
      </c>
      <c r="J66" s="30" t="str">
        <f>IFERROR((s_DL/(Rad_Spec!AZ66*s_Fam*s_Foffset*Fsurf!C66*s_EF_res*(1/365)*((s_ET_res_o*s_GSF_s)+(s_ET_res_i*s_GSF_i))*(1/24)))*Rad_Spec!BF66,".")</f>
        <v>.</v>
      </c>
      <c r="K66" s="30" t="str">
        <f>IFERROR((s_DL/(Rad_Spec!BA66*s_Fam*s_Foffset*Fsurf!C66*s_EF_res*(1/365)*((s_ET_res_o*s_GSF_s)+(s_ET_res_i*s_GSF_i))*(1/24)))*Rad_Spec!BF66,".")</f>
        <v>.</v>
      </c>
      <c r="L66" s="30" t="str">
        <f>IFERROR((s_DL/(Rad_Spec!BB66*s_Fam*s_Foffset*Fsurf!C66*s_EF_res*(1/365)*((s_ET_res_o*s_GSF_s)+(s_ET_res_i*s_GSF_i))*(1/24)))*Rad_Spec!BF66,".")</f>
        <v>.</v>
      </c>
      <c r="M66" s="30" t="str">
        <f>IFERROR((s_DL/(Rad_Spec!AY66*s_Fam*s_Foffset*Fsurf!C66*s_EF_res*(1/365)*((s_ET_res_o*s_GSF_s)+(s_ET_res_i*s_GSF_i))*(1/24)))*Rad_Spec!BF66,".")</f>
        <v>.</v>
      </c>
      <c r="N66" s="30">
        <f>IFERROR((s_DL/(Rad_Spec!AV66*s_Fam*s_Foffset*s_EF_res*(1/365)*acf!D66*((s_ET_res_o*s_GSF_s)+(s_ET_res_i*s_GSF_i))*(1/24)))*Rad_Spec!BF66,".")</f>
        <v>531520.3760731658</v>
      </c>
      <c r="O66" s="30">
        <f>IFERROR((s_DL/(Rad_Spec!AZ66*s_Fam*s_Foffset*s_EF_res*(1/365)*acf!E66*((s_ET_res_o*s_GSF_s)+(s_ET_res_i*s_GSF_i))*(1/24)))*Rad_Spec!BF66,".")</f>
        <v>2574817.0726464018</v>
      </c>
      <c r="P66" s="30">
        <f>IFERROR((s_DL/(Rad_Spec!BA66*s_Fam*s_Foffset*s_EF_res*(1/365)*acf!F66*((s_ET_res_o*s_GSF_s)+(s_ET_res_i*s_GSF_i))*(1/24)))*Rad_Spec!BF66,".")</f>
        <v>923000.17064106523</v>
      </c>
      <c r="Q66" s="30">
        <f>IFERROR((s_DL/(Rad_Spec!BB66*s_Fam*s_Foffset*s_EF_res*(1/365)*acf!G66*((s_ET_res_o*s_GSF_s)+(s_ET_res_i*s_GSF_i))*(1/24)))*Rad_Spec!BF66,".")</f>
        <v>616018.14426719747</v>
      </c>
      <c r="R66" s="30">
        <f>IFERROR((s_DL/(Rad_Spec!AY66*s_Fam*s_Foffset*s_EF_res*(1/365)*acf!C66*((s_ET_res_o*s_GSF_s)+(s_ET_res_i*s_GSF_i))*(1/24)))*Rad_Spec!BF66,".")</f>
        <v>2427069.0072925459</v>
      </c>
    </row>
    <row r="67" spans="1:18">
      <c r="A67" s="88" t="s">
        <v>74</v>
      </c>
      <c r="B67" s="28"/>
      <c r="C67" s="30">
        <f>IFERROR((s_DL/(k_decay*Rad_Spec!X67*s_IFDres_adj))*Rad_Spec!BF67,".")</f>
        <v>1588.9831702106576</v>
      </c>
      <c r="D67" s="30">
        <f>IFERROR((s_DL/(k_decay*Rad_Spec!AN67*s_IFAres_adj*(1/s_PEFm_pp)*s_SLF*(s_ET_res_o+s_ET_res_i)*(1/24)))*Rad_Spec!BF67,".")</f>
        <v>13724.724738661746</v>
      </c>
      <c r="E67" s="30">
        <f>IFERROR((s_DL/(k_decay*Rad_Spec!AN67*s_IFAres_adj*(1/s_PEF)*s_SLF*(s_ET_res_o+s_ET_res_i)*(1/24)))*Rad_Spec!BF67,".")</f>
        <v>67361.211890461258</v>
      </c>
      <c r="F67" s="30">
        <f>IFERROR((s_DL/(k_decay*Rad_Spec!AY67*s_Fam*s_Foffset*s_EF_res*(1/365)*acf!C67*((s_ET_res_o*s_GSF_s)+(s_ET_res_i*s_GSF_i))*(1/24)))*Rad_Spec!BF67,".")</f>
        <v>403.10065281884488</v>
      </c>
      <c r="G67" s="30">
        <f t="shared" si="4"/>
        <v>320.00526256957096</v>
      </c>
      <c r="H67" s="30">
        <f t="shared" si="5"/>
        <v>314.17252924916795</v>
      </c>
      <c r="I67" s="89">
        <f>IFERROR((s_DL/(Rad_Spec!AV67*s_Fam*s_Foffset*Fsurf!C67*s_EF_res*(1/365)*((s_ET_res_o*s_GSF_s)+(s_ET_res_i*s_GSF_i))*(1/24)))*Rad_Spec!BF67,".")</f>
        <v>62.384441192905037</v>
      </c>
      <c r="J67" s="30">
        <f>IFERROR((s_DL/(Rad_Spec!AZ67*s_Fam*s_Foffset*Fsurf!C67*s_EF_res*(1/365)*((s_ET_res_o*s_GSF_s)+(s_ET_res_i*s_GSF_i))*(1/24)))*Rad_Spec!BF67,".")</f>
        <v>314.34490270988073</v>
      </c>
      <c r="K67" s="30">
        <f>IFERROR((s_DL/(Rad_Spec!BA67*s_Fam*s_Foffset*Fsurf!C67*s_EF_res*(1/365)*((s_ET_res_o*s_GSF_s)+(s_ET_res_i*s_GSF_i))*(1/24)))*Rad_Spec!BF67,".")</f>
        <v>110.12763598339356</v>
      </c>
      <c r="L67" s="30">
        <f>IFERROR((s_DL/(Rad_Spec!BB67*s_Fam*s_Foffset*Fsurf!C67*s_EF_res*(1/365)*((s_ET_res_o*s_GSF_s)+(s_ET_res_i*s_GSF_i))*(1/24)))*Rad_Spec!BF67,".")</f>
        <v>70.693285980606348</v>
      </c>
      <c r="M67" s="30">
        <f>IFERROR((s_DL/(Rad_Spec!AY67*s_Fam*s_Foffset*Fsurf!C67*s_EF_res*(1/365)*((s_ET_res_o*s_GSF_s)+(s_ET_res_i*s_GSF_i))*(1/24)))*Rad_Spec!BF67,".")</f>
        <v>321.35135227854084</v>
      </c>
      <c r="N67" s="30">
        <f>IFERROR((s_DL/(Rad_Spec!AV67*s_Fam*s_Foffset*s_EF_res*(1/365)*acf!D67*((s_ET_res_o*s_GSF_s)+(s_ET_res_i*s_GSF_i))*(1/24)))*Rad_Spec!BF67,".")</f>
        <v>66.521541283581513</v>
      </c>
      <c r="O67" s="30">
        <f>IFERROR((s_DL/(Rad_Spec!AZ67*s_Fam*s_Foffset*s_EF_res*(1/365)*acf!E67*((s_ET_res_o*s_GSF_s)+(s_ET_res_i*s_GSF_i))*(1/24)))*Rad_Spec!BF67,".")</f>
        <v>332.36315253321101</v>
      </c>
      <c r="P67" s="30">
        <f>IFERROR((s_DL/(Rad_Spec!BA67*s_Fam*s_Foffset*s_EF_res*(1/365)*acf!F67*((s_ET_res_o*s_GSF_s)+(s_ET_res_i*s_GSF_i))*(1/24)))*Rad_Spec!BF67,".")</f>
        <v>116.50281863077038</v>
      </c>
      <c r="Q67" s="30">
        <f>IFERROR((s_DL/(Rad_Spec!BB67*s_Fam*s_Foffset*s_EF_res*(1/365)*acf!G67*((s_ET_res_o*s_GSF_s)+(s_ET_res_i*s_GSF_i))*(1/24)))*Rad_Spec!BF67,".")</f>
        <v>74.494357674775983</v>
      </c>
      <c r="R67" s="30">
        <f>IFERROR((s_DL/(Rad_Spec!AY67*s_Fam*s_Foffset*s_EF_res*(1/365)*acf!C67*((s_ET_res_o*s_GSF_s)+(s_ET_res_i*s_GSF_i))*(1/24)))*Rad_Spec!BF67,".")</f>
        <v>356.66219498773586</v>
      </c>
    </row>
    <row r="68" spans="1:18">
      <c r="A68" s="88" t="s">
        <v>75</v>
      </c>
      <c r="B68" s="28"/>
      <c r="C68" s="30">
        <f>IFERROR((s_DL/(k_decay*Rad_Spec!X68*s_IFDres_adj))*Rad_Spec!BF68,".")</f>
        <v>2868.511605698915</v>
      </c>
      <c r="D68" s="30">
        <f>IFERROR((s_DL/(k_decay*Rad_Spec!AN68*s_IFAres_adj*(1/s_PEFm_pp)*s_SLF*(s_ET_res_o+s_ET_res_i)*(1/24)))*Rad_Spec!BF68,".")</f>
        <v>51906.637416664016</v>
      </c>
      <c r="E68" s="30">
        <f>IFERROR((s_DL/(k_decay*Rad_Spec!AN68*s_IFAres_adj*(1/s_PEF)*s_SLF*(s_ET_res_o+s_ET_res_i)*(1/24)))*Rad_Spec!BF68,".")</f>
        <v>254758.77062188584</v>
      </c>
      <c r="F68" s="30">
        <f>IFERROR((s_DL/(k_decay*Rad_Spec!AY68*s_Fam*s_Foffset*s_EF_res*(1/365)*acf!C68*((s_ET_res_o*s_GSF_s)+(s_ET_res_i*s_GSF_i))*(1/24)))*Rad_Spec!BF68,".")</f>
        <v>896.66641421825739</v>
      </c>
      <c r="G68" s="30">
        <f t="shared" si="4"/>
        <v>681.30097552338145</v>
      </c>
      <c r="H68" s="30">
        <f t="shared" si="5"/>
        <v>674.25420364375168</v>
      </c>
      <c r="I68" s="89">
        <f>IFERROR((s_DL/(Rad_Spec!AV68*s_Fam*s_Foffset*Fsurf!C68*s_EF_res*(1/365)*((s_ET_res_o*s_GSF_s)+(s_ET_res_i*s_GSF_i))*(1/24)))*Rad_Spec!BF68,".")</f>
        <v>127.03529932863445</v>
      </c>
      <c r="J68" s="30">
        <f>IFERROR((s_DL/(Rad_Spec!AZ68*s_Fam*s_Foffset*Fsurf!C68*s_EF_res*(1/365)*((s_ET_res_o*s_GSF_s)+(s_ET_res_i*s_GSF_i))*(1/24)))*Rad_Spec!BF68,".")</f>
        <v>709.72772864354465</v>
      </c>
      <c r="K68" s="30">
        <f>IFERROR((s_DL/(Rad_Spec!BA68*s_Fam*s_Foffset*Fsurf!C68*s_EF_res*(1/365)*((s_ET_res_o*s_GSF_s)+(s_ET_res_i*s_GSF_i))*(1/24)))*Rad_Spec!BF68,".")</f>
        <v>246.47609706697014</v>
      </c>
      <c r="L68" s="30">
        <f>IFERROR((s_DL/(Rad_Spec!BB68*s_Fam*s_Foffset*Fsurf!C68*s_EF_res*(1/365)*((s_ET_res_o*s_GSF_s)+(s_ET_res_i*s_GSF_i))*(1/24)))*Rad_Spec!BF68,".")</f>
        <v>152.69899616270203</v>
      </c>
      <c r="M68" s="30">
        <f>IFERROR((s_DL/(Rad_Spec!AY68*s_Fam*s_Foffset*Fsurf!C68*s_EF_res*(1/365)*((s_ET_res_o*s_GSF_s)+(s_ET_res_i*s_GSF_i))*(1/24)))*Rad_Spec!BF68,".")</f>
        <v>725.41996466168837</v>
      </c>
      <c r="N68" s="30">
        <f>IFERROR((s_DL/(Rad_Spec!AV68*s_Fam*s_Foffset*s_EF_res*(1/365)*acf!D68*((s_ET_res_o*s_GSF_s)+(s_ET_res_i*s_GSF_i))*(1/24)))*Rad_Spec!BF68,".")</f>
        <v>130.09451674103838</v>
      </c>
      <c r="O68" s="30">
        <f>IFERROR((s_DL/(Rad_Spec!AZ68*s_Fam*s_Foffset*s_EF_res*(1/365)*acf!E68*((s_ET_res_o*s_GSF_s)+(s_ET_res_i*s_GSF_i))*(1/24)))*Rad_Spec!BF68,".")</f>
        <v>733.55495736292789</v>
      </c>
      <c r="P68" s="30">
        <f>IFERROR((s_DL/(Rad_Spec!BA68*s_Fam*s_Foffset*s_EF_res*(1/365)*acf!F68*((s_ET_res_o*s_GSF_s)+(s_ET_res_i*s_GSF_i))*(1/24)))*Rad_Spec!BF68,".")</f>
        <v>252.20241673589666</v>
      </c>
      <c r="Q68" s="30">
        <f>IFERROR((s_DL/(Rad_Spec!BB68*s_Fam*s_Foffset*s_EF_res*(1/365)*acf!G68*((s_ET_res_o*s_GSF_s)+(s_ET_res_i*s_GSF_i))*(1/24)))*Rad_Spec!BF68,".")</f>
        <v>159.48961034499629</v>
      </c>
      <c r="R68" s="30">
        <f>IFERROR((s_DL/(Rad_Spec!AY68*s_Fam*s_Foffset*s_EF_res*(1/365)*acf!C68*((s_ET_res_o*s_GSF_s)+(s_ET_res_i*s_GSF_i))*(1/24)))*Rad_Spec!BF68,".")</f>
        <v>793.36763468499964</v>
      </c>
    </row>
    <row r="69" spans="1:18">
      <c r="A69" s="34" t="s">
        <v>76</v>
      </c>
      <c r="B69" s="28" t="s">
        <v>9</v>
      </c>
      <c r="C69" s="30">
        <f>IFERROR((s_DL/(k_decay*Rad_Spec!X69*s_IFDres_adj))*Rad_Spec!BF69,".")</f>
        <v>0.32972607528540204</v>
      </c>
      <c r="D69" s="30">
        <f>IFERROR((s_DL/(k_decay*Rad_Spec!AN69*s_IFAres_adj*(1/s_PEFm_pp)*s_SLF*(s_ET_res_o+s_ET_res_i)*(1/24)))*Rad_Spec!BF69,".")</f>
        <v>3.8194972976204139E-2</v>
      </c>
      <c r="E69" s="30">
        <f>IFERROR((s_DL/(k_decay*Rad_Spec!AN69*s_IFAres_adj*(1/s_PEF)*s_SLF*(s_ET_res_o+s_ET_res_i)*(1/24)))*Rad_Spec!BF69,".")</f>
        <v>0.18746165892514652</v>
      </c>
      <c r="F69" s="30">
        <f>IFERROR((s_DL/(k_decay*Rad_Spec!AY69*s_Fam*s_Foffset*s_EF_res*(1/365)*acf!C69*((s_ET_res_o*s_GSF_s)+(s_ET_res_i*s_GSF_i))*(1/24)))*Rad_Spec!BF69,".")</f>
        <v>569.34570840471395</v>
      </c>
      <c r="G69" s="30">
        <f t="shared" si="4"/>
        <v>0.11948857388378495</v>
      </c>
      <c r="H69" s="30">
        <f t="shared" si="5"/>
        <v>3.4227781962891037E-2</v>
      </c>
      <c r="I69" s="89">
        <f>IFERROR((s_DL/(Rad_Spec!AV69*s_Fam*s_Foffset*Fsurf!C69*s_EF_res*(1/365)*((s_ET_res_o*s_GSF_s)+(s_ET_res_i*s_GSF_i))*(1/24)))*Rad_Spec!BF69,".")</f>
        <v>178.19896706391435</v>
      </c>
      <c r="J69" s="30">
        <f>IFERROR((s_DL/(Rad_Spec!AZ69*s_Fam*s_Foffset*Fsurf!C69*s_EF_res*(1/365)*((s_ET_res_o*s_GSF_s)+(s_ET_res_i*s_GSF_i))*(1/24)))*Rad_Spec!BF69,".")</f>
        <v>533.11190979954381</v>
      </c>
      <c r="K69" s="30">
        <f>IFERROR((s_DL/(Rad_Spec!BA69*s_Fam*s_Foffset*Fsurf!C69*s_EF_res*(1/365)*((s_ET_res_o*s_GSF_s)+(s_ET_res_i*s_GSF_i))*(1/24)))*Rad_Spec!BF69,".")</f>
        <v>223.68331879701134</v>
      </c>
      <c r="L69" s="30">
        <f>IFERROR((s_DL/(Rad_Spec!BB69*s_Fam*s_Foffset*Fsurf!C69*s_EF_res*(1/365)*((s_ET_res_o*s_GSF_s)+(s_ET_res_i*s_GSF_i))*(1/24)))*Rad_Spec!BF69,".")</f>
        <v>178.69672954174652</v>
      </c>
      <c r="M69" s="30">
        <f>IFERROR((s_DL/(Rad_Spec!AY69*s_Fam*s_Foffset*Fsurf!C69*s_EF_res*(1/365)*((s_ET_res_o*s_GSF_s)+(s_ET_res_i*s_GSF_i))*(1/24)))*Rad_Spec!BF69,".")</f>
        <v>418.95961835345383</v>
      </c>
      <c r="N69" s="30">
        <f>IFERROR((s_DL/(Rad_Spec!AV69*s_Fam*s_Foffset*s_EF_res*(1/365)*acf!D69*((s_ET_res_o*s_GSF_s)+(s_ET_res_i*s_GSF_i))*(1/24)))*Rad_Spec!BF69,".")</f>
        <v>215.19835259577758</v>
      </c>
      <c r="O69" s="30">
        <f>IFERROR((s_DL/(Rad_Spec!AZ69*s_Fam*s_Foffset*s_EF_res*(1/365)*acf!E69*((s_ET_res_o*s_GSF_s)+(s_ET_res_i*s_GSF_i))*(1/24)))*Rad_Spec!BF69,".")</f>
        <v>666.30053888465898</v>
      </c>
      <c r="P69" s="30">
        <f>IFERROR((s_DL/(Rad_Spec!BA69*s_Fam*s_Foffset*s_EF_res*(1/365)*acf!F69*((s_ET_res_o*s_GSF_s)+(s_ET_res_i*s_GSF_i))*(1/24)))*Rad_Spec!BF69,".")</f>
        <v>284.72326922495193</v>
      </c>
      <c r="Q69" s="30">
        <f>IFERROR((s_DL/(Rad_Spec!BB69*s_Fam*s_Foffset*s_EF_res*(1/365)*acf!G69*((s_ET_res_o*s_GSF_s)+(s_ET_res_i*s_GSF_i))*(1/24)))*Rad_Spec!BF69,".")</f>
        <v>226.89235041650761</v>
      </c>
      <c r="R69" s="30">
        <f>IFERROR((s_DL/(Rad_Spec!AY69*s_Fam*s_Foffset*s_EF_res*(1/365)*acf!C69*((s_ET_res_o*s_GSF_s)+(s_ET_res_i*s_GSF_i))*(1/24)))*Rad_Spec!BF69,".")</f>
        <v>503.75529944311597</v>
      </c>
    </row>
    <row r="70" spans="1:18">
      <c r="A70" s="88" t="s">
        <v>77</v>
      </c>
      <c r="B70" s="28"/>
      <c r="C70" s="30" t="str">
        <f>IFERROR((s_DL/(k_decay*Rad_Spec!X70*s_IFDres_adj))*Rad_Spec!BF70,".")</f>
        <v>.</v>
      </c>
      <c r="D70" s="30" t="str">
        <f>IFERROR((s_DL/(k_decay*Rad_Spec!AN70*s_IFAres_adj*(1/s_PEFm_pp)*s_SLF*(s_ET_res_o+s_ET_res_i)*(1/24)))*Rad_Spec!BF70,".")</f>
        <v>.</v>
      </c>
      <c r="E70" s="30" t="str">
        <f>IFERROR((s_DL/(k_decay*Rad_Spec!AN70*s_IFAres_adj*(1/s_PEF)*s_SLF*(s_ET_res_o+s_ET_res_i)*(1/24)))*Rad_Spec!BF70,".")</f>
        <v>.</v>
      </c>
      <c r="F70" s="30">
        <f>IFERROR((s_DL/(k_decay*Rad_Spec!AY70*s_Fam*s_Foffset*s_EF_res*(1/365)*acf!C70*((s_ET_res_o*s_GSF_s)+(s_ET_res_i*s_GSF_i))*(1/24)))*Rad_Spec!BF70,".")</f>
        <v>2552498.6409482192</v>
      </c>
      <c r="G70" s="30">
        <f t="shared" si="4"/>
        <v>2552498.6409482192</v>
      </c>
      <c r="H70" s="30">
        <f t="shared" si="5"/>
        <v>2552498.6409482192</v>
      </c>
      <c r="I70" s="89">
        <f>IFERROR((s_DL/(Rad_Spec!AV70*s_Fam*s_Foffset*Fsurf!C70*s_EF_res*(1/365)*((s_ET_res_o*s_GSF_s)+(s_ET_res_i*s_GSF_i))*(1/24)))*Rad_Spec!BF70,".")</f>
        <v>453081.14101531851</v>
      </c>
      <c r="J70" s="30">
        <f>IFERROR((s_DL/(Rad_Spec!AZ70*s_Fam*s_Foffset*Fsurf!C70*s_EF_res*(1/365)*((s_ET_res_o*s_GSF_s)+(s_ET_res_i*s_GSF_i))*(1/24)))*Rad_Spec!BF70,".")</f>
        <v>2171615.0230192817</v>
      </c>
      <c r="K70" s="30">
        <f>IFERROR((s_DL/(Rad_Spec!BA70*s_Fam*s_Foffset*Fsurf!C70*s_EF_res*(1/365)*((s_ET_res_o*s_GSF_s)+(s_ET_res_i*s_GSF_i))*(1/24)))*Rad_Spec!BF70,".")</f>
        <v>766165.30025624076</v>
      </c>
      <c r="L70" s="30">
        <f>IFERROR((s_DL/(Rad_Spec!BB70*s_Fam*s_Foffset*Fsurf!C70*s_EF_res*(1/365)*((s_ET_res_o*s_GSF_s)+(s_ET_res_i*s_GSF_i))*(1/24)))*Rad_Spec!BF70,".")</f>
        <v>499551.00163227424</v>
      </c>
      <c r="M70" s="30">
        <f>IFERROR((s_DL/(Rad_Spec!AY70*s_Fam*s_Foffset*Fsurf!C70*s_EF_res*(1/365)*((s_ET_res_o*s_GSF_s)+(s_ET_res_i*s_GSF_i))*(1/24)))*Rad_Spec!BF70,".")</f>
        <v>2036671.8658522828</v>
      </c>
      <c r="N70" s="30">
        <f>IFERROR((s_DL/(Rad_Spec!AV70*s_Fam*s_Foffset*s_EF_res*(1/365)*acf!D70*((s_ET_res_o*s_GSF_s)+(s_ET_res_i*s_GSF_i))*(1/24)))*Rad_Spec!BF70,".")</f>
        <v>502416.64303698653</v>
      </c>
      <c r="O70" s="30">
        <f>IFERROR((s_DL/(Rad_Spec!AZ70*s_Fam*s_Foffset*s_EF_res*(1/365)*acf!E70*((s_ET_res_o*s_GSF_s)+(s_ET_res_i*s_GSF_i))*(1/24)))*Rad_Spec!BF70,".")</f>
        <v>2408079.7699702694</v>
      </c>
      <c r="P70" s="30">
        <f>IFERROR((s_DL/(Rad_Spec!BA70*s_Fam*s_Foffset*s_EF_res*(1/365)*acf!F70*((s_ET_res_o*s_GSF_s)+(s_ET_res_i*s_GSF_i))*(1/24)))*Rad_Spec!BF70,".")</f>
        <v>849592.18850636494</v>
      </c>
      <c r="Q70" s="30">
        <f>IFERROR((s_DL/(Rad_Spec!BB70*s_Fam*s_Foffset*s_EF_res*(1/365)*acf!G70*((s_ET_res_o*s_GSF_s)+(s_ET_res_i*s_GSF_i))*(1/24)))*Rad_Spec!BF70,".")</f>
        <v>553946.55514334398</v>
      </c>
      <c r="R70" s="30">
        <f>IFERROR((s_DL/(Rad_Spec!AY70*s_Fam*s_Foffset*s_EF_res*(1/365)*acf!C70*((s_ET_res_o*s_GSF_s)+(s_ET_res_i*s_GSF_i))*(1/24)))*Rad_Spec!BF70,".")</f>
        <v>2258442.8023561975</v>
      </c>
    </row>
    <row r="71" spans="1:18">
      <c r="A71" s="88" t="s">
        <v>78</v>
      </c>
      <c r="B71" s="28"/>
      <c r="C71" s="30">
        <f>IFERROR((s_DL/(k_decay*Rad_Spec!X71*s_IFDres_adj))*Rad_Spec!BF71,".")</f>
        <v>29215644.166280124</v>
      </c>
      <c r="D71" s="30">
        <f>IFERROR((s_DL/(k_decay*Rad_Spec!AN71*s_IFAres_adj*(1/s_PEFm_pp)*s_SLF*(s_ET_res_o+s_ET_res_i)*(1/24)))*Rad_Spec!BF71,".")</f>
        <v>460631408.06770903</v>
      </c>
      <c r="E71" s="30">
        <f>IFERROR((s_DL/(k_decay*Rad_Spec!AN71*s_IFAres_adj*(1/s_PEF)*s_SLF*(s_ET_res_o+s_ET_res_i)*(1/24)))*Rad_Spec!BF71,".")</f>
        <v>2260787773.3856826</v>
      </c>
      <c r="F71" s="30">
        <f>IFERROR((s_DL/(k_decay*Rad_Spec!AY71*s_Fam*s_Foffset*s_EF_res*(1/365)*acf!C71*((s_ET_res_o*s_GSF_s)+(s_ET_res_i*s_GSF_i))*(1/24)))*Rad_Spec!BF71,".")</f>
        <v>2197402.2876725039</v>
      </c>
      <c r="G71" s="30">
        <f t="shared" si="4"/>
        <v>2041844.0516118687</v>
      </c>
      <c r="H71" s="30">
        <f t="shared" si="5"/>
        <v>2034662.606251529</v>
      </c>
      <c r="I71" s="89">
        <f>IFERROR((s_DL/(Rad_Spec!AV71*s_Fam*s_Foffset*Fsurf!C71*s_EF_res*(1/365)*((s_ET_res_o*s_GSF_s)+(s_ET_res_i*s_GSF_i))*(1/24)))*Rad_Spec!BF71,".")</f>
        <v>458193.69736452453</v>
      </c>
      <c r="J71" s="30">
        <f>IFERROR((s_DL/(Rad_Spec!AZ71*s_Fam*s_Foffset*Fsurf!C71*s_EF_res*(1/365)*((s_ET_res_o*s_GSF_s)+(s_ET_res_i*s_GSF_i))*(1/24)))*Rad_Spec!BF71,".")</f>
        <v>1756291.1429119334</v>
      </c>
      <c r="K71" s="30">
        <f>IFERROR((s_DL/(Rad_Spec!BA71*s_Fam*s_Foffset*Fsurf!C71*s_EF_res*(1/365)*((s_ET_res_o*s_GSF_s)+(s_ET_res_i*s_GSF_i))*(1/24)))*Rad_Spec!BF71,".")</f>
        <v>697129.06102087162</v>
      </c>
      <c r="L71" s="30">
        <f>IFERROR((s_DL/(Rad_Spec!BB71*s_Fam*s_Foffset*Fsurf!C71*s_EF_res*(1/365)*((s_ET_res_o*s_GSF_s)+(s_ET_res_i*s_GSF_i))*(1/24)))*Rad_Spec!BF71,".")</f>
        <v>494052.33454957418</v>
      </c>
      <c r="M71" s="30">
        <f>IFERROR((s_DL/(Rad_Spec!AY71*s_Fam*s_Foffset*Fsurf!C71*s_EF_res*(1/365)*((s_ET_res_o*s_GSF_s)+(s_ET_res_i*s_GSF_i))*(1/24)))*Rad_Spec!BF71,".")</f>
        <v>1621231.860380355</v>
      </c>
      <c r="N71" s="30">
        <f>IFERROR((s_DL/(Rad_Spec!AV71*s_Fam*s_Foffset*s_EF_res*(1/365)*acf!D71*((s_ET_res_o*s_GSF_s)+(s_ET_res_i*s_GSF_i))*(1/24)))*Rad_Spec!BF71,".")</f>
        <v>558126.71388317051</v>
      </c>
      <c r="O71" s="30">
        <f>IFERROR((s_DL/(Rad_Spec!AZ71*s_Fam*s_Foffset*s_EF_res*(1/365)*acf!E71*((s_ET_res_o*s_GSF_s)+(s_ET_res_i*s_GSF_i))*(1/24)))*Rad_Spec!BF71,".")</f>
        <v>2176117.9048655061</v>
      </c>
      <c r="P71" s="30">
        <f>IFERROR((s_DL/(Rad_Spec!BA71*s_Fam*s_Foffset*s_EF_res*(1/365)*acf!F71*((s_ET_res_o*s_GSF_s)+(s_ET_res_i*s_GSF_i))*(1/24)))*Rad_Spec!BF71,".")</f>
        <v>878752.06316287618</v>
      </c>
      <c r="Q71" s="30">
        <f>IFERROR((s_DL/(Rad_Spec!BB71*s_Fam*s_Foffset*s_EF_res*(1/365)*acf!G71*((s_ET_res_o*s_GSF_s)+(s_ET_res_i*s_GSF_i))*(1/24)))*Rad_Spec!BF71,".")</f>
        <v>629764.71044776915</v>
      </c>
      <c r="R71" s="30">
        <f>IFERROR((s_DL/(Rad_Spec!AY71*s_Fam*s_Foffset*s_EF_res*(1/365)*acf!C71*((s_ET_res_o*s_GSF_s)+(s_ET_res_i*s_GSF_i))*(1/24)))*Rad_Spec!BF71,".")</f>
        <v>1944254.6612410457</v>
      </c>
    </row>
    <row r="72" spans="1:18">
      <c r="A72" s="88" t="s">
        <v>79</v>
      </c>
      <c r="B72" s="28"/>
      <c r="C72" s="30">
        <f>IFERROR((s_DL/(k_decay*Rad_Spec!X72*s_IFDres_adj))*Rad_Spec!BF72,".")</f>
        <v>1220.8797723253856</v>
      </c>
      <c r="D72" s="30">
        <f>IFERROR((s_DL/(k_decay*Rad_Spec!AN72*s_IFAres_adj*(1/s_PEFm_pp)*s_SLF*(s_ET_res_o+s_ET_res_i)*(1/24)))*Rad_Spec!BF72,".")</f>
        <v>2451.0951681527881</v>
      </c>
      <c r="E72" s="30">
        <f>IFERROR((s_DL/(k_decay*Rad_Spec!AN72*s_IFAres_adj*(1/s_PEF)*s_SLF*(s_ET_res_o+s_ET_res_i)*(1/24)))*Rad_Spec!BF72,".")</f>
        <v>12030.022031736933</v>
      </c>
      <c r="F72" s="30">
        <f>IFERROR((s_DL/(k_decay*Rad_Spec!AY72*s_Fam*s_Foffset*s_EF_res*(1/365)*acf!C72*((s_ET_res_o*s_GSF_s)+(s_ET_res_i*s_GSF_i))*(1/24)))*Rad_Spec!BF72,".")</f>
        <v>4189488.2469071355</v>
      </c>
      <c r="G72" s="30">
        <f t="shared" si="4"/>
        <v>1108.1001185838822</v>
      </c>
      <c r="H72" s="30">
        <f t="shared" si="5"/>
        <v>814.79600542418109</v>
      </c>
      <c r="I72" s="89">
        <f>IFERROR((s_DL/(Rad_Spec!AV72*s_Fam*s_Foffset*Fsurf!C72*s_EF_res*(1/365)*((s_ET_res_o*s_GSF_s)+(s_ET_res_i*s_GSF_i))*(1/24)))*Rad_Spec!BF72,".")</f>
        <v>2635354.35699342</v>
      </c>
      <c r="J72" s="30">
        <f>IFERROR((s_DL/(Rad_Spec!AZ72*s_Fam*s_Foffset*Fsurf!C72*s_EF_res*(1/365)*((s_ET_res_o*s_GSF_s)+(s_ET_res_i*s_GSF_i))*(1/24)))*Rad_Spec!BF72,".")</f>
        <v>5581971.0396159841</v>
      </c>
      <c r="K72" s="30">
        <f>IFERROR((s_DL/(Rad_Spec!BA72*s_Fam*s_Foffset*Fsurf!C72*s_EF_res*(1/365)*((s_ET_res_o*s_GSF_s)+(s_ET_res_i*s_GSF_i))*(1/24)))*Rad_Spec!BF72,".")</f>
        <v>3003857.2967424998</v>
      </c>
      <c r="L72" s="30">
        <f>IFERROR((s_DL/(Rad_Spec!BB72*s_Fam*s_Foffset*Fsurf!C72*s_EF_res*(1/365)*((s_ET_res_o*s_GSF_s)+(s_ET_res_i*s_GSF_i))*(1/24)))*Rad_Spec!BF72,".")</f>
        <v>2645187.7687732466</v>
      </c>
      <c r="M72" s="30">
        <f>IFERROR((s_DL/(Rad_Spec!AY72*s_Fam*s_Foffset*Fsurf!C72*s_EF_res*(1/365)*((s_ET_res_o*s_GSF_s)+(s_ET_res_i*s_GSF_i))*(1/24)))*Rad_Spec!BF72,".")</f>
        <v>3112090.923853246</v>
      </c>
      <c r="N72" s="30">
        <f>IFERROR((s_DL/(Rad_Spec!AV72*s_Fam*s_Foffset*s_EF_res*(1/365)*acf!D72*((s_ET_res_o*s_GSF_s)+(s_ET_res_i*s_GSF_i))*(1/24)))*Rad_Spec!BF72,".")</f>
        <v>3138999.8563299407</v>
      </c>
      <c r="O72" s="30">
        <f>IFERROR((s_DL/(Rad_Spec!AZ72*s_Fam*s_Foffset*s_EF_res*(1/365)*acf!E72*((s_ET_res_o*s_GSF_s)+(s_ET_res_i*s_GSF_i))*(1/24)))*Rad_Spec!BF72,".")</f>
        <v>6648747.7271870393</v>
      </c>
      <c r="P72" s="30">
        <f>IFERROR((s_DL/(Rad_Spec!BA72*s_Fam*s_Foffset*s_EF_res*(1/365)*acf!F72*((s_ET_res_o*s_GSF_s)+(s_ET_res_i*s_GSF_i))*(1/24)))*Rad_Spec!BF72,".")</f>
        <v>3577927.8023421783</v>
      </c>
      <c r="Q72" s="30">
        <f>IFERROR((s_DL/(Rad_Spec!BB72*s_Fam*s_Foffset*s_EF_res*(1/365)*acf!G72*((s_ET_res_o*s_GSF_s)+(s_ET_res_i*s_GSF_i))*(1/24)))*Rad_Spec!BF72,".")</f>
        <v>3150712.5423610229</v>
      </c>
      <c r="R72" s="30">
        <f>IFERROR((s_DL/(Rad_Spec!AY72*s_Fam*s_Foffset*s_EF_res*(1/365)*acf!C72*((s_ET_res_o*s_GSF_s)+(s_ET_res_i*s_GSF_i))*(1/24)))*Rad_Spec!BF72,".")</f>
        <v>3706846.078189644</v>
      </c>
    </row>
    <row r="73" spans="1:18">
      <c r="A73" s="34" t="s">
        <v>80</v>
      </c>
      <c r="B73" s="28" t="s">
        <v>9</v>
      </c>
      <c r="C73" s="30">
        <f>IFERROR((s_DL/(k_decay*Rad_Spec!X73*s_IFDres_adj))*Rad_Spec!BF73,".")</f>
        <v>292.90003941620864</v>
      </c>
      <c r="D73" s="30">
        <f>IFERROR((s_DL/(k_decay*Rad_Spec!AN73*s_IFAres_adj*(1/s_PEFm_pp)*s_SLF*(s_ET_res_o+s_ET_res_i)*(1/24)))*Rad_Spec!BF73,".")</f>
        <v>990.01543282727255</v>
      </c>
      <c r="E73" s="30">
        <f>IFERROR((s_DL/(k_decay*Rad_Spec!AN73*s_IFAres_adj*(1/s_PEF)*s_SLF*(s_ET_res_o+s_ET_res_i)*(1/24)))*Rad_Spec!BF73,".")</f>
        <v>4859.0147063311697</v>
      </c>
      <c r="F73" s="30">
        <f>IFERROR((s_DL/(k_decay*Rad_Spec!AY73*s_Fam*s_Foffset*s_EF_res*(1/365)*acf!C73*((s_ET_res_o*s_GSF_s)+(s_ET_res_i*s_GSF_i))*(1/24)))*Rad_Spec!BF73,".")</f>
        <v>685.03072958318762</v>
      </c>
      <c r="G73" s="30">
        <f t="shared" si="4"/>
        <v>196.86102631494254</v>
      </c>
      <c r="H73" s="30">
        <f t="shared" si="5"/>
        <v>169.9521866131912</v>
      </c>
      <c r="I73" s="89">
        <f>IFERROR((s_DL/(Rad_Spec!AV73*s_Fam*s_Foffset*Fsurf!C73*s_EF_res*(1/365)*((s_ET_res_o*s_GSF_s)+(s_ET_res_i*s_GSF_i))*(1/24)))*Rad_Spec!BF73,".")</f>
        <v>120.10342558402743</v>
      </c>
      <c r="J73" s="30">
        <f>IFERROR((s_DL/(Rad_Spec!AZ73*s_Fam*s_Foffset*Fsurf!C73*s_EF_res*(1/365)*((s_ET_res_o*s_GSF_s)+(s_ET_res_i*s_GSF_i))*(1/24)))*Rad_Spec!BF73,".")</f>
        <v>515.40446412043275</v>
      </c>
      <c r="K73" s="30">
        <f>IFERROR((s_DL/(Rad_Spec!BA73*s_Fam*s_Foffset*Fsurf!C73*s_EF_res*(1/365)*((s_ET_res_o*s_GSF_s)+(s_ET_res_i*s_GSF_i))*(1/24)))*Rad_Spec!BF73,".")</f>
        <v>185.42880153907919</v>
      </c>
      <c r="L73" s="30">
        <f>IFERROR((s_DL/(Rad_Spec!BB73*s_Fam*s_Foffset*Fsurf!C73*s_EF_res*(1/365)*((s_ET_res_o*s_GSF_s)+(s_ET_res_i*s_GSF_i))*(1/24)))*Rad_Spec!BF73,".")</f>
        <v>126.85342430871115</v>
      </c>
      <c r="M73" s="30">
        <f>IFERROR((s_DL/(Rad_Spec!AY73*s_Fam*s_Foffset*Fsurf!C73*s_EF_res*(1/365)*((s_ET_res_o*s_GSF_s)+(s_ET_res_i*s_GSF_i))*(1/24)))*Rad_Spec!BF73,".")</f>
        <v>517.80100386246579</v>
      </c>
      <c r="N73" s="30">
        <f>IFERROR((s_DL/(Rad_Spec!AV73*s_Fam*s_Foffset*s_EF_res*(1/365)*acf!D73*((s_ET_res_o*s_GSF_s)+(s_ET_res_i*s_GSF_i))*(1/24)))*Rad_Spec!BF73,".")</f>
        <v>142.10026152727929</v>
      </c>
      <c r="O73" s="30">
        <f>IFERROR((s_DL/(Rad_Spec!AZ73*s_Fam*s_Foffset*s_EF_res*(1/365)*acf!E73*((s_ET_res_o*s_GSF_s)+(s_ET_res_i*s_GSF_i))*(1/24)))*Rad_Spec!BF73,".")</f>
        <v>606.46644865555413</v>
      </c>
      <c r="P73" s="30">
        <f>IFERROR((s_DL/(Rad_Spec!BA73*s_Fam*s_Foffset*s_EF_res*(1/365)*acf!F73*((s_ET_res_o*s_GSF_s)+(s_ET_res_i*s_GSF_i))*(1/24)))*Rad_Spec!BF73,".")</f>
        <v>217.42826715047275</v>
      </c>
      <c r="Q73" s="30">
        <f>IFERROR((s_DL/(Rad_Spec!BB73*s_Fam*s_Foffset*s_EF_res*(1/365)*acf!G73*((s_ET_res_o*s_GSF_s)+(s_ET_res_i*s_GSF_i))*(1/24)))*Rad_Spec!BF73,".")</f>
        <v>155.57226384982451</v>
      </c>
      <c r="R73" s="30">
        <f>IFERROR((s_DL/(Rad_Spec!AY73*s_Fam*s_Foffset*s_EF_res*(1/365)*acf!C73*((s_ET_res_o*s_GSF_s)+(s_ET_res_i*s_GSF_i))*(1/24)))*Rad_Spec!BF73,".")</f>
        <v>606.11304382330104</v>
      </c>
    </row>
    <row r="74" spans="1:18">
      <c r="A74" s="88" t="s">
        <v>81</v>
      </c>
      <c r="B74" s="28"/>
      <c r="C74" s="30" t="str">
        <f>IFERROR((s_DL/(k_decay*Rad_Spec!X74*s_IFDres_adj))*Rad_Spec!BF74,".")</f>
        <v>.</v>
      </c>
      <c r="D74" s="30" t="str">
        <f>IFERROR((s_DL/(k_decay*Rad_Spec!AN74*s_IFAres_adj*(1/s_PEFm_pp)*s_SLF*(s_ET_res_o+s_ET_res_i)*(1/24)))*Rad_Spec!BF74,".")</f>
        <v>.</v>
      </c>
      <c r="E74" s="30" t="str">
        <f>IFERROR((s_DL/(k_decay*Rad_Spec!AN74*s_IFAres_adj*(1/s_PEF)*s_SLF*(s_ET_res_o+s_ET_res_i)*(1/24)))*Rad_Spec!BF74,".")</f>
        <v>.</v>
      </c>
      <c r="F74" s="30">
        <f>IFERROR((s_DL/(k_decay*Rad_Spec!AY74*s_Fam*s_Foffset*s_EF_res*(1/365)*acf!C74*((s_ET_res_o*s_GSF_s)+(s_ET_res_i*s_GSF_i))*(1/24)))*Rad_Spec!BF74,".")</f>
        <v>679599.56607102649</v>
      </c>
      <c r="G74" s="30">
        <f t="shared" si="4"/>
        <v>679599.56607102649</v>
      </c>
      <c r="H74" s="30">
        <f t="shared" si="5"/>
        <v>679599.56607102649</v>
      </c>
      <c r="I74" s="89" t="str">
        <f>IFERROR((s_DL/(Rad_Spec!AV74*s_Fam*s_Foffset*Fsurf!C74*s_EF_res*(1/365)*((s_ET_res_o*s_GSF_s)+(s_ET_res_i*s_GSF_i))*(1/24)))*Rad_Spec!BF74,".")</f>
        <v>.</v>
      </c>
      <c r="J74" s="30" t="str">
        <f>IFERROR((s_DL/(Rad_Spec!AZ74*s_Fam*s_Foffset*Fsurf!C74*s_EF_res*(1/365)*((s_ET_res_o*s_GSF_s)+(s_ET_res_i*s_GSF_i))*(1/24)))*Rad_Spec!BF74,".")</f>
        <v>.</v>
      </c>
      <c r="K74" s="30" t="str">
        <f>IFERROR((s_DL/(Rad_Spec!BA74*s_Fam*s_Foffset*Fsurf!C74*s_EF_res*(1/365)*((s_ET_res_o*s_GSF_s)+(s_ET_res_i*s_GSF_i))*(1/24)))*Rad_Spec!BF74,".")</f>
        <v>.</v>
      </c>
      <c r="L74" s="30" t="str">
        <f>IFERROR((s_DL/(Rad_Spec!BB74*s_Fam*s_Foffset*Fsurf!C74*s_EF_res*(1/365)*((s_ET_res_o*s_GSF_s)+(s_ET_res_i*s_GSF_i))*(1/24)))*Rad_Spec!BF74,".")</f>
        <v>.</v>
      </c>
      <c r="M74" s="30" t="str">
        <f>IFERROR((s_DL/(Rad_Spec!AY74*s_Fam*s_Foffset*Fsurf!C74*s_EF_res*(1/365)*((s_ET_res_o*s_GSF_s)+(s_ET_res_i*s_GSF_i))*(1/24)))*Rad_Spec!BF74,".")</f>
        <v>.</v>
      </c>
      <c r="N74" s="30">
        <f>IFERROR((s_DL/(Rad_Spec!AV74*s_Fam*s_Foffset*s_EF_res*(1/365)*acf!D74*((s_ET_res_o*s_GSF_s)+(s_ET_res_i*s_GSF_i))*(1/24)))*Rad_Spec!BF74,".")</f>
        <v>109858.39479279655</v>
      </c>
      <c r="O74" s="30">
        <f>IFERROR((s_DL/(Rad_Spec!AZ74*s_Fam*s_Foffset*s_EF_res*(1/365)*acf!E74*((s_ET_res_o*s_GSF_s)+(s_ET_res_i*s_GSF_i))*(1/24)))*Rad_Spec!BF74,".")</f>
        <v>597938.56594745826</v>
      </c>
      <c r="P74" s="30">
        <f>IFERROR((s_DL/(Rad_Spec!BA74*s_Fam*s_Foffset*s_EF_res*(1/365)*acf!F74*((s_ET_res_o*s_GSF_s)+(s_ET_res_i*s_GSF_i))*(1/24)))*Rad_Spec!BF74,".")</f>
        <v>207980.98935978135</v>
      </c>
      <c r="Q74" s="30">
        <f>IFERROR((s_DL/(Rad_Spec!BB74*s_Fam*s_Foffset*s_EF_res*(1/365)*acf!G74*((s_ET_res_o*s_GSF_s)+(s_ET_res_i*s_GSF_i))*(1/24)))*Rad_Spec!BF74,".")</f>
        <v>129785.98489305111</v>
      </c>
      <c r="R74" s="30">
        <f>IFERROR((s_DL/(Rad_Spec!AY74*s_Fam*s_Foffset*s_EF_res*(1/365)*acf!C74*((s_ET_res_o*s_GSF_s)+(s_ET_res_i*s_GSF_i))*(1/24)))*Rad_Spec!BF74,".")</f>
        <v>601307.56735969638</v>
      </c>
    </row>
    <row r="75" spans="1:18">
      <c r="A75" s="34" t="s">
        <v>82</v>
      </c>
      <c r="B75" s="28" t="s">
        <v>9</v>
      </c>
      <c r="C75" s="30">
        <f>IFERROR((s_DL/(k_decay*Rad_Spec!X75*s_IFDres_adj))*Rad_Spec!BF75,".")</f>
        <v>1029664.9078702418</v>
      </c>
      <c r="D75" s="30">
        <f>IFERROR((s_DL/(k_decay*Rad_Spec!AN75*s_IFAres_adj*(1/s_PEFm_pp)*s_SLF*(s_ET_res_o+s_ET_res_i)*(1/24)))*Rad_Spec!BF75,".")</f>
        <v>12866918.108959399</v>
      </c>
      <c r="E75" s="30">
        <f>IFERROR((s_DL/(k_decay*Rad_Spec!AN75*s_IFAres_adj*(1/s_PEF)*s_SLF*(s_ET_res_o+s_ET_res_i)*(1/24)))*Rad_Spec!BF75,".")</f>
        <v>63151080.522095732</v>
      </c>
      <c r="F75" s="30">
        <f>IFERROR((s_DL/(k_decay*Rad_Spec!AY75*s_Fam*s_Foffset*s_EF_res*(1/365)*acf!C75*((s_ET_res_o*s_GSF_s)+(s_ET_res_i*s_GSF_i))*(1/24)))*Rad_Spec!BF75,".")</f>
        <v>8936868.987755822</v>
      </c>
      <c r="G75" s="30">
        <f t="shared" ref="G75:G134" si="6">(IF(AND(C75&lt;&gt;".",E75&lt;&gt;".",F75&lt;&gt;"."),1/((1/C75)+(1/E75)+(1/F75)),IF(AND(C75&lt;&gt;".",E75&lt;&gt;".",F75="."), 1/((1/C75)+(1/E75)),IF(AND(C75&lt;&gt;".",E75=".",F75&lt;&gt;"."),1/((1/C75)+(1/F75)),IF(AND(C75=".",E75&lt;&gt;".",F75&lt;&gt;"."),1/((1/E75)+(1/F75)),IF(AND(C75&lt;&gt;".",E75=".",F75="."),1/(1/C75),IF(AND(C75=".",E75&lt;&gt;".",F75="."),1/(1/E75),IF(AND(C75=".",E75=".",F75&lt;&gt;"."),1/(1/F75),IF(AND(C75=".",E75=".",F75="."),".")))))))))</f>
        <v>909983.6862016985</v>
      </c>
      <c r="H75" s="30">
        <f t="shared" ref="H75:H134" si="7">(IF(AND(C75&lt;&gt;".",D75&lt;&gt;".",F75&lt;&gt;"."),1/((1/C75)+(1/D75)+(1/F75)),IF(AND(C75&lt;&gt;".",D75&lt;&gt;".",F75="."), 1/((1/C75)+(1/D75)),IF(AND(C75&lt;&gt;".",D75=".",F75&lt;&gt;"."),1/((1/C75)+(1/F75)),IF(AND(C75=".",D75&lt;&gt;".",F75&lt;&gt;"."),1/((1/D75)+(1/F75)),IF(AND(C75&lt;&gt;".",D75=".",F75="."),1/(1/C75),IF(AND(C75=".",D75&lt;&gt;".",F75="."),1/(1/D75),IF(AND(C75=".",D75=".",F75&lt;&gt;"."),1/(1/F75),IF(AND(C75=".",D75=".",F75="."),".")))))))))</f>
        <v>861471.54525629827</v>
      </c>
      <c r="I75" s="89">
        <f>IFERROR((s_DL/(Rad_Spec!AV75*s_Fam*s_Foffset*Fsurf!C75*s_EF_res*(1/365)*((s_ET_res_o*s_GSF_s)+(s_ET_res_i*s_GSF_i))*(1/24)))*Rad_Spec!BF75,".")</f>
        <v>32885160.672840741</v>
      </c>
      <c r="J75" s="30">
        <f>IFERROR((s_DL/(Rad_Spec!AZ75*s_Fam*s_Foffset*Fsurf!C75*s_EF_res*(1/365)*((s_ET_res_o*s_GSF_s)+(s_ET_res_i*s_GSF_i))*(1/24)))*Rad_Spec!BF75,".")</f>
        <v>83877973.108574823</v>
      </c>
      <c r="K75" s="30">
        <f>IFERROR((s_DL/(Rad_Spec!BA75*s_Fam*s_Foffset*Fsurf!C75*s_EF_res*(1/365)*((s_ET_res_o*s_GSF_s)+(s_ET_res_i*s_GSF_i))*(1/24)))*Rad_Spec!BF75,".")</f>
        <v>41544576.022428907</v>
      </c>
      <c r="L75" s="30">
        <f>IFERROR((s_DL/(Rad_Spec!BB75*s_Fam*s_Foffset*Fsurf!C75*s_EF_res*(1/365)*((s_ET_res_o*s_GSF_s)+(s_ET_res_i*s_GSF_i))*(1/24)))*Rad_Spec!BF75,".")</f>
        <v>33382165.62003734</v>
      </c>
      <c r="M75" s="30">
        <f>IFERROR((s_DL/(Rad_Spec!AY75*s_Fam*s_Foffset*Fsurf!C75*s_EF_res*(1/365)*((s_ET_res_o*s_GSF_s)+(s_ET_res_i*s_GSF_i))*(1/24)))*Rad_Spec!BF75,".")</f>
        <v>6638602.9093154147</v>
      </c>
      <c r="N75" s="30">
        <f>IFERROR((s_DL/(Rad_Spec!AV75*s_Fam*s_Foffset*s_EF_res*(1/365)*acf!D75*((s_ET_res_o*s_GSF_s)+(s_ET_res_i*s_GSF_i))*(1/24)))*Rad_Spec!BF75,".")</f>
        <v>39169880.268094748</v>
      </c>
      <c r="O75" s="30">
        <f>IFERROR((s_DL/(Rad_Spec!AZ75*s_Fam*s_Foffset*s_EF_res*(1/365)*acf!E75*((s_ET_res_o*s_GSF_s)+(s_ET_res_i*s_GSF_i))*(1/24)))*Rad_Spec!BF75,".")</f>
        <v>99907985.747102425</v>
      </c>
      <c r="P75" s="30">
        <f>IFERROR((s_DL/(Rad_Spec!BA75*s_Fam*s_Foffset*s_EF_res*(1/365)*acf!F75*((s_ET_res_o*s_GSF_s)+(s_ET_res_i*s_GSF_i))*(1/24)))*Rad_Spec!BF75,".")</f>
        <v>49484206.106715314</v>
      </c>
      <c r="Q75" s="30">
        <f>IFERROR((s_DL/(Rad_Spec!BB75*s_Fam*s_Foffset*s_EF_res*(1/365)*acf!G75*((s_ET_res_o*s_GSF_s)+(s_ET_res_i*s_GSF_i))*(1/24)))*Rad_Spec!BF75,".")</f>
        <v>39761868.382977799</v>
      </c>
      <c r="R75" s="30">
        <f>IFERROR((s_DL/(Rad_Spec!AY75*s_Fam*s_Foffset*s_EF_res*(1/365)*acf!C75*((s_ET_res_o*s_GSF_s)+(s_ET_res_i*s_GSF_i))*(1/24)))*Rad_Spec!BF75,".")</f>
        <v>7907313.6875401381</v>
      </c>
    </row>
    <row r="76" spans="1:18">
      <c r="A76" s="27" t="s">
        <v>83</v>
      </c>
      <c r="B76" s="90" t="s">
        <v>9</v>
      </c>
      <c r="C76" s="30">
        <f>IFERROR((s_DL/(k_decay*Rad_Spec!X76*s_IFDres_adj))*Rad_Spec!BF76,".")</f>
        <v>4.1041568157059102E-2</v>
      </c>
      <c r="D76" s="30">
        <f>IFERROR((s_DL/(k_decay*Rad_Spec!AN76*s_IFAres_adj*(1/s_PEFm_pp)*s_SLF*(s_ET_res_o+s_ET_res_i)*(1/24)))*Rad_Spec!BF76,".")</f>
        <v>8.1062548257431782E-2</v>
      </c>
      <c r="E76" s="30">
        <f>IFERROR((s_DL/(k_decay*Rad_Spec!AN76*s_IFAres_adj*(1/s_PEF)*s_SLF*(s_ET_res_o+s_ET_res_i)*(1/24)))*Rad_Spec!BF76,".")</f>
        <v>0.39785653945887711</v>
      </c>
      <c r="F76" s="30">
        <f>IFERROR((s_DL/(k_decay*Rad_Spec!AY76*s_Fam*s_Foffset*s_EF_res*(1/365)*acf!C76*((s_ET_res_o*s_GSF_s)+(s_ET_res_i*s_GSF_i))*(1/24)))*Rad_Spec!BF76,".")</f>
        <v>6435.2652812474353</v>
      </c>
      <c r="G76" s="30">
        <f t="shared" si="6"/>
        <v>3.720353676266458E-2</v>
      </c>
      <c r="H76" s="30">
        <f t="shared" si="7"/>
        <v>2.7246583578970029E-2</v>
      </c>
      <c r="I76" s="89">
        <f>IFERROR((s_DL/(Rad_Spec!AV76*s_Fam*s_Foffset*Fsurf!C76*s_EF_res*(1/365)*((s_ET_res_o*s_GSF_s)+(s_ET_res_i*s_GSF_i))*(1/24)))*Rad_Spec!BF76,".")</f>
        <v>5757.9806146465362</v>
      </c>
      <c r="J76" s="30">
        <f>IFERROR((s_DL/(Rad_Spec!AZ76*s_Fam*s_Foffset*Fsurf!C76*s_EF_res*(1/365)*((s_ET_res_o*s_GSF_s)+(s_ET_res_i*s_GSF_i))*(1/24)))*Rad_Spec!BF76,".")</f>
        <v>9057.4975960732045</v>
      </c>
      <c r="K76" s="30">
        <f>IFERROR((s_DL/(Rad_Spec!BA76*s_Fam*s_Foffset*Fsurf!C76*s_EF_res*(1/365)*((s_ET_res_o*s_GSF_s)+(s_ET_res_i*s_GSF_i))*(1/24)))*Rad_Spec!BF76,".")</f>
        <v>5862.6711712764736</v>
      </c>
      <c r="L76" s="30">
        <f>IFERROR((s_DL/(Rad_Spec!BB76*s_Fam*s_Foffset*Fsurf!C76*s_EF_res*(1/365)*((s_ET_res_o*s_GSF_s)+(s_ET_res_i*s_GSF_i))*(1/24)))*Rad_Spec!BF76,".")</f>
        <v>5757.9806146465362</v>
      </c>
      <c r="M76" s="30">
        <f>IFERROR((s_DL/(Rad_Spec!AY76*s_Fam*s_Foffset*Fsurf!C76*s_EF_res*(1/365)*((s_ET_res_o*s_GSF_s)+(s_ET_res_i*s_GSF_i))*(1/24)))*Rad_Spec!BF76,".")</f>
        <v>4748.8761999656645</v>
      </c>
      <c r="N76" s="30">
        <f>IFERROR((s_DL/(Rad_Spec!AV76*s_Fam*s_Foffset*s_EF_res*(1/365)*acf!D76*((s_ET_res_o*s_GSF_s)+(s_ET_res_i*s_GSF_i))*(1/24)))*Rad_Spec!BF76,".")</f>
        <v>7294.6009507514591</v>
      </c>
      <c r="O76" s="30">
        <f>IFERROR((s_DL/(Rad_Spec!AZ76*s_Fam*s_Foffset*s_EF_res*(1/365)*acf!E76*((s_ET_res_o*s_GSF_s)+(s_ET_res_i*s_GSF_i))*(1/24)))*Rad_Spec!BF76,".")</f>
        <v>11146.889241736477</v>
      </c>
      <c r="P76" s="30">
        <f>IFERROR((s_DL/(Rad_Spec!BA76*s_Fam*s_Foffset*s_EF_res*(1/365)*acf!F76*((s_ET_res_o*s_GSF_s)+(s_ET_res_i*s_GSF_i))*(1/24)))*Rad_Spec!BF76,".")</f>
        <v>7404.574552920667</v>
      </c>
      <c r="Q76" s="30">
        <f>IFERROR((s_DL/(Rad_Spec!BB76*s_Fam*s_Foffset*s_EF_res*(1/365)*acf!G76*((s_ET_res_o*s_GSF_s)+(s_ET_res_i*s_GSF_i))*(1/24)))*Rad_Spec!BF76,".")</f>
        <v>7309.925742664801</v>
      </c>
      <c r="R76" s="30">
        <f>IFERROR((s_DL/(Rad_Spec!AY76*s_Fam*s_Foffset*s_EF_res*(1/365)*acf!C76*((s_ET_res_o*s_GSF_s)+(s_ET_res_i*s_GSF_i))*(1/24)))*Rad_Spec!BF76,".")</f>
        <v>5693.9025637588311</v>
      </c>
    </row>
    <row r="77" spans="1:18">
      <c r="A77" s="34" t="s">
        <v>84</v>
      </c>
      <c r="B77" s="90" t="s">
        <v>9</v>
      </c>
      <c r="C77" s="30">
        <f>IFERROR((s_DL/(k_decay*Rad_Spec!X77*s_IFDres_adj))*Rad_Spec!BF77,".")</f>
        <v>2814906.3891928126</v>
      </c>
      <c r="D77" s="30">
        <f>IFERROR((s_DL/(k_decay*Rad_Spec!AN77*s_IFAres_adj*(1/s_PEFm_pp)*s_SLF*(s_ET_res_o+s_ET_res_i)*(1/24)))*Rad_Spec!BF77,".")</f>
        <v>519333.43848778057</v>
      </c>
      <c r="E77" s="30">
        <f>IFERROR((s_DL/(k_decay*Rad_Spec!AN77*s_IFAres_adj*(1/s_PEF)*s_SLF*(s_ET_res_o+s_ET_res_i)*(1/24)))*Rad_Spec!BF77,".")</f>
        <v>2548898.4630221659</v>
      </c>
      <c r="F77" s="30">
        <f>IFERROR((s_DL/(k_decay*Rad_Spec!AY77*s_Fam*s_Foffset*s_EF_res*(1/365)*acf!C77*((s_ET_res_o*s_GSF_s)+(s_ET_res_i*s_GSF_i))*(1/24)))*Rad_Spec!BF77,".")</f>
        <v>852820.8222586601</v>
      </c>
      <c r="G77" s="30">
        <f t="shared" si="6"/>
        <v>520790.69675603491</v>
      </c>
      <c r="H77" s="30">
        <f t="shared" si="7"/>
        <v>289571.70919880556</v>
      </c>
      <c r="I77" s="89">
        <f>IFERROR((s_DL/(Rad_Spec!AV77*s_Fam*s_Foffset*Fsurf!C77*s_EF_res*(1/365)*((s_ET_res_o*s_GSF_s)+(s_ET_res_i*s_GSF_i))*(1/24)))*Rad_Spec!BF77,".")</f>
        <v>148111.20030407084</v>
      </c>
      <c r="J77" s="30">
        <f>IFERROR((s_DL/(Rad_Spec!AZ77*s_Fam*s_Foffset*Fsurf!C77*s_EF_res*(1/365)*((s_ET_res_o*s_GSF_s)+(s_ET_res_i*s_GSF_i))*(1/24)))*Rad_Spec!BF77,".")</f>
        <v>664525.58536426444</v>
      </c>
      <c r="K77" s="30">
        <f>IFERROR((s_DL/(Rad_Spec!BA77*s_Fam*s_Foffset*Fsurf!C77*s_EF_res*(1/365)*((s_ET_res_o*s_GSF_s)+(s_ET_res_i*s_GSF_i))*(1/24)))*Rad_Spec!BF77,".")</f>
        <v>235647.3706965477</v>
      </c>
      <c r="L77" s="30">
        <f>IFERROR((s_DL/(Rad_Spec!BB77*s_Fam*s_Foffset*Fsurf!C77*s_EF_res*(1/365)*((s_ET_res_o*s_GSF_s)+(s_ET_res_i*s_GSF_i))*(1/24)))*Rad_Spec!BF77,".")</f>
        <v>158471.92019815531</v>
      </c>
      <c r="M77" s="30">
        <f>IFERROR((s_DL/(Rad_Spec!AY77*s_Fam*s_Foffset*Fsurf!C77*s_EF_res*(1/365)*((s_ET_res_o*s_GSF_s)+(s_ET_res_i*s_GSF_i))*(1/24)))*Rad_Spec!BF77,".")</f>
        <v>655479.40809410065</v>
      </c>
      <c r="N77" s="30">
        <f>IFERROR((s_DL/(Rad_Spec!AV77*s_Fam*s_Foffset*s_EF_res*(1/365)*acf!D77*((s_ET_res_o*s_GSF_s)+(s_ET_res_i*s_GSF_i))*(1/24)))*Rad_Spec!BF77,".")</f>
        <v>166318.10621781301</v>
      </c>
      <c r="O77" s="30">
        <f>IFERROR((s_DL/(Rad_Spec!AZ77*s_Fam*s_Foffset*s_EF_res*(1/365)*acf!E77*((s_ET_res_o*s_GSF_s)+(s_ET_res_i*s_GSF_i))*(1/24)))*Rad_Spec!BF77,".")</f>
        <v>745237.05972735153</v>
      </c>
      <c r="P77" s="30">
        <f>IFERROR((s_DL/(Rad_Spec!BA77*s_Fam*s_Foffset*s_EF_res*(1/365)*acf!F77*((s_ET_res_o*s_GSF_s)+(s_ET_res_i*s_GSF_i))*(1/24)))*Rad_Spec!BF77,".")</f>
        <v>263101.27949769842</v>
      </c>
      <c r="Q77" s="30">
        <f>IFERROR((s_DL/(Rad_Spec!BB77*s_Fam*s_Foffset*s_EF_res*(1/365)*acf!G77*((s_ET_res_o*s_GSF_s)+(s_ET_res_i*s_GSF_i))*(1/24)))*Rad_Spec!BF77,".")</f>
        <v>187102.0130794523</v>
      </c>
      <c r="R77" s="30">
        <f>IFERROR((s_DL/(Rad_Spec!AY77*s_Fam*s_Foffset*s_EF_res*(1/365)*acf!C77*((s_ET_res_o*s_GSF_s)+(s_ET_res_i*s_GSF_i))*(1/24)))*Rad_Spec!BF77,".")</f>
        <v>754573.19225606485</v>
      </c>
    </row>
    <row r="78" spans="1:18">
      <c r="A78" s="88" t="s">
        <v>85</v>
      </c>
      <c r="B78" s="28"/>
      <c r="C78" s="30" t="str">
        <f>IFERROR((s_DL/(k_decay*Rad_Spec!X78*s_IFDres_adj))*Rad_Spec!BF78,".")</f>
        <v>.</v>
      </c>
      <c r="D78" s="30" t="str">
        <f>IFERROR((s_DL/(k_decay*Rad_Spec!AN78*s_IFAres_adj*(1/s_PEFm_pp)*s_SLF*(s_ET_res_o+s_ET_res_i)*(1/24)))*Rad_Spec!BF78,".")</f>
        <v>.</v>
      </c>
      <c r="E78" s="30" t="str">
        <f>IFERROR((s_DL/(k_decay*Rad_Spec!AN78*s_IFAres_adj*(1/s_PEF)*s_SLF*(s_ET_res_o+s_ET_res_i)*(1/24)))*Rad_Spec!BF78,".")</f>
        <v>.</v>
      </c>
      <c r="F78" s="30">
        <f>IFERROR((s_DL/(k_decay*Rad_Spec!AY78*s_Fam*s_Foffset*s_EF_res*(1/365)*acf!C78*((s_ET_res_o*s_GSF_s)+(s_ET_res_i*s_GSF_i))*(1/24)))*Rad_Spec!BF78,".")</f>
        <v>27148727.430674236</v>
      </c>
      <c r="G78" s="30">
        <f t="shared" si="6"/>
        <v>27148727.430674236</v>
      </c>
      <c r="H78" s="30">
        <f t="shared" si="7"/>
        <v>27148727.430674236</v>
      </c>
      <c r="I78" s="89" t="str">
        <f>IFERROR((s_DL/(Rad_Spec!AV78*s_Fam*s_Foffset*Fsurf!C78*s_EF_res*(1/365)*((s_ET_res_o*s_GSF_s)+(s_ET_res_i*s_GSF_i))*(1/24)))*Rad_Spec!BF78,".")</f>
        <v>.</v>
      </c>
      <c r="J78" s="30" t="str">
        <f>IFERROR((s_DL/(Rad_Spec!AZ78*s_Fam*s_Foffset*Fsurf!C78*s_EF_res*(1/365)*((s_ET_res_o*s_GSF_s)+(s_ET_res_i*s_GSF_i))*(1/24)))*Rad_Spec!BF78,".")</f>
        <v>.</v>
      </c>
      <c r="K78" s="30" t="str">
        <f>IFERROR((s_DL/(Rad_Spec!BA78*s_Fam*s_Foffset*Fsurf!C78*s_EF_res*(1/365)*((s_ET_res_o*s_GSF_s)+(s_ET_res_i*s_GSF_i))*(1/24)))*Rad_Spec!BF78,".")</f>
        <v>.</v>
      </c>
      <c r="L78" s="30" t="str">
        <f>IFERROR((s_DL/(Rad_Spec!BB78*s_Fam*s_Foffset*Fsurf!C78*s_EF_res*(1/365)*((s_ET_res_o*s_GSF_s)+(s_ET_res_i*s_GSF_i))*(1/24)))*Rad_Spec!BF78,".")</f>
        <v>.</v>
      </c>
      <c r="M78" s="30" t="str">
        <f>IFERROR((s_DL/(Rad_Spec!AY78*s_Fam*s_Foffset*Fsurf!C78*s_EF_res*(1/365)*((s_ET_res_o*s_GSF_s)+(s_ET_res_i*s_GSF_i))*(1/24)))*Rad_Spec!BF78,".")</f>
        <v>.</v>
      </c>
      <c r="N78" s="30">
        <f>IFERROR((s_DL/(Rad_Spec!AV78*s_Fam*s_Foffset*s_EF_res*(1/365)*acf!D78*((s_ET_res_o*s_GSF_s)+(s_ET_res_i*s_GSF_i))*(1/24)))*Rad_Spec!BF78,".")</f>
        <v>19047544.27620618</v>
      </c>
      <c r="O78" s="30">
        <f>IFERROR((s_DL/(Rad_Spec!AZ78*s_Fam*s_Foffset*s_EF_res*(1/365)*acf!E78*((s_ET_res_o*s_GSF_s)+(s_ET_res_i*s_GSF_i))*(1/24)))*Rad_Spec!BF78,".")</f>
        <v>67563152.260359094</v>
      </c>
      <c r="P78" s="30">
        <f>IFERROR((s_DL/(Rad_Spec!BA78*s_Fam*s_Foffset*s_EF_res*(1/365)*acf!F78*((s_ET_res_o*s_GSF_s)+(s_ET_res_i*s_GSF_i))*(1/24)))*Rad_Spec!BF78,".")</f>
        <v>26420525.513142429</v>
      </c>
      <c r="Q78" s="30">
        <f>IFERROR((s_DL/(Rad_Spec!BB78*s_Fam*s_Foffset*s_EF_res*(1/365)*acf!G78*((s_ET_res_o*s_GSF_s)+(s_ET_res_i*s_GSF_i))*(1/24)))*Rad_Spec!BF78,".")</f>
        <v>19261342.305251662</v>
      </c>
      <c r="R78" s="30">
        <f>IFERROR((s_DL/(Rad_Spec!AY78*s_Fam*s_Foffset*s_EF_res*(1/365)*acf!C78*((s_ET_res_o*s_GSF_s)+(s_ET_res_i*s_GSF_i))*(1/24)))*Rad_Spec!BF78,".")</f>
        <v>24021108.993092045</v>
      </c>
    </row>
    <row r="79" spans="1:18">
      <c r="A79" s="88" t="s">
        <v>86</v>
      </c>
      <c r="B79" s="28"/>
      <c r="C79" s="30">
        <f>IFERROR((s_DL/(k_decay*Rad_Spec!X79*s_IFDres_adj))*Rad_Spec!BF79,".")</f>
        <v>15414151.544081839</v>
      </c>
      <c r="D79" s="30">
        <f>IFERROR((s_DL/(k_decay*Rad_Spec!AN79*s_IFAres_adj*(1/s_PEFm_pp)*s_SLF*(s_ET_res_o+s_ET_res_i)*(1/24)))*Rad_Spec!BF79,".")</f>
        <v>484811467.60009664</v>
      </c>
      <c r="E79" s="30">
        <f>IFERROR((s_DL/(k_decay*Rad_Spec!AN79*s_IFAres_adj*(1/s_PEF)*s_SLF*(s_ET_res_o+s_ET_res_i)*(1/24)))*Rad_Spec!BF79,".")</f>
        <v>2379463968.6974101</v>
      </c>
      <c r="F79" s="30">
        <f>IFERROR((s_DL/(k_decay*Rad_Spec!AY79*s_Fam*s_Foffset*s_EF_res*(1/365)*acf!C79*((s_ET_res_o*s_GSF_s)+(s_ET_res_i*s_GSF_i))*(1/24)))*Rad_Spec!BF79,".")</f>
        <v>355795.94318426697</v>
      </c>
      <c r="G79" s="30">
        <f t="shared" si="6"/>
        <v>347717.78132392297</v>
      </c>
      <c r="H79" s="30">
        <f t="shared" si="7"/>
        <v>347519.31656540919</v>
      </c>
      <c r="I79" s="89">
        <f>IFERROR((s_DL/(Rad_Spec!AV79*s_Fam*s_Foffset*Fsurf!C79*s_EF_res*(1/365)*((s_ET_res_o*s_GSF_s)+(s_ET_res_i*s_GSF_i))*(1/24)))*Rad_Spec!BF79,".")</f>
        <v>60824.619501100977</v>
      </c>
      <c r="J79" s="30">
        <f>IFERROR((s_DL/(Rad_Spec!AZ79*s_Fam*s_Foffset*Fsurf!C79*s_EF_res*(1/365)*((s_ET_res_o*s_GSF_s)+(s_ET_res_i*s_GSF_i))*(1/24)))*Rad_Spec!BF79,".")</f>
        <v>301395.53609289951</v>
      </c>
      <c r="K79" s="30">
        <f>IFERROR((s_DL/(Rad_Spec!BA79*s_Fam*s_Foffset*Fsurf!C79*s_EF_res*(1/365)*((s_ET_res_o*s_GSF_s)+(s_ET_res_i*s_GSF_i))*(1/24)))*Rad_Spec!BF79,".")</f>
        <v>106684.45166462948</v>
      </c>
      <c r="L79" s="30">
        <f>IFERROR((s_DL/(Rad_Spec!BB79*s_Fam*s_Foffset*Fsurf!C79*s_EF_res*(1/365)*((s_ET_res_o*s_GSF_s)+(s_ET_res_i*s_GSF_i))*(1/24)))*Rad_Spec!BF79,".")</f>
        <v>68582.861784404682</v>
      </c>
      <c r="M79" s="30">
        <f>IFERROR((s_DL/(Rad_Spec!AY79*s_Fam*s_Foffset*Fsurf!C79*s_EF_res*(1/365)*((s_ET_res_o*s_GSF_s)+(s_ET_res_i*s_GSF_i))*(1/24)))*Rad_Spec!BF79,".")</f>
        <v>282631.42158615682</v>
      </c>
      <c r="N79" s="30">
        <f>IFERROR((s_DL/(Rad_Spec!AV79*s_Fam*s_Foffset*s_EF_res*(1/365)*acf!D79*((s_ET_res_o*s_GSF_s)+(s_ET_res_i*s_GSF_i))*(1/24)))*Rad_Spec!BF79,".")</f>
        <v>64387.736894755893</v>
      </c>
      <c r="O79" s="30">
        <f>IFERROR((s_DL/(Rad_Spec!AZ79*s_Fam*s_Foffset*s_EF_res*(1/365)*acf!E79*((s_ET_res_o*s_GSF_s)+(s_ET_res_i*s_GSF_i))*(1/24)))*Rad_Spec!BF79,".")</f>
        <v>313605.68657618097</v>
      </c>
      <c r="P79" s="30">
        <f>IFERROR((s_DL/(Rad_Spec!BA79*s_Fam*s_Foffset*s_EF_res*(1/365)*acf!F79*((s_ET_res_o*s_GSF_s)+(s_ET_res_i*s_GSF_i))*(1/24)))*Rad_Spec!BF79,".")</f>
        <v>111414.4241378103</v>
      </c>
      <c r="Q79" s="30">
        <f>IFERROR((s_DL/(Rad_Spec!BB79*s_Fam*s_Foffset*s_EF_res*(1/365)*acf!G79*((s_ET_res_o*s_GSF_s)+(s_ET_res_i*s_GSF_i))*(1/24)))*Rad_Spec!BF79,".")</f>
        <v>72657.054492570096</v>
      </c>
      <c r="R79" s="30">
        <f>IFERROR((s_DL/(Rad_Spec!AY79*s_Fam*s_Foffset*s_EF_res*(1/365)*acf!C79*((s_ET_res_o*s_GSF_s)+(s_ET_res_i*s_GSF_i))*(1/24)))*Rad_Spec!BF79,".")</f>
        <v>314807.13607492304</v>
      </c>
    </row>
    <row r="80" spans="1:18">
      <c r="A80" s="88" t="s">
        <v>87</v>
      </c>
      <c r="B80" s="28"/>
      <c r="C80" s="30">
        <f>IFERROR((s_DL/(k_decay*Rad_Spec!X80*s_IFDres_adj))*Rad_Spec!BF80,".")</f>
        <v>6909777.3928690804</v>
      </c>
      <c r="D80" s="30">
        <f>IFERROR((s_DL/(k_decay*Rad_Spec!AN80*s_IFAres_adj*(1/s_PEFm_pp)*s_SLF*(s_ET_res_o+s_ET_res_i)*(1/24)))*Rad_Spec!BF80,".")</f>
        <v>88125160.793190569</v>
      </c>
      <c r="E80" s="30">
        <f>IFERROR((s_DL/(k_decay*Rad_Spec!AN80*s_IFAres_adj*(1/s_PEF)*s_SLF*(s_ET_res_o+s_ET_res_i)*(1/24)))*Rad_Spec!BF80,".")</f>
        <v>432519977.05637789</v>
      </c>
      <c r="F80" s="30">
        <f>IFERROR((s_DL/(k_decay*Rad_Spec!AY80*s_Fam*s_Foffset*s_EF_res*(1/365)*acf!C80*((s_ET_res_o*s_GSF_s)+(s_ET_res_i*s_GSF_i))*(1/24)))*Rad_Spec!BF80,".")</f>
        <v>101990.276549816</v>
      </c>
      <c r="G80" s="30">
        <f t="shared" si="6"/>
        <v>100483.41829067525</v>
      </c>
      <c r="H80" s="30">
        <f t="shared" si="7"/>
        <v>100392.27070064536</v>
      </c>
      <c r="I80" s="89">
        <f>IFERROR((s_DL/(Rad_Spec!AV80*s_Fam*s_Foffset*Fsurf!C80*s_EF_res*(1/365)*((s_ET_res_o*s_GSF_s)+(s_ET_res_i*s_GSF_i))*(1/24)))*Rad_Spec!BF80,".")</f>
        <v>15300.377031009673</v>
      </c>
      <c r="J80" s="30">
        <f>IFERROR((s_DL/(Rad_Spec!AZ80*s_Fam*s_Foffset*Fsurf!C80*s_EF_res*(1/365)*((s_ET_res_o*s_GSF_s)+(s_ET_res_i*s_GSF_i))*(1/24)))*Rad_Spec!BF80,".")</f>
        <v>80721.031786908483</v>
      </c>
      <c r="K80" s="30">
        <f>IFERROR((s_DL/(Rad_Spec!BA80*s_Fam*s_Foffset*Fsurf!C80*s_EF_res*(1/365)*((s_ET_res_o*s_GSF_s)+(s_ET_res_i*s_GSF_i))*(1/24)))*Rad_Spec!BF80,".")</f>
        <v>28208.331471716021</v>
      </c>
      <c r="L80" s="30">
        <f>IFERROR((s_DL/(Rad_Spec!BB80*s_Fam*s_Foffset*Fsurf!C80*s_EF_res*(1/365)*((s_ET_res_o*s_GSF_s)+(s_ET_res_i*s_GSF_i))*(1/24)))*Rad_Spec!BF80,".")</f>
        <v>17832.853229245757</v>
      </c>
      <c r="M80" s="30">
        <f>IFERROR((s_DL/(Rad_Spec!AY80*s_Fam*s_Foffset*Fsurf!C80*s_EF_res*(1/365)*((s_ET_res_o*s_GSF_s)+(s_ET_res_i*s_GSF_i))*(1/24)))*Rad_Spec!BF80,".")</f>
        <v>81550.920022851977</v>
      </c>
      <c r="N80" s="30">
        <f>IFERROR((s_DL/(Rad_Spec!AV80*s_Fam*s_Foffset*s_EF_res*(1/365)*acf!D80*((s_ET_res_o*s_GSF_s)+(s_ET_res_i*s_GSF_i))*(1/24)))*Rad_Spec!BF80,".")</f>
        <v>15772.790132040114</v>
      </c>
      <c r="O80" s="30">
        <f>IFERROR((s_DL/(Rad_Spec!AZ80*s_Fam*s_Foffset*s_EF_res*(1/365)*acf!E80*((s_ET_res_o*s_GSF_s)+(s_ET_res_i*s_GSF_i))*(1/24)))*Rad_Spec!BF80,".")</f>
        <v>84238.162457623839</v>
      </c>
      <c r="P80" s="30">
        <f>IFERROR((s_DL/(Rad_Spec!BA80*s_Fam*s_Foffset*s_EF_res*(1/365)*acf!F80*((s_ET_res_o*s_GSF_s)+(s_ET_res_i*s_GSF_i))*(1/24)))*Rad_Spec!BF80,".")</f>
        <v>29312.019115569263</v>
      </c>
      <c r="Q80" s="30">
        <f>IFERROR((s_DL/(Rad_Spec!BB80*s_Fam*s_Foffset*s_EF_res*(1/365)*acf!G80*((s_ET_res_o*s_GSF_s)+(s_ET_res_i*s_GSF_i))*(1/24)))*Rad_Spec!BF80,".")</f>
        <v>18673.053129113774</v>
      </c>
      <c r="R80" s="30">
        <f>IFERROR((s_DL/(Rad_Spec!AY80*s_Fam*s_Foffset*s_EF_res*(1/365)*acf!C80*((s_ET_res_o*s_GSF_s)+(s_ET_res_i*s_GSF_i))*(1/24)))*Rad_Spec!BF80,".")</f>
        <v>90240.677228600616</v>
      </c>
    </row>
    <row r="81" spans="1:18">
      <c r="A81" s="34" t="s">
        <v>88</v>
      </c>
      <c r="B81" s="90" t="s">
        <v>9</v>
      </c>
      <c r="C81" s="30">
        <f>IFERROR((s_DL/(k_decay*Rad_Spec!X81*s_IFDres_adj))*Rad_Spec!BF81,".")</f>
        <v>5.129736518431343E-2</v>
      </c>
      <c r="D81" s="30">
        <f>IFERROR((s_DL/(k_decay*Rad_Spec!AN81*s_IFAres_adj*(1/s_PEFm_pp)*s_SLF*(s_ET_res_o+s_ET_res_i)*(1/24)))*Rad_Spec!BF81,".")</f>
        <v>0.22397559570575939</v>
      </c>
      <c r="E81" s="30">
        <f>IFERROR((s_DL/(k_decay*Rad_Spec!AN81*s_IFAres_adj*(1/s_PEF)*s_SLF*(s_ET_res_o+s_ET_res_i)*(1/24)))*Rad_Spec!BF81,".")</f>
        <v>1.0992765135848588</v>
      </c>
      <c r="F81" s="30">
        <f>IFERROR((s_DL/(k_decay*Rad_Spec!AY81*s_Fam*s_Foffset*s_EF_res*(1/365)*acf!C81*((s_ET_res_o*s_GSF_s)+(s_ET_res_i*s_GSF_i))*(1/24)))*Rad_Spec!BF81,".")</f>
        <v>3685130.9473000155</v>
      </c>
      <c r="G81" s="30">
        <f t="shared" si="6"/>
        <v>4.9010314805918651E-2</v>
      </c>
      <c r="H81" s="30">
        <f t="shared" si="7"/>
        <v>4.1738054322565103E-2</v>
      </c>
      <c r="I81" s="89">
        <f>IFERROR((s_DL/(Rad_Spec!AV81*s_Fam*s_Foffset*Fsurf!C81*s_EF_res*(1/365)*((s_ET_res_o*s_GSF_s)+(s_ET_res_i*s_GSF_i))*(1/24)))*Rad_Spec!BF81,".")</f>
        <v>564863.07461296348</v>
      </c>
      <c r="J81" s="30">
        <f>IFERROR((s_DL/(Rad_Spec!AZ81*s_Fam*s_Foffset*Fsurf!C81*s_EF_res*(1/365)*((s_ET_res_o*s_GSF_s)+(s_ET_res_i*s_GSF_i))*(1/24)))*Rad_Spec!BF81,".")</f>
        <v>2911069.0875958181</v>
      </c>
      <c r="K81" s="30">
        <f>IFERROR((s_DL/(Rad_Spec!BA81*s_Fam*s_Foffset*Fsurf!C81*s_EF_res*(1/365)*((s_ET_res_o*s_GSF_s)+(s_ET_res_i*s_GSF_i))*(1/24)))*Rad_Spec!BF81,".")</f>
        <v>1015408.6222209225</v>
      </c>
      <c r="L81" s="30">
        <f>IFERROR((s_DL/(Rad_Spec!BB81*s_Fam*s_Foffset*Fsurf!C81*s_EF_res*(1/365)*((s_ET_res_o*s_GSF_s)+(s_ET_res_i*s_GSF_i))*(1/24)))*Rad_Spec!BF81,".")</f>
        <v>646169.1232314962</v>
      </c>
      <c r="M81" s="30">
        <f>IFERROR((s_DL/(Rad_Spec!AY81*s_Fam*s_Foffset*Fsurf!C81*s_EF_res*(1/365)*((s_ET_res_o*s_GSF_s)+(s_ET_res_i*s_GSF_i))*(1/24)))*Rad_Spec!BF81,".")</f>
        <v>2956525.085495498</v>
      </c>
      <c r="N81" s="30">
        <f>IFERROR((s_DL/(Rad_Spec!AV81*s_Fam*s_Foffset*s_EF_res*(1/365)*acf!D81*((s_ET_res_o*s_GSF_s)+(s_ET_res_i*s_GSF_i))*(1/24)))*Rad_Spec!BF81,".")</f>
        <v>586511.28581130703</v>
      </c>
      <c r="O81" s="30">
        <f>IFERROR((s_DL/(Rad_Spec!AZ81*s_Fam*s_Foffset*s_EF_res*(1/365)*acf!E81*((s_ET_res_o*s_GSF_s)+(s_ET_res_i*s_GSF_i))*(1/24)))*Rad_Spec!BF81,".")</f>
        <v>3021937.1125636324</v>
      </c>
      <c r="P81" s="30">
        <f>IFERROR((s_DL/(Rad_Spec!BA81*s_Fam*s_Foffset*s_EF_res*(1/365)*acf!F81*((s_ET_res_o*s_GSF_s)+(s_ET_res_i*s_GSF_i))*(1/24)))*Rad_Spec!BF81,".")</f>
        <v>1061116.3117507545</v>
      </c>
      <c r="Q81" s="30">
        <f>IFERROR((s_DL/(Rad_Spec!BB81*s_Fam*s_Foffset*s_EF_res*(1/365)*acf!G81*((s_ET_res_o*s_GSF_s)+(s_ET_res_i*s_GSF_i))*(1/24)))*Rad_Spec!BF81,".")</f>
        <v>664867.47325772652</v>
      </c>
      <c r="R81" s="30">
        <f>IFERROR((s_DL/(Rad_Spec!AY81*s_Fam*s_Foffset*s_EF_res*(1/365)*acf!C81*((s_ET_res_o*s_GSF_s)+(s_ET_res_i*s_GSF_i))*(1/24)))*Rad_Spec!BF81,".")</f>
        <v>3260592.3192883814</v>
      </c>
    </row>
    <row r="82" spans="1:18">
      <c r="A82" s="34" t="s">
        <v>89</v>
      </c>
      <c r="B82" s="28" t="s">
        <v>9</v>
      </c>
      <c r="C82" s="30" t="str">
        <f>IFERROR((s_DL/(k_decay*Rad_Spec!X82*s_IFDres_adj))*Rad_Spec!BF82,".")</f>
        <v>.</v>
      </c>
      <c r="D82" s="30" t="str">
        <f>IFERROR((s_DL/(k_decay*Rad_Spec!AN82*s_IFAres_adj*(1/s_PEFm_pp)*s_SLF*(s_ET_res_o+s_ET_res_i)*(1/24)))*Rad_Spec!BF82,".")</f>
        <v>.</v>
      </c>
      <c r="E82" s="30" t="str">
        <f>IFERROR((s_DL/(k_decay*Rad_Spec!AN82*s_IFAres_adj*(1/s_PEF)*s_SLF*(s_ET_res_o+s_ET_res_i)*(1/24)))*Rad_Spec!BF82,".")</f>
        <v>.</v>
      </c>
      <c r="F82" s="30">
        <f>IFERROR((s_DL/(k_decay*Rad_Spec!AY82*s_Fam*s_Foffset*s_EF_res*(1/365)*acf!C82*((s_ET_res_o*s_GSF_s)+(s_ET_res_i*s_GSF_i))*(1/24)))*Rad_Spec!BF82,".")</f>
        <v>2.2774459209305423E+18</v>
      </c>
      <c r="G82" s="30">
        <f t="shared" si="6"/>
        <v>2.2774459209305421E+18</v>
      </c>
      <c r="H82" s="30">
        <f t="shared" si="7"/>
        <v>2.2774459209305421E+18</v>
      </c>
      <c r="I82" s="89" t="str">
        <f>IFERROR((s_DL/(Rad_Spec!AV82*s_Fam*s_Foffset*Fsurf!C82*s_EF_res*(1/365)*((s_ET_res_o*s_GSF_s)+(s_ET_res_i*s_GSF_i))*(1/24)))*Rad_Spec!BF82,".")</f>
        <v>.</v>
      </c>
      <c r="J82" s="30" t="str">
        <f>IFERROR((s_DL/(Rad_Spec!AZ82*s_Fam*s_Foffset*Fsurf!C82*s_EF_res*(1/365)*((s_ET_res_o*s_GSF_s)+(s_ET_res_i*s_GSF_i))*(1/24)))*Rad_Spec!BF82,".")</f>
        <v>.</v>
      </c>
      <c r="K82" s="30" t="str">
        <f>IFERROR((s_DL/(Rad_Spec!BA82*s_Fam*s_Foffset*Fsurf!C82*s_EF_res*(1/365)*((s_ET_res_o*s_GSF_s)+(s_ET_res_i*s_GSF_i))*(1/24)))*Rad_Spec!BF82,".")</f>
        <v>.</v>
      </c>
      <c r="L82" s="30" t="str">
        <f>IFERROR((s_DL/(Rad_Spec!BB82*s_Fam*s_Foffset*Fsurf!C82*s_EF_res*(1/365)*((s_ET_res_o*s_GSF_s)+(s_ET_res_i*s_GSF_i))*(1/24)))*Rad_Spec!BF82,".")</f>
        <v>.</v>
      </c>
      <c r="M82" s="30" t="str">
        <f>IFERROR((s_DL/(Rad_Spec!AY82*s_Fam*s_Foffset*Fsurf!C82*s_EF_res*(1/365)*((s_ET_res_o*s_GSF_s)+(s_ET_res_i*s_GSF_i))*(1/24)))*Rad_Spec!BF82,".")</f>
        <v>.</v>
      </c>
      <c r="N82" s="30">
        <f>IFERROR((s_DL/(Rad_Spec!AV82*s_Fam*s_Foffset*s_EF_res*(1/365)*acf!D82*((s_ET_res_o*s_GSF_s)+(s_ET_res_i*s_GSF_i))*(1/24)))*Rad_Spec!BF82,".")</f>
        <v>3.6439573454381082E+17</v>
      </c>
      <c r="O82" s="30">
        <f>IFERROR((s_DL/(Rad_Spec!AZ82*s_Fam*s_Foffset*s_EF_res*(1/365)*acf!E82*((s_ET_res_o*s_GSF_s)+(s_ET_res_i*s_GSF_i))*(1/24)))*Rad_Spec!BF82,".")</f>
        <v>1.8747736398556524E+18</v>
      </c>
      <c r="P82" s="30">
        <f>IFERROR((s_DL/(Rad_Spec!BA82*s_Fam*s_Foffset*s_EF_res*(1/365)*acf!F82*((s_ET_res_o*s_GSF_s)+(s_ET_res_i*s_GSF_i))*(1/24)))*Rad_Spec!BF82,".")</f>
        <v>6.5678332007262477E+17</v>
      </c>
      <c r="Q82" s="30">
        <f>IFERROR((s_DL/(Rad_Spec!BB82*s_Fam*s_Foffset*s_EF_res*(1/365)*acf!G82*((s_ET_res_o*s_GSF_s)+(s_ET_res_i*s_GSF_i))*(1/24)))*Rad_Spec!BF82,".")</f>
        <v>4.0935470316374707E+17</v>
      </c>
      <c r="R82" s="30">
        <f>IFERROR((s_DL/(Rad_Spec!AY82*s_Fam*s_Foffset*s_EF_res*(1/365)*acf!C82*((s_ET_res_o*s_GSF_s)+(s_ET_res_i*s_GSF_i))*(1/24)))*Rad_Spec!BF82,".")</f>
        <v>2.0150770172282363E+18</v>
      </c>
    </row>
    <row r="83" spans="1:18">
      <c r="A83" s="34" t="s">
        <v>90</v>
      </c>
      <c r="B83" s="90" t="s">
        <v>9</v>
      </c>
      <c r="C83" s="30" t="str">
        <f>IFERROR((s_DL/(k_decay*Rad_Spec!X83*s_IFDres_adj))*Rad_Spec!BF83,".")</f>
        <v>.</v>
      </c>
      <c r="D83" s="30" t="str">
        <f>IFERROR((s_DL/(k_decay*Rad_Spec!AN83*s_IFAres_adj*(1/s_PEFm_pp)*s_SLF*(s_ET_res_o+s_ET_res_i)*(1/24)))*Rad_Spec!BF83,".")</f>
        <v>.</v>
      </c>
      <c r="E83" s="30" t="str">
        <f>IFERROR((s_DL/(k_decay*Rad_Spec!AN83*s_IFAres_adj*(1/s_PEF)*s_SLF*(s_ET_res_o+s_ET_res_i)*(1/24)))*Rad_Spec!BF83,".")</f>
        <v>.</v>
      </c>
      <c r="F83" s="30">
        <f>IFERROR((s_DL/(k_decay*Rad_Spec!AY83*s_Fam*s_Foffset*s_EF_res*(1/365)*acf!C83*((s_ET_res_o*s_GSF_s)+(s_ET_res_i*s_GSF_i))*(1/24)))*Rad_Spec!BF83,".")</f>
        <v>2.6430249331058972E+16</v>
      </c>
      <c r="G83" s="30">
        <f t="shared" si="6"/>
        <v>2.6430249331058972E+16</v>
      </c>
      <c r="H83" s="30">
        <f t="shared" si="7"/>
        <v>2.6430249331058972E+16</v>
      </c>
      <c r="I83" s="89">
        <f>IFERROR((s_DL/(Rad_Spec!AV83*s_Fam*s_Foffset*Fsurf!C83*s_EF_res*(1/365)*((s_ET_res_o*s_GSF_s)+(s_ET_res_i*s_GSF_i))*(1/24)))*Rad_Spec!BF83,".")</f>
        <v>4053679530767342</v>
      </c>
      <c r="J83" s="30">
        <f>IFERROR((s_DL/(Rad_Spec!AZ83*s_Fam*s_Foffset*Fsurf!C83*s_EF_res*(1/365)*((s_ET_res_o*s_GSF_s)+(s_ET_res_i*s_GSF_i))*(1/24)))*Rad_Spec!BF83,".")</f>
        <v>2.083591278814414E+16</v>
      </c>
      <c r="K83" s="30">
        <f>IFERROR((s_DL/(Rad_Spec!BA83*s_Fam*s_Foffset*Fsurf!C83*s_EF_res*(1/365)*((s_ET_res_o*s_GSF_s)+(s_ET_res_i*s_GSF_i))*(1/24)))*Rad_Spec!BF83,".")</f>
        <v>7285284191658793</v>
      </c>
      <c r="L83" s="30">
        <f>IFERROR((s_DL/(Rad_Spec!BB83*s_Fam*s_Foffset*Fsurf!C83*s_EF_res*(1/365)*((s_ET_res_o*s_GSF_s)+(s_ET_res_i*s_GSF_i))*(1/24)))*Rad_Spec!BF83,".")</f>
        <v>4609715218615961</v>
      </c>
      <c r="M83" s="30">
        <f>IFERROR((s_DL/(Rad_Spec!AY83*s_Fam*s_Foffset*Fsurf!C83*s_EF_res*(1/365)*((s_ET_res_o*s_GSF_s)+(s_ET_res_i*s_GSF_i))*(1/24)))*Rad_Spec!BF83,".")</f>
        <v>2.115291204933748E+16</v>
      </c>
      <c r="N83" s="30">
        <f>IFERROR((s_DL/(Rad_Spec!AV83*s_Fam*s_Foffset*s_EF_res*(1/365)*acf!D83*((s_ET_res_o*s_GSF_s)+(s_ET_res_i*s_GSF_i))*(1/24)))*Rad_Spec!BF83,".")</f>
        <v>4223172606396331</v>
      </c>
      <c r="O83" s="30">
        <f>IFERROR((s_DL/(Rad_Spec!AZ83*s_Fam*s_Foffset*s_EF_res*(1/365)*acf!E83*((s_ET_res_o*s_GSF_s)+(s_ET_res_i*s_GSF_i))*(1/24)))*Rad_Spec!BF83,".")</f>
        <v>2.1629543376731368E+16</v>
      </c>
      <c r="P83" s="30">
        <f>IFERROR((s_DL/(Rad_Spec!BA83*s_Fam*s_Foffset*s_EF_res*(1/365)*acf!F83*((s_ET_res_o*s_GSF_s)+(s_ET_res_i*s_GSF_i))*(1/24)))*Rad_Spec!BF83,".")</f>
        <v>7606557218704139</v>
      </c>
      <c r="Q83" s="30">
        <f>IFERROR((s_DL/(Rad_Spec!BB83*s_Fam*s_Foffset*s_EF_res*(1/365)*acf!G83*((s_ET_res_o*s_GSF_s)+(s_ET_res_i*s_GSF_i))*(1/24)))*Rad_Spec!BF83,".")</f>
        <v>4744210439112052</v>
      </c>
      <c r="R83" s="30">
        <f>IFERROR((s_DL/(Rad_Spec!AY83*s_Fam*s_Foffset*s_EF_res*(1/365)*acf!C83*((s_ET_res_o*s_GSF_s)+(s_ET_res_i*s_GSF_i))*(1/24)))*Rad_Spec!BF83,".")</f>
        <v>2.3385401821031072E+16</v>
      </c>
    </row>
    <row r="84" spans="1:18">
      <c r="A84" s="34" t="s">
        <v>91</v>
      </c>
      <c r="B84" s="90" t="s">
        <v>9</v>
      </c>
      <c r="C84" s="30" t="str">
        <f>IFERROR((s_DL/(k_decay*Rad_Spec!X84*s_IFDres_adj))*Rad_Spec!BF84,".")</f>
        <v>.</v>
      </c>
      <c r="D84" s="30">
        <f>IFERROR((s_DL/(k_decay*Rad_Spec!AN84*s_IFAres_adj*(1/s_PEFm_pp)*s_SLF*(s_ET_res_o+s_ET_res_i)*(1/24)))*Rad_Spec!BF84,".")</f>
        <v>27456826.037533693</v>
      </c>
      <c r="E84" s="30">
        <f>IFERROR((s_DL/(k_decay*Rad_Spec!AN84*s_IFAres_adj*(1/s_PEF)*s_SLF*(s_ET_res_o+s_ET_res_i)*(1/24)))*Rad_Spec!BF84,".")</f>
        <v>134758628.07971928</v>
      </c>
      <c r="F84" s="30">
        <f>IFERROR((s_DL/(k_decay*Rad_Spec!AY84*s_Fam*s_Foffset*s_EF_res*(1/365)*acf!C84*((s_ET_res_o*s_GSF_s)+(s_ET_res_i*s_GSF_i))*(1/24)))*Rad_Spec!BF84,".")</f>
        <v>269915639292083.13</v>
      </c>
      <c r="G84" s="30">
        <f t="shared" si="6"/>
        <v>134758560.7998876</v>
      </c>
      <c r="H84" s="30">
        <f t="shared" si="7"/>
        <v>27456823.244523175</v>
      </c>
      <c r="I84" s="89">
        <f>IFERROR((s_DL/(Rad_Spec!AV84*s_Fam*s_Foffset*Fsurf!C84*s_EF_res*(1/365)*((s_ET_res_o*s_GSF_s)+(s_ET_res_i*s_GSF_i))*(1/24)))*Rad_Spec!BF84,".")</f>
        <v>186670089735596.34</v>
      </c>
      <c r="J84" s="30">
        <f>IFERROR((s_DL/(Rad_Spec!AZ84*s_Fam*s_Foffset*Fsurf!C84*s_EF_res*(1/365)*((s_ET_res_o*s_GSF_s)+(s_ET_res_i*s_GSF_i))*(1/24)))*Rad_Spec!BF84,".")</f>
        <v>397478553143899</v>
      </c>
      <c r="K84" s="30">
        <f>IFERROR((s_DL/(Rad_Spec!BA84*s_Fam*s_Foffset*Fsurf!C84*s_EF_res*(1/365)*((s_ET_res_o*s_GSF_s)+(s_ET_res_i*s_GSF_i))*(1/24)))*Rad_Spec!BF84,".")</f>
        <v>212477014583835.41</v>
      </c>
      <c r="L84" s="30">
        <f>IFERROR((s_DL/(Rad_Spec!BB84*s_Fam*s_Foffset*Fsurf!C84*s_EF_res*(1/365)*((s_ET_res_o*s_GSF_s)+(s_ET_res_i*s_GSF_i))*(1/24)))*Rad_Spec!BF84,".")</f>
        <v>186670089735596.34</v>
      </c>
      <c r="M84" s="30">
        <f>IFERROR((s_DL/(Rad_Spec!AY84*s_Fam*s_Foffset*Fsurf!C84*s_EF_res*(1/365)*((s_ET_res_o*s_GSF_s)+(s_ET_res_i*s_GSF_i))*(1/24)))*Rad_Spec!BF84,".")</f>
        <v>221586042240704.88</v>
      </c>
      <c r="N84" s="30">
        <f>IFERROR((s_DL/(Rad_Spec!AV84*s_Fam*s_Foffset*s_EF_res*(1/365)*acf!D84*((s_ET_res_o*s_GSF_s)+(s_ET_res_i*s_GSF_i))*(1/24)))*Rad_Spec!BF84,".")</f>
        <v>201188874492809.34</v>
      </c>
      <c r="O84" s="30">
        <f>IFERROR((s_DL/(Rad_Spec!AZ84*s_Fam*s_Foffset*s_EF_res*(1/365)*acf!E84*((s_ET_res_o*s_GSF_s)+(s_ET_res_i*s_GSF_i))*(1/24)))*Rad_Spec!BF84,".")</f>
        <v>428393551721757.75</v>
      </c>
      <c r="P84" s="30">
        <f>IFERROR((s_DL/(Rad_Spec!BA84*s_Fam*s_Foffset*s_EF_res*(1/365)*acf!F84*((s_ET_res_o*s_GSF_s)+(s_ET_res_i*s_GSF_i))*(1/24)))*Rad_Spec!BF84,".")</f>
        <v>229003004607022.63</v>
      </c>
      <c r="Q84" s="30">
        <f>IFERROR((s_DL/(Rad_Spec!BB84*s_Fam*s_Foffset*s_EF_res*(1/365)*acf!G84*((s_ET_res_o*s_GSF_s)+(s_ET_res_i*s_GSF_i))*(1/24)))*Rad_Spec!BF84,".")</f>
        <v>201188874492809.34</v>
      </c>
      <c r="R84" s="30">
        <f>IFERROR((s_DL/(Rad_Spec!AY84*s_Fam*s_Foffset*s_EF_res*(1/365)*acf!C84*((s_ET_res_o*s_GSF_s)+(s_ET_res_i*s_GSF_i))*(1/24)))*Rad_Spec!BF84,".")</f>
        <v>238820512192759.66</v>
      </c>
    </row>
    <row r="85" spans="1:18">
      <c r="A85" s="88" t="s">
        <v>92</v>
      </c>
      <c r="B85" s="28"/>
      <c r="C85" s="30">
        <f>IFERROR((s_DL/(k_decay*Rad_Spec!X85*s_IFDres_adj))*Rad_Spec!BF85,".")</f>
        <v>10916563.95785564</v>
      </c>
      <c r="D85" s="30">
        <f>IFERROR((s_DL/(k_decay*Rad_Spec!AN85*s_IFAres_adj*(1/s_PEFm_pp)*s_SLF*(s_ET_res_o+s_ET_res_i)*(1/24)))*Rad_Spec!BF85,".")</f>
        <v>298117827.1091277</v>
      </c>
      <c r="E85" s="30">
        <f>IFERROR((s_DL/(k_decay*Rad_Spec!AN85*s_IFAres_adj*(1/s_PEF)*s_SLF*(s_ET_res_o+s_ET_res_i)*(1/24)))*Rad_Spec!BF85,".")</f>
        <v>1463168005.3774211</v>
      </c>
      <c r="F85" s="30">
        <f>IFERROR((s_DL/(k_decay*Rad_Spec!AY85*s_Fam*s_Foffset*s_EF_res*(1/365)*acf!C85*((s_ET_res_o*s_GSF_s)+(s_ET_res_i*s_GSF_i))*(1/24)))*Rad_Spec!BF85,".")</f>
        <v>259320.43194741764</v>
      </c>
      <c r="G85" s="30">
        <f t="shared" si="6"/>
        <v>253259.42756899004</v>
      </c>
      <c r="H85" s="30">
        <f t="shared" si="7"/>
        <v>253088.22902950714</v>
      </c>
      <c r="I85" s="89" t="str">
        <f>IFERROR((s_DL/(Rad_Spec!AV85*s_Fam*s_Foffset*Fsurf!C85*s_EF_res*(1/365)*((s_ET_res_o*s_GSF_s)+(s_ET_res_i*s_GSF_i))*(1/24)))*Rad_Spec!BF85,".")</f>
        <v>.</v>
      </c>
      <c r="J85" s="30" t="str">
        <f>IFERROR((s_DL/(Rad_Spec!AZ85*s_Fam*s_Foffset*Fsurf!C85*s_EF_res*(1/365)*((s_ET_res_o*s_GSF_s)+(s_ET_res_i*s_GSF_i))*(1/24)))*Rad_Spec!BF85,".")</f>
        <v>.</v>
      </c>
      <c r="K85" s="30" t="str">
        <f>IFERROR((s_DL/(Rad_Spec!BA85*s_Fam*s_Foffset*Fsurf!C85*s_EF_res*(1/365)*((s_ET_res_o*s_GSF_s)+(s_ET_res_i*s_GSF_i))*(1/24)))*Rad_Spec!BF85,".")</f>
        <v>.</v>
      </c>
      <c r="L85" s="30" t="str">
        <f>IFERROR((s_DL/(Rad_Spec!BB85*s_Fam*s_Foffset*Fsurf!C85*s_EF_res*(1/365)*((s_ET_res_o*s_GSF_s)+(s_ET_res_i*s_GSF_i))*(1/24)))*Rad_Spec!BF85,".")</f>
        <v>.</v>
      </c>
      <c r="M85" s="30" t="str">
        <f>IFERROR((s_DL/(Rad_Spec!AY85*s_Fam*s_Foffset*Fsurf!C85*s_EF_res*(1/365)*((s_ET_res_o*s_GSF_s)+(s_ET_res_i*s_GSF_i))*(1/24)))*Rad_Spec!BF85,".")</f>
        <v>.</v>
      </c>
      <c r="N85" s="30">
        <f>IFERROR((s_DL/(Rad_Spec!AV85*s_Fam*s_Foffset*s_EF_res*(1/365)*acf!D85*((s_ET_res_o*s_GSF_s)+(s_ET_res_i*s_GSF_i))*(1/24)))*Rad_Spec!BF85,".")</f>
        <v>50433.140868767216</v>
      </c>
      <c r="O85" s="30">
        <f>IFERROR((s_DL/(Rad_Spec!AZ85*s_Fam*s_Foffset*s_EF_res*(1/365)*acf!E85*((s_ET_res_o*s_GSF_s)+(s_ET_res_i*s_GSF_i))*(1/24)))*Rad_Spec!BF85,".")</f>
        <v>235240.49214235155</v>
      </c>
      <c r="P85" s="30">
        <f>IFERROR((s_DL/(Rad_Spec!BA85*s_Fam*s_Foffset*s_EF_res*(1/365)*acf!F85*((s_ET_res_o*s_GSF_s)+(s_ET_res_i*s_GSF_i))*(1/24)))*Rad_Spec!BF85,".")</f>
        <v>84080.621442342192</v>
      </c>
      <c r="Q85" s="30">
        <f>IFERROR((s_DL/(Rad_Spec!BB85*s_Fam*s_Foffset*s_EF_res*(1/365)*acf!G85*((s_ET_res_o*s_GSF_s)+(s_ET_res_i*s_GSF_i))*(1/24)))*Rad_Spec!BF85,".")</f>
        <v>55770.430039915162</v>
      </c>
      <c r="R85" s="30">
        <f>IFERROR((s_DL/(Rad_Spec!AY85*s_Fam*s_Foffset*s_EF_res*(1/365)*acf!C85*((s_ET_res_o*s_GSF_s)+(s_ET_res_i*s_GSF_i))*(1/24)))*Rad_Spec!BF85,".")</f>
        <v>229445.90592141528</v>
      </c>
    </row>
    <row r="86" spans="1:18">
      <c r="A86" s="88" t="s">
        <v>93</v>
      </c>
      <c r="B86" s="28"/>
      <c r="C86" s="30">
        <f>IFERROR((s_DL/(k_decay*Rad_Spec!X86*s_IFDres_adj))*Rad_Spec!BF86,".")</f>
        <v>22307768.184084132</v>
      </c>
      <c r="D86" s="30">
        <f>IFERROR((s_DL/(k_decay*Rad_Spec!AN86*s_IFAres_adj*(1/s_PEFm_pp)*s_SLF*(s_ET_res_o+s_ET_res_i)*(1/24)))*Rad_Spec!BF86,".")</f>
        <v>331129401.07326931</v>
      </c>
      <c r="E86" s="30">
        <f>IFERROR((s_DL/(k_decay*Rad_Spec!AN86*s_IFAres_adj*(1/s_PEF)*s_SLF*(s_ET_res_o+s_ET_res_i)*(1/24)))*Rad_Spec!BF86,".")</f>
        <v>1625189442.6724174</v>
      </c>
      <c r="F86" s="30">
        <f>IFERROR((s_DL/(k_decay*Rad_Spec!AY86*s_Fam*s_Foffset*s_EF_res*(1/365)*acf!C86*((s_ET_res_o*s_GSF_s)+(s_ET_res_i*s_GSF_i))*(1/24)))*Rad_Spec!BF86,".")</f>
        <v>471207.43007265072</v>
      </c>
      <c r="G86" s="30">
        <f t="shared" si="6"/>
        <v>461329.01049426658</v>
      </c>
      <c r="H86" s="30">
        <f t="shared" si="7"/>
        <v>460817.8082979772</v>
      </c>
      <c r="I86" s="89" t="str">
        <f>IFERROR((s_DL/(Rad_Spec!AV86*s_Fam*s_Foffset*Fsurf!C86*s_EF_res*(1/365)*((s_ET_res_o*s_GSF_s)+(s_ET_res_i*s_GSF_i))*(1/24)))*Rad_Spec!BF86,".")</f>
        <v>.</v>
      </c>
      <c r="J86" s="30" t="str">
        <f>IFERROR((s_DL/(Rad_Spec!AZ86*s_Fam*s_Foffset*Fsurf!C86*s_EF_res*(1/365)*((s_ET_res_o*s_GSF_s)+(s_ET_res_i*s_GSF_i))*(1/24)))*Rad_Spec!BF86,".")</f>
        <v>.</v>
      </c>
      <c r="K86" s="30" t="str">
        <f>IFERROR((s_DL/(Rad_Spec!BA86*s_Fam*s_Foffset*Fsurf!C86*s_EF_res*(1/365)*((s_ET_res_o*s_GSF_s)+(s_ET_res_i*s_GSF_i))*(1/24)))*Rad_Spec!BF86,".")</f>
        <v>.</v>
      </c>
      <c r="L86" s="30" t="str">
        <f>IFERROR((s_DL/(Rad_Spec!BB86*s_Fam*s_Foffset*Fsurf!C86*s_EF_res*(1/365)*((s_ET_res_o*s_GSF_s)+(s_ET_res_i*s_GSF_i))*(1/24)))*Rad_Spec!BF86,".")</f>
        <v>.</v>
      </c>
      <c r="M86" s="30" t="str">
        <f>IFERROR((s_DL/(Rad_Spec!AY86*s_Fam*s_Foffset*Fsurf!C86*s_EF_res*(1/365)*((s_ET_res_o*s_GSF_s)+(s_ET_res_i*s_GSF_i))*(1/24)))*Rad_Spec!BF86,".")</f>
        <v>.</v>
      </c>
      <c r="N86" s="30">
        <f>IFERROR((s_DL/(Rad_Spec!AV86*s_Fam*s_Foffset*s_EF_res*(1/365)*acf!D86*((s_ET_res_o*s_GSF_s)+(s_ET_res_i*s_GSF_i))*(1/24)))*Rad_Spec!BF86,".")</f>
        <v>99521.599832603388</v>
      </c>
      <c r="O86" s="30">
        <f>IFERROR((s_DL/(Rad_Spec!AZ86*s_Fam*s_Foffset*s_EF_res*(1/365)*acf!E86*((s_ET_res_o*s_GSF_s)+(s_ET_res_i*s_GSF_i))*(1/24)))*Rad_Spec!BF86,".")</f>
        <v>425781.43820827414</v>
      </c>
      <c r="P86" s="30">
        <f>IFERROR((s_DL/(Rad_Spec!BA86*s_Fam*s_Foffset*s_EF_res*(1/365)*acf!F86*((s_ET_res_o*s_GSF_s)+(s_ET_res_i*s_GSF_i))*(1/24)))*Rad_Spec!BF86,".")</f>
        <v>157914.84846291671</v>
      </c>
      <c r="Q86" s="30">
        <f>IFERROR((s_DL/(Rad_Spec!BB86*s_Fam*s_Foffset*s_EF_res*(1/365)*acf!G86*((s_ET_res_o*s_GSF_s)+(s_ET_res_i*s_GSF_i))*(1/24)))*Rad_Spec!BF86,".")</f>
        <v>108415.18376496629</v>
      </c>
      <c r="R86" s="30">
        <f>IFERROR((s_DL/(Rad_Spec!AY86*s_Fam*s_Foffset*s_EF_res*(1/365)*acf!C86*((s_ET_res_o*s_GSF_s)+(s_ET_res_i*s_GSF_i))*(1/24)))*Rad_Spec!BF86,".")</f>
        <v>416922.85817202431</v>
      </c>
    </row>
    <row r="87" spans="1:18">
      <c r="A87" s="88" t="s">
        <v>94</v>
      </c>
      <c r="B87" s="28"/>
      <c r="C87" s="30">
        <f>IFERROR((s_DL/(k_decay*Rad_Spec!X87*s_IFDres_adj))*Rad_Spec!BF87,".")</f>
        <v>0.15733387598121798</v>
      </c>
      <c r="D87" s="30">
        <f>IFERROR((s_DL/(k_decay*Rad_Spec!AN87*s_IFAres_adj*(1/s_PEFm_pp)*s_SLF*(s_ET_res_o+s_ET_res_i)*(1/24)))*Rad_Spec!BF87,".")</f>
        <v>4.3923683258593853E-3</v>
      </c>
      <c r="E87" s="30">
        <f>IFERROR((s_DL/(k_decay*Rad_Spec!AN87*s_IFAres_adj*(1/s_PEF)*s_SLF*(s_ET_res_o+s_ET_res_i)*(1/24)))*Rad_Spec!BF87,".")</f>
        <v>2.1557827871454598E-2</v>
      </c>
      <c r="F87" s="30">
        <f>IFERROR((s_DL/(k_decay*Rad_Spec!AY87*s_Fam*s_Foffset*s_EF_res*(1/365)*acf!C87*((s_ET_res_o*s_GSF_s)+(s_ET_res_i*s_GSF_i))*(1/24)))*Rad_Spec!BF87,".")</f>
        <v>23043.754415669802</v>
      </c>
      <c r="G87" s="30">
        <f t="shared" si="6"/>
        <v>1.8959928006840595E-2</v>
      </c>
      <c r="H87" s="30">
        <f t="shared" si="7"/>
        <v>4.2730739729880092E-3</v>
      </c>
      <c r="I87" s="89">
        <f>IFERROR((s_DL/(Rad_Spec!AV87*s_Fam*s_Foffset*Fsurf!C87*s_EF_res*(1/365)*((s_ET_res_o*s_GSF_s)+(s_ET_res_i*s_GSF_i))*(1/24)))*Rad_Spec!BF87,".")</f>
        <v>106159.51855592124</v>
      </c>
      <c r="J87" s="30">
        <f>IFERROR((s_DL/(Rad_Spec!AZ87*s_Fam*s_Foffset*Fsurf!C87*s_EF_res*(1/365)*((s_ET_res_o*s_GSF_s)+(s_ET_res_i*s_GSF_i))*(1/24)))*Rad_Spec!BF87,".")</f>
        <v>140993.11058208288</v>
      </c>
      <c r="K87" s="30">
        <f>IFERROR((s_DL/(Rad_Spec!BA87*s_Fam*s_Foffset*Fsurf!C87*s_EF_res*(1/365)*((s_ET_res_o*s_GSF_s)+(s_ET_res_i*s_GSF_i))*(1/24)))*Rad_Spec!BF87,".")</f>
        <v>114016.08942377819</v>
      </c>
      <c r="L87" s="30">
        <f>IFERROR((s_DL/(Rad_Spec!BB87*s_Fam*s_Foffset*Fsurf!C87*s_EF_res*(1/365)*((s_ET_res_o*s_GSF_s)+(s_ET_res_i*s_GSF_i))*(1/24)))*Rad_Spec!BF87,".")</f>
        <v>106338.23828412985</v>
      </c>
      <c r="M87" s="30">
        <f>IFERROR((s_DL/(Rad_Spec!AY87*s_Fam*s_Foffset*Fsurf!C87*s_EF_res*(1/365)*((s_ET_res_o*s_GSF_s)+(s_ET_res_i*s_GSF_i))*(1/24)))*Rad_Spec!BF87,".")</f>
        <v>16850.447708565342</v>
      </c>
      <c r="N87" s="30">
        <f>IFERROR((s_DL/(Rad_Spec!AV87*s_Fam*s_Foffset*s_EF_res*(1/365)*acf!D87*((s_ET_res_o*s_GSF_s)+(s_ET_res_i*s_GSF_i))*(1/24)))*Rad_Spec!BF87,".")</f>
        <v>128453.01745266467</v>
      </c>
      <c r="O87" s="30">
        <f>IFERROR((s_DL/(Rad_Spec!AZ87*s_Fam*s_Foffset*s_EF_res*(1/365)*acf!E87*((s_ET_res_o*s_GSF_s)+(s_ET_res_i*s_GSF_i))*(1/24)))*Rad_Spec!BF87,".")</f>
        <v>173445.02486772567</v>
      </c>
      <c r="P87" s="30">
        <f>IFERROR((s_DL/(Rad_Spec!BA87*s_Fam*s_Foffset*s_EF_res*(1/365)*acf!F87*((s_ET_res_o*s_GSF_s)+(s_ET_res_i*s_GSF_i))*(1/24)))*Rad_Spec!BF87,".")</f>
        <v>140258.79267281786</v>
      </c>
      <c r="Q87" s="30">
        <f>IFERROR((s_DL/(Rad_Spec!BB87*s_Fam*s_Foffset*s_EF_res*(1/365)*acf!G87*((s_ET_res_o*s_GSF_s)+(s_ET_res_i*s_GSF_i))*(1/24)))*Rad_Spec!BF87,".")</f>
        <v>131322.24292841146</v>
      </c>
      <c r="R87" s="30">
        <f>IFERROR((s_DL/(Rad_Spec!AY87*s_Fam*s_Foffset*s_EF_res*(1/365)*acf!C87*((s_ET_res_o*s_GSF_s)+(s_ET_res_i*s_GSF_i))*(1/24)))*Rad_Spec!BF87,".")</f>
        <v>20389.041727364067</v>
      </c>
    </row>
    <row r="88" spans="1:18">
      <c r="A88" s="88" t="s">
        <v>95</v>
      </c>
      <c r="B88" s="28"/>
      <c r="C88" s="30">
        <f>IFERROR((s_DL/(k_decay*Rad_Spec!X88*s_IFDres_adj))*Rad_Spec!BF88,".")</f>
        <v>0.14311230934720581</v>
      </c>
      <c r="D88" s="30">
        <f>IFERROR((s_DL/(k_decay*Rad_Spec!AN88*s_IFAres_adj*(1/s_PEFm_pp)*s_SLF*(s_ET_res_o+s_ET_res_i)*(1/24)))*Rad_Spec!BF88,".")</f>
        <v>3.9773842828108212E-3</v>
      </c>
      <c r="E88" s="30">
        <f>IFERROR((s_DL/(k_decay*Rad_Spec!AN88*s_IFAres_adj*(1/s_PEF)*s_SLF*(s_ET_res_o+s_ET_res_i)*(1/24)))*Rad_Spec!BF88,".")</f>
        <v>1.9521078239878357E-2</v>
      </c>
      <c r="F88" s="30">
        <f>IFERROR((s_DL/(k_decay*Rad_Spec!AY88*s_Fam*s_Foffset*s_EF_res*(1/365)*acf!C88*((s_ET_res_o*s_GSF_s)+(s_ET_res_i*s_GSF_i))*(1/24)))*Rad_Spec!BF88,".")</f>
        <v>44931.417643693181</v>
      </c>
      <c r="G88" s="30">
        <f t="shared" si="6"/>
        <v>1.7177933518023481E-2</v>
      </c>
      <c r="H88" s="30">
        <f t="shared" si="7"/>
        <v>3.8698333431927204E-3</v>
      </c>
      <c r="I88" s="89">
        <f>IFERROR((s_DL/(Rad_Spec!AV88*s_Fam*s_Foffset*Fsurf!C88*s_EF_res*(1/365)*((s_ET_res_o*s_GSF_s)+(s_ET_res_i*s_GSF_i))*(1/24)))*Rad_Spec!BF88,".")</f>
        <v>42546.588935237902</v>
      </c>
      <c r="J88" s="30">
        <f>IFERROR((s_DL/(Rad_Spec!AZ88*s_Fam*s_Foffset*Fsurf!C88*s_EF_res*(1/365)*((s_ET_res_o*s_GSF_s)+(s_ET_res_i*s_GSF_i))*(1/24)))*Rad_Spec!BF88,".")</f>
        <v>121796.81165213167</v>
      </c>
      <c r="K88" s="30">
        <f>IFERROR((s_DL/(Rad_Spec!BA88*s_Fam*s_Foffset*Fsurf!C88*s_EF_res*(1/365)*((s_ET_res_o*s_GSF_s)+(s_ET_res_i*s_GSF_i))*(1/24)))*Rad_Spec!BF88,".")</f>
        <v>58304.584837177848</v>
      </c>
      <c r="L88" s="30">
        <f>IFERROR((s_DL/(Rad_Spec!BB88*s_Fam*s_Foffset*Fsurf!C88*s_EF_res*(1/365)*((s_ET_res_o*s_GSF_s)+(s_ET_res_i*s_GSF_i))*(1/24)))*Rad_Spec!BF88,".")</f>
        <v>44034.231905001463</v>
      </c>
      <c r="M88" s="30">
        <f>IFERROR((s_DL/(Rad_Spec!AY88*s_Fam*s_Foffset*Fsurf!C88*s_EF_res*(1/365)*((s_ET_res_o*s_GSF_s)+(s_ET_res_i*s_GSF_i))*(1/24)))*Rad_Spec!BF88,".")</f>
        <v>32882.694452528012</v>
      </c>
      <c r="N88" s="30">
        <f>IFERROR((s_DL/(Rad_Spec!AV88*s_Fam*s_Foffset*s_EF_res*(1/365)*acf!D88*((s_ET_res_o*s_GSF_s)+(s_ET_res_i*s_GSF_i))*(1/24)))*Rad_Spec!BF88,".")</f>
        <v>51438.826022702619</v>
      </c>
      <c r="O88" s="30">
        <f>IFERROR((s_DL/(Rad_Spec!AZ88*s_Fam*s_Foffset*s_EF_res*(1/365)*acf!E88*((s_ET_res_o*s_GSF_s)+(s_ET_res_i*s_GSF_i))*(1/24)))*Rad_Spec!BF88,".")</f>
        <v>149571.27985888268</v>
      </c>
      <c r="P88" s="30">
        <f>IFERROR((s_DL/(Rad_Spec!BA88*s_Fam*s_Foffset*s_EF_res*(1/365)*acf!F88*((s_ET_res_o*s_GSF_s)+(s_ET_res_i*s_GSF_i))*(1/24)))*Rad_Spec!BF88,".")</f>
        <v>72075.663759992167</v>
      </c>
      <c r="Q88" s="30">
        <f>IFERROR((s_DL/(Rad_Spec!BB88*s_Fam*s_Foffset*s_EF_res*(1/365)*acf!G88*((s_ET_res_o*s_GSF_s)+(s_ET_res_i*s_GSF_i))*(1/24)))*Rad_Spec!BF88,".")</f>
        <v>54901.054697307591</v>
      </c>
      <c r="R88" s="30">
        <f>IFERROR((s_DL/(Rad_Spec!AY88*s_Fam*s_Foffset*s_EF_res*(1/365)*acf!C88*((s_ET_res_o*s_GSF_s)+(s_ET_res_i*s_GSF_i))*(1/24)))*Rad_Spec!BF88,".")</f>
        <v>39755.177593106382</v>
      </c>
    </row>
    <row r="89" spans="1:18">
      <c r="A89" s="88" t="s">
        <v>96</v>
      </c>
      <c r="B89" s="28"/>
      <c r="C89" s="30">
        <f>IFERROR((s_DL/(k_decay*Rad_Spec!X89*s_IFDres_adj))*Rad_Spec!BF89,".")</f>
        <v>0.14311780723717119</v>
      </c>
      <c r="D89" s="30">
        <f>IFERROR((s_DL/(k_decay*Rad_Spec!AN89*s_IFAres_adj*(1/s_PEFm_pp)*s_SLF*(s_ET_res_o+s_ET_res_i)*(1/24)))*Rad_Spec!BF89,".")</f>
        <v>3.9775370804369416E-3</v>
      </c>
      <c r="E89" s="30">
        <f>IFERROR((s_DL/(k_decay*Rad_Spec!AN89*s_IFAres_adj*(1/s_PEF)*s_SLF*(s_ET_res_o+s_ET_res_i)*(1/24)))*Rad_Spec!BF89,".")</f>
        <v>1.952182817355393E-2</v>
      </c>
      <c r="F89" s="30">
        <f>IFERROR((s_DL/(k_decay*Rad_Spec!AY89*s_Fam*s_Foffset*s_EF_res*(1/365)*acf!C89*((s_ET_res_o*s_GSF_s)+(s_ET_res_i*s_GSF_i))*(1/24)))*Rad_Spec!BF89,".")</f>
        <v>24206.940122340606</v>
      </c>
      <c r="G89" s="30">
        <f t="shared" si="6"/>
        <v>1.7178587812759542E-2</v>
      </c>
      <c r="H89" s="30">
        <f t="shared" si="7"/>
        <v>3.8699817236913419E-3</v>
      </c>
      <c r="I89" s="89">
        <f>IFERROR((s_DL/(Rad_Spec!AV89*s_Fam*s_Foffset*Fsurf!C89*s_EF_res*(1/365)*((s_ET_res_o*s_GSF_s)+(s_ET_res_i*s_GSF_i))*(1/24)))*Rad_Spec!BF89,".")</f>
        <v>103998.88962444145</v>
      </c>
      <c r="J89" s="30">
        <f>IFERROR((s_DL/(Rad_Spec!AZ89*s_Fam*s_Foffset*Fsurf!C89*s_EF_res*(1/365)*((s_ET_res_o*s_GSF_s)+(s_ET_res_i*s_GSF_i))*(1/24)))*Rad_Spec!BF89,".")</f>
        <v>142674.21365711352</v>
      </c>
      <c r="K89" s="30">
        <f>IFERROR((s_DL/(Rad_Spec!BA89*s_Fam*s_Foffset*Fsurf!C89*s_EF_res*(1/365)*((s_ET_res_o*s_GSF_s)+(s_ET_res_i*s_GSF_i))*(1/24)))*Rad_Spec!BF89,".")</f>
        <v>113164.25939350192</v>
      </c>
      <c r="L89" s="30">
        <f>IFERROR((s_DL/(Rad_Spec!BB89*s_Fam*s_Foffset*Fsurf!C89*s_EF_res*(1/365)*((s_ET_res_o*s_GSF_s)+(s_ET_res_i*s_GSF_i))*(1/24)))*Rad_Spec!BF89,".")</f>
        <v>104865.54703797847</v>
      </c>
      <c r="M89" s="30">
        <f>IFERROR((s_DL/(Rad_Spec!AY89*s_Fam*s_Foffset*Fsurf!C89*s_EF_res*(1/365)*((s_ET_res_o*s_GSF_s)+(s_ET_res_i*s_GSF_i))*(1/24)))*Rad_Spec!BF89,".")</f>
        <v>17701.012229088039</v>
      </c>
      <c r="N89" s="30">
        <f>IFERROR((s_DL/(Rad_Spec!AV89*s_Fam*s_Foffset*s_EF_res*(1/365)*acf!D89*((s_ET_res_o*s_GSF_s)+(s_ET_res_i*s_GSF_i))*(1/24)))*Rad_Spec!BF89,".")</f>
        <v>125838.65644557416</v>
      </c>
      <c r="O89" s="30">
        <f>IFERROR((s_DL/(Rad_Spec!AZ89*s_Fam*s_Foffset*s_EF_res*(1/365)*acf!E89*((s_ET_res_o*s_GSF_s)+(s_ET_res_i*s_GSF_i))*(1/24)))*Rad_Spec!BF89,".")</f>
        <v>175694.30676669403</v>
      </c>
      <c r="P89" s="30">
        <f>IFERROR((s_DL/(Rad_Spec!BA89*s_Fam*s_Foffset*s_EF_res*(1/365)*acf!F89*((s_ET_res_o*s_GSF_s)+(s_ET_res_i*s_GSF_i))*(1/24)))*Rad_Spec!BF89,".")</f>
        <v>139352.27163367954</v>
      </c>
      <c r="Q89" s="30">
        <f>IFERROR((s_DL/(Rad_Spec!BB89*s_Fam*s_Foffset*s_EF_res*(1/365)*acf!G89*((s_ET_res_o*s_GSF_s)+(s_ET_res_i*s_GSF_i))*(1/24)))*Rad_Spec!BF89,".")</f>
        <v>129660.80507258682</v>
      </c>
      <c r="R89" s="30">
        <f>IFERROR((s_DL/(Rad_Spec!AY89*s_Fam*s_Foffset*s_EF_res*(1/365)*acf!C89*((s_ET_res_o*s_GSF_s)+(s_ET_res_i*s_GSF_i))*(1/24)))*Rad_Spec!BF89,".")</f>
        <v>21418.224797196526</v>
      </c>
    </row>
    <row r="90" spans="1:18">
      <c r="A90" s="34" t="s">
        <v>97</v>
      </c>
      <c r="B90" s="28" t="s">
        <v>9</v>
      </c>
      <c r="C90" s="30">
        <f>IFERROR((s_DL/(k_decay*Rad_Spec!X90*s_IFDres_adj))*Rad_Spec!BF90,".")</f>
        <v>2.939856472212639</v>
      </c>
      <c r="D90" s="30">
        <f>IFERROR((s_DL/(k_decay*Rad_Spec!AN90*s_IFAres_adj*(1/s_PEFm_pp)*s_SLF*(s_ET_res_o+s_ET_res_i)*(1/24)))*Rad_Spec!BF90,".")</f>
        <v>0.97145018498814717</v>
      </c>
      <c r="E90" s="30">
        <f>IFERROR((s_DL/(k_decay*Rad_Spec!AN90*s_IFAres_adj*(1/s_PEF)*s_SLF*(s_ET_res_o+s_ET_res_i)*(1/24)))*Rad_Spec!BF90,".")</f>
        <v>4.7678961143518741</v>
      </c>
      <c r="F90" s="30">
        <f>IFERROR((s_DL/(k_decay*Rad_Spec!AY90*s_Fam*s_Foffset*s_EF_res*(1/365)*acf!C90*((s_ET_res_o*s_GSF_s)+(s_ET_res_i*s_GSF_i))*(1/24)))*Rad_Spec!BF90,".")</f>
        <v>21487.357616731053</v>
      </c>
      <c r="G90" s="30">
        <f t="shared" si="6"/>
        <v>1.8183956856668164</v>
      </c>
      <c r="H90" s="30">
        <f t="shared" si="7"/>
        <v>0.73014655176537568</v>
      </c>
      <c r="I90" s="89">
        <f>IFERROR((s_DL/(Rad_Spec!AV90*s_Fam*s_Foffset*Fsurf!C90*s_EF_res*(1/365)*((s_ET_res_o*s_GSF_s)+(s_ET_res_i*s_GSF_i))*(1/24)))*Rad_Spec!BF90,".")</f>
        <v>23156.991188322114</v>
      </c>
      <c r="J90" s="30">
        <f>IFERROR((s_DL/(Rad_Spec!AZ90*s_Fam*s_Foffset*Fsurf!C90*s_EF_res*(1/365)*((s_ET_res_o*s_GSF_s)+(s_ET_res_i*s_GSF_i))*(1/24)))*Rad_Spec!BF90,".")</f>
        <v>31924.522534189724</v>
      </c>
      <c r="K90" s="30">
        <f>IFERROR((s_DL/(Rad_Spec!BA90*s_Fam*s_Foffset*Fsurf!C90*s_EF_res*(1/365)*((s_ET_res_o*s_GSF_s)+(s_ET_res_i*s_GSF_i))*(1/24)))*Rad_Spec!BF90,".")</f>
        <v>23254.494309115045</v>
      </c>
      <c r="L90" s="30">
        <f>IFERROR((s_DL/(Rad_Spec!BB90*s_Fam*s_Foffset*Fsurf!C90*s_EF_res*(1/365)*((s_ET_res_o*s_GSF_s)+(s_ET_res_i*s_GSF_i))*(1/24)))*Rad_Spec!BF90,".")</f>
        <v>23156.991188322114</v>
      </c>
      <c r="M90" s="30">
        <f>IFERROR((s_DL/(Rad_Spec!AY90*s_Fam*s_Foffset*Fsurf!C90*s_EF_res*(1/365)*((s_ET_res_o*s_GSF_s)+(s_ET_res_i*s_GSF_i))*(1/24)))*Rad_Spec!BF90,".")</f>
        <v>16046.125515574913</v>
      </c>
      <c r="N90" s="30">
        <f>IFERROR((s_DL/(Rad_Spec!AV90*s_Fam*s_Foffset*s_EF_res*(1/365)*acf!D90*((s_ET_res_o*s_GSF_s)+(s_ET_res_i*s_GSF_i))*(1/24)))*Rad_Spec!BF90,".")</f>
        <v>31201.431127258918</v>
      </c>
      <c r="O90" s="30">
        <f>IFERROR((s_DL/(Rad_Spec!AZ90*s_Fam*s_Foffset*s_EF_res*(1/365)*acf!E90*((s_ET_res_o*s_GSF_s)+(s_ET_res_i*s_GSF_i))*(1/24)))*Rad_Spec!BF90,".")</f>
        <v>37772.951042050896</v>
      </c>
      <c r="P90" s="30">
        <f>IFERROR((s_DL/(Rad_Spec!BA90*s_Fam*s_Foffset*s_EF_res*(1/365)*acf!F90*((s_ET_res_o*s_GSF_s)+(s_ET_res_i*s_GSF_i))*(1/24)))*Rad_Spec!BF90,".")</f>
        <v>28491.143169101611</v>
      </c>
      <c r="Q90" s="30">
        <f>IFERROR((s_DL/(Rad_Spec!BB90*s_Fam*s_Foffset*s_EF_res*(1/365)*acf!G90*((s_ET_res_o*s_GSF_s)+(s_ET_res_i*s_GSF_i))*(1/24)))*Rad_Spec!BF90,".")</f>
        <v>28293.139468294474</v>
      </c>
      <c r="R90" s="30">
        <f>IFERROR((s_DL/(Rad_Spec!AY90*s_Fam*s_Foffset*s_EF_res*(1/365)*acf!C90*((s_ET_res_o*s_GSF_s)+(s_ET_res_i*s_GSF_i))*(1/24)))*Rad_Spec!BF90,".")</f>
        <v>19011.946714742375</v>
      </c>
    </row>
    <row r="91" spans="1:18">
      <c r="A91" s="27" t="s">
        <v>98</v>
      </c>
      <c r="B91" s="90" t="s">
        <v>13</v>
      </c>
      <c r="C91" s="30">
        <f>IFERROR((s_DL/(k_decay*Rad_Spec!X91*s_IFDres_adj))*Rad_Spec!BF91,".")</f>
        <v>9.1003706804371698E-2</v>
      </c>
      <c r="D91" s="30">
        <f>IFERROR((s_DL/(k_decay*Rad_Spec!AN91*s_IFAres_adj*(1/s_PEFm_pp)*s_SLF*(s_ET_res_o+s_ET_res_i)*(1/24)))*Rad_Spec!BF91,".")</f>
        <v>4.6734059358961487E-2</v>
      </c>
      <c r="E91" s="30">
        <f>IFERROR((s_DL/(k_decay*Rad_Spec!AN91*s_IFAres_adj*(1/s_PEF)*s_SLF*(s_ET_res_o+s_ET_res_i)*(1/24)))*Rad_Spec!BF91,".")</f>
        <v>0.22937165844299157</v>
      </c>
      <c r="F91" s="30">
        <f>IFERROR((s_DL/(k_decay*Rad_Spec!AY91*s_Fam*s_Foffset*s_EF_res*(1/365)*acf!C91*((s_ET_res_o*s_GSF_s)+(s_ET_res_i*s_GSF_i))*(1/24)))*Rad_Spec!BF91,".")</f>
        <v>2218.547065120159</v>
      </c>
      <c r="G91" s="30">
        <f t="shared" si="6"/>
        <v>6.5151882519871973E-2</v>
      </c>
      <c r="H91" s="30">
        <f t="shared" si="7"/>
        <v>3.087688702164738E-2</v>
      </c>
      <c r="I91" s="89">
        <f>IFERROR((s_DL/(Rad_Spec!AV91*s_Fam*s_Foffset*Fsurf!C91*s_EF_res*(1/365)*((s_ET_res_o*s_GSF_s)+(s_ET_res_i*s_GSF_i))*(1/24)))*Rad_Spec!BF91,".")</f>
        <v>412.82112312007541</v>
      </c>
      <c r="J91" s="30">
        <f>IFERROR((s_DL/(Rad_Spec!AZ91*s_Fam*s_Foffset*Fsurf!C91*s_EF_res*(1/365)*((s_ET_res_o*s_GSF_s)+(s_ET_res_i*s_GSF_i))*(1/24)))*Rad_Spec!BF91,".")</f>
        <v>1655.1790313776614</v>
      </c>
      <c r="K91" s="30">
        <f>IFERROR((s_DL/(Rad_Spec!BA91*s_Fam*s_Foffset*Fsurf!C91*s_EF_res*(1/365)*((s_ET_res_o*s_GSF_s)+(s_ET_res_i*s_GSF_i))*(1/24)))*Rad_Spec!BF91,".")</f>
        <v>599.82556350780203</v>
      </c>
      <c r="L91" s="30">
        <f>IFERROR((s_DL/(Rad_Spec!BB91*s_Fam*s_Foffset*Fsurf!C91*s_EF_res*(1/365)*((s_ET_res_o*s_GSF_s)+(s_ET_res_i*s_GSF_i))*(1/24)))*Rad_Spec!BF91,".")</f>
        <v>422.76862006272796</v>
      </c>
      <c r="M91" s="30">
        <f>IFERROR((s_DL/(Rad_Spec!AY91*s_Fam*s_Foffset*Fsurf!C91*s_EF_res*(1/365)*((s_ET_res_o*s_GSF_s)+(s_ET_res_i*s_GSF_i))*(1/24)))*Rad_Spec!BF91,".")</f>
        <v>1678.791380344672</v>
      </c>
      <c r="N91" s="30">
        <f>IFERROR((s_DL/(Rad_Spec!AV91*s_Fam*s_Foffset*s_EF_res*(1/365)*acf!D91*((s_ET_res_o*s_GSF_s)+(s_ET_res_i*s_GSF_i))*(1/24)))*Rad_Spec!BF91,".")</f>
        <v>541.4142079869232</v>
      </c>
      <c r="O91" s="30">
        <f>IFERROR((s_DL/(Rad_Spec!AZ91*s_Fam*s_Foffset*s_EF_res*(1/365)*acf!E91*((s_ET_res_o*s_GSF_s)+(s_ET_res_i*s_GSF_i))*(1/24)))*Rad_Spec!BF91,".")</f>
        <v>2037.3826997783699</v>
      </c>
      <c r="P91" s="30">
        <f>IFERROR((s_DL/(Rad_Spec!BA91*s_Fam*s_Foffset*s_EF_res*(1/365)*acf!F91*((s_ET_res_o*s_GSF_s)+(s_ET_res_i*s_GSF_i))*(1/24)))*Rad_Spec!BF91,".")</f>
        <v>729.13179923992038</v>
      </c>
      <c r="Q91" s="30">
        <f>IFERROR((s_DL/(Rad_Spec!BB91*s_Fam*s_Foffset*s_EF_res*(1/365)*acf!G91*((s_ET_res_o*s_GSF_s)+(s_ET_res_i*s_GSF_i))*(1/24)))*Rad_Spec!BF91,".")</f>
        <v>519.19238610011166</v>
      </c>
      <c r="R91" s="30">
        <f>IFERROR((s_DL/(Rad_Spec!AY91*s_Fam*s_Foffset*s_EF_res*(1/365)*acf!C91*((s_ET_res_o*s_GSF_s)+(s_ET_res_i*s_GSF_i))*(1/24)))*Rad_Spec!BF91,".")</f>
        <v>1962.9634940952481</v>
      </c>
    </row>
    <row r="92" spans="1:18">
      <c r="A92" s="88" t="s">
        <v>99</v>
      </c>
      <c r="B92" s="28"/>
      <c r="C92" s="30">
        <f>IFERROR((s_DL/(k_decay*Rad_Spec!X92*s_IFDres_adj))*Rad_Spec!BF92,".")</f>
        <v>2.7343329808821929E-2</v>
      </c>
      <c r="D92" s="30">
        <f>IFERROR((s_DL/(k_decay*Rad_Spec!AN92*s_IFAres_adj*(1/s_PEFm_pp)*s_SLF*(s_ET_res_o+s_ET_res_i)*(1/24)))*Rad_Spec!BF92,".")</f>
        <v>2.9873679619224637E-2</v>
      </c>
      <c r="E92" s="30">
        <f>IFERROR((s_DL/(k_decay*Rad_Spec!AN92*s_IFAres_adj*(1/s_PEF)*s_SLF*(s_ET_res_o+s_ET_res_i)*(1/24)))*Rad_Spec!BF92,".")</f>
        <v>0.14662059174926381</v>
      </c>
      <c r="F92" s="30">
        <f>IFERROR((s_DL/(k_decay*Rad_Spec!AY92*s_Fam*s_Foffset*s_EF_res*(1/365)*acf!C92*((s_ET_res_o*s_GSF_s)+(s_ET_res_i*s_GSF_i))*(1/24)))*Rad_Spec!BF92,".")</f>
        <v>19882.793126415225</v>
      </c>
      <c r="G92" s="30">
        <f t="shared" si="6"/>
        <v>2.3045528717908697E-2</v>
      </c>
      <c r="H92" s="30">
        <f t="shared" si="7"/>
        <v>1.4276266727049462E-2</v>
      </c>
      <c r="I92" s="89" t="str">
        <f>IFERROR((s_DL/(Rad_Spec!AV92*s_Fam*s_Foffset*Fsurf!C92*s_EF_res*(1/365)*((s_ET_res_o*s_GSF_s)+(s_ET_res_i*s_GSF_i))*(1/24)))*Rad_Spec!BF92,".")</f>
        <v>.</v>
      </c>
      <c r="J92" s="30" t="str">
        <f>IFERROR((s_DL/(Rad_Spec!AZ92*s_Fam*s_Foffset*Fsurf!C92*s_EF_res*(1/365)*((s_ET_res_o*s_GSF_s)+(s_ET_res_i*s_GSF_i))*(1/24)))*Rad_Spec!BF92,".")</f>
        <v>.</v>
      </c>
      <c r="K92" s="30" t="str">
        <f>IFERROR((s_DL/(Rad_Spec!BA92*s_Fam*s_Foffset*Fsurf!C92*s_EF_res*(1/365)*((s_ET_res_o*s_GSF_s)+(s_ET_res_i*s_GSF_i))*(1/24)))*Rad_Spec!BF92,".")</f>
        <v>.</v>
      </c>
      <c r="L92" s="30" t="str">
        <f>IFERROR((s_DL/(Rad_Spec!BB92*s_Fam*s_Foffset*Fsurf!C92*s_EF_res*(1/365)*((s_ET_res_o*s_GSF_s)+(s_ET_res_i*s_GSF_i))*(1/24)))*Rad_Spec!BF92,".")</f>
        <v>.</v>
      </c>
      <c r="M92" s="30" t="str">
        <f>IFERROR((s_DL/(Rad_Spec!AY92*s_Fam*s_Foffset*Fsurf!C92*s_EF_res*(1/365)*((s_ET_res_o*s_GSF_s)+(s_ET_res_i*s_GSF_i))*(1/24)))*Rad_Spec!BF92,".")</f>
        <v>.</v>
      </c>
      <c r="N92" s="30">
        <f>IFERROR((s_DL/(Rad_Spec!AV92*s_Fam*s_Foffset*s_EF_res*(1/365)*acf!D92*((s_ET_res_o*s_GSF_s)+(s_ET_res_i*s_GSF_i))*(1/24)))*Rad_Spec!BF92,".")</f>
        <v>229568.3464490828</v>
      </c>
      <c r="O92" s="30">
        <f>IFERROR((s_DL/(Rad_Spec!AZ92*s_Fam*s_Foffset*s_EF_res*(1/365)*acf!E92*((s_ET_res_o*s_GSF_s)+(s_ET_res_i*s_GSF_i))*(1/24)))*Rad_Spec!BF92,".")</f>
        <v>232582.95471892453</v>
      </c>
      <c r="P92" s="30">
        <f>IFERROR((s_DL/(Rad_Spec!BA92*s_Fam*s_Foffset*s_EF_res*(1/365)*acf!F92*((s_ET_res_o*s_GSF_s)+(s_ET_res_i*s_GSF_i))*(1/24)))*Rad_Spec!BF92,".")</f>
        <v>233643.52419669961</v>
      </c>
      <c r="Q92" s="30">
        <f>IFERROR((s_DL/(Rad_Spec!BB92*s_Fam*s_Foffset*s_EF_res*(1/365)*acf!G92*((s_ET_res_o*s_GSF_s)+(s_ET_res_i*s_GSF_i))*(1/24)))*Rad_Spec!BF92,".")</f>
        <v>231262.57778819033</v>
      </c>
      <c r="R92" s="30">
        <f>IFERROR((s_DL/(Rad_Spec!AY92*s_Fam*s_Foffset*s_EF_res*(1/365)*acf!C92*((s_ET_res_o*s_GSF_s)+(s_ET_res_i*s_GSF_i))*(1/24)))*Rad_Spec!BF92,".")</f>
        <v>17592.233079665202</v>
      </c>
    </row>
    <row r="93" spans="1:18">
      <c r="A93" s="88" t="s">
        <v>100</v>
      </c>
      <c r="B93" s="28"/>
      <c r="C93" s="30">
        <f>IFERROR((s_DL/(k_decay*Rad_Spec!X93*s_IFDres_adj))*Rad_Spec!BF93,".")</f>
        <v>9150512.4025780018</v>
      </c>
      <c r="D93" s="30">
        <f>IFERROR((s_DL/(k_decay*Rad_Spec!AN93*s_IFAres_adj*(1/s_PEFm_pp)*s_SLF*(s_ET_res_o+s_ET_res_i)*(1/24)))*Rad_Spec!BF93,".")</f>
        <v>279605828.94448727</v>
      </c>
      <c r="E93" s="30">
        <f>IFERROR((s_DL/(k_decay*Rad_Spec!AN93*s_IFAres_adj*(1/s_PEF)*s_SLF*(s_ET_res_o+s_ET_res_i)*(1/24)))*Rad_Spec!BF93,".")</f>
        <v>1372310763.8204024</v>
      </c>
      <c r="F93" s="30">
        <f>IFERROR((s_DL/(k_decay*Rad_Spec!AY93*s_Fam*s_Foffset*s_EF_res*(1/365)*acf!C93*((s_ET_res_o*s_GSF_s)+(s_ET_res_i*s_GSF_i))*(1/24)))*Rad_Spec!BF93,".")</f>
        <v>90990.742564074244</v>
      </c>
      <c r="G93" s="30">
        <f t="shared" si="6"/>
        <v>90088.944004096673</v>
      </c>
      <c r="H93" s="30">
        <f t="shared" si="7"/>
        <v>90065.837417126459</v>
      </c>
      <c r="I93" s="89" t="str">
        <f>IFERROR((s_DL/(Rad_Spec!AV93*s_Fam*s_Foffset*Fsurf!C93*s_EF_res*(1/365)*((s_ET_res_o*s_GSF_s)+(s_ET_res_i*s_GSF_i))*(1/24)))*Rad_Spec!BF93,".")</f>
        <v>.</v>
      </c>
      <c r="J93" s="30" t="str">
        <f>IFERROR((s_DL/(Rad_Spec!AZ93*s_Fam*s_Foffset*Fsurf!C93*s_EF_res*(1/365)*((s_ET_res_o*s_GSF_s)+(s_ET_res_i*s_GSF_i))*(1/24)))*Rad_Spec!BF93,".")</f>
        <v>.</v>
      </c>
      <c r="K93" s="30" t="str">
        <f>IFERROR((s_DL/(Rad_Spec!BA93*s_Fam*s_Foffset*Fsurf!C93*s_EF_res*(1/365)*((s_ET_res_o*s_GSF_s)+(s_ET_res_i*s_GSF_i))*(1/24)))*Rad_Spec!BF93,".")</f>
        <v>.</v>
      </c>
      <c r="L93" s="30" t="str">
        <f>IFERROR((s_DL/(Rad_Spec!BB93*s_Fam*s_Foffset*Fsurf!C93*s_EF_res*(1/365)*((s_ET_res_o*s_GSF_s)+(s_ET_res_i*s_GSF_i))*(1/24)))*Rad_Spec!BF93,".")</f>
        <v>.</v>
      </c>
      <c r="M93" s="30" t="str">
        <f>IFERROR((s_DL/(Rad_Spec!AY93*s_Fam*s_Foffset*Fsurf!C93*s_EF_res*(1/365)*((s_ET_res_o*s_GSF_s)+(s_ET_res_i*s_GSF_i))*(1/24)))*Rad_Spec!BF93,".")</f>
        <v>.</v>
      </c>
      <c r="N93" s="30">
        <f>IFERROR((s_DL/(Rad_Spec!AV93*s_Fam*s_Foffset*s_EF_res*(1/365)*acf!D93*((s_ET_res_o*s_GSF_s)+(s_ET_res_i*s_GSF_i))*(1/24)))*Rad_Spec!BF93,".")</f>
        <v>11770.091654163012</v>
      </c>
      <c r="O93" s="30">
        <f>IFERROR((s_DL/(Rad_Spec!AZ93*s_Fam*s_Foffset*s_EF_res*(1/365)*acf!E93*((s_ET_res_o*s_GSF_s)+(s_ET_res_i*s_GSF_i))*(1/24)))*Rad_Spec!BF93,".")</f>
        <v>70985.723497434432</v>
      </c>
      <c r="P93" s="30">
        <f>IFERROR((s_DL/(Rad_Spec!BA93*s_Fam*s_Foffset*s_EF_res*(1/365)*acf!F93*((s_ET_res_o*s_GSF_s)+(s_ET_res_i*s_GSF_i))*(1/24)))*Rad_Spec!BF93,".")</f>
        <v>24131.784810010577</v>
      </c>
      <c r="Q93" s="30">
        <f>IFERROR((s_DL/(Rad_Spec!BB93*s_Fam*s_Foffset*s_EF_res*(1/365)*acf!G93*((s_ET_res_o*s_GSF_s)+(s_ET_res_i*s_GSF_i))*(1/24)))*Rad_Spec!BF93,".")</f>
        <v>14621.850798673946</v>
      </c>
      <c r="R93" s="30">
        <f>IFERROR((s_DL/(Rad_Spec!AY93*s_Fam*s_Foffset*s_EF_res*(1/365)*acf!C93*((s_ET_res_o*s_GSF_s)+(s_ET_res_i*s_GSF_i))*(1/24)))*Rad_Spec!BF93,".")</f>
        <v>80508.324011698467</v>
      </c>
    </row>
    <row r="94" spans="1:18">
      <c r="A94" s="88" t="s">
        <v>101</v>
      </c>
      <c r="B94" s="28"/>
      <c r="C94" s="30">
        <f>IFERROR((s_DL/(k_decay*Rad_Spec!X94*s_IFDres_adj))*Rad_Spec!BF94,".")</f>
        <v>212.94858688435488</v>
      </c>
      <c r="D94" s="30">
        <f>IFERROR((s_DL/(k_decay*Rad_Spec!AN94*s_IFAres_adj*(1/s_PEFm_pp)*s_SLF*(s_ET_res_o+s_ET_res_i)*(1/24)))*Rad_Spec!BF94,".")</f>
        <v>1248.0868154275804</v>
      </c>
      <c r="E94" s="30">
        <f>IFERROR((s_DL/(k_decay*Rad_Spec!AN94*s_IFAres_adj*(1/s_PEF)*s_SLF*(s_ET_res_o+s_ET_res_i)*(1/24)))*Rad_Spec!BF94,".")</f>
        <v>6125.6339950396659</v>
      </c>
      <c r="F94" s="30">
        <f>IFERROR((s_DL/(k_decay*Rad_Spec!AY94*s_Fam*s_Foffset*s_EF_res*(1/365)*acf!C94*((s_ET_res_o*s_GSF_s)+(s_ET_res_i*s_GSF_i))*(1/24)))*Rad_Spec!BF94,".")</f>
        <v>123.46179589354271</v>
      </c>
      <c r="G94" s="30">
        <f t="shared" si="6"/>
        <v>77.167107996614945</v>
      </c>
      <c r="H94" s="30">
        <f t="shared" si="7"/>
        <v>73.546354057397096</v>
      </c>
      <c r="I94" s="89">
        <f>IFERROR((s_DL/(Rad_Spec!AV94*s_Fam*s_Foffset*Fsurf!C94*s_EF_res*(1/365)*((s_ET_res_o*s_GSF_s)+(s_ET_res_i*s_GSF_i))*(1/24)))*Rad_Spec!BF94,".")</f>
        <v>19.746832693529026</v>
      </c>
      <c r="J94" s="30">
        <f>IFERROR((s_DL/(Rad_Spec!AZ94*s_Fam*s_Foffset*Fsurf!C94*s_EF_res*(1/365)*((s_ET_res_o*s_GSF_s)+(s_ET_res_i*s_GSF_i))*(1/24)))*Rad_Spec!BF94,".")</f>
        <v>98.922228540916819</v>
      </c>
      <c r="K94" s="30">
        <f>IFERROR((s_DL/(Rad_Spec!BA94*s_Fam*s_Foffset*Fsurf!C94*s_EF_res*(1/365)*((s_ET_res_o*s_GSF_s)+(s_ET_res_i*s_GSF_i))*(1/24)))*Rad_Spec!BF94,".")</f>
        <v>35.090655394581987</v>
      </c>
      <c r="L94" s="30">
        <f>IFERROR((s_DL/(Rad_Spec!BB94*s_Fam*s_Foffset*Fsurf!C94*s_EF_res*(1/365)*((s_ET_res_o*s_GSF_s)+(s_ET_res_i*s_GSF_i))*(1/24)))*Rad_Spec!BF94,".")</f>
        <v>22.482324668390191</v>
      </c>
      <c r="M94" s="30">
        <f>IFERROR((s_DL/(Rad_Spec!AY94*s_Fam*s_Foffset*Fsurf!C94*s_EF_res*(1/365)*((s_ET_res_o*s_GSF_s)+(s_ET_res_i*s_GSF_i))*(1/24)))*Rad_Spec!BF94,".")</f>
        <v>99.386885285112044</v>
      </c>
      <c r="N94" s="30">
        <f>IFERROR((s_DL/(Rad_Spec!AV94*s_Fam*s_Foffset*s_EF_res*(1/365)*acf!D94*((s_ET_res_o*s_GSF_s)+(s_ET_res_i*s_GSF_i))*(1/24)))*Rad_Spec!BF94,".")</f>
        <v>20.535739017194992</v>
      </c>
      <c r="O94" s="30">
        <f>IFERROR((s_DL/(Rad_Spec!AZ94*s_Fam*s_Foffset*s_EF_res*(1/365)*acf!E94*((s_ET_res_o*s_GSF_s)+(s_ET_res_i*s_GSF_i))*(1/24)))*Rad_Spec!BF94,".")</f>
        <v>103.736394300852</v>
      </c>
      <c r="P94" s="30">
        <f>IFERROR((s_DL/(Rad_Spec!BA94*s_Fam*s_Foffset*s_EF_res*(1/365)*acf!F94*((s_ET_res_o*s_GSF_s)+(s_ET_res_i*s_GSF_i))*(1/24)))*Rad_Spec!BF94,".")</f>
        <v>36.947206109819142</v>
      </c>
      <c r="Q94" s="30">
        <f>IFERROR((s_DL/(Rad_Spec!BB94*s_Fam*s_Foffset*s_EF_res*(1/365)*acf!G94*((s_ET_res_o*s_GSF_s)+(s_ET_res_i*s_GSF_i))*(1/24)))*Rad_Spec!BF94,".")</f>
        <v>23.462860601086554</v>
      </c>
      <c r="R94" s="30">
        <f>IFERROR((s_DL/(Rad_Spec!AY94*s_Fam*s_Foffset*s_EF_res*(1/365)*acf!C94*((s_ET_res_o*s_GSF_s)+(s_ET_res_i*s_GSF_i))*(1/24)))*Rad_Spec!BF94,".")</f>
        <v>109.23861028899876</v>
      </c>
    </row>
    <row r="95" spans="1:18">
      <c r="A95" s="88" t="s">
        <v>102</v>
      </c>
      <c r="B95" s="28"/>
      <c r="C95" s="30">
        <f>IFERROR((s_DL/(k_decay*Rad_Spec!X95*s_IFDres_adj))*Rad_Spec!BF95,".")</f>
        <v>14185.39356824037</v>
      </c>
      <c r="D95" s="30">
        <f>IFERROR((s_DL/(k_decay*Rad_Spec!AN95*s_IFAres_adj*(1/s_PEFm_pp)*s_SLF*(s_ET_res_o+s_ET_res_i)*(1/24)))*Rad_Spec!BF95,".")</f>
        <v>338456.29120359675</v>
      </c>
      <c r="E95" s="30">
        <f>IFERROR((s_DL/(k_decay*Rad_Spec!AN95*s_IFAres_adj*(1/s_PEF)*s_SLF*(s_ET_res_o+s_ET_res_i)*(1/24)))*Rad_Spec!BF95,".")</f>
        <v>1661149.9597658366</v>
      </c>
      <c r="F95" s="30">
        <f>IFERROR((s_DL/(k_decay*Rad_Spec!AY95*s_Fam*s_Foffset*s_EF_res*(1/365)*acf!C95*((s_ET_res_o*s_GSF_s)+(s_ET_res_i*s_GSF_i))*(1/24)))*Rad_Spec!BF95,".")</f>
        <v>1870.3479490403899</v>
      </c>
      <c r="G95" s="30">
        <f t="shared" si="6"/>
        <v>1650.8272127861826</v>
      </c>
      <c r="H95" s="30">
        <f t="shared" si="7"/>
        <v>1644.4406429595738</v>
      </c>
      <c r="I95" s="89">
        <f>IFERROR((s_DL/(Rad_Spec!AV95*s_Fam*s_Foffset*Fsurf!C95*s_EF_res*(1/365)*((s_ET_res_o*s_GSF_s)+(s_ET_res_i*s_GSF_i))*(1/24)))*Rad_Spec!BF95,".")</f>
        <v>257.02544975296115</v>
      </c>
      <c r="J95" s="30">
        <f>IFERROR((s_DL/(Rad_Spec!AZ95*s_Fam*s_Foffset*Fsurf!C95*s_EF_res*(1/365)*((s_ET_res_o*s_GSF_s)+(s_ET_res_i*s_GSF_i))*(1/24)))*Rad_Spec!BF95,".")</f>
        <v>1469.4096467008915</v>
      </c>
      <c r="K95" s="30">
        <f>IFERROR((s_DL/(Rad_Spec!BA95*s_Fam*s_Foffset*Fsurf!C95*s_EF_res*(1/365)*((s_ET_res_o*s_GSF_s)+(s_ET_res_i*s_GSF_i))*(1/24)))*Rad_Spec!BF95,".")</f>
        <v>506.80289333067623</v>
      </c>
      <c r="L95" s="30">
        <f>IFERROR((s_DL/(Rad_Spec!BB95*s_Fam*s_Foffset*Fsurf!C95*s_EF_res*(1/365)*((s_ET_res_o*s_GSF_s)+(s_ET_res_i*s_GSF_i))*(1/24)))*Rad_Spec!BF95,".")</f>
        <v>311.51484510058896</v>
      </c>
      <c r="M95" s="30">
        <f>IFERROR((s_DL/(Rad_Spec!AY95*s_Fam*s_Foffset*Fsurf!C95*s_EF_res*(1/365)*((s_ET_res_o*s_GSF_s)+(s_ET_res_i*s_GSF_i))*(1/24)))*Rad_Spec!BF95,".")</f>
        <v>1517.6347583089055</v>
      </c>
      <c r="N95" s="30">
        <f>IFERROR((s_DL/(Rad_Spec!AV95*s_Fam*s_Foffset*s_EF_res*(1/365)*acf!D95*((s_ET_res_o*s_GSF_s)+(s_ET_res_i*s_GSF_i))*(1/24)))*Rad_Spec!BF95,".")</f>
        <v>256.75546503683415</v>
      </c>
      <c r="O95" s="30">
        <f>IFERROR((s_DL/(Rad_Spec!AZ95*s_Fam*s_Foffset*s_EF_res*(1/365)*acf!E95*((s_ET_res_o*s_GSF_s)+(s_ET_res_i*s_GSF_i))*(1/24)))*Rad_Spec!BF95,".")</f>
        <v>1473.7696982755288</v>
      </c>
      <c r="P95" s="30">
        <f>IFERROR((s_DL/(Rad_Spec!BA95*s_Fam*s_Foffset*s_EF_res*(1/365)*acf!F95*((s_ET_res_o*s_GSF_s)+(s_ET_res_i*s_GSF_i))*(1/24)))*Rad_Spec!BF95,".")</f>
        <v>508.02195974976883</v>
      </c>
      <c r="Q95" s="30">
        <f>IFERROR((s_DL/(Rad_Spec!BB95*s_Fam*s_Foffset*s_EF_res*(1/365)*acf!G95*((s_ET_res_o*s_GSF_s)+(s_ET_res_i*s_GSF_i))*(1/24)))*Rad_Spec!BF95,".")</f>
        <v>315.71580250687344</v>
      </c>
      <c r="R95" s="30">
        <f>IFERROR((s_DL/(Rad_Spec!AY95*s_Fam*s_Foffset*s_EF_res*(1/365)*acf!C95*((s_ET_res_o*s_GSF_s)+(s_ET_res_i*s_GSF_i))*(1/24)))*Rad_Spec!BF95,".")</f>
        <v>1654.8780068469525</v>
      </c>
    </row>
    <row r="96" spans="1:18">
      <c r="A96" s="34" t="s">
        <v>103</v>
      </c>
      <c r="B96" s="90" t="s">
        <v>9</v>
      </c>
      <c r="C96" s="30" t="str">
        <f>IFERROR((s_DL/(k_decay*Rad_Spec!X96*s_IFDres_adj))*Rad_Spec!BF96,".")</f>
        <v>.</v>
      </c>
      <c r="D96" s="30" t="str">
        <f>IFERROR((s_DL/(k_decay*Rad_Spec!AN96*s_IFAres_adj*(1/s_PEFm_pp)*s_SLF*(s_ET_res_o+s_ET_res_i)*(1/24)))*Rad_Spec!BF96,".")</f>
        <v>.</v>
      </c>
      <c r="E96" s="30" t="str">
        <f>IFERROR((s_DL/(k_decay*Rad_Spec!AN96*s_IFAres_adj*(1/s_PEF)*s_SLF*(s_ET_res_o+s_ET_res_i)*(1/24)))*Rad_Spec!BF96,".")</f>
        <v>.</v>
      </c>
      <c r="F96" s="30">
        <f>IFERROR((s_DL/(k_decay*Rad_Spec!AY96*s_Fam*s_Foffset*s_EF_res*(1/365)*acf!C96*((s_ET_res_o*s_GSF_s)+(s_ET_res_i*s_GSF_i))*(1/24)))*Rad_Spec!BF96,".")</f>
        <v>13382202230516.822</v>
      </c>
      <c r="G96" s="30">
        <f t="shared" si="6"/>
        <v>13382202230516.822</v>
      </c>
      <c r="H96" s="30">
        <f t="shared" si="7"/>
        <v>13382202230516.822</v>
      </c>
      <c r="I96" s="89">
        <f>IFERROR((s_DL/(Rad_Spec!AV96*s_Fam*s_Foffset*Fsurf!C96*s_EF_res*(1/365)*((s_ET_res_o*s_GSF_s)+(s_ET_res_i*s_GSF_i))*(1/24)))*Rad_Spec!BF96,".")</f>
        <v>2108080450051.759</v>
      </c>
      <c r="J96" s="30">
        <f>IFERROR((s_DL/(Rad_Spec!AZ96*s_Fam*s_Foffset*Fsurf!C96*s_EF_res*(1/365)*((s_ET_res_o*s_GSF_s)+(s_ET_res_i*s_GSF_i))*(1/24)))*Rad_Spec!BF96,".")</f>
        <v>10471510732283.25</v>
      </c>
      <c r="K96" s="30">
        <f>IFERROR((s_DL/(Rad_Spec!BA96*s_Fam*s_Foffset*Fsurf!C96*s_EF_res*(1/365)*((s_ET_res_o*s_GSF_s)+(s_ET_res_i*s_GSF_i))*(1/24)))*Rad_Spec!BF96,".")</f>
        <v>3669025516120.6196</v>
      </c>
      <c r="L96" s="30">
        <f>IFERROR((s_DL/(Rad_Spec!BB96*s_Fam*s_Foffset*Fsurf!C96*s_EF_res*(1/365)*((s_ET_res_o*s_GSF_s)+(s_ET_res_i*s_GSF_i))*(1/24)))*Rad_Spec!BF96,".")</f>
        <v>2356089914763.731</v>
      </c>
      <c r="M96" s="30">
        <f>IFERROR((s_DL/(Rad_Spec!AY96*s_Fam*s_Foffset*Fsurf!C96*s_EF_res*(1/365)*((s_ET_res_o*s_GSF_s)+(s_ET_res_i*s_GSF_i))*(1/24)))*Rad_Spec!BF96,".")</f>
        <v>10608300715051.875</v>
      </c>
      <c r="N96" s="30">
        <f>IFERROR((s_DL/(Rad_Spec!AV96*s_Fam*s_Foffset*s_EF_res*(1/365)*acf!D96*((s_ET_res_o*s_GSF_s)+(s_ET_res_i*s_GSF_i))*(1/24)))*Rad_Spec!BF96,".")</f>
        <v>2282541835798.8569</v>
      </c>
      <c r="O96" s="30">
        <f>IFERROR((s_DL/(Rad_Spec!AZ96*s_Fam*s_Foffset*s_EF_res*(1/365)*acf!E96*((s_ET_res_o*s_GSF_s)+(s_ET_res_i*s_GSF_i))*(1/24)))*Rad_Spec!BF96,".")</f>
        <v>11089515201961.102</v>
      </c>
      <c r="P96" s="30">
        <f>IFERROR((s_DL/(Rad_Spec!BA96*s_Fam*s_Foffset*s_EF_res*(1/365)*acf!F96*((s_ET_res_o*s_GSF_s)+(s_ET_res_i*s_GSF_i))*(1/24)))*Rad_Spec!BF96,".")</f>
        <v>3947903734162.6426</v>
      </c>
      <c r="Q96" s="30">
        <f>IFERROR((s_DL/(Rad_Spec!BB96*s_Fam*s_Foffset*s_EF_res*(1/365)*acf!G96*((s_ET_res_o*s_GSF_s)+(s_ET_res_i*s_GSF_i))*(1/24)))*Rad_Spec!BF96,".")</f>
        <v>2439971649949.0366</v>
      </c>
      <c r="R96" s="30">
        <f>IFERROR((s_DL/(Rad_Spec!AY96*s_Fam*s_Foffset*s_EF_res*(1/365)*acf!C96*((s_ET_res_o*s_GSF_s)+(s_ET_res_i*s_GSF_i))*(1/24)))*Rad_Spec!BF96,".")</f>
        <v>11840530616681.68</v>
      </c>
    </row>
    <row r="97" spans="1:18">
      <c r="A97" s="88" t="s">
        <v>104</v>
      </c>
      <c r="B97" s="28"/>
      <c r="C97" s="30" t="str">
        <f>IFERROR((s_DL/(k_decay*Rad_Spec!X97*s_IFDres_adj))*Rad_Spec!BF97,".")</f>
        <v>.</v>
      </c>
      <c r="D97" s="30">
        <f>IFERROR((s_DL/(k_decay*Rad_Spec!AN97*s_IFAres_adj*(1/s_PEFm_pp)*s_SLF*(s_ET_res_o+s_ET_res_i)*(1/24)))*Rad_Spec!BF97,".")</f>
        <v>855638174.33987641</v>
      </c>
      <c r="E97" s="30">
        <f>IFERROR((s_DL/(k_decay*Rad_Spec!AN97*s_IFAres_adj*(1/s_PEF)*s_SLF*(s_ET_res_o+s_ET_res_i)*(1/24)))*Rad_Spec!BF97,".")</f>
        <v>4199488547.9135537</v>
      </c>
      <c r="F97" s="30">
        <f>IFERROR((s_DL/(k_decay*Rad_Spec!AY97*s_Fam*s_Foffset*s_EF_res*(1/365)*acf!C97*((s_ET_res_o*s_GSF_s)+(s_ET_res_i*s_GSF_i))*(1/24)))*Rad_Spec!BF97,".")</f>
        <v>10168752754.715834</v>
      </c>
      <c r="G97" s="30">
        <f t="shared" si="6"/>
        <v>2972079869.8013792</v>
      </c>
      <c r="H97" s="30">
        <f t="shared" si="7"/>
        <v>789229364.08459771</v>
      </c>
      <c r="I97" s="89">
        <f>IFERROR((s_DL/(Rad_Spec!AV97*s_Fam*s_Foffset*Fsurf!C97*s_EF_res*(1/365)*((s_ET_res_o*s_GSF_s)+(s_ET_res_i*s_GSF_i))*(1/24)))*Rad_Spec!BF97,".")</f>
        <v>1616871653.2211883</v>
      </c>
      <c r="J97" s="30">
        <f>IFERROR((s_DL/(Rad_Spec!AZ97*s_Fam*s_Foffset*Fsurf!C97*s_EF_res*(1/365)*((s_ET_res_o*s_GSF_s)+(s_ET_res_i*s_GSF_i))*(1/24)))*Rad_Spec!BF97,".")</f>
        <v>7872725850.7628546</v>
      </c>
      <c r="K97" s="30">
        <f>IFERROR((s_DL/(Rad_Spec!BA97*s_Fam*s_Foffset*Fsurf!C97*s_EF_res*(1/365)*((s_ET_res_o*s_GSF_s)+(s_ET_res_i*s_GSF_i))*(1/24)))*Rad_Spec!BF97,".")</f>
        <v>2759065389.9003763</v>
      </c>
      <c r="L97" s="30">
        <f>IFERROR((s_DL/(Rad_Spec!BB97*s_Fam*s_Foffset*Fsurf!C97*s_EF_res*(1/365)*((s_ET_res_o*s_GSF_s)+(s_ET_res_i*s_GSF_i))*(1/24)))*Rad_Spec!BF97,".")</f>
        <v>1790107901.7806013</v>
      </c>
      <c r="M97" s="30">
        <f>IFERROR((s_DL/(Rad_Spec!AY97*s_Fam*s_Foffset*Fsurf!C97*s_EF_res*(1/365)*((s_ET_res_o*s_GSF_s)+(s_ET_res_i*s_GSF_i))*(1/24)))*Rad_Spec!BF97,".")</f>
        <v>7996066182.3734808</v>
      </c>
      <c r="N97" s="30">
        <f>IFERROR((s_DL/(Rad_Spec!AV97*s_Fam*s_Foffset*s_EF_res*(1/365)*acf!D97*((s_ET_res_o*s_GSF_s)+(s_ET_res_i*s_GSF_i))*(1/24)))*Rad_Spec!BF97,".")</f>
        <v>1727956724.211014</v>
      </c>
      <c r="O97" s="30">
        <f>IFERROR((s_DL/(Rad_Spec!AZ97*s_Fam*s_Foffset*s_EF_res*(1/365)*acf!E97*((s_ET_res_o*s_GSF_s)+(s_ET_res_i*s_GSF_i))*(1/24)))*Rad_Spec!BF97,".")</f>
        <v>8363314845.374341</v>
      </c>
      <c r="P97" s="30">
        <f>IFERROR((s_DL/(Rad_Spec!BA97*s_Fam*s_Foffset*s_EF_res*(1/365)*acf!F97*((s_ET_res_o*s_GSF_s)+(s_ET_res_i*s_GSF_i))*(1/24)))*Rad_Spec!BF97,".")</f>
        <v>2966818173.2942791</v>
      </c>
      <c r="Q97" s="30">
        <f>IFERROR((s_DL/(Rad_Spec!BB97*s_Fam*s_Foffset*s_EF_res*(1/365)*acf!G97*((s_ET_res_o*s_GSF_s)+(s_ET_res_i*s_GSF_i))*(1/24)))*Rad_Spec!BF97,".")</f>
        <v>1905161988.7589693</v>
      </c>
      <c r="R97" s="30">
        <f>IFERROR((s_DL/(Rad_Spec!AY97*s_Fam*s_Foffset*s_EF_res*(1/365)*acf!C97*((s_ET_res_o*s_GSF_s)+(s_ET_res_i*s_GSF_i))*(1/24)))*Rad_Spec!BF97,".")</f>
        <v>8997280585.9345455</v>
      </c>
    </row>
    <row r="98" spans="1:18">
      <c r="A98" s="27" t="s">
        <v>105</v>
      </c>
      <c r="B98" s="90" t="s">
        <v>13</v>
      </c>
      <c r="C98" s="30" t="str">
        <f>IFERROR((s_DL/(k_decay*Rad_Spec!X98*s_IFDres_adj))*Rad_Spec!BF98,".")</f>
        <v>.</v>
      </c>
      <c r="D98" s="30">
        <f>IFERROR((s_DL/(k_decay*Rad_Spec!AN98*s_IFAres_adj*(1/s_PEFm_pp)*s_SLF*(s_ET_res_o+s_ET_res_i)*(1/24)))*Rad_Spec!BF98,".")</f>
        <v>17984.654979495968</v>
      </c>
      <c r="E98" s="30">
        <f>IFERROR((s_DL/(k_decay*Rad_Spec!AN98*s_IFAres_adj*(1/s_PEF)*s_SLF*(s_ET_res_o+s_ET_res_i)*(1/24)))*Rad_Spec!BF98,".")</f>
        <v>88269.031103992384</v>
      </c>
      <c r="F98" s="30">
        <f>IFERROR((s_DL/(k_decay*Rad_Spec!AY98*s_Fam*s_Foffset*s_EF_res*(1/365)*acf!C98*((s_ET_res_o*s_GSF_s)+(s_ET_res_i*s_GSF_i))*(1/24)))*Rad_Spec!BF98,".")</f>
        <v>2774403.6632208349</v>
      </c>
      <c r="G98" s="30">
        <f t="shared" si="6"/>
        <v>85547.301208889869</v>
      </c>
      <c r="H98" s="30">
        <f t="shared" si="7"/>
        <v>17868.823018509978</v>
      </c>
      <c r="I98" s="89">
        <f>IFERROR((s_DL/(Rad_Spec!AV98*s_Fam*s_Foffset*Fsurf!C98*s_EF_res*(1/365)*((s_ET_res_o*s_GSF_s)+(s_ET_res_i*s_GSF_i))*(1/24)))*Rad_Spec!BF98,".")</f>
        <v>442222.85807778168</v>
      </c>
      <c r="J98" s="30">
        <f>IFERROR((s_DL/(Rad_Spec!AZ98*s_Fam*s_Foffset*Fsurf!C98*s_EF_res*(1/365)*((s_ET_res_o*s_GSF_s)+(s_ET_res_i*s_GSF_i))*(1/24)))*Rad_Spec!BF98,".")</f>
        <v>2136161.2635960644</v>
      </c>
      <c r="K98" s="30">
        <f>IFERROR((s_DL/(Rad_Spec!BA98*s_Fam*s_Foffset*Fsurf!C98*s_EF_res*(1/365)*((s_ET_res_o*s_GSF_s)+(s_ET_res_i*s_GSF_i))*(1/24)))*Rad_Spec!BF98,".")</f>
        <v>749084.78188509808</v>
      </c>
      <c r="L98" s="30">
        <f>IFERROR((s_DL/(Rad_Spec!BB98*s_Fam*s_Foffset*Fsurf!C98*s_EF_res*(1/365)*((s_ET_res_o*s_GSF_s)+(s_ET_res_i*s_GSF_i))*(1/24)))*Rad_Spec!BF98,".")</f>
        <v>484744.28673910676</v>
      </c>
      <c r="M98" s="30">
        <f>IFERROR((s_DL/(Rad_Spec!AY98*s_Fam*s_Foffset*Fsurf!C98*s_EF_res*(1/365)*((s_ET_res_o*s_GSF_s)+(s_ET_res_i*s_GSF_i))*(1/24)))*Rad_Spec!BF98,".")</f>
        <v>2165536.256366984</v>
      </c>
      <c r="N98" s="30">
        <f>IFERROR((s_DL/(Rad_Spec!AV98*s_Fam*s_Foffset*s_EF_res*(1/365)*acf!D98*((s_ET_res_o*s_GSF_s)+(s_ET_res_i*s_GSF_i))*(1/24)))*Rad_Spec!BF98,".")</f>
        <v>468393.92649799929</v>
      </c>
      <c r="O98" s="30">
        <f>IFERROR((s_DL/(Rad_Spec!AZ98*s_Fam*s_Foffset*s_EF_res*(1/365)*acf!E98*((s_ET_res_o*s_GSF_s)+(s_ET_res_i*s_GSF_i))*(1/24)))*Rad_Spec!BF98,".")</f>
        <v>2271470.7868894734</v>
      </c>
      <c r="P98" s="30">
        <f>IFERROR((s_DL/(Rad_Spec!BA98*s_Fam*s_Foffset*s_EF_res*(1/365)*acf!F98*((s_ET_res_o*s_GSF_s)+(s_ET_res_i*s_GSF_i))*(1/24)))*Rad_Spec!BF98,".")</f>
        <v>802989.42779052653</v>
      </c>
      <c r="Q98" s="30">
        <f>IFERROR((s_DL/(Rad_Spec!BB98*s_Fam*s_Foffset*s_EF_res*(1/365)*acf!G98*((s_ET_res_o*s_GSF_s)+(s_ET_res_i*s_GSF_i))*(1/24)))*Rad_Spec!BF98,".")</f>
        <v>526477.04102513799</v>
      </c>
      <c r="R98" s="30">
        <f>IFERROR((s_DL/(Rad_Spec!AY98*s_Fam*s_Foffset*s_EF_res*(1/365)*acf!C98*((s_ET_res_o*s_GSF_s)+(s_ET_res_i*s_GSF_i))*(1/24)))*Rad_Spec!BF98,".")</f>
        <v>2454783.6709930971</v>
      </c>
    </row>
    <row r="99" spans="1:18">
      <c r="A99" s="88" t="s">
        <v>106</v>
      </c>
      <c r="B99" s="28"/>
      <c r="C99" s="30">
        <f>IFERROR((s_DL/(k_decay*Rad_Spec!X99*s_IFDres_adj))*Rad_Spec!BF99,".")</f>
        <v>724.94237416407293</v>
      </c>
      <c r="D99" s="30">
        <f>IFERROR((s_DL/(k_decay*Rad_Spec!AN99*s_IFAres_adj*(1/s_PEFm_pp)*s_SLF*(s_ET_res_o+s_ET_res_i)*(1/24)))*Rad_Spec!BF99,".")</f>
        <v>721.99803003372051</v>
      </c>
      <c r="E99" s="30">
        <f>IFERROR((s_DL/(k_decay*Rad_Spec!AN99*s_IFAres_adj*(1/s_PEF)*s_SLF*(s_ET_res_o+s_ET_res_i)*(1/24)))*Rad_Spec!BF99,".")</f>
        <v>3543.5801600156015</v>
      </c>
      <c r="F99" s="30">
        <f>IFERROR((s_DL/(k_decay*Rad_Spec!AY99*s_Fam*s_Foffset*s_EF_res*(1/365)*acf!C99*((s_ET_res_o*s_GSF_s)+(s_ET_res_i*s_GSF_i))*(1/24)))*Rad_Spec!BF99,".")</f>
        <v>3515285.9139889828</v>
      </c>
      <c r="G99" s="30">
        <f t="shared" si="6"/>
        <v>601.71913605816394</v>
      </c>
      <c r="H99" s="30">
        <f t="shared" si="7"/>
        <v>361.69638354870216</v>
      </c>
      <c r="I99" s="89">
        <f>IFERROR((s_DL/(Rad_Spec!AV99*s_Fam*s_Foffset*Fsurf!C99*s_EF_res*(1/365)*((s_ET_res_o*s_GSF_s)+(s_ET_res_i*s_GSF_i))*(1/24)))*Rad_Spec!BF99,".")</f>
        <v>3328342.8285873467</v>
      </c>
      <c r="J99" s="30">
        <f>IFERROR((s_DL/(Rad_Spec!AZ99*s_Fam*s_Foffset*Fsurf!C99*s_EF_res*(1/365)*((s_ET_res_o*s_GSF_s)+(s_ET_res_i*s_GSF_i))*(1/24)))*Rad_Spec!BF99,".")</f>
        <v>5826830.7428084118</v>
      </c>
      <c r="K99" s="30">
        <f>IFERROR((s_DL/(Rad_Spec!BA99*s_Fam*s_Foffset*Fsurf!C99*s_EF_res*(1/365)*((s_ET_res_o*s_GSF_s)+(s_ET_res_i*s_GSF_i))*(1/24)))*Rad_Spec!BF99,".")</f>
        <v>3580573.0923682661</v>
      </c>
      <c r="L99" s="30">
        <f>IFERROR((s_DL/(Rad_Spec!BB99*s_Fam*s_Foffset*Fsurf!C99*s_EF_res*(1/365)*((s_ET_res_o*s_GSF_s)+(s_ET_res_i*s_GSF_i))*(1/24)))*Rad_Spec!BF99,".")</f>
        <v>3328342.8285873467</v>
      </c>
      <c r="M99" s="30">
        <f>IFERROR((s_DL/(Rad_Spec!AY99*s_Fam*s_Foffset*Fsurf!C99*s_EF_res*(1/365)*((s_ET_res_o*s_GSF_s)+(s_ET_res_i*s_GSF_i))*(1/24)))*Rad_Spec!BF99,".")</f>
        <v>2611271.0533919232</v>
      </c>
      <c r="N99" s="30">
        <f>IFERROR((s_DL/(Rad_Spec!AV99*s_Fam*s_Foffset*s_EF_res*(1/365)*acf!D99*((s_ET_res_o*s_GSF_s)+(s_ET_res_i*s_GSF_i))*(1/24)))*Rad_Spec!BF99,".")</f>
        <v>3964426.1247173734</v>
      </c>
      <c r="O99" s="30">
        <f>IFERROR((s_DL/(Rad_Spec!AZ99*s_Fam*s_Foffset*s_EF_res*(1/365)*acf!E99*((s_ET_res_o*s_GSF_s)+(s_ET_res_i*s_GSF_i))*(1/24)))*Rad_Spec!BF99,".")</f>
        <v>6940402.8403229108</v>
      </c>
      <c r="P99" s="30">
        <f>IFERROR((s_DL/(Rad_Spec!BA99*s_Fam*s_Foffset*s_EF_res*(1/365)*acf!F99*((s_ET_res_o*s_GSF_s)+(s_ET_res_i*s_GSF_i))*(1/24)))*Rad_Spec!BF99,".")</f>
        <v>4264860.3944653124</v>
      </c>
      <c r="Q99" s="30">
        <f>IFERROR((s_DL/(Rad_Spec!BB99*s_Fam*s_Foffset*s_EF_res*(1/365)*acf!G99*((s_ET_res_o*s_GSF_s)+(s_ET_res_i*s_GSF_i))*(1/24)))*Rad_Spec!BF99,".")</f>
        <v>3964426.1247173734</v>
      </c>
      <c r="R99" s="30">
        <f>IFERROR((s_DL/(Rad_Spec!AY99*s_Fam*s_Foffset*s_EF_res*(1/365)*acf!C99*((s_ET_res_o*s_GSF_s)+(s_ET_res_i*s_GSF_i))*(1/24)))*Rad_Spec!BF99,".")</f>
        <v>3110313.9658179348</v>
      </c>
    </row>
    <row r="100" spans="1:18">
      <c r="A100" s="88" t="s">
        <v>107</v>
      </c>
      <c r="B100" s="28"/>
      <c r="C100" s="30">
        <f>IFERROR((s_DL/(k_decay*Rad_Spec!X100*s_IFDres_adj))*Rad_Spec!BF100,".")</f>
        <v>14846915.64539684</v>
      </c>
      <c r="D100" s="30">
        <f>IFERROR((s_DL/(k_decay*Rad_Spec!AN100*s_IFAres_adj*(1/s_PEFm_pp)*s_SLF*(s_ET_res_o+s_ET_res_i)*(1/24)))*Rad_Spec!BF100,".")</f>
        <v>335021467.30914956</v>
      </c>
      <c r="E100" s="30">
        <f>IFERROR((s_DL/(k_decay*Rad_Spec!AN100*s_IFAres_adj*(1/s_PEF)*s_SLF*(s_ET_res_o+s_ET_res_i)*(1/24)))*Rad_Spec!BF100,".")</f>
        <v>1644291778.303843</v>
      </c>
      <c r="F100" s="30">
        <f>IFERROR((s_DL/(k_decay*Rad_Spec!AY100*s_Fam*s_Foffset*s_EF_res*(1/365)*acf!C100*((s_ET_res_o*s_GSF_s)+(s_ET_res_i*s_GSF_i))*(1/24)))*Rad_Spec!BF100,".")</f>
        <v>200220.30758794572</v>
      </c>
      <c r="G100" s="30">
        <f t="shared" si="6"/>
        <v>197532.40185043102</v>
      </c>
      <c r="H100" s="30">
        <f t="shared" si="7"/>
        <v>197439.70805973068</v>
      </c>
      <c r="I100" s="89">
        <f>IFERROR((s_DL/(Rad_Spec!AV100*s_Fam*s_Foffset*Fsurf!C100*s_EF_res*(1/365)*((s_ET_res_o*s_GSF_s)+(s_ET_res_i*s_GSF_i))*(1/24)))*Rad_Spec!BF100,".")</f>
        <v>33087.94419997638</v>
      </c>
      <c r="J100" s="30">
        <f>IFERROR((s_DL/(Rad_Spec!AZ100*s_Fam*s_Foffset*Fsurf!C100*s_EF_res*(1/365)*((s_ET_res_o*s_GSF_s)+(s_ET_res_i*s_GSF_i))*(1/24)))*Rad_Spec!BF100,".")</f>
        <v>160182.75790268939</v>
      </c>
      <c r="K100" s="30">
        <f>IFERROR((s_DL/(Rad_Spec!BA100*s_Fam*s_Foffset*Fsurf!C100*s_EF_res*(1/365)*((s_ET_res_o*s_GSF_s)+(s_ET_res_i*s_GSF_i))*(1/24)))*Rad_Spec!BF100,".")</f>
        <v>56380.115446012387</v>
      </c>
      <c r="L100" s="30">
        <f>IFERROR((s_DL/(Rad_Spec!BB100*s_Fam*s_Foffset*Fsurf!C100*s_EF_res*(1/365)*((s_ET_res_o*s_GSF_s)+(s_ET_res_i*s_GSF_i))*(1/24)))*Rad_Spec!BF100,".")</f>
        <v>36622.98097347813</v>
      </c>
      <c r="M100" s="30">
        <f>IFERROR((s_DL/(Rad_Spec!AY100*s_Fam*s_Foffset*Fsurf!C100*s_EF_res*(1/365)*((s_ET_res_o*s_GSF_s)+(s_ET_res_i*s_GSF_i))*(1/24)))*Rad_Spec!BF100,".")</f>
        <v>157041.85788919186</v>
      </c>
      <c r="N100" s="30">
        <f>IFERROR((s_DL/(Rad_Spec!AV100*s_Fam*s_Foffset*s_EF_res*(1/365)*acf!D100*((s_ET_res_o*s_GSF_s)+(s_ET_res_i*s_GSF_i))*(1/24)))*Rad_Spec!BF100,".")</f>
        <v>35063.039946067278</v>
      </c>
      <c r="O100" s="30">
        <f>IFERROR((s_DL/(Rad_Spec!AZ100*s_Fam*s_Foffset*s_EF_res*(1/365)*acf!E100*((s_ET_res_o*s_GSF_s)+(s_ET_res_i*s_GSF_i))*(1/24)))*Rad_Spec!BF100,".")</f>
        <v>171440.27016975443</v>
      </c>
      <c r="P100" s="30">
        <f>IFERROR((s_DL/(Rad_Spec!BA100*s_Fam*s_Foffset*s_EF_res*(1/365)*acf!F100*((s_ET_res_o*s_GSF_s)+(s_ET_res_i*s_GSF_i))*(1/24)))*Rad_Spec!BF100,".")</f>
        <v>60874.4797476534</v>
      </c>
      <c r="Q100" s="30">
        <f>IFERROR((s_DL/(Rad_Spec!BB100*s_Fam*s_Foffset*s_EF_res*(1/365)*acf!G100*((s_ET_res_o*s_GSF_s)+(s_ET_res_i*s_GSF_i))*(1/24)))*Rad_Spec!BF100,".")</f>
        <v>40173.255834907068</v>
      </c>
      <c r="R100" s="30">
        <f>IFERROR((s_DL/(Rad_Spec!AY100*s_Fam*s_Foffset*s_EF_res*(1/365)*acf!C100*((s_ET_res_o*s_GSF_s)+(s_ET_res_i*s_GSF_i))*(1/24)))*Rad_Spec!BF100,".")</f>
        <v>177154.30100662418</v>
      </c>
    </row>
    <row r="101" spans="1:18">
      <c r="A101" s="88" t="s">
        <v>108</v>
      </c>
      <c r="B101" s="28"/>
      <c r="C101" s="30">
        <f>IFERROR((s_DL/(k_decay*Rad_Spec!X101*s_IFDres_adj))*Rad_Spec!BF101,".")</f>
        <v>133526.68633077055</v>
      </c>
      <c r="D101" s="30">
        <f>IFERROR((s_DL/(k_decay*Rad_Spec!AN101*s_IFAres_adj*(1/s_PEFm_pp)*s_SLF*(s_ET_res_o+s_ET_res_i)*(1/24)))*Rad_Spec!BF101,".")</f>
        <v>3300035.8130705045</v>
      </c>
      <c r="E101" s="30">
        <f>IFERROR((s_DL/(k_decay*Rad_Spec!AN101*s_IFAres_adj*(1/s_PEF)*s_SLF*(s_ET_res_o+s_ET_res_i)*(1/24)))*Rad_Spec!BF101,".")</f>
        <v>16196638.976967059</v>
      </c>
      <c r="F101" s="30">
        <f>IFERROR((s_DL/(k_decay*Rad_Spec!AY101*s_Fam*s_Foffset*s_EF_res*(1/365)*acf!C101*((s_ET_res_o*s_GSF_s)+(s_ET_res_i*s_GSF_i))*(1/24)))*Rad_Spec!BF101,".")</f>
        <v>11676.041085926061</v>
      </c>
      <c r="G101" s="30">
        <f t="shared" si="6"/>
        <v>10730.034119346376</v>
      </c>
      <c r="H101" s="30">
        <f t="shared" si="7"/>
        <v>10702.325744773003</v>
      </c>
      <c r="I101" s="89">
        <f>IFERROR((s_DL/(Rad_Spec!AV101*s_Fam*s_Foffset*Fsurf!C101*s_EF_res*(1/365)*((s_ET_res_o*s_GSF_s)+(s_ET_res_i*s_GSF_i))*(1/24)))*Rad_Spec!BF101,".")</f>
        <v>1800.1135336909078</v>
      </c>
      <c r="J101" s="30">
        <f>IFERROR((s_DL/(Rad_Spec!AZ101*s_Fam*s_Foffset*Fsurf!C101*s_EF_res*(1/365)*((s_ET_res_o*s_GSF_s)+(s_ET_res_i*s_GSF_i))*(1/24)))*Rad_Spec!BF101,".")</f>
        <v>9366.2157299855044</v>
      </c>
      <c r="K101" s="30">
        <f>IFERROR((s_DL/(Rad_Spec!BA101*s_Fam*s_Foffset*Fsurf!C101*s_EF_res*(1/365)*((s_ET_res_o*s_GSF_s)+(s_ET_res_i*s_GSF_i))*(1/24)))*Rad_Spec!BF101,".")</f>
        <v>3257.8141669514798</v>
      </c>
      <c r="L101" s="30">
        <f>IFERROR((s_DL/(Rad_Spec!BB101*s_Fam*s_Foffset*Fsurf!C101*s_EF_res*(1/365)*((s_ET_res_o*s_GSF_s)+(s_ET_res_i*s_GSF_i))*(1/24)))*Rad_Spec!BF101,".")</f>
        <v>2063.4692141792507</v>
      </c>
      <c r="M101" s="30">
        <f>IFERROR((s_DL/(Rad_Spec!AY101*s_Fam*s_Foffset*Fsurf!C101*s_EF_res*(1/365)*((s_ET_res_o*s_GSF_s)+(s_ET_res_i*s_GSF_i))*(1/24)))*Rad_Spec!BF101,".")</f>
        <v>9210.2867584986125</v>
      </c>
      <c r="N101" s="30">
        <f>IFERROR((s_DL/(Rad_Spec!AV101*s_Fam*s_Foffset*s_EF_res*(1/365)*acf!D101*((s_ET_res_o*s_GSF_s)+(s_ET_res_i*s_GSF_i))*(1/24)))*Rad_Spec!BF101,".")</f>
        <v>1845.7662199690885</v>
      </c>
      <c r="O101" s="30">
        <f>IFERROR((s_DL/(Rad_Spec!AZ101*s_Fam*s_Foffset*s_EF_res*(1/365)*acf!E101*((s_ET_res_o*s_GSF_s)+(s_ET_res_i*s_GSF_i))*(1/24)))*Rad_Spec!BF101,".")</f>
        <v>9711.3682864668244</v>
      </c>
      <c r="P101" s="30">
        <f>IFERROR((s_DL/(Rad_Spec!BA101*s_Fam*s_Foffset*s_EF_res*(1/365)*acf!F101*((s_ET_res_o*s_GSF_s)+(s_ET_res_i*s_GSF_i))*(1/24)))*Rad_Spec!BF101,".")</f>
        <v>3349.4162358810581</v>
      </c>
      <c r="Q101" s="30">
        <f>IFERROR((s_DL/(Rad_Spec!BB101*s_Fam*s_Foffset*s_EF_res*(1/365)*acf!G101*((s_ET_res_o*s_GSF_s)+(s_ET_res_i*s_GSF_i))*(1/24)))*Rad_Spec!BF101,".")</f>
        <v>2156.6329733183406</v>
      </c>
      <c r="R101" s="30">
        <f>IFERROR((s_DL/(Rad_Spec!AY101*s_Fam*s_Foffset*s_EF_res*(1/365)*acf!C101*((s_ET_res_o*s_GSF_s)+(s_ET_res_i*s_GSF_i))*(1/24)))*Rad_Spec!BF101,".")</f>
        <v>10330.924580131794</v>
      </c>
    </row>
    <row r="102" spans="1:18">
      <c r="A102" s="88" t="s">
        <v>109</v>
      </c>
      <c r="B102" s="28"/>
      <c r="C102" s="30">
        <f>IFERROR((s_DL/(k_decay*Rad_Spec!X102*s_IFDres_adj))*Rad_Spec!BF102,".")</f>
        <v>2922133.09096702</v>
      </c>
      <c r="D102" s="30">
        <f>IFERROR((s_DL/(k_decay*Rad_Spec!AN102*s_IFAres_adj*(1/s_PEFm_pp)*s_SLF*(s_ET_res_o+s_ET_res_i)*(1/24)))*Rad_Spec!BF102,".")</f>
        <v>52460558.006651916</v>
      </c>
      <c r="E102" s="30">
        <f>IFERROR((s_DL/(k_decay*Rad_Spec!AN102*s_IFAres_adj*(1/s_PEF)*s_SLF*(s_ET_res_o+s_ET_res_i)*(1/24)))*Rad_Spec!BF102,".")</f>
        <v>257477423.48692703</v>
      </c>
      <c r="F102" s="30">
        <f>IFERROR((s_DL/(k_decay*Rad_Spec!AY102*s_Fam*s_Foffset*s_EF_res*(1/365)*acf!C102*((s_ET_res_o*s_GSF_s)+(s_ET_res_i*s_GSF_i))*(1/24)))*Rad_Spec!BF102,".")</f>
        <v>188925.83849022866</v>
      </c>
      <c r="G102" s="30">
        <f t="shared" si="6"/>
        <v>177330.68897192218</v>
      </c>
      <c r="H102" s="30">
        <f t="shared" si="7"/>
        <v>176854.67688610908</v>
      </c>
      <c r="I102" s="89">
        <f>IFERROR((s_DL/(Rad_Spec!AV102*s_Fam*s_Foffset*Fsurf!C102*s_EF_res*(1/365)*((s_ET_res_o*s_GSF_s)+(s_ET_res_i*s_GSF_i))*(1/24)))*Rad_Spec!BF102,".")</f>
        <v>32585.024851885646</v>
      </c>
      <c r="J102" s="30">
        <f>IFERROR((s_DL/(Rad_Spec!AZ102*s_Fam*s_Foffset*Fsurf!C102*s_EF_res*(1/365)*((s_ET_res_o*s_GSF_s)+(s_ET_res_i*s_GSF_i))*(1/24)))*Rad_Spec!BF102,".")</f>
        <v>153789.13598319859</v>
      </c>
      <c r="K102" s="30">
        <f>IFERROR((s_DL/(Rad_Spec!BA102*s_Fam*s_Foffset*Fsurf!C102*s_EF_res*(1/365)*((s_ET_res_o*s_GSF_s)+(s_ET_res_i*s_GSF_i))*(1/24)))*Rad_Spec!BF102,".")</f>
        <v>54398.14066182563</v>
      </c>
      <c r="L102" s="30">
        <f>IFERROR((s_DL/(Rad_Spec!BB102*s_Fam*s_Foffset*Fsurf!C102*s_EF_res*(1/365)*((s_ET_res_o*s_GSF_s)+(s_ET_res_i*s_GSF_i))*(1/24)))*Rad_Spec!BF102,".")</f>
        <v>35772.69032652663</v>
      </c>
      <c r="M102" s="30">
        <f>IFERROR((s_DL/(Rad_Spec!AY102*s_Fam*s_Foffset*Fsurf!C102*s_EF_res*(1/365)*((s_ET_res_o*s_GSF_s)+(s_ET_res_i*s_GSF_i))*(1/24)))*Rad_Spec!BF102,".")</f>
        <v>151120.20955024828</v>
      </c>
      <c r="N102" s="30">
        <f>IFERROR((s_DL/(Rad_Spec!AV102*s_Fam*s_Foffset*s_EF_res*(1/365)*acf!D102*((s_ET_res_o*s_GSF_s)+(s_ET_res_i*s_GSF_i))*(1/24)))*Rad_Spec!BF102,".")</f>
        <v>35380.985670744471</v>
      </c>
      <c r="O102" s="30">
        <f>IFERROR((s_DL/(Rad_Spec!AZ102*s_Fam*s_Foffset*s_EF_res*(1/365)*acf!E102*((s_ET_res_o*s_GSF_s)+(s_ET_res_i*s_GSF_i))*(1/24)))*Rad_Spec!BF102,".")</f>
        <v>168458.50743052305</v>
      </c>
      <c r="P102" s="30">
        <f>IFERROR((s_DL/(Rad_Spec!BA102*s_Fam*s_Foffset*s_EF_res*(1/365)*acf!F102*((s_ET_res_o*s_GSF_s)+(s_ET_res_i*s_GSF_i))*(1/24)))*Rad_Spec!BF102,".")</f>
        <v>59531.198295704664</v>
      </c>
      <c r="Q102" s="30">
        <f>IFERROR((s_DL/(Rad_Spec!BB102*s_Fam*s_Foffset*s_EF_res*(1/365)*acf!G102*((s_ET_res_o*s_GSF_s)+(s_ET_res_i*s_GSF_i))*(1/24)))*Rad_Spec!BF102,".")</f>
        <v>41343.379566505282</v>
      </c>
      <c r="R102" s="30">
        <f>IFERROR((s_DL/(Rad_Spec!AY102*s_Fam*s_Foffset*s_EF_res*(1/365)*acf!C102*((s_ET_res_o*s_GSF_s)+(s_ET_res_i*s_GSF_i))*(1/24)))*Rad_Spec!BF102,".")</f>
        <v>167160.99012646725</v>
      </c>
    </row>
    <row r="103" spans="1:18">
      <c r="A103" s="88" t="s">
        <v>110</v>
      </c>
      <c r="B103" s="28"/>
      <c r="C103" s="30">
        <f>IFERROR((s_DL/(k_decay*Rad_Spec!X103*s_IFDres_adj))*Rad_Spec!BF103,".")</f>
        <v>51.719698085051746</v>
      </c>
      <c r="D103" s="30">
        <f>IFERROR((s_DL/(k_decay*Rad_Spec!AN103*s_IFAres_adj*(1/s_PEFm_pp)*s_SLF*(s_ET_res_o+s_ET_res_i)*(1/24)))*Rad_Spec!BF103,".")</f>
        <v>4.1596636694660996</v>
      </c>
      <c r="E103" s="30">
        <f>IFERROR((s_DL/(k_decay*Rad_Spec!AN103*s_IFAres_adj*(1/s_PEF)*s_SLF*(s_ET_res_o+s_ET_res_i)*(1/24)))*Rad_Spec!BF103,".")</f>
        <v>20.415708960825462</v>
      </c>
      <c r="F103" s="30">
        <f>IFERROR((s_DL/(k_decay*Rad_Spec!AY103*s_Fam*s_Foffset*s_EF_res*(1/365)*acf!C103*((s_ET_res_o*s_GSF_s)+(s_ET_res_i*s_GSF_i))*(1/24)))*Rad_Spec!BF103,".")</f>
        <v>533679.38160880865</v>
      </c>
      <c r="G103" s="30">
        <f t="shared" si="6"/>
        <v>14.637268808557922</v>
      </c>
      <c r="H103" s="30">
        <f t="shared" si="7"/>
        <v>3.8499902353793574</v>
      </c>
      <c r="I103" s="89">
        <f>IFERROR((s_DL/(Rad_Spec!AV103*s_Fam*s_Foffset*Fsurf!C103*s_EF_res*(1/365)*((s_ET_res_o*s_GSF_s)+(s_ET_res_i*s_GSF_i))*(1/24)))*Rad_Spec!BF103,".")</f>
        <v>370842.95438800304</v>
      </c>
      <c r="J103" s="30">
        <f>IFERROR((s_DL/(Rad_Spec!AZ103*s_Fam*s_Foffset*Fsurf!C103*s_EF_res*(1/365)*((s_ET_res_o*s_GSF_s)+(s_ET_res_i*s_GSF_i))*(1/24)))*Rad_Spec!BF103,".")</f>
        <v>749493.1288683851</v>
      </c>
      <c r="K103" s="30">
        <f>IFERROR((s_DL/(Rad_Spec!BA103*s_Fam*s_Foffset*Fsurf!C103*s_EF_res*(1/365)*((s_ET_res_o*s_GSF_s)+(s_ET_res_i*s_GSF_i))*(1/24)))*Rad_Spec!BF103,".")</f>
        <v>413964.2281540499</v>
      </c>
      <c r="L103" s="30">
        <f>IFERROR((s_DL/(Rad_Spec!BB103*s_Fam*s_Foffset*Fsurf!C103*s_EF_res*(1/365)*((s_ET_res_o*s_GSF_s)+(s_ET_res_i*s_GSF_i))*(1/24)))*Rad_Spec!BF103,".")</f>
        <v>370842.95438800304</v>
      </c>
      <c r="M103" s="30">
        <f>IFERROR((s_DL/(Rad_Spec!AY103*s_Fam*s_Foffset*Fsurf!C103*s_EF_res*(1/365)*((s_ET_res_o*s_GSF_s)+(s_ET_res_i*s_GSF_i))*(1/24)))*Rad_Spec!BF103,".")</f>
        <v>396434.75810643588</v>
      </c>
      <c r="N103" s="30">
        <f>IFERROR((s_DL/(Rad_Spec!AV103*s_Fam*s_Foffset*s_EF_res*(1/365)*acf!D103*((s_ET_res_o*s_GSF_s)+(s_ET_res_i*s_GSF_i))*(1/24)))*Rad_Spec!BF103,".")</f>
        <v>441715.16344882146</v>
      </c>
      <c r="O103" s="30">
        <f>IFERROR((s_DL/(Rad_Spec!AZ103*s_Fam*s_Foffset*s_EF_res*(1/365)*acf!E103*((s_ET_res_o*s_GSF_s)+(s_ET_res_i*s_GSF_i))*(1/24)))*Rad_Spec!BF103,".")</f>
        <v>892729.59349656547</v>
      </c>
      <c r="P103" s="30">
        <f>IFERROR((s_DL/(Rad_Spec!BA103*s_Fam*s_Foffset*s_EF_res*(1/365)*acf!F103*((s_ET_res_o*s_GSF_s)+(s_ET_res_i*s_GSF_i))*(1/24)))*Rad_Spec!BF103,".")</f>
        <v>493077.39175682393</v>
      </c>
      <c r="Q103" s="30">
        <f>IFERROR((s_DL/(Rad_Spec!BB103*s_Fam*s_Foffset*s_EF_res*(1/365)*acf!G103*((s_ET_res_o*s_GSF_s)+(s_ET_res_i*s_GSF_i))*(1/24)))*Rad_Spec!BF103,".")</f>
        <v>441715.16344882146</v>
      </c>
      <c r="R103" s="30">
        <f>IFERROR((s_DL/(Rad_Spec!AY103*s_Fam*s_Foffset*s_EF_res*(1/365)*acf!C103*((s_ET_res_o*s_GSF_s)+(s_ET_res_i*s_GSF_i))*(1/24)))*Rad_Spec!BF103,".")</f>
        <v>472197.8452112216</v>
      </c>
    </row>
    <row r="104" spans="1:18">
      <c r="A104" s="88" t="s">
        <v>111</v>
      </c>
      <c r="B104" s="28"/>
      <c r="C104" s="30" t="str">
        <f>IFERROR((s_DL/(k_decay*Rad_Spec!X104*s_IFDres_adj))*Rad_Spec!BF104,".")</f>
        <v>.</v>
      </c>
      <c r="D104" s="30" t="str">
        <f>IFERROR((s_DL/(k_decay*Rad_Spec!AN104*s_IFAres_adj*(1/s_PEFm_pp)*s_SLF*(s_ET_res_o+s_ET_res_i)*(1/24)))*Rad_Spec!BF104,".")</f>
        <v>.</v>
      </c>
      <c r="E104" s="30" t="str">
        <f>IFERROR((s_DL/(k_decay*Rad_Spec!AN104*s_IFAres_adj*(1/s_PEF)*s_SLF*(s_ET_res_o+s_ET_res_i)*(1/24)))*Rad_Spec!BF104,".")</f>
        <v>.</v>
      </c>
      <c r="F104" s="30">
        <f>IFERROR((s_DL/(k_decay*Rad_Spec!AY104*s_Fam*s_Foffset*s_EF_res*(1/365)*acf!C104*((s_ET_res_o*s_GSF_s)+(s_ET_res_i*s_GSF_i))*(1/24)))*Rad_Spec!BF104,".")</f>
        <v>1097923.6182956821</v>
      </c>
      <c r="G104" s="30">
        <f t="shared" si="6"/>
        <v>1097923.6182956821</v>
      </c>
      <c r="H104" s="30">
        <f t="shared" si="7"/>
        <v>1097923.6182956821</v>
      </c>
      <c r="I104" s="89" t="str">
        <f>IFERROR((s_DL/(Rad_Spec!AV104*s_Fam*s_Foffset*Fsurf!C104*s_EF_res*(1/365)*((s_ET_res_o*s_GSF_s)+(s_ET_res_i*s_GSF_i))*(1/24)))*Rad_Spec!BF104,".")</f>
        <v>.</v>
      </c>
      <c r="J104" s="30" t="str">
        <f>IFERROR((s_DL/(Rad_Spec!AZ104*s_Fam*s_Foffset*Fsurf!C104*s_EF_res*(1/365)*((s_ET_res_o*s_GSF_s)+(s_ET_res_i*s_GSF_i))*(1/24)))*Rad_Spec!BF104,".")</f>
        <v>.</v>
      </c>
      <c r="K104" s="30" t="str">
        <f>IFERROR((s_DL/(Rad_Spec!BA104*s_Fam*s_Foffset*Fsurf!C104*s_EF_res*(1/365)*((s_ET_res_o*s_GSF_s)+(s_ET_res_i*s_GSF_i))*(1/24)))*Rad_Spec!BF104,".")</f>
        <v>.</v>
      </c>
      <c r="L104" s="30" t="str">
        <f>IFERROR((s_DL/(Rad_Spec!BB104*s_Fam*s_Foffset*Fsurf!C104*s_EF_res*(1/365)*((s_ET_res_o*s_GSF_s)+(s_ET_res_i*s_GSF_i))*(1/24)))*Rad_Spec!BF104,".")</f>
        <v>.</v>
      </c>
      <c r="M104" s="30" t="str">
        <f>IFERROR((s_DL/(Rad_Spec!AY104*s_Fam*s_Foffset*Fsurf!C104*s_EF_res*(1/365)*((s_ET_res_o*s_GSF_s)+(s_ET_res_i*s_GSF_i))*(1/24)))*Rad_Spec!BF104,".")</f>
        <v>.</v>
      </c>
      <c r="N104" s="30">
        <f>IFERROR((s_DL/(Rad_Spec!AV104*s_Fam*s_Foffset*s_EF_res*(1/365)*acf!D104*((s_ET_res_o*s_GSF_s)+(s_ET_res_i*s_GSF_i))*(1/24)))*Rad_Spec!BF104,".")</f>
        <v>224104.51585734537</v>
      </c>
      <c r="O104" s="30">
        <f>IFERROR((s_DL/(Rad_Spec!AZ104*s_Fam*s_Foffset*s_EF_res*(1/365)*acf!E104*((s_ET_res_o*s_GSF_s)+(s_ET_res_i*s_GSF_i))*(1/24)))*Rad_Spec!BF104,".")</f>
        <v>1026485.561090489</v>
      </c>
      <c r="P104" s="30">
        <f>IFERROR((s_DL/(Rad_Spec!BA104*s_Fam*s_Foffset*s_EF_res*(1/365)*acf!F104*((s_ET_res_o*s_GSF_s)+(s_ET_res_i*s_GSF_i))*(1/24)))*Rad_Spec!BF104,".")</f>
        <v>371792.56381522736</v>
      </c>
      <c r="Q104" s="30">
        <f>IFERROR((s_DL/(Rad_Spec!BB104*s_Fam*s_Foffset*s_EF_res*(1/365)*acf!G104*((s_ET_res_o*s_GSF_s)+(s_ET_res_i*s_GSF_i))*(1/24)))*Rad_Spec!BF104,".")</f>
        <v>244981.04739220202</v>
      </c>
      <c r="R104" s="30">
        <f>IFERROR((s_DL/(Rad_Spec!AY104*s_Fam*s_Foffset*s_EF_res*(1/365)*acf!C104*((s_ET_res_o*s_GSF_s)+(s_ET_res_i*s_GSF_i))*(1/24)))*Rad_Spec!BF104,".")</f>
        <v>971439.37845765869</v>
      </c>
    </row>
    <row r="105" spans="1:18">
      <c r="A105" s="88" t="s">
        <v>112</v>
      </c>
      <c r="B105" s="28"/>
      <c r="C105" s="30">
        <f>IFERROR((s_DL/(k_decay*Rad_Spec!X105*s_IFDres_adj))*Rad_Spec!BF105,".")</f>
        <v>123987.31716594622</v>
      </c>
      <c r="D105" s="30">
        <f>IFERROR((s_DL/(k_decay*Rad_Spec!AN105*s_IFAres_adj*(1/s_PEFm_pp)*s_SLF*(s_ET_res_o+s_ET_res_i)*(1/24)))*Rad_Spec!BF105,".")</f>
        <v>3484512.5538732046</v>
      </c>
      <c r="E105" s="30">
        <f>IFERROR((s_DL/(k_decay*Rad_Spec!AN105*s_IFAres_adj*(1/s_PEF)*s_SLF*(s_ET_res_o+s_ET_res_i)*(1/24)))*Rad_Spec!BF105,".")</f>
        <v>17102054.354156185</v>
      </c>
      <c r="F105" s="30">
        <f>IFERROR((s_DL/(k_decay*Rad_Spec!AY105*s_Fam*s_Foffset*s_EF_res*(1/365)*acf!C105*((s_ET_res_o*s_GSF_s)+(s_ET_res_i*s_GSF_i))*(1/24)))*Rad_Spec!BF105,".")</f>
        <v>81394.285812234943</v>
      </c>
      <c r="G105" s="30">
        <f t="shared" si="6"/>
        <v>48996.338649827419</v>
      </c>
      <c r="H105" s="30">
        <f t="shared" si="7"/>
        <v>48453.838062897114</v>
      </c>
      <c r="I105" s="89">
        <f>IFERROR((s_DL/(Rad_Spec!AV105*s_Fam*s_Foffset*Fsurf!C105*s_EF_res*(1/365)*((s_ET_res_o*s_GSF_s)+(s_ET_res_i*s_GSF_i))*(1/24)))*Rad_Spec!BF105,".")</f>
        <v>14266.40098332141</v>
      </c>
      <c r="J105" s="30">
        <f>IFERROR((s_DL/(Rad_Spec!AZ105*s_Fam*s_Foffset*Fsurf!C105*s_EF_res*(1/365)*((s_ET_res_o*s_GSF_s)+(s_ET_res_i*s_GSF_i))*(1/24)))*Rad_Spec!BF105,".")</f>
        <v>63425.324853561448</v>
      </c>
      <c r="K105" s="30">
        <f>IFERROR((s_DL/(Rad_Spec!BA105*s_Fam*s_Foffset*Fsurf!C105*s_EF_res*(1/365)*((s_ET_res_o*s_GSF_s)+(s_ET_res_i*s_GSF_i))*(1/24)))*Rad_Spec!BF105,".")</f>
        <v>22353.723833739281</v>
      </c>
      <c r="L105" s="30">
        <f>IFERROR((s_DL/(Rad_Spec!BB105*s_Fam*s_Foffset*Fsurf!C105*s_EF_res*(1/365)*((s_ET_res_o*s_GSF_s)+(s_ET_res_i*s_GSF_i))*(1/24)))*Rad_Spec!BF105,".")</f>
        <v>15083.959778927221</v>
      </c>
      <c r="M105" s="30">
        <f>IFERROR((s_DL/(Rad_Spec!AY105*s_Fam*s_Foffset*Fsurf!C105*s_EF_res*(1/365)*((s_ET_res_o*s_GSF_s)+(s_ET_res_i*s_GSF_i))*(1/24)))*Rad_Spec!BF105,".")</f>
        <v>62776.681604353646</v>
      </c>
      <c r="N105" s="30">
        <f>IFERROR((s_DL/(Rad_Spec!AV105*s_Fam*s_Foffset*s_EF_res*(1/365)*acf!D105*((s_ET_res_o*s_GSF_s)+(s_ET_res_i*s_GSF_i))*(1/24)))*Rad_Spec!BF105,".")</f>
        <v>17855.292480688207</v>
      </c>
      <c r="O105" s="30">
        <f>IFERROR((s_DL/(Rad_Spec!AZ105*s_Fam*s_Foffset*s_EF_res*(1/365)*acf!E105*((s_ET_res_o*s_GSF_s)+(s_ET_res_i*s_GSF_i))*(1/24)))*Rad_Spec!BF105,".")</f>
        <v>73514.37652794196</v>
      </c>
      <c r="P105" s="30">
        <f>IFERROR((s_DL/(Rad_Spec!BA105*s_Fam*s_Foffset*s_EF_res*(1/365)*acf!F105*((s_ET_res_o*s_GSF_s)+(s_ET_res_i*s_GSF_i))*(1/24)))*Rad_Spec!BF105,".")</f>
        <v>25543.271953344985</v>
      </c>
      <c r="Q105" s="30">
        <f>IFERROR((s_DL/(Rad_Spec!BB105*s_Fam*s_Foffset*s_EF_res*(1/365)*acf!G105*((s_ET_res_o*s_GSF_s)+(s_ET_res_i*s_GSF_i))*(1/24)))*Rad_Spec!BF105,".")</f>
        <v>18342.259047260068</v>
      </c>
      <c r="R105" s="30">
        <f>IFERROR((s_DL/(Rad_Spec!AY105*s_Fam*s_Foffset*s_EF_res*(1/365)*acf!C105*((s_ET_res_o*s_GSF_s)+(s_ET_res_i*s_GSF_i))*(1/24)))*Rad_Spec!BF105,".")</f>
        <v>72017.409136514543</v>
      </c>
    </row>
    <row r="106" spans="1:18">
      <c r="A106" s="88" t="s">
        <v>113</v>
      </c>
      <c r="B106" s="28"/>
      <c r="C106" s="30" t="str">
        <f>IFERROR((s_DL/(k_decay*Rad_Spec!X106*s_IFDres_adj))*Rad_Spec!BF106,".")</f>
        <v>.</v>
      </c>
      <c r="D106" s="30" t="str">
        <f>IFERROR((s_DL/(k_decay*Rad_Spec!AN106*s_IFAres_adj*(1/s_PEFm_pp)*s_SLF*(s_ET_res_o+s_ET_res_i)*(1/24)))*Rad_Spec!BF106,".")</f>
        <v>.</v>
      </c>
      <c r="E106" s="30" t="str">
        <f>IFERROR((s_DL/(k_decay*Rad_Spec!AN106*s_IFAres_adj*(1/s_PEF)*s_SLF*(s_ET_res_o+s_ET_res_i)*(1/24)))*Rad_Spec!BF106,".")</f>
        <v>.</v>
      </c>
      <c r="F106" s="30">
        <f>IFERROR((s_DL/(k_decay*Rad_Spec!AY106*s_Fam*s_Foffset*s_EF_res*(1/365)*acf!C106*((s_ET_res_o*s_GSF_s)+(s_ET_res_i*s_GSF_i))*(1/24)))*Rad_Spec!BF106,".")</f>
        <v>1854255.2304380804</v>
      </c>
      <c r="G106" s="30">
        <f t="shared" si="6"/>
        <v>1854255.2304380806</v>
      </c>
      <c r="H106" s="30">
        <f t="shared" si="7"/>
        <v>1854255.2304380806</v>
      </c>
      <c r="I106" s="89" t="str">
        <f>IFERROR((s_DL/(Rad_Spec!AV106*s_Fam*s_Foffset*Fsurf!C106*s_EF_res*(1/365)*((s_ET_res_o*s_GSF_s)+(s_ET_res_i*s_GSF_i))*(1/24)))*Rad_Spec!BF106,".")</f>
        <v>.</v>
      </c>
      <c r="J106" s="30" t="str">
        <f>IFERROR((s_DL/(Rad_Spec!AZ106*s_Fam*s_Foffset*Fsurf!C106*s_EF_res*(1/365)*((s_ET_res_o*s_GSF_s)+(s_ET_res_i*s_GSF_i))*(1/24)))*Rad_Spec!BF106,".")</f>
        <v>.</v>
      </c>
      <c r="K106" s="30" t="str">
        <f>IFERROR((s_DL/(Rad_Spec!BA106*s_Fam*s_Foffset*Fsurf!C106*s_EF_res*(1/365)*((s_ET_res_o*s_GSF_s)+(s_ET_res_i*s_GSF_i))*(1/24)))*Rad_Spec!BF106,".")</f>
        <v>.</v>
      </c>
      <c r="L106" s="30" t="str">
        <f>IFERROR((s_DL/(Rad_Spec!BB106*s_Fam*s_Foffset*Fsurf!C106*s_EF_res*(1/365)*((s_ET_res_o*s_GSF_s)+(s_ET_res_i*s_GSF_i))*(1/24)))*Rad_Spec!BF106,".")</f>
        <v>.</v>
      </c>
      <c r="M106" s="30" t="str">
        <f>IFERROR((s_DL/(Rad_Spec!AY106*s_Fam*s_Foffset*Fsurf!C106*s_EF_res*(1/365)*((s_ET_res_o*s_GSF_s)+(s_ET_res_i*s_GSF_i))*(1/24)))*Rad_Spec!BF106,".")</f>
        <v>.</v>
      </c>
      <c r="N106" s="30">
        <f>IFERROR((s_DL/(Rad_Spec!AV106*s_Fam*s_Foffset*s_EF_res*(1/365)*acf!D106*((s_ET_res_o*s_GSF_s)+(s_ET_res_i*s_GSF_i))*(1/24)))*Rad_Spec!BF106,".")</f>
        <v>389777.08081184264</v>
      </c>
      <c r="O106" s="30">
        <f>IFERROR((s_DL/(Rad_Spec!AZ106*s_Fam*s_Foffset*s_EF_res*(1/365)*acf!E106*((s_ET_res_o*s_GSF_s)+(s_ET_res_i*s_GSF_i))*(1/24)))*Rad_Spec!BF106,".")</f>
        <v>1775152.916353767</v>
      </c>
      <c r="P106" s="30">
        <f>IFERROR((s_DL/(Rad_Spec!BA106*s_Fam*s_Foffset*s_EF_res*(1/365)*acf!F106*((s_ET_res_o*s_GSF_s)+(s_ET_res_i*s_GSF_i))*(1/24)))*Rad_Spec!BF106,".")</f>
        <v>642561.12441789312</v>
      </c>
      <c r="Q106" s="30">
        <f>IFERROR((s_DL/(Rad_Spec!BB106*s_Fam*s_Foffset*s_EF_res*(1/365)*acf!G106*((s_ET_res_o*s_GSF_s)+(s_ET_res_i*s_GSF_i))*(1/24)))*Rad_Spec!BF106,".")</f>
        <v>431831.02757389809</v>
      </c>
      <c r="R106" s="30">
        <f>IFERROR((s_DL/(Rad_Spec!AY106*s_Fam*s_Foffset*s_EF_res*(1/365)*acf!C106*((s_ET_res_o*s_GSF_s)+(s_ET_res_i*s_GSF_i))*(1/24)))*Rad_Spec!BF106,".")</f>
        <v>1640639.2198346201</v>
      </c>
    </row>
    <row r="107" spans="1:18">
      <c r="A107" s="88" t="s">
        <v>114</v>
      </c>
      <c r="B107" s="28"/>
      <c r="C107" s="30">
        <f>IFERROR((s_DL/(k_decay*Rad_Spec!X107*s_IFDres_adj))*Rad_Spec!BF107,".")</f>
        <v>1.1587164458952184</v>
      </c>
      <c r="D107" s="30">
        <f>IFERROR((s_DL/(k_decay*Rad_Spec!AN107*s_IFAres_adj*(1/s_PEFm_pp)*s_SLF*(s_ET_res_o+s_ET_res_i)*(1/24)))*Rad_Spec!BF107,".")</f>
        <v>2.9699509015044838</v>
      </c>
      <c r="E107" s="30">
        <f>IFERROR((s_DL/(k_decay*Rad_Spec!AN107*s_IFAres_adj*(1/s_PEF)*s_SLF*(s_ET_res_o+s_ET_res_i)*(1/24)))*Rad_Spec!BF107,".")</f>
        <v>14.57657590880159</v>
      </c>
      <c r="F107" s="30">
        <f>IFERROR((s_DL/(k_decay*Rad_Spec!AY107*s_Fam*s_Foffset*s_EF_res*(1/365)*acf!C107*((s_ET_res_o*s_GSF_s)+(s_ET_res_i*s_GSF_i))*(1/24)))*Rad_Spec!BF107,".")</f>
        <v>9427.474895207617</v>
      </c>
      <c r="G107" s="30">
        <f t="shared" si="6"/>
        <v>1.0732686116175383</v>
      </c>
      <c r="H107" s="30">
        <f t="shared" si="7"/>
        <v>0.83344731568611341</v>
      </c>
      <c r="I107" s="89">
        <f>IFERROR((s_DL/(Rad_Spec!AV107*s_Fam*s_Foffset*Fsurf!C107*s_EF_res*(1/365)*((s_ET_res_o*s_GSF_s)+(s_ET_res_i*s_GSF_i))*(1/24)))*Rad_Spec!BF107,".")</f>
        <v>20772.65813061317</v>
      </c>
      <c r="J107" s="30">
        <f>IFERROR((s_DL/(Rad_Spec!AZ107*s_Fam*s_Foffset*Fsurf!C107*s_EF_res*(1/365)*((s_ET_res_o*s_GSF_s)+(s_ET_res_i*s_GSF_i))*(1/24)))*Rad_Spec!BF107,".")</f>
        <v>57042.378676128246</v>
      </c>
      <c r="K107" s="30">
        <f>IFERROR((s_DL/(Rad_Spec!BA107*s_Fam*s_Foffset*Fsurf!C107*s_EF_res*(1/365)*((s_ET_res_o*s_GSF_s)+(s_ET_res_i*s_GSF_i))*(1/24)))*Rad_Spec!BF107,".")</f>
        <v>26424.043063206467</v>
      </c>
      <c r="L107" s="30">
        <f>IFERROR((s_DL/(Rad_Spec!BB107*s_Fam*s_Foffset*Fsurf!C107*s_EF_res*(1/365)*((s_ET_res_o*s_GSF_s)+(s_ET_res_i*s_GSF_i))*(1/24)))*Rad_Spec!BF107,".")</f>
        <v>21015.613196468297</v>
      </c>
      <c r="M107" s="30">
        <f>IFERROR((s_DL/(Rad_Spec!AY107*s_Fam*s_Foffset*Fsurf!C107*s_EF_res*(1/365)*((s_ET_res_o*s_GSF_s)+(s_ET_res_i*s_GSF_i))*(1/24)))*Rad_Spec!BF107,".")</f>
        <v>7003.0412611586671</v>
      </c>
      <c r="N107" s="30">
        <f>IFERROR((s_DL/(Rad_Spec!AV107*s_Fam*s_Foffset*s_EF_res*(1/365)*acf!D107*((s_ET_res_o*s_GSF_s)+(s_ET_res_i*s_GSF_i))*(1/24)))*Rad_Spec!BF107,".")</f>
        <v>24742.543906685907</v>
      </c>
      <c r="O107" s="30">
        <f>IFERROR((s_DL/(Rad_Spec!AZ107*s_Fam*s_Foffset*s_EF_res*(1/365)*acf!E107*((s_ET_res_o*s_GSF_s)+(s_ET_res_i*s_GSF_i))*(1/24)))*Rad_Spec!BF107,".")</f>
        <v>67943.811045343857</v>
      </c>
      <c r="P107" s="30">
        <f>IFERROR((s_DL/(Rad_Spec!BA107*s_Fam*s_Foffset*s_EF_res*(1/365)*acf!F107*((s_ET_res_o*s_GSF_s)+(s_ET_res_i*s_GSF_i))*(1/24)))*Rad_Spec!BF107,".")</f>
        <v>31473.971293063703</v>
      </c>
      <c r="Q107" s="30">
        <f>IFERROR((s_DL/(Rad_Spec!BB107*s_Fam*s_Foffset*s_EF_res*(1/365)*acf!G107*((s_ET_res_o*s_GSF_s)+(s_ET_res_i*s_GSF_i))*(1/24)))*Rad_Spec!BF107,".")</f>
        <v>25031.930385126681</v>
      </c>
      <c r="R107" s="30">
        <f>IFERROR((s_DL/(Rad_Spec!AY107*s_Fam*s_Foffset*s_EF_res*(1/365)*acf!C107*((s_ET_res_o*s_GSF_s)+(s_ET_res_i*s_GSF_i))*(1/24)))*Rad_Spec!BF107,".")</f>
        <v>8341.4002577356587</v>
      </c>
    </row>
    <row r="108" spans="1:18">
      <c r="A108" s="88" t="s">
        <v>115</v>
      </c>
      <c r="B108" s="28"/>
      <c r="C108" s="30">
        <f>IFERROR((s_DL/(k_decay*Rad_Spec!X108*s_IFDres_adj))*Rad_Spec!BF108,".")</f>
        <v>78385.853983098757</v>
      </c>
      <c r="D108" s="30">
        <f>IFERROR((s_DL/(k_decay*Rad_Spec!AN108*s_IFAres_adj*(1/s_PEFm_pp)*s_SLF*(s_ET_res_o+s_ET_res_i)*(1/24)))*Rad_Spec!BF108,".")</f>
        <v>1554431.8731947066</v>
      </c>
      <c r="E108" s="30">
        <f>IFERROR((s_DL/(k_decay*Rad_Spec!AN108*s_IFAres_adj*(1/s_PEF)*s_SLF*(s_ET_res_o+s_ET_res_i)*(1/24)))*Rad_Spec!BF108,".")</f>
        <v>7629181.4060647609</v>
      </c>
      <c r="F108" s="30">
        <f>IFERROR((s_DL/(k_decay*Rad_Spec!AY108*s_Fam*s_Foffset*s_EF_res*(1/365)*acf!C108*((s_ET_res_o*s_GSF_s)+(s_ET_res_i*s_GSF_i))*(1/24)))*Rad_Spec!BF108,".")</f>
        <v>8911.0149257000103</v>
      </c>
      <c r="G108" s="30">
        <f t="shared" si="6"/>
        <v>7993.02099042791</v>
      </c>
      <c r="H108" s="30">
        <f t="shared" si="7"/>
        <v>7960.4278576236784</v>
      </c>
      <c r="I108" s="89">
        <f>IFERROR((s_DL/(Rad_Spec!AV108*s_Fam*s_Foffset*Fsurf!C108*s_EF_res*(1/365)*((s_ET_res_o*s_GSF_s)+(s_ET_res_i*s_GSF_i))*(1/24)))*Rad_Spec!BF108,".")</f>
        <v>1353.255899666395</v>
      </c>
      <c r="J108" s="30">
        <f>IFERROR((s_DL/(Rad_Spec!AZ108*s_Fam*s_Foffset*Fsurf!C108*s_EF_res*(1/365)*((s_ET_res_o*s_GSF_s)+(s_ET_res_i*s_GSF_i))*(1/24)))*Rad_Spec!BF108,".")</f>
        <v>7115.7117728937201</v>
      </c>
      <c r="K108" s="30">
        <f>IFERROR((s_DL/(Rad_Spec!BA108*s_Fam*s_Foffset*Fsurf!C108*s_EF_res*(1/365)*((s_ET_res_o*s_GSF_s)+(s_ET_res_i*s_GSF_i))*(1/24)))*Rad_Spec!BF108,".")</f>
        <v>2512.1214491044689</v>
      </c>
      <c r="L108" s="30">
        <f>IFERROR((s_DL/(Rad_Spec!BB108*s_Fam*s_Foffset*Fsurf!C108*s_EF_res*(1/365)*((s_ET_res_o*s_GSF_s)+(s_ET_res_i*s_GSF_i))*(1/24)))*Rad_Spec!BF108,".")</f>
        <v>1589.839098908772</v>
      </c>
      <c r="M108" s="30">
        <f>IFERROR((s_DL/(Rad_Spec!AY108*s_Fam*s_Foffset*Fsurf!C108*s_EF_res*(1/365)*((s_ET_res_o*s_GSF_s)+(s_ET_res_i*s_GSF_i))*(1/24)))*Rad_Spec!BF108,".")</f>
        <v>7193.8303781162995</v>
      </c>
      <c r="N108" s="30">
        <f>IFERROR((s_DL/(Rad_Spec!AV108*s_Fam*s_Foffset*s_EF_res*(1/365)*acf!D108*((s_ET_res_o*s_GSF_s)+(s_ET_res_i*s_GSF_i))*(1/24)))*Rad_Spec!BF108,".")</f>
        <v>1404.4843085692294</v>
      </c>
      <c r="O108" s="30">
        <f>IFERROR((s_DL/(Rad_Spec!AZ108*s_Fam*s_Foffset*s_EF_res*(1/365)*acf!E108*((s_ET_res_o*s_GSF_s)+(s_ET_res_i*s_GSF_i))*(1/24)))*Rad_Spec!BF108,".")</f>
        <v>7410.6066936310599</v>
      </c>
      <c r="P108" s="30">
        <f>IFERROR((s_DL/(Rad_Spec!BA108*s_Fam*s_Foffset*s_EF_res*(1/365)*acf!F108*((s_ET_res_o*s_GSF_s)+(s_ET_res_i*s_GSF_i))*(1/24)))*Rad_Spec!BF108,".")</f>
        <v>2602.5578212722294</v>
      </c>
      <c r="Q108" s="30">
        <f>IFERROR((s_DL/(Rad_Spec!BB108*s_Fam*s_Foffset*s_EF_res*(1/365)*acf!G108*((s_ET_res_o*s_GSF_s)+(s_ET_res_i*s_GSF_i))*(1/24)))*Rad_Spec!BF108,".")</f>
        <v>1685.2536249056395</v>
      </c>
      <c r="R108" s="30">
        <f>IFERROR((s_DL/(Rad_Spec!AY108*s_Fam*s_Foffset*s_EF_res*(1/365)*acf!C108*((s_ET_res_o*s_GSF_s)+(s_ET_res_i*s_GSF_i))*(1/24)))*Rad_Spec!BF108,".")</f>
        <v>7884.4380944154618</v>
      </c>
    </row>
    <row r="109" spans="1:18">
      <c r="A109" s="88" t="s">
        <v>116</v>
      </c>
      <c r="B109" s="28"/>
      <c r="C109" s="30">
        <f>IFERROR((s_DL/(k_decay*Rad_Spec!X109*s_IFDres_adj))*Rad_Spec!BF109,".")</f>
        <v>255867.43354404572</v>
      </c>
      <c r="D109" s="30">
        <f>IFERROR((s_DL/(k_decay*Rad_Spec!AN109*s_IFAres_adj*(1/s_PEFm_pp)*s_SLF*(s_ET_res_o+s_ET_res_i)*(1/24)))*Rad_Spec!BF109,".")</f>
        <v>6507962.9013397768</v>
      </c>
      <c r="E109" s="30">
        <f>IFERROR((s_DL/(k_decay*Rad_Spec!AN109*s_IFAres_adj*(1/s_PEF)*s_SLF*(s_ET_res_o+s_ET_res_i)*(1/24)))*Rad_Spec!BF109,".")</f>
        <v>31941206.568428066</v>
      </c>
      <c r="F109" s="30">
        <f>IFERROR((s_DL/(k_decay*Rad_Spec!AY109*s_Fam*s_Foffset*s_EF_res*(1/365)*acf!C109*((s_ET_res_o*s_GSF_s)+(s_ET_res_i*s_GSF_i))*(1/24)))*Rad_Spec!BF109,".")</f>
        <v>12514.165261260816</v>
      </c>
      <c r="G109" s="30">
        <f t="shared" si="6"/>
        <v>11926.196926709254</v>
      </c>
      <c r="H109" s="30">
        <f t="shared" si="7"/>
        <v>11908.819875987672</v>
      </c>
      <c r="I109" s="89">
        <f>IFERROR((s_DL/(Rad_Spec!AV109*s_Fam*s_Foffset*Fsurf!C109*s_EF_res*(1/365)*((s_ET_res_o*s_GSF_s)+(s_ET_res_i*s_GSF_i))*(1/24)))*Rad_Spec!BF109,".")</f>
        <v>1701.4641728516067</v>
      </c>
      <c r="J109" s="30">
        <f>IFERROR((s_DL/(Rad_Spec!AZ109*s_Fam*s_Foffset*Fsurf!C109*s_EF_res*(1/365)*((s_ET_res_o*s_GSF_s)+(s_ET_res_i*s_GSF_i))*(1/24)))*Rad_Spec!BF109,".")</f>
        <v>9689.8987999988676</v>
      </c>
      <c r="K109" s="30">
        <f>IFERROR((s_DL/(Rad_Spec!BA109*s_Fam*s_Foffset*Fsurf!C109*s_EF_res*(1/365)*((s_ET_res_o*s_GSF_s)+(s_ET_res_i*s_GSF_i))*(1/24)))*Rad_Spec!BF109,".")</f>
        <v>3356.9428275180344</v>
      </c>
      <c r="L109" s="30">
        <f>IFERROR((s_DL/(Rad_Spec!BB109*s_Fam*s_Foffset*Fsurf!C109*s_EF_res*(1/365)*((s_ET_res_o*s_GSF_s)+(s_ET_res_i*s_GSF_i))*(1/24)))*Rad_Spec!BF109,".")</f>
        <v>2066.9829512856891</v>
      </c>
      <c r="M109" s="30">
        <f>IFERROR((s_DL/(Rad_Spec!AY109*s_Fam*s_Foffset*Fsurf!C109*s_EF_res*(1/365)*((s_ET_res_o*s_GSF_s)+(s_ET_res_i*s_GSF_i))*(1/24)))*Rad_Spec!BF109,".")</f>
        <v>9878.8966287235544</v>
      </c>
      <c r="N109" s="30">
        <f>IFERROR((s_DL/(Rad_Spec!AV109*s_Fam*s_Foffset*s_EF_res*(1/365)*acf!D109*((s_ET_res_o*s_GSF_s)+(s_ET_res_i*s_GSF_i))*(1/24)))*Rad_Spec!BF109,".")</f>
        <v>1749.7213662789745</v>
      </c>
      <c r="O109" s="30">
        <f>IFERROR((s_DL/(Rad_Spec!AZ109*s_Fam*s_Foffset*s_EF_res*(1/365)*acf!E109*((s_ET_res_o*s_GSF_s)+(s_ET_res_i*s_GSF_i))*(1/24)))*Rad_Spec!BF109,".")</f>
        <v>9995.2294887172011</v>
      </c>
      <c r="P109" s="30">
        <f>IFERROR((s_DL/(Rad_Spec!BA109*s_Fam*s_Foffset*s_EF_res*(1/365)*acf!F109*((s_ET_res_o*s_GSF_s)+(s_ET_res_i*s_GSF_i))*(1/24)))*Rad_Spec!BF109,".")</f>
        <v>3447.4388605489967</v>
      </c>
      <c r="Q109" s="30">
        <f>IFERROR((s_DL/(Rad_Spec!BB109*s_Fam*s_Foffset*s_EF_res*(1/365)*acf!G109*((s_ET_res_o*s_GSF_s)+(s_ET_res_i*s_GSF_i))*(1/24)))*Rad_Spec!BF109,".")</f>
        <v>2115.0564532073886</v>
      </c>
      <c r="R109" s="30">
        <f>IFERROR((s_DL/(Rad_Spec!AY109*s_Fam*s_Foffset*s_EF_res*(1/365)*acf!C109*((s_ET_res_o*s_GSF_s)+(s_ET_res_i*s_GSF_i))*(1/24)))*Rad_Spec!BF109,".")</f>
        <v>11072.494225223685</v>
      </c>
    </row>
    <row r="110" spans="1:18">
      <c r="A110" s="88" t="s">
        <v>117</v>
      </c>
      <c r="B110" s="28"/>
      <c r="C110" s="30" t="str">
        <f>IFERROR((s_DL/(k_decay*Rad_Spec!X110*s_IFDres_adj))*Rad_Spec!BF110,".")</f>
        <v>.</v>
      </c>
      <c r="D110" s="30" t="str">
        <f>IFERROR((s_DL/(k_decay*Rad_Spec!AN110*s_IFAres_adj*(1/s_PEFm_pp)*s_SLF*(s_ET_res_o+s_ET_res_i)*(1/24)))*Rad_Spec!BF110,".")</f>
        <v>.</v>
      </c>
      <c r="E110" s="30" t="str">
        <f>IFERROR((s_DL/(k_decay*Rad_Spec!AN110*s_IFAres_adj*(1/s_PEF)*s_SLF*(s_ET_res_o+s_ET_res_i)*(1/24)))*Rad_Spec!BF110,".")</f>
        <v>.</v>
      </c>
      <c r="F110" s="30">
        <f>IFERROR((s_DL/(k_decay*Rad_Spec!AY110*s_Fam*s_Foffset*s_EF_res*(1/365)*acf!C110*((s_ET_res_o*s_GSF_s)+(s_ET_res_i*s_GSF_i))*(1/24)))*Rad_Spec!BF110,".")</f>
        <v>770419.03913298168</v>
      </c>
      <c r="G110" s="30">
        <f t="shared" si="6"/>
        <v>770419.03913298168</v>
      </c>
      <c r="H110" s="30">
        <f t="shared" si="7"/>
        <v>770419.03913298168</v>
      </c>
      <c r="I110" s="89" t="str">
        <f>IFERROR((s_DL/(Rad_Spec!AV110*s_Fam*s_Foffset*Fsurf!C110*s_EF_res*(1/365)*((s_ET_res_o*s_GSF_s)+(s_ET_res_i*s_GSF_i))*(1/24)))*Rad_Spec!BF110,".")</f>
        <v>.</v>
      </c>
      <c r="J110" s="30" t="str">
        <f>IFERROR((s_DL/(Rad_Spec!AZ110*s_Fam*s_Foffset*Fsurf!C110*s_EF_res*(1/365)*((s_ET_res_o*s_GSF_s)+(s_ET_res_i*s_GSF_i))*(1/24)))*Rad_Spec!BF110,".")</f>
        <v>.</v>
      </c>
      <c r="K110" s="30" t="str">
        <f>IFERROR((s_DL/(Rad_Spec!BA110*s_Fam*s_Foffset*Fsurf!C110*s_EF_res*(1/365)*((s_ET_res_o*s_GSF_s)+(s_ET_res_i*s_GSF_i))*(1/24)))*Rad_Spec!BF110,".")</f>
        <v>.</v>
      </c>
      <c r="L110" s="30" t="str">
        <f>IFERROR((s_DL/(Rad_Spec!BB110*s_Fam*s_Foffset*Fsurf!C110*s_EF_res*(1/365)*((s_ET_res_o*s_GSF_s)+(s_ET_res_i*s_GSF_i))*(1/24)))*Rad_Spec!BF110,".")</f>
        <v>.</v>
      </c>
      <c r="M110" s="30" t="str">
        <f>IFERROR((s_DL/(Rad_Spec!AY110*s_Fam*s_Foffset*Fsurf!C110*s_EF_res*(1/365)*((s_ET_res_o*s_GSF_s)+(s_ET_res_i*s_GSF_i))*(1/24)))*Rad_Spec!BF110,".")</f>
        <v>.</v>
      </c>
      <c r="N110" s="30">
        <f>IFERROR((s_DL/(Rad_Spec!AV110*s_Fam*s_Foffset*s_EF_res*(1/365)*acf!D110*((s_ET_res_o*s_GSF_s)+(s_ET_res_i*s_GSF_i))*(1/24)))*Rad_Spec!BF110,".")</f>
        <v>112698.10237464932</v>
      </c>
      <c r="O110" s="30">
        <f>IFERROR((s_DL/(Rad_Spec!AZ110*s_Fam*s_Foffset*s_EF_res*(1/365)*acf!E110*((s_ET_res_o*s_GSF_s)+(s_ET_res_i*s_GSF_i))*(1/24)))*Rad_Spec!BF110,".")</f>
        <v>630690.96310626459</v>
      </c>
      <c r="P110" s="30">
        <f>IFERROR((s_DL/(Rad_Spec!BA110*s_Fam*s_Foffset*s_EF_res*(1/365)*acf!F110*((s_ET_res_o*s_GSF_s)+(s_ET_res_i*s_GSF_i))*(1/24)))*Rad_Spec!BF110,".")</f>
        <v>216805.21782468262</v>
      </c>
      <c r="Q110" s="30">
        <f>IFERROR((s_DL/(Rad_Spec!BB110*s_Fam*s_Foffset*s_EF_res*(1/365)*acf!G110*((s_ET_res_o*s_GSF_s)+(s_ET_res_i*s_GSF_i))*(1/24)))*Rad_Spec!BF110,".")</f>
        <v>136634.97084863068</v>
      </c>
      <c r="R110" s="30">
        <f>IFERROR((s_DL/(Rad_Spec!AY110*s_Fam*s_Foffset*s_EF_res*(1/365)*acf!C110*((s_ET_res_o*s_GSF_s)+(s_ET_res_i*s_GSF_i))*(1/24)))*Rad_Spec!BF110,".")</f>
        <v>681664.3526523849</v>
      </c>
    </row>
    <row r="111" spans="1:18">
      <c r="A111" s="88" t="s">
        <v>118</v>
      </c>
      <c r="B111" s="28"/>
      <c r="C111" s="30">
        <f>IFERROR((s_DL/(k_decay*Rad_Spec!X111*s_IFDres_adj))*Rad_Spec!BF111,".")</f>
        <v>45.795356002995312</v>
      </c>
      <c r="D111" s="30">
        <f>IFERROR((s_DL/(k_decay*Rad_Spec!AN111*s_IFAres_adj*(1/s_PEFm_pp)*s_SLF*(s_ET_res_o+s_ET_res_i)*(1/24)))*Rad_Spec!BF111,".")</f>
        <v>33.891364202447186</v>
      </c>
      <c r="E111" s="30">
        <f>IFERROR((s_DL/(k_decay*Rad_Spec!AN111*s_IFAres_adj*(1/s_PEF)*s_SLF*(s_ET_res_o+s_ET_res_i)*(1/24)))*Rad_Spec!BF111,".")</f>
        <v>166.33946463544473</v>
      </c>
      <c r="F111" s="30">
        <f>IFERROR((s_DL/(k_decay*Rad_Spec!AY111*s_Fam*s_Foffset*s_EF_res*(1/365)*acf!C111*((s_ET_res_o*s_GSF_s)+(s_ET_res_i*s_GSF_i))*(1/24)))*Rad_Spec!BF111,".")</f>
        <v>216266.72137754055</v>
      </c>
      <c r="G111" s="30">
        <f t="shared" si="6"/>
        <v>35.903159879023555</v>
      </c>
      <c r="H111" s="30">
        <f t="shared" si="7"/>
        <v>19.475356967505959</v>
      </c>
      <c r="I111" s="89">
        <f>IFERROR((s_DL/(Rad_Spec!AV111*s_Fam*s_Foffset*Fsurf!C111*s_EF_res*(1/365)*((s_ET_res_o*s_GSF_s)+(s_ET_res_i*s_GSF_i))*(1/24)))*Rad_Spec!BF111,".")</f>
        <v>120161.39697434216</v>
      </c>
      <c r="J111" s="30">
        <f>IFERROR((s_DL/(Rad_Spec!AZ111*s_Fam*s_Foffset*Fsurf!C111*s_EF_res*(1/365)*((s_ET_res_o*s_GSF_s)+(s_ET_res_i*s_GSF_i))*(1/24)))*Rad_Spec!BF111,".")</f>
        <v>280693.22376219847</v>
      </c>
      <c r="K111" s="30">
        <f>IFERROR((s_DL/(Rad_Spec!BA111*s_Fam*s_Foffset*Fsurf!C111*s_EF_res*(1/365)*((s_ET_res_o*s_GSF_s)+(s_ET_res_i*s_GSF_i))*(1/24)))*Rad_Spec!BF111,".")</f>
        <v>141183.6692084219</v>
      </c>
      <c r="L111" s="30">
        <f>IFERROR((s_DL/(Rad_Spec!BB111*s_Fam*s_Foffset*Fsurf!C111*s_EF_res*(1/365)*((s_ET_res_o*s_GSF_s)+(s_ET_res_i*s_GSF_i))*(1/24)))*Rad_Spec!BF111,".")</f>
        <v>120569.41530023127</v>
      </c>
      <c r="M111" s="30">
        <f>IFERROR((s_DL/(Rad_Spec!AY111*s_Fam*s_Foffset*Fsurf!C111*s_EF_res*(1/365)*((s_ET_res_o*s_GSF_s)+(s_ET_res_i*s_GSF_i))*(1/24)))*Rad_Spec!BF111,".")</f>
        <v>173250.10653446877</v>
      </c>
      <c r="N111" s="30">
        <f>IFERROR((s_DL/(Rad_Spec!AV111*s_Fam*s_Foffset*s_EF_res*(1/365)*acf!D111*((s_ET_res_o*s_GSF_s)+(s_ET_res_i*s_GSF_i))*(1/24)))*Rad_Spec!BF111,".")</f>
        <v>128813.01755649479</v>
      </c>
      <c r="O111" s="30">
        <f>IFERROR((s_DL/(Rad_Spec!AZ111*s_Fam*s_Foffset*s_EF_res*(1/365)*acf!E111*((s_ET_res_o*s_GSF_s)+(s_ET_res_i*s_GSF_i))*(1/24)))*Rad_Spec!BF111,".")</f>
        <v>323374.31521482341</v>
      </c>
      <c r="P111" s="30">
        <f>IFERROR((s_DL/(Rad_Spec!BA111*s_Fam*s_Foffset*s_EF_res*(1/365)*acf!F111*((s_ET_res_o*s_GSF_s)+(s_ET_res_i*s_GSF_i))*(1/24)))*Rad_Spec!BF111,".")</f>
        <v>164868.89379364025</v>
      </c>
      <c r="Q111" s="30">
        <f>IFERROR((s_DL/(Rad_Spec!BB111*s_Fam*s_Foffset*s_EF_res*(1/365)*acf!G111*((s_ET_res_o*s_GSF_s)+(s_ET_res_i*s_GSF_i))*(1/24)))*Rad_Spec!BF111,".")</f>
        <v>138284.04423208459</v>
      </c>
      <c r="R111" s="30">
        <f>IFERROR((s_DL/(Rad_Spec!AY111*s_Fam*s_Foffset*s_EF_res*(1/365)*acf!C111*((s_ET_res_o*s_GSF_s)+(s_ET_res_i*s_GSF_i))*(1/24)))*Rad_Spec!BF111,".")</f>
        <v>191352.11766570655</v>
      </c>
    </row>
    <row r="112" spans="1:18">
      <c r="A112" s="88" t="s">
        <v>119</v>
      </c>
      <c r="B112" s="28"/>
      <c r="C112" s="30">
        <f>IFERROR((s_DL/(k_decay*Rad_Spec!X112*s_IFDres_adj))*Rad_Spec!BF112,".")</f>
        <v>11339400.231768601</v>
      </c>
      <c r="D112" s="30">
        <f>IFERROR((s_DL/(k_decay*Rad_Spec!AN112*s_IFAres_adj*(1/s_PEFm_pp)*s_SLF*(s_ET_res_o+s_ET_res_i)*(1/24)))*Rad_Spec!BF112,".")</f>
        <v>301896669.77846372</v>
      </c>
      <c r="E112" s="30">
        <f>IFERROR((s_DL/(k_decay*Rad_Spec!AN112*s_IFAres_adj*(1/s_PEF)*s_SLF*(s_ET_res_o+s_ET_res_i)*(1/24)))*Rad_Spec!BF112,".")</f>
        <v>1481714637.5756471</v>
      </c>
      <c r="F112" s="30">
        <f>IFERROR((s_DL/(k_decay*Rad_Spec!AY112*s_Fam*s_Foffset*s_EF_res*(1/365)*acf!C112*((s_ET_res_o*s_GSF_s)+(s_ET_res_i*s_GSF_i))*(1/24)))*Rad_Spec!BF112,".")</f>
        <v>315235.16135542415</v>
      </c>
      <c r="G112" s="30">
        <f t="shared" si="6"/>
        <v>306645.19067761698</v>
      </c>
      <c r="H112" s="30">
        <f t="shared" si="7"/>
        <v>306397.38381870528</v>
      </c>
      <c r="I112" s="89" t="str">
        <f>IFERROR((s_DL/(Rad_Spec!AV112*s_Fam*s_Foffset*Fsurf!C112*s_EF_res*(1/365)*((s_ET_res_o*s_GSF_s)+(s_ET_res_i*s_GSF_i))*(1/24)))*Rad_Spec!BF112,".")</f>
        <v>.</v>
      </c>
      <c r="J112" s="30" t="str">
        <f>IFERROR((s_DL/(Rad_Spec!AZ112*s_Fam*s_Foffset*Fsurf!C112*s_EF_res*(1/365)*((s_ET_res_o*s_GSF_s)+(s_ET_res_i*s_GSF_i))*(1/24)))*Rad_Spec!BF112,".")</f>
        <v>.</v>
      </c>
      <c r="K112" s="30" t="str">
        <f>IFERROR((s_DL/(Rad_Spec!BA112*s_Fam*s_Foffset*Fsurf!C112*s_EF_res*(1/365)*((s_ET_res_o*s_GSF_s)+(s_ET_res_i*s_GSF_i))*(1/24)))*Rad_Spec!BF112,".")</f>
        <v>.</v>
      </c>
      <c r="L112" s="30" t="str">
        <f>IFERROR((s_DL/(Rad_Spec!BB112*s_Fam*s_Foffset*Fsurf!C112*s_EF_res*(1/365)*((s_ET_res_o*s_GSF_s)+(s_ET_res_i*s_GSF_i))*(1/24)))*Rad_Spec!BF112,".")</f>
        <v>.</v>
      </c>
      <c r="M112" s="30" t="str">
        <f>IFERROR((s_DL/(Rad_Spec!AY112*s_Fam*s_Foffset*Fsurf!C112*s_EF_res*(1/365)*((s_ET_res_o*s_GSF_s)+(s_ET_res_i*s_GSF_i))*(1/24)))*Rad_Spec!BF112,".")</f>
        <v>.</v>
      </c>
      <c r="N112" s="30">
        <f>IFERROR((s_DL/(Rad_Spec!AV112*s_Fam*s_Foffset*s_EF_res*(1/365)*acf!D112*((s_ET_res_o*s_GSF_s)+(s_ET_res_i*s_GSF_i))*(1/24)))*Rad_Spec!BF112,".")</f>
        <v>48325.666935018613</v>
      </c>
      <c r="O112" s="30">
        <f>IFERROR((s_DL/(Rad_Spec!AZ112*s_Fam*s_Foffset*s_EF_res*(1/365)*acf!E112*((s_ET_res_o*s_GSF_s)+(s_ET_res_i*s_GSF_i))*(1/24)))*Rad_Spec!BF112,".")</f>
        <v>261731.44058936989</v>
      </c>
      <c r="P112" s="30">
        <f>IFERROR((s_DL/(Rad_Spec!BA112*s_Fam*s_Foffset*s_EF_res*(1/365)*acf!F112*((s_ET_res_o*s_GSF_s)+(s_ET_res_i*s_GSF_i))*(1/24)))*Rad_Spec!BF112,".")</f>
        <v>90622.295689557082</v>
      </c>
      <c r="Q112" s="30">
        <f>IFERROR((s_DL/(Rad_Spec!BB112*s_Fam*s_Foffset*s_EF_res*(1/365)*acf!G112*((s_ET_res_o*s_GSF_s)+(s_ET_res_i*s_GSF_i))*(1/24)))*Rad_Spec!BF112,".")</f>
        <v>57550.825771754884</v>
      </c>
      <c r="R112" s="30">
        <f>IFERROR((s_DL/(Rad_Spec!AY112*s_Fam*s_Foffset*s_EF_res*(1/365)*acf!C112*((s_ET_res_o*s_GSF_s)+(s_ET_res_i*s_GSF_i))*(1/24)))*Rad_Spec!BF112,".")</f>
        <v>278919.0833607167</v>
      </c>
    </row>
    <row r="113" spans="1:18">
      <c r="A113" s="88" t="s">
        <v>120</v>
      </c>
      <c r="B113" s="28"/>
      <c r="C113" s="30">
        <f>IFERROR((s_DL/(k_decay*Rad_Spec!X113*s_IFDres_adj))*Rad_Spec!BF113,".")</f>
        <v>0.42359482754778172</v>
      </c>
      <c r="D113" s="30">
        <f>IFERROR((s_DL/(k_decay*Rad_Spec!AN113*s_IFAres_adj*(1/s_PEFm_pp)*s_SLF*(s_ET_res_o+s_ET_res_i)*(1/24)))*Rad_Spec!BF113,".")</f>
        <v>1.3189636495170076E-2</v>
      </c>
      <c r="E113" s="30">
        <f>IFERROR((s_DL/(k_decay*Rad_Spec!AN113*s_IFAres_adj*(1/s_PEF)*s_SLF*(s_ET_res_o+s_ET_res_i)*(1/24)))*Rad_Spec!BF113,".")</f>
        <v>6.4734988542724275E-2</v>
      </c>
      <c r="F113" s="30">
        <f>IFERROR((s_DL/(k_decay*Rad_Spec!AY113*s_Fam*s_Foffset*s_EF_res*(1/365)*acf!C113*((s_ET_res_o*s_GSF_s)+(s_ET_res_i*s_GSF_i))*(1/24)))*Rad_Spec!BF113,".")</f>
        <v>7588.5177918515483</v>
      </c>
      <c r="G113" s="30">
        <f t="shared" si="6"/>
        <v>5.6153039387161242E-2</v>
      </c>
      <c r="H113" s="30">
        <f t="shared" si="7"/>
        <v>1.2791325788547794E-2</v>
      </c>
      <c r="I113" s="89">
        <f>IFERROR((s_DL/(Rad_Spec!AV113*s_Fam*s_Foffset*Fsurf!C113*s_EF_res*(1/365)*((s_ET_res_o*s_GSF_s)+(s_ET_res_i*s_GSF_i))*(1/24)))*Rad_Spec!BF113,".")</f>
        <v>1947.6781431549723</v>
      </c>
      <c r="J113" s="30">
        <f>IFERROR((s_DL/(Rad_Spec!AZ113*s_Fam*s_Foffset*Fsurf!C113*s_EF_res*(1/365)*((s_ET_res_o*s_GSF_s)+(s_ET_res_i*s_GSF_i))*(1/24)))*Rad_Spec!BF113,".")</f>
        <v>6628.93964512394</v>
      </c>
      <c r="K113" s="30">
        <f>IFERROR((s_DL/(Rad_Spec!BA113*s_Fam*s_Foffset*Fsurf!C113*s_EF_res*(1/365)*((s_ET_res_o*s_GSF_s)+(s_ET_res_i*s_GSF_i))*(1/24)))*Rad_Spec!BF113,".")</f>
        <v>2605.859032910791</v>
      </c>
      <c r="L113" s="30">
        <f>IFERROR((s_DL/(Rad_Spec!BB113*s_Fam*s_Foffset*Fsurf!C113*s_EF_res*(1/365)*((s_ET_res_o*s_GSF_s)+(s_ET_res_i*s_GSF_i))*(1/24)))*Rad_Spec!BF113,".")</f>
        <v>1983.4622560213361</v>
      </c>
      <c r="M113" s="30">
        <f>IFERROR((s_DL/(Rad_Spec!AY113*s_Fam*s_Foffset*Fsurf!C113*s_EF_res*(1/365)*((s_ET_res_o*s_GSF_s)+(s_ET_res_i*s_GSF_i))*(1/24)))*Rad_Spec!BF113,".")</f>
        <v>5590.5884869484571</v>
      </c>
      <c r="N113" s="30">
        <f>IFERROR((s_DL/(Rad_Spec!AV113*s_Fam*s_Foffset*s_EF_res*(1/365)*acf!D113*((s_ET_res_o*s_GSF_s)+(s_ET_res_i*s_GSF_i))*(1/24)))*Rad_Spec!BF113,".")</f>
        <v>2431.2544203987727</v>
      </c>
      <c r="O113" s="30">
        <f>IFERROR((s_DL/(Rad_Spec!AZ113*s_Fam*s_Foffset*s_EF_res*(1/365)*acf!E113*((s_ET_res_o*s_GSF_s)+(s_ET_res_i*s_GSF_i))*(1/24)))*Rad_Spec!BF113,".")</f>
        <v>8339.8012776537689</v>
      </c>
      <c r="P113" s="30">
        <f>IFERROR((s_DL/(Rad_Spec!BA113*s_Fam*s_Foffset*s_EF_res*(1/365)*acf!F113*((s_ET_res_o*s_GSF_s)+(s_ET_res_i*s_GSF_i))*(1/24)))*Rad_Spec!BF113,".")</f>
        <v>3347.2050251613473</v>
      </c>
      <c r="Q113" s="30">
        <f>IFERROR((s_DL/(Rad_Spec!BB113*s_Fam*s_Foffset*s_EF_res*(1/365)*acf!G113*((s_ET_res_o*s_GSF_s)+(s_ET_res_i*s_GSF_i))*(1/24)))*Rad_Spec!BF113,".")</f>
        <v>2561.9221822726909</v>
      </c>
      <c r="R113" s="30">
        <f>IFERROR((s_DL/(Rad_Spec!AY113*s_Fam*s_Foffset*s_EF_res*(1/365)*acf!C113*((s_ET_res_o*s_GSF_s)+(s_ET_res_i*s_GSF_i))*(1/24)))*Rad_Spec!BF113,".")</f>
        <v>6714.2967728250978</v>
      </c>
    </row>
    <row r="114" spans="1:18">
      <c r="A114" s="34" t="s">
        <v>121</v>
      </c>
      <c r="B114" s="28" t="s">
        <v>9</v>
      </c>
      <c r="C114" s="30">
        <f>IFERROR((s_DL/(k_decay*Rad_Spec!X114*s_IFDres_adj))*Rad_Spec!BF114,".")</f>
        <v>6.7680949848467398E-2</v>
      </c>
      <c r="D114" s="30">
        <f>IFERROR((s_DL/(k_decay*Rad_Spec!AN114*s_IFAres_adj*(1/s_PEFm_pp)*s_SLF*(s_ET_res_o+s_ET_res_i)*(1/24)))*Rad_Spec!BF114,".")</f>
        <v>6.3745602757972614E-3</v>
      </c>
      <c r="E114" s="30">
        <f>IFERROR((s_DL/(k_decay*Rad_Spec!AN114*s_IFAres_adj*(1/s_PEF)*s_SLF*(s_ET_res_o+s_ET_res_i)*(1/24)))*Rad_Spec!BF114,".")</f>
        <v>3.1286463927171312E-2</v>
      </c>
      <c r="F114" s="30">
        <f>IFERROR((s_DL/(k_decay*Rad_Spec!AY114*s_Fam*s_Foffset*s_EF_res*(1/365)*acf!C114*((s_ET_res_o*s_GSF_s)+(s_ET_res_i*s_GSF_i))*(1/24)))*Rad_Spec!BF114,".")</f>
        <v>181.8897408559227</v>
      </c>
      <c r="G114" s="30">
        <f t="shared" si="6"/>
        <v>2.1393390619659069E-2</v>
      </c>
      <c r="H114" s="30">
        <f t="shared" si="7"/>
        <v>5.8256634156238808E-3</v>
      </c>
      <c r="I114" s="89">
        <f>IFERROR((s_DL/(Rad_Spec!AV114*s_Fam*s_Foffset*Fsurf!C114*s_EF_res*(1/365)*((s_ET_res_o*s_GSF_s)+(s_ET_res_i*s_GSF_i))*(1/24)))*Rad_Spec!BF114,".")</f>
        <v>42.253281315589049</v>
      </c>
      <c r="J114" s="30">
        <f>IFERROR((s_DL/(Rad_Spec!AZ114*s_Fam*s_Foffset*Fsurf!C114*s_EF_res*(1/365)*((s_ET_res_o*s_GSF_s)+(s_ET_res_i*s_GSF_i))*(1/24)))*Rad_Spec!BF114,".")</f>
        <v>141.76482184315279</v>
      </c>
      <c r="K114" s="30">
        <f>IFERROR((s_DL/(Rad_Spec!BA114*s_Fam*s_Foffset*Fsurf!C114*s_EF_res*(1/365)*((s_ET_res_o*s_GSF_s)+(s_ET_res_i*s_GSF_i))*(1/24)))*Rad_Spec!BF114,".")</f>
        <v>55.615430107698394</v>
      </c>
      <c r="L114" s="30">
        <f>IFERROR((s_DL/(Rad_Spec!BB114*s_Fam*s_Foffset*Fsurf!C114*s_EF_res*(1/365)*((s_ET_res_o*s_GSF_s)+(s_ET_res_i*s_GSF_i))*(1/24)))*Rad_Spec!BF114,".")</f>
        <v>42.809245543425739</v>
      </c>
      <c r="M114" s="30">
        <f>IFERROR((s_DL/(Rad_Spec!AY114*s_Fam*s_Foffset*Fsurf!C114*s_EF_res*(1/365)*((s_ET_res_o*s_GSF_s)+(s_ET_res_i*s_GSF_i))*(1/24)))*Rad_Spec!BF114,".")</f>
        <v>134.16579864365056</v>
      </c>
      <c r="N114" s="30">
        <f>IFERROR((s_DL/(Rad_Spec!AV114*s_Fam*s_Foffset*s_EF_res*(1/365)*acf!D114*((s_ET_res_o*s_GSF_s)+(s_ET_res_i*s_GSF_i))*(1/24)))*Rad_Spec!BF114,".")</f>
        <v>51.95860134022076</v>
      </c>
      <c r="O114" s="30">
        <f>IFERROR((s_DL/(Rad_Spec!AZ114*s_Fam*s_Foffset*s_EF_res*(1/365)*acf!E114*((s_ET_res_o*s_GSF_s)+(s_ET_res_i*s_GSF_i))*(1/24)))*Rad_Spec!BF114,".")</f>
        <v>180.3578859643373</v>
      </c>
      <c r="P114" s="30">
        <f>IFERROR((s_DL/(Rad_Spec!BA114*s_Fam*s_Foffset*s_EF_res*(1/365)*acf!F114*((s_ET_res_o*s_GSF_s)+(s_ET_res_i*s_GSF_i))*(1/24)))*Rad_Spec!BF114,".")</f>
        <v>71.446918442155791</v>
      </c>
      <c r="Q114" s="30">
        <f>IFERROR((s_DL/(Rad_Spec!BB114*s_Fam*s_Foffset*s_EF_res*(1/365)*acf!G114*((s_ET_res_o*s_GSF_s)+(s_ET_res_i*s_GSF_i))*(1/24)))*Rad_Spec!BF114,".")</f>
        <v>54.469413798316282</v>
      </c>
      <c r="R114" s="30">
        <f>IFERROR((s_DL/(Rad_Spec!AY114*s_Fam*s_Foffset*s_EF_res*(1/365)*acf!C114*((s_ET_res_o*s_GSF_s)+(s_ET_res_i*s_GSF_i))*(1/24)))*Rad_Spec!BF114,".")</f>
        <v>160.9354729787008</v>
      </c>
    </row>
    <row r="115" spans="1:18">
      <c r="A115" s="88" t="s">
        <v>122</v>
      </c>
      <c r="B115" s="28"/>
      <c r="C115" s="30">
        <f>IFERROR((s_DL/(k_decay*Rad_Spec!X115*s_IFDres_adj))*Rad_Spec!BF115,".")</f>
        <v>0.16290886248492509</v>
      </c>
      <c r="D115" s="30">
        <f>IFERROR((s_DL/(k_decay*Rad_Spec!AN115*s_IFAres_adj*(1/s_PEFm_pp)*s_SLF*(s_ET_res_o+s_ET_res_i)*(1/24)))*Rad_Spec!BF115,".")</f>
        <v>4.6274884033162683E-3</v>
      </c>
      <c r="E115" s="30">
        <f>IFERROR((s_DL/(k_decay*Rad_Spec!AN115*s_IFAres_adj*(1/s_PEF)*s_SLF*(s_ET_res_o+s_ET_res_i)*(1/24)))*Rad_Spec!BF115,".")</f>
        <v>2.2711801714927041E-2</v>
      </c>
      <c r="F115" s="30">
        <f>IFERROR((s_DL/(k_decay*Rad_Spec!AY115*s_Fam*s_Foffset*s_EF_res*(1/365)*acf!C115*((s_ET_res_o*s_GSF_s)+(s_ET_res_i*s_GSF_i))*(1/24)))*Rad_Spec!BF115,".")</f>
        <v>21449.109835439191</v>
      </c>
      <c r="G115" s="30">
        <f t="shared" si="6"/>
        <v>1.9932858014001711E-2</v>
      </c>
      <c r="H115" s="30">
        <f t="shared" si="7"/>
        <v>4.4996725176499053E-3</v>
      </c>
      <c r="I115" s="89">
        <f>IFERROR((s_DL/(Rad_Spec!AV115*s_Fam*s_Foffset*Fsurf!C115*s_EF_res*(1/365)*((s_ET_res_o*s_GSF_s)+(s_ET_res_i*s_GSF_i))*(1/24)))*Rad_Spec!BF115,".")</f>
        <v>10636.543262250936</v>
      </c>
      <c r="J115" s="30">
        <f>IFERROR((s_DL/(Rad_Spec!AZ115*s_Fam*s_Foffset*Fsurf!C115*s_EF_res*(1/365)*((s_ET_res_o*s_GSF_s)+(s_ET_res_i*s_GSF_i))*(1/24)))*Rad_Spec!BF115,".")</f>
        <v>29842.813323471815</v>
      </c>
      <c r="K115" s="30">
        <f>IFERROR((s_DL/(Rad_Spec!BA115*s_Fam*s_Foffset*Fsurf!C115*s_EF_res*(1/365)*((s_ET_res_o*s_GSF_s)+(s_ET_res_i*s_GSF_i))*(1/24)))*Rad_Spec!BF115,".")</f>
        <v>13256.491813163266</v>
      </c>
      <c r="L115" s="30">
        <f>IFERROR((s_DL/(Rad_Spec!BB115*s_Fam*s_Foffset*Fsurf!C115*s_EF_res*(1/365)*((s_ET_res_o*s_GSF_s)+(s_ET_res_i*s_GSF_i))*(1/24)))*Rad_Spec!BF115,".")</f>
        <v>10782.24933433656</v>
      </c>
      <c r="M115" s="30">
        <f>IFERROR((s_DL/(Rad_Spec!AY115*s_Fam*s_Foffset*Fsurf!C115*s_EF_res*(1/365)*((s_ET_res_o*s_GSF_s)+(s_ET_res_i*s_GSF_i))*(1/24)))*Rad_Spec!BF115,".")</f>
        <v>15697.357483588341</v>
      </c>
      <c r="N115" s="30">
        <f>IFERROR((s_DL/(Rad_Spec!AV115*s_Fam*s_Foffset*s_EF_res*(1/365)*acf!D115*((s_ET_res_o*s_GSF_s)+(s_ET_res_i*s_GSF_i))*(1/24)))*Rad_Spec!BF115,".")</f>
        <v>12859.580804061381</v>
      </c>
      <c r="O115" s="30">
        <f>IFERROR((s_DL/(Rad_Spec!AZ115*s_Fam*s_Foffset*s_EF_res*(1/365)*acf!E115*((s_ET_res_o*s_GSF_s)+(s_ET_res_i*s_GSF_i))*(1/24)))*Rad_Spec!BF115,".")</f>
        <v>37014.675331602739</v>
      </c>
      <c r="P115" s="30">
        <f>IFERROR((s_DL/(Rad_Spec!BA115*s_Fam*s_Foffset*s_EF_res*(1/365)*acf!F115*((s_ET_res_o*s_GSF_s)+(s_ET_res_i*s_GSF_i))*(1/24)))*Rad_Spec!BF115,".")</f>
        <v>16707.654806025825</v>
      </c>
      <c r="Q115" s="30">
        <f>IFERROR((s_DL/(Rad_Spec!BB115*s_Fam*s_Foffset*s_EF_res*(1/365)*acf!G115*((s_ET_res_o*s_GSF_s)+(s_ET_res_i*s_GSF_i))*(1/24)))*Rad_Spec!BF115,".")</f>
        <v>13729.950421585188</v>
      </c>
      <c r="R115" s="30">
        <f>IFERROR((s_DL/(Rad_Spec!AY115*s_Fam*s_Foffset*s_EF_res*(1/365)*acf!C115*((s_ET_res_o*s_GSF_s)+(s_ET_res_i*s_GSF_i))*(1/24)))*Rad_Spec!BF115,".")</f>
        <v>18978.105197658308</v>
      </c>
    </row>
    <row r="116" spans="1:18">
      <c r="A116" s="88" t="s">
        <v>123</v>
      </c>
      <c r="B116" s="28"/>
      <c r="C116" s="30">
        <f>IFERROR((s_DL/(k_decay*Rad_Spec!X116*s_IFDres_adj))*Rad_Spec!BF116,".")</f>
        <v>0.14825799852435945</v>
      </c>
      <c r="D116" s="30">
        <f>IFERROR((s_DL/(k_decay*Rad_Spec!AN116*s_IFAres_adj*(1/s_PEFm_pp)*s_SLF*(s_ET_res_o+s_ET_res_i)*(1/24)))*Rad_Spec!BF116,".")</f>
        <v>1.8799071923307042E-2</v>
      </c>
      <c r="E116" s="30">
        <f>IFERROR((s_DL/(k_decay*Rad_Spec!AN116*s_IFAres_adj*(1/s_PEF)*s_SLF*(s_ET_res_o+s_ET_res_i)*(1/24)))*Rad_Spec!BF116,".")</f>
        <v>9.2266205062949955E-2</v>
      </c>
      <c r="F116" s="30">
        <f>IFERROR((s_DL/(k_decay*Rad_Spec!AY116*s_Fam*s_Foffset*s_EF_res*(1/365)*acf!C116*((s_ET_res_o*s_GSF_s)+(s_ET_res_i*s_GSF_i))*(1/24)))*Rad_Spec!BF116,".")</f>
        <v>30350.566174993895</v>
      </c>
      <c r="G116" s="30">
        <f t="shared" si="6"/>
        <v>5.6872352375782871E-2</v>
      </c>
      <c r="H116" s="30">
        <f t="shared" si="7"/>
        <v>1.6683587458652976E-2</v>
      </c>
      <c r="I116" s="89">
        <f>IFERROR((s_DL/(Rad_Spec!AV116*s_Fam*s_Foffset*Fsurf!C116*s_EF_res*(1/365)*((s_ET_res_o*s_GSF_s)+(s_ET_res_i*s_GSF_i))*(1/24)))*Rad_Spec!BF116,".")</f>
        <v>24576.54782918045</v>
      </c>
      <c r="J116" s="30">
        <f>IFERROR((s_DL/(Rad_Spec!AZ116*s_Fam*s_Foffset*Fsurf!C116*s_EF_res*(1/365)*((s_ET_res_o*s_GSF_s)+(s_ET_res_i*s_GSF_i))*(1/24)))*Rad_Spec!BF116,".")</f>
        <v>57196.329493365425</v>
      </c>
      <c r="K116" s="30">
        <f>IFERROR((s_DL/(Rad_Spec!BA116*s_Fam*s_Foffset*Fsurf!C116*s_EF_res*(1/365)*((s_ET_res_o*s_GSF_s)+(s_ET_res_i*s_GSF_i))*(1/24)))*Rad_Spec!BF116,".")</f>
        <v>28340.523622838726</v>
      </c>
      <c r="L116" s="30">
        <f>IFERROR((s_DL/(Rad_Spec!BB116*s_Fam*s_Foffset*Fsurf!C116*s_EF_res*(1/365)*((s_ET_res_o*s_GSF_s)+(s_ET_res_i*s_GSF_i))*(1/24)))*Rad_Spec!BF116,".")</f>
        <v>24672.926448118415</v>
      </c>
      <c r="M116" s="30">
        <f>IFERROR((s_DL/(Rad_Spec!AY116*s_Fam*s_Foffset*Fsurf!C116*s_EF_res*(1/365)*((s_ET_res_o*s_GSF_s)+(s_ET_res_i*s_GSF_i))*(1/24)))*Rad_Spec!BF116,".")</f>
        <v>22193.459409084811</v>
      </c>
      <c r="N116" s="30">
        <f>IFERROR((s_DL/(Rad_Spec!AV116*s_Fam*s_Foffset*s_EF_res*(1/365)*acf!D116*((s_ET_res_o*s_GSF_s)+(s_ET_res_i*s_GSF_i))*(1/24)))*Rad_Spec!BF116,".")</f>
        <v>29737.622873308348</v>
      </c>
      <c r="O116" s="30">
        <f>IFERROR((s_DL/(Rad_Spec!AZ116*s_Fam*s_Foffset*s_EF_res*(1/365)*acf!E116*((s_ET_res_o*s_GSF_s)+(s_ET_res_i*s_GSF_i))*(1/24)))*Rad_Spec!BF116,".")</f>
        <v>70821.729151974447</v>
      </c>
      <c r="P116" s="30">
        <f>IFERROR((s_DL/(Rad_Spec!BA116*s_Fam*s_Foffset*s_EF_res*(1/365)*acf!F116*((s_ET_res_o*s_GSF_s)+(s_ET_res_i*s_GSF_i))*(1/24)))*Rad_Spec!BF116,".")</f>
        <v>35507.447432168759</v>
      </c>
      <c r="Q116" s="30">
        <f>IFERROR((s_DL/(Rad_Spec!BB116*s_Fam*s_Foffset*s_EF_res*(1/365)*acf!G116*((s_ET_res_o*s_GSF_s)+(s_ET_res_i*s_GSF_i))*(1/24)))*Rad_Spec!BF116,".")</f>
        <v>31171.339869968408</v>
      </c>
      <c r="R116" s="30">
        <f>IFERROR((s_DL/(Rad_Spec!AY116*s_Fam*s_Foffset*s_EF_res*(1/365)*acf!C116*((s_ET_res_o*s_GSF_s)+(s_ET_res_i*s_GSF_i))*(1/24)))*Rad_Spec!BF116,".")</f>
        <v>26854.085884992623</v>
      </c>
    </row>
    <row r="117" spans="1:18">
      <c r="A117" s="88" t="s">
        <v>124</v>
      </c>
      <c r="B117" s="28"/>
      <c r="C117" s="30">
        <f>IFERROR((s_DL/(k_decay*Rad_Spec!X117*s_IFDres_adj))*Rad_Spec!BF117,".")</f>
        <v>5.5943632811184791</v>
      </c>
      <c r="D117" s="30">
        <f>IFERROR((s_DL/(k_decay*Rad_Spec!AN117*s_IFAres_adj*(1/s_PEFm_pp)*s_SLF*(s_ET_res_o+s_ET_res_i)*(1/24)))*Rad_Spec!BF117,".")</f>
        <v>3.6394074327987158</v>
      </c>
      <c r="E117" s="30">
        <f>IFERROR((s_DL/(k_decay*Rad_Spec!AN117*s_IFAres_adj*(1/s_PEF)*s_SLF*(s_ET_res_o+s_ET_res_i)*(1/24)))*Rad_Spec!BF117,".")</f>
        <v>17.862281386663224</v>
      </c>
      <c r="F117" s="30">
        <f>IFERROR((s_DL/(k_decay*Rad_Spec!AY117*s_Fam*s_Foffset*s_EF_res*(1/365)*acf!C117*((s_ET_res_o*s_GSF_s)+(s_ET_res_i*s_GSF_i))*(1/24)))*Rad_Spec!BF117,".")</f>
        <v>120.61210159262757</v>
      </c>
      <c r="G117" s="30">
        <f t="shared" si="6"/>
        <v>4.1147812604757839</v>
      </c>
      <c r="H117" s="30">
        <f t="shared" si="7"/>
        <v>2.1653814434345988</v>
      </c>
      <c r="I117" s="89">
        <f>IFERROR((s_DL/(Rad_Spec!AV117*s_Fam*s_Foffset*Fsurf!C117*s_EF_res*(1/365)*((s_ET_res_o*s_GSF_s)+(s_ET_res_i*s_GSF_i))*(1/24)))*Rad_Spec!BF117,".")</f>
        <v>40.934967150433714</v>
      </c>
      <c r="J117" s="30">
        <f>IFERROR((s_DL/(Rad_Spec!AZ117*s_Fam*s_Foffset*Fsurf!C117*s_EF_res*(1/365)*((s_ET_res_o*s_GSF_s)+(s_ET_res_i*s_GSF_i))*(1/24)))*Rad_Spec!BF117,".")</f>
        <v>102.92896364415409</v>
      </c>
      <c r="K117" s="30">
        <f>IFERROR((s_DL/(Rad_Spec!BA117*s_Fam*s_Foffset*Fsurf!C117*s_EF_res*(1/365)*((s_ET_res_o*s_GSF_s)+(s_ET_res_i*s_GSF_i))*(1/24)))*Rad_Spec!BF117,".")</f>
        <v>46.859765027470154</v>
      </c>
      <c r="L117" s="30">
        <f>IFERROR((s_DL/(Rad_Spec!BB117*s_Fam*s_Foffset*Fsurf!C117*s_EF_res*(1/365)*((s_ET_res_o*s_GSF_s)+(s_ET_res_i*s_GSF_i))*(1/24)))*Rad_Spec!BF117,".")</f>
        <v>40.934967150433714</v>
      </c>
      <c r="M117" s="30">
        <f>IFERROR((s_DL/(Rad_Spec!AY117*s_Fam*s_Foffset*Fsurf!C117*s_EF_res*(1/365)*((s_ET_res_o*s_GSF_s)+(s_ET_res_i*s_GSF_i))*(1/24)))*Rad_Spec!BF117,".")</f>
        <v>92.533916437784825</v>
      </c>
      <c r="N117" s="30">
        <f>IFERROR((s_DL/(Rad_Spec!AV117*s_Fam*s_Foffset*s_EF_res*(1/365)*acf!D117*((s_ET_res_o*s_GSF_s)+(s_ET_res_i*s_GSF_i))*(1/24)))*Rad_Spec!BF117,".")</f>
        <v>45.049278255553574</v>
      </c>
      <c r="O117" s="30">
        <f>IFERROR((s_DL/(Rad_Spec!AZ117*s_Fam*s_Foffset*s_EF_res*(1/365)*acf!E117*((s_ET_res_o*s_GSF_s)+(s_ET_res_i*s_GSF_i))*(1/24)))*Rad_Spec!BF117,".")</f>
        <v>125.51188551831926</v>
      </c>
      <c r="P117" s="30">
        <f>IFERROR((s_DL/(Rad_Spec!BA117*s_Fam*s_Foffset*s_EF_res*(1/365)*acf!F117*((s_ET_res_o*s_GSF_s)+(s_ET_res_i*s_GSF_i))*(1/24)))*Rad_Spec!BF117,".")</f>
        <v>57.272228518969868</v>
      </c>
      <c r="Q117" s="30">
        <f>IFERROR((s_DL/(Rad_Spec!BB117*s_Fam*s_Foffset*s_EF_res*(1/365)*acf!G117*((s_ET_res_o*s_GSF_s)+(s_ET_res_i*s_GSF_i))*(1/24)))*Rad_Spec!BF117,".")</f>
        <v>50.03162651719672</v>
      </c>
      <c r="R117" s="30">
        <f>IFERROR((s_DL/(Rad_Spec!AY117*s_Fam*s_Foffset*s_EF_res*(1/365)*acf!C117*((s_ET_res_o*s_GSF_s)+(s_ET_res_i*s_GSF_i))*(1/24)))*Rad_Spec!BF117,".")</f>
        <v>106.71720969760551</v>
      </c>
    </row>
    <row r="118" spans="1:18">
      <c r="A118" s="88" t="s">
        <v>125</v>
      </c>
      <c r="B118" s="28"/>
      <c r="C118" s="30">
        <f>IFERROR((s_DL/(k_decay*Rad_Spec!X118*s_IFDres_adj))*Rad_Spec!BF118,".")</f>
        <v>38811.74025688359</v>
      </c>
      <c r="D118" s="30">
        <f>IFERROR((s_DL/(k_decay*Rad_Spec!AN118*s_IFAres_adj*(1/s_PEFm_pp)*s_SLF*(s_ET_res_o+s_ET_res_i)*(1/24)))*Rad_Spec!BF118,".")</f>
        <v>523069.91543478589</v>
      </c>
      <c r="E118" s="30">
        <f>IFERROR((s_DL/(k_decay*Rad_Spec!AN118*s_IFAres_adj*(1/s_PEF)*s_SLF*(s_ET_res_o+s_ET_res_i)*(1/24)))*Rad_Spec!BF118,".")</f>
        <v>2567237.1634437516</v>
      </c>
      <c r="F118" s="30">
        <f>IFERROR((s_DL/(k_decay*Rad_Spec!AY118*s_Fam*s_Foffset*s_EF_res*(1/365)*acf!C118*((s_ET_res_o*s_GSF_s)+(s_ET_res_i*s_GSF_i))*(1/24)))*Rad_Spec!BF118,".")</f>
        <v>2987.8161886498442</v>
      </c>
      <c r="G118" s="30">
        <f t="shared" si="6"/>
        <v>2771.2535231322122</v>
      </c>
      <c r="H118" s="30">
        <f t="shared" si="7"/>
        <v>2759.6118619935201</v>
      </c>
      <c r="I118" s="89">
        <f>IFERROR((s_DL/(Rad_Spec!AV118*s_Fam*s_Foffset*Fsurf!C118*s_EF_res*(1/365)*((s_ET_res_o*s_GSF_s)+(s_ET_res_i*s_GSF_i))*(1/24)))*Rad_Spec!BF118,".")</f>
        <v>456.05161078142112</v>
      </c>
      <c r="J118" s="30">
        <f>IFERROR((s_DL/(Rad_Spec!AZ118*s_Fam*s_Foffset*Fsurf!C118*s_EF_res*(1/365)*((s_ET_res_o*s_GSF_s)+(s_ET_res_i*s_GSF_i))*(1/24)))*Rad_Spec!BF118,".")</f>
        <v>2342.2055560184244</v>
      </c>
      <c r="K118" s="30">
        <f>IFERROR((s_DL/(Rad_Spec!BA118*s_Fam*s_Foffset*Fsurf!C118*s_EF_res*(1/365)*((s_ET_res_o*s_GSF_s)+(s_ET_res_i*s_GSF_i))*(1/24)))*Rad_Spec!BF118,".")</f>
        <v>822.96586127374644</v>
      </c>
      <c r="L118" s="30">
        <f>IFERROR((s_DL/(Rad_Spec!BB118*s_Fam*s_Foffset*Fsurf!C118*s_EF_res*(1/365)*((s_ET_res_o*s_GSF_s)+(s_ET_res_i*s_GSF_i))*(1/24)))*Rad_Spec!BF118,".")</f>
        <v>523.27309098330693</v>
      </c>
      <c r="M118" s="30">
        <f>IFERROR((s_DL/(Rad_Spec!AY118*s_Fam*s_Foffset*Fsurf!C118*s_EF_res*(1/365)*((s_ET_res_o*s_GSF_s)+(s_ET_res_i*s_GSF_i))*(1/24)))*Rad_Spec!BF118,".")</f>
        <v>2371.4120962926058</v>
      </c>
      <c r="N118" s="30">
        <f>IFERROR((s_DL/(Rad_Spec!AV118*s_Fam*s_Foffset*s_EF_res*(1/365)*acf!D118*((s_ET_res_o*s_GSF_s)+(s_ET_res_i*s_GSF_i))*(1/24)))*Rad_Spec!BF118,".")</f>
        <v>471.10211543388795</v>
      </c>
      <c r="O118" s="30">
        <f>IFERROR((s_DL/(Rad_Spec!AZ118*s_Fam*s_Foffset*s_EF_res*(1/365)*acf!E118*((s_ET_res_o*s_GSF_s)+(s_ET_res_i*s_GSF_i))*(1/24)))*Rad_Spec!BF118,".")</f>
        <v>2451.7214842200833</v>
      </c>
      <c r="P118" s="30">
        <f>IFERROR((s_DL/(Rad_Spec!BA118*s_Fam*s_Foffset*s_EF_res*(1/365)*acf!F118*((s_ET_res_o*s_GSF_s)+(s_ET_res_i*s_GSF_i))*(1/24)))*Rad_Spec!BF118,".")</f>
        <v>858.05140061855434</v>
      </c>
      <c r="Q118" s="30">
        <f>IFERROR((s_DL/(Rad_Spec!BB118*s_Fam*s_Foffset*s_EF_res*(1/365)*acf!G118*((s_ET_res_o*s_GSF_s)+(s_ET_res_i*s_GSF_i))*(1/24)))*Rad_Spec!BF118,".")</f>
        <v>560.65545396718414</v>
      </c>
      <c r="R118" s="30">
        <f>IFERROR((s_DL/(Rad_Spec!AY118*s_Fam*s_Foffset*s_EF_res*(1/365)*acf!C118*((s_ET_res_o*s_GSF_s)+(s_ET_res_i*s_GSF_i))*(1/24)))*Rad_Spec!BF118,".")</f>
        <v>2643.6104050237009</v>
      </c>
    </row>
    <row r="119" spans="1:18">
      <c r="A119" s="34" t="s">
        <v>126</v>
      </c>
      <c r="B119" s="90" t="s">
        <v>9</v>
      </c>
      <c r="C119" s="30" t="str">
        <f>IFERROR((s_DL/(k_decay*Rad_Spec!X119*s_IFDres_adj))*Rad_Spec!BF119,".")</f>
        <v>.</v>
      </c>
      <c r="D119" s="30" t="str">
        <f>IFERROR((s_DL/(k_decay*Rad_Spec!AN119*s_IFAres_adj*(1/s_PEFm_pp)*s_SLF*(s_ET_res_o+s_ET_res_i)*(1/24)))*Rad_Spec!BF119,".")</f>
        <v>.</v>
      </c>
      <c r="E119" s="30" t="str">
        <f>IFERROR((s_DL/(k_decay*Rad_Spec!AN119*s_IFAres_adj*(1/s_PEF)*s_SLF*(s_ET_res_o+s_ET_res_i)*(1/24)))*Rad_Spec!BF119,".")</f>
        <v>.</v>
      </c>
      <c r="F119" s="30">
        <f>IFERROR((s_DL/(k_decay*Rad_Spec!AY119*s_Fam*s_Foffset*s_EF_res*(1/365)*acf!C119*((s_ET_res_o*s_GSF_s)+(s_ET_res_i*s_GSF_i))*(1/24)))*Rad_Spec!BF119,".")</f>
        <v>20681827.859105412</v>
      </c>
      <c r="G119" s="30">
        <f t="shared" si="6"/>
        <v>20681827.859105412</v>
      </c>
      <c r="H119" s="30">
        <f t="shared" si="7"/>
        <v>20681827.859105412</v>
      </c>
      <c r="I119" s="89">
        <f>IFERROR((s_DL/(Rad_Spec!AV119*s_Fam*s_Foffset*Fsurf!C119*s_EF_res*(1/365)*((s_ET_res_o*s_GSF_s)+(s_ET_res_i*s_GSF_i))*(1/24)))*Rad_Spec!BF119,".")</f>
        <v>88715769.89299044</v>
      </c>
      <c r="J119" s="30">
        <f>IFERROR((s_DL/(Rad_Spec!AZ119*s_Fam*s_Foffset*Fsurf!C119*s_EF_res*(1/365)*((s_ET_res_o*s_GSF_s)+(s_ET_res_i*s_GSF_i))*(1/24)))*Rad_Spec!BF119,".")</f>
        <v>149462035.97735336</v>
      </c>
      <c r="K119" s="30">
        <f>IFERROR((s_DL/(Rad_Spec!BA119*s_Fam*s_Foffset*Fsurf!C119*s_EF_res*(1/365)*((s_ET_res_o*s_GSF_s)+(s_ET_res_i*s_GSF_i))*(1/24)))*Rad_Spec!BF119,".")</f>
        <v>107211283.75760683</v>
      </c>
      <c r="L119" s="30">
        <f>IFERROR((s_DL/(Rad_Spec!BB119*s_Fam*s_Foffset*Fsurf!C119*s_EF_res*(1/365)*((s_ET_res_o*s_GSF_s)+(s_ET_res_i*s_GSF_i))*(1/24)))*Rad_Spec!BF119,".")</f>
        <v>90976891.46447596</v>
      </c>
      <c r="M119" s="30">
        <f>IFERROR((s_DL/(Rad_Spec!AY119*s_Fam*s_Foffset*Fsurf!C119*s_EF_res*(1/365)*((s_ET_res_o*s_GSF_s)+(s_ET_res_i*s_GSF_i))*(1/24)))*Rad_Spec!BF119,".")</f>
        <v>15844110.627695955</v>
      </c>
      <c r="N119" s="30">
        <f>IFERROR((s_DL/(Rad_Spec!AV119*s_Fam*s_Foffset*s_EF_res*(1/365)*acf!D119*((s_ET_res_o*s_GSF_s)+(s_ET_res_i*s_GSF_i))*(1/24)))*Rad_Spec!BF119,".")</f>
        <v>99747348.656165212</v>
      </c>
      <c r="O119" s="30">
        <f>IFERROR((s_DL/(Rad_Spec!AZ119*s_Fam*s_Foffset*s_EF_res*(1/365)*acf!E119*((s_ET_res_o*s_GSF_s)+(s_ET_res_i*s_GSF_i))*(1/24)))*Rad_Spec!BF119,".")</f>
        <v>178020297.84115258</v>
      </c>
      <c r="P119" s="30">
        <f>IFERROR((s_DL/(Rad_Spec!BA119*s_Fam*s_Foffset*s_EF_res*(1/365)*acf!F119*((s_ET_res_o*s_GSF_s)+(s_ET_res_i*s_GSF_i))*(1/24)))*Rad_Spec!BF119,".")</f>
        <v>129174507.9324244</v>
      </c>
      <c r="Q119" s="30">
        <f>IFERROR((s_DL/(Rad_Spec!BB119*s_Fam*s_Foffset*s_EF_res*(1/365)*acf!G119*((s_ET_res_o*s_GSF_s)+(s_ET_res_i*s_GSF_i))*(1/24)))*Rad_Spec!BF119,".")</f>
        <v>108736643.18218361</v>
      </c>
      <c r="R119" s="30">
        <f>IFERROR((s_DL/(Rad_Spec!AY119*s_Fam*s_Foffset*s_EF_res*(1/365)*acf!C119*((s_ET_res_o*s_GSF_s)+(s_ET_res_i*s_GSF_i))*(1/24)))*Rad_Spec!BF119,".")</f>
        <v>18299216.508344479</v>
      </c>
    </row>
    <row r="120" spans="1:18">
      <c r="A120" s="34" t="s">
        <v>127</v>
      </c>
      <c r="B120" s="28" t="s">
        <v>9</v>
      </c>
      <c r="C120" s="30" t="str">
        <f>IFERROR((s_DL/(k_decay*Rad_Spec!X120*s_IFDres_adj))*Rad_Spec!BF120,".")</f>
        <v>.</v>
      </c>
      <c r="D120" s="30" t="str">
        <f>IFERROR((s_DL/(k_decay*Rad_Spec!AN120*s_IFAres_adj*(1/s_PEFm_pp)*s_SLF*(s_ET_res_o+s_ET_res_i)*(1/24)))*Rad_Spec!BF120,".")</f>
        <v>.</v>
      </c>
      <c r="E120" s="30" t="str">
        <f>IFERROR((s_DL/(k_decay*Rad_Spec!AN120*s_IFAres_adj*(1/s_PEF)*s_SLF*(s_ET_res_o+s_ET_res_i)*(1/24)))*Rad_Spec!BF120,".")</f>
        <v>.</v>
      </c>
      <c r="F120" s="30">
        <f>IFERROR((s_DL/(k_decay*Rad_Spec!AY120*s_Fam*s_Foffset*s_EF_res*(1/365)*acf!C120*((s_ET_res_o*s_GSF_s)+(s_ET_res_i*s_GSF_i))*(1/24)))*Rad_Spec!BF120,".")</f>
        <v>1322037.6771416408</v>
      </c>
      <c r="G120" s="30">
        <f t="shared" si="6"/>
        <v>1322037.6771416408</v>
      </c>
      <c r="H120" s="30">
        <f t="shared" si="7"/>
        <v>1322037.6771416408</v>
      </c>
      <c r="I120" s="89">
        <f>IFERROR((s_DL/(Rad_Spec!AV120*s_Fam*s_Foffset*Fsurf!C120*s_EF_res*(1/365)*((s_ET_res_o*s_GSF_s)+(s_ET_res_i*s_GSF_i))*(1/24)))*Rad_Spec!BF120,".")</f>
        <v>195830.62390090615</v>
      </c>
      <c r="J120" s="30">
        <f>IFERROR((s_DL/(Rad_Spec!AZ120*s_Fam*s_Foffset*Fsurf!C120*s_EF_res*(1/365)*((s_ET_res_o*s_GSF_s)+(s_ET_res_i*s_GSF_i))*(1/24)))*Rad_Spec!BF120,".")</f>
        <v>1070851.5862517806</v>
      </c>
      <c r="K120" s="30">
        <f>IFERROR((s_DL/(Rad_Spec!BA120*s_Fam*s_Foffset*Fsurf!C120*s_EF_res*(1/365)*((s_ET_res_o*s_GSF_s)+(s_ET_res_i*s_GSF_i))*(1/24)))*Rad_Spec!BF120,".")</f>
        <v>372727.34770089603</v>
      </c>
      <c r="L120" s="30">
        <f>IFERROR((s_DL/(Rad_Spec!BB120*s_Fam*s_Foffset*Fsurf!C120*s_EF_res*(1/365)*((s_ET_res_o*s_GSF_s)+(s_ET_res_i*s_GSF_i))*(1/24)))*Rad_Spec!BF120,".")</f>
        <v>233035.06022059472</v>
      </c>
      <c r="M120" s="30">
        <f>IFERROR((s_DL/(Rad_Spec!AY120*s_Fam*s_Foffset*Fsurf!C120*s_EF_res*(1/365)*((s_ET_res_o*s_GSF_s)+(s_ET_res_i*s_GSF_i))*(1/24)))*Rad_Spec!BF120,".")</f>
        <v>1067359.7479139704</v>
      </c>
      <c r="N120" s="30">
        <f>IFERROR((s_DL/(Rad_Spec!AV120*s_Fam*s_Foffset*s_EF_res*(1/365)*acf!D120*((s_ET_res_o*s_GSF_s)+(s_ET_res_i*s_GSF_i))*(1/24)))*Rad_Spec!BF120,".")</f>
        <v>197701.61712288935</v>
      </c>
      <c r="O120" s="30">
        <f>IFERROR((s_DL/(Rad_Spec!AZ120*s_Fam*s_Foffset*s_EF_res*(1/365)*acf!E120*((s_ET_res_o*s_GSF_s)+(s_ET_res_i*s_GSF_i))*(1/24)))*Rad_Spec!BF120,".")</f>
        <v>1094070.2534158477</v>
      </c>
      <c r="P120" s="30">
        <f>IFERROR((s_DL/(Rad_Spec!BA120*s_Fam*s_Foffset*s_EF_res*(1/365)*acf!F120*((s_ET_res_o*s_GSF_s)+(s_ET_res_i*s_GSF_i))*(1/24)))*Rad_Spec!BF120,".")</f>
        <v>376421.63645686925</v>
      </c>
      <c r="Q120" s="30">
        <f>IFERROR((s_DL/(Rad_Spec!BB120*s_Fam*s_Foffset*s_EF_res*(1/365)*acf!G120*((s_ET_res_o*s_GSF_s)+(s_ET_res_i*s_GSF_i))*(1/24)))*Rad_Spec!BF120,".")</f>
        <v>242574.02453674708</v>
      </c>
      <c r="R120" s="30">
        <f>IFERROR((s_DL/(Rad_Spec!AY120*s_Fam*s_Foffset*s_EF_res*(1/365)*acf!C120*((s_ET_res_o*s_GSF_s)+(s_ET_res_i*s_GSF_i))*(1/24)))*Rad_Spec!BF120,".")</f>
        <v>1169734.7957353189</v>
      </c>
    </row>
    <row r="121" spans="1:18">
      <c r="A121" s="34" t="s">
        <v>128</v>
      </c>
      <c r="B121" s="90" t="s">
        <v>9</v>
      </c>
      <c r="C121" s="30" t="str">
        <f>IFERROR((s_DL/(k_decay*Rad_Spec!X121*s_IFDres_adj))*Rad_Spec!BF121,".")</f>
        <v>.</v>
      </c>
      <c r="D121" s="30" t="str">
        <f>IFERROR((s_DL/(k_decay*Rad_Spec!AN121*s_IFAres_adj*(1/s_PEFm_pp)*s_SLF*(s_ET_res_o+s_ET_res_i)*(1/24)))*Rad_Spec!BF121,".")</f>
        <v>.</v>
      </c>
      <c r="E121" s="30" t="str">
        <f>IFERROR((s_DL/(k_decay*Rad_Spec!AN121*s_IFAres_adj*(1/s_PEF)*s_SLF*(s_ET_res_o+s_ET_res_i)*(1/24)))*Rad_Spec!BF121,".")</f>
        <v>.</v>
      </c>
      <c r="F121" s="30">
        <f>IFERROR((s_DL/(k_decay*Rad_Spec!AY121*s_Fam*s_Foffset*s_EF_res*(1/365)*acf!C121*((s_ET_res_o*s_GSF_s)+(s_ET_res_i*s_GSF_i))*(1/24)))*Rad_Spec!BF121,".")</f>
        <v>1671415.7038416811</v>
      </c>
      <c r="G121" s="30">
        <f t="shared" si="6"/>
        <v>1671415.7038416809</v>
      </c>
      <c r="H121" s="30">
        <f t="shared" si="7"/>
        <v>1671415.7038416809</v>
      </c>
      <c r="I121" s="89" t="str">
        <f>IFERROR((s_DL/(Rad_Spec!AV121*s_Fam*s_Foffset*Fsurf!C121*s_EF_res*(1/365)*((s_ET_res_o*s_GSF_s)+(s_ET_res_i*s_GSF_i))*(1/24)))*Rad_Spec!BF121,".")</f>
        <v>.</v>
      </c>
      <c r="J121" s="30" t="str">
        <f>IFERROR((s_DL/(Rad_Spec!AZ121*s_Fam*s_Foffset*Fsurf!C121*s_EF_res*(1/365)*((s_ET_res_o*s_GSF_s)+(s_ET_res_i*s_GSF_i))*(1/24)))*Rad_Spec!BF121,".")</f>
        <v>.</v>
      </c>
      <c r="K121" s="30" t="str">
        <f>IFERROR((s_DL/(Rad_Spec!BA121*s_Fam*s_Foffset*Fsurf!C121*s_EF_res*(1/365)*((s_ET_res_o*s_GSF_s)+(s_ET_res_i*s_GSF_i))*(1/24)))*Rad_Spec!BF121,".")</f>
        <v>.</v>
      </c>
      <c r="L121" s="30" t="str">
        <f>IFERROR((s_DL/(Rad_Spec!BB121*s_Fam*s_Foffset*Fsurf!C121*s_EF_res*(1/365)*((s_ET_res_o*s_GSF_s)+(s_ET_res_i*s_GSF_i))*(1/24)))*Rad_Spec!BF121,".")</f>
        <v>.</v>
      </c>
      <c r="M121" s="30" t="str">
        <f>IFERROR((s_DL/(Rad_Spec!AY121*s_Fam*s_Foffset*Fsurf!C121*s_EF_res*(1/365)*((s_ET_res_o*s_GSF_s)+(s_ET_res_i*s_GSF_i))*(1/24)))*Rad_Spec!BF121,".")</f>
        <v>.</v>
      </c>
      <c r="N121" s="30">
        <f>IFERROR((s_DL/(Rad_Spec!AV121*s_Fam*s_Foffset*s_EF_res*(1/365)*acf!D121*((s_ET_res_o*s_GSF_s)+(s_ET_res_i*s_GSF_i))*(1/24)))*Rad_Spec!BF121,".")</f>
        <v>253103.96341456295</v>
      </c>
      <c r="O121" s="30">
        <f>IFERROR((s_DL/(Rad_Spec!AZ121*s_Fam*s_Foffset*s_EF_res*(1/365)*acf!E121*((s_ET_res_o*s_GSF_s)+(s_ET_res_i*s_GSF_i))*(1/24)))*Rad_Spec!BF121,".")</f>
        <v>1382756.4132519152</v>
      </c>
      <c r="P121" s="30">
        <f>IFERROR((s_DL/(Rad_Spec!BA121*s_Fam*s_Foffset*s_EF_res*(1/365)*acf!F121*((s_ET_res_o*s_GSF_s)+(s_ET_res_i*s_GSF_i))*(1/24)))*Rad_Spec!BF121,".")</f>
        <v>480195.37855415686</v>
      </c>
      <c r="Q121" s="30">
        <f>IFERROR((s_DL/(Rad_Spec!BB121*s_Fam*s_Foffset*s_EF_res*(1/365)*acf!G121*((s_ET_res_o*s_GSF_s)+(s_ET_res_i*s_GSF_i))*(1/24)))*Rad_Spec!BF121,".")</f>
        <v>301711.43082439556</v>
      </c>
      <c r="R121" s="30">
        <f>IFERROR((s_DL/(Rad_Spec!AY121*s_Fam*s_Foffset*s_EF_res*(1/365)*acf!C121*((s_ET_res_o*s_GSF_s)+(s_ET_res_i*s_GSF_i))*(1/24)))*Rad_Spec!BF121,".")</f>
        <v>1478863.3794077465</v>
      </c>
    </row>
    <row r="122" spans="1:18">
      <c r="A122" s="88" t="s">
        <v>129</v>
      </c>
      <c r="B122" s="28"/>
      <c r="C122" s="30">
        <f>IFERROR((s_DL/(k_decay*Rad_Spec!X122*s_IFDres_adj))*Rad_Spec!BF122,".")</f>
        <v>17900.231502160623</v>
      </c>
      <c r="D122" s="30">
        <f>IFERROR((s_DL/(k_decay*Rad_Spec!AN122*s_IFAres_adj*(1/s_PEFm_pp)*s_SLF*(s_ET_res_o+s_ET_res_i)*(1/24)))*Rad_Spec!BF122,".")</f>
        <v>354710.85877751169</v>
      </c>
      <c r="E122" s="30">
        <f>IFERROR((s_DL/(k_decay*Rad_Spec!AN122*s_IFAres_adj*(1/s_PEF)*s_SLF*(s_ET_res_o+s_ET_res_i)*(1/24)))*Rad_Spec!BF122,".")</f>
        <v>1740927.6887464374</v>
      </c>
      <c r="F122" s="30">
        <f>IFERROR((s_DL/(k_decay*Rad_Spec!AY122*s_Fam*s_Foffset*s_EF_res*(1/365)*acf!C122*((s_ET_res_o*s_GSF_s)+(s_ET_res_i*s_GSF_i))*(1/24)))*Rad_Spec!BF122,".")</f>
        <v>5862.7799512320462</v>
      </c>
      <c r="G122" s="30">
        <f t="shared" si="6"/>
        <v>4405.1475223205352</v>
      </c>
      <c r="H122" s="30">
        <f t="shared" si="7"/>
        <v>4362.0131602632464</v>
      </c>
      <c r="I122" s="89" t="str">
        <f>IFERROR((s_DL/(Rad_Spec!AV122*s_Fam*s_Foffset*Fsurf!C122*s_EF_res*(1/365)*((s_ET_res_o*s_GSF_s)+(s_ET_res_i*s_GSF_i))*(1/24)))*Rad_Spec!BF122,".")</f>
        <v>.</v>
      </c>
      <c r="J122" s="30" t="str">
        <f>IFERROR((s_DL/(Rad_Spec!AZ122*s_Fam*s_Foffset*Fsurf!C122*s_EF_res*(1/365)*((s_ET_res_o*s_GSF_s)+(s_ET_res_i*s_GSF_i))*(1/24)))*Rad_Spec!BF122,".")</f>
        <v>.</v>
      </c>
      <c r="K122" s="30" t="str">
        <f>IFERROR((s_DL/(Rad_Spec!BA122*s_Fam*s_Foffset*Fsurf!C122*s_EF_res*(1/365)*((s_ET_res_o*s_GSF_s)+(s_ET_res_i*s_GSF_i))*(1/24)))*Rad_Spec!BF122,".")</f>
        <v>.</v>
      </c>
      <c r="L122" s="30" t="str">
        <f>IFERROR((s_DL/(Rad_Spec!BB122*s_Fam*s_Foffset*Fsurf!C122*s_EF_res*(1/365)*((s_ET_res_o*s_GSF_s)+(s_ET_res_i*s_GSF_i))*(1/24)))*Rad_Spec!BF122,".")</f>
        <v>.</v>
      </c>
      <c r="M122" s="30" t="str">
        <f>IFERROR((s_DL/(Rad_Spec!AY122*s_Fam*s_Foffset*Fsurf!C122*s_EF_res*(1/365)*((s_ET_res_o*s_GSF_s)+(s_ET_res_i*s_GSF_i))*(1/24)))*Rad_Spec!BF122,".")</f>
        <v>.</v>
      </c>
      <c r="N122" s="30">
        <f>IFERROR((s_DL/(Rad_Spec!AV122*s_Fam*s_Foffset*s_EF_res*(1/365)*acf!D122*((s_ET_res_o*s_GSF_s)+(s_ET_res_i*s_GSF_i))*(1/24)))*Rad_Spec!BF122,".")</f>
        <v>1145.5431109064432</v>
      </c>
      <c r="O122" s="30">
        <f>IFERROR((s_DL/(Rad_Spec!AZ122*s_Fam*s_Foffset*s_EF_res*(1/365)*acf!E122*((s_ET_res_o*s_GSF_s)+(s_ET_res_i*s_GSF_i))*(1/24)))*Rad_Spec!BF122,".")</f>
        <v>5136.4428431457009</v>
      </c>
      <c r="P122" s="30">
        <f>IFERROR((s_DL/(Rad_Spec!BA122*s_Fam*s_Foffset*s_EF_res*(1/365)*acf!F122*((s_ET_res_o*s_GSF_s)+(s_ET_res_i*s_GSF_i))*(1/24)))*Rad_Spec!BF122,".")</f>
        <v>1865.5917547411516</v>
      </c>
      <c r="Q122" s="30">
        <f>IFERROR((s_DL/(Rad_Spec!BB122*s_Fam*s_Foffset*s_EF_res*(1/365)*acf!G122*((s_ET_res_o*s_GSF_s)+(s_ET_res_i*s_GSF_i))*(1/24)))*Rad_Spec!BF122,".")</f>
        <v>1259.9885653996107</v>
      </c>
      <c r="R122" s="30">
        <f>IFERROR((s_DL/(Rad_Spec!AY122*s_Fam*s_Foffset*s_EF_res*(1/365)*acf!C122*((s_ET_res_o*s_GSF_s)+(s_ET_res_i*s_GSF_i))*(1/24)))*Rad_Spec!BF122,".")</f>
        <v>5187.369336948781</v>
      </c>
    </row>
    <row r="123" spans="1:18">
      <c r="A123" s="34" t="s">
        <v>130</v>
      </c>
      <c r="B123" s="28" t="s">
        <v>9</v>
      </c>
      <c r="C123" s="30">
        <f>IFERROR((s_DL/(k_decay*Rad_Spec!X123*s_IFDres_adj))*Rad_Spec!BF123,".")</f>
        <v>0.6846485458217918</v>
      </c>
      <c r="D123" s="30">
        <f>IFERROR((s_DL/(k_decay*Rad_Spec!AN123*s_IFAres_adj*(1/s_PEFm_pp)*s_SLF*(s_ET_res_o+s_ET_res_i)*(1/24)))*Rad_Spec!BF123,".")</f>
        <v>4.6724041670822489E-2</v>
      </c>
      <c r="E123" s="30">
        <f>IFERROR((s_DL/(k_decay*Rad_Spec!AN123*s_IFAres_adj*(1/s_PEF)*s_SLF*(s_ET_res_o+s_ET_res_i)*(1/24)))*Rad_Spec!BF123,".")</f>
        <v>0.22932249143773406</v>
      </c>
      <c r="F123" s="30">
        <f>IFERROR((s_DL/(k_decay*Rad_Spec!AY123*s_Fam*s_Foffset*s_EF_res*(1/365)*acf!C123*((s_ET_res_o*s_GSF_s)+(s_ET_res_i*s_GSF_i))*(1/24)))*Rad_Spec!BF123,".")</f>
        <v>28884.130524541557</v>
      </c>
      <c r="G123" s="30">
        <f t="shared" si="6"/>
        <v>0.17178266064072681</v>
      </c>
      <c r="H123" s="30">
        <f t="shared" si="7"/>
        <v>4.3738990619021638E-2</v>
      </c>
      <c r="I123" s="89">
        <f>IFERROR((s_DL/(Rad_Spec!AV123*s_Fam*s_Foffset*Fsurf!C123*s_EF_res*(1/365)*((s_ET_res_o*s_GSF_s)+(s_ET_res_i*s_GSF_i))*(1/24)))*Rad_Spec!BF123,".")</f>
        <v>12809.006036054407</v>
      </c>
      <c r="J123" s="30">
        <f>IFERROR((s_DL/(Rad_Spec!AZ123*s_Fam*s_Foffset*Fsurf!C123*s_EF_res*(1/365)*((s_ET_res_o*s_GSF_s)+(s_ET_res_i*s_GSF_i))*(1/24)))*Rad_Spec!BF123,".")</f>
        <v>43462.282549922551</v>
      </c>
      <c r="K123" s="30">
        <f>IFERROR((s_DL/(Rad_Spec!BA123*s_Fam*s_Foffset*Fsurf!C123*s_EF_res*(1/365)*((s_ET_res_o*s_GSF_s)+(s_ET_res_i*s_GSF_i))*(1/24)))*Rad_Spec!BF123,".")</f>
        <v>17954.504187289938</v>
      </c>
      <c r="L123" s="30">
        <f>IFERROR((s_DL/(Rad_Spec!BB123*s_Fam*s_Foffset*Fsurf!C123*s_EF_res*(1/365)*((s_ET_res_o*s_GSF_s)+(s_ET_res_i*s_GSF_i))*(1/24)))*Rad_Spec!BF123,".")</f>
        <v>13239.560860795733</v>
      </c>
      <c r="M123" s="30">
        <f>IFERROR((s_DL/(Rad_Spec!AY123*s_Fam*s_Foffset*Fsurf!C123*s_EF_res*(1/365)*((s_ET_res_o*s_GSF_s)+(s_ET_res_i*s_GSF_i))*(1/24)))*Rad_Spec!BF123,".")</f>
        <v>21156.116071827564</v>
      </c>
      <c r="N123" s="30">
        <f>IFERROR((s_DL/(Rad_Spec!AV123*s_Fam*s_Foffset*s_EF_res*(1/365)*acf!D123*((s_ET_res_o*s_GSF_s)+(s_ET_res_i*s_GSF_i))*(1/24)))*Rad_Spec!BF123,".")</f>
        <v>15473.279291553725</v>
      </c>
      <c r="O123" s="30">
        <f>IFERROR((s_DL/(Rad_Spec!AZ123*s_Fam*s_Foffset*s_EF_res*(1/365)*acf!E123*((s_ET_res_o*s_GSF_s)+(s_ET_res_i*s_GSF_i))*(1/24)))*Rad_Spec!BF123,".")</f>
        <v>53584.961801137484</v>
      </c>
      <c r="P123" s="30">
        <f>IFERROR((s_DL/(Rad_Spec!BA123*s_Fam*s_Foffset*s_EF_res*(1/365)*acf!F123*((s_ET_res_o*s_GSF_s)+(s_ET_res_i*s_GSF_i))*(1/24)))*Rad_Spec!BF123,".")</f>
        <v>22336.015294358698</v>
      </c>
      <c r="Q123" s="30">
        <f>IFERROR((s_DL/(Rad_Spec!BB123*s_Fam*s_Foffset*s_EF_res*(1/365)*acf!G123*((s_ET_res_o*s_GSF_s)+(s_ET_res_i*s_GSF_i))*(1/24)))*Rad_Spec!BF123,".")</f>
        <v>16638.284258544525</v>
      </c>
      <c r="R123" s="30">
        <f>IFERROR((s_DL/(Rad_Spec!AY123*s_Fam*s_Foffset*s_EF_res*(1/365)*acf!C123*((s_ET_res_o*s_GSF_s)+(s_ET_res_i*s_GSF_i))*(1/24)))*Rad_Spec!BF123,".")</f>
        <v>25556.588214767704</v>
      </c>
    </row>
    <row r="124" spans="1:18">
      <c r="A124" s="88" t="s">
        <v>131</v>
      </c>
      <c r="B124" s="28"/>
      <c r="C124" s="30">
        <f>IFERROR((s_DL/(k_decay*Rad_Spec!X124*s_IFDres_adj))*Rad_Spec!BF124,".")</f>
        <v>0.70939433604801982</v>
      </c>
      <c r="D124" s="30">
        <f>IFERROR((s_DL/(k_decay*Rad_Spec!AN124*s_IFAres_adj*(1/s_PEFm_pp)*s_SLF*(s_ET_res_o+s_ET_res_i)*(1/24)))*Rad_Spec!BF124,".")</f>
        <v>4.7649233762486906E-2</v>
      </c>
      <c r="E124" s="30">
        <f>IFERROR((s_DL/(k_decay*Rad_Spec!AN124*s_IFAres_adj*(1/s_PEF)*s_SLF*(s_ET_res_o+s_ET_res_i)*(1/24)))*Rad_Spec!BF124,".")</f>
        <v>0.23386335194406022</v>
      </c>
      <c r="F124" s="30">
        <f>IFERROR((s_DL/(k_decay*Rad_Spec!AY124*s_Fam*s_Foffset*s_EF_res*(1/365)*acf!C124*((s_ET_res_o*s_GSF_s)+(s_ET_res_i*s_GSF_i))*(1/24)))*Rad_Spec!BF124,".")</f>
        <v>23704.888983608107</v>
      </c>
      <c r="G124" s="30">
        <f t="shared" si="6"/>
        <v>0.1758799408419186</v>
      </c>
      <c r="H124" s="30">
        <f t="shared" si="7"/>
        <v>4.4650049517825863E-2</v>
      </c>
      <c r="I124" s="89">
        <f>IFERROR((s_DL/(Rad_Spec!AV124*s_Fam*s_Foffset*Fsurf!C124*s_EF_res*(1/365)*((s_ET_res_o*s_GSF_s)+(s_ET_res_i*s_GSF_i))*(1/24)))*Rad_Spec!BF124,".")</f>
        <v>33980.617255695244</v>
      </c>
      <c r="J124" s="30">
        <f>IFERROR((s_DL/(Rad_Spec!AZ124*s_Fam*s_Foffset*Fsurf!C124*s_EF_res*(1/365)*((s_ET_res_o*s_GSF_s)+(s_ET_res_i*s_GSF_i))*(1/24)))*Rad_Spec!BF124,".")</f>
        <v>74927.463555466253</v>
      </c>
      <c r="K124" s="30">
        <f>IFERROR((s_DL/(Rad_Spec!BA124*s_Fam*s_Foffset*Fsurf!C124*s_EF_res*(1/365)*((s_ET_res_o*s_GSF_s)+(s_ET_res_i*s_GSF_i))*(1/24)))*Rad_Spec!BF124,".")</f>
        <v>40297.526873741161</v>
      </c>
      <c r="L124" s="30">
        <f>IFERROR((s_DL/(Rad_Spec!BB124*s_Fam*s_Foffset*Fsurf!C124*s_EF_res*(1/365)*((s_ET_res_o*s_GSF_s)+(s_ET_res_i*s_GSF_i))*(1/24)))*Rad_Spec!BF124,".")</f>
        <v>34165.294523389246</v>
      </c>
      <c r="M124" s="30">
        <f>IFERROR((s_DL/(Rad_Spec!AY124*s_Fam*s_Foffset*Fsurf!C124*s_EF_res*(1/365)*((s_ET_res_o*s_GSF_s)+(s_ET_res_i*s_GSF_i))*(1/24)))*Rad_Spec!BF124,".")</f>
        <v>17319.580117434827</v>
      </c>
      <c r="N124" s="30">
        <f>IFERROR((s_DL/(Rad_Spec!AV124*s_Fam*s_Foffset*s_EF_res*(1/365)*acf!D124*((s_ET_res_o*s_GSF_s)+(s_ET_res_i*s_GSF_i))*(1/24)))*Rad_Spec!BF124,".")</f>
        <v>41150.527496646944</v>
      </c>
      <c r="O124" s="30">
        <f>IFERROR((s_DL/(Rad_Spec!AZ124*s_Fam*s_Foffset*s_EF_res*(1/365)*acf!E124*((s_ET_res_o*s_GSF_s)+(s_ET_res_i*s_GSF_i))*(1/24)))*Rad_Spec!BF124,".")</f>
        <v>92351.060391936509</v>
      </c>
      <c r="P124" s="30">
        <f>IFERROR((s_DL/(Rad_Spec!BA124*s_Fam*s_Foffset*s_EF_res*(1/365)*acf!F124*((s_ET_res_o*s_GSF_s)+(s_ET_res_i*s_GSF_i))*(1/24)))*Rad_Spec!BF124,".")</f>
        <v>50107.456072067507</v>
      </c>
      <c r="Q124" s="30">
        <f>IFERROR((s_DL/(Rad_Spec!BB124*s_Fam*s_Foffset*s_EF_res*(1/365)*acf!G124*((s_ET_res_o*s_GSF_s)+(s_ET_res_i*s_GSF_i))*(1/24)))*Rad_Spec!BF124,".")</f>
        <v>42266.337094623814</v>
      </c>
      <c r="R124" s="30">
        <f>IFERROR((s_DL/(Rad_Spec!AY124*s_Fam*s_Foffset*s_EF_res*(1/365)*acf!C124*((s_ET_res_o*s_GSF_s)+(s_ET_res_i*s_GSF_i))*(1/24)))*Rad_Spec!BF124,".")</f>
        <v>20974.011522213576</v>
      </c>
    </row>
    <row r="125" spans="1:18">
      <c r="A125" s="88" t="s">
        <v>132</v>
      </c>
      <c r="B125" s="28"/>
      <c r="C125" s="30">
        <f>IFERROR((s_DL/(k_decay*Rad_Spec!X125*s_IFDres_adj))*Rad_Spec!BF125,".")</f>
        <v>0.75074228899159201</v>
      </c>
      <c r="D125" s="30">
        <f>IFERROR((s_DL/(k_decay*Rad_Spec!AN125*s_IFAres_adj*(1/s_PEFm_pp)*s_SLF*(s_ET_res_o+s_ET_res_i)*(1/24)))*Rad_Spec!BF125,".")</f>
        <v>5.271156287678979E-2</v>
      </c>
      <c r="E125" s="30">
        <f>IFERROR((s_DL/(k_decay*Rad_Spec!AN125*s_IFAres_adj*(1/s_PEF)*s_SLF*(s_ET_res_o+s_ET_res_i)*(1/24)))*Rad_Spec!BF125,".")</f>
        <v>0.25870936019712321</v>
      </c>
      <c r="F125" s="30">
        <f>IFERROR((s_DL/(k_decay*Rad_Spec!AY125*s_Fam*s_Foffset*s_EF_res*(1/365)*acf!C125*((s_ET_res_o*s_GSF_s)+(s_ET_res_i*s_GSF_i))*(1/24)))*Rad_Spec!BF125,".")</f>
        <v>97.72183924569859</v>
      </c>
      <c r="G125" s="30">
        <f t="shared" si="6"/>
        <v>0.1920274231788405</v>
      </c>
      <c r="H125" s="30">
        <f t="shared" si="7"/>
        <v>4.9228544996835912E-2</v>
      </c>
      <c r="I125" s="89">
        <f>IFERROR((s_DL/(Rad_Spec!AV125*s_Fam*s_Foffset*Fsurf!C125*s_EF_res*(1/365)*((s_ET_res_o*s_GSF_s)+(s_ET_res_i*s_GSF_i))*(1/24)))*Rad_Spec!BF125,".")</f>
        <v>18.455361554848942</v>
      </c>
      <c r="J125" s="30">
        <f>IFERROR((s_DL/(Rad_Spec!AZ125*s_Fam*s_Foffset*Fsurf!C125*s_EF_res*(1/365)*((s_ET_res_o*s_GSF_s)+(s_ET_res_i*s_GSF_i))*(1/24)))*Rad_Spec!BF125,".")</f>
        <v>73.546871233457523</v>
      </c>
      <c r="K125" s="30">
        <f>IFERROR((s_DL/(Rad_Spec!BA125*s_Fam*s_Foffset*Fsurf!C125*s_EF_res*(1/365)*((s_ET_res_o*s_GSF_s)+(s_ET_res_i*s_GSF_i))*(1/24)))*Rad_Spec!BF125,".")</f>
        <v>26.61830993487828</v>
      </c>
      <c r="L125" s="30">
        <f>IFERROR((s_DL/(Rad_Spec!BB125*s_Fam*s_Foffset*Fsurf!C125*s_EF_res*(1/365)*((s_ET_res_o*s_GSF_s)+(s_ET_res_i*s_GSF_i))*(1/24)))*Rad_Spec!BF125,".")</f>
        <v>18.960987898817404</v>
      </c>
      <c r="M125" s="30">
        <f>IFERROR((s_DL/(Rad_Spec!AY125*s_Fam*s_Foffset*Fsurf!C125*s_EF_res*(1/365)*((s_ET_res_o*s_GSF_s)+(s_ET_res_i*s_GSF_i))*(1/24)))*Rad_Spec!BF125,".")</f>
        <v>74.221532596389295</v>
      </c>
      <c r="N125" s="30">
        <f>IFERROR((s_DL/(Rad_Spec!AV125*s_Fam*s_Foffset*s_EF_res*(1/365)*acf!D125*((s_ET_res_o*s_GSF_s)+(s_ET_res_i*s_GSF_i))*(1/24)))*Rad_Spec!BF125,".")</f>
        <v>24.342705399269089</v>
      </c>
      <c r="O125" s="30">
        <f>IFERROR((s_DL/(Rad_Spec!AZ125*s_Fam*s_Foffset*s_EF_res*(1/365)*acf!E125*((s_ET_res_o*s_GSF_s)+(s_ET_res_i*s_GSF_i))*(1/24)))*Rad_Spec!BF125,".")</f>
        <v>91.014253151403693</v>
      </c>
      <c r="P125" s="30">
        <f>IFERROR((s_DL/(Rad_Spec!BA125*s_Fam*s_Foffset*s_EF_res*(1/365)*acf!F125*((s_ET_res_o*s_GSF_s)+(s_ET_res_i*s_GSF_i))*(1/24)))*Rad_Spec!BF125,".")</f>
        <v>32.727043594616795</v>
      </c>
      <c r="Q125" s="30">
        <f>IFERROR((s_DL/(Rad_Spec!BB125*s_Fam*s_Foffset*s_EF_res*(1/365)*acf!G125*((s_ET_res_o*s_GSF_s)+(s_ET_res_i*s_GSF_i))*(1/24)))*Rad_Spec!BF125,".")</f>
        <v>23.521874177181598</v>
      </c>
      <c r="R125" s="30">
        <f>IFERROR((s_DL/(Rad_Spec!AY125*s_Fam*s_Foffset*s_EF_res*(1/365)*acf!C125*((s_ET_res_o*s_GSF_s)+(s_ET_res_i*s_GSF_i))*(1/24)))*Rad_Spec!BF125,".")</f>
        <v>86.463977271882328</v>
      </c>
    </row>
    <row r="126" spans="1:18">
      <c r="A126" s="88" t="s">
        <v>133</v>
      </c>
      <c r="B126" s="28"/>
      <c r="C126" s="30">
        <f>IFERROR((s_DL/(k_decay*Rad_Spec!X126*s_IFDres_adj))*Rad_Spec!BF126,".")</f>
        <v>0.78656028792734756</v>
      </c>
      <c r="D126" s="30">
        <f>IFERROR((s_DL/(k_decay*Rad_Spec!AN126*s_IFAres_adj*(1/s_PEFm_pp)*s_SLF*(s_ET_res_o+s_ET_res_i)*(1/24)))*Rad_Spec!BF126,".")</f>
        <v>5.5444315175732777E-2</v>
      </c>
      <c r="E126" s="30">
        <f>IFERROR((s_DL/(k_decay*Rad_Spec!AN126*s_IFAres_adj*(1/s_PEF)*s_SLF*(s_ET_res_o+s_ET_res_i)*(1/24)))*Rad_Spec!BF126,".")</f>
        <v>0.27212176082142842</v>
      </c>
      <c r="F126" s="30">
        <f>IFERROR((s_DL/(k_decay*Rad_Spec!AY126*s_Fam*s_Foffset*s_EF_res*(1/365)*acf!C126*((s_ET_res_o*s_GSF_s)+(s_ET_res_i*s_GSF_i))*(1/24)))*Rad_Spec!BF126,".")</f>
        <v>35163.218206202066</v>
      </c>
      <c r="G126" s="30">
        <f t="shared" si="6"/>
        <v>0.20217490241549171</v>
      </c>
      <c r="H126" s="30">
        <f t="shared" si="7"/>
        <v>5.1793341880140766E-2</v>
      </c>
      <c r="I126" s="89">
        <f>IFERROR((s_DL/(Rad_Spec!AV126*s_Fam*s_Foffset*Fsurf!C126*s_EF_res*(1/365)*((s_ET_res_o*s_GSF_s)+(s_ET_res_i*s_GSF_i))*(1/24)))*Rad_Spec!BF126,".")</f>
        <v>68554.048919302993</v>
      </c>
      <c r="J126" s="30">
        <f>IFERROR((s_DL/(Rad_Spec!AZ126*s_Fam*s_Foffset*Fsurf!C126*s_EF_res*(1/365)*((s_ET_res_o*s_GSF_s)+(s_ET_res_i*s_GSF_i))*(1/24)))*Rad_Spec!BF126,".")</f>
        <v>147568.22267371087</v>
      </c>
      <c r="K126" s="30">
        <f>IFERROR((s_DL/(Rad_Spec!BA126*s_Fam*s_Foffset*Fsurf!C126*s_EF_res*(1/365)*((s_ET_res_o*s_GSF_s)+(s_ET_res_i*s_GSF_i))*(1/24)))*Rad_Spec!BF126,".")</f>
        <v>87921.766236364783</v>
      </c>
      <c r="L126" s="30">
        <f>IFERROR((s_DL/(Rad_Spec!BB126*s_Fam*s_Foffset*Fsurf!C126*s_EF_res*(1/365)*((s_ET_res_o*s_GSF_s)+(s_ET_res_i*s_GSF_i))*(1/24)))*Rad_Spec!BF126,".")</f>
        <v>72591.296603927069</v>
      </c>
      <c r="M126" s="30">
        <f>IFERROR((s_DL/(Rad_Spec!AY126*s_Fam*s_Foffset*Fsurf!C126*s_EF_res*(1/365)*((s_ET_res_o*s_GSF_s)+(s_ET_res_i*s_GSF_i))*(1/24)))*Rad_Spec!BF126,".")</f>
        <v>25691.416455495342</v>
      </c>
      <c r="N126" s="30">
        <f>IFERROR((s_DL/(Rad_Spec!AV126*s_Fam*s_Foffset*s_EF_res*(1/365)*acf!D126*((s_ET_res_o*s_GSF_s)+(s_ET_res_i*s_GSF_i))*(1/24)))*Rad_Spec!BF126,".")</f>
        <v>83018.953241275914</v>
      </c>
      <c r="O126" s="30">
        <f>IFERROR((s_DL/(Rad_Spec!AZ126*s_Fam*s_Foffset*s_EF_res*(1/365)*acf!E126*((s_ET_res_o*s_GSF_s)+(s_ET_res_i*s_GSF_i))*(1/24)))*Rad_Spec!BF126,".")</f>
        <v>181634.70975061564</v>
      </c>
      <c r="P126" s="30">
        <f>IFERROR((s_DL/(Rad_Spec!BA126*s_Fam*s_Foffset*s_EF_res*(1/365)*acf!F126*((s_ET_res_o*s_GSF_s)+(s_ET_res_i*s_GSF_i))*(1/24)))*Rad_Spec!BF126,".")</f>
        <v>108469.63251684223</v>
      </c>
      <c r="Q126" s="30">
        <f>IFERROR((s_DL/(Rad_Spec!BB126*s_Fam*s_Foffset*s_EF_res*(1/365)*acf!G126*((s_ET_res_o*s_GSF_s)+(s_ET_res_i*s_GSF_i))*(1/24)))*Rad_Spec!BF126,".")</f>
        <v>89255.310151912883</v>
      </c>
      <c r="R126" s="30">
        <f>IFERROR((s_DL/(Rad_Spec!AY126*s_Fam*s_Foffset*s_EF_res*(1/365)*acf!C126*((s_ET_res_o*s_GSF_s)+(s_ET_res_i*s_GSF_i))*(1/24)))*Rad_Spec!BF126,".")</f>
        <v>31112.305327604867</v>
      </c>
    </row>
    <row r="127" spans="1:18">
      <c r="A127" s="88" t="s">
        <v>134</v>
      </c>
      <c r="B127" s="28"/>
      <c r="C127" s="30" t="str">
        <f>IFERROR((s_DL/(k_decay*Rad_Spec!X127*s_IFDres_adj))*Rad_Spec!BF127,".")</f>
        <v>.</v>
      </c>
      <c r="D127" s="30" t="str">
        <f>IFERROR((s_DL/(k_decay*Rad_Spec!AN127*s_IFAres_adj*(1/s_PEFm_pp)*s_SLF*(s_ET_res_o+s_ET_res_i)*(1/24)))*Rad_Spec!BF127,".")</f>
        <v>.</v>
      </c>
      <c r="E127" s="30" t="str">
        <f>IFERROR((s_DL/(k_decay*Rad_Spec!AN127*s_IFAres_adj*(1/s_PEF)*s_SLF*(s_ET_res_o+s_ET_res_i)*(1/24)))*Rad_Spec!BF127,".")</f>
        <v>.</v>
      </c>
      <c r="F127" s="30" t="str">
        <f>IFERROR((s_DL/(k_decay*Rad_Spec!AY127*s_Fam*s_Foffset*s_EF_res*(1/365)*acf!C127*((s_ET_res_o*s_GSF_s)+(s_ET_res_i*s_GSF_i))*(1/24)))*Rad_Spec!BF127,".")</f>
        <v>.</v>
      </c>
      <c r="G127" s="30" t="str">
        <f t="shared" si="6"/>
        <v>.</v>
      </c>
      <c r="H127" s="30" t="str">
        <f t="shared" si="7"/>
        <v>.</v>
      </c>
      <c r="I127" s="89" t="str">
        <f>IFERROR((s_DL/(Rad_Spec!AV127*s_Fam*s_Foffset*Fsurf!C127*s_EF_res*(1/365)*((s_ET_res_o*s_GSF_s)+(s_ET_res_i*s_GSF_i))*(1/24)))*Rad_Spec!BF127,".")</f>
        <v>.</v>
      </c>
      <c r="J127" s="30" t="str">
        <f>IFERROR((s_DL/(Rad_Spec!AZ127*s_Fam*s_Foffset*Fsurf!C127*s_EF_res*(1/365)*((s_ET_res_o*s_GSF_s)+(s_ET_res_i*s_GSF_i))*(1/24)))*Rad_Spec!BF127,".")</f>
        <v>.</v>
      </c>
      <c r="K127" s="30" t="str">
        <f>IFERROR((s_DL/(Rad_Spec!BA127*s_Fam*s_Foffset*Fsurf!C127*s_EF_res*(1/365)*((s_ET_res_o*s_GSF_s)+(s_ET_res_i*s_GSF_i))*(1/24)))*Rad_Spec!BF127,".")</f>
        <v>.</v>
      </c>
      <c r="L127" s="30" t="str">
        <f>IFERROR((s_DL/(Rad_Spec!BB127*s_Fam*s_Foffset*Fsurf!C127*s_EF_res*(1/365)*((s_ET_res_o*s_GSF_s)+(s_ET_res_i*s_GSF_i))*(1/24)))*Rad_Spec!BF127,".")</f>
        <v>.</v>
      </c>
      <c r="M127" s="30" t="str">
        <f>IFERROR((s_DL/(Rad_Spec!AY127*s_Fam*s_Foffset*Fsurf!C127*s_EF_res*(1/365)*((s_ET_res_o*s_GSF_s)+(s_ET_res_i*s_GSF_i))*(1/24)))*Rad_Spec!BF127,".")</f>
        <v>.</v>
      </c>
      <c r="N127" s="30" t="str">
        <f>IFERROR((s_DL/(Rad_Spec!AV127*s_Fam*s_Foffset*s_EF_res*(1/365)*acf!D127*((s_ET_res_o*s_GSF_s)+(s_ET_res_i*s_GSF_i))*(1/24)))*Rad_Spec!BF127,".")</f>
        <v>.</v>
      </c>
      <c r="O127" s="30" t="str">
        <f>IFERROR((s_DL/(Rad_Spec!AZ127*s_Fam*s_Foffset*s_EF_res*(1/365)*acf!E127*((s_ET_res_o*s_GSF_s)+(s_ET_res_i*s_GSF_i))*(1/24)))*Rad_Spec!BF127,".")</f>
        <v>.</v>
      </c>
      <c r="P127" s="30" t="str">
        <f>IFERROR((s_DL/(Rad_Spec!BA127*s_Fam*s_Foffset*s_EF_res*(1/365)*acf!F127*((s_ET_res_o*s_GSF_s)+(s_ET_res_i*s_GSF_i))*(1/24)))*Rad_Spec!BF127,".")</f>
        <v>.</v>
      </c>
      <c r="Q127" s="30" t="str">
        <f>IFERROR((s_DL/(Rad_Spec!BB127*s_Fam*s_Foffset*s_EF_res*(1/365)*acf!G127*((s_ET_res_o*s_GSF_s)+(s_ET_res_i*s_GSF_i))*(1/24)))*Rad_Spec!BF127,".")</f>
        <v>.</v>
      </c>
      <c r="R127" s="30" t="str">
        <f>IFERROR((s_DL/(Rad_Spec!AY127*s_Fam*s_Foffset*s_EF_res*(1/365)*acf!C127*((s_ET_res_o*s_GSF_s)+(s_ET_res_i*s_GSF_i))*(1/24)))*Rad_Spec!BF127,".")</f>
        <v>.</v>
      </c>
    </row>
    <row r="128" spans="1:18">
      <c r="A128" s="88" t="s">
        <v>135</v>
      </c>
      <c r="B128" s="28"/>
      <c r="C128" s="30">
        <f>IFERROR((s_DL/(k_decay*Rad_Spec!X128*s_IFDres_adj))*Rad_Spec!BF128,".")</f>
        <v>237.24885778945841</v>
      </c>
      <c r="D128" s="30">
        <f>IFERROR((s_DL/(k_decay*Rad_Spec!AN128*s_IFAres_adj*(1/s_PEFm_pp)*s_SLF*(s_ET_res_o+s_ET_res_i)*(1/24)))*Rad_Spec!BF128,".")</f>
        <v>395.93540972263355</v>
      </c>
      <c r="E128" s="30">
        <f>IFERROR((s_DL/(k_decay*Rad_Spec!AN128*s_IFAres_adj*(1/s_PEF)*s_SLF*(s_ET_res_o+s_ET_res_i)*(1/24)))*Rad_Spec!BF128,".")</f>
        <v>1943.2585743693021</v>
      </c>
      <c r="F128" s="30">
        <f>IFERROR((s_DL/(k_decay*Rad_Spec!AY128*s_Fam*s_Foffset*s_EF_res*(1/365)*acf!C128*((s_ET_res_o*s_GSF_s)+(s_ET_res_i*s_GSF_i))*(1/24)))*Rad_Spec!BF128,".")</f>
        <v>303021.70781450724</v>
      </c>
      <c r="G128" s="30">
        <f t="shared" si="6"/>
        <v>211.28770498320031</v>
      </c>
      <c r="H128" s="30">
        <f t="shared" si="7"/>
        <v>148.28109624544967</v>
      </c>
      <c r="I128" s="89">
        <f>IFERROR((s_DL/(Rad_Spec!AV128*s_Fam*s_Foffset*Fsurf!C128*s_EF_res*(1/365)*((s_ET_res_o*s_GSF_s)+(s_ET_res_i*s_GSF_i))*(1/24)))*Rad_Spec!BF128,".")</f>
        <v>122261.07852817595</v>
      </c>
      <c r="J128" s="30">
        <f>IFERROR((s_DL/(Rad_Spec!AZ128*s_Fam*s_Foffset*Fsurf!C128*s_EF_res*(1/365)*((s_ET_res_o*s_GSF_s)+(s_ET_res_i*s_GSF_i))*(1/24)))*Rad_Spec!BF128,".")</f>
        <v>332980.65403822338</v>
      </c>
      <c r="K128" s="30">
        <f>IFERROR((s_DL/(Rad_Spec!BA128*s_Fam*s_Foffset*Fsurf!C128*s_EF_res*(1/365)*((s_ET_res_o*s_GSF_s)+(s_ET_res_i*s_GSF_i))*(1/24)))*Rad_Spec!BF128,".")</f>
        <v>151298.08467861774</v>
      </c>
      <c r="L128" s="30">
        <f>IFERROR((s_DL/(Rad_Spec!BB128*s_Fam*s_Foffset*Fsurf!C128*s_EF_res*(1/365)*((s_ET_res_o*s_GSF_s)+(s_ET_res_i*s_GSF_i))*(1/24)))*Rad_Spec!BF128,".")</f>
        <v>123508.64055397366</v>
      </c>
      <c r="M128" s="30">
        <f>IFERROR((s_DL/(Rad_Spec!AY128*s_Fam*s_Foffset*Fsurf!C128*s_EF_res*(1/365)*((s_ET_res_o*s_GSF_s)+(s_ET_res_i*s_GSF_i))*(1/24)))*Rad_Spec!BF128,".")</f>
        <v>231632.39755943339</v>
      </c>
      <c r="N128" s="30">
        <f>IFERROR((s_DL/(Rad_Spec!AV128*s_Fam*s_Foffset*s_EF_res*(1/365)*acf!D128*((s_ET_res_o*s_GSF_s)+(s_ET_res_i*s_GSF_i))*(1/24)))*Rad_Spec!BF128,".")</f>
        <v>144437.35723351731</v>
      </c>
      <c r="O128" s="30">
        <f>IFERROR((s_DL/(Rad_Spec!AZ128*s_Fam*s_Foffset*s_EF_res*(1/365)*acf!E128*((s_ET_res_o*s_GSF_s)+(s_ET_res_i*s_GSF_i))*(1/24)))*Rad_Spec!BF128,".")</f>
        <v>410191.22553074249</v>
      </c>
      <c r="P128" s="30">
        <f>IFERROR((s_DL/(Rad_Spec!BA128*s_Fam*s_Foffset*s_EF_res*(1/365)*acf!F128*((s_ET_res_o*s_GSF_s)+(s_ET_res_i*s_GSF_i))*(1/24)))*Rad_Spec!BF128,".")</f>
        <v>188418.88130494498</v>
      </c>
      <c r="Q128" s="30">
        <f>IFERROR((s_DL/(Rad_Spec!BB128*s_Fam*s_Foffset*s_EF_res*(1/365)*acf!G128*((s_ET_res_o*s_GSF_s)+(s_ET_res_i*s_GSF_i))*(1/24)))*Rad_Spec!BF128,".")</f>
        <v>153290.45034010874</v>
      </c>
      <c r="R128" s="30">
        <f>IFERROR((s_DL/(Rad_Spec!AY128*s_Fam*s_Foffset*s_EF_res*(1/365)*acf!C128*((s_ET_res_o*s_GSF_s)+(s_ET_res_i*s_GSF_i))*(1/24)))*Rad_Spec!BF128,".")</f>
        <v>268112.65792373824</v>
      </c>
    </row>
    <row r="129" spans="1:18">
      <c r="A129" s="88" t="s">
        <v>136</v>
      </c>
      <c r="B129" s="28"/>
      <c r="C129" s="30" t="str">
        <f>IFERROR((s_DL/(k_decay*Rad_Spec!X129*s_IFDres_adj))*Rad_Spec!BF129,".")</f>
        <v>.</v>
      </c>
      <c r="D129" s="30" t="str">
        <f>IFERROR((s_DL/(k_decay*Rad_Spec!AN129*s_IFAres_adj*(1/s_PEFm_pp)*s_SLF*(s_ET_res_o+s_ET_res_i)*(1/24)))*Rad_Spec!BF129,".")</f>
        <v>.</v>
      </c>
      <c r="E129" s="30" t="str">
        <f>IFERROR((s_DL/(k_decay*Rad_Spec!AN129*s_IFAres_adj*(1/s_PEF)*s_SLF*(s_ET_res_o+s_ET_res_i)*(1/24)))*Rad_Spec!BF129,".")</f>
        <v>.</v>
      </c>
      <c r="F129" s="30">
        <f>IFERROR((s_DL/(k_decay*Rad_Spec!AY129*s_Fam*s_Foffset*s_EF_res*(1/365)*acf!C129*((s_ET_res_o*s_GSF_s)+(s_ET_res_i*s_GSF_i))*(1/24)))*Rad_Spec!BF129,".")</f>
        <v>365670.1487214322</v>
      </c>
      <c r="G129" s="30">
        <f t="shared" si="6"/>
        <v>365670.1487214322</v>
      </c>
      <c r="H129" s="30">
        <f t="shared" si="7"/>
        <v>365670.1487214322</v>
      </c>
      <c r="I129" s="89">
        <f>IFERROR((s_DL/(Rad_Spec!AV129*s_Fam*s_Foffset*Fsurf!C129*s_EF_res*(1/365)*((s_ET_res_o*s_GSF_s)+(s_ET_res_i*s_GSF_i))*(1/24)))*Rad_Spec!BF129,".")</f>
        <v>63482.275219427262</v>
      </c>
      <c r="J129" s="30">
        <f>IFERROR((s_DL/(Rad_Spec!AZ129*s_Fam*s_Foffset*Fsurf!C129*s_EF_res*(1/365)*((s_ET_res_o*s_GSF_s)+(s_ET_res_i*s_GSF_i))*(1/24)))*Rad_Spec!BF129,".")</f>
        <v>300254.00441621005</v>
      </c>
      <c r="K129" s="30">
        <f>IFERROR((s_DL/(Rad_Spec!BA129*s_Fam*s_Foffset*Fsurf!C129*s_EF_res*(1/365)*((s_ET_res_o*s_GSF_s)+(s_ET_res_i*s_GSF_i))*(1/24)))*Rad_Spec!BF129,".")</f>
        <v>107683.98865977157</v>
      </c>
      <c r="L129" s="30">
        <f>IFERROR((s_DL/(Rad_Spec!BB129*s_Fam*s_Foffset*Fsurf!C129*s_EF_res*(1/365)*((s_ET_res_o*s_GSF_s)+(s_ET_res_i*s_GSF_i))*(1/24)))*Rad_Spec!BF129,".")</f>
        <v>70386.894382680708</v>
      </c>
      <c r="M129" s="30">
        <f>IFERROR((s_DL/(Rad_Spec!AY129*s_Fam*s_Foffset*Fsurf!C129*s_EF_res*(1/365)*((s_ET_res_o*s_GSF_s)+(s_ET_res_i*s_GSF_i))*(1/24)))*Rad_Spec!BF129,".")</f>
        <v>287098.04407062184</v>
      </c>
      <c r="N129" s="30">
        <f>IFERROR((s_DL/(Rad_Spec!AV129*s_Fam*s_Foffset*s_EF_res*(1/365)*acf!D129*((s_ET_res_o*s_GSF_s)+(s_ET_res_i*s_GSF_i))*(1/24)))*Rad_Spec!BF129,".")</f>
        <v>71490.808400955008</v>
      </c>
      <c r="O129" s="30">
        <f>IFERROR((s_DL/(Rad_Spec!AZ129*s_Fam*s_Foffset*s_EF_res*(1/365)*acf!E129*((s_ET_res_o*s_GSF_s)+(s_ET_res_i*s_GSF_i))*(1/24)))*Rad_Spec!BF129,".")</f>
        <v>332049.49733565649</v>
      </c>
      <c r="P129" s="30">
        <f>IFERROR((s_DL/(Rad_Spec!BA129*s_Fam*s_Foffset*s_EF_res*(1/365)*acf!F129*((s_ET_res_o*s_GSF_s)+(s_ET_res_i*s_GSF_i))*(1/24)))*Rad_Spec!BF129,".")</f>
        <v>120073.19807671021</v>
      </c>
      <c r="Q129" s="30">
        <f>IFERROR((s_DL/(Rad_Spec!BB129*s_Fam*s_Foffset*s_EF_res*(1/365)*acf!G129*((s_ET_res_o*s_GSF_s)+(s_ET_res_i*s_GSF_i))*(1/24)))*Rad_Spec!BF129,".")</f>
        <v>78799.332061415611</v>
      </c>
      <c r="R129" s="30">
        <f>IFERROR((s_DL/(Rad_Spec!AY129*s_Fam*s_Foffset*s_EF_res*(1/365)*acf!C129*((s_ET_res_o*s_GSF_s)+(s_ET_res_i*s_GSF_i))*(1/24)))*Rad_Spec!BF129,".")</f>
        <v>323543.80220537487</v>
      </c>
    </row>
    <row r="130" spans="1:18">
      <c r="A130" s="88" t="s">
        <v>137</v>
      </c>
      <c r="B130" s="28"/>
      <c r="C130" s="30">
        <f>IFERROR((s_DL/(k_decay*Rad_Spec!X130*s_IFDres_adj))*Rad_Spec!BF130,".")</f>
        <v>384201.90085690544</v>
      </c>
      <c r="D130" s="30">
        <f>IFERROR((s_DL/(k_decay*Rad_Spec!AN130*s_IFAres_adj*(1/s_PEFm_pp)*s_SLF*(s_ET_res_o+s_ET_res_i)*(1/24)))*Rad_Spec!BF130,".")</f>
        <v>9397692.6970839184</v>
      </c>
      <c r="E130" s="30">
        <f>IFERROR((s_DL/(k_decay*Rad_Spec!AN130*s_IFAres_adj*(1/s_PEF)*s_SLF*(s_ET_res_o+s_ET_res_i)*(1/24)))*Rad_Spec!BF130,".")</f>
        <v>46124055.753662862</v>
      </c>
      <c r="F130" s="30">
        <f>IFERROR((s_DL/(k_decay*Rad_Spec!AY130*s_Fam*s_Foffset*s_EF_res*(1/365)*acf!C130*((s_ET_res_o*s_GSF_s)+(s_ET_res_i*s_GSF_i))*(1/24)))*Rad_Spec!BF130,".")</f>
        <v>32047.821737353468</v>
      </c>
      <c r="G130" s="30">
        <f t="shared" si="6"/>
        <v>29561.443343928888</v>
      </c>
      <c r="H130" s="30">
        <f t="shared" si="7"/>
        <v>29487.585938089862</v>
      </c>
      <c r="I130" s="89" t="str">
        <f>IFERROR((s_DL/(Rad_Spec!AV130*s_Fam*s_Foffset*Fsurf!C130*s_EF_res*(1/365)*((s_ET_res_o*s_GSF_s)+(s_ET_res_i*s_GSF_i))*(1/24)))*Rad_Spec!BF130,".")</f>
        <v>.</v>
      </c>
      <c r="J130" s="30" t="str">
        <f>IFERROR((s_DL/(Rad_Spec!AZ130*s_Fam*s_Foffset*Fsurf!C130*s_EF_res*(1/365)*((s_ET_res_o*s_GSF_s)+(s_ET_res_i*s_GSF_i))*(1/24)))*Rad_Spec!BF130,".")</f>
        <v>.</v>
      </c>
      <c r="K130" s="30" t="str">
        <f>IFERROR((s_DL/(Rad_Spec!BA130*s_Fam*s_Foffset*Fsurf!C130*s_EF_res*(1/365)*((s_ET_res_o*s_GSF_s)+(s_ET_res_i*s_GSF_i))*(1/24)))*Rad_Spec!BF130,".")</f>
        <v>.</v>
      </c>
      <c r="L130" s="30" t="str">
        <f>IFERROR((s_DL/(Rad_Spec!BB130*s_Fam*s_Foffset*Fsurf!C130*s_EF_res*(1/365)*((s_ET_res_o*s_GSF_s)+(s_ET_res_i*s_GSF_i))*(1/24)))*Rad_Spec!BF130,".")</f>
        <v>.</v>
      </c>
      <c r="M130" s="30" t="str">
        <f>IFERROR((s_DL/(Rad_Spec!AY130*s_Fam*s_Foffset*Fsurf!C130*s_EF_res*(1/365)*((s_ET_res_o*s_GSF_s)+(s_ET_res_i*s_GSF_i))*(1/24)))*Rad_Spec!BF130,".")</f>
        <v>.</v>
      </c>
      <c r="N130" s="30">
        <f>IFERROR((s_DL/(Rad_Spec!AV130*s_Fam*s_Foffset*s_EF_res*(1/365)*acf!D130*((s_ET_res_o*s_GSF_s)+(s_ET_res_i*s_GSF_i))*(1/24)))*Rad_Spec!BF130,".")</f>
        <v>5720.0697804127658</v>
      </c>
      <c r="O130" s="30">
        <f>IFERROR((s_DL/(Rad_Spec!AZ130*s_Fam*s_Foffset*s_EF_res*(1/365)*acf!E130*((s_ET_res_o*s_GSF_s)+(s_ET_res_i*s_GSF_i))*(1/24)))*Rad_Spec!BF130,".")</f>
        <v>27834.60801977594</v>
      </c>
      <c r="P130" s="30">
        <f>IFERROR((s_DL/(Rad_Spec!BA130*s_Fam*s_Foffset*s_EF_res*(1/365)*acf!F130*((s_ET_res_o*s_GSF_s)+(s_ET_res_i*s_GSF_i))*(1/24)))*Rad_Spec!BF130,".")</f>
        <v>9883.9517664765117</v>
      </c>
      <c r="Q130" s="30">
        <f>IFERROR((s_DL/(Rad_Spec!BB130*s_Fam*s_Foffset*s_EF_res*(1/365)*acf!G130*((s_ET_res_o*s_GSF_s)+(s_ET_res_i*s_GSF_i))*(1/24)))*Rad_Spec!BF130,".")</f>
        <v>6445.4608435392929</v>
      </c>
      <c r="R130" s="30">
        <f>IFERROR((s_DL/(Rad_Spec!AY130*s_Fam*s_Foffset*s_EF_res*(1/365)*acf!C130*((s_ET_res_o*s_GSF_s)+(s_ET_res_i*s_GSF_i))*(1/24)))*Rad_Spec!BF130,".")</f>
        <v>28355.812290279184</v>
      </c>
    </row>
    <row r="131" spans="1:18">
      <c r="A131" s="88" t="s">
        <v>138</v>
      </c>
      <c r="B131" s="28"/>
      <c r="C131" s="30">
        <f>IFERROR((s_DL/(k_decay*Rad_Spec!X131*s_IFDres_adj))*Rad_Spec!BF131,".")</f>
        <v>1623389.7178557762</v>
      </c>
      <c r="D131" s="30">
        <f>IFERROR((s_DL/(k_decay*Rad_Spec!AN131*s_IFAres_adj*(1/s_PEFm_pp)*s_SLF*(s_ET_res_o+s_ET_res_i)*(1/24)))*Rad_Spec!BF131,".")</f>
        <v>43551342.451432556</v>
      </c>
      <c r="E131" s="30">
        <f>IFERROR((s_DL/(k_decay*Rad_Spec!AN131*s_IFAres_adj*(1/s_PEF)*s_SLF*(s_ET_res_o+s_ET_res_i)*(1/24)))*Rad_Spec!BF131,".")</f>
        <v>213750822.90146112</v>
      </c>
      <c r="F131" s="30">
        <f>IFERROR((s_DL/(k_decay*Rad_Spec!AY131*s_Fam*s_Foffset*s_EF_res*(1/365)*acf!C131*((s_ET_res_o*s_GSF_s)+(s_ET_res_i*s_GSF_i))*(1/24)))*Rad_Spec!BF131,".")</f>
        <v>1452071.4278389306</v>
      </c>
      <c r="G131" s="30">
        <f t="shared" si="6"/>
        <v>763740.80506380892</v>
      </c>
      <c r="H131" s="30">
        <f t="shared" si="7"/>
        <v>753223.15910882968</v>
      </c>
      <c r="I131" s="89" t="str">
        <f>IFERROR((s_DL/(Rad_Spec!AV131*s_Fam*s_Foffset*Fsurf!C131*s_EF_res*(1/365)*((s_ET_res_o*s_GSF_s)+(s_ET_res_i*s_GSF_i))*(1/24)))*Rad_Spec!BF131,".")</f>
        <v>.</v>
      </c>
      <c r="J131" s="30" t="str">
        <f>IFERROR((s_DL/(Rad_Spec!AZ131*s_Fam*s_Foffset*Fsurf!C131*s_EF_res*(1/365)*((s_ET_res_o*s_GSF_s)+(s_ET_res_i*s_GSF_i))*(1/24)))*Rad_Spec!BF131,".")</f>
        <v>.</v>
      </c>
      <c r="K131" s="30" t="str">
        <f>IFERROR((s_DL/(Rad_Spec!BA131*s_Fam*s_Foffset*Fsurf!C131*s_EF_res*(1/365)*((s_ET_res_o*s_GSF_s)+(s_ET_res_i*s_GSF_i))*(1/24)))*Rad_Spec!BF131,".")</f>
        <v>.</v>
      </c>
      <c r="L131" s="30" t="str">
        <f>IFERROR((s_DL/(Rad_Spec!BB131*s_Fam*s_Foffset*Fsurf!C131*s_EF_res*(1/365)*((s_ET_res_o*s_GSF_s)+(s_ET_res_i*s_GSF_i))*(1/24)))*Rad_Spec!BF131,".")</f>
        <v>.</v>
      </c>
      <c r="M131" s="30" t="str">
        <f>IFERROR((s_DL/(Rad_Spec!AY131*s_Fam*s_Foffset*Fsurf!C131*s_EF_res*(1/365)*((s_ET_res_o*s_GSF_s)+(s_ET_res_i*s_GSF_i))*(1/24)))*Rad_Spec!BF131,".")</f>
        <v>.</v>
      </c>
      <c r="N131" s="30">
        <f>IFERROR((s_DL/(Rad_Spec!AV131*s_Fam*s_Foffset*s_EF_res*(1/365)*acf!D131*((s_ET_res_o*s_GSF_s)+(s_ET_res_i*s_GSF_i))*(1/24)))*Rad_Spec!BF131,".")</f>
        <v>638227.36729730363</v>
      </c>
      <c r="O131" s="30">
        <f>IFERROR((s_DL/(Rad_Spec!AZ131*s_Fam*s_Foffset*s_EF_res*(1/365)*acf!E131*((s_ET_res_o*s_GSF_s)+(s_ET_res_i*s_GSF_i))*(1/24)))*Rad_Spec!BF131,".")</f>
        <v>1675867.8271053669</v>
      </c>
      <c r="P131" s="30">
        <f>IFERROR((s_DL/(Rad_Spec!BA131*s_Fam*s_Foffset*s_EF_res*(1/365)*acf!F131*((s_ET_res_o*s_GSF_s)+(s_ET_res_i*s_GSF_i))*(1/24)))*Rad_Spec!BF131,".")</f>
        <v>842953.45463071717</v>
      </c>
      <c r="Q131" s="30">
        <f>IFERROR((s_DL/(Rad_Spec!BB131*s_Fam*s_Foffset*s_EF_res*(1/365)*acf!G131*((s_ET_res_o*s_GSF_s)+(s_ET_res_i*s_GSF_i))*(1/24)))*Rad_Spec!BF131,".")</f>
        <v>689651.74360093288</v>
      </c>
      <c r="R131" s="30">
        <f>IFERROR((s_DL/(Rad_Spec!AY131*s_Fam*s_Foffset*s_EF_res*(1/365)*acf!C131*((s_ET_res_o*s_GSF_s)+(s_ET_res_i*s_GSF_i))*(1/24)))*Rad_Spec!BF131,".")</f>
        <v>1284788.2510494341</v>
      </c>
    </row>
    <row r="132" spans="1:18">
      <c r="A132" s="88" t="s">
        <v>139</v>
      </c>
      <c r="B132" s="28"/>
      <c r="C132" s="30">
        <f>IFERROR((s_DL/(k_decay*Rad_Spec!X132*s_IFDres_adj))*Rad_Spec!BF132,".")</f>
        <v>13.878140808850809</v>
      </c>
      <c r="D132" s="30">
        <f>IFERROR((s_DL/(k_decay*Rad_Spec!AN132*s_IFAres_adj*(1/s_PEFm_pp)*s_SLF*(s_ET_res_o+s_ET_res_i)*(1/24)))*Rad_Spec!BF132,".")</f>
        <v>301.94173710524848</v>
      </c>
      <c r="E132" s="30">
        <f>IFERROR((s_DL/(k_decay*Rad_Spec!AN132*s_IFAres_adj*(1/s_PEF)*s_SLF*(s_ET_res_o+s_ET_res_i)*(1/24)))*Rad_Spec!BF132,".")</f>
        <v>1481.9358288786925</v>
      </c>
      <c r="F132" s="30">
        <f>IFERROR((s_DL/(k_decay*Rad_Spec!AY132*s_Fam*s_Foffset*s_EF_res*(1/365)*acf!C132*((s_ET_res_o*s_GSF_s)+(s_ET_res_i*s_GSF_i))*(1/24)))*Rad_Spec!BF132,".")</f>
        <v>46.723901387933893</v>
      </c>
      <c r="G132" s="30">
        <f t="shared" si="6"/>
        <v>10.623281003230469</v>
      </c>
      <c r="H132" s="30">
        <f t="shared" si="7"/>
        <v>10.333783181715093</v>
      </c>
      <c r="I132" s="89">
        <f>IFERROR((s_DL/(Rad_Spec!AV132*s_Fam*s_Foffset*Fsurf!C132*s_EF_res*(1/365)*((s_ET_res_o*s_GSF_s)+(s_ET_res_i*s_GSF_i))*(1/24)))*Rad_Spec!BF132,".")</f>
        <v>6.8611742252474857</v>
      </c>
      <c r="J132" s="30">
        <f>IFERROR((s_DL/(Rad_Spec!AZ132*s_Fam*s_Foffset*Fsurf!C132*s_EF_res*(1/365)*((s_ET_res_o*s_GSF_s)+(s_ET_res_i*s_GSF_i))*(1/24)))*Rad_Spec!BF132,".")</f>
        <v>37.406401752807</v>
      </c>
      <c r="K132" s="30">
        <f>IFERROR((s_DL/(Rad_Spec!BA132*s_Fam*s_Foffset*Fsurf!C132*s_EF_res*(1/365)*((s_ET_res_o*s_GSF_s)+(s_ET_res_i*s_GSF_i))*(1/24)))*Rad_Spec!BF132,".")</f>
        <v>12.946918063786882</v>
      </c>
      <c r="L132" s="30">
        <f>IFERROR((s_DL/(Rad_Spec!BB132*s_Fam*s_Foffset*Fsurf!C132*s_EF_res*(1/365)*((s_ET_res_o*s_GSF_s)+(s_ET_res_i*s_GSF_i))*(1/24)))*Rad_Spec!BF132,".")</f>
        <v>8.0694313215174827</v>
      </c>
      <c r="M132" s="30">
        <f>IFERROR((s_DL/(Rad_Spec!AY132*s_Fam*s_Foffset*Fsurf!C132*s_EF_res*(1/365)*((s_ET_res_o*s_GSF_s)+(s_ET_res_i*s_GSF_i))*(1/24)))*Rad_Spec!BF132,".")</f>
        <v>38.179314725163408</v>
      </c>
      <c r="N132" s="30">
        <f>IFERROR((s_DL/(Rad_Spec!AV132*s_Fam*s_Foffset*s_EF_res*(1/365)*acf!D132*((s_ET_res_o*s_GSF_s)+(s_ET_res_i*s_GSF_i))*(1/24)))*Rad_Spec!BF132,".")</f>
        <v>6.906336733501222</v>
      </c>
      <c r="O132" s="30">
        <f>IFERROR((s_DL/(Rad_Spec!AZ132*s_Fam*s_Foffset*s_EF_res*(1/365)*acf!E132*((s_ET_res_o*s_GSF_s)+(s_ET_res_i*s_GSF_i))*(1/24)))*Rad_Spec!BF132,".")</f>
        <v>37.977084344372422</v>
      </c>
      <c r="P132" s="30">
        <f>IFERROR((s_DL/(Rad_Spec!BA132*s_Fam*s_Foffset*s_EF_res*(1/365)*acf!F132*((s_ET_res_o*s_GSF_s)+(s_ET_res_i*s_GSF_i))*(1/24)))*Rad_Spec!BF132,".")</f>
        <v>13.112790294378154</v>
      </c>
      <c r="Q132" s="30">
        <f>IFERROR((s_DL/(Rad_Spec!BB132*s_Fam*s_Foffset*s_EF_res*(1/365)*acf!G132*((s_ET_res_o*s_GSF_s)+(s_ET_res_i*s_GSF_i))*(1/24)))*Rad_Spec!BF132,".")</f>
        <v>8.2640611874215413</v>
      </c>
      <c r="R132" s="30">
        <f>IFERROR((s_DL/(Rad_Spec!AY132*s_Fam*s_Foffset*s_EF_res*(1/365)*acf!C132*((s_ET_res_o*s_GSF_s)+(s_ET_res_i*s_GSF_i))*(1/24)))*Rad_Spec!BF132,".")</f>
        <v>41.341161595439502</v>
      </c>
    </row>
    <row r="133" spans="1:18">
      <c r="A133" s="88" t="s">
        <v>140</v>
      </c>
      <c r="B133" s="28"/>
      <c r="C133" s="30">
        <f>IFERROR((s_DL/(k_decay*Rad_Spec!X133*s_IFDres_adj))*Rad_Spec!BF133,".")</f>
        <v>41.21576208785612</v>
      </c>
      <c r="D133" s="30">
        <f>IFERROR((s_DL/(k_decay*Rad_Spec!AN133*s_IFAres_adj*(1/s_PEFm_pp)*s_SLF*(s_ET_res_o+s_ET_res_i)*(1/24)))*Rad_Spec!BF133,".")</f>
        <v>21.87530412546953</v>
      </c>
      <c r="E133" s="30">
        <f>IFERROR((s_DL/(k_decay*Rad_Spec!AN133*s_IFAres_adj*(1/s_PEF)*s_SLF*(s_ET_res_o+s_ET_res_i)*(1/24)))*Rad_Spec!BF133,".")</f>
        <v>107.36441163101354</v>
      </c>
      <c r="F133" s="30" t="str">
        <f>IFERROR((s_DL/(k_decay*Rad_Spec!AY133*s_Fam*s_Foffset*s_EF_res*(1/365)*acf!C133*((s_ET_res_o*s_GSF_s)+(s_ET_res_i*s_GSF_i))*(1/24)))*Rad_Spec!BF133,".")</f>
        <v>.</v>
      </c>
      <c r="G133" s="30">
        <f t="shared" si="6"/>
        <v>29.782614569150411</v>
      </c>
      <c r="H133" s="30">
        <f t="shared" si="7"/>
        <v>14.290570512571533</v>
      </c>
      <c r="I133" s="89" t="str">
        <f>IFERROR((s_DL/(Rad_Spec!AV133*s_Fam*s_Foffset*Fsurf!C133*s_EF_res*(1/365)*((s_ET_res_o*s_GSF_s)+(s_ET_res_i*s_GSF_i))*(1/24)))*Rad_Spec!BF133,".")</f>
        <v>.</v>
      </c>
      <c r="J133" s="30" t="str">
        <f>IFERROR((s_DL/(Rad_Spec!AZ133*s_Fam*s_Foffset*Fsurf!C133*s_EF_res*(1/365)*((s_ET_res_o*s_GSF_s)+(s_ET_res_i*s_GSF_i))*(1/24)))*Rad_Spec!BF133,".")</f>
        <v>.</v>
      </c>
      <c r="K133" s="30" t="str">
        <f>IFERROR((s_DL/(Rad_Spec!BA133*s_Fam*s_Foffset*Fsurf!C133*s_EF_res*(1/365)*((s_ET_res_o*s_GSF_s)+(s_ET_res_i*s_GSF_i))*(1/24)))*Rad_Spec!BF133,".")</f>
        <v>.</v>
      </c>
      <c r="L133" s="30" t="str">
        <f>IFERROR((s_DL/(Rad_Spec!BB133*s_Fam*s_Foffset*Fsurf!C133*s_EF_res*(1/365)*((s_ET_res_o*s_GSF_s)+(s_ET_res_i*s_GSF_i))*(1/24)))*Rad_Spec!BF133,".")</f>
        <v>.</v>
      </c>
      <c r="M133" s="30" t="str">
        <f>IFERROR((s_DL/(Rad_Spec!AY133*s_Fam*s_Foffset*Fsurf!C133*s_EF_res*(1/365)*((s_ET_res_o*s_GSF_s)+(s_ET_res_i*s_GSF_i))*(1/24)))*Rad_Spec!BF133,".")</f>
        <v>.</v>
      </c>
      <c r="N133" s="30" t="str">
        <f>IFERROR((s_DL/(Rad_Spec!AV133*s_Fam*s_Foffset*s_EF_res*(1/365)*acf!D133*((s_ET_res_o*s_GSF_s)+(s_ET_res_i*s_GSF_i))*(1/24)))*Rad_Spec!BF133,".")</f>
        <v>.</v>
      </c>
      <c r="O133" s="30" t="str">
        <f>IFERROR((s_DL/(Rad_Spec!AZ133*s_Fam*s_Foffset*s_EF_res*(1/365)*acf!E133*((s_ET_res_o*s_GSF_s)+(s_ET_res_i*s_GSF_i))*(1/24)))*Rad_Spec!BF133,".")</f>
        <v>.</v>
      </c>
      <c r="P133" s="30" t="str">
        <f>IFERROR((s_DL/(Rad_Spec!BA133*s_Fam*s_Foffset*s_EF_res*(1/365)*acf!F133*((s_ET_res_o*s_GSF_s)+(s_ET_res_i*s_GSF_i))*(1/24)))*Rad_Spec!BF133,".")</f>
        <v>.</v>
      </c>
      <c r="Q133" s="30" t="str">
        <f>IFERROR((s_DL/(Rad_Spec!BB133*s_Fam*s_Foffset*s_EF_res*(1/365)*acf!G133*((s_ET_res_o*s_GSF_s)+(s_ET_res_i*s_GSF_i))*(1/24)))*Rad_Spec!BF133,".")</f>
        <v>.</v>
      </c>
      <c r="R133" s="30" t="str">
        <f>IFERROR((s_DL/(Rad_Spec!AY133*s_Fam*s_Foffset*s_EF_res*(1/365)*acf!C133*((s_ET_res_o*s_GSF_s)+(s_ET_res_i*s_GSF_i))*(1/24)))*Rad_Spec!BF133,".")</f>
        <v>.</v>
      </c>
    </row>
    <row r="134" spans="1:18">
      <c r="A134" s="88" t="s">
        <v>141</v>
      </c>
      <c r="B134" s="28"/>
      <c r="C134" s="30">
        <f>IFERROR((s_DL/(k_decay*Rad_Spec!X134*s_IFDres_adj))*Rad_Spec!BF134,".")</f>
        <v>5336.8295234551297</v>
      </c>
      <c r="D134" s="30">
        <f>IFERROR((s_DL/(k_decay*Rad_Spec!AN134*s_IFAres_adj*(1/s_PEFm_pp)*s_SLF*(s_ET_res_o+s_ET_res_i)*(1/24)))*Rad_Spec!BF134,".")</f>
        <v>149131.34878111474</v>
      </c>
      <c r="E134" s="30">
        <f>IFERROR((s_DL/(k_decay*Rad_Spec!AN134*s_IFAres_adj*(1/s_PEF)*s_SLF*(s_ET_res_o+s_ET_res_i)*(1/24)))*Rad_Spec!BF134,".")</f>
        <v>731939.51616799249</v>
      </c>
      <c r="F134" s="30">
        <f>IFERROR((s_DL/(k_decay*Rad_Spec!AY134*s_Fam*s_Foffset*s_EF_res*(1/365)*acf!C134*((s_ET_res_o*s_GSF_s)+(s_ET_res_i*s_GSF_i))*(1/24)))*Rad_Spec!BF134,".")</f>
        <v>6238.0034533257522</v>
      </c>
      <c r="G134" s="30">
        <f t="shared" si="6"/>
        <v>2864.9100136586758</v>
      </c>
      <c r="H134" s="30">
        <f t="shared" si="7"/>
        <v>2821.7471187755032</v>
      </c>
      <c r="I134" s="89">
        <f>IFERROR((s_DL/(Rad_Spec!AV134*s_Fam*s_Foffset*Fsurf!C134*s_EF_res*(1/365)*((s_ET_res_o*s_GSF_s)+(s_ET_res_i*s_GSF_i))*(1/24)))*Rad_Spec!BF134,".")</f>
        <v>1049.8704531336357</v>
      </c>
      <c r="J134" s="30">
        <f>IFERROR((s_DL/(Rad_Spec!AZ134*s_Fam*s_Foffset*Fsurf!C134*s_EF_res*(1/365)*((s_ET_res_o*s_GSF_s)+(s_ET_res_i*s_GSF_i))*(1/24)))*Rad_Spec!BF134,".")</f>
        <v>5347.2879422664664</v>
      </c>
      <c r="K134" s="30">
        <f>IFERROR((s_DL/(Rad_Spec!BA134*s_Fam*s_Foffset*Fsurf!C134*s_EF_res*(1/365)*((s_ET_res_o*s_GSF_s)+(s_ET_res_i*s_GSF_i))*(1/24)))*Rad_Spec!BF134,".")</f>
        <v>1873.2982595129579</v>
      </c>
      <c r="L134" s="30">
        <f>IFERROR((s_DL/(Rad_Spec!BB134*s_Fam*s_Foffset*Fsurf!C134*s_EF_res*(1/365)*((s_ET_res_o*s_GSF_s)+(s_ET_res_i*s_GSF_i))*(1/24)))*Rad_Spec!BF134,".")</f>
        <v>1194.2276404395107</v>
      </c>
      <c r="M134" s="30">
        <f>IFERROR((s_DL/(Rad_Spec!AY134*s_Fam*s_Foffset*Fsurf!C134*s_EF_res*(1/365)*((s_ET_res_o*s_GSF_s)+(s_ET_res_i*s_GSF_i))*(1/24)))*Rad_Spec!BF134,".")</f>
        <v>4989.0521083122385</v>
      </c>
      <c r="N134" s="30">
        <f>IFERROR((s_DL/(Rad_Spec!AV134*s_Fam*s_Foffset*s_EF_res*(1/365)*acf!D134*((s_ET_res_o*s_GSF_s)+(s_ET_res_i*s_GSF_i))*(1/24)))*Rad_Spec!BF134,".")</f>
        <v>1139.5891341229001</v>
      </c>
      <c r="O134" s="30">
        <f>IFERROR((s_DL/(Rad_Spec!AZ134*s_Fam*s_Foffset*s_EF_res*(1/365)*acf!E134*((s_ET_res_o*s_GSF_s)+(s_ET_res_i*s_GSF_i))*(1/24)))*Rad_Spec!BF134,".")</f>
        <v>5577.0776302382747</v>
      </c>
      <c r="P134" s="30">
        <f>IFERROR((s_DL/(Rad_Spec!BA134*s_Fam*s_Foffset*s_EF_res*(1/365)*acf!F134*((s_ET_res_o*s_GSF_s)+(s_ET_res_i*s_GSF_i))*(1/24)))*Rad_Spec!BF134,".")</f>
        <v>2029.431736674697</v>
      </c>
      <c r="Q134" s="30">
        <f>IFERROR((s_DL/(Rad_Spec!BB134*s_Fam*s_Foffset*s_EF_res*(1/365)*acf!G134*((s_ET_res_o*s_GSF_s)+(s_ET_res_i*s_GSF_i))*(1/24)))*Rad_Spec!BF134,".")</f>
        <v>1279.5253439777666</v>
      </c>
      <c r="R134" s="30">
        <f>IFERROR((s_DL/(Rad_Spec!AY134*s_Fam*s_Foffset*s_EF_res*(1/365)*acf!C134*((s_ET_res_o*s_GSF_s)+(s_ET_res_i*s_GSF_i))*(1/24)))*Rad_Spec!BF134,".")</f>
        <v>5519.365916294114</v>
      </c>
    </row>
    <row r="137" spans="1:18">
      <c r="F137" s="2"/>
    </row>
    <row r="138" spans="1:18">
      <c r="C138" s="2"/>
    </row>
    <row r="139" spans="1:18">
      <c r="C139" s="2"/>
    </row>
  </sheetData>
  <sheetProtection algorithmName="SHA-512" hashValue="BUcdija3LOkTR+Rokhrfdb5ZW9r8wG6igrMO8I/zoAqnUY7q+BrM3VvUhqncJKODCUP5Fy8Ou7IIVWnmSv40BQ==" saltValue="pNrg7o0VlNaAtqB9IjOTog==" spinCount="100000" sheet="1" objects="1" scenarios="1"/>
  <autoFilter ref="A1:R134" xr:uid="{00000000-0009-0000-0000-000005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sheetPr>
  <dimension ref="A1:R138"/>
  <sheetViews>
    <sheetView workbookViewId="0">
      <pane xSplit="2" ySplit="1" topLeftCell="C2" activePane="bottomRight" state="frozen"/>
      <selection activeCell="J33" sqref="J33"/>
      <selection pane="topRight" activeCell="J33" sqref="J33"/>
      <selection pane="bottomLeft" activeCell="J33" sqref="J33"/>
      <selection pane="bottomRight" activeCell="C2" sqref="C2"/>
    </sheetView>
  </sheetViews>
  <sheetFormatPr defaultRowHeight="14.25"/>
  <cols>
    <col min="1" max="1" width="12.59765625" style="86" bestFit="1" customWidth="1"/>
    <col min="2" max="2" width="8" style="1" bestFit="1" customWidth="1"/>
    <col min="3" max="3" width="14.73046875" style="1" bestFit="1" customWidth="1"/>
    <col min="4" max="4" width="17.73046875" style="1" bestFit="1" customWidth="1"/>
    <col min="5" max="5" width="17.59765625" style="1" bestFit="1" customWidth="1"/>
    <col min="6" max="6" width="14.86328125" style="1" bestFit="1" customWidth="1"/>
    <col min="7" max="7" width="16.265625" style="1" bestFit="1" customWidth="1"/>
    <col min="8" max="8" width="16.3984375" style="1" bestFit="1" customWidth="1"/>
    <col min="9" max="9" width="12.265625" style="1" bestFit="1" customWidth="1"/>
    <col min="10" max="11" width="14" style="1" bestFit="1" customWidth="1"/>
    <col min="12" max="12" width="15" style="1" bestFit="1" customWidth="1"/>
    <col min="13" max="13" width="12.59765625" style="1" bestFit="1" customWidth="1"/>
    <col min="14" max="14" width="12.265625" style="1" bestFit="1" customWidth="1"/>
    <col min="15" max="16" width="14" style="1" bestFit="1" customWidth="1"/>
    <col min="17" max="17" width="15" style="1" bestFit="1" customWidth="1"/>
    <col min="18" max="18" width="12.59765625" style="1" bestFit="1" customWidth="1"/>
    <col min="19" max="255" width="9.1328125" style="1"/>
    <col min="256" max="256" width="15.3984375" style="1" bestFit="1" customWidth="1"/>
    <col min="257" max="257" width="11.1328125" style="1" bestFit="1" customWidth="1"/>
    <col min="258" max="258" width="14.59765625" style="1" bestFit="1" customWidth="1"/>
    <col min="259" max="259" width="17.3984375" style="1" bestFit="1" customWidth="1"/>
    <col min="260" max="260" width="17.59765625" style="1" bestFit="1" customWidth="1"/>
    <col min="261" max="261" width="14.73046875" style="1" bestFit="1" customWidth="1"/>
    <col min="262" max="262" width="14.3984375" style="1" bestFit="1" customWidth="1"/>
    <col min="263" max="263" width="12.1328125" style="1" bestFit="1" customWidth="1"/>
    <col min="264" max="264" width="12.3984375" style="1" bestFit="1" customWidth="1"/>
    <col min="265" max="266" width="13.86328125" style="1" bestFit="1" customWidth="1"/>
    <col min="267" max="267" width="14.86328125" style="1" bestFit="1" customWidth="1"/>
    <col min="268" max="268" width="12.1328125" style="1" bestFit="1" customWidth="1"/>
    <col min="269" max="269" width="12.3984375" style="1" bestFit="1" customWidth="1"/>
    <col min="270" max="271" width="13.86328125" style="1" bestFit="1" customWidth="1"/>
    <col min="272" max="272" width="14.86328125" style="1" bestFit="1" customWidth="1"/>
    <col min="273" max="511" width="9.1328125" style="1"/>
    <col min="512" max="512" width="15.3984375" style="1" bestFit="1" customWidth="1"/>
    <col min="513" max="513" width="11.1328125" style="1" bestFit="1" customWidth="1"/>
    <col min="514" max="514" width="14.59765625" style="1" bestFit="1" customWidth="1"/>
    <col min="515" max="515" width="17.3984375" style="1" bestFit="1" customWidth="1"/>
    <col min="516" max="516" width="17.59765625" style="1" bestFit="1" customWidth="1"/>
    <col min="517" max="517" width="14.73046875" style="1" bestFit="1" customWidth="1"/>
    <col min="518" max="518" width="14.3984375" style="1" bestFit="1" customWidth="1"/>
    <col min="519" max="519" width="12.1328125" style="1" bestFit="1" customWidth="1"/>
    <col min="520" max="520" width="12.3984375" style="1" bestFit="1" customWidth="1"/>
    <col min="521" max="522" width="13.86328125" style="1" bestFit="1" customWidth="1"/>
    <col min="523" max="523" width="14.86328125" style="1" bestFit="1" customWidth="1"/>
    <col min="524" max="524" width="12.1328125" style="1" bestFit="1" customWidth="1"/>
    <col min="525" max="525" width="12.3984375" style="1" bestFit="1" customWidth="1"/>
    <col min="526" max="527" width="13.86328125" style="1" bestFit="1" customWidth="1"/>
    <col min="528" max="528" width="14.86328125" style="1" bestFit="1" customWidth="1"/>
    <col min="529" max="767" width="9.1328125" style="1"/>
    <col min="768" max="768" width="15.3984375" style="1" bestFit="1" customWidth="1"/>
    <col min="769" max="769" width="11.1328125" style="1" bestFit="1" customWidth="1"/>
    <col min="770" max="770" width="14.59765625" style="1" bestFit="1" customWidth="1"/>
    <col min="771" max="771" width="17.3984375" style="1" bestFit="1" customWidth="1"/>
    <col min="772" max="772" width="17.59765625" style="1" bestFit="1" customWidth="1"/>
    <col min="773" max="773" width="14.73046875" style="1" bestFit="1" customWidth="1"/>
    <col min="774" max="774" width="14.3984375" style="1" bestFit="1" customWidth="1"/>
    <col min="775" max="775" width="12.1328125" style="1" bestFit="1" customWidth="1"/>
    <col min="776" max="776" width="12.3984375" style="1" bestFit="1" customWidth="1"/>
    <col min="777" max="778" width="13.86328125" style="1" bestFit="1" customWidth="1"/>
    <col min="779" max="779" width="14.86328125" style="1" bestFit="1" customWidth="1"/>
    <col min="780" max="780" width="12.1328125" style="1" bestFit="1" customWidth="1"/>
    <col min="781" max="781" width="12.3984375" style="1" bestFit="1" customWidth="1"/>
    <col min="782" max="783" width="13.86328125" style="1" bestFit="1" customWidth="1"/>
    <col min="784" max="784" width="14.86328125" style="1" bestFit="1" customWidth="1"/>
    <col min="785" max="1023" width="9.1328125" style="1"/>
    <col min="1024" max="1024" width="15.3984375" style="1" bestFit="1" customWidth="1"/>
    <col min="1025" max="1025" width="11.1328125" style="1" bestFit="1" customWidth="1"/>
    <col min="1026" max="1026" width="14.59765625" style="1" bestFit="1" customWidth="1"/>
    <col min="1027" max="1027" width="17.3984375" style="1" bestFit="1" customWidth="1"/>
    <col min="1028" max="1028" width="17.59765625" style="1" bestFit="1" customWidth="1"/>
    <col min="1029" max="1029" width="14.73046875" style="1" bestFit="1" customWidth="1"/>
    <col min="1030" max="1030" width="14.3984375" style="1" bestFit="1" customWidth="1"/>
    <col min="1031" max="1031" width="12.1328125" style="1" bestFit="1" customWidth="1"/>
    <col min="1032" max="1032" width="12.3984375" style="1" bestFit="1" customWidth="1"/>
    <col min="1033" max="1034" width="13.86328125" style="1" bestFit="1" customWidth="1"/>
    <col min="1035" max="1035" width="14.86328125" style="1" bestFit="1" customWidth="1"/>
    <col min="1036" max="1036" width="12.1328125" style="1" bestFit="1" customWidth="1"/>
    <col min="1037" max="1037" width="12.3984375" style="1" bestFit="1" customWidth="1"/>
    <col min="1038" max="1039" width="13.86328125" style="1" bestFit="1" customWidth="1"/>
    <col min="1040" max="1040" width="14.86328125" style="1" bestFit="1" customWidth="1"/>
    <col min="1041" max="1279" width="9.1328125" style="1"/>
    <col min="1280" max="1280" width="15.3984375" style="1" bestFit="1" customWidth="1"/>
    <col min="1281" max="1281" width="11.1328125" style="1" bestFit="1" customWidth="1"/>
    <col min="1282" max="1282" width="14.59765625" style="1" bestFit="1" customWidth="1"/>
    <col min="1283" max="1283" width="17.3984375" style="1" bestFit="1" customWidth="1"/>
    <col min="1284" max="1284" width="17.59765625" style="1" bestFit="1" customWidth="1"/>
    <col min="1285" max="1285" width="14.73046875" style="1" bestFit="1" customWidth="1"/>
    <col min="1286" max="1286" width="14.3984375" style="1" bestFit="1" customWidth="1"/>
    <col min="1287" max="1287" width="12.1328125" style="1" bestFit="1" customWidth="1"/>
    <col min="1288" max="1288" width="12.3984375" style="1" bestFit="1" customWidth="1"/>
    <col min="1289" max="1290" width="13.86328125" style="1" bestFit="1" customWidth="1"/>
    <col min="1291" max="1291" width="14.86328125" style="1" bestFit="1" customWidth="1"/>
    <col min="1292" max="1292" width="12.1328125" style="1" bestFit="1" customWidth="1"/>
    <col min="1293" max="1293" width="12.3984375" style="1" bestFit="1" customWidth="1"/>
    <col min="1294" max="1295" width="13.86328125" style="1" bestFit="1" customWidth="1"/>
    <col min="1296" max="1296" width="14.86328125" style="1" bestFit="1" customWidth="1"/>
    <col min="1297" max="1535" width="9.1328125" style="1"/>
    <col min="1536" max="1536" width="15.3984375" style="1" bestFit="1" customWidth="1"/>
    <col min="1537" max="1537" width="11.1328125" style="1" bestFit="1" customWidth="1"/>
    <col min="1538" max="1538" width="14.59765625" style="1" bestFit="1" customWidth="1"/>
    <col min="1539" max="1539" width="17.3984375" style="1" bestFit="1" customWidth="1"/>
    <col min="1540" max="1540" width="17.59765625" style="1" bestFit="1" customWidth="1"/>
    <col min="1541" max="1541" width="14.73046875" style="1" bestFit="1" customWidth="1"/>
    <col min="1542" max="1542" width="14.3984375" style="1" bestFit="1" customWidth="1"/>
    <col min="1543" max="1543" width="12.1328125" style="1" bestFit="1" customWidth="1"/>
    <col min="1544" max="1544" width="12.3984375" style="1" bestFit="1" customWidth="1"/>
    <col min="1545" max="1546" width="13.86328125" style="1" bestFit="1" customWidth="1"/>
    <col min="1547" max="1547" width="14.86328125" style="1" bestFit="1" customWidth="1"/>
    <col min="1548" max="1548" width="12.1328125" style="1" bestFit="1" customWidth="1"/>
    <col min="1549" max="1549" width="12.3984375" style="1" bestFit="1" customWidth="1"/>
    <col min="1550" max="1551" width="13.86328125" style="1" bestFit="1" customWidth="1"/>
    <col min="1552" max="1552" width="14.86328125" style="1" bestFit="1" customWidth="1"/>
    <col min="1553" max="1791" width="9.1328125" style="1"/>
    <col min="1792" max="1792" width="15.3984375" style="1" bestFit="1" customWidth="1"/>
    <col min="1793" max="1793" width="11.1328125" style="1" bestFit="1" customWidth="1"/>
    <col min="1794" max="1794" width="14.59765625" style="1" bestFit="1" customWidth="1"/>
    <col min="1795" max="1795" width="17.3984375" style="1" bestFit="1" customWidth="1"/>
    <col min="1796" max="1796" width="17.59765625" style="1" bestFit="1" customWidth="1"/>
    <col min="1797" max="1797" width="14.73046875" style="1" bestFit="1" customWidth="1"/>
    <col min="1798" max="1798" width="14.3984375" style="1" bestFit="1" customWidth="1"/>
    <col min="1799" max="1799" width="12.1328125" style="1" bestFit="1" customWidth="1"/>
    <col min="1800" max="1800" width="12.3984375" style="1" bestFit="1" customWidth="1"/>
    <col min="1801" max="1802" width="13.86328125" style="1" bestFit="1" customWidth="1"/>
    <col min="1803" max="1803" width="14.86328125" style="1" bestFit="1" customWidth="1"/>
    <col min="1804" max="1804" width="12.1328125" style="1" bestFit="1" customWidth="1"/>
    <col min="1805" max="1805" width="12.3984375" style="1" bestFit="1" customWidth="1"/>
    <col min="1806" max="1807" width="13.86328125" style="1" bestFit="1" customWidth="1"/>
    <col min="1808" max="1808" width="14.86328125" style="1" bestFit="1" customWidth="1"/>
    <col min="1809" max="2047" width="9.1328125" style="1"/>
    <col min="2048" max="2048" width="15.3984375" style="1" bestFit="1" customWidth="1"/>
    <col min="2049" max="2049" width="11.1328125" style="1" bestFit="1" customWidth="1"/>
    <col min="2050" max="2050" width="14.59765625" style="1" bestFit="1" customWidth="1"/>
    <col min="2051" max="2051" width="17.3984375" style="1" bestFit="1" customWidth="1"/>
    <col min="2052" max="2052" width="17.59765625" style="1" bestFit="1" customWidth="1"/>
    <col min="2053" max="2053" width="14.73046875" style="1" bestFit="1" customWidth="1"/>
    <col min="2054" max="2054" width="14.3984375" style="1" bestFit="1" customWidth="1"/>
    <col min="2055" max="2055" width="12.1328125" style="1" bestFit="1" customWidth="1"/>
    <col min="2056" max="2056" width="12.3984375" style="1" bestFit="1" customWidth="1"/>
    <col min="2057" max="2058" width="13.86328125" style="1" bestFit="1" customWidth="1"/>
    <col min="2059" max="2059" width="14.86328125" style="1" bestFit="1" customWidth="1"/>
    <col min="2060" max="2060" width="12.1328125" style="1" bestFit="1" customWidth="1"/>
    <col min="2061" max="2061" width="12.3984375" style="1" bestFit="1" customWidth="1"/>
    <col min="2062" max="2063" width="13.86328125" style="1" bestFit="1" customWidth="1"/>
    <col min="2064" max="2064" width="14.86328125" style="1" bestFit="1" customWidth="1"/>
    <col min="2065" max="2303" width="9.1328125" style="1"/>
    <col min="2304" max="2304" width="15.3984375" style="1" bestFit="1" customWidth="1"/>
    <col min="2305" max="2305" width="11.1328125" style="1" bestFit="1" customWidth="1"/>
    <col min="2306" max="2306" width="14.59765625" style="1" bestFit="1" customWidth="1"/>
    <col min="2307" max="2307" width="17.3984375" style="1" bestFit="1" customWidth="1"/>
    <col min="2308" max="2308" width="17.59765625" style="1" bestFit="1" customWidth="1"/>
    <col min="2309" max="2309" width="14.73046875" style="1" bestFit="1" customWidth="1"/>
    <col min="2310" max="2310" width="14.3984375" style="1" bestFit="1" customWidth="1"/>
    <col min="2311" max="2311" width="12.1328125" style="1" bestFit="1" customWidth="1"/>
    <col min="2312" max="2312" width="12.3984375" style="1" bestFit="1" customWidth="1"/>
    <col min="2313" max="2314" width="13.86328125" style="1" bestFit="1" customWidth="1"/>
    <col min="2315" max="2315" width="14.86328125" style="1" bestFit="1" customWidth="1"/>
    <col min="2316" max="2316" width="12.1328125" style="1" bestFit="1" customWidth="1"/>
    <col min="2317" max="2317" width="12.3984375" style="1" bestFit="1" customWidth="1"/>
    <col min="2318" max="2319" width="13.86328125" style="1" bestFit="1" customWidth="1"/>
    <col min="2320" max="2320" width="14.86328125" style="1" bestFit="1" customWidth="1"/>
    <col min="2321" max="2559" width="9.1328125" style="1"/>
    <col min="2560" max="2560" width="15.3984375" style="1" bestFit="1" customWidth="1"/>
    <col min="2561" max="2561" width="11.1328125" style="1" bestFit="1" customWidth="1"/>
    <col min="2562" max="2562" width="14.59765625" style="1" bestFit="1" customWidth="1"/>
    <col min="2563" max="2563" width="17.3984375" style="1" bestFit="1" customWidth="1"/>
    <col min="2564" max="2564" width="17.59765625" style="1" bestFit="1" customWidth="1"/>
    <col min="2565" max="2565" width="14.73046875" style="1" bestFit="1" customWidth="1"/>
    <col min="2566" max="2566" width="14.3984375" style="1" bestFit="1" customWidth="1"/>
    <col min="2567" max="2567" width="12.1328125" style="1" bestFit="1" customWidth="1"/>
    <col min="2568" max="2568" width="12.3984375" style="1" bestFit="1" customWidth="1"/>
    <col min="2569" max="2570" width="13.86328125" style="1" bestFit="1" customWidth="1"/>
    <col min="2571" max="2571" width="14.86328125" style="1" bestFit="1" customWidth="1"/>
    <col min="2572" max="2572" width="12.1328125" style="1" bestFit="1" customWidth="1"/>
    <col min="2573" max="2573" width="12.3984375" style="1" bestFit="1" customWidth="1"/>
    <col min="2574" max="2575" width="13.86328125" style="1" bestFit="1" customWidth="1"/>
    <col min="2576" max="2576" width="14.86328125" style="1" bestFit="1" customWidth="1"/>
    <col min="2577" max="2815" width="9.1328125" style="1"/>
    <col min="2816" max="2816" width="15.3984375" style="1" bestFit="1" customWidth="1"/>
    <col min="2817" max="2817" width="11.1328125" style="1" bestFit="1" customWidth="1"/>
    <col min="2818" max="2818" width="14.59765625" style="1" bestFit="1" customWidth="1"/>
    <col min="2819" max="2819" width="17.3984375" style="1" bestFit="1" customWidth="1"/>
    <col min="2820" max="2820" width="17.59765625" style="1" bestFit="1" customWidth="1"/>
    <col min="2821" max="2821" width="14.73046875" style="1" bestFit="1" customWidth="1"/>
    <col min="2822" max="2822" width="14.3984375" style="1" bestFit="1" customWidth="1"/>
    <col min="2823" max="2823" width="12.1328125" style="1" bestFit="1" customWidth="1"/>
    <col min="2824" max="2824" width="12.3984375" style="1" bestFit="1" customWidth="1"/>
    <col min="2825" max="2826" width="13.86328125" style="1" bestFit="1" customWidth="1"/>
    <col min="2827" max="2827" width="14.86328125" style="1" bestFit="1" customWidth="1"/>
    <col min="2828" max="2828" width="12.1328125" style="1" bestFit="1" customWidth="1"/>
    <col min="2829" max="2829" width="12.3984375" style="1" bestFit="1" customWidth="1"/>
    <col min="2830" max="2831" width="13.86328125" style="1" bestFit="1" customWidth="1"/>
    <col min="2832" max="2832" width="14.86328125" style="1" bestFit="1" customWidth="1"/>
    <col min="2833" max="3071" width="9.1328125" style="1"/>
    <col min="3072" max="3072" width="15.3984375" style="1" bestFit="1" customWidth="1"/>
    <col min="3073" max="3073" width="11.1328125" style="1" bestFit="1" customWidth="1"/>
    <col min="3074" max="3074" width="14.59765625" style="1" bestFit="1" customWidth="1"/>
    <col min="3075" max="3075" width="17.3984375" style="1" bestFit="1" customWidth="1"/>
    <col min="3076" max="3076" width="17.59765625" style="1" bestFit="1" customWidth="1"/>
    <col min="3077" max="3077" width="14.73046875" style="1" bestFit="1" customWidth="1"/>
    <col min="3078" max="3078" width="14.3984375" style="1" bestFit="1" customWidth="1"/>
    <col min="3079" max="3079" width="12.1328125" style="1" bestFit="1" customWidth="1"/>
    <col min="3080" max="3080" width="12.3984375" style="1" bestFit="1" customWidth="1"/>
    <col min="3081" max="3082" width="13.86328125" style="1" bestFit="1" customWidth="1"/>
    <col min="3083" max="3083" width="14.86328125" style="1" bestFit="1" customWidth="1"/>
    <col min="3084" max="3084" width="12.1328125" style="1" bestFit="1" customWidth="1"/>
    <col min="3085" max="3085" width="12.3984375" style="1" bestFit="1" customWidth="1"/>
    <col min="3086" max="3087" width="13.86328125" style="1" bestFit="1" customWidth="1"/>
    <col min="3088" max="3088" width="14.86328125" style="1" bestFit="1" customWidth="1"/>
    <col min="3089" max="3327" width="9.1328125" style="1"/>
    <col min="3328" max="3328" width="15.3984375" style="1" bestFit="1" customWidth="1"/>
    <col min="3329" max="3329" width="11.1328125" style="1" bestFit="1" customWidth="1"/>
    <col min="3330" max="3330" width="14.59765625" style="1" bestFit="1" customWidth="1"/>
    <col min="3331" max="3331" width="17.3984375" style="1" bestFit="1" customWidth="1"/>
    <col min="3332" max="3332" width="17.59765625" style="1" bestFit="1" customWidth="1"/>
    <col min="3333" max="3333" width="14.73046875" style="1" bestFit="1" customWidth="1"/>
    <col min="3334" max="3334" width="14.3984375" style="1" bestFit="1" customWidth="1"/>
    <col min="3335" max="3335" width="12.1328125" style="1" bestFit="1" customWidth="1"/>
    <col min="3336" max="3336" width="12.3984375" style="1" bestFit="1" customWidth="1"/>
    <col min="3337" max="3338" width="13.86328125" style="1" bestFit="1" customWidth="1"/>
    <col min="3339" max="3339" width="14.86328125" style="1" bestFit="1" customWidth="1"/>
    <col min="3340" max="3340" width="12.1328125" style="1" bestFit="1" customWidth="1"/>
    <col min="3341" max="3341" width="12.3984375" style="1" bestFit="1" customWidth="1"/>
    <col min="3342" max="3343" width="13.86328125" style="1" bestFit="1" customWidth="1"/>
    <col min="3344" max="3344" width="14.86328125" style="1" bestFit="1" customWidth="1"/>
    <col min="3345" max="3583" width="9.1328125" style="1"/>
    <col min="3584" max="3584" width="15.3984375" style="1" bestFit="1" customWidth="1"/>
    <col min="3585" max="3585" width="11.1328125" style="1" bestFit="1" customWidth="1"/>
    <col min="3586" max="3586" width="14.59765625" style="1" bestFit="1" customWidth="1"/>
    <col min="3587" max="3587" width="17.3984375" style="1" bestFit="1" customWidth="1"/>
    <col min="3588" max="3588" width="17.59765625" style="1" bestFit="1" customWidth="1"/>
    <col min="3589" max="3589" width="14.73046875" style="1" bestFit="1" customWidth="1"/>
    <col min="3590" max="3590" width="14.3984375" style="1" bestFit="1" customWidth="1"/>
    <col min="3591" max="3591" width="12.1328125" style="1" bestFit="1" customWidth="1"/>
    <col min="3592" max="3592" width="12.3984375" style="1" bestFit="1" customWidth="1"/>
    <col min="3593" max="3594" width="13.86328125" style="1" bestFit="1" customWidth="1"/>
    <col min="3595" max="3595" width="14.86328125" style="1" bestFit="1" customWidth="1"/>
    <col min="3596" max="3596" width="12.1328125" style="1" bestFit="1" customWidth="1"/>
    <col min="3597" max="3597" width="12.3984375" style="1" bestFit="1" customWidth="1"/>
    <col min="3598" max="3599" width="13.86328125" style="1" bestFit="1" customWidth="1"/>
    <col min="3600" max="3600" width="14.86328125" style="1" bestFit="1" customWidth="1"/>
    <col min="3601" max="3839" width="9.1328125" style="1"/>
    <col min="3840" max="3840" width="15.3984375" style="1" bestFit="1" customWidth="1"/>
    <col min="3841" max="3841" width="11.1328125" style="1" bestFit="1" customWidth="1"/>
    <col min="3842" max="3842" width="14.59765625" style="1" bestFit="1" customWidth="1"/>
    <col min="3843" max="3843" width="17.3984375" style="1" bestFit="1" customWidth="1"/>
    <col min="3844" max="3844" width="17.59765625" style="1" bestFit="1" customWidth="1"/>
    <col min="3845" max="3845" width="14.73046875" style="1" bestFit="1" customWidth="1"/>
    <col min="3846" max="3846" width="14.3984375" style="1" bestFit="1" customWidth="1"/>
    <col min="3847" max="3847" width="12.1328125" style="1" bestFit="1" customWidth="1"/>
    <col min="3848" max="3848" width="12.3984375" style="1" bestFit="1" customWidth="1"/>
    <col min="3849" max="3850" width="13.86328125" style="1" bestFit="1" customWidth="1"/>
    <col min="3851" max="3851" width="14.86328125" style="1" bestFit="1" customWidth="1"/>
    <col min="3852" max="3852" width="12.1328125" style="1" bestFit="1" customWidth="1"/>
    <col min="3853" max="3853" width="12.3984375" style="1" bestFit="1" customWidth="1"/>
    <col min="3854" max="3855" width="13.86328125" style="1" bestFit="1" customWidth="1"/>
    <col min="3856" max="3856" width="14.86328125" style="1" bestFit="1" customWidth="1"/>
    <col min="3857" max="4095" width="9.1328125" style="1"/>
    <col min="4096" max="4096" width="15.3984375" style="1" bestFit="1" customWidth="1"/>
    <col min="4097" max="4097" width="11.1328125" style="1" bestFit="1" customWidth="1"/>
    <col min="4098" max="4098" width="14.59765625" style="1" bestFit="1" customWidth="1"/>
    <col min="4099" max="4099" width="17.3984375" style="1" bestFit="1" customWidth="1"/>
    <col min="4100" max="4100" width="17.59765625" style="1" bestFit="1" customWidth="1"/>
    <col min="4101" max="4101" width="14.73046875" style="1" bestFit="1" customWidth="1"/>
    <col min="4102" max="4102" width="14.3984375" style="1" bestFit="1" customWidth="1"/>
    <col min="4103" max="4103" width="12.1328125" style="1" bestFit="1" customWidth="1"/>
    <col min="4104" max="4104" width="12.3984375" style="1" bestFit="1" customWidth="1"/>
    <col min="4105" max="4106" width="13.86328125" style="1" bestFit="1" customWidth="1"/>
    <col min="4107" max="4107" width="14.86328125" style="1" bestFit="1" customWidth="1"/>
    <col min="4108" max="4108" width="12.1328125" style="1" bestFit="1" customWidth="1"/>
    <col min="4109" max="4109" width="12.3984375" style="1" bestFit="1" customWidth="1"/>
    <col min="4110" max="4111" width="13.86328125" style="1" bestFit="1" customWidth="1"/>
    <col min="4112" max="4112" width="14.86328125" style="1" bestFit="1" customWidth="1"/>
    <col min="4113" max="4351" width="9.1328125" style="1"/>
    <col min="4352" max="4352" width="15.3984375" style="1" bestFit="1" customWidth="1"/>
    <col min="4353" max="4353" width="11.1328125" style="1" bestFit="1" customWidth="1"/>
    <col min="4354" max="4354" width="14.59765625" style="1" bestFit="1" customWidth="1"/>
    <col min="4355" max="4355" width="17.3984375" style="1" bestFit="1" customWidth="1"/>
    <col min="4356" max="4356" width="17.59765625" style="1" bestFit="1" customWidth="1"/>
    <col min="4357" max="4357" width="14.73046875" style="1" bestFit="1" customWidth="1"/>
    <col min="4358" max="4358" width="14.3984375" style="1" bestFit="1" customWidth="1"/>
    <col min="4359" max="4359" width="12.1328125" style="1" bestFit="1" customWidth="1"/>
    <col min="4360" max="4360" width="12.3984375" style="1" bestFit="1" customWidth="1"/>
    <col min="4361" max="4362" width="13.86328125" style="1" bestFit="1" customWidth="1"/>
    <col min="4363" max="4363" width="14.86328125" style="1" bestFit="1" customWidth="1"/>
    <col min="4364" max="4364" width="12.1328125" style="1" bestFit="1" customWidth="1"/>
    <col min="4365" max="4365" width="12.3984375" style="1" bestFit="1" customWidth="1"/>
    <col min="4366" max="4367" width="13.86328125" style="1" bestFit="1" customWidth="1"/>
    <col min="4368" max="4368" width="14.86328125" style="1" bestFit="1" customWidth="1"/>
    <col min="4369" max="4607" width="9.1328125" style="1"/>
    <col min="4608" max="4608" width="15.3984375" style="1" bestFit="1" customWidth="1"/>
    <col min="4609" max="4609" width="11.1328125" style="1" bestFit="1" customWidth="1"/>
    <col min="4610" max="4610" width="14.59765625" style="1" bestFit="1" customWidth="1"/>
    <col min="4611" max="4611" width="17.3984375" style="1" bestFit="1" customWidth="1"/>
    <col min="4612" max="4612" width="17.59765625" style="1" bestFit="1" customWidth="1"/>
    <col min="4613" max="4613" width="14.73046875" style="1" bestFit="1" customWidth="1"/>
    <col min="4614" max="4614" width="14.3984375" style="1" bestFit="1" customWidth="1"/>
    <col min="4615" max="4615" width="12.1328125" style="1" bestFit="1" customWidth="1"/>
    <col min="4616" max="4616" width="12.3984375" style="1" bestFit="1" customWidth="1"/>
    <col min="4617" max="4618" width="13.86328125" style="1" bestFit="1" customWidth="1"/>
    <col min="4619" max="4619" width="14.86328125" style="1" bestFit="1" customWidth="1"/>
    <col min="4620" max="4620" width="12.1328125" style="1" bestFit="1" customWidth="1"/>
    <col min="4621" max="4621" width="12.3984375" style="1" bestFit="1" customWidth="1"/>
    <col min="4622" max="4623" width="13.86328125" style="1" bestFit="1" customWidth="1"/>
    <col min="4624" max="4624" width="14.86328125" style="1" bestFit="1" customWidth="1"/>
    <col min="4625" max="4863" width="9.1328125" style="1"/>
    <col min="4864" max="4864" width="15.3984375" style="1" bestFit="1" customWidth="1"/>
    <col min="4865" max="4865" width="11.1328125" style="1" bestFit="1" customWidth="1"/>
    <col min="4866" max="4866" width="14.59765625" style="1" bestFit="1" customWidth="1"/>
    <col min="4867" max="4867" width="17.3984375" style="1" bestFit="1" customWidth="1"/>
    <col min="4868" max="4868" width="17.59765625" style="1" bestFit="1" customWidth="1"/>
    <col min="4869" max="4869" width="14.73046875" style="1" bestFit="1" customWidth="1"/>
    <col min="4870" max="4870" width="14.3984375" style="1" bestFit="1" customWidth="1"/>
    <col min="4871" max="4871" width="12.1328125" style="1" bestFit="1" customWidth="1"/>
    <col min="4872" max="4872" width="12.3984375" style="1" bestFit="1" customWidth="1"/>
    <col min="4873" max="4874" width="13.86328125" style="1" bestFit="1" customWidth="1"/>
    <col min="4875" max="4875" width="14.86328125" style="1" bestFit="1" customWidth="1"/>
    <col min="4876" max="4876" width="12.1328125" style="1" bestFit="1" customWidth="1"/>
    <col min="4877" max="4877" width="12.3984375" style="1" bestFit="1" customWidth="1"/>
    <col min="4878" max="4879" width="13.86328125" style="1" bestFit="1" customWidth="1"/>
    <col min="4880" max="4880" width="14.86328125" style="1" bestFit="1" customWidth="1"/>
    <col min="4881" max="5119" width="9.1328125" style="1"/>
    <col min="5120" max="5120" width="15.3984375" style="1" bestFit="1" customWidth="1"/>
    <col min="5121" max="5121" width="11.1328125" style="1" bestFit="1" customWidth="1"/>
    <col min="5122" max="5122" width="14.59765625" style="1" bestFit="1" customWidth="1"/>
    <col min="5123" max="5123" width="17.3984375" style="1" bestFit="1" customWidth="1"/>
    <col min="5124" max="5124" width="17.59765625" style="1" bestFit="1" customWidth="1"/>
    <col min="5125" max="5125" width="14.73046875" style="1" bestFit="1" customWidth="1"/>
    <col min="5126" max="5126" width="14.3984375" style="1" bestFit="1" customWidth="1"/>
    <col min="5127" max="5127" width="12.1328125" style="1" bestFit="1" customWidth="1"/>
    <col min="5128" max="5128" width="12.3984375" style="1" bestFit="1" customWidth="1"/>
    <col min="5129" max="5130" width="13.86328125" style="1" bestFit="1" customWidth="1"/>
    <col min="5131" max="5131" width="14.86328125" style="1" bestFit="1" customWidth="1"/>
    <col min="5132" max="5132" width="12.1328125" style="1" bestFit="1" customWidth="1"/>
    <col min="5133" max="5133" width="12.3984375" style="1" bestFit="1" customWidth="1"/>
    <col min="5134" max="5135" width="13.86328125" style="1" bestFit="1" customWidth="1"/>
    <col min="5136" max="5136" width="14.86328125" style="1" bestFit="1" customWidth="1"/>
    <col min="5137" max="5375" width="9.1328125" style="1"/>
    <col min="5376" max="5376" width="15.3984375" style="1" bestFit="1" customWidth="1"/>
    <col min="5377" max="5377" width="11.1328125" style="1" bestFit="1" customWidth="1"/>
    <col min="5378" max="5378" width="14.59765625" style="1" bestFit="1" customWidth="1"/>
    <col min="5379" max="5379" width="17.3984375" style="1" bestFit="1" customWidth="1"/>
    <col min="5380" max="5380" width="17.59765625" style="1" bestFit="1" customWidth="1"/>
    <col min="5381" max="5381" width="14.73046875" style="1" bestFit="1" customWidth="1"/>
    <col min="5382" max="5382" width="14.3984375" style="1" bestFit="1" customWidth="1"/>
    <col min="5383" max="5383" width="12.1328125" style="1" bestFit="1" customWidth="1"/>
    <col min="5384" max="5384" width="12.3984375" style="1" bestFit="1" customWidth="1"/>
    <col min="5385" max="5386" width="13.86328125" style="1" bestFit="1" customWidth="1"/>
    <col min="5387" max="5387" width="14.86328125" style="1" bestFit="1" customWidth="1"/>
    <col min="5388" max="5388" width="12.1328125" style="1" bestFit="1" customWidth="1"/>
    <col min="5389" max="5389" width="12.3984375" style="1" bestFit="1" customWidth="1"/>
    <col min="5390" max="5391" width="13.86328125" style="1" bestFit="1" customWidth="1"/>
    <col min="5392" max="5392" width="14.86328125" style="1" bestFit="1" customWidth="1"/>
    <col min="5393" max="5631" width="9.1328125" style="1"/>
    <col min="5632" max="5632" width="15.3984375" style="1" bestFit="1" customWidth="1"/>
    <col min="5633" max="5633" width="11.1328125" style="1" bestFit="1" customWidth="1"/>
    <col min="5634" max="5634" width="14.59765625" style="1" bestFit="1" customWidth="1"/>
    <col min="5635" max="5635" width="17.3984375" style="1" bestFit="1" customWidth="1"/>
    <col min="5636" max="5636" width="17.59765625" style="1" bestFit="1" customWidth="1"/>
    <col min="5637" max="5637" width="14.73046875" style="1" bestFit="1" customWidth="1"/>
    <col min="5638" max="5638" width="14.3984375" style="1" bestFit="1" customWidth="1"/>
    <col min="5639" max="5639" width="12.1328125" style="1" bestFit="1" customWidth="1"/>
    <col min="5640" max="5640" width="12.3984375" style="1" bestFit="1" customWidth="1"/>
    <col min="5641" max="5642" width="13.86328125" style="1" bestFit="1" customWidth="1"/>
    <col min="5643" max="5643" width="14.86328125" style="1" bestFit="1" customWidth="1"/>
    <col min="5644" max="5644" width="12.1328125" style="1" bestFit="1" customWidth="1"/>
    <col min="5645" max="5645" width="12.3984375" style="1" bestFit="1" customWidth="1"/>
    <col min="5646" max="5647" width="13.86328125" style="1" bestFit="1" customWidth="1"/>
    <col min="5648" max="5648" width="14.86328125" style="1" bestFit="1" customWidth="1"/>
    <col min="5649" max="5887" width="9.1328125" style="1"/>
    <col min="5888" max="5888" width="15.3984375" style="1" bestFit="1" customWidth="1"/>
    <col min="5889" max="5889" width="11.1328125" style="1" bestFit="1" customWidth="1"/>
    <col min="5890" max="5890" width="14.59765625" style="1" bestFit="1" customWidth="1"/>
    <col min="5891" max="5891" width="17.3984375" style="1" bestFit="1" customWidth="1"/>
    <col min="5892" max="5892" width="17.59765625" style="1" bestFit="1" customWidth="1"/>
    <col min="5893" max="5893" width="14.73046875" style="1" bestFit="1" customWidth="1"/>
    <col min="5894" max="5894" width="14.3984375" style="1" bestFit="1" customWidth="1"/>
    <col min="5895" max="5895" width="12.1328125" style="1" bestFit="1" customWidth="1"/>
    <col min="5896" max="5896" width="12.3984375" style="1" bestFit="1" customWidth="1"/>
    <col min="5897" max="5898" width="13.86328125" style="1" bestFit="1" customWidth="1"/>
    <col min="5899" max="5899" width="14.86328125" style="1" bestFit="1" customWidth="1"/>
    <col min="5900" max="5900" width="12.1328125" style="1" bestFit="1" customWidth="1"/>
    <col min="5901" max="5901" width="12.3984375" style="1" bestFit="1" customWidth="1"/>
    <col min="5902" max="5903" width="13.86328125" style="1" bestFit="1" customWidth="1"/>
    <col min="5904" max="5904" width="14.86328125" style="1" bestFit="1" customWidth="1"/>
    <col min="5905" max="6143" width="9.1328125" style="1"/>
    <col min="6144" max="6144" width="15.3984375" style="1" bestFit="1" customWidth="1"/>
    <col min="6145" max="6145" width="11.1328125" style="1" bestFit="1" customWidth="1"/>
    <col min="6146" max="6146" width="14.59765625" style="1" bestFit="1" customWidth="1"/>
    <col min="6147" max="6147" width="17.3984375" style="1" bestFit="1" customWidth="1"/>
    <col min="6148" max="6148" width="17.59765625" style="1" bestFit="1" customWidth="1"/>
    <col min="6149" max="6149" width="14.73046875" style="1" bestFit="1" customWidth="1"/>
    <col min="6150" max="6150" width="14.3984375" style="1" bestFit="1" customWidth="1"/>
    <col min="6151" max="6151" width="12.1328125" style="1" bestFit="1" customWidth="1"/>
    <col min="6152" max="6152" width="12.3984375" style="1" bestFit="1" customWidth="1"/>
    <col min="6153" max="6154" width="13.86328125" style="1" bestFit="1" customWidth="1"/>
    <col min="6155" max="6155" width="14.86328125" style="1" bestFit="1" customWidth="1"/>
    <col min="6156" max="6156" width="12.1328125" style="1" bestFit="1" customWidth="1"/>
    <col min="6157" max="6157" width="12.3984375" style="1" bestFit="1" customWidth="1"/>
    <col min="6158" max="6159" width="13.86328125" style="1" bestFit="1" customWidth="1"/>
    <col min="6160" max="6160" width="14.86328125" style="1" bestFit="1" customWidth="1"/>
    <col min="6161" max="6399" width="9.1328125" style="1"/>
    <col min="6400" max="6400" width="15.3984375" style="1" bestFit="1" customWidth="1"/>
    <col min="6401" max="6401" width="11.1328125" style="1" bestFit="1" customWidth="1"/>
    <col min="6402" max="6402" width="14.59765625" style="1" bestFit="1" customWidth="1"/>
    <col min="6403" max="6403" width="17.3984375" style="1" bestFit="1" customWidth="1"/>
    <col min="6404" max="6404" width="17.59765625" style="1" bestFit="1" customWidth="1"/>
    <col min="6405" max="6405" width="14.73046875" style="1" bestFit="1" customWidth="1"/>
    <col min="6406" max="6406" width="14.3984375" style="1" bestFit="1" customWidth="1"/>
    <col min="6407" max="6407" width="12.1328125" style="1" bestFit="1" customWidth="1"/>
    <col min="6408" max="6408" width="12.3984375" style="1" bestFit="1" customWidth="1"/>
    <col min="6409" max="6410" width="13.86328125" style="1" bestFit="1" customWidth="1"/>
    <col min="6411" max="6411" width="14.86328125" style="1" bestFit="1" customWidth="1"/>
    <col min="6412" max="6412" width="12.1328125" style="1" bestFit="1" customWidth="1"/>
    <col min="6413" max="6413" width="12.3984375" style="1" bestFit="1" customWidth="1"/>
    <col min="6414" max="6415" width="13.86328125" style="1" bestFit="1" customWidth="1"/>
    <col min="6416" max="6416" width="14.86328125" style="1" bestFit="1" customWidth="1"/>
    <col min="6417" max="6655" width="9.1328125" style="1"/>
    <col min="6656" max="6656" width="15.3984375" style="1" bestFit="1" customWidth="1"/>
    <col min="6657" max="6657" width="11.1328125" style="1" bestFit="1" customWidth="1"/>
    <col min="6658" max="6658" width="14.59765625" style="1" bestFit="1" customWidth="1"/>
    <col min="6659" max="6659" width="17.3984375" style="1" bestFit="1" customWidth="1"/>
    <col min="6660" max="6660" width="17.59765625" style="1" bestFit="1" customWidth="1"/>
    <col min="6661" max="6661" width="14.73046875" style="1" bestFit="1" customWidth="1"/>
    <col min="6662" max="6662" width="14.3984375" style="1" bestFit="1" customWidth="1"/>
    <col min="6663" max="6663" width="12.1328125" style="1" bestFit="1" customWidth="1"/>
    <col min="6664" max="6664" width="12.3984375" style="1" bestFit="1" customWidth="1"/>
    <col min="6665" max="6666" width="13.86328125" style="1" bestFit="1" customWidth="1"/>
    <col min="6667" max="6667" width="14.86328125" style="1" bestFit="1" customWidth="1"/>
    <col min="6668" max="6668" width="12.1328125" style="1" bestFit="1" customWidth="1"/>
    <col min="6669" max="6669" width="12.3984375" style="1" bestFit="1" customWidth="1"/>
    <col min="6670" max="6671" width="13.86328125" style="1" bestFit="1" customWidth="1"/>
    <col min="6672" max="6672" width="14.86328125" style="1" bestFit="1" customWidth="1"/>
    <col min="6673" max="6911" width="9.1328125" style="1"/>
    <col min="6912" max="6912" width="15.3984375" style="1" bestFit="1" customWidth="1"/>
    <col min="6913" max="6913" width="11.1328125" style="1" bestFit="1" customWidth="1"/>
    <col min="6914" max="6914" width="14.59765625" style="1" bestFit="1" customWidth="1"/>
    <col min="6915" max="6915" width="17.3984375" style="1" bestFit="1" customWidth="1"/>
    <col min="6916" max="6916" width="17.59765625" style="1" bestFit="1" customWidth="1"/>
    <col min="6917" max="6917" width="14.73046875" style="1" bestFit="1" customWidth="1"/>
    <col min="6918" max="6918" width="14.3984375" style="1" bestFit="1" customWidth="1"/>
    <col min="6919" max="6919" width="12.1328125" style="1" bestFit="1" customWidth="1"/>
    <col min="6920" max="6920" width="12.3984375" style="1" bestFit="1" customWidth="1"/>
    <col min="6921" max="6922" width="13.86328125" style="1" bestFit="1" customWidth="1"/>
    <col min="6923" max="6923" width="14.86328125" style="1" bestFit="1" customWidth="1"/>
    <col min="6924" max="6924" width="12.1328125" style="1" bestFit="1" customWidth="1"/>
    <col min="6925" max="6925" width="12.3984375" style="1" bestFit="1" customWidth="1"/>
    <col min="6926" max="6927" width="13.86328125" style="1" bestFit="1" customWidth="1"/>
    <col min="6928" max="6928" width="14.86328125" style="1" bestFit="1" customWidth="1"/>
    <col min="6929" max="7167" width="9.1328125" style="1"/>
    <col min="7168" max="7168" width="15.3984375" style="1" bestFit="1" customWidth="1"/>
    <col min="7169" max="7169" width="11.1328125" style="1" bestFit="1" customWidth="1"/>
    <col min="7170" max="7170" width="14.59765625" style="1" bestFit="1" customWidth="1"/>
    <col min="7171" max="7171" width="17.3984375" style="1" bestFit="1" customWidth="1"/>
    <col min="7172" max="7172" width="17.59765625" style="1" bestFit="1" customWidth="1"/>
    <col min="7173" max="7173" width="14.73046875" style="1" bestFit="1" customWidth="1"/>
    <col min="7174" max="7174" width="14.3984375" style="1" bestFit="1" customWidth="1"/>
    <col min="7175" max="7175" width="12.1328125" style="1" bestFit="1" customWidth="1"/>
    <col min="7176" max="7176" width="12.3984375" style="1" bestFit="1" customWidth="1"/>
    <col min="7177" max="7178" width="13.86328125" style="1" bestFit="1" customWidth="1"/>
    <col min="7179" max="7179" width="14.86328125" style="1" bestFit="1" customWidth="1"/>
    <col min="7180" max="7180" width="12.1328125" style="1" bestFit="1" customWidth="1"/>
    <col min="7181" max="7181" width="12.3984375" style="1" bestFit="1" customWidth="1"/>
    <col min="7182" max="7183" width="13.86328125" style="1" bestFit="1" customWidth="1"/>
    <col min="7184" max="7184" width="14.86328125" style="1" bestFit="1" customWidth="1"/>
    <col min="7185" max="7423" width="9.1328125" style="1"/>
    <col min="7424" max="7424" width="15.3984375" style="1" bestFit="1" customWidth="1"/>
    <col min="7425" max="7425" width="11.1328125" style="1" bestFit="1" customWidth="1"/>
    <col min="7426" max="7426" width="14.59765625" style="1" bestFit="1" customWidth="1"/>
    <col min="7427" max="7427" width="17.3984375" style="1" bestFit="1" customWidth="1"/>
    <col min="7428" max="7428" width="17.59765625" style="1" bestFit="1" customWidth="1"/>
    <col min="7429" max="7429" width="14.73046875" style="1" bestFit="1" customWidth="1"/>
    <col min="7430" max="7430" width="14.3984375" style="1" bestFit="1" customWidth="1"/>
    <col min="7431" max="7431" width="12.1328125" style="1" bestFit="1" customWidth="1"/>
    <col min="7432" max="7432" width="12.3984375" style="1" bestFit="1" customWidth="1"/>
    <col min="7433" max="7434" width="13.86328125" style="1" bestFit="1" customWidth="1"/>
    <col min="7435" max="7435" width="14.86328125" style="1" bestFit="1" customWidth="1"/>
    <col min="7436" max="7436" width="12.1328125" style="1" bestFit="1" customWidth="1"/>
    <col min="7437" max="7437" width="12.3984375" style="1" bestFit="1" customWidth="1"/>
    <col min="7438" max="7439" width="13.86328125" style="1" bestFit="1" customWidth="1"/>
    <col min="7440" max="7440" width="14.86328125" style="1" bestFit="1" customWidth="1"/>
    <col min="7441" max="7679" width="9.1328125" style="1"/>
    <col min="7680" max="7680" width="15.3984375" style="1" bestFit="1" customWidth="1"/>
    <col min="7681" max="7681" width="11.1328125" style="1" bestFit="1" customWidth="1"/>
    <col min="7682" max="7682" width="14.59765625" style="1" bestFit="1" customWidth="1"/>
    <col min="7683" max="7683" width="17.3984375" style="1" bestFit="1" customWidth="1"/>
    <col min="7684" max="7684" width="17.59765625" style="1" bestFit="1" customWidth="1"/>
    <col min="7685" max="7685" width="14.73046875" style="1" bestFit="1" customWidth="1"/>
    <col min="7686" max="7686" width="14.3984375" style="1" bestFit="1" customWidth="1"/>
    <col min="7687" max="7687" width="12.1328125" style="1" bestFit="1" customWidth="1"/>
    <col min="7688" max="7688" width="12.3984375" style="1" bestFit="1" customWidth="1"/>
    <col min="7689" max="7690" width="13.86328125" style="1" bestFit="1" customWidth="1"/>
    <col min="7691" max="7691" width="14.86328125" style="1" bestFit="1" customWidth="1"/>
    <col min="7692" max="7692" width="12.1328125" style="1" bestFit="1" customWidth="1"/>
    <col min="7693" max="7693" width="12.3984375" style="1" bestFit="1" customWidth="1"/>
    <col min="7694" max="7695" width="13.86328125" style="1" bestFit="1" customWidth="1"/>
    <col min="7696" max="7696" width="14.86328125" style="1" bestFit="1" customWidth="1"/>
    <col min="7697" max="7935" width="9.1328125" style="1"/>
    <col min="7936" max="7936" width="15.3984375" style="1" bestFit="1" customWidth="1"/>
    <col min="7937" max="7937" width="11.1328125" style="1" bestFit="1" customWidth="1"/>
    <col min="7938" max="7938" width="14.59765625" style="1" bestFit="1" customWidth="1"/>
    <col min="7939" max="7939" width="17.3984375" style="1" bestFit="1" customWidth="1"/>
    <col min="7940" max="7940" width="17.59765625" style="1" bestFit="1" customWidth="1"/>
    <col min="7941" max="7941" width="14.73046875" style="1" bestFit="1" customWidth="1"/>
    <col min="7942" max="7942" width="14.3984375" style="1" bestFit="1" customWidth="1"/>
    <col min="7943" max="7943" width="12.1328125" style="1" bestFit="1" customWidth="1"/>
    <col min="7944" max="7944" width="12.3984375" style="1" bestFit="1" customWidth="1"/>
    <col min="7945" max="7946" width="13.86328125" style="1" bestFit="1" customWidth="1"/>
    <col min="7947" max="7947" width="14.86328125" style="1" bestFit="1" customWidth="1"/>
    <col min="7948" max="7948" width="12.1328125" style="1" bestFit="1" customWidth="1"/>
    <col min="7949" max="7949" width="12.3984375" style="1" bestFit="1" customWidth="1"/>
    <col min="7950" max="7951" width="13.86328125" style="1" bestFit="1" customWidth="1"/>
    <col min="7952" max="7952" width="14.86328125" style="1" bestFit="1" customWidth="1"/>
    <col min="7953" max="8191" width="9.1328125" style="1"/>
    <col min="8192" max="8192" width="15.3984375" style="1" bestFit="1" customWidth="1"/>
    <col min="8193" max="8193" width="11.1328125" style="1" bestFit="1" customWidth="1"/>
    <col min="8194" max="8194" width="14.59765625" style="1" bestFit="1" customWidth="1"/>
    <col min="8195" max="8195" width="17.3984375" style="1" bestFit="1" customWidth="1"/>
    <col min="8196" max="8196" width="17.59765625" style="1" bestFit="1" customWidth="1"/>
    <col min="8197" max="8197" width="14.73046875" style="1" bestFit="1" customWidth="1"/>
    <col min="8198" max="8198" width="14.3984375" style="1" bestFit="1" customWidth="1"/>
    <col min="8199" max="8199" width="12.1328125" style="1" bestFit="1" customWidth="1"/>
    <col min="8200" max="8200" width="12.3984375" style="1" bestFit="1" customWidth="1"/>
    <col min="8201" max="8202" width="13.86328125" style="1" bestFit="1" customWidth="1"/>
    <col min="8203" max="8203" width="14.86328125" style="1" bestFit="1" customWidth="1"/>
    <col min="8204" max="8204" width="12.1328125" style="1" bestFit="1" customWidth="1"/>
    <col min="8205" max="8205" width="12.3984375" style="1" bestFit="1" customWidth="1"/>
    <col min="8206" max="8207" width="13.86328125" style="1" bestFit="1" customWidth="1"/>
    <col min="8208" max="8208" width="14.86328125" style="1" bestFit="1" customWidth="1"/>
    <col min="8209" max="8447" width="9.1328125" style="1"/>
    <col min="8448" max="8448" width="15.3984375" style="1" bestFit="1" customWidth="1"/>
    <col min="8449" max="8449" width="11.1328125" style="1" bestFit="1" customWidth="1"/>
    <col min="8450" max="8450" width="14.59765625" style="1" bestFit="1" customWidth="1"/>
    <col min="8451" max="8451" width="17.3984375" style="1" bestFit="1" customWidth="1"/>
    <col min="8452" max="8452" width="17.59765625" style="1" bestFit="1" customWidth="1"/>
    <col min="8453" max="8453" width="14.73046875" style="1" bestFit="1" customWidth="1"/>
    <col min="8454" max="8454" width="14.3984375" style="1" bestFit="1" customWidth="1"/>
    <col min="8455" max="8455" width="12.1328125" style="1" bestFit="1" customWidth="1"/>
    <col min="8456" max="8456" width="12.3984375" style="1" bestFit="1" customWidth="1"/>
    <col min="8457" max="8458" width="13.86328125" style="1" bestFit="1" customWidth="1"/>
    <col min="8459" max="8459" width="14.86328125" style="1" bestFit="1" customWidth="1"/>
    <col min="8460" max="8460" width="12.1328125" style="1" bestFit="1" customWidth="1"/>
    <col min="8461" max="8461" width="12.3984375" style="1" bestFit="1" customWidth="1"/>
    <col min="8462" max="8463" width="13.86328125" style="1" bestFit="1" customWidth="1"/>
    <col min="8464" max="8464" width="14.86328125" style="1" bestFit="1" customWidth="1"/>
    <col min="8465" max="8703" width="9.1328125" style="1"/>
    <col min="8704" max="8704" width="15.3984375" style="1" bestFit="1" customWidth="1"/>
    <col min="8705" max="8705" width="11.1328125" style="1" bestFit="1" customWidth="1"/>
    <col min="8706" max="8706" width="14.59765625" style="1" bestFit="1" customWidth="1"/>
    <col min="8707" max="8707" width="17.3984375" style="1" bestFit="1" customWidth="1"/>
    <col min="8708" max="8708" width="17.59765625" style="1" bestFit="1" customWidth="1"/>
    <col min="8709" max="8709" width="14.73046875" style="1" bestFit="1" customWidth="1"/>
    <col min="8710" max="8710" width="14.3984375" style="1" bestFit="1" customWidth="1"/>
    <col min="8711" max="8711" width="12.1328125" style="1" bestFit="1" customWidth="1"/>
    <col min="8712" max="8712" width="12.3984375" style="1" bestFit="1" customWidth="1"/>
    <col min="8713" max="8714" width="13.86328125" style="1" bestFit="1" customWidth="1"/>
    <col min="8715" max="8715" width="14.86328125" style="1" bestFit="1" customWidth="1"/>
    <col min="8716" max="8716" width="12.1328125" style="1" bestFit="1" customWidth="1"/>
    <col min="8717" max="8717" width="12.3984375" style="1" bestFit="1" customWidth="1"/>
    <col min="8718" max="8719" width="13.86328125" style="1" bestFit="1" customWidth="1"/>
    <col min="8720" max="8720" width="14.86328125" style="1" bestFit="1" customWidth="1"/>
    <col min="8721" max="8959" width="9.1328125" style="1"/>
    <col min="8960" max="8960" width="15.3984375" style="1" bestFit="1" customWidth="1"/>
    <col min="8961" max="8961" width="11.1328125" style="1" bestFit="1" customWidth="1"/>
    <col min="8962" max="8962" width="14.59765625" style="1" bestFit="1" customWidth="1"/>
    <col min="8963" max="8963" width="17.3984375" style="1" bestFit="1" customWidth="1"/>
    <col min="8964" max="8964" width="17.59765625" style="1" bestFit="1" customWidth="1"/>
    <col min="8965" max="8965" width="14.73046875" style="1" bestFit="1" customWidth="1"/>
    <col min="8966" max="8966" width="14.3984375" style="1" bestFit="1" customWidth="1"/>
    <col min="8967" max="8967" width="12.1328125" style="1" bestFit="1" customWidth="1"/>
    <col min="8968" max="8968" width="12.3984375" style="1" bestFit="1" customWidth="1"/>
    <col min="8969" max="8970" width="13.86328125" style="1" bestFit="1" customWidth="1"/>
    <col min="8971" max="8971" width="14.86328125" style="1" bestFit="1" customWidth="1"/>
    <col min="8972" max="8972" width="12.1328125" style="1" bestFit="1" customWidth="1"/>
    <col min="8973" max="8973" width="12.3984375" style="1" bestFit="1" customWidth="1"/>
    <col min="8974" max="8975" width="13.86328125" style="1" bestFit="1" customWidth="1"/>
    <col min="8976" max="8976" width="14.86328125" style="1" bestFit="1" customWidth="1"/>
    <col min="8977" max="9215" width="9.1328125" style="1"/>
    <col min="9216" max="9216" width="15.3984375" style="1" bestFit="1" customWidth="1"/>
    <col min="9217" max="9217" width="11.1328125" style="1" bestFit="1" customWidth="1"/>
    <col min="9218" max="9218" width="14.59765625" style="1" bestFit="1" customWidth="1"/>
    <col min="9219" max="9219" width="17.3984375" style="1" bestFit="1" customWidth="1"/>
    <col min="9220" max="9220" width="17.59765625" style="1" bestFit="1" customWidth="1"/>
    <col min="9221" max="9221" width="14.73046875" style="1" bestFit="1" customWidth="1"/>
    <col min="9222" max="9222" width="14.3984375" style="1" bestFit="1" customWidth="1"/>
    <col min="9223" max="9223" width="12.1328125" style="1" bestFit="1" customWidth="1"/>
    <col min="9224" max="9224" width="12.3984375" style="1" bestFit="1" customWidth="1"/>
    <col min="9225" max="9226" width="13.86328125" style="1" bestFit="1" customWidth="1"/>
    <col min="9227" max="9227" width="14.86328125" style="1" bestFit="1" customWidth="1"/>
    <col min="9228" max="9228" width="12.1328125" style="1" bestFit="1" customWidth="1"/>
    <col min="9229" max="9229" width="12.3984375" style="1" bestFit="1" customWidth="1"/>
    <col min="9230" max="9231" width="13.86328125" style="1" bestFit="1" customWidth="1"/>
    <col min="9232" max="9232" width="14.86328125" style="1" bestFit="1" customWidth="1"/>
    <col min="9233" max="9471" width="9.1328125" style="1"/>
    <col min="9472" max="9472" width="15.3984375" style="1" bestFit="1" customWidth="1"/>
    <col min="9473" max="9473" width="11.1328125" style="1" bestFit="1" customWidth="1"/>
    <col min="9474" max="9474" width="14.59765625" style="1" bestFit="1" customWidth="1"/>
    <col min="9475" max="9475" width="17.3984375" style="1" bestFit="1" customWidth="1"/>
    <col min="9476" max="9476" width="17.59765625" style="1" bestFit="1" customWidth="1"/>
    <col min="9477" max="9477" width="14.73046875" style="1" bestFit="1" customWidth="1"/>
    <col min="9478" max="9478" width="14.3984375" style="1" bestFit="1" customWidth="1"/>
    <col min="9479" max="9479" width="12.1328125" style="1" bestFit="1" customWidth="1"/>
    <col min="9480" max="9480" width="12.3984375" style="1" bestFit="1" customWidth="1"/>
    <col min="9481" max="9482" width="13.86328125" style="1" bestFit="1" customWidth="1"/>
    <col min="9483" max="9483" width="14.86328125" style="1" bestFit="1" customWidth="1"/>
    <col min="9484" max="9484" width="12.1328125" style="1" bestFit="1" customWidth="1"/>
    <col min="9485" max="9485" width="12.3984375" style="1" bestFit="1" customWidth="1"/>
    <col min="9486" max="9487" width="13.86328125" style="1" bestFit="1" customWidth="1"/>
    <col min="9488" max="9488" width="14.86328125" style="1" bestFit="1" customWidth="1"/>
    <col min="9489" max="9727" width="9.1328125" style="1"/>
    <col min="9728" max="9728" width="15.3984375" style="1" bestFit="1" customWidth="1"/>
    <col min="9729" max="9729" width="11.1328125" style="1" bestFit="1" customWidth="1"/>
    <col min="9730" max="9730" width="14.59765625" style="1" bestFit="1" customWidth="1"/>
    <col min="9731" max="9731" width="17.3984375" style="1" bestFit="1" customWidth="1"/>
    <col min="9732" max="9732" width="17.59765625" style="1" bestFit="1" customWidth="1"/>
    <col min="9733" max="9733" width="14.73046875" style="1" bestFit="1" customWidth="1"/>
    <col min="9734" max="9734" width="14.3984375" style="1" bestFit="1" customWidth="1"/>
    <col min="9735" max="9735" width="12.1328125" style="1" bestFit="1" customWidth="1"/>
    <col min="9736" max="9736" width="12.3984375" style="1" bestFit="1" customWidth="1"/>
    <col min="9737" max="9738" width="13.86328125" style="1" bestFit="1" customWidth="1"/>
    <col min="9739" max="9739" width="14.86328125" style="1" bestFit="1" customWidth="1"/>
    <col min="9740" max="9740" width="12.1328125" style="1" bestFit="1" customWidth="1"/>
    <col min="9741" max="9741" width="12.3984375" style="1" bestFit="1" customWidth="1"/>
    <col min="9742" max="9743" width="13.86328125" style="1" bestFit="1" customWidth="1"/>
    <col min="9744" max="9744" width="14.86328125" style="1" bestFit="1" customWidth="1"/>
    <col min="9745" max="9983" width="9.1328125" style="1"/>
    <col min="9984" max="9984" width="15.3984375" style="1" bestFit="1" customWidth="1"/>
    <col min="9985" max="9985" width="11.1328125" style="1" bestFit="1" customWidth="1"/>
    <col min="9986" max="9986" width="14.59765625" style="1" bestFit="1" customWidth="1"/>
    <col min="9987" max="9987" width="17.3984375" style="1" bestFit="1" customWidth="1"/>
    <col min="9988" max="9988" width="17.59765625" style="1" bestFit="1" customWidth="1"/>
    <col min="9989" max="9989" width="14.73046875" style="1" bestFit="1" customWidth="1"/>
    <col min="9990" max="9990" width="14.3984375" style="1" bestFit="1" customWidth="1"/>
    <col min="9991" max="9991" width="12.1328125" style="1" bestFit="1" customWidth="1"/>
    <col min="9992" max="9992" width="12.3984375" style="1" bestFit="1" customWidth="1"/>
    <col min="9993" max="9994" width="13.86328125" style="1" bestFit="1" customWidth="1"/>
    <col min="9995" max="9995" width="14.86328125" style="1" bestFit="1" customWidth="1"/>
    <col min="9996" max="9996" width="12.1328125" style="1" bestFit="1" customWidth="1"/>
    <col min="9997" max="9997" width="12.3984375" style="1" bestFit="1" customWidth="1"/>
    <col min="9998" max="9999" width="13.86328125" style="1" bestFit="1" customWidth="1"/>
    <col min="10000" max="10000" width="14.86328125" style="1" bestFit="1" customWidth="1"/>
    <col min="10001" max="10239" width="9.1328125" style="1"/>
    <col min="10240" max="10240" width="15.3984375" style="1" bestFit="1" customWidth="1"/>
    <col min="10241" max="10241" width="11.1328125" style="1" bestFit="1" customWidth="1"/>
    <col min="10242" max="10242" width="14.59765625" style="1" bestFit="1" customWidth="1"/>
    <col min="10243" max="10243" width="17.3984375" style="1" bestFit="1" customWidth="1"/>
    <col min="10244" max="10244" width="17.59765625" style="1" bestFit="1" customWidth="1"/>
    <col min="10245" max="10245" width="14.73046875" style="1" bestFit="1" customWidth="1"/>
    <col min="10246" max="10246" width="14.3984375" style="1" bestFit="1" customWidth="1"/>
    <col min="10247" max="10247" width="12.1328125" style="1" bestFit="1" customWidth="1"/>
    <col min="10248" max="10248" width="12.3984375" style="1" bestFit="1" customWidth="1"/>
    <col min="10249" max="10250" width="13.86328125" style="1" bestFit="1" customWidth="1"/>
    <col min="10251" max="10251" width="14.86328125" style="1" bestFit="1" customWidth="1"/>
    <col min="10252" max="10252" width="12.1328125" style="1" bestFit="1" customWidth="1"/>
    <col min="10253" max="10253" width="12.3984375" style="1" bestFit="1" customWidth="1"/>
    <col min="10254" max="10255" width="13.86328125" style="1" bestFit="1" customWidth="1"/>
    <col min="10256" max="10256" width="14.86328125" style="1" bestFit="1" customWidth="1"/>
    <col min="10257" max="10495" width="9.1328125" style="1"/>
    <col min="10496" max="10496" width="15.3984375" style="1" bestFit="1" customWidth="1"/>
    <col min="10497" max="10497" width="11.1328125" style="1" bestFit="1" customWidth="1"/>
    <col min="10498" max="10498" width="14.59765625" style="1" bestFit="1" customWidth="1"/>
    <col min="10499" max="10499" width="17.3984375" style="1" bestFit="1" customWidth="1"/>
    <col min="10500" max="10500" width="17.59765625" style="1" bestFit="1" customWidth="1"/>
    <col min="10501" max="10501" width="14.73046875" style="1" bestFit="1" customWidth="1"/>
    <col min="10502" max="10502" width="14.3984375" style="1" bestFit="1" customWidth="1"/>
    <col min="10503" max="10503" width="12.1328125" style="1" bestFit="1" customWidth="1"/>
    <col min="10504" max="10504" width="12.3984375" style="1" bestFit="1" customWidth="1"/>
    <col min="10505" max="10506" width="13.86328125" style="1" bestFit="1" customWidth="1"/>
    <col min="10507" max="10507" width="14.86328125" style="1" bestFit="1" customWidth="1"/>
    <col min="10508" max="10508" width="12.1328125" style="1" bestFit="1" customWidth="1"/>
    <col min="10509" max="10509" width="12.3984375" style="1" bestFit="1" customWidth="1"/>
    <col min="10510" max="10511" width="13.86328125" style="1" bestFit="1" customWidth="1"/>
    <col min="10512" max="10512" width="14.86328125" style="1" bestFit="1" customWidth="1"/>
    <col min="10513" max="10751" width="9.1328125" style="1"/>
    <col min="10752" max="10752" width="15.3984375" style="1" bestFit="1" customWidth="1"/>
    <col min="10753" max="10753" width="11.1328125" style="1" bestFit="1" customWidth="1"/>
    <col min="10754" max="10754" width="14.59765625" style="1" bestFit="1" customWidth="1"/>
    <col min="10755" max="10755" width="17.3984375" style="1" bestFit="1" customWidth="1"/>
    <col min="10756" max="10756" width="17.59765625" style="1" bestFit="1" customWidth="1"/>
    <col min="10757" max="10757" width="14.73046875" style="1" bestFit="1" customWidth="1"/>
    <col min="10758" max="10758" width="14.3984375" style="1" bestFit="1" customWidth="1"/>
    <col min="10759" max="10759" width="12.1328125" style="1" bestFit="1" customWidth="1"/>
    <col min="10760" max="10760" width="12.3984375" style="1" bestFit="1" customWidth="1"/>
    <col min="10761" max="10762" width="13.86328125" style="1" bestFit="1" customWidth="1"/>
    <col min="10763" max="10763" width="14.86328125" style="1" bestFit="1" customWidth="1"/>
    <col min="10764" max="10764" width="12.1328125" style="1" bestFit="1" customWidth="1"/>
    <col min="10765" max="10765" width="12.3984375" style="1" bestFit="1" customWidth="1"/>
    <col min="10766" max="10767" width="13.86328125" style="1" bestFit="1" customWidth="1"/>
    <col min="10768" max="10768" width="14.86328125" style="1" bestFit="1" customWidth="1"/>
    <col min="10769" max="11007" width="9.1328125" style="1"/>
    <col min="11008" max="11008" width="15.3984375" style="1" bestFit="1" customWidth="1"/>
    <col min="11009" max="11009" width="11.1328125" style="1" bestFit="1" customWidth="1"/>
    <col min="11010" max="11010" width="14.59765625" style="1" bestFit="1" customWidth="1"/>
    <col min="11011" max="11011" width="17.3984375" style="1" bestFit="1" customWidth="1"/>
    <col min="11012" max="11012" width="17.59765625" style="1" bestFit="1" customWidth="1"/>
    <col min="11013" max="11013" width="14.73046875" style="1" bestFit="1" customWidth="1"/>
    <col min="11014" max="11014" width="14.3984375" style="1" bestFit="1" customWidth="1"/>
    <col min="11015" max="11015" width="12.1328125" style="1" bestFit="1" customWidth="1"/>
    <col min="11016" max="11016" width="12.3984375" style="1" bestFit="1" customWidth="1"/>
    <col min="11017" max="11018" width="13.86328125" style="1" bestFit="1" customWidth="1"/>
    <col min="11019" max="11019" width="14.86328125" style="1" bestFit="1" customWidth="1"/>
    <col min="11020" max="11020" width="12.1328125" style="1" bestFit="1" customWidth="1"/>
    <col min="11021" max="11021" width="12.3984375" style="1" bestFit="1" customWidth="1"/>
    <col min="11022" max="11023" width="13.86328125" style="1" bestFit="1" customWidth="1"/>
    <col min="11024" max="11024" width="14.86328125" style="1" bestFit="1" customWidth="1"/>
    <col min="11025" max="11263" width="9.1328125" style="1"/>
    <col min="11264" max="11264" width="15.3984375" style="1" bestFit="1" customWidth="1"/>
    <col min="11265" max="11265" width="11.1328125" style="1" bestFit="1" customWidth="1"/>
    <col min="11266" max="11266" width="14.59765625" style="1" bestFit="1" customWidth="1"/>
    <col min="11267" max="11267" width="17.3984375" style="1" bestFit="1" customWidth="1"/>
    <col min="11268" max="11268" width="17.59765625" style="1" bestFit="1" customWidth="1"/>
    <col min="11269" max="11269" width="14.73046875" style="1" bestFit="1" customWidth="1"/>
    <col min="11270" max="11270" width="14.3984375" style="1" bestFit="1" customWidth="1"/>
    <col min="11271" max="11271" width="12.1328125" style="1" bestFit="1" customWidth="1"/>
    <col min="11272" max="11272" width="12.3984375" style="1" bestFit="1" customWidth="1"/>
    <col min="11273" max="11274" width="13.86328125" style="1" bestFit="1" customWidth="1"/>
    <col min="11275" max="11275" width="14.86328125" style="1" bestFit="1" customWidth="1"/>
    <col min="11276" max="11276" width="12.1328125" style="1" bestFit="1" customWidth="1"/>
    <col min="11277" max="11277" width="12.3984375" style="1" bestFit="1" customWidth="1"/>
    <col min="11278" max="11279" width="13.86328125" style="1" bestFit="1" customWidth="1"/>
    <col min="11280" max="11280" width="14.86328125" style="1" bestFit="1" customWidth="1"/>
    <col min="11281" max="11519" width="9.1328125" style="1"/>
    <col min="11520" max="11520" width="15.3984375" style="1" bestFit="1" customWidth="1"/>
    <col min="11521" max="11521" width="11.1328125" style="1" bestFit="1" customWidth="1"/>
    <col min="11522" max="11522" width="14.59765625" style="1" bestFit="1" customWidth="1"/>
    <col min="11523" max="11523" width="17.3984375" style="1" bestFit="1" customWidth="1"/>
    <col min="11524" max="11524" width="17.59765625" style="1" bestFit="1" customWidth="1"/>
    <col min="11525" max="11525" width="14.73046875" style="1" bestFit="1" customWidth="1"/>
    <col min="11526" max="11526" width="14.3984375" style="1" bestFit="1" customWidth="1"/>
    <col min="11527" max="11527" width="12.1328125" style="1" bestFit="1" customWidth="1"/>
    <col min="11528" max="11528" width="12.3984375" style="1" bestFit="1" customWidth="1"/>
    <col min="11529" max="11530" width="13.86328125" style="1" bestFit="1" customWidth="1"/>
    <col min="11531" max="11531" width="14.86328125" style="1" bestFit="1" customWidth="1"/>
    <col min="11532" max="11532" width="12.1328125" style="1" bestFit="1" customWidth="1"/>
    <col min="11533" max="11533" width="12.3984375" style="1" bestFit="1" customWidth="1"/>
    <col min="11534" max="11535" width="13.86328125" style="1" bestFit="1" customWidth="1"/>
    <col min="11536" max="11536" width="14.86328125" style="1" bestFit="1" customWidth="1"/>
    <col min="11537" max="11775" width="9.1328125" style="1"/>
    <col min="11776" max="11776" width="15.3984375" style="1" bestFit="1" customWidth="1"/>
    <col min="11777" max="11777" width="11.1328125" style="1" bestFit="1" customWidth="1"/>
    <col min="11778" max="11778" width="14.59765625" style="1" bestFit="1" customWidth="1"/>
    <col min="11779" max="11779" width="17.3984375" style="1" bestFit="1" customWidth="1"/>
    <col min="11780" max="11780" width="17.59765625" style="1" bestFit="1" customWidth="1"/>
    <col min="11781" max="11781" width="14.73046875" style="1" bestFit="1" customWidth="1"/>
    <col min="11782" max="11782" width="14.3984375" style="1" bestFit="1" customWidth="1"/>
    <col min="11783" max="11783" width="12.1328125" style="1" bestFit="1" customWidth="1"/>
    <col min="11784" max="11784" width="12.3984375" style="1" bestFit="1" customWidth="1"/>
    <col min="11785" max="11786" width="13.86328125" style="1" bestFit="1" customWidth="1"/>
    <col min="11787" max="11787" width="14.86328125" style="1" bestFit="1" customWidth="1"/>
    <col min="11788" max="11788" width="12.1328125" style="1" bestFit="1" customWidth="1"/>
    <col min="11789" max="11789" width="12.3984375" style="1" bestFit="1" customWidth="1"/>
    <col min="11790" max="11791" width="13.86328125" style="1" bestFit="1" customWidth="1"/>
    <col min="11792" max="11792" width="14.86328125" style="1" bestFit="1" customWidth="1"/>
    <col min="11793" max="12031" width="9.1328125" style="1"/>
    <col min="12032" max="12032" width="15.3984375" style="1" bestFit="1" customWidth="1"/>
    <col min="12033" max="12033" width="11.1328125" style="1" bestFit="1" customWidth="1"/>
    <col min="12034" max="12034" width="14.59765625" style="1" bestFit="1" customWidth="1"/>
    <col min="12035" max="12035" width="17.3984375" style="1" bestFit="1" customWidth="1"/>
    <col min="12036" max="12036" width="17.59765625" style="1" bestFit="1" customWidth="1"/>
    <col min="12037" max="12037" width="14.73046875" style="1" bestFit="1" customWidth="1"/>
    <col min="12038" max="12038" width="14.3984375" style="1" bestFit="1" customWidth="1"/>
    <col min="12039" max="12039" width="12.1328125" style="1" bestFit="1" customWidth="1"/>
    <col min="12040" max="12040" width="12.3984375" style="1" bestFit="1" customWidth="1"/>
    <col min="12041" max="12042" width="13.86328125" style="1" bestFit="1" customWidth="1"/>
    <col min="12043" max="12043" width="14.86328125" style="1" bestFit="1" customWidth="1"/>
    <col min="12044" max="12044" width="12.1328125" style="1" bestFit="1" customWidth="1"/>
    <col min="12045" max="12045" width="12.3984375" style="1" bestFit="1" customWidth="1"/>
    <col min="12046" max="12047" width="13.86328125" style="1" bestFit="1" customWidth="1"/>
    <col min="12048" max="12048" width="14.86328125" style="1" bestFit="1" customWidth="1"/>
    <col min="12049" max="12287" width="9.1328125" style="1"/>
    <col min="12288" max="12288" width="15.3984375" style="1" bestFit="1" customWidth="1"/>
    <col min="12289" max="12289" width="11.1328125" style="1" bestFit="1" customWidth="1"/>
    <col min="12290" max="12290" width="14.59765625" style="1" bestFit="1" customWidth="1"/>
    <col min="12291" max="12291" width="17.3984375" style="1" bestFit="1" customWidth="1"/>
    <col min="12292" max="12292" width="17.59765625" style="1" bestFit="1" customWidth="1"/>
    <col min="12293" max="12293" width="14.73046875" style="1" bestFit="1" customWidth="1"/>
    <col min="12294" max="12294" width="14.3984375" style="1" bestFit="1" customWidth="1"/>
    <col min="12295" max="12295" width="12.1328125" style="1" bestFit="1" customWidth="1"/>
    <col min="12296" max="12296" width="12.3984375" style="1" bestFit="1" customWidth="1"/>
    <col min="12297" max="12298" width="13.86328125" style="1" bestFit="1" customWidth="1"/>
    <col min="12299" max="12299" width="14.86328125" style="1" bestFit="1" customWidth="1"/>
    <col min="12300" max="12300" width="12.1328125" style="1" bestFit="1" customWidth="1"/>
    <col min="12301" max="12301" width="12.3984375" style="1" bestFit="1" customWidth="1"/>
    <col min="12302" max="12303" width="13.86328125" style="1" bestFit="1" customWidth="1"/>
    <col min="12304" max="12304" width="14.86328125" style="1" bestFit="1" customWidth="1"/>
    <col min="12305" max="12543" width="9.1328125" style="1"/>
    <col min="12544" max="12544" width="15.3984375" style="1" bestFit="1" customWidth="1"/>
    <col min="12545" max="12545" width="11.1328125" style="1" bestFit="1" customWidth="1"/>
    <col min="12546" max="12546" width="14.59765625" style="1" bestFit="1" customWidth="1"/>
    <col min="12547" max="12547" width="17.3984375" style="1" bestFit="1" customWidth="1"/>
    <col min="12548" max="12548" width="17.59765625" style="1" bestFit="1" customWidth="1"/>
    <col min="12549" max="12549" width="14.73046875" style="1" bestFit="1" customWidth="1"/>
    <col min="12550" max="12550" width="14.3984375" style="1" bestFit="1" customWidth="1"/>
    <col min="12551" max="12551" width="12.1328125" style="1" bestFit="1" customWidth="1"/>
    <col min="12552" max="12552" width="12.3984375" style="1" bestFit="1" customWidth="1"/>
    <col min="12553" max="12554" width="13.86328125" style="1" bestFit="1" customWidth="1"/>
    <col min="12555" max="12555" width="14.86328125" style="1" bestFit="1" customWidth="1"/>
    <col min="12556" max="12556" width="12.1328125" style="1" bestFit="1" customWidth="1"/>
    <col min="12557" max="12557" width="12.3984375" style="1" bestFit="1" customWidth="1"/>
    <col min="12558" max="12559" width="13.86328125" style="1" bestFit="1" customWidth="1"/>
    <col min="12560" max="12560" width="14.86328125" style="1" bestFit="1" customWidth="1"/>
    <col min="12561" max="12799" width="9.1328125" style="1"/>
    <col min="12800" max="12800" width="15.3984375" style="1" bestFit="1" customWidth="1"/>
    <col min="12801" max="12801" width="11.1328125" style="1" bestFit="1" customWidth="1"/>
    <col min="12802" max="12802" width="14.59765625" style="1" bestFit="1" customWidth="1"/>
    <col min="12803" max="12803" width="17.3984375" style="1" bestFit="1" customWidth="1"/>
    <col min="12804" max="12804" width="17.59765625" style="1" bestFit="1" customWidth="1"/>
    <col min="12805" max="12805" width="14.73046875" style="1" bestFit="1" customWidth="1"/>
    <col min="12806" max="12806" width="14.3984375" style="1" bestFit="1" customWidth="1"/>
    <col min="12807" max="12807" width="12.1328125" style="1" bestFit="1" customWidth="1"/>
    <col min="12808" max="12808" width="12.3984375" style="1" bestFit="1" customWidth="1"/>
    <col min="12809" max="12810" width="13.86328125" style="1" bestFit="1" customWidth="1"/>
    <col min="12811" max="12811" width="14.86328125" style="1" bestFit="1" customWidth="1"/>
    <col min="12812" max="12812" width="12.1328125" style="1" bestFit="1" customWidth="1"/>
    <col min="12813" max="12813" width="12.3984375" style="1" bestFit="1" customWidth="1"/>
    <col min="12814" max="12815" width="13.86328125" style="1" bestFit="1" customWidth="1"/>
    <col min="12816" max="12816" width="14.86328125" style="1" bestFit="1" customWidth="1"/>
    <col min="12817" max="13055" width="9.1328125" style="1"/>
    <col min="13056" max="13056" width="15.3984375" style="1" bestFit="1" customWidth="1"/>
    <col min="13057" max="13057" width="11.1328125" style="1" bestFit="1" customWidth="1"/>
    <col min="13058" max="13058" width="14.59765625" style="1" bestFit="1" customWidth="1"/>
    <col min="13059" max="13059" width="17.3984375" style="1" bestFit="1" customWidth="1"/>
    <col min="13060" max="13060" width="17.59765625" style="1" bestFit="1" customWidth="1"/>
    <col min="13061" max="13061" width="14.73046875" style="1" bestFit="1" customWidth="1"/>
    <col min="13062" max="13062" width="14.3984375" style="1" bestFit="1" customWidth="1"/>
    <col min="13063" max="13063" width="12.1328125" style="1" bestFit="1" customWidth="1"/>
    <col min="13064" max="13064" width="12.3984375" style="1" bestFit="1" customWidth="1"/>
    <col min="13065" max="13066" width="13.86328125" style="1" bestFit="1" customWidth="1"/>
    <col min="13067" max="13067" width="14.86328125" style="1" bestFit="1" customWidth="1"/>
    <col min="13068" max="13068" width="12.1328125" style="1" bestFit="1" customWidth="1"/>
    <col min="13069" max="13069" width="12.3984375" style="1" bestFit="1" customWidth="1"/>
    <col min="13070" max="13071" width="13.86328125" style="1" bestFit="1" customWidth="1"/>
    <col min="13072" max="13072" width="14.86328125" style="1" bestFit="1" customWidth="1"/>
    <col min="13073" max="13311" width="9.1328125" style="1"/>
    <col min="13312" max="13312" width="15.3984375" style="1" bestFit="1" customWidth="1"/>
    <col min="13313" max="13313" width="11.1328125" style="1" bestFit="1" customWidth="1"/>
    <col min="13314" max="13314" width="14.59765625" style="1" bestFit="1" customWidth="1"/>
    <col min="13315" max="13315" width="17.3984375" style="1" bestFit="1" customWidth="1"/>
    <col min="13316" max="13316" width="17.59765625" style="1" bestFit="1" customWidth="1"/>
    <col min="13317" max="13317" width="14.73046875" style="1" bestFit="1" customWidth="1"/>
    <col min="13318" max="13318" width="14.3984375" style="1" bestFit="1" customWidth="1"/>
    <col min="13319" max="13319" width="12.1328125" style="1" bestFit="1" customWidth="1"/>
    <col min="13320" max="13320" width="12.3984375" style="1" bestFit="1" customWidth="1"/>
    <col min="13321" max="13322" width="13.86328125" style="1" bestFit="1" customWidth="1"/>
    <col min="13323" max="13323" width="14.86328125" style="1" bestFit="1" customWidth="1"/>
    <col min="13324" max="13324" width="12.1328125" style="1" bestFit="1" customWidth="1"/>
    <col min="13325" max="13325" width="12.3984375" style="1" bestFit="1" customWidth="1"/>
    <col min="13326" max="13327" width="13.86328125" style="1" bestFit="1" customWidth="1"/>
    <col min="13328" max="13328" width="14.86328125" style="1" bestFit="1" customWidth="1"/>
    <col min="13329" max="13567" width="9.1328125" style="1"/>
    <col min="13568" max="13568" width="15.3984375" style="1" bestFit="1" customWidth="1"/>
    <col min="13569" max="13569" width="11.1328125" style="1" bestFit="1" customWidth="1"/>
    <col min="13570" max="13570" width="14.59765625" style="1" bestFit="1" customWidth="1"/>
    <col min="13571" max="13571" width="17.3984375" style="1" bestFit="1" customWidth="1"/>
    <col min="13572" max="13572" width="17.59765625" style="1" bestFit="1" customWidth="1"/>
    <col min="13573" max="13573" width="14.73046875" style="1" bestFit="1" customWidth="1"/>
    <col min="13574" max="13574" width="14.3984375" style="1" bestFit="1" customWidth="1"/>
    <col min="13575" max="13575" width="12.1328125" style="1" bestFit="1" customWidth="1"/>
    <col min="13576" max="13576" width="12.3984375" style="1" bestFit="1" customWidth="1"/>
    <col min="13577" max="13578" width="13.86328125" style="1" bestFit="1" customWidth="1"/>
    <col min="13579" max="13579" width="14.86328125" style="1" bestFit="1" customWidth="1"/>
    <col min="13580" max="13580" width="12.1328125" style="1" bestFit="1" customWidth="1"/>
    <col min="13581" max="13581" width="12.3984375" style="1" bestFit="1" customWidth="1"/>
    <col min="13582" max="13583" width="13.86328125" style="1" bestFit="1" customWidth="1"/>
    <col min="13584" max="13584" width="14.86328125" style="1" bestFit="1" customWidth="1"/>
    <col min="13585" max="13823" width="9.1328125" style="1"/>
    <col min="13824" max="13824" width="15.3984375" style="1" bestFit="1" customWidth="1"/>
    <col min="13825" max="13825" width="11.1328125" style="1" bestFit="1" customWidth="1"/>
    <col min="13826" max="13826" width="14.59765625" style="1" bestFit="1" customWidth="1"/>
    <col min="13827" max="13827" width="17.3984375" style="1" bestFit="1" customWidth="1"/>
    <col min="13828" max="13828" width="17.59765625" style="1" bestFit="1" customWidth="1"/>
    <col min="13829" max="13829" width="14.73046875" style="1" bestFit="1" customWidth="1"/>
    <col min="13830" max="13830" width="14.3984375" style="1" bestFit="1" customWidth="1"/>
    <col min="13831" max="13831" width="12.1328125" style="1" bestFit="1" customWidth="1"/>
    <col min="13832" max="13832" width="12.3984375" style="1" bestFit="1" customWidth="1"/>
    <col min="13833" max="13834" width="13.86328125" style="1" bestFit="1" customWidth="1"/>
    <col min="13835" max="13835" width="14.86328125" style="1" bestFit="1" customWidth="1"/>
    <col min="13836" max="13836" width="12.1328125" style="1" bestFit="1" customWidth="1"/>
    <col min="13837" max="13837" width="12.3984375" style="1" bestFit="1" customWidth="1"/>
    <col min="13838" max="13839" width="13.86328125" style="1" bestFit="1" customWidth="1"/>
    <col min="13840" max="13840" width="14.86328125" style="1" bestFit="1" customWidth="1"/>
    <col min="13841" max="14079" width="9.1328125" style="1"/>
    <col min="14080" max="14080" width="15.3984375" style="1" bestFit="1" customWidth="1"/>
    <col min="14081" max="14081" width="11.1328125" style="1" bestFit="1" customWidth="1"/>
    <col min="14082" max="14082" width="14.59765625" style="1" bestFit="1" customWidth="1"/>
    <col min="14083" max="14083" width="17.3984375" style="1" bestFit="1" customWidth="1"/>
    <col min="14084" max="14084" width="17.59765625" style="1" bestFit="1" customWidth="1"/>
    <col min="14085" max="14085" width="14.73046875" style="1" bestFit="1" customWidth="1"/>
    <col min="14086" max="14086" width="14.3984375" style="1" bestFit="1" customWidth="1"/>
    <col min="14087" max="14087" width="12.1328125" style="1" bestFit="1" customWidth="1"/>
    <col min="14088" max="14088" width="12.3984375" style="1" bestFit="1" customWidth="1"/>
    <col min="14089" max="14090" width="13.86328125" style="1" bestFit="1" customWidth="1"/>
    <col min="14091" max="14091" width="14.86328125" style="1" bestFit="1" customWidth="1"/>
    <col min="14092" max="14092" width="12.1328125" style="1" bestFit="1" customWidth="1"/>
    <col min="14093" max="14093" width="12.3984375" style="1" bestFit="1" customWidth="1"/>
    <col min="14094" max="14095" width="13.86328125" style="1" bestFit="1" customWidth="1"/>
    <col min="14096" max="14096" width="14.86328125" style="1" bestFit="1" customWidth="1"/>
    <col min="14097" max="14335" width="9.1328125" style="1"/>
    <col min="14336" max="14336" width="15.3984375" style="1" bestFit="1" customWidth="1"/>
    <col min="14337" max="14337" width="11.1328125" style="1" bestFit="1" customWidth="1"/>
    <col min="14338" max="14338" width="14.59765625" style="1" bestFit="1" customWidth="1"/>
    <col min="14339" max="14339" width="17.3984375" style="1" bestFit="1" customWidth="1"/>
    <col min="14340" max="14340" width="17.59765625" style="1" bestFit="1" customWidth="1"/>
    <col min="14341" max="14341" width="14.73046875" style="1" bestFit="1" customWidth="1"/>
    <col min="14342" max="14342" width="14.3984375" style="1" bestFit="1" customWidth="1"/>
    <col min="14343" max="14343" width="12.1328125" style="1" bestFit="1" customWidth="1"/>
    <col min="14344" max="14344" width="12.3984375" style="1" bestFit="1" customWidth="1"/>
    <col min="14345" max="14346" width="13.86328125" style="1" bestFit="1" customWidth="1"/>
    <col min="14347" max="14347" width="14.86328125" style="1" bestFit="1" customWidth="1"/>
    <col min="14348" max="14348" width="12.1328125" style="1" bestFit="1" customWidth="1"/>
    <col min="14349" max="14349" width="12.3984375" style="1" bestFit="1" customWidth="1"/>
    <col min="14350" max="14351" width="13.86328125" style="1" bestFit="1" customWidth="1"/>
    <col min="14352" max="14352" width="14.86328125" style="1" bestFit="1" customWidth="1"/>
    <col min="14353" max="14591" width="9.1328125" style="1"/>
    <col min="14592" max="14592" width="15.3984375" style="1" bestFit="1" customWidth="1"/>
    <col min="14593" max="14593" width="11.1328125" style="1" bestFit="1" customWidth="1"/>
    <col min="14594" max="14594" width="14.59765625" style="1" bestFit="1" customWidth="1"/>
    <col min="14595" max="14595" width="17.3984375" style="1" bestFit="1" customWidth="1"/>
    <col min="14596" max="14596" width="17.59765625" style="1" bestFit="1" customWidth="1"/>
    <col min="14597" max="14597" width="14.73046875" style="1" bestFit="1" customWidth="1"/>
    <col min="14598" max="14598" width="14.3984375" style="1" bestFit="1" customWidth="1"/>
    <col min="14599" max="14599" width="12.1328125" style="1" bestFit="1" customWidth="1"/>
    <col min="14600" max="14600" width="12.3984375" style="1" bestFit="1" customWidth="1"/>
    <col min="14601" max="14602" width="13.86328125" style="1" bestFit="1" customWidth="1"/>
    <col min="14603" max="14603" width="14.86328125" style="1" bestFit="1" customWidth="1"/>
    <col min="14604" max="14604" width="12.1328125" style="1" bestFit="1" customWidth="1"/>
    <col min="14605" max="14605" width="12.3984375" style="1" bestFit="1" customWidth="1"/>
    <col min="14606" max="14607" width="13.86328125" style="1" bestFit="1" customWidth="1"/>
    <col min="14608" max="14608" width="14.86328125" style="1" bestFit="1" customWidth="1"/>
    <col min="14609" max="14847" width="9.1328125" style="1"/>
    <col min="14848" max="14848" width="15.3984375" style="1" bestFit="1" customWidth="1"/>
    <col min="14849" max="14849" width="11.1328125" style="1" bestFit="1" customWidth="1"/>
    <col min="14850" max="14850" width="14.59765625" style="1" bestFit="1" customWidth="1"/>
    <col min="14851" max="14851" width="17.3984375" style="1" bestFit="1" customWidth="1"/>
    <col min="14852" max="14852" width="17.59765625" style="1" bestFit="1" customWidth="1"/>
    <col min="14853" max="14853" width="14.73046875" style="1" bestFit="1" customWidth="1"/>
    <col min="14854" max="14854" width="14.3984375" style="1" bestFit="1" customWidth="1"/>
    <col min="14855" max="14855" width="12.1328125" style="1" bestFit="1" customWidth="1"/>
    <col min="14856" max="14856" width="12.3984375" style="1" bestFit="1" customWidth="1"/>
    <col min="14857" max="14858" width="13.86328125" style="1" bestFit="1" customWidth="1"/>
    <col min="14859" max="14859" width="14.86328125" style="1" bestFit="1" customWidth="1"/>
    <col min="14860" max="14860" width="12.1328125" style="1" bestFit="1" customWidth="1"/>
    <col min="14861" max="14861" width="12.3984375" style="1" bestFit="1" customWidth="1"/>
    <col min="14862" max="14863" width="13.86328125" style="1" bestFit="1" customWidth="1"/>
    <col min="14864" max="14864" width="14.86328125" style="1" bestFit="1" customWidth="1"/>
    <col min="14865" max="15103" width="9.1328125" style="1"/>
    <col min="15104" max="15104" width="15.3984375" style="1" bestFit="1" customWidth="1"/>
    <col min="15105" max="15105" width="11.1328125" style="1" bestFit="1" customWidth="1"/>
    <col min="15106" max="15106" width="14.59765625" style="1" bestFit="1" customWidth="1"/>
    <col min="15107" max="15107" width="17.3984375" style="1" bestFit="1" customWidth="1"/>
    <col min="15108" max="15108" width="17.59765625" style="1" bestFit="1" customWidth="1"/>
    <col min="15109" max="15109" width="14.73046875" style="1" bestFit="1" customWidth="1"/>
    <col min="15110" max="15110" width="14.3984375" style="1" bestFit="1" customWidth="1"/>
    <col min="15111" max="15111" width="12.1328125" style="1" bestFit="1" customWidth="1"/>
    <col min="15112" max="15112" width="12.3984375" style="1" bestFit="1" customWidth="1"/>
    <col min="15113" max="15114" width="13.86328125" style="1" bestFit="1" customWidth="1"/>
    <col min="15115" max="15115" width="14.86328125" style="1" bestFit="1" customWidth="1"/>
    <col min="15116" max="15116" width="12.1328125" style="1" bestFit="1" customWidth="1"/>
    <col min="15117" max="15117" width="12.3984375" style="1" bestFit="1" customWidth="1"/>
    <col min="15118" max="15119" width="13.86328125" style="1" bestFit="1" customWidth="1"/>
    <col min="15120" max="15120" width="14.86328125" style="1" bestFit="1" customWidth="1"/>
    <col min="15121" max="15359" width="9.1328125" style="1"/>
    <col min="15360" max="15360" width="15.3984375" style="1" bestFit="1" customWidth="1"/>
    <col min="15361" max="15361" width="11.1328125" style="1" bestFit="1" customWidth="1"/>
    <col min="15362" max="15362" width="14.59765625" style="1" bestFit="1" customWidth="1"/>
    <col min="15363" max="15363" width="17.3984375" style="1" bestFit="1" customWidth="1"/>
    <col min="15364" max="15364" width="17.59765625" style="1" bestFit="1" customWidth="1"/>
    <col min="15365" max="15365" width="14.73046875" style="1" bestFit="1" customWidth="1"/>
    <col min="15366" max="15366" width="14.3984375" style="1" bestFit="1" customWidth="1"/>
    <col min="15367" max="15367" width="12.1328125" style="1" bestFit="1" customWidth="1"/>
    <col min="15368" max="15368" width="12.3984375" style="1" bestFit="1" customWidth="1"/>
    <col min="15369" max="15370" width="13.86328125" style="1" bestFit="1" customWidth="1"/>
    <col min="15371" max="15371" width="14.86328125" style="1" bestFit="1" customWidth="1"/>
    <col min="15372" max="15372" width="12.1328125" style="1" bestFit="1" customWidth="1"/>
    <col min="15373" max="15373" width="12.3984375" style="1" bestFit="1" customWidth="1"/>
    <col min="15374" max="15375" width="13.86328125" style="1" bestFit="1" customWidth="1"/>
    <col min="15376" max="15376" width="14.86328125" style="1" bestFit="1" customWidth="1"/>
    <col min="15377" max="15615" width="9.1328125" style="1"/>
    <col min="15616" max="15616" width="15.3984375" style="1" bestFit="1" customWidth="1"/>
    <col min="15617" max="15617" width="11.1328125" style="1" bestFit="1" customWidth="1"/>
    <col min="15618" max="15618" width="14.59765625" style="1" bestFit="1" customWidth="1"/>
    <col min="15619" max="15619" width="17.3984375" style="1" bestFit="1" customWidth="1"/>
    <col min="15620" max="15620" width="17.59765625" style="1" bestFit="1" customWidth="1"/>
    <col min="15621" max="15621" width="14.73046875" style="1" bestFit="1" customWidth="1"/>
    <col min="15622" max="15622" width="14.3984375" style="1" bestFit="1" customWidth="1"/>
    <col min="15623" max="15623" width="12.1328125" style="1" bestFit="1" customWidth="1"/>
    <col min="15624" max="15624" width="12.3984375" style="1" bestFit="1" customWidth="1"/>
    <col min="15625" max="15626" width="13.86328125" style="1" bestFit="1" customWidth="1"/>
    <col min="15627" max="15627" width="14.86328125" style="1" bestFit="1" customWidth="1"/>
    <col min="15628" max="15628" width="12.1328125" style="1" bestFit="1" customWidth="1"/>
    <col min="15629" max="15629" width="12.3984375" style="1" bestFit="1" customWidth="1"/>
    <col min="15630" max="15631" width="13.86328125" style="1" bestFit="1" customWidth="1"/>
    <col min="15632" max="15632" width="14.86328125" style="1" bestFit="1" customWidth="1"/>
    <col min="15633" max="15871" width="9.1328125" style="1"/>
    <col min="15872" max="15872" width="15.3984375" style="1" bestFit="1" customWidth="1"/>
    <col min="15873" max="15873" width="11.1328125" style="1" bestFit="1" customWidth="1"/>
    <col min="15874" max="15874" width="14.59765625" style="1" bestFit="1" customWidth="1"/>
    <col min="15875" max="15875" width="17.3984375" style="1" bestFit="1" customWidth="1"/>
    <col min="15876" max="15876" width="17.59765625" style="1" bestFit="1" customWidth="1"/>
    <col min="15877" max="15877" width="14.73046875" style="1" bestFit="1" customWidth="1"/>
    <col min="15878" max="15878" width="14.3984375" style="1" bestFit="1" customWidth="1"/>
    <col min="15879" max="15879" width="12.1328125" style="1" bestFit="1" customWidth="1"/>
    <col min="15880" max="15880" width="12.3984375" style="1" bestFit="1" customWidth="1"/>
    <col min="15881" max="15882" width="13.86328125" style="1" bestFit="1" customWidth="1"/>
    <col min="15883" max="15883" width="14.86328125" style="1" bestFit="1" customWidth="1"/>
    <col min="15884" max="15884" width="12.1328125" style="1" bestFit="1" customWidth="1"/>
    <col min="15885" max="15885" width="12.3984375" style="1" bestFit="1" customWidth="1"/>
    <col min="15886" max="15887" width="13.86328125" style="1" bestFit="1" customWidth="1"/>
    <col min="15888" max="15888" width="14.86328125" style="1" bestFit="1" customWidth="1"/>
    <col min="15889" max="16127" width="9.1328125" style="1"/>
    <col min="16128" max="16128" width="15.3984375" style="1" bestFit="1" customWidth="1"/>
    <col min="16129" max="16129" width="11.1328125" style="1" bestFit="1" customWidth="1"/>
    <col min="16130" max="16130" width="14.59765625" style="1" bestFit="1" customWidth="1"/>
    <col min="16131" max="16131" width="17.3984375" style="1" bestFit="1" customWidth="1"/>
    <col min="16132" max="16132" width="17.59765625" style="1" bestFit="1" customWidth="1"/>
    <col min="16133" max="16133" width="14.73046875" style="1" bestFit="1" customWidth="1"/>
    <col min="16134" max="16134" width="14.3984375" style="1" bestFit="1" customWidth="1"/>
    <col min="16135" max="16135" width="12.1328125" style="1" bestFit="1" customWidth="1"/>
    <col min="16136" max="16136" width="12.3984375" style="1" bestFit="1" customWidth="1"/>
    <col min="16137" max="16138" width="13.86328125" style="1" bestFit="1" customWidth="1"/>
    <col min="16139" max="16139" width="14.86328125" style="1" bestFit="1" customWidth="1"/>
    <col min="16140" max="16140" width="12.1328125" style="1" bestFit="1" customWidth="1"/>
    <col min="16141" max="16141" width="12.3984375" style="1" bestFit="1" customWidth="1"/>
    <col min="16142" max="16143" width="13.86328125" style="1" bestFit="1" customWidth="1"/>
    <col min="16144" max="16144" width="14.86328125" style="1" bestFit="1" customWidth="1"/>
    <col min="16145" max="16384" width="9.1328125" style="1"/>
  </cols>
  <sheetData>
    <row r="1" spans="1:18">
      <c r="A1" s="87" t="s">
        <v>321</v>
      </c>
      <c r="B1" s="22" t="s">
        <v>322</v>
      </c>
      <c r="C1" s="28" t="s">
        <v>269</v>
      </c>
      <c r="D1" s="28" t="s">
        <v>270</v>
      </c>
      <c r="E1" s="28" t="s">
        <v>271</v>
      </c>
      <c r="F1" s="28" t="s">
        <v>272</v>
      </c>
      <c r="G1" s="28" t="s">
        <v>274</v>
      </c>
      <c r="H1" s="28" t="s">
        <v>273</v>
      </c>
      <c r="I1" s="28" t="s">
        <v>275</v>
      </c>
      <c r="J1" s="28" t="s">
        <v>276</v>
      </c>
      <c r="K1" s="28" t="s">
        <v>277</v>
      </c>
      <c r="L1" s="28" t="s">
        <v>278</v>
      </c>
      <c r="M1" s="28" t="s">
        <v>279</v>
      </c>
      <c r="N1" s="28" t="s">
        <v>280</v>
      </c>
      <c r="O1" s="28" t="s">
        <v>281</v>
      </c>
      <c r="P1" s="28" t="s">
        <v>282</v>
      </c>
      <c r="Q1" s="28" t="s">
        <v>283</v>
      </c>
      <c r="R1" s="28" t="s">
        <v>284</v>
      </c>
    </row>
    <row r="2" spans="1:18">
      <c r="A2" s="88" t="s">
        <v>7</v>
      </c>
      <c r="B2" s="28"/>
      <c r="C2" s="30">
        <f>IFERROR((s_DL/(k_decay*Rad_Spec!V2*s_IFD_iw*s_EF_iw))*Rad_Spec!BF2,".")</f>
        <v>57694.070723586847</v>
      </c>
      <c r="D2" s="30">
        <f>IFERROR((s_DL/(k_decay*Rad_Spec!AN2*s_IRA_iw*(1/s_PEFm_pp)*s_SLF*s_ET_iw*s_EF_iw))*Rad_Spec!BF2,".")</f>
        <v>1853.939695594084</v>
      </c>
      <c r="E2" s="30">
        <f>IFERROR((s_DL/(k_decay*Rad_Spec!AN2*s_IRA_iw*(1/s_PEF)*s_SLF*s_ET_iw*s_EF_iw))*Rad_Spec!BF2,".")</f>
        <v>9099.1715349496626</v>
      </c>
      <c r="F2" s="30">
        <f>IFERROR((s_DL/(k_decay*Rad_Spec!AY2*s_GSF_i*s_Fam*s_Foffset*acf!C2*s_ET_iw*(1/24)*s_EF_iw*(1/365)))*Rad_Spec!BF2,".")</f>
        <v>1087950.8949251487</v>
      </c>
      <c r="G2" s="30">
        <f t="shared" ref="G2:G5" si="0">(IF(AND(C2&lt;&gt;".",E2&lt;&gt;".",F2&lt;&gt;"."),1/((1/C2)+(1/E2)+(1/F2)),IF(AND(C2&lt;&gt;".",E2&lt;&gt;".",F2="."), 1/((1/C2)+(1/E2)),IF(AND(C2&lt;&gt;".",E2=".",F2&lt;&gt;"."),1/((1/C2)+(1/F2)),IF(AND(C2=".",E2&lt;&gt;".",F2&lt;&gt;"."),1/((1/E2)+(1/F2)),IF(AND(C2&lt;&gt;".",E2=".",F2="."),1/(1/C2),IF(AND(C2=".",E2&lt;&gt;".",F2="."),1/(1/E2),IF(AND(C2=".",E2=".",F2&lt;&gt;"."),1/(1/F2),IF(AND(C2=".",E2=".",F2="."),".")))))))))</f>
        <v>7803.2289107203096</v>
      </c>
      <c r="H2" s="30">
        <f t="shared" ref="H2:H5" si="1">(IF(AND(C2&lt;&gt;".",D2&lt;&gt;".",F2&lt;&gt;"."),1/((1/C2)+(1/D2)+(1/F2)),IF(AND(C2&lt;&gt;".",D2&lt;&gt;".",F2="."), 1/((1/C2)+(1/D2)),IF(AND(C2&lt;&gt;".",D2=".",F2&lt;&gt;"."),1/((1/C2)+(1/F2)),IF(AND(C2=".",D2&lt;&gt;".",F2&lt;&gt;"."),1/((1/D2)+(1/F2)),IF(AND(C2&lt;&gt;".",D2=".",F2="."),1/(1/C2),IF(AND(C2=".",D2&lt;&gt;".",F2="."),1/(1/D2),IF(AND(C2=".",D2=".",F2&lt;&gt;"."),1/(1/F2),IF(AND(C2=".",D2=".",F2="."),".")))))))))</f>
        <v>1793.259318044036</v>
      </c>
      <c r="I2" s="89">
        <f>IFERROR((s_DL/(Rad_Spec!AV2*s_GSF_i*s_Fam*s_Foffset*Fsurf!C2*s_EF_iw*(1/365)*s_ET_iw*(1/24)))*Rad_Spec!BF2,".")</f>
        <v>215633.82068046133</v>
      </c>
      <c r="J2" s="30">
        <f>IFERROR((s_DL/(Rad_Spec!AZ2*s_GSF_i*s_Fam*s_Foffset*Fsurf!C2*s_EF_iw*(1/365)*s_ET_iw*(1/24)))*Rad_Spec!BF2,".")</f>
        <v>815365.38444799464</v>
      </c>
      <c r="K2" s="30">
        <f>IFERROR((s_DL/(Rad_Spec!BA2*s_GSF_i*s_Fam*s_Foffset*Fsurf!C2*s_EF_iw*(1/365)*s_ET_iw*(1/24)))*Rad_Spec!BF2,".")</f>
        <v>303391.77095739334</v>
      </c>
      <c r="L2" s="30">
        <f>IFERROR((s_DL/(Rad_Spec!BB2*s_GSF_i*s_Fam*s_Foffset*Fsurf!C2*s_EF_iw*(1/365)*s_ET_iw*(1/24)))*Rad_Spec!BF2,".")</f>
        <v>221116.03646047309</v>
      </c>
      <c r="M2" s="30">
        <f>IFERROR((s_DL/(Rad_Spec!AY2*s_GSF_i*s_Fam*s_Foffset*Fsurf!C2*s_EF_iw*(1/365)*s_ET_iw*(1/24)))*Rad_Spec!BF2,".")</f>
        <v>813524.69228672946</v>
      </c>
      <c r="N2" s="30">
        <f>IFERROR((s_DL/(Rad_Spec!AV2*s_GSF_i*s_Fam*s_Foffset*acf!D2*s_ET_iw*(1/24)*s_EF_iw*(1/365)))*Rad_Spec!BF2,".")</f>
        <v>272325.71241344191</v>
      </c>
      <c r="O2" s="30">
        <f>IFERROR((s_DL/(Rad_Spec!AZ2*s_GSF_i*s_Fam*s_Foffset*acf!E2*s_ET_iw*(1/24)*s_EF_iw*(1/365)))*Rad_Spec!BF2,".")</f>
        <v>1010659.8802103223</v>
      </c>
      <c r="P2" s="30">
        <f>IFERROR((s_DL/(Rad_Spec!BA2*s_GSF_i*s_Fam*s_Foffset*acf!F2*s_ET_iw*(1/24)*s_EF_iw*(1/365)))*Rad_Spec!BF2,".")</f>
        <v>376857.82216159359</v>
      </c>
      <c r="Q2" s="30">
        <f>IFERROR((s_DL/(Rad_Spec!BB2*s_GSF_i*s_Fam*s_Foffset*acf!G2*s_ET_iw*(1/24)*s_EF_iw*(1/365)))*Rad_Spec!BF2,".")</f>
        <v>273470.72939373378</v>
      </c>
      <c r="R2" s="30">
        <f>IFERROR((s_DL/(Rad_Spec!AY2*s_GSF_i*s_Fam*s_Foffset*acf!C2*s_ET_iw*(1/24)*s_EF_iw*(1/365)))*Rad_Spec!BF2,".")</f>
        <v>962615.54405682883</v>
      </c>
    </row>
    <row r="3" spans="1:18">
      <c r="A3" s="34" t="s">
        <v>8</v>
      </c>
      <c r="B3" s="28" t="s">
        <v>9</v>
      </c>
      <c r="C3" s="30">
        <f>IFERROR((s_DL/(k_decay*Rad_Spec!V3*s_IFD_iw*s_EF_iw))*Rad_Spec!BF3,".")</f>
        <v>27.008597357150233</v>
      </c>
      <c r="D3" s="30">
        <f>IFERROR((s_DL/(k_decay*Rad_Spec!AN3*s_IRA_iw*(1/s_PEFm_pp)*s_SLF*s_ET_iw*s_EF_iw))*Rad_Spec!BF3,".")</f>
        <v>0.29007357111102205</v>
      </c>
      <c r="E3" s="30">
        <f>IFERROR((s_DL/(k_decay*Rad_Spec!AN3*s_IRA_iw*(1/s_PEF)*s_SLF*s_ET_iw*s_EF_iw))*Rad_Spec!BF3,".")</f>
        <v>1.4236866428650572</v>
      </c>
      <c r="F3" s="30">
        <f>IFERROR((s_DL/(k_decay*Rad_Spec!AY3*s_GSF_i*s_Fam*s_Foffset*acf!C3*s_ET_iw*(1/24)*s_EF_iw*(1/365)))*Rad_Spec!BF3,".")</f>
        <v>187964.54435390874</v>
      </c>
      <c r="G3" s="30">
        <f t="shared" si="0"/>
        <v>1.3523888071255179</v>
      </c>
      <c r="H3" s="30">
        <f t="shared" si="1"/>
        <v>0.28699083353612403</v>
      </c>
      <c r="I3" s="89">
        <f>IFERROR((s_DL/(Rad_Spec!AV3*s_GSF_i*s_Fam*s_Foffset*Fsurf!C3*s_EF_iw*(1/365)*s_ET_iw*(1/24)))*Rad_Spec!BF3,".")</f>
        <v>40674.978364251801</v>
      </c>
      <c r="J3" s="30">
        <f>IFERROR((s_DL/(Rad_Spec!AZ3*s_GSF_i*s_Fam*s_Foffset*Fsurf!C3*s_EF_iw*(1/365)*s_ET_iw*(1/24)))*Rad_Spec!BF3,".")</f>
        <v>147388.20585253852</v>
      </c>
      <c r="K3" s="30">
        <f>IFERROR((s_DL/(Rad_Spec!BA3*s_GSF_i*s_Fam*s_Foffset*Fsurf!C3*s_EF_iw*(1/365)*s_ET_iw*(1/24)))*Rad_Spec!BF3,".")</f>
        <v>56426.563122957174</v>
      </c>
      <c r="L3" s="30">
        <f>IFERROR((s_DL/(Rad_Spec!BB3*s_GSF_i*s_Fam*s_Foffset*Fsurf!C3*s_EF_iw*(1/365)*s_ET_iw*(1/24)))*Rad_Spec!BF3,".")</f>
        <v>41858.250462120952</v>
      </c>
      <c r="M3" s="30">
        <f>IFERROR((s_DL/(Rad_Spec!AY3*s_GSF_i*s_Fam*s_Foffset*Fsurf!C3*s_EF_iw*(1/365)*s_ET_iw*(1/24)))*Rad_Spec!BF3,".")</f>
        <v>139348.46710728889</v>
      </c>
      <c r="N3" s="30">
        <f>IFERROR((s_DL/(Rad_Spec!AV3*s_GSF_i*s_Fam*s_Foffset*acf!D3*s_ET_iw*(1/24)*s_EF_iw*(1/365)))*Rad_Spec!BF3,".")</f>
        <v>50567.010771675858</v>
      </c>
      <c r="O3" s="30">
        <f>IFERROR((s_DL/(Rad_Spec!AZ3*s_GSF_i*s_Fam*s_Foffset*acf!E3*s_ET_iw*(1/24)*s_EF_iw*(1/365)))*Rad_Spec!BF3,".")</f>
        <v>185242.28144466563</v>
      </c>
      <c r="P3" s="30">
        <f>IFERROR((s_DL/(Rad_Spec!BA3*s_GSF_i*s_Fam*s_Foffset*acf!F3*s_ET_iw*(1/24)*s_EF_iw*(1/365)))*Rad_Spec!BF3,".")</f>
        <v>72250.78629707465</v>
      </c>
      <c r="Q3" s="30">
        <f>IFERROR((s_DL/(Rad_Spec!BB3*s_GSF_i*s_Fam*s_Foffset*acf!G3*s_ET_iw*(1/24)*s_EF_iw*(1/365)))*Rad_Spec!BF3,".")</f>
        <v>53461.090746467926</v>
      </c>
      <c r="R3" s="30">
        <f>IFERROR((s_DL/(Rad_Spec!AY3*s_GSF_i*s_Fam*s_Foffset*acf!C3*s_ET_iw*(1/24)*s_EF_iw*(1/365)))*Rad_Spec!BF3,".")</f>
        <v>166310.4400856992</v>
      </c>
    </row>
    <row r="4" spans="1:18">
      <c r="A4" s="88" t="s">
        <v>10</v>
      </c>
      <c r="B4" s="28"/>
      <c r="C4" s="30" t="str">
        <f>IFERROR((s_DL/(k_decay*Rad_Spec!V4*s_IFD_iw*s_EF_iw))*Rad_Spec!BF4,".")</f>
        <v>.</v>
      </c>
      <c r="D4" s="30" t="str">
        <f>IFERROR((s_DL/(k_decay*Rad_Spec!AN4*s_IRA_iw*(1/s_PEFm_pp)*s_SLF*s_ET_iw*s_EF_iw))*Rad_Spec!BF4,".")</f>
        <v>.</v>
      </c>
      <c r="E4" s="30" t="str">
        <f>IFERROR((s_DL/(k_decay*Rad_Spec!AN4*s_IRA_iw*(1/s_PEF)*s_SLF*s_ET_iw*s_EF_iw))*Rad_Spec!BF4,".")</f>
        <v>.</v>
      </c>
      <c r="F4" s="30">
        <f>IFERROR((s_DL/(k_decay*Rad_Spec!AY4*s_GSF_i*s_Fam*s_Foffset*acf!C4*s_ET_iw*(1/24)*s_EF_iw*(1/365)))*Rad_Spec!BF4,".")</f>
        <v>6386489.9274644535</v>
      </c>
      <c r="G4" s="30">
        <f t="shared" si="0"/>
        <v>6386489.9274644535</v>
      </c>
      <c r="H4" s="30">
        <f t="shared" si="1"/>
        <v>6386489.9274644535</v>
      </c>
      <c r="I4" s="89" t="str">
        <f>IFERROR((s_DL/(Rad_Spec!AV4*s_GSF_i*s_Fam*s_Foffset*Fsurf!C4*s_EF_iw*(1/365)*s_ET_iw*(1/24)))*Rad_Spec!BF4,".")</f>
        <v>.</v>
      </c>
      <c r="J4" s="30" t="str">
        <f>IFERROR((s_DL/(Rad_Spec!AZ4*s_GSF_i*s_Fam*s_Foffset*Fsurf!C4*s_EF_iw*(1/365)*s_ET_iw*(1/24)))*Rad_Spec!BF4,".")</f>
        <v>.</v>
      </c>
      <c r="K4" s="30" t="str">
        <f>IFERROR((s_DL/(Rad_Spec!BA4*s_GSF_i*s_Fam*s_Foffset*Fsurf!C4*s_EF_iw*(1/365)*s_ET_iw*(1/24)))*Rad_Spec!BF4,".")</f>
        <v>.</v>
      </c>
      <c r="L4" s="30" t="str">
        <f>IFERROR((s_DL/(Rad_Spec!BB4*s_GSF_i*s_Fam*s_Foffset*Fsurf!C4*s_EF_iw*(1/365)*s_ET_iw*(1/24)))*Rad_Spec!BF4,".")</f>
        <v>.</v>
      </c>
      <c r="M4" s="30" t="str">
        <f>IFERROR((s_DL/(Rad_Spec!AY4*s_GSF_i*s_Fam*s_Foffset*Fsurf!C4*s_EF_iw*(1/365)*s_ET_iw*(1/24)))*Rad_Spec!BF4,".")</f>
        <v>.</v>
      </c>
      <c r="N4" s="30">
        <f>IFERROR((s_DL/(Rad_Spec!AV4*s_GSF_i*s_Fam*s_Foffset*acf!D4*s_ET_iw*(1/24)*s_EF_iw*(1/365)))*Rad_Spec!BF4,".")</f>
        <v>1032035.2691150042</v>
      </c>
      <c r="O4" s="30">
        <f>IFERROR((s_DL/(Rad_Spec!AZ4*s_GSF_i*s_Fam*s_Foffset*acf!E4*s_ET_iw*(1/24)*s_EF_iw*(1/365)))*Rad_Spec!BF4,".")</f>
        <v>5392216.0598696368</v>
      </c>
      <c r="P4" s="30">
        <f>IFERROR((s_DL/(Rad_Spec!BA4*s_GSF_i*s_Fam*s_Foffset*acf!F4*s_ET_iw*(1/24)*s_EF_iw*(1/365)))*Rad_Spec!BF4,".")</f>
        <v>1883767.5146634383</v>
      </c>
      <c r="Q4" s="30">
        <f>IFERROR((s_DL/(Rad_Spec!BB4*s_GSF_i*s_Fam*s_Foffset*acf!G4*s_ET_iw*(1/24)*s_EF_iw*(1/365)))*Rad_Spec!BF4,".")</f>
        <v>1185189.0156396437</v>
      </c>
      <c r="R4" s="30">
        <f>IFERROR((s_DL/(Rad_Spec!AY4*s_GSF_i*s_Fam*s_Foffset*acf!C4*s_ET_iw*(1/24)*s_EF_iw*(1/365)))*Rad_Spec!BF4,".")</f>
        <v>5650746.2835099902</v>
      </c>
    </row>
    <row r="5" spans="1:18">
      <c r="A5" s="88" t="s">
        <v>11</v>
      </c>
      <c r="B5" s="28"/>
      <c r="C5" s="30">
        <f>IFERROR((s_DL/(k_decay*Rad_Spec!V5*s_IFD_iw*s_EF_iw))*Rad_Spec!BF5,".")</f>
        <v>11.809676983024724</v>
      </c>
      <c r="D5" s="30">
        <f>IFERROR((s_DL/(k_decay*Rad_Spec!AN5*s_IRA_iw*(1/s_PEFm_pp)*s_SLF*s_ET_iw*s_EF_iw))*Rad_Spec!BF5,".")</f>
        <v>0.92346428188663954</v>
      </c>
      <c r="E5" s="30">
        <f>IFERROR((s_DL/(k_decay*Rad_Spec!AN5*s_IRA_iw*(1/s_PEF)*s_SLF*s_ET_iw*s_EF_iw))*Rad_Spec!BF5,".")</f>
        <v>4.5323803828435869</v>
      </c>
      <c r="F5" s="30">
        <f>IFERROR((s_DL/(k_decay*Rad_Spec!AY5*s_GSF_i*s_Fam*s_Foffset*acf!C5*s_ET_iw*(1/24)*s_EF_iw*(1/365)))*Rad_Spec!BF5,".")</f>
        <v>45.498656851954905</v>
      </c>
      <c r="G5" s="30">
        <f t="shared" si="0"/>
        <v>3.0553979704512768</v>
      </c>
      <c r="H5" s="30">
        <f t="shared" si="1"/>
        <v>0.84066540170152815</v>
      </c>
      <c r="I5" s="89">
        <f>IFERROR((s_DL/(Rad_Spec!AV5*s_GSF_i*s_Fam*s_Foffset*Fsurf!C5*s_EF_iw*(1/365)*s_ET_iw*(1/24)))*Rad_Spec!BF5,".")</f>
        <v>6.3791189217084661</v>
      </c>
      <c r="J5" s="30">
        <f>IFERROR((s_DL/(Rad_Spec!AZ5*s_GSF_i*s_Fam*s_Foffset*Fsurf!C5*s_EF_iw*(1/365)*s_ET_iw*(1/24)))*Rad_Spec!BF5,".")</f>
        <v>36.148340556347982</v>
      </c>
      <c r="K5" s="30">
        <f>IFERROR((s_DL/(Rad_Spec!BA5*s_GSF_i*s_Fam*s_Foffset*Fsurf!C5*s_EF_iw*(1/365)*s_ET_iw*(1/24)))*Rad_Spec!BF5,".")</f>
        <v>12.448435158477452</v>
      </c>
      <c r="L5" s="30">
        <f>IFERROR((s_DL/(Rad_Spec!BB5*s_GSF_i*s_Fam*s_Foffset*Fsurf!C5*s_EF_iw*(1/365)*s_ET_iw*(1/24)))*Rad_Spec!BF5,".")</f>
        <v>7.6723008527758978</v>
      </c>
      <c r="M5" s="30">
        <f>IFERROR((s_DL/(Rad_Spec!AY5*s_GSF_i*s_Fam*s_Foffset*Fsurf!C5*s_EF_iw*(1/365)*s_ET_iw*(1/24)))*Rad_Spec!BF5,".")</f>
        <v>36.481977484629077</v>
      </c>
      <c r="N5" s="30">
        <f>IFERROR((s_DL/(Rad_Spec!AV5*s_GSF_i*s_Fam*s_Foffset*acf!D5*s_ET_iw*(1/24)*s_EF_iw*(1/365)))*Rad_Spec!BF5,".")</f>
        <v>6.3513413941261172</v>
      </c>
      <c r="O5" s="30">
        <f>IFERROR((s_DL/(Rad_Spec!AZ5*s_GSF_i*s_Fam*s_Foffset*acf!E5*s_ET_iw*(1/24)*s_EF_iw*(1/365)))*Rad_Spec!BF5,".")</f>
        <v>36.203953387973129</v>
      </c>
      <c r="P5" s="30">
        <f>IFERROR((s_DL/(Rad_Spec!BA5*s_GSF_i*s_Fam*s_Foffset*acf!F5*s_ET_iw*(1/24)*s_EF_iw*(1/365)))*Rad_Spec!BF5,".")</f>
        <v>12.299225639129622</v>
      </c>
      <c r="Q5" s="30">
        <f>IFERROR((s_DL/(Rad_Spec!BB5*s_GSF_i*s_Fam*s_Foffset*acf!G5*s_ET_iw*(1/24)*s_EF_iw*(1/365)))*Rad_Spec!BF5,".")</f>
        <v>7.7808358404493108</v>
      </c>
      <c r="R5" s="30">
        <f>IFERROR((s_DL/(Rad_Spec!AY5*s_GSF_i*s_Fam*s_Foffset*acf!C5*s_ET_iw*(1/24)*s_EF_iw*(1/365)))*Rad_Spec!BF5,".")</f>
        <v>40.257069067821135</v>
      </c>
    </row>
    <row r="6" spans="1:18">
      <c r="A6" s="27" t="s">
        <v>12</v>
      </c>
      <c r="B6" s="28" t="s">
        <v>13</v>
      </c>
      <c r="C6" s="30">
        <f>IFERROR((s_DL/(k_decay*Rad_Spec!V6*s_IFD_iw*s_EF_iw))*Rad_Spec!BF6,".")</f>
        <v>0.20220002329683393</v>
      </c>
      <c r="D6" s="30">
        <f>IFERROR((s_DL/(k_decay*Rad_Spec!AN6*s_IRA_iw*(1/s_PEFm_pp)*s_SLF*s_ET_iw*s_EF_iw))*Rad_Spec!BF6,".")</f>
        <v>1.0739989802444354E-3</v>
      </c>
      <c r="E6" s="30">
        <f>IFERROR((s_DL/(k_decay*Rad_Spec!AN6*s_IRA_iw*(1/s_PEF)*s_SLF*s_ET_iw*s_EF_iw))*Rad_Spec!BF6,".")</f>
        <v>5.2712075656126392E-3</v>
      </c>
      <c r="F6" s="30">
        <f>IFERROR((s_DL/(k_decay*Rad_Spec!AY6*s_GSF_i*s_Fam*s_Foffset*acf!C6*s_ET_iw*(1/24)*s_EF_iw*(1/365)))*Rad_Spec!BF6,".")</f>
        <v>4481.8704380485024</v>
      </c>
      <c r="G6" s="30">
        <f t="shared" ref="G6" si="2">(IF(AND(C6&lt;&gt;".",E6&lt;&gt;".",F6&lt;&gt;"."),1/((1/C6)+(1/E6)+(1/F6)),IF(AND(C6&lt;&gt;".",E6&lt;&gt;".",F6="."), 1/((1/C6)+(1/E6)),IF(AND(C6&lt;&gt;".",E6=".",F6&lt;&gt;"."),1/((1/C6)+(1/F6)),IF(AND(C6=".",E6&lt;&gt;".",F6&lt;&gt;"."),1/((1/E6)+(1/F6)),IF(AND(C6&lt;&gt;".",E6=".",F6="."),1/(1/C6),IF(AND(C6=".",E6&lt;&gt;".",F6="."),1/(1/E6),IF(AND(C6=".",E6=".",F6&lt;&gt;"."),1/(1/F6),IF(AND(C6=".",E6=".",F6="."),".")))))))))</f>
        <v>5.1372764620791636E-3</v>
      </c>
      <c r="H6" s="30">
        <f t="shared" ref="H6" si="3">(IF(AND(C6&lt;&gt;".",D6&lt;&gt;".",F6&lt;&gt;"."),1/((1/C6)+(1/D6)+(1/F6)),IF(AND(C6&lt;&gt;".",D6&lt;&gt;".",F6="."), 1/((1/C6)+(1/D6)),IF(AND(C6&lt;&gt;".",D6=".",F6&lt;&gt;"."),1/((1/C6)+(1/F6)),IF(AND(C6=".",D6&lt;&gt;".",F6&lt;&gt;"."),1/((1/D6)+(1/F6)),IF(AND(C6&lt;&gt;".",D6=".",F6="."),1/(1/C6),IF(AND(C6=".",D6&lt;&gt;".",F6="."),1/(1/D6),IF(AND(C6=".",D6=".",F6&lt;&gt;"."),1/(1/F6),IF(AND(C6=".",D6=".",F6="."),".")))))))))</f>
        <v>1.0683242483688763E-3</v>
      </c>
      <c r="I6" s="89">
        <f>IFERROR((s_DL/(Rad_Spec!AV6*s_GSF_i*s_Fam*s_Foffset*Fsurf!C6*s_EF_iw*(1/365)*s_ET_iw*(1/24)))*Rad_Spec!BF6,".")</f>
        <v>2246.4625069419144</v>
      </c>
      <c r="J6" s="30">
        <f>IFERROR((s_DL/(Rad_Spec!AZ6*s_GSF_i*s_Fam*s_Foffset*Fsurf!C6*s_EF_iw*(1/365)*s_ET_iw*(1/24)))*Rad_Spec!BF6,".")</f>
        <v>4561.6942743004174</v>
      </c>
      <c r="K6" s="30">
        <f>IFERROR((s_DL/(Rad_Spec!BA6*s_GSF_i*s_Fam*s_Foffset*Fsurf!C6*s_EF_iw*(1/365)*s_ET_iw*(1/24)))*Rad_Spec!BF6,".")</f>
        <v>2416.465075034816</v>
      </c>
      <c r="L6" s="30">
        <f>IFERROR((s_DL/(Rad_Spec!BB6*s_GSF_i*s_Fam*s_Foffset*Fsurf!C6*s_EF_iw*(1/365)*s_ET_iw*(1/24)))*Rad_Spec!BF6,".")</f>
        <v>2246.4625069419144</v>
      </c>
      <c r="M6" s="30">
        <f>IFERROR((s_DL/(Rad_Spec!AY6*s_GSF_i*s_Fam*s_Foffset*Fsurf!C6*s_EF_iw*(1/365)*s_ET_iw*(1/24)))*Rad_Spec!BF6,".")</f>
        <v>3276.8617442593131</v>
      </c>
      <c r="N6" s="30">
        <f>IFERROR((s_DL/(Rad_Spec!AV6*s_GSF_i*s_Fam*s_Foffset*acf!D6*s_ET_iw*(1/24)*s_EF_iw*(1/365)))*Rad_Spec!BF6,".")</f>
        <v>2799.6739569773163</v>
      </c>
      <c r="O6" s="30">
        <f>IFERROR((s_DL/(Rad_Spec!AZ6*s_GSF_i*s_Fam*s_Foffset*acf!E6*s_ET_iw*(1/24)*s_EF_iw*(1/365)))*Rad_Spec!BF6,".")</f>
        <v>5845.6728240380044</v>
      </c>
      <c r="P6" s="30">
        <f>IFERROR((s_DL/(Rad_Spec!BA6*s_GSF_i*s_Fam*s_Foffset*acf!F6*s_ET_iw*(1/24)*s_EF_iw*(1/365)))*Rad_Spec!BF6,".")</f>
        <v>3201.389004076374</v>
      </c>
      <c r="Q6" s="30">
        <f>IFERROR((s_DL/(Rad_Spec!BB6*s_GSF_i*s_Fam*s_Foffset*acf!G6*s_ET_iw*(1/24)*s_EF_iw*(1/365)))*Rad_Spec!BF6,".")</f>
        <v>3067.8828406079979</v>
      </c>
      <c r="R6" s="30">
        <f>IFERROR((s_DL/(Rad_Spec!AY6*s_GSF_i*s_Fam*s_Foffset*acf!C6*s_ET_iw*(1/24)*s_EF_iw*(1/365)))*Rad_Spec!BF6,".")</f>
        <v>3965.5449250869933</v>
      </c>
    </row>
    <row r="7" spans="1:18">
      <c r="A7" s="88" t="s">
        <v>14</v>
      </c>
      <c r="B7" s="28"/>
      <c r="C7" s="30" t="str">
        <f>IFERROR((s_DL/(k_decay*Rad_Spec!V7*s_IFD_iw*s_EF_iw))*Rad_Spec!BF7,".")</f>
        <v>.</v>
      </c>
      <c r="D7" s="30" t="str">
        <f>IFERROR((s_DL/(k_decay*Rad_Spec!AN7*s_IRA_iw*(1/s_PEFm_pp)*s_SLF*s_ET_iw*s_EF_iw))*Rad_Spec!BF7,".")</f>
        <v>.</v>
      </c>
      <c r="E7" s="30" t="str">
        <f>IFERROR((s_DL/(k_decay*Rad_Spec!AN7*s_IRA_iw*(1/s_PEF)*s_SLF*s_ET_iw*s_EF_iw))*Rad_Spec!BF7,".")</f>
        <v>.</v>
      </c>
      <c r="F7" s="30">
        <f>IFERROR((s_DL/(k_decay*Rad_Spec!AY7*s_GSF_i*s_Fam*s_Foffset*acf!C7*s_ET_iw*(1/24)*s_EF_iw*(1/365)))*Rad_Spec!BF7,".")</f>
        <v>1923086.0426337395</v>
      </c>
      <c r="G7" s="30">
        <f t="shared" ref="G7:G70" si="4">(IF(AND(C7&lt;&gt;".",E7&lt;&gt;".",F7&lt;&gt;"."),1/((1/C7)+(1/E7)+(1/F7)),IF(AND(C7&lt;&gt;".",E7&lt;&gt;".",F7="."), 1/((1/C7)+(1/E7)),IF(AND(C7&lt;&gt;".",E7=".",F7&lt;&gt;"."),1/((1/C7)+(1/F7)),IF(AND(C7=".",E7&lt;&gt;".",F7&lt;&gt;"."),1/((1/E7)+(1/F7)),IF(AND(C7&lt;&gt;".",E7=".",F7="."),1/(1/C7),IF(AND(C7=".",E7&lt;&gt;".",F7="."),1/(1/E7),IF(AND(C7=".",E7=".",F7&lt;&gt;"."),1/(1/F7),IF(AND(C7=".",E7=".",F7="."),".")))))))))</f>
        <v>1923086.0426337395</v>
      </c>
      <c r="H7" s="30">
        <f t="shared" ref="H7:H70" si="5">(IF(AND(C7&lt;&gt;".",D7&lt;&gt;".",F7&lt;&gt;"."),1/((1/C7)+(1/D7)+(1/F7)),IF(AND(C7&lt;&gt;".",D7&lt;&gt;".",F7="."), 1/((1/C7)+(1/D7)),IF(AND(C7&lt;&gt;".",D7=".",F7&lt;&gt;"."),1/((1/C7)+(1/F7)),IF(AND(C7=".",D7&lt;&gt;".",F7&lt;&gt;"."),1/((1/D7)+(1/F7)),IF(AND(C7&lt;&gt;".",D7=".",F7="."),1/(1/C7),IF(AND(C7=".",D7&lt;&gt;".",F7="."),1/(1/D7),IF(AND(C7=".",D7=".",F7&lt;&gt;"."),1/(1/F7),IF(AND(C7=".",D7=".",F7="."),".")))))))))</f>
        <v>1923086.0426337395</v>
      </c>
      <c r="I7" s="89" t="str">
        <f>IFERROR((s_DL/(Rad_Spec!AV7*s_GSF_i*s_Fam*s_Foffset*Fsurf!C7*s_EF_iw*(1/365)*s_ET_iw*(1/24)))*Rad_Spec!BF7,".")</f>
        <v>.</v>
      </c>
      <c r="J7" s="30" t="str">
        <f>IFERROR((s_DL/(Rad_Spec!AZ7*s_GSF_i*s_Fam*s_Foffset*Fsurf!C7*s_EF_iw*(1/365)*s_ET_iw*(1/24)))*Rad_Spec!BF7,".")</f>
        <v>.</v>
      </c>
      <c r="K7" s="30" t="str">
        <f>IFERROR((s_DL/(Rad_Spec!BA7*s_GSF_i*s_Fam*s_Foffset*Fsurf!C7*s_EF_iw*(1/365)*s_ET_iw*(1/24)))*Rad_Spec!BF7,".")</f>
        <v>.</v>
      </c>
      <c r="L7" s="30" t="str">
        <f>IFERROR((s_DL/(Rad_Spec!BB7*s_GSF_i*s_Fam*s_Foffset*Fsurf!C7*s_EF_iw*(1/365)*s_ET_iw*(1/24)))*Rad_Spec!BF7,".")</f>
        <v>.</v>
      </c>
      <c r="M7" s="30" t="str">
        <f>IFERROR((s_DL/(Rad_Spec!AY7*s_GSF_i*s_Fam*s_Foffset*Fsurf!C7*s_EF_iw*(1/365)*s_ET_iw*(1/24)))*Rad_Spec!BF7,".")</f>
        <v>.</v>
      </c>
      <c r="N7" s="30">
        <f>IFERROR((s_DL/(Rad_Spec!AV7*s_GSF_i*s_Fam*s_Foffset*acf!D7*s_ET_iw*(1/24)*s_EF_iw*(1/365)))*Rad_Spec!BF7,".")</f>
        <v>266783.64914800774</v>
      </c>
      <c r="O7" s="30">
        <f>IFERROR((s_DL/(Rad_Spec!AZ7*s_GSF_i*s_Fam*s_Foffset*acf!E7*s_ET_iw*(1/24)*s_EF_iw*(1/365)))*Rad_Spec!BF7,".")</f>
        <v>1564327.3379681958</v>
      </c>
      <c r="P7" s="30">
        <f>IFERROR((s_DL/(Rad_Spec!BA7*s_GSF_i*s_Fam*s_Foffset*acf!F7*s_ET_iw*(1/24)*s_EF_iw*(1/365)))*Rad_Spec!BF7,".")</f>
        <v>528583.54054599057</v>
      </c>
      <c r="Q7" s="30">
        <f>IFERROR((s_DL/(Rad_Spec!BB7*s_GSF_i*s_Fam*s_Foffset*acf!G7*s_ET_iw*(1/24)*s_EF_iw*(1/365)))*Rad_Spec!BF7,".")</f>
        <v>331315.88258267666</v>
      </c>
      <c r="R7" s="30">
        <f>IFERROR((s_DL/(Rad_Spec!AY7*s_GSF_i*s_Fam*s_Foffset*acf!C7*s_ET_iw*(1/24)*s_EF_iw*(1/365)))*Rad_Spec!BF7,".")</f>
        <v>1701540.5068675764</v>
      </c>
    </row>
    <row r="8" spans="1:18">
      <c r="A8" s="88" t="s">
        <v>15</v>
      </c>
      <c r="B8" s="28"/>
      <c r="C8" s="30">
        <f>IFERROR((s_DL/(k_decay*Rad_Spec!V8*s_IFD_iw*s_EF_iw))*Rad_Spec!BF8,".")</f>
        <v>18053411.493657771</v>
      </c>
      <c r="D8" s="30">
        <f>IFERROR((s_DL/(k_decay*Rad_Spec!AN8*s_IRA_iw*(1/s_PEFm_pp)*s_SLF*s_ET_iw*s_EF_iw))*Rad_Spec!BF8,".")</f>
        <v>97967112.605193809</v>
      </c>
      <c r="E8" s="30">
        <f>IFERROR((s_DL/(k_decay*Rad_Spec!AN8*s_IRA_iw*(1/s_PEF)*s_SLF*s_ET_iw*s_EF_iw))*Rad_Spec!BF8,".")</f>
        <v>480824465.05507153</v>
      </c>
      <c r="F8" s="30">
        <f>IFERROR((s_DL/(k_decay*Rad_Spec!AY8*s_GSF_i*s_Fam*s_Foffset*acf!C8*s_ET_iw*(1/24)*s_EF_iw*(1/365)))*Rad_Spec!BF8,".")</f>
        <v>2137538.5588875492</v>
      </c>
      <c r="G8" s="30">
        <f t="shared" si="4"/>
        <v>1903678.5409166347</v>
      </c>
      <c r="H8" s="30">
        <f t="shared" si="5"/>
        <v>1874672.4543402218</v>
      </c>
      <c r="I8" s="89">
        <f>IFERROR((s_DL/(Rad_Spec!AV8*s_GSF_i*s_Fam*s_Foffset*Fsurf!C8*s_EF_iw*(1/365)*s_ET_iw*(1/24)))*Rad_Spec!BF8,".")</f>
        <v>371940.64655521838</v>
      </c>
      <c r="J8" s="30">
        <f>IFERROR((s_DL/(Rad_Spec!AZ8*s_GSF_i*s_Fam*s_Foffset*Fsurf!C8*s_EF_iw*(1/365)*s_ET_iw*(1/24)))*Rad_Spec!BF8,".")</f>
        <v>1796840.0249076039</v>
      </c>
      <c r="K8" s="30">
        <f>IFERROR((s_DL/(Rad_Spec!BA8*s_GSF_i*s_Fam*s_Foffset*Fsurf!C8*s_EF_iw*(1/365)*s_ET_iw*(1/24)))*Rad_Spec!BF8,".")</f>
        <v>637878.20884219941</v>
      </c>
      <c r="L8" s="30">
        <f>IFERROR((s_DL/(Rad_Spec!BB8*s_GSF_i*s_Fam*s_Foffset*Fsurf!C8*s_EF_iw*(1/365)*s_ET_iw*(1/24)))*Rad_Spec!BF8,".")</f>
        <v>414206.62911831139</v>
      </c>
      <c r="M8" s="30">
        <f>IFERROR((s_DL/(Rad_Spec!AY8*s_GSF_i*s_Fam*s_Foffset*Fsurf!C8*s_EF_iw*(1/365)*s_ET_iw*(1/24)))*Rad_Spec!BF8,".")</f>
        <v>1670976.3061005324</v>
      </c>
      <c r="N8" s="30">
        <f>IFERROR((s_DL/(Rad_Spec!AV8*s_GSF_i*s_Fam*s_Foffset*acf!D8*s_ET_iw*(1/24)*s_EF_iw*(1/365)))*Rad_Spec!BF8,".")</f>
        <v>402955.8760972211</v>
      </c>
      <c r="O8" s="30">
        <f>IFERROR((s_DL/(Rad_Spec!AZ8*s_GSF_i*s_Fam*s_Foffset*acf!E8*s_ET_iw*(1/24)*s_EF_iw*(1/365)))*Rad_Spec!BF8,".")</f>
        <v>1923260.5552314615</v>
      </c>
      <c r="P8" s="30">
        <f>IFERROR((s_DL/(Rad_Spec!BA8*s_GSF_i*s_Fam*s_Foffset*acf!F8*s_ET_iw*(1/24)*s_EF_iw*(1/365)))*Rad_Spec!BF8,".")</f>
        <v>678565.90330737503</v>
      </c>
      <c r="Q8" s="30">
        <f>IFERROR((s_DL/(Rad_Spec!BB8*s_GSF_i*s_Fam*s_Foffset*acf!G8*s_ET_iw*(1/24)*s_EF_iw*(1/365)))*Rad_Spec!BF8,".")</f>
        <v>449564.19733054837</v>
      </c>
      <c r="R8" s="30">
        <f>IFERROR((s_DL/(Rad_Spec!AY8*s_GSF_i*s_Fam*s_Foffset*acf!C8*s_ET_iw*(1/24)*s_EF_iw*(1/365)))*Rad_Spec!BF8,".")</f>
        <v>1891287.4215224145</v>
      </c>
    </row>
    <row r="9" spans="1:18">
      <c r="A9" s="88" t="s">
        <v>16</v>
      </c>
      <c r="B9" s="28"/>
      <c r="C9" s="30" t="str">
        <f>IFERROR((s_DL/(k_decay*Rad_Spec!V9*s_IFD_iw*s_EF_iw))*Rad_Spec!BF9,".")</f>
        <v>.</v>
      </c>
      <c r="D9" s="30" t="str">
        <f>IFERROR((s_DL/(k_decay*Rad_Spec!AN9*s_IRA_iw*(1/s_PEFm_pp)*s_SLF*s_ET_iw*s_EF_iw))*Rad_Spec!BF9,".")</f>
        <v>.</v>
      </c>
      <c r="E9" s="30" t="str">
        <f>IFERROR((s_DL/(k_decay*Rad_Spec!AN9*s_IRA_iw*(1/s_PEF)*s_SLF*s_ET_iw*s_EF_iw))*Rad_Spec!BF9,".")</f>
        <v>.</v>
      </c>
      <c r="F9" s="30">
        <f>IFERROR((s_DL/(k_decay*Rad_Spec!AY9*s_GSF_i*s_Fam*s_Foffset*acf!C9*s_ET_iw*(1/24)*s_EF_iw*(1/365)))*Rad_Spec!BF9,".")</f>
        <v>1907851.2345602124</v>
      </c>
      <c r="G9" s="30">
        <f t="shared" si="4"/>
        <v>1907851.2345602124</v>
      </c>
      <c r="H9" s="30">
        <f t="shared" si="5"/>
        <v>1907851.2345602124</v>
      </c>
      <c r="I9" s="89" t="str">
        <f>IFERROR((s_DL/(Rad_Spec!AV9*s_GSF_i*s_Fam*s_Foffset*Fsurf!C9*s_EF_iw*(1/365)*s_ET_iw*(1/24)))*Rad_Spec!BF9,".")</f>
        <v>.</v>
      </c>
      <c r="J9" s="30" t="str">
        <f>IFERROR((s_DL/(Rad_Spec!AZ9*s_GSF_i*s_Fam*s_Foffset*Fsurf!C9*s_EF_iw*(1/365)*s_ET_iw*(1/24)))*Rad_Spec!BF9,".")</f>
        <v>.</v>
      </c>
      <c r="K9" s="30" t="str">
        <f>IFERROR((s_DL/(Rad_Spec!BA9*s_GSF_i*s_Fam*s_Foffset*Fsurf!C9*s_EF_iw*(1/365)*s_ET_iw*(1/24)))*Rad_Spec!BF9,".")</f>
        <v>.</v>
      </c>
      <c r="L9" s="30" t="str">
        <f>IFERROR((s_DL/(Rad_Spec!BB9*s_GSF_i*s_Fam*s_Foffset*Fsurf!C9*s_EF_iw*(1/365)*s_ET_iw*(1/24)))*Rad_Spec!BF9,".")</f>
        <v>.</v>
      </c>
      <c r="M9" s="30" t="str">
        <f>IFERROR((s_DL/(Rad_Spec!AY9*s_GSF_i*s_Fam*s_Foffset*Fsurf!C9*s_EF_iw*(1/365)*s_ET_iw*(1/24)))*Rad_Spec!BF9,".")</f>
        <v>.</v>
      </c>
      <c r="N9" s="30">
        <f>IFERROR((s_DL/(Rad_Spec!AV9*s_GSF_i*s_Fam*s_Foffset*acf!D9*s_ET_iw*(1/24)*s_EF_iw*(1/365)))*Rad_Spec!BF9,".")</f>
        <v>327717.35784537863</v>
      </c>
      <c r="O9" s="30">
        <f>IFERROR((s_DL/(Rad_Spec!AZ9*s_GSF_i*s_Fam*s_Foffset*acf!E9*s_ET_iw*(1/24)*s_EF_iw*(1/365)))*Rad_Spec!BF9,".")</f>
        <v>1601836.133581785</v>
      </c>
      <c r="P9" s="30">
        <f>IFERROR((s_DL/(Rad_Spec!BA9*s_GSF_i*s_Fam*s_Foffset*acf!F9*s_ET_iw*(1/24)*s_EF_iw*(1/365)))*Rad_Spec!BF9,".")</f>
        <v>567337.01080598519</v>
      </c>
      <c r="Q9" s="30">
        <f>IFERROR((s_DL/(Rad_Spec!BB9*s_GSF_i*s_Fam*s_Foffset*acf!G9*s_ET_iw*(1/24)*s_EF_iw*(1/365)))*Rad_Spec!BF9,".")</f>
        <v>366372.93640131707</v>
      </c>
      <c r="R9" s="30">
        <f>IFERROR((s_DL/(Rad_Spec!AY9*s_GSF_i*s_Fam*s_Foffset*acf!C9*s_ET_iw*(1/24)*s_EF_iw*(1/365)))*Rad_Spec!BF9,".")</f>
        <v>1688060.7964038898</v>
      </c>
    </row>
    <row r="10" spans="1:18">
      <c r="A10" s="34" t="s">
        <v>17</v>
      </c>
      <c r="B10" s="28" t="s">
        <v>9</v>
      </c>
      <c r="C10" s="30" t="str">
        <f>IFERROR((s_DL/(k_decay*Rad_Spec!V10*s_IFD_iw*s_EF_iw))*Rad_Spec!BF10,".")</f>
        <v>.</v>
      </c>
      <c r="D10" s="30" t="str">
        <f>IFERROR((s_DL/(k_decay*Rad_Spec!AN10*s_IRA_iw*(1/s_PEFm_pp)*s_SLF*s_ET_iw*s_EF_iw))*Rad_Spec!BF10,".")</f>
        <v>.</v>
      </c>
      <c r="E10" s="30" t="str">
        <f>IFERROR((s_DL/(k_decay*Rad_Spec!AN10*s_IRA_iw*(1/s_PEF)*s_SLF*s_ET_iw*s_EF_iw))*Rad_Spec!BF10,".")</f>
        <v>.</v>
      </c>
      <c r="F10" s="30">
        <f>IFERROR((s_DL/(k_decay*Rad_Spec!AY10*s_GSF_i*s_Fam*s_Foffset*acf!C10*s_ET_iw*(1/24)*s_EF_iw*(1/365)))*Rad_Spec!BF10,".")</f>
        <v>313785614314683.13</v>
      </c>
      <c r="G10" s="30">
        <f t="shared" si="4"/>
        <v>313785614314683.13</v>
      </c>
      <c r="H10" s="30">
        <f t="shared" si="5"/>
        <v>313785614314683.13</v>
      </c>
      <c r="I10" s="89">
        <f>IFERROR((s_DL/(Rad_Spec!AV10*s_GSF_i*s_Fam*s_Foffset*Fsurf!C10*s_EF_iw*(1/365)*s_ET_iw*(1/24)))*Rad_Spec!BF10,".")</f>
        <v>56443011236863.164</v>
      </c>
      <c r="J10" s="30">
        <f>IFERROR((s_DL/(Rad_Spec!AZ10*s_GSF_i*s_Fam*s_Foffset*Fsurf!C10*s_EF_iw*(1/365)*s_ET_iw*(1/24)))*Rad_Spec!BF10,".")</f>
        <v>248898000940334.09</v>
      </c>
      <c r="K10" s="30">
        <f>IFERROR((s_DL/(Rad_Spec!BA10*s_GSF_i*s_Fam*s_Foffset*Fsurf!C10*s_EF_iw*(1/365)*s_ET_iw*(1/24)))*Rad_Spec!BF10,".")</f>
        <v>89157492874149.516</v>
      </c>
      <c r="L10" s="30">
        <f>IFERROR((s_DL/(Rad_Spec!BB10*s_GSF_i*s_Fam*s_Foffset*Fsurf!C10*s_EF_iw*(1/365)*s_ET_iw*(1/24)))*Rad_Spec!BF10,".")</f>
        <v>60338909318868.867</v>
      </c>
      <c r="M10" s="30">
        <f>IFERROR((s_DL/(Rad_Spec!AY10*s_GSF_i*s_Fam*s_Foffset*Fsurf!C10*s_EF_iw*(1/365)*s_ET_iw*(1/24)))*Rad_Spec!BF10,".")</f>
        <v>252301832090164.63</v>
      </c>
      <c r="N10" s="30">
        <f>IFERROR((s_DL/(Rad_Spec!AV10*s_GSF_i*s_Fam*s_Foffset*acf!D10*s_ET_iw*(1/24)*s_EF_iw*(1/365)))*Rad_Spec!BF10,".")</f>
        <v>66245280854998.422</v>
      </c>
      <c r="O10" s="30">
        <f>IFERROR((s_DL/(Rad_Spec!AZ10*s_GSF_i*s_Fam*s_Foffset*acf!E10*s_ET_iw*(1/24)*s_EF_iw*(1/365)))*Rad_Spec!BF10,".")</f>
        <v>275430527840573.78</v>
      </c>
      <c r="P10" s="30">
        <f>IFERROR((s_DL/(Rad_Spec!BA10*s_GSF_i*s_Fam*s_Foffset*acf!F10*s_ET_iw*(1/24)*s_EF_iw*(1/365)))*Rad_Spec!BF10,".")</f>
        <v>98271714493527.766</v>
      </c>
      <c r="Q10" s="30">
        <f>IFERROR((s_DL/(Rad_Spec!BB10*s_GSF_i*s_Fam*s_Foffset*acf!G10*s_ET_iw*(1/24)*s_EF_iw*(1/365)))*Rad_Spec!BF10,".")</f>
        <v>67543239061794.57</v>
      </c>
      <c r="R10" s="30">
        <f>IFERROR((s_DL/(Rad_Spec!AY10*s_GSF_i*s_Fam*s_Foffset*acf!C10*s_ET_iw*(1/24)*s_EF_iw*(1/365)))*Rad_Spec!BF10,".")</f>
        <v>277636528679464.22</v>
      </c>
    </row>
    <row r="11" spans="1:18">
      <c r="A11" s="34" t="s">
        <v>18</v>
      </c>
      <c r="B11" s="90" t="s">
        <v>9</v>
      </c>
      <c r="C11" s="30" t="str">
        <f>IFERROR((s_DL/(k_decay*Rad_Spec!V11*s_IFD_iw*s_EF_iw))*Rad_Spec!BF11,".")</f>
        <v>.</v>
      </c>
      <c r="D11" s="30" t="str">
        <f>IFERROR((s_DL/(k_decay*Rad_Spec!AN11*s_IRA_iw*(1/s_PEFm_pp)*s_SLF*s_ET_iw*s_EF_iw))*Rad_Spec!BF11,".")</f>
        <v>.</v>
      </c>
      <c r="E11" s="30" t="str">
        <f>IFERROR((s_DL/(k_decay*Rad_Spec!AN11*s_IRA_iw*(1/s_PEF)*s_SLF*s_ET_iw*s_EF_iw))*Rad_Spec!BF11,".")</f>
        <v>.</v>
      </c>
      <c r="F11" s="30">
        <f>IFERROR((s_DL/(k_decay*Rad_Spec!AY11*s_GSF_i*s_Fam*s_Foffset*acf!C11*s_ET_iw*(1/24)*s_EF_iw*(1/365)))*Rad_Spec!BF11,".")</f>
        <v>12464056424974.049</v>
      </c>
      <c r="G11" s="30">
        <f t="shared" si="4"/>
        <v>12464056424974.049</v>
      </c>
      <c r="H11" s="30">
        <f t="shared" si="5"/>
        <v>12464056424974.049</v>
      </c>
      <c r="I11" s="89">
        <f>IFERROR((s_DL/(Rad_Spec!AV11*s_GSF_i*s_Fam*s_Foffset*Fsurf!C11*s_EF_iw*(1/365)*s_ET_iw*(1/24)))*Rad_Spec!BF11,".")</f>
        <v>21784404919184.844</v>
      </c>
      <c r="J11" s="30">
        <f>IFERROR((s_DL/(Rad_Spec!AZ11*s_GSF_i*s_Fam*s_Foffset*Fsurf!C11*s_EF_iw*(1/365)*s_ET_iw*(1/24)))*Rad_Spec!BF11,".")</f>
        <v>38412737668148.422</v>
      </c>
      <c r="K11" s="30">
        <f>IFERROR((s_DL/(Rad_Spec!BA11*s_GSF_i*s_Fam*s_Foffset*Fsurf!C11*s_EF_iw*(1/365)*s_ET_iw*(1/24)))*Rad_Spec!BF11,".")</f>
        <v>27391361459565.75</v>
      </c>
      <c r="L11" s="30">
        <f>IFERROR((s_DL/(Rad_Spec!BB11*s_GSF_i*s_Fam*s_Foffset*Fsurf!C11*s_EF_iw*(1/365)*s_ET_iw*(1/24)))*Rad_Spec!BF11,".")</f>
        <v>22698435894814.977</v>
      </c>
      <c r="M11" s="30">
        <f>IFERROR((s_DL/(Rad_Spec!AY11*s_GSF_i*s_Fam*s_Foffset*Fsurf!C11*s_EF_iw*(1/365)*s_ET_iw*(1/24)))*Rad_Spec!BF11,".")</f>
        <v>8298781166763.4639</v>
      </c>
      <c r="N11" s="30">
        <f>IFERROR((s_DL/(Rad_Spec!AV11*s_GSF_i*s_Fam*s_Foffset*acf!D11*s_ET_iw*(1/24)*s_EF_iw*(1/365)))*Rad_Spec!BF11,".")</f>
        <v>28949053648161.191</v>
      </c>
      <c r="O11" s="30">
        <f>IFERROR((s_DL/(Rad_Spec!AZ11*s_GSF_i*s_Fam*s_Foffset*acf!E11*s_ET_iw*(1/24)*s_EF_iw*(1/365)))*Rad_Spec!BF11,".")</f>
        <v>51046260279006.109</v>
      </c>
      <c r="P11" s="30">
        <f>IFERROR((s_DL/(Rad_Spec!BA11*s_GSF_i*s_Fam*s_Foffset*acf!F11*s_ET_iw*(1/24)*s_EF_iw*(1/365)))*Rad_Spec!BF11,".")</f>
        <v>36400075895156.25</v>
      </c>
      <c r="Q11" s="30">
        <f>IFERROR((s_DL/(Rad_Spec!BB11*s_GSF_i*s_Fam*s_Foffset*acf!G11*s_ET_iw*(1/24)*s_EF_iw*(1/365)))*Rad_Spec!BF11,".")</f>
        <v>30163699255776.34</v>
      </c>
      <c r="R11" s="30">
        <f>IFERROR((s_DL/(Rad_Spec!AY11*s_GSF_i*s_Fam*s_Foffset*acf!C11*s_ET_iw*(1/24)*s_EF_iw*(1/365)))*Rad_Spec!BF11,".")</f>
        <v>11028158083832.336</v>
      </c>
    </row>
    <row r="12" spans="1:18">
      <c r="A12" s="88" t="s">
        <v>19</v>
      </c>
      <c r="B12" s="28"/>
      <c r="C12" s="30">
        <f>IFERROR((s_DL/(k_decay*Rad_Spec!V12*s_IFD_iw*s_EF_iw))*Rad_Spec!BF12,".")</f>
        <v>31247962.772605915</v>
      </c>
      <c r="D12" s="30">
        <f>IFERROR((s_DL/(k_decay*Rad_Spec!AN12*s_IRA_iw*(1/s_PEFm_pp)*s_SLF*s_ET_iw*s_EF_iw))*Rad_Spec!BF12,".")</f>
        <v>147476656.71286294</v>
      </c>
      <c r="E12" s="30">
        <f>IFERROR((s_DL/(k_decay*Rad_Spec!AN12*s_IRA_iw*(1/s_PEF)*s_SLF*s_ET_iw*s_EF_iw))*Rad_Spec!BF12,".")</f>
        <v>723818255.80427849</v>
      </c>
      <c r="F12" s="30">
        <f>IFERROR((s_DL/(k_decay*Rad_Spec!AY12*s_GSF_i*s_Fam*s_Foffset*acf!C12*s_ET_iw*(1/24)*s_EF_iw*(1/365)))*Rad_Spec!BF12,".")</f>
        <v>2449482.6584148444</v>
      </c>
      <c r="G12" s="30">
        <f t="shared" si="4"/>
        <v>2264322.9307751283</v>
      </c>
      <c r="H12" s="30">
        <f t="shared" si="5"/>
        <v>2236974.864732638</v>
      </c>
      <c r="I12" s="89" t="str">
        <f>IFERROR((s_DL/(Rad_Spec!AV12*s_GSF_i*s_Fam*s_Foffset*Fsurf!C12*s_EF_iw*(1/365)*s_ET_iw*(1/24)))*Rad_Spec!BF12,".")</f>
        <v>.</v>
      </c>
      <c r="J12" s="30" t="str">
        <f>IFERROR((s_DL/(Rad_Spec!AZ12*s_GSF_i*s_Fam*s_Foffset*Fsurf!C12*s_EF_iw*(1/365)*s_ET_iw*(1/24)))*Rad_Spec!BF12,".")</f>
        <v>.</v>
      </c>
      <c r="K12" s="30" t="str">
        <f>IFERROR((s_DL/(Rad_Spec!BA12*s_GSF_i*s_Fam*s_Foffset*Fsurf!C12*s_EF_iw*(1/365)*s_ET_iw*(1/24)))*Rad_Spec!BF12,".")</f>
        <v>.</v>
      </c>
      <c r="L12" s="30" t="str">
        <f>IFERROR((s_DL/(Rad_Spec!BB12*s_GSF_i*s_Fam*s_Foffset*Fsurf!C12*s_EF_iw*(1/365)*s_ET_iw*(1/24)))*Rad_Spec!BF12,".")</f>
        <v>.</v>
      </c>
      <c r="M12" s="30" t="str">
        <f>IFERROR((s_DL/(Rad_Spec!AY12*s_GSF_i*s_Fam*s_Foffset*Fsurf!C12*s_EF_iw*(1/365)*s_ET_iw*(1/24)))*Rad_Spec!BF12,".")</f>
        <v>.</v>
      </c>
      <c r="N12" s="30">
        <f>IFERROR((s_DL/(Rad_Spec!AV12*s_GSF_i*s_Fam*s_Foffset*acf!D12*s_ET_iw*(1/24)*s_EF_iw*(1/365)))*Rad_Spec!BF12,".")</f>
        <v>440424.62799091765</v>
      </c>
      <c r="O12" s="30">
        <f>IFERROR((s_DL/(Rad_Spec!AZ12*s_GSF_i*s_Fam*s_Foffset*acf!E12*s_ET_iw*(1/24)*s_EF_iw*(1/365)))*Rad_Spec!BF12,".")</f>
        <v>2149682.7632431313</v>
      </c>
      <c r="P12" s="30">
        <f>IFERROR((s_DL/(Rad_Spec!BA12*s_GSF_i*s_Fam*s_Foffset*acf!F12*s_ET_iw*(1/24)*s_EF_iw*(1/365)))*Rad_Spec!BF12,".")</f>
        <v>758507.51065018051</v>
      </c>
      <c r="Q12" s="30">
        <f>IFERROR((s_DL/(Rad_Spec!BB12*s_GSF_i*s_Fam*s_Foffset*acf!G12*s_ET_iw*(1/24)*s_EF_iw*(1/365)))*Rad_Spec!BF12,".")</f>
        <v>499717.00670826156</v>
      </c>
      <c r="R12" s="30">
        <f>IFERROR((s_DL/(Rad_Spec!AY12*s_GSF_i*s_Fam*s_Foffset*acf!C12*s_ET_iw*(1/24)*s_EF_iw*(1/365)))*Rad_Spec!BF12,".")</f>
        <v>2167294.5836861483</v>
      </c>
    </row>
    <row r="13" spans="1:18">
      <c r="A13" s="88" t="s">
        <v>20</v>
      </c>
      <c r="B13" s="28"/>
      <c r="C13" s="30">
        <f>IFERROR((s_DL/(k_decay*Rad_Spec!V13*s_IFD_iw*s_EF_iw))*Rad_Spec!BF13,".")</f>
        <v>591041.68326153851</v>
      </c>
      <c r="D13" s="30">
        <f>IFERROR((s_DL/(k_decay*Rad_Spec!AN13*s_IRA_iw*(1/s_PEFm_pp)*s_SLF*s_ET_iw*s_EF_iw))*Rad_Spec!BF13,".")</f>
        <v>2883113.1963843261</v>
      </c>
      <c r="E13" s="30">
        <f>IFERROR((s_DL/(k_decay*Rad_Spec!AN13*s_IRA_iw*(1/s_PEF)*s_SLF*s_ET_iw*s_EF_iw))*Rad_Spec!BF13,".")</f>
        <v>14150374.78884742</v>
      </c>
      <c r="F13" s="30">
        <f>IFERROR((s_DL/(k_decay*Rad_Spec!AY13*s_GSF_i*s_Fam*s_Foffset*acf!C13*s_ET_iw*(1/24)*s_EF_iw*(1/365)))*Rad_Spec!BF13,".")</f>
        <v>721503.03118238319</v>
      </c>
      <c r="G13" s="30">
        <f t="shared" si="4"/>
        <v>317602.16817155207</v>
      </c>
      <c r="H13" s="30">
        <f t="shared" si="5"/>
        <v>291990.33438356017</v>
      </c>
      <c r="I13" s="89">
        <f>IFERROR((s_DL/(Rad_Spec!AV13*s_GSF_i*s_Fam*s_Foffset*Fsurf!C13*s_EF_iw*(1/365)*s_ET_iw*(1/24)))*Rad_Spec!BF13,".")</f>
        <v>109410.73948802802</v>
      </c>
      <c r="J13" s="30">
        <f>IFERROR((s_DL/(Rad_Spec!AZ13*s_GSF_i*s_Fam*s_Foffset*Fsurf!C13*s_EF_iw*(1/365)*s_ET_iw*(1/24)))*Rad_Spec!BF13,".")</f>
        <v>547053.6974401403</v>
      </c>
      <c r="K13" s="30">
        <f>IFERROR((s_DL/(Rad_Spec!BA13*s_GSF_i*s_Fam*s_Foffset*Fsurf!C13*s_EF_iw*(1/365)*s_ET_iw*(1/24)))*Rad_Spec!BF13,".")</f>
        <v>192269.91876557225</v>
      </c>
      <c r="L13" s="30">
        <f>IFERROR((s_DL/(Rad_Spec!BB13*s_GSF_i*s_Fam*s_Foffset*Fsurf!C13*s_EF_iw*(1/365)*s_ET_iw*(1/24)))*Rad_Spec!BF13,".")</f>
        <v>123362.44452341416</v>
      </c>
      <c r="M13" s="30">
        <f>IFERROR((s_DL/(Rad_Spec!AY13*s_GSF_i*s_Fam*s_Foffset*Fsurf!C13*s_EF_iw*(1/365)*s_ET_iw*(1/24)))*Rad_Spec!BF13,".")</f>
        <v>543923.51660315716</v>
      </c>
      <c r="N13" s="30">
        <f>IFERROR((s_DL/(Rad_Spec!AV13*s_GSF_i*s_Fam*s_Foffset*acf!D13*s_ET_iw*(1/24)*s_EF_iw*(1/365)))*Rad_Spec!BF13,".")</f>
        <v>127045.48401682352</v>
      </c>
      <c r="O13" s="30">
        <f>IFERROR((s_DL/(Rad_Spec!AZ13*s_GSF_i*s_Fam*s_Foffset*acf!E13*s_ET_iw*(1/24)*s_EF_iw*(1/365)))*Rad_Spec!BF13,".")</f>
        <v>618496.73660252139</v>
      </c>
      <c r="P13" s="30">
        <f>IFERROR((s_DL/(Rad_Spec!BA13*s_GSF_i*s_Fam*s_Foffset*acf!F13*s_ET_iw*(1/24)*s_EF_iw*(1/365)))*Rad_Spec!BF13,".")</f>
        <v>217761.09394969785</v>
      </c>
      <c r="Q13" s="30">
        <f>IFERROR((s_DL/(Rad_Spec!BB13*s_GSF_i*s_Fam*s_Foffset*acf!G13*s_ET_iw*(1/24)*s_EF_iw*(1/365)))*Rad_Spec!BF13,".")</f>
        <v>141357.6130266595</v>
      </c>
      <c r="R13" s="30">
        <f>IFERROR((s_DL/(Rad_Spec!AY13*s_GSF_i*s_Fam*s_Foffset*acf!C13*s_ET_iw*(1/24)*s_EF_iw*(1/365)))*Rad_Spec!BF13,".")</f>
        <v>638383.62203660386</v>
      </c>
    </row>
    <row r="14" spans="1:18">
      <c r="A14" s="34" t="s">
        <v>21</v>
      </c>
      <c r="B14" s="28" t="s">
        <v>9</v>
      </c>
      <c r="C14" s="30" t="str">
        <f>IFERROR((s_DL/(k_decay*Rad_Spec!V14*s_IFD_iw*s_EF_iw))*Rad_Spec!BF14,".")</f>
        <v>.</v>
      </c>
      <c r="D14" s="30" t="str">
        <f>IFERROR((s_DL/(k_decay*Rad_Spec!AN14*s_IRA_iw*(1/s_PEFm_pp)*s_SLF*s_ET_iw*s_EF_iw))*Rad_Spec!BF14,".")</f>
        <v>.</v>
      </c>
      <c r="E14" s="30" t="str">
        <f>IFERROR((s_DL/(k_decay*Rad_Spec!AN14*s_IRA_iw*(1/s_PEF)*s_SLF*s_ET_iw*s_EF_iw))*Rad_Spec!BF14,".")</f>
        <v>.</v>
      </c>
      <c r="F14" s="30">
        <f>IFERROR((s_DL/(k_decay*Rad_Spec!AY14*s_GSF_i*s_Fam*s_Foffset*acf!C14*s_ET_iw*(1/24)*s_EF_iw*(1/365)))*Rad_Spec!BF14,".")</f>
        <v>26858609.423141759</v>
      </c>
      <c r="G14" s="30">
        <f t="shared" si="4"/>
        <v>26858609.423141759</v>
      </c>
      <c r="H14" s="30">
        <f t="shared" si="5"/>
        <v>26858609.423141759</v>
      </c>
      <c r="I14" s="89">
        <f>IFERROR((s_DL/(Rad_Spec!AV14*s_GSF_i*s_Fam*s_Foffset*Fsurf!C14*s_EF_iw*(1/365)*s_ET_iw*(1/24)))*Rad_Spec!BF14,".")</f>
        <v>4266165.2895521829</v>
      </c>
      <c r="J14" s="30">
        <f>IFERROR((s_DL/(Rad_Spec!AZ14*s_GSF_i*s_Fam*s_Foffset*Fsurf!C14*s_EF_iw*(1/365)*s_ET_iw*(1/24)))*Rad_Spec!BF14,".")</f>
        <v>21449331.039137367</v>
      </c>
      <c r="K14" s="30">
        <f>IFERROR((s_DL/(Rad_Spec!BA14*s_GSF_i*s_Fam*s_Foffset*Fsurf!C14*s_EF_iw*(1/365)*s_ET_iw*(1/24)))*Rad_Spec!BF14,".")</f>
        <v>7496853.5670771366</v>
      </c>
      <c r="L14" s="30">
        <f>IFERROR((s_DL/(Rad_Spec!BB14*s_GSF_i*s_Fam*s_Foffset*Fsurf!C14*s_EF_iw*(1/365)*s_ET_iw*(1/24)))*Rad_Spec!BF14,".")</f>
        <v>4796123.7106145667</v>
      </c>
      <c r="M14" s="30">
        <f>IFERROR((s_DL/(Rad_Spec!AY14*s_GSF_i*s_Fam*s_Foffset*Fsurf!C14*s_EF_iw*(1/365)*s_ET_iw*(1/24)))*Rad_Spec!BF14,".")</f>
        <v>21384682.188777819</v>
      </c>
      <c r="N14" s="30">
        <f>IFERROR((s_DL/(Rad_Spec!AV14*s_GSF_i*s_Fam*s_Foffset*acf!D14*s_ET_iw*(1/24)*s_EF_iw*(1/365)))*Rad_Spec!BF14,".")</f>
        <v>4591563.3408846268</v>
      </c>
      <c r="O14" s="30">
        <f>IFERROR((s_DL/(Rad_Spec!AZ14*s_GSF_i*s_Fam*s_Foffset*acf!E14*s_ET_iw*(1/24)*s_EF_iw*(1/365)))*Rad_Spec!BF14,".")</f>
        <v>22599400.788786381</v>
      </c>
      <c r="P14" s="30">
        <f>IFERROR((s_DL/(Rad_Spec!BA14*s_GSF_i*s_Fam*s_Foffset*acf!F14*s_ET_iw*(1/24)*s_EF_iw*(1/365)))*Rad_Spec!BF14,".")</f>
        <v>8048167.1243414078</v>
      </c>
      <c r="Q14" s="30">
        <f>IFERROR((s_DL/(Rad_Spec!BB14*s_GSF_i*s_Fam*s_Foffset*acf!G14*s_ET_iw*(1/24)*s_EF_iw*(1/365)))*Rad_Spec!BF14,".")</f>
        <v>4944643.6748532606</v>
      </c>
      <c r="R14" s="30">
        <f>IFERROR((s_DL/(Rad_Spec!AY14*s_GSF_i*s_Fam*s_Foffset*acf!C14*s_ET_iw*(1/24)*s_EF_iw*(1/365)))*Rad_Spec!BF14,".")</f>
        <v>23764413.488759775</v>
      </c>
    </row>
    <row r="15" spans="1:18">
      <c r="A15" s="88" t="s">
        <v>22</v>
      </c>
      <c r="B15" s="28"/>
      <c r="C15" s="30">
        <f>IFERROR((s_DL/(k_decay*Rad_Spec!V15*s_IFD_iw*s_EF_iw))*Rad_Spec!BF15,".")</f>
        <v>36.154177380272763</v>
      </c>
      <c r="D15" s="30">
        <f>IFERROR((s_DL/(k_decay*Rad_Spec!AN15*s_IRA_iw*(1/s_PEFm_pp)*s_SLF*s_ET_iw*s_EF_iw))*Rad_Spec!BF15,".")</f>
        <v>2.876363426906408</v>
      </c>
      <c r="E15" s="30">
        <f>IFERROR((s_DL/(k_decay*Rad_Spec!AN15*s_IRA_iw*(1/s_PEF)*s_SLF*s_ET_iw*s_EF_iw))*Rad_Spec!BF15,".")</f>
        <v>14.117246790969761</v>
      </c>
      <c r="F15" s="30">
        <f>IFERROR((s_DL/(k_decay*Rad_Spec!AY15*s_GSF_i*s_Fam*s_Foffset*acf!C15*s_ET_iw*(1/24)*s_EF_iw*(1/365)))*Rad_Spec!BF15,".")</f>
        <v>31085.831889561599</v>
      </c>
      <c r="G15" s="30">
        <f t="shared" si="4"/>
        <v>10.149519499862206</v>
      </c>
      <c r="H15" s="30">
        <f t="shared" si="5"/>
        <v>2.6641609079086397</v>
      </c>
      <c r="I15" s="89">
        <f>IFERROR((s_DL/(Rad_Spec!AV15*s_GSF_i*s_Fam*s_Foffset*Fsurf!C15*s_EF_iw*(1/365)*s_ET_iw*(1/24)))*Rad_Spec!BF15,".")</f>
        <v>91548.24999224428</v>
      </c>
      <c r="J15" s="30">
        <f>IFERROR((s_DL/(Rad_Spec!AZ15*s_GSF_i*s_Fam*s_Foffset*Fsurf!C15*s_EF_iw*(1/365)*s_ET_iw*(1/24)))*Rad_Spec!BF15,".")</f>
        <v>251064.14013024562</v>
      </c>
      <c r="K15" s="30">
        <f>IFERROR((s_DL/(Rad_Spec!BA15*s_GSF_i*s_Fam*s_Foffset*Fsurf!C15*s_EF_iw*(1/365)*s_ET_iw*(1/24)))*Rad_Spec!BF15,".")</f>
        <v>116966.35234303208</v>
      </c>
      <c r="L15" s="30">
        <f>IFERROR((s_DL/(Rad_Spec!BB15*s_GSF_i*s_Fam*s_Foffset*Fsurf!C15*s_EF_iw*(1/365)*s_ET_iw*(1/24)))*Rad_Spec!BF15,".")</f>
        <v>92917.195786520839</v>
      </c>
      <c r="M15" s="30">
        <f>IFERROR((s_DL/(Rad_Spec!AY15*s_GSF_i*s_Fam*s_Foffset*Fsurf!C15*s_EF_iw*(1/365)*s_ET_iw*(1/24)))*Rad_Spec!BF15,".")</f>
        <v>23091.58770294955</v>
      </c>
      <c r="N15" s="30">
        <f>IFERROR((s_DL/(Rad_Spec!AV15*s_GSF_i*s_Fam*s_Foffset*acf!D15*s_ET_iw*(1/24)*s_EF_iw*(1/365)))*Rad_Spec!BF15,".")</f>
        <v>109044.13776853986</v>
      </c>
      <c r="O15" s="30">
        <f>IFERROR((s_DL/(Rad_Spec!AZ15*s_GSF_i*s_Fam*s_Foffset*acf!E15*s_ET_iw*(1/24)*s_EF_iw*(1/365)))*Rad_Spec!BF15,".")</f>
        <v>299045.28691069264</v>
      </c>
      <c r="P15" s="30">
        <f>IFERROR((s_DL/(Rad_Spec!BA15*s_GSF_i*s_Fam*s_Foffset*acf!F15*s_ET_iw*(1/24)*s_EF_iw*(1/365)))*Rad_Spec!BF15,".")</f>
        <v>139319.92190192264</v>
      </c>
      <c r="Q15" s="30">
        <f>IFERROR((s_DL/(Rad_Spec!BB15*s_GSF_i*s_Fam*s_Foffset*acf!G15*s_ET_iw*(1/24)*s_EF_iw*(1/365)))*Rad_Spec!BF15,".")</f>
        <v>110674.70431461147</v>
      </c>
      <c r="R15" s="30">
        <f>IFERROR((s_DL/(Rad_Spec!AY15*s_GSF_i*s_Fam*s_Foffset*acf!C15*s_ET_iw*(1/24)*s_EF_iw*(1/365)))*Rad_Spec!BF15,".")</f>
        <v>27504.646686179905</v>
      </c>
    </row>
    <row r="16" spans="1:18">
      <c r="A16" s="88" t="s">
        <v>23</v>
      </c>
      <c r="B16" s="28"/>
      <c r="C16" s="30">
        <f>IFERROR((s_DL/(k_decay*Rad_Spec!V16*s_IFD_iw*s_EF_iw))*Rad_Spec!BF16,".")</f>
        <v>7351696.7125242911</v>
      </c>
      <c r="D16" s="30">
        <f>IFERROR((s_DL/(k_decay*Rad_Spec!AN16*s_IRA_iw*(1/s_PEFm_pp)*s_SLF*s_ET_iw*s_EF_iw))*Rad_Spec!BF16,".")</f>
        <v>23996473.949230019</v>
      </c>
      <c r="E16" s="30">
        <f>IFERROR((s_DL/(k_decay*Rad_Spec!AN16*s_IRA_iw*(1/s_PEF)*s_SLF*s_ET_iw*s_EF_iw))*Rad_Spec!BF16,".")</f>
        <v>117775153.75332986</v>
      </c>
      <c r="F16" s="30">
        <f>IFERROR((s_DL/(k_decay*Rad_Spec!AY16*s_GSF_i*s_Fam*s_Foffset*acf!C16*s_ET_iw*(1/24)*s_EF_iw*(1/365)))*Rad_Spec!BF16,".")</f>
        <v>471635.43836679898</v>
      </c>
      <c r="G16" s="30">
        <f t="shared" si="4"/>
        <v>441540.96916212497</v>
      </c>
      <c r="H16" s="30">
        <f t="shared" si="5"/>
        <v>435165.26390660484</v>
      </c>
      <c r="I16" s="89">
        <f>IFERROR((s_DL/(Rad_Spec!AV16*s_GSF_i*s_Fam*s_Foffset*Fsurf!C16*s_EF_iw*(1/365)*s_ET_iw*(1/24)))*Rad_Spec!BF16,".")</f>
        <v>74425.167006961638</v>
      </c>
      <c r="J16" s="30">
        <f>IFERROR((s_DL/(Rad_Spec!AZ16*s_GSF_i*s_Fam*s_Foffset*Fsurf!C16*s_EF_iw*(1/365)*s_ET_iw*(1/24)))*Rad_Spec!BF16,".")</f>
        <v>368557.50510981696</v>
      </c>
      <c r="K16" s="30">
        <f>IFERROR((s_DL/(Rad_Spec!BA16*s_GSF_i*s_Fam*s_Foffset*Fsurf!C16*s_EF_iw*(1/365)*s_ET_iw*(1/24)))*Rad_Spec!BF16,".")</f>
        <v>129974.38585998373</v>
      </c>
      <c r="L16" s="30">
        <f>IFERROR((s_DL/(Rad_Spec!BB16*s_GSF_i*s_Fam*s_Foffset*Fsurf!C16*s_EF_iw*(1/365)*s_ET_iw*(1/24)))*Rad_Spec!BF16,".")</f>
        <v>83815.258171391397</v>
      </c>
      <c r="M16" s="30">
        <f>IFERROR((s_DL/(Rad_Spec!AY16*s_GSF_i*s_Fam*s_Foffset*Fsurf!C16*s_EF_iw*(1/365)*s_ET_iw*(1/24)))*Rad_Spec!BF16,".")</f>
        <v>372227.53473976033</v>
      </c>
      <c r="N16" s="30">
        <f>IFERROR((s_DL/(Rad_Spec!AV16*s_GSF_i*s_Fam*s_Foffset*acf!D16*s_ET_iw*(1/24)*s_EF_iw*(1/365)))*Rad_Spec!BF16,".")</f>
        <v>77832.268873461231</v>
      </c>
      <c r="O16" s="30">
        <f>IFERROR((s_DL/(Rad_Spec!AZ16*s_GSF_i*s_Fam*s_Foffset*acf!E16*s_ET_iw*(1/24)*s_EF_iw*(1/365)))*Rad_Spec!BF16,".")</f>
        <v>390871.39897181635</v>
      </c>
      <c r="P16" s="30">
        <f>IFERROR((s_DL/(Rad_Spec!BA16*s_GSF_i*s_Fam*s_Foffset*acf!F16*s_ET_iw*(1/24)*s_EF_iw*(1/365)))*Rad_Spec!BF16,".")</f>
        <v>137558.32818055179</v>
      </c>
      <c r="Q16" s="30">
        <f>IFERROR((s_DL/(Rad_Spec!BB16*s_GSF_i*s_Fam*s_Foffset*acf!G16*s_ET_iw*(1/24)*s_EF_iw*(1/365)))*Rad_Spec!BF16,".")</f>
        <v>90894.068187592624</v>
      </c>
      <c r="R16" s="30">
        <f>IFERROR((s_DL/(Rad_Spec!AY16*s_GSF_i*s_Fam*s_Foffset*acf!C16*s_ET_iw*(1/24)*s_EF_iw*(1/365)))*Rad_Spec!BF16,".")</f>
        <v>417301.55857004243</v>
      </c>
    </row>
    <row r="17" spans="1:18">
      <c r="A17" s="34" t="s">
        <v>24</v>
      </c>
      <c r="B17" s="90" t="s">
        <v>9</v>
      </c>
      <c r="C17" s="30">
        <f>IFERROR((s_DL/(k_decay*Rad_Spec!V17*s_IFD_iw*s_EF_iw))*Rad_Spec!BF17,".")</f>
        <v>1587.524128830252</v>
      </c>
      <c r="D17" s="30">
        <f>IFERROR((s_DL/(k_decay*Rad_Spec!AN17*s_IRA_iw*(1/s_PEFm_pp)*s_SLF*s_ET_iw*s_EF_iw))*Rad_Spec!BF17,".")</f>
        <v>36.383148782639552</v>
      </c>
      <c r="E17" s="30">
        <f>IFERROR((s_DL/(k_decay*Rad_Spec!AN17*s_IRA_iw*(1/s_PEF)*s_SLF*s_ET_iw*s_EF_iw))*Rad_Spec!BF17,".")</f>
        <v>178.56919108080649</v>
      </c>
      <c r="F17" s="30">
        <f>IFERROR((s_DL/(k_decay*Rad_Spec!AY17*s_GSF_i*s_Fam*s_Foffset*acf!C17*s_ET_iw*(1/24)*s_EF_iw*(1/365)))*Rad_Spec!BF17,".")</f>
        <v>152038.94382529709</v>
      </c>
      <c r="G17" s="30">
        <f t="shared" si="4"/>
        <v>160.34482818625349</v>
      </c>
      <c r="H17" s="30">
        <f t="shared" si="5"/>
        <v>35.559676565105597</v>
      </c>
      <c r="I17" s="89">
        <f>IFERROR((s_DL/(Rad_Spec!AV17*s_GSF_i*s_Fam*s_Foffset*Fsurf!C17*s_EF_iw*(1/365)*s_ET_iw*(1/24)))*Rad_Spec!BF17,".")</f>
        <v>856072.50912572036</v>
      </c>
      <c r="J17" s="30">
        <f>IFERROR((s_DL/(Rad_Spec!AZ17*s_GSF_i*s_Fam*s_Foffset*Fsurf!C17*s_EF_iw*(1/365)*s_ET_iw*(1/24)))*Rad_Spec!BF17,".")</f>
        <v>1493031.2212728341</v>
      </c>
      <c r="K17" s="30">
        <f>IFERROR((s_DL/(Rad_Spec!BA17*s_GSF_i*s_Fam*s_Foffset*Fsurf!C17*s_EF_iw*(1/365)*s_ET_iw*(1/24)))*Rad_Spec!BF17,".")</f>
        <v>1032219.1159417123</v>
      </c>
      <c r="L17" s="30">
        <f>IFERROR((s_DL/(Rad_Spec!BB17*s_GSF_i*s_Fam*s_Foffset*Fsurf!C17*s_EF_iw*(1/365)*s_ET_iw*(1/24)))*Rad_Spec!BF17,".")</f>
        <v>873969.49537922</v>
      </c>
      <c r="M17" s="30">
        <f>IFERROR((s_DL/(Rad_Spec!AY17*s_GSF_i*s_Fam*s_Foffset*Fsurf!C17*s_EF_iw*(1/365)*s_ET_iw*(1/24)))*Rad_Spec!BF17,".")</f>
        <v>114191.40473259239</v>
      </c>
      <c r="N17" s="30">
        <f>IFERROR((s_DL/(Rad_Spec!AV17*s_GSF_i*s_Fam*s_Foffset*acf!D17*s_ET_iw*(1/24)*s_EF_iw*(1/365)))*Rad_Spec!BF17,".")</f>
        <v>1058380.5642750221</v>
      </c>
      <c r="O17" s="30">
        <f>IFERROR((s_DL/(Rad_Spec!AZ17*s_GSF_i*s_Fam*s_Foffset*acf!E17*s_ET_iw*(1/24)*s_EF_iw*(1/365)))*Rad_Spec!BF17,".")</f>
        <v>1761927.3988721576</v>
      </c>
      <c r="P17" s="30">
        <f>IFERROR((s_DL/(Rad_Spec!BA17*s_GSF_i*s_Fam*s_Foffset*acf!F17*s_ET_iw*(1/24)*s_EF_iw*(1/365)))*Rad_Spec!BF17,".")</f>
        <v>1189908.2608866713</v>
      </c>
      <c r="Q17" s="30">
        <f>IFERROR((s_DL/(Rad_Spec!BB17*s_GSF_i*s_Fam*s_Foffset*acf!G17*s_ET_iw*(1/24)*s_EF_iw*(1/365)))*Rad_Spec!BF17,".")</f>
        <v>1071596.5487168839</v>
      </c>
      <c r="R17" s="30">
        <f>IFERROR((s_DL/(Rad_Spec!AY17*s_GSF_i*s_Fam*s_Foffset*acf!C17*s_ET_iw*(1/24)*s_EF_iw*(1/365)))*Rad_Spec!BF17,".")</f>
        <v>134523.5812672255</v>
      </c>
    </row>
    <row r="18" spans="1:18">
      <c r="A18" s="34" t="s">
        <v>25</v>
      </c>
      <c r="B18" s="28" t="s">
        <v>9</v>
      </c>
      <c r="C18" s="30">
        <f>IFERROR((s_DL/(k_decay*Rad_Spec!V18*s_IFD_iw*s_EF_iw))*Rad_Spec!BF18,".")</f>
        <v>1663094.9498099082</v>
      </c>
      <c r="D18" s="30">
        <f>IFERROR((s_DL/(k_decay*Rad_Spec!AN18*s_IRA_iw*(1/s_PEFm_pp)*s_SLF*s_ET_iw*s_EF_iw))*Rad_Spec!BF18,".")</f>
        <v>23692.74551307677</v>
      </c>
      <c r="E18" s="30">
        <f>IFERROR((s_DL/(k_decay*Rad_Spec!AN18*s_IRA_iw*(1/s_PEF)*s_SLF*s_ET_iw*s_EF_iw))*Rad_Spec!BF18,".")</f>
        <v>116284.4487713025</v>
      </c>
      <c r="F18" s="30">
        <f>IFERROR((s_DL/(k_decay*Rad_Spec!AY18*s_GSF_i*s_Fam*s_Foffset*acf!C18*s_ET_iw*(1/24)*s_EF_iw*(1/365)))*Rad_Spec!BF18,".")</f>
        <v>5286418.1279974394</v>
      </c>
      <c r="G18" s="30">
        <f t="shared" si="4"/>
        <v>106495.6514960569</v>
      </c>
      <c r="H18" s="30">
        <f t="shared" si="5"/>
        <v>23257.185140187863</v>
      </c>
      <c r="I18" s="89">
        <f>IFERROR((s_DL/(Rad_Spec!AV18*s_GSF_i*s_Fam*s_Foffset*Fsurf!C18*s_EF_iw*(1/365)*s_ET_iw*(1/24)))*Rad_Spec!BF18,".")</f>
        <v>1146633.3685702619</v>
      </c>
      <c r="J18" s="30">
        <f>IFERROR((s_DL/(Rad_Spec!AZ18*s_GSF_i*s_Fam*s_Foffset*Fsurf!C18*s_EF_iw*(1/365)*s_ET_iw*(1/24)))*Rad_Spec!BF18,".")</f>
        <v>5307686.5362749221</v>
      </c>
      <c r="K18" s="30">
        <f>IFERROR((s_DL/(Rad_Spec!BA18*s_GSF_i*s_Fam*s_Foffset*Fsurf!C18*s_EF_iw*(1/365)*s_ET_iw*(1/24)))*Rad_Spec!BF18,".")</f>
        <v>1900725.5839362897</v>
      </c>
      <c r="L18" s="30">
        <f>IFERROR((s_DL/(Rad_Spec!BB18*s_GSF_i*s_Fam*s_Foffset*Fsurf!C18*s_EF_iw*(1/365)*s_ET_iw*(1/24)))*Rad_Spec!BF18,".")</f>
        <v>1252110.0285871106</v>
      </c>
      <c r="M18" s="30">
        <f>IFERROR((s_DL/(Rad_Spec!AY18*s_GSF_i*s_Fam*s_Foffset*Fsurf!C18*s_EF_iw*(1/365)*s_ET_iw*(1/24)))*Rad_Spec!BF18,".")</f>
        <v>4111411.1329051494</v>
      </c>
      <c r="N18" s="30">
        <f>IFERROR((s_DL/(Rad_Spec!AV18*s_GSF_i*s_Fam*s_Foffset*acf!D18*s_ET_iw*(1/24)*s_EF_iw*(1/365)))*Rad_Spec!BF18,".")</f>
        <v>1188913.0984146702</v>
      </c>
      <c r="O18" s="30">
        <f>IFERROR((s_DL/(Rad_Spec!AZ18*s_GSF_i*s_Fam*s_Foffset*acf!E18*s_ET_iw*(1/24)*s_EF_iw*(1/365)))*Rad_Spec!BF18,".")</f>
        <v>5703071.501882825</v>
      </c>
      <c r="P18" s="30">
        <f>IFERROR((s_DL/(Rad_Spec!BA18*s_GSF_i*s_Fam*s_Foffset*acf!F18*s_ET_iw*(1/24)*s_EF_iw*(1/365)))*Rad_Spec!BF18,".")</f>
        <v>2044389.5633515755</v>
      </c>
      <c r="Q18" s="30">
        <f>IFERROR((s_DL/(Rad_Spec!BB18*s_GSF_i*s_Fam*s_Foffset*acf!G18*s_ET_iw*(1/24)*s_EF_iw*(1/365)))*Rad_Spec!BF18,".")</f>
        <v>1414825.0841948271</v>
      </c>
      <c r="R18" s="30">
        <f>IFERROR((s_DL/(Rad_Spec!AY18*s_GSF_i*s_Fam*s_Foffset*acf!C18*s_ET_iw*(1/24)*s_EF_iw*(1/365)))*Rad_Spec!BF18,".")</f>
        <v>4677406.2010806538</v>
      </c>
    </row>
    <row r="19" spans="1:18">
      <c r="A19" s="34" t="s">
        <v>26</v>
      </c>
      <c r="B19" s="90" t="s">
        <v>9</v>
      </c>
      <c r="C19" s="30">
        <f>IFERROR((s_DL/(k_decay*Rad_Spec!V19*s_IFD_iw*s_EF_iw))*Rad_Spec!BF19,".")</f>
        <v>6735668.8598542092</v>
      </c>
      <c r="D19" s="30">
        <f>IFERROR((s_DL/(k_decay*Rad_Spec!AN19*s_IRA_iw*(1/s_PEFm_pp)*s_SLF*s_ET_iw*s_EF_iw))*Rad_Spec!BF19,".")</f>
        <v>194796.38684415593</v>
      </c>
      <c r="E19" s="30">
        <f>IFERROR((s_DL/(k_decay*Rad_Spec!AN19*s_IRA_iw*(1/s_PEF)*s_SLF*s_ET_iw*s_EF_iw))*Rad_Spec!BF19,".")</f>
        <v>956064.39761537302</v>
      </c>
      <c r="F19" s="30">
        <f>IFERROR((s_DL/(k_decay*Rad_Spec!AY19*s_GSF_i*s_Fam*s_Foffset*acf!C19*s_ET_iw*(1/24)*s_EF_iw*(1/365)))*Rad_Spec!BF19,".")</f>
        <v>1432735.4950758738</v>
      </c>
      <c r="G19" s="30">
        <f t="shared" si="4"/>
        <v>528434.10365903343</v>
      </c>
      <c r="H19" s="30">
        <f t="shared" si="5"/>
        <v>167224.23864466295</v>
      </c>
      <c r="I19" s="89">
        <f>IFERROR((s_DL/(Rad_Spec!AV19*s_GSF_i*s_Fam*s_Foffset*Fsurf!C19*s_EF_iw*(1/365)*s_ET_iw*(1/24)))*Rad_Spec!BF19,".")</f>
        <v>211076.26914277356</v>
      </c>
      <c r="J19" s="30">
        <f>IFERROR((s_DL/(Rad_Spec!AZ19*s_GSF_i*s_Fam*s_Foffset*Fsurf!C19*s_EF_iw*(1/365)*s_ET_iw*(1/24)))*Rad_Spec!BF19,".")</f>
        <v>1183673.1148029389</v>
      </c>
      <c r="K19" s="30">
        <f>IFERROR((s_DL/(Rad_Spec!BA19*s_GSF_i*s_Fam*s_Foffset*Fsurf!C19*s_EF_iw*(1/365)*s_ET_iw*(1/24)))*Rad_Spec!BF19,".")</f>
        <v>409588.47464609641</v>
      </c>
      <c r="L19" s="30">
        <f>IFERROR((s_DL/(Rad_Spec!BB19*s_GSF_i*s_Fam*s_Foffset*Fsurf!C19*s_EF_iw*(1/365)*s_ET_iw*(1/24)))*Rad_Spec!BF19,".")</f>
        <v>252981.11669317714</v>
      </c>
      <c r="M19" s="30">
        <f>IFERROR((s_DL/(Rad_Spec!AY19*s_GSF_i*s_Fam*s_Foffset*Fsurf!C19*s_EF_iw*(1/365)*s_ET_iw*(1/24)))*Rad_Spec!BF19,".")</f>
        <v>1161508.2121531873</v>
      </c>
      <c r="N19" s="30">
        <f>IFERROR((s_DL/(Rad_Spec!AV19*s_GSF_i*s_Fam*s_Foffset*acf!D19*s_ET_iw*(1/24)*s_EF_iw*(1/365)))*Rad_Spec!BF19,".")</f>
        <v>211666.8954004666</v>
      </c>
      <c r="O19" s="30">
        <f>IFERROR((s_DL/(Rad_Spec!AZ19*s_GSF_i*s_Fam*s_Foffset*acf!E19*s_ET_iw*(1/24)*s_EF_iw*(1/365)))*Rad_Spec!BF19,".")</f>
        <v>1196871.0700329924</v>
      </c>
      <c r="P19" s="30">
        <f>IFERROR((s_DL/(Rad_Spec!BA19*s_GSF_i*s_Fam*s_Foffset*acf!F19*s_ET_iw*(1/24)*s_EF_iw*(1/365)))*Rad_Spec!BF19,".")</f>
        <v>409792.26662777195</v>
      </c>
      <c r="Q19" s="30">
        <f>IFERROR((s_DL/(Rad_Spec!BB19*s_GSF_i*s_Fam*s_Foffset*acf!G19*s_ET_iw*(1/24)*s_EF_iw*(1/365)))*Rad_Spec!BF19,".")</f>
        <v>255004.96562672252</v>
      </c>
      <c r="R19" s="30">
        <f>IFERROR((s_DL/(Rad_Spec!AY19*s_GSF_i*s_Fam*s_Foffset*acf!C19*s_ET_iw*(1/24)*s_EF_iw*(1/365)))*Rad_Spec!BF19,".")</f>
        <v>1267679.8783063455</v>
      </c>
    </row>
    <row r="20" spans="1:18">
      <c r="A20" s="88" t="s">
        <v>27</v>
      </c>
      <c r="B20" s="28"/>
      <c r="C20" s="30">
        <f>IFERROR((s_DL/(k_decay*Rad_Spec!V20*s_IFD_iw*s_EF_iw))*Rad_Spec!BF20,".")</f>
        <v>3644.8849334508568</v>
      </c>
      <c r="D20" s="30">
        <f>IFERROR((s_DL/(k_decay*Rad_Spec!AN20*s_IRA_iw*(1/s_PEFm_pp)*s_SLF*s_ET_iw*s_EF_iw))*Rad_Spec!BF20,".")</f>
        <v>2173.5629022231592</v>
      </c>
      <c r="E20" s="30">
        <f>IFERROR((s_DL/(k_decay*Rad_Spec!AN20*s_IRA_iw*(1/s_PEF)*s_SLF*s_ET_iw*s_EF_iw))*Rad_Spec!BF20,".")</f>
        <v>10667.888354908931</v>
      </c>
      <c r="F20" s="30">
        <f>IFERROR((s_DL/(k_decay*Rad_Spec!AY20*s_GSF_i*s_Fam*s_Foffset*acf!C20*s_ET_iw*(1/24)*s_EF_iw*(1/365)))*Rad_Spec!BF20,".")</f>
        <v>25212.046988113663</v>
      </c>
      <c r="G20" s="30">
        <f t="shared" si="4"/>
        <v>2452.4234417900998</v>
      </c>
      <c r="H20" s="30">
        <f t="shared" si="5"/>
        <v>1291.8315004745164</v>
      </c>
      <c r="I20" s="89">
        <f>IFERROR((s_DL/(Rad_Spec!AV20*s_GSF_i*s_Fam*s_Foffset*Fsurf!C20*s_EF_iw*(1/365)*s_ET_iw*(1/24)))*Rad_Spec!BF20,".")</f>
        <v>5015.7056231962242</v>
      </c>
      <c r="J20" s="30">
        <f>IFERROR((s_DL/(Rad_Spec!AZ20*s_GSF_i*s_Fam*s_Foffset*Fsurf!C20*s_EF_iw*(1/365)*s_ET_iw*(1/24)))*Rad_Spec!BF20,".")</f>
        <v>19114.972611236004</v>
      </c>
      <c r="K20" s="30">
        <f>IFERROR((s_DL/(Rad_Spec!BA20*s_GSF_i*s_Fam*s_Foffset*Fsurf!C20*s_EF_iw*(1/365)*s_ET_iw*(1/24)))*Rad_Spec!BF20,".")</f>
        <v>7077.5554566384044</v>
      </c>
      <c r="L20" s="30">
        <f>IFERROR((s_DL/(Rad_Spec!BB20*s_GSF_i*s_Fam*s_Foffset*Fsurf!C20*s_EF_iw*(1/365)*s_ET_iw*(1/24)))*Rad_Spec!BF20,".")</f>
        <v>5154.1433580190496</v>
      </c>
      <c r="M20" s="30">
        <f>IFERROR((s_DL/(Rad_Spec!AY20*s_GSF_i*s_Fam*s_Foffset*Fsurf!C20*s_EF_iw*(1/365)*s_ET_iw*(1/24)))*Rad_Spec!BF20,".")</f>
        <v>18830.963492152387</v>
      </c>
      <c r="N20" s="30">
        <f>IFERROR((s_DL/(Rad_Spec!AV20*s_GSF_i*s_Fam*s_Foffset*acf!D20*s_ET_iw*(1/24)*s_EF_iw*(1/365)))*Rad_Spec!BF20,".")</f>
        <v>6140.018250019617</v>
      </c>
      <c r="O20" s="30">
        <f>IFERROR((s_DL/(Rad_Spec!AZ20*s_GSF_i*s_Fam*s_Foffset*acf!E20*s_ET_iw*(1/24)*s_EF_iw*(1/365)))*Rad_Spec!BF20,".")</f>
        <v>23502.621629586021</v>
      </c>
      <c r="P20" s="30">
        <f>IFERROR((s_DL/(Rad_Spec!BA20*s_GSF_i*s_Fam*s_Foffset*acf!F20*s_ET_iw*(1/24)*s_EF_iw*(1/365)))*Rad_Spec!BF20,".")</f>
        <v>8703.0945184400025</v>
      </c>
      <c r="Q20" s="30">
        <f>IFERROR((s_DL/(Rad_Spec!BB20*s_GSF_i*s_Fam*s_Foffset*acf!G20*s_ET_iw*(1/24)*s_EF_iw*(1/365)))*Rad_Spec!BF20,".")</f>
        <v>6339.4227901830254</v>
      </c>
      <c r="R20" s="30">
        <f>IFERROR((s_DL/(Rad_Spec!AY20*s_GSF_i*s_Fam*s_Foffset*acf!C20*s_ET_iw*(1/24)*s_EF_iw*(1/365)))*Rad_Spec!BF20,".")</f>
        <v>22307.540203750756</v>
      </c>
    </row>
    <row r="21" spans="1:18">
      <c r="A21" s="88" t="s">
        <v>28</v>
      </c>
      <c r="B21" s="28"/>
      <c r="C21" s="30">
        <f>IFERROR((s_DL/(k_decay*Rad_Spec!V21*s_IFD_iw*s_EF_iw))*Rad_Spec!BF21,".")</f>
        <v>44855.18598199806</v>
      </c>
      <c r="D21" s="30">
        <f>IFERROR((s_DL/(k_decay*Rad_Spec!AN21*s_IRA_iw*(1/s_PEFm_pp)*s_SLF*s_ET_iw*s_EF_iw))*Rad_Spec!BF21,".")</f>
        <v>104719.90667071618</v>
      </c>
      <c r="E21" s="30">
        <f>IFERROR((s_DL/(k_decay*Rad_Spec!AN21*s_IRA_iw*(1/s_PEF)*s_SLF*s_ET_iw*s_EF_iw))*Rad_Spec!BF21,".")</f>
        <v>513967.30766662065</v>
      </c>
      <c r="F21" s="30">
        <f>IFERROR((s_DL/(k_decay*Rad_Spec!AY21*s_GSF_i*s_Fam*s_Foffset*acf!C21*s_ET_iw*(1/24)*s_EF_iw*(1/365)))*Rad_Spec!BF21,".")</f>
        <v>37485.680714818722</v>
      </c>
      <c r="G21" s="30">
        <f t="shared" si="4"/>
        <v>19640.011011578852</v>
      </c>
      <c r="H21" s="30">
        <f t="shared" si="5"/>
        <v>17088.145163067718</v>
      </c>
      <c r="I21" s="89">
        <f>IFERROR((s_DL/(Rad_Spec!AV21*s_GSF_i*s_Fam*s_Foffset*Fsurf!C21*s_EF_iw*(1/365)*s_ET_iw*(1/24)))*Rad_Spec!BF21,".")</f>
        <v>5958.4876139071612</v>
      </c>
      <c r="J21" s="30">
        <f>IFERROR((s_DL/(Rad_Spec!AZ21*s_GSF_i*s_Fam*s_Foffset*Fsurf!C21*s_EF_iw*(1/365)*s_ET_iw*(1/24)))*Rad_Spec!BF21,".")</f>
        <v>28349.856857747749</v>
      </c>
      <c r="K21" s="30">
        <f>IFERROR((s_DL/(Rad_Spec!BA21*s_GSF_i*s_Fam*s_Foffset*Fsurf!C21*s_EF_iw*(1/365)*s_ET_iw*(1/24)))*Rad_Spec!BF21,".")</f>
        <v>9938.1417029005061</v>
      </c>
      <c r="L21" s="30">
        <f>IFERROR((s_DL/(Rad_Spec!BB21*s_GSF_i*s_Fam*s_Foffset*Fsurf!C21*s_EF_iw*(1/365)*s_ET_iw*(1/24)))*Rad_Spec!BF21,".")</f>
        <v>6521.1535144940353</v>
      </c>
      <c r="M21" s="30">
        <f>IFERROR((s_DL/(Rad_Spec!AY21*s_GSF_i*s_Fam*s_Foffset*Fsurf!C21*s_EF_iw*(1/365)*s_ET_iw*(1/24)))*Rad_Spec!BF21,".")</f>
        <v>28786.949357716006</v>
      </c>
      <c r="N21" s="30">
        <f>IFERROR((s_DL/(Rad_Spec!AV21*s_GSF_i*s_Fam*s_Foffset*acf!D21*s_ET_iw*(1/24)*s_EF_iw*(1/365)))*Rad_Spec!BF21,".")</f>
        <v>6971.430508271379</v>
      </c>
      <c r="O21" s="30">
        <f>IFERROR((s_DL/(Rad_Spec!AZ21*s_GSF_i*s_Fam*s_Foffset*acf!E21*s_ET_iw*(1/24)*s_EF_iw*(1/365)))*Rad_Spec!BF21,".")</f>
        <v>32196.182685063577</v>
      </c>
      <c r="P21" s="30">
        <f>IFERROR((s_DL/(Rad_Spec!BA21*s_GSF_i*s_Fam*s_Foffset*acf!F21*s_ET_iw*(1/24)*s_EF_iw*(1/365)))*Rad_Spec!BF21,".")</f>
        <v>11269.852691089178</v>
      </c>
      <c r="Q21" s="30">
        <f>IFERROR((s_DL/(Rad_Spec!BB21*s_GSF_i*s_Fam*s_Foffset*acf!G21*s_ET_iw*(1/24)*s_EF_iw*(1/365)))*Rad_Spec!BF21,".")</f>
        <v>7512.7470083725784</v>
      </c>
      <c r="R21" s="30">
        <f>IFERROR((s_DL/(Rad_Spec!AY21*s_GSF_i*s_Fam*s_Foffset*acf!C21*s_ET_iw*(1/24)*s_EF_iw*(1/365)))*Rad_Spec!BF21,".")</f>
        <v>33167.212880612962</v>
      </c>
    </row>
    <row r="22" spans="1:18">
      <c r="A22" s="88" t="s">
        <v>29</v>
      </c>
      <c r="B22" s="28"/>
      <c r="C22" s="30">
        <f>IFERROR((s_DL/(k_decay*Rad_Spec!V22*s_IFD_iw*s_EF_iw))*Rad_Spec!BF22,".")</f>
        <v>70.9436459316438</v>
      </c>
      <c r="D22" s="30">
        <f>IFERROR((s_DL/(k_decay*Rad_Spec!AN22*s_IRA_iw*(1/s_PEFm_pp)*s_SLF*s_ET_iw*s_EF_iw))*Rad_Spec!BF22,".")</f>
        <v>17.118906827780091</v>
      </c>
      <c r="E22" s="30">
        <f>IFERROR((s_DL/(k_decay*Rad_Spec!AN22*s_IRA_iw*(1/s_PEF)*s_SLF*s_ET_iw*s_EF_iw))*Rad_Spec!BF22,".")</f>
        <v>84.019922593478427</v>
      </c>
      <c r="F22" s="30">
        <f>IFERROR((s_DL/(k_decay*Rad_Spec!AY22*s_GSF_i*s_Fam*s_Foffset*acf!C22*s_ET_iw*(1/24)*s_EF_iw*(1/365)))*Rad_Spec!BF22,".")</f>
        <v>8354823.2671441343</v>
      </c>
      <c r="G22" s="30">
        <f t="shared" si="4"/>
        <v>38.464861476598429</v>
      </c>
      <c r="H22" s="30">
        <f t="shared" si="5"/>
        <v>13.791056720132737</v>
      </c>
      <c r="I22" s="89">
        <f>IFERROR((s_DL/(Rad_Spec!AV22*s_GSF_i*s_Fam*s_Foffset*Fsurf!C22*s_EF_iw*(1/365)*s_ET_iw*(1/24)))*Rad_Spec!BF22,".")</f>
        <v>8397586.1962001491</v>
      </c>
      <c r="J22" s="30">
        <f>IFERROR((s_DL/(Rad_Spec!AZ22*s_GSF_i*s_Fam*s_Foffset*Fsurf!C22*s_EF_iw*(1/365)*s_ET_iw*(1/24)))*Rad_Spec!BF22,".")</f>
        <v>14326717.660376053</v>
      </c>
      <c r="K22" s="30">
        <f>IFERROR((s_DL/(Rad_Spec!BA22*s_GSF_i*s_Fam*s_Foffset*Fsurf!C22*s_EF_iw*(1/365)*s_ET_iw*(1/24)))*Rad_Spec!BF22,".")</f>
        <v>8973593.913629042</v>
      </c>
      <c r="L22" s="30">
        <f>IFERROR((s_DL/(Rad_Spec!BB22*s_GSF_i*s_Fam*s_Foffset*Fsurf!C22*s_EF_iw*(1/365)*s_ET_iw*(1/24)))*Rad_Spec!BF22,".")</f>
        <v>8397586.1962001491</v>
      </c>
      <c r="M22" s="30">
        <f>IFERROR((s_DL/(Rad_Spec!AY22*s_GSF_i*s_Fam*s_Foffset*Fsurf!C22*s_EF_iw*(1/365)*s_ET_iw*(1/24)))*Rad_Spec!BF22,".")</f>
        <v>6206240.0292618657</v>
      </c>
      <c r="N22" s="30">
        <f>IFERROR((s_DL/(Rad_Spec!AV22*s_GSF_i*s_Fam*s_Foffset*acf!D22*s_ET_iw*(1/24)*s_EF_iw*(1/365)))*Rad_Spec!BF22,".")</f>
        <v>10002458.22480729</v>
      </c>
      <c r="O22" s="30">
        <f>IFERROR((s_DL/(Rad_Spec!AZ22*s_GSF_i*s_Fam*s_Foffset*acf!E22*s_ET_iw*(1/24)*s_EF_iw*(1/365)))*Rad_Spec!BF22,".")</f>
        <v>17064712.591025695</v>
      </c>
      <c r="P22" s="30">
        <f>IFERROR((s_DL/(Rad_Spec!BA22*s_GSF_i*s_Fam*s_Foffset*acf!F22*s_ET_iw*(1/24)*s_EF_iw*(1/365)))*Rad_Spec!BF22,".")</f>
        <v>10688547.417122595</v>
      </c>
      <c r="Q22" s="30">
        <f>IFERROR((s_DL/(Rad_Spec!BB22*s_GSF_i*s_Fam*s_Foffset*acf!G22*s_ET_iw*(1/24)*s_EF_iw*(1/365)))*Rad_Spec!BF22,".")</f>
        <v>10002458.22480729</v>
      </c>
      <c r="R22" s="30">
        <f>IFERROR((s_DL/(Rad_Spec!AY22*s_GSF_i*s_Fam*s_Foffset*acf!C22*s_ET_iw*(1/24)*s_EF_iw*(1/365)))*Rad_Spec!BF22,".")</f>
        <v>7392321.4570763567</v>
      </c>
    </row>
    <row r="23" spans="1:18">
      <c r="A23" s="88" t="s">
        <v>30</v>
      </c>
      <c r="B23" s="28"/>
      <c r="C23" s="30">
        <f>IFERROR((s_DL/(k_decay*Rad_Spec!V23*s_IFD_iw*s_EF_iw))*Rad_Spec!BF23,".")</f>
        <v>114.5955576009261</v>
      </c>
      <c r="D23" s="30">
        <f>IFERROR((s_DL/(k_decay*Rad_Spec!AN23*s_IRA_iw*(1/s_PEFm_pp)*s_SLF*s_ET_iw*s_EF_iw))*Rad_Spec!BF23,".")</f>
        <v>52.011889271658461</v>
      </c>
      <c r="E23" s="30">
        <f>IFERROR((s_DL/(k_decay*Rad_Spec!AN23*s_IRA_iw*(1/s_PEF)*s_SLF*s_ET_iw*s_EF_iw))*Rad_Spec!BF23,".")</f>
        <v>255.27534874211392</v>
      </c>
      <c r="F23" s="30">
        <f>IFERROR((s_DL/(k_decay*Rad_Spec!AY23*s_GSF_i*s_Fam*s_Foffset*acf!C23*s_ET_iw*(1/24)*s_EF_iw*(1/365)))*Rad_Spec!BF23,".")</f>
        <v>5019059.310179038</v>
      </c>
      <c r="G23" s="30">
        <f t="shared" si="4"/>
        <v>79.089648463310908</v>
      </c>
      <c r="H23" s="30">
        <f t="shared" si="5"/>
        <v>35.774445148018629</v>
      </c>
      <c r="I23" s="89">
        <f>IFERROR((s_DL/(Rad_Spec!AV23*s_GSF_i*s_Fam*s_Foffset*Fsurf!C23*s_EF_iw*(1/365)*s_ET_iw*(1/24)))*Rad_Spec!BF23,".")</f>
        <v>3043140.7537521655</v>
      </c>
      <c r="J23" s="30">
        <f>IFERROR((s_DL/(Rad_Spec!AZ23*s_GSF_i*s_Fam*s_Foffset*Fsurf!C23*s_EF_iw*(1/365)*s_ET_iw*(1/24)))*Rad_Spec!BF23,".")</f>
        <v>6543896.658444507</v>
      </c>
      <c r="K23" s="30">
        <f>IFERROR((s_DL/(Rad_Spec!BA23*s_GSF_i*s_Fam*s_Foffset*Fsurf!C23*s_EF_iw*(1/365)*s_ET_iw*(1/24)))*Rad_Spec!BF23,".")</f>
        <v>3467483.0899327463</v>
      </c>
      <c r="L23" s="30">
        <f>IFERROR((s_DL/(Rad_Spec!BB23*s_GSF_i*s_Fam*s_Foffset*Fsurf!C23*s_EF_iw*(1/365)*s_ET_iw*(1/24)))*Rad_Spec!BF23,".")</f>
        <v>3043140.7537521655</v>
      </c>
      <c r="M23" s="30">
        <f>IFERROR((s_DL/(Rad_Spec!AY23*s_GSF_i*s_Fam*s_Foffset*Fsurf!C23*s_EF_iw*(1/365)*s_ET_iw*(1/24)))*Rad_Spec!BF23,".")</f>
        <v>3679244.3715982703</v>
      </c>
      <c r="N23" s="30">
        <f>IFERROR((s_DL/(Rad_Spec!AV23*s_GSF_i*s_Fam*s_Foffset*acf!D23*s_ET_iw*(1/24)*s_EF_iw*(1/365)))*Rad_Spec!BF23,".")</f>
        <v>3945150.2149476674</v>
      </c>
      <c r="O23" s="30">
        <f>IFERROR((s_DL/(Rad_Spec!AZ23*s_GSF_i*s_Fam*s_Foffset*acf!E23*s_ET_iw*(1/24)*s_EF_iw*(1/365)))*Rad_Spec!BF23,".")</f>
        <v>7898483.2667425182</v>
      </c>
      <c r="P23" s="30">
        <f>IFERROR((s_DL/(Rad_Spec!BA23*s_GSF_i*s_Fam*s_Foffset*acf!F23*s_ET_iw*(1/24)*s_EF_iw*(1/365)))*Rad_Spec!BF23,".")</f>
        <v>4270883.845856729</v>
      </c>
      <c r="Q23" s="30">
        <f>IFERROR((s_DL/(Rad_Spec!BB23*s_GSF_i*s_Fam*s_Foffset*acf!G23*s_ET_iw*(1/24)*s_EF_iw*(1/365)))*Rad_Spec!BF23,".")</f>
        <v>3818827.6711192965</v>
      </c>
      <c r="R23" s="30">
        <f>IFERROR((s_DL/(Rad_Spec!AY23*s_GSF_i*s_Fam*s_Foffset*acf!C23*s_ET_iw*(1/24)*s_EF_iw*(1/365)))*Rad_Spec!BF23,".")</f>
        <v>4440847.956519112</v>
      </c>
    </row>
    <row r="24" spans="1:18">
      <c r="A24" s="88" t="s">
        <v>31</v>
      </c>
      <c r="B24" s="28"/>
      <c r="C24" s="30">
        <f>IFERROR((s_DL/(k_decay*Rad_Spec!V24*s_IFD_iw*s_EF_iw))*Rad_Spec!BF24,".")</f>
        <v>6394674.9962060293</v>
      </c>
      <c r="D24" s="30">
        <f>IFERROR((s_DL/(k_decay*Rad_Spec!AN24*s_IRA_iw*(1/s_PEFm_pp)*s_SLF*s_ET_iw*s_EF_iw))*Rad_Spec!BF24,".")</f>
        <v>24157629.630133912</v>
      </c>
      <c r="E24" s="30">
        <f>IFERROR((s_DL/(k_decay*Rad_Spec!AN24*s_IRA_iw*(1/s_PEF)*s_SLF*s_ET_iw*s_EF_iw))*Rad_Spec!BF24,".")</f>
        <v>118566108.92186153</v>
      </c>
      <c r="F24" s="30">
        <f>IFERROR((s_DL/(k_decay*Rad_Spec!AY24*s_GSF_i*s_Fam*s_Foffset*acf!C24*s_ET_iw*(1/24)*s_EF_iw*(1/365)))*Rad_Spec!BF24,".")</f>
        <v>603007.19059422507</v>
      </c>
      <c r="G24" s="30">
        <f t="shared" si="4"/>
        <v>548495.43088515813</v>
      </c>
      <c r="H24" s="30">
        <f t="shared" si="5"/>
        <v>538755.39047647058</v>
      </c>
      <c r="I24" s="89" t="str">
        <f>IFERROR((s_DL/(Rad_Spec!AV24*s_GSF_i*s_Fam*s_Foffset*Fsurf!C24*s_EF_iw*(1/365)*s_ET_iw*(1/24)))*Rad_Spec!BF24,".")</f>
        <v>.</v>
      </c>
      <c r="J24" s="30" t="str">
        <f>IFERROR((s_DL/(Rad_Spec!AZ24*s_GSF_i*s_Fam*s_Foffset*Fsurf!C24*s_EF_iw*(1/365)*s_ET_iw*(1/24)))*Rad_Spec!BF24,".")</f>
        <v>.</v>
      </c>
      <c r="K24" s="30" t="str">
        <f>IFERROR((s_DL/(Rad_Spec!BA24*s_GSF_i*s_Fam*s_Foffset*Fsurf!C24*s_EF_iw*(1/365)*s_ET_iw*(1/24)))*Rad_Spec!BF24,".")</f>
        <v>.</v>
      </c>
      <c r="L24" s="30" t="str">
        <f>IFERROR((s_DL/(Rad_Spec!BB24*s_GSF_i*s_Fam*s_Foffset*Fsurf!C24*s_EF_iw*(1/365)*s_ET_iw*(1/24)))*Rad_Spec!BF24,".")</f>
        <v>.</v>
      </c>
      <c r="M24" s="30" t="str">
        <f>IFERROR((s_DL/(Rad_Spec!AY24*s_GSF_i*s_Fam*s_Foffset*Fsurf!C24*s_EF_iw*(1/365)*s_ET_iw*(1/24)))*Rad_Spec!BF24,".")</f>
        <v>.</v>
      </c>
      <c r="N24" s="30">
        <f>IFERROR((s_DL/(Rad_Spec!AV24*s_GSF_i*s_Fam*s_Foffset*acf!D24*s_ET_iw*(1/24)*s_EF_iw*(1/365)))*Rad_Spec!BF24,".")</f>
        <v>87917.232055013184</v>
      </c>
      <c r="O24" s="30">
        <f>IFERROR((s_DL/(Rad_Spec!AZ24*s_GSF_i*s_Fam*s_Foffset*acf!E24*s_ET_iw*(1/24)*s_EF_iw*(1/365)))*Rad_Spec!BF24,".")</f>
        <v>489802.03793166572</v>
      </c>
      <c r="P24" s="30">
        <f>IFERROR((s_DL/(Rad_Spec!BA24*s_GSF_i*s_Fam*s_Foffset*acf!F24*s_ET_iw*(1/24)*s_EF_iw*(1/365)))*Rad_Spec!BF24,".")</f>
        <v>168121.98947364485</v>
      </c>
      <c r="Q24" s="30">
        <f>IFERROR((s_DL/(Rad_Spec!BB24*s_GSF_i*s_Fam*s_Foffset*acf!G24*s_ET_iw*(1/24)*s_EF_iw*(1/365)))*Rad_Spec!BF24,".")</f>
        <v>105878.77083205439</v>
      </c>
      <c r="R24" s="30">
        <f>IFERROR((s_DL/(Rad_Spec!AY24*s_GSF_i*s_Fam*s_Foffset*acf!C24*s_ET_iw*(1/24)*s_EF_iw*(1/365)))*Rad_Spec!BF24,".")</f>
        <v>533538.87344701868</v>
      </c>
    </row>
    <row r="25" spans="1:18">
      <c r="A25" s="88" t="s">
        <v>32</v>
      </c>
      <c r="B25" s="28"/>
      <c r="C25" s="30">
        <f>IFERROR((s_DL/(k_decay*Rad_Spec!V25*s_IFD_iw*s_EF_iw))*Rad_Spec!BF25,".")</f>
        <v>9194472.4332533479</v>
      </c>
      <c r="D25" s="30">
        <f>IFERROR((s_DL/(k_decay*Rad_Spec!AN25*s_IRA_iw*(1/s_PEFm_pp)*s_SLF*s_ET_iw*s_EF_iw))*Rad_Spec!BF25,".")</f>
        <v>39214797.574129969</v>
      </c>
      <c r="E25" s="30">
        <f>IFERROR((s_DL/(k_decay*Rad_Spec!AN25*s_IRA_iw*(1/s_PEF)*s_SLF*s_ET_iw*s_EF_iw))*Rad_Spec!BF25,".")</f>
        <v>192466977.58472383</v>
      </c>
      <c r="F25" s="30">
        <f>IFERROR((s_DL/(k_decay*Rad_Spec!AY25*s_GSF_i*s_Fam*s_Foffset*acf!C25*s_ET_iw*(1/24)*s_EF_iw*(1/365)))*Rad_Spec!BF25,".")</f>
        <v>3618509.9647114789</v>
      </c>
      <c r="G25" s="30">
        <f t="shared" si="4"/>
        <v>2562042.8103011046</v>
      </c>
      <c r="H25" s="30">
        <f t="shared" si="5"/>
        <v>2435351.0384759698</v>
      </c>
      <c r="I25" s="89" t="str">
        <f>IFERROR((s_DL/(Rad_Spec!AV25*s_GSF_i*s_Fam*s_Foffset*Fsurf!C25*s_EF_iw*(1/365)*s_ET_iw*(1/24)))*Rad_Spec!BF25,".")</f>
        <v>.</v>
      </c>
      <c r="J25" s="30" t="str">
        <f>IFERROR((s_DL/(Rad_Spec!AZ25*s_GSF_i*s_Fam*s_Foffset*Fsurf!C25*s_EF_iw*(1/365)*s_ET_iw*(1/24)))*Rad_Spec!BF25,".")</f>
        <v>.</v>
      </c>
      <c r="K25" s="30" t="str">
        <f>IFERROR((s_DL/(Rad_Spec!BA25*s_GSF_i*s_Fam*s_Foffset*Fsurf!C25*s_EF_iw*(1/365)*s_ET_iw*(1/24)))*Rad_Spec!BF25,".")</f>
        <v>.</v>
      </c>
      <c r="L25" s="30" t="str">
        <f>IFERROR((s_DL/(Rad_Spec!BB25*s_GSF_i*s_Fam*s_Foffset*Fsurf!C25*s_EF_iw*(1/365)*s_ET_iw*(1/24)))*Rad_Spec!BF25,".")</f>
        <v>.</v>
      </c>
      <c r="M25" s="30" t="str">
        <f>IFERROR((s_DL/(Rad_Spec!AY25*s_GSF_i*s_Fam*s_Foffset*Fsurf!C25*s_EF_iw*(1/365)*s_ET_iw*(1/24)))*Rad_Spec!BF25,".")</f>
        <v>.</v>
      </c>
      <c r="N25" s="30">
        <f>IFERROR((s_DL/(Rad_Spec!AV25*s_GSF_i*s_Fam*s_Foffset*acf!D25*s_ET_iw*(1/24)*s_EF_iw*(1/365)))*Rad_Spec!BF25,".")</f>
        <v>688725.70301135001</v>
      </c>
      <c r="O25" s="30">
        <f>IFERROR((s_DL/(Rad_Spec!AZ25*s_GSF_i*s_Fam*s_Foffset*acf!E25*s_ET_iw*(1/24)*s_EF_iw*(1/365)))*Rad_Spec!BF25,".")</f>
        <v>3205047.9416776313</v>
      </c>
      <c r="P25" s="30">
        <f>IFERROR((s_DL/(Rad_Spec!BA25*s_GSF_i*s_Fam*s_Foffset*acf!F25*s_ET_iw*(1/24)*s_EF_iw*(1/365)))*Rad_Spec!BF25,".")</f>
        <v>1150092.3433202549</v>
      </c>
      <c r="Q25" s="30">
        <f>IFERROR((s_DL/(Rad_Spec!BB25*s_GSF_i*s_Fam*s_Foffset*acf!G25*s_ET_iw*(1/24)*s_EF_iw*(1/365)))*Rad_Spec!BF25,".")</f>
        <v>762498.45596454013</v>
      </c>
      <c r="R25" s="30">
        <f>IFERROR((s_DL/(Rad_Spec!AY25*s_GSF_i*s_Fam*s_Foffset*acf!C25*s_ET_iw*(1/24)*s_EF_iw*(1/365)))*Rad_Spec!BF25,".")</f>
        <v>3201646.282569991</v>
      </c>
    </row>
    <row r="26" spans="1:18">
      <c r="A26" s="88" t="s">
        <v>33</v>
      </c>
      <c r="B26" s="28"/>
      <c r="C26" s="30">
        <f>IFERROR((s_DL/(k_decay*Rad_Spec!V26*s_IFD_iw*s_EF_iw))*Rad_Spec!BF26,".")</f>
        <v>0.26283995567719926</v>
      </c>
      <c r="D26" s="30">
        <f>IFERROR((s_DL/(k_decay*Rad_Spec!AN26*s_IRA_iw*(1/s_PEFm_pp)*s_SLF*s_ET_iw*s_EF_iw))*Rad_Spec!BF26,".")</f>
        <v>6.9287384975466092E-3</v>
      </c>
      <c r="E26" s="30">
        <f>IFERROR((s_DL/(k_decay*Rad_Spec!AN26*s_IRA_iw*(1/s_PEF)*s_SLF*s_ET_iw*s_EF_iw))*Rad_Spec!BF26,".")</f>
        <v>3.4006381253832166E-2</v>
      </c>
      <c r="F26" s="30">
        <f>IFERROR((s_DL/(k_decay*Rad_Spec!AY26*s_GSF_i*s_Fam*s_Foffset*acf!C26*s_ET_iw*(1/24)*s_EF_iw*(1/365)))*Rad_Spec!BF26,".")</f>
        <v>10655.500930657714</v>
      </c>
      <c r="G26" s="30">
        <f t="shared" si="4"/>
        <v>3.0110563519267705E-2</v>
      </c>
      <c r="H26" s="30">
        <f t="shared" si="5"/>
        <v>6.7507765175598335E-3</v>
      </c>
      <c r="I26" s="89">
        <f>IFERROR((s_DL/(Rad_Spec!AV26*s_GSF_i*s_Fam*s_Foffset*Fsurf!C26*s_EF_iw*(1/365)*s_ET_iw*(1/24)))*Rad_Spec!BF26,".")</f>
        <v>1389.7105285854018</v>
      </c>
      <c r="J26" s="30">
        <f>IFERROR((s_DL/(Rad_Spec!AZ26*s_GSF_i*s_Fam*s_Foffset*Fsurf!C26*s_EF_iw*(1/365)*s_ET_iw*(1/24)))*Rad_Spec!BF26,".")</f>
        <v>7848.6242287983832</v>
      </c>
      <c r="K26" s="30">
        <f>IFERROR((s_DL/(Rad_Spec!BA26*s_GSF_i*s_Fam*s_Foffset*Fsurf!C26*s_EF_iw*(1/365)*s_ET_iw*(1/24)))*Rad_Spec!BF26,".")</f>
        <v>2737.5623063097969</v>
      </c>
      <c r="L26" s="30">
        <f>IFERROR((s_DL/(Rad_Spec!BB26*s_GSF_i*s_Fam*s_Foffset*Fsurf!C26*s_EF_iw*(1/365)*s_ET_iw*(1/24)))*Rad_Spec!BF26,".")</f>
        <v>1689.3507169049308</v>
      </c>
      <c r="M26" s="30">
        <f>IFERROR((s_DL/(Rad_Spec!AY26*s_GSF_i*s_Fam*s_Foffset*Fsurf!C26*s_EF_iw*(1/365)*s_ET_iw*(1/24)))*Rad_Spec!BF26,".")</f>
        <v>7447.8315495513798</v>
      </c>
      <c r="N26" s="30">
        <f>IFERROR((s_DL/(Rad_Spec!AV26*s_GSF_i*s_Fam*s_Foffset*acf!D26*s_ET_iw*(1/24)*s_EF_iw*(1/365)))*Rad_Spec!BF26,".")</f>
        <v>1754.2301373801638</v>
      </c>
      <c r="O26" s="30">
        <f>IFERROR((s_DL/(Rad_Spec!AZ26*s_GSF_i*s_Fam*s_Foffset*acf!E26*s_ET_iw*(1/24)*s_EF_iw*(1/365)))*Rad_Spec!BF26,".")</f>
        <v>9922.2307500469196</v>
      </c>
      <c r="P26" s="30">
        <f>IFERROR((s_DL/(Rad_Spec!BA26*s_GSF_i*s_Fam*s_Foffset*acf!F26*s_ET_iw*(1/24)*s_EF_iw*(1/365)))*Rad_Spec!BF26,".")</f>
        <v>3459.1272856694227</v>
      </c>
      <c r="Q26" s="30">
        <f>IFERROR((s_DL/(Rad_Spec!BB26*s_GSF_i*s_Fam*s_Foffset*acf!G26*s_ET_iw*(1/24)*s_EF_iw*(1/365)))*Rad_Spec!BF26,".")</f>
        <v>2162.1028781553337</v>
      </c>
      <c r="R26" s="30">
        <f>IFERROR((s_DL/(Rad_Spec!AY26*s_GSF_i*s_Fam*s_Foffset*acf!C26*s_ET_iw*(1/24)*s_EF_iw*(1/365)))*Rad_Spec!BF26,".")</f>
        <v>9427.9538473736138</v>
      </c>
    </row>
    <row r="27" spans="1:18">
      <c r="A27" s="88" t="s">
        <v>34</v>
      </c>
      <c r="B27" s="28"/>
      <c r="C27" s="30">
        <f>IFERROR((s_DL/(k_decay*Rad_Spec!V27*s_IFD_iw*s_EF_iw))*Rad_Spec!BF27,".")</f>
        <v>4510955.1547004441</v>
      </c>
      <c r="D27" s="30">
        <f>IFERROR((s_DL/(k_decay*Rad_Spec!AN27*s_IRA_iw*(1/s_PEFm_pp)*s_SLF*s_ET_iw*s_EF_iw))*Rad_Spec!BF27,".")</f>
        <v>21787162.222677011</v>
      </c>
      <c r="E27" s="30">
        <f>IFERROR((s_DL/(k_decay*Rad_Spec!AN27*s_IRA_iw*(1/s_PEF)*s_SLF*s_ET_iw*s_EF_iw))*Rad_Spec!BF27,".")</f>
        <v>106931809.4839038</v>
      </c>
      <c r="F27" s="30">
        <f>IFERROR((s_DL/(k_decay*Rad_Spec!AY27*s_GSF_i*s_Fam*s_Foffset*acf!C27*s_ET_iw*(1/24)*s_EF_iw*(1/365)))*Rad_Spec!BF27,".")</f>
        <v>671360.56695954164</v>
      </c>
      <c r="G27" s="30">
        <f t="shared" si="4"/>
        <v>581210.55774224643</v>
      </c>
      <c r="H27" s="30">
        <f t="shared" si="5"/>
        <v>569121.61440259125</v>
      </c>
      <c r="I27" s="89" t="str">
        <f>IFERROR((s_DL/(Rad_Spec!AV27*s_GSF_i*s_Fam*s_Foffset*Fsurf!C27*s_EF_iw*(1/365)*s_ET_iw*(1/24)))*Rad_Spec!BF27,".")</f>
        <v>.</v>
      </c>
      <c r="J27" s="30" t="str">
        <f>IFERROR((s_DL/(Rad_Spec!AZ27*s_GSF_i*s_Fam*s_Foffset*Fsurf!C27*s_EF_iw*(1/365)*s_ET_iw*(1/24)))*Rad_Spec!BF27,".")</f>
        <v>.</v>
      </c>
      <c r="K27" s="30" t="str">
        <f>IFERROR((s_DL/(Rad_Spec!BA27*s_GSF_i*s_Fam*s_Foffset*Fsurf!C27*s_EF_iw*(1/365)*s_ET_iw*(1/24)))*Rad_Spec!BF27,".")</f>
        <v>.</v>
      </c>
      <c r="L27" s="30" t="str">
        <f>IFERROR((s_DL/(Rad_Spec!BB27*s_GSF_i*s_Fam*s_Foffset*Fsurf!C27*s_EF_iw*(1/365)*s_ET_iw*(1/24)))*Rad_Spec!BF27,".")</f>
        <v>.</v>
      </c>
      <c r="M27" s="30" t="str">
        <f>IFERROR((s_DL/(Rad_Spec!AY27*s_GSF_i*s_Fam*s_Foffset*Fsurf!C27*s_EF_iw*(1/365)*s_ET_iw*(1/24)))*Rad_Spec!BF27,".")</f>
        <v>.</v>
      </c>
      <c r="N27" s="30">
        <f>IFERROR((s_DL/(Rad_Spec!AV27*s_GSF_i*s_Fam*s_Foffset*acf!D27*s_ET_iw*(1/24)*s_EF_iw*(1/365)))*Rad_Spec!BF27,".")</f>
        <v>89495.610177194103</v>
      </c>
      <c r="O27" s="30">
        <f>IFERROR((s_DL/(Rad_Spec!AZ27*s_GSF_i*s_Fam*s_Foffset*acf!E27*s_ET_iw*(1/24)*s_EF_iw*(1/365)))*Rad_Spec!BF27,".")</f>
        <v>528797.59016078</v>
      </c>
      <c r="P27" s="30">
        <f>IFERROR((s_DL/(Rad_Spec!BA27*s_GSF_i*s_Fam*s_Foffset*acf!F27*s_ET_iw*(1/24)*s_EF_iw*(1/365)))*Rad_Spec!BF27,".")</f>
        <v>179053.65611798456</v>
      </c>
      <c r="Q27" s="30">
        <f>IFERROR((s_DL/(Rad_Spec!BB27*s_GSF_i*s_Fam*s_Foffset*acf!G27*s_ET_iw*(1/24)*s_EF_iw*(1/365)))*Rad_Spec!BF27,".")</f>
        <v>110834.19553748958</v>
      </c>
      <c r="R27" s="30">
        <f>IFERROR((s_DL/(Rad_Spec!AY27*s_GSF_i*s_Fam*s_Foffset*acf!C27*s_ET_iw*(1/24)*s_EF_iw*(1/365)))*Rad_Spec!BF27,".")</f>
        <v>594017.72675275302</v>
      </c>
    </row>
    <row r="28" spans="1:18">
      <c r="A28" s="88" t="s">
        <v>35</v>
      </c>
      <c r="B28" s="28"/>
      <c r="C28" s="30">
        <f>IFERROR((s_DL/(k_decay*Rad_Spec!V28*s_IFD_iw*s_EF_iw))*Rad_Spec!BF28,".")</f>
        <v>7.7768817752989832E-3</v>
      </c>
      <c r="D28" s="30">
        <f>IFERROR((s_DL/(k_decay*Rad_Spec!AN28*s_IRA_iw*(1/s_PEFm_pp)*s_SLF*s_ET_iw*s_EF_iw))*Rad_Spec!BF28,".")</f>
        <v>4.1943933158168543E-5</v>
      </c>
      <c r="E28" s="30">
        <f>IFERROR((s_DL/(k_decay*Rad_Spec!AN28*s_IRA_iw*(1/s_PEF)*s_SLF*s_ET_iw*s_EF_iw))*Rad_Spec!BF28,".")</f>
        <v>2.0586162730300641E-4</v>
      </c>
      <c r="F28" s="30">
        <f>IFERROR((s_DL/(k_decay*Rad_Spec!AY28*s_GSF_i*s_Fam*s_Foffset*acf!C28*s_ET_iw*(1/24)*s_EF_iw*(1/365)))*Rad_Spec!BF28,".")</f>
        <v>8.8007272709254618</v>
      </c>
      <c r="G28" s="30">
        <f t="shared" si="4"/>
        <v>2.00548229430987E-4</v>
      </c>
      <c r="H28" s="30">
        <f t="shared" si="5"/>
        <v>4.1718728009608275E-5</v>
      </c>
      <c r="I28" s="89" t="str">
        <f>IFERROR((s_DL/(Rad_Spec!AV28*s_GSF_i*s_Fam*s_Foffset*Fsurf!C28*s_EF_iw*(1/365)*s_ET_iw*(1/24)))*Rad_Spec!BF28,".")</f>
        <v>.</v>
      </c>
      <c r="J28" s="30" t="str">
        <f>IFERROR((s_DL/(Rad_Spec!AZ28*s_GSF_i*s_Fam*s_Foffset*Fsurf!C28*s_EF_iw*(1/365)*s_ET_iw*(1/24)))*Rad_Spec!BF28,".")</f>
        <v>.</v>
      </c>
      <c r="K28" s="30" t="str">
        <f>IFERROR((s_DL/(Rad_Spec!BA28*s_GSF_i*s_Fam*s_Foffset*Fsurf!C28*s_EF_iw*(1/365)*s_ET_iw*(1/24)))*Rad_Spec!BF28,".")</f>
        <v>.</v>
      </c>
      <c r="L28" s="30" t="str">
        <f>IFERROR((s_DL/(Rad_Spec!BB28*s_GSF_i*s_Fam*s_Foffset*Fsurf!C28*s_EF_iw*(1/365)*s_ET_iw*(1/24)))*Rad_Spec!BF28,".")</f>
        <v>.</v>
      </c>
      <c r="M28" s="30" t="str">
        <f>IFERROR((s_DL/(Rad_Spec!AY28*s_GSF_i*s_Fam*s_Foffset*Fsurf!C28*s_EF_iw*(1/365)*s_ET_iw*(1/24)))*Rad_Spec!BF28,".")</f>
        <v>.</v>
      </c>
      <c r="N28" s="30">
        <f>IFERROR((s_DL/(Rad_Spec!AV28*s_GSF_i*s_Fam*s_Foffset*acf!D28*s_ET_iw*(1/24)*s_EF_iw*(1/365)))*Rad_Spec!BF28,".")</f>
        <v>1.2674059959385888</v>
      </c>
      <c r="O28" s="30">
        <f>IFERROR((s_DL/(Rad_Spec!AZ28*s_GSF_i*s_Fam*s_Foffset*acf!E28*s_ET_iw*(1/24)*s_EF_iw*(1/365)))*Rad_Spec!BF28,".")</f>
        <v>7.2469931224530093</v>
      </c>
      <c r="P28" s="30">
        <f>IFERROR((s_DL/(Rad_Spec!BA28*s_GSF_i*s_Fam*s_Foffset*acf!F28*s_ET_iw*(1/24)*s_EF_iw*(1/365)))*Rad_Spec!BF28,".")</f>
        <v>2.4996368393771569</v>
      </c>
      <c r="Q28" s="30">
        <f>IFERROR((s_DL/(Rad_Spec!BB28*s_GSF_i*s_Fam*s_Foffset*acf!G28*s_ET_iw*(1/24)*s_EF_iw*(1/365)))*Rad_Spec!BF28,".")</f>
        <v>1.5551747816114962</v>
      </c>
      <c r="R28" s="30">
        <f>IFERROR((s_DL/(Rad_Spec!AY28*s_GSF_i*s_Fam*s_Foffset*acf!C28*s_ET_iw*(1/24)*s_EF_iw*(1/365)))*Rad_Spec!BF28,".")</f>
        <v>7.786855922923376</v>
      </c>
    </row>
    <row r="29" spans="1:18">
      <c r="A29" s="88" t="s">
        <v>36</v>
      </c>
      <c r="B29" s="28"/>
      <c r="C29" s="30">
        <f>IFERROR((s_DL/(k_decay*Rad_Spec!V29*s_IFD_iw*s_EF_iw))*Rad_Spec!BF29,".")</f>
        <v>12.860919925548812</v>
      </c>
      <c r="D29" s="30">
        <f>IFERROR((s_DL/(k_decay*Rad_Spec!AN29*s_IRA_iw*(1/s_PEFm_pp)*s_SLF*s_ET_iw*s_EF_iw))*Rad_Spec!BF29,".")</f>
        <v>3.4044401844339003</v>
      </c>
      <c r="E29" s="30">
        <f>IFERROR((s_DL/(k_decay*Rad_Spec!AN29*s_IRA_iw*(1/s_PEF)*s_SLF*s_ET_iw*s_EF_iw))*Rad_Spec!BF29,".")</f>
        <v>16.709057631301825</v>
      </c>
      <c r="F29" s="30">
        <f>IFERROR((s_DL/(k_decay*Rad_Spec!AY29*s_GSF_i*s_Fam*s_Foffset*acf!C29*s_ET_iw*(1/24)*s_EF_iw*(1/365)))*Rad_Spec!BF29,".")</f>
        <v>51.666980319943569</v>
      </c>
      <c r="G29" s="30">
        <f t="shared" si="4"/>
        <v>6.3711540054535343</v>
      </c>
      <c r="H29" s="30">
        <f t="shared" si="5"/>
        <v>2.5585674918247086</v>
      </c>
      <c r="I29" s="89">
        <f>IFERROR((s_DL/(Rad_Spec!AV29*s_GSF_i*s_Fam*s_Foffset*Fsurf!C29*s_EF_iw*(1/365)*s_ET_iw*(1/24)))*Rad_Spec!BF29,".")</f>
        <v>7.3033219536440379</v>
      </c>
      <c r="J29" s="30">
        <f>IFERROR((s_DL/(Rad_Spec!AZ29*s_GSF_i*s_Fam*s_Foffset*Fsurf!C29*s_EF_iw*(1/365)*s_ET_iw*(1/24)))*Rad_Spec!BF29,".")</f>
        <v>40.938348910222373</v>
      </c>
      <c r="K29" s="30">
        <f>IFERROR((s_DL/(Rad_Spec!BA29*s_GSF_i*s_Fam*s_Foffset*Fsurf!C29*s_EF_iw*(1/365)*s_ET_iw*(1/24)))*Rad_Spec!BF29,".")</f>
        <v>14.093529952699505</v>
      </c>
      <c r="L29" s="30">
        <f>IFERROR((s_DL/(Rad_Spec!BB29*s_GSF_i*s_Fam*s_Foffset*Fsurf!C29*s_EF_iw*(1/365)*s_ET_iw*(1/24)))*Rad_Spec!BF29,".")</f>
        <v>8.7090264686001291</v>
      </c>
      <c r="M29" s="30">
        <f>IFERROR((s_DL/(Rad_Spec!AY29*s_GSF_i*s_Fam*s_Foffset*Fsurf!C29*s_EF_iw*(1/365)*s_ET_iw*(1/24)))*Rad_Spec!BF29,".")</f>
        <v>41.810193987248191</v>
      </c>
      <c r="N29" s="30">
        <f>IFERROR((s_DL/(Rad_Spec!AV29*s_GSF_i*s_Fam*s_Foffset*acf!D29*s_ET_iw*(1/24)*s_EF_iw*(1/365)))*Rad_Spec!BF29,".")</f>
        <v>7.2747008270689468</v>
      </c>
      <c r="O29" s="30">
        <f>IFERROR((s_DL/(Rad_Spec!AZ29*s_GSF_i*s_Fam*s_Foffset*acf!E29*s_ET_iw*(1/24)*s_EF_iw*(1/365)))*Rad_Spec!BF29,".")</f>
        <v>41.401598647890673</v>
      </c>
      <c r="P29" s="30">
        <f>IFERROR((s_DL/(Rad_Spec!BA29*s_GSF_i*s_Fam*s_Foffset*acf!F29*s_ET_iw*(1/24)*s_EF_iw*(1/365)))*Rad_Spec!BF29,".")</f>
        <v>14.086754217145328</v>
      </c>
      <c r="Q29" s="30">
        <f>IFERROR((s_DL/(Rad_Spec!BB29*s_GSF_i*s_Fam*s_Foffset*acf!G29*s_ET_iw*(1/24)*s_EF_iw*(1/365)))*Rad_Spec!BF29,".")</f>
        <v>8.8957983615411891</v>
      </c>
      <c r="R29" s="30">
        <f>IFERROR((s_DL/(Rad_Spec!AY29*s_GSF_i*s_Fam*s_Foffset*acf!C29*s_ET_iw*(1/24)*s_EF_iw*(1/365)))*Rad_Spec!BF29,".")</f>
        <v>45.714782351346599</v>
      </c>
    </row>
    <row r="30" spans="1:18">
      <c r="A30" s="88" t="s">
        <v>37</v>
      </c>
      <c r="B30" s="28"/>
      <c r="C30" s="30">
        <f>IFERROR((s_DL/(k_decay*Rad_Spec!V30*s_IFD_iw*s_EF_iw))*Rad_Spec!BF30,".")</f>
        <v>58909.53493357027</v>
      </c>
      <c r="D30" s="30">
        <f>IFERROR((s_DL/(k_decay*Rad_Spec!AN30*s_IRA_iw*(1/s_PEFm_pp)*s_SLF*s_ET_iw*s_EF_iw))*Rad_Spec!BF30,".")</f>
        <v>121985.17523404748</v>
      </c>
      <c r="E30" s="30">
        <f>IFERROR((s_DL/(k_decay*Rad_Spec!AN30*s_IRA_iw*(1/s_PEF)*s_SLF*s_ET_iw*s_EF_iw))*Rad_Spec!BF30,".")</f>
        <v>598705.57646148745</v>
      </c>
      <c r="F30" s="30">
        <f>IFERROR((s_DL/(k_decay*Rad_Spec!AY30*s_GSF_i*s_Fam*s_Foffset*acf!C30*s_ET_iw*(1/24)*s_EF_iw*(1/365)))*Rad_Spec!BF30,".")</f>
        <v>74151.765048024652</v>
      </c>
      <c r="G30" s="30">
        <f t="shared" si="4"/>
        <v>31122.295099888423</v>
      </c>
      <c r="H30" s="30">
        <f t="shared" si="5"/>
        <v>25867.362542766652</v>
      </c>
      <c r="I30" s="89">
        <f>IFERROR((s_DL/(Rad_Spec!AV30*s_GSF_i*s_Fam*s_Foffset*Fsurf!C30*s_EF_iw*(1/365)*s_ET_iw*(1/24)))*Rad_Spec!BF30,".")</f>
        <v>13243.514047220659</v>
      </c>
      <c r="J30" s="30">
        <f>IFERROR((s_DL/(Rad_Spec!AZ30*s_GSF_i*s_Fam*s_Foffset*Fsurf!C30*s_EF_iw*(1/365)*s_ET_iw*(1/24)))*Rad_Spec!BF30,".")</f>
        <v>56464.594774971818</v>
      </c>
      <c r="K30" s="30">
        <f>IFERROR((s_DL/(Rad_Spec!BA30*s_GSF_i*s_Fam*s_Foffset*Fsurf!C30*s_EF_iw*(1/365)*s_ET_iw*(1/24)))*Rad_Spec!BF30,".")</f>
        <v>20233.146461031571</v>
      </c>
      <c r="L30" s="30">
        <f>IFERROR((s_DL/(Rad_Spec!BB30*s_GSF_i*s_Fam*s_Foffset*Fsurf!C30*s_EF_iw*(1/365)*s_ET_iw*(1/24)))*Rad_Spec!BF30,".")</f>
        <v>13874.157573278788</v>
      </c>
      <c r="M30" s="30">
        <f>IFERROR((s_DL/(Rad_Spec!AY30*s_GSF_i*s_Fam*s_Foffset*Fsurf!C30*s_EF_iw*(1/365)*s_ET_iw*(1/24)))*Rad_Spec!BF30,".")</f>
        <v>57478.213233277391</v>
      </c>
      <c r="N30" s="30">
        <f>IFERROR((s_DL/(Rad_Spec!AV30*s_GSF_i*s_Fam*s_Foffset*acf!D30*s_ET_iw*(1/24)*s_EF_iw*(1/365)))*Rad_Spec!BF30,".")</f>
        <v>15064.861061517006</v>
      </c>
      <c r="O30" s="30">
        <f>IFERROR((s_DL/(Rad_Spec!AZ30*s_GSF_i*s_Fam*s_Foffset*acf!E30*s_ET_iw*(1/24)*s_EF_iw*(1/365)))*Rad_Spec!BF30,".")</f>
        <v>63527.012552210588</v>
      </c>
      <c r="P30" s="30">
        <f>IFERROR((s_DL/(Rad_Spec!BA30*s_GSF_i*s_Fam*s_Foffset*acf!F30*s_ET_iw*(1/24)*s_EF_iw*(1/365)))*Rad_Spec!BF30,".")</f>
        <v>22507.352123251505</v>
      </c>
      <c r="Q30" s="30">
        <f>IFERROR((s_DL/(Rad_Spec!BB30*s_GSF_i*s_Fam*s_Foffset*acf!G30*s_ET_iw*(1/24)*s_EF_iw*(1/365)))*Rad_Spec!BF30,".")</f>
        <v>16042.976356196055</v>
      </c>
      <c r="R30" s="30">
        <f>IFERROR((s_DL/(Rad_Spec!AY30*s_GSF_i*s_Fam*s_Foffset*acf!C30*s_ET_iw*(1/24)*s_EF_iw*(1/365)))*Rad_Spec!BF30,".")</f>
        <v>65609.249449984913</v>
      </c>
    </row>
    <row r="31" spans="1:18">
      <c r="A31" s="27" t="s">
        <v>38</v>
      </c>
      <c r="B31" s="28" t="s">
        <v>13</v>
      </c>
      <c r="C31" s="30">
        <f>IFERROR((s_DL/(k_decay*Rad_Spec!V31*s_IFD_iw*s_EF_iw))*Rad_Spec!BF31,".")</f>
        <v>3.0655125240807357</v>
      </c>
      <c r="D31" s="30">
        <f>IFERROR((s_DL/(k_decay*Rad_Spec!AN31*s_IRA_iw*(1/s_PEFm_pp)*s_SLF*s_ET_iw*s_EF_iw))*Rad_Spec!BF31,".")</f>
        <v>2.553685766315406</v>
      </c>
      <c r="E31" s="30">
        <f>IFERROR((s_DL/(k_decay*Rad_Spec!AN31*s_IRA_iw*(1/s_PEF)*s_SLF*s_ET_iw*s_EF_iw))*Rad_Spec!BF31,".")</f>
        <v>12.533538652462628</v>
      </c>
      <c r="F31" s="30">
        <f>IFERROR((s_DL/(k_decay*Rad_Spec!AY31*s_GSF_i*s_Fam*s_Foffset*acf!C31*s_ET_iw*(1/24)*s_EF_iw*(1/365)))*Rad_Spec!BF31,".")</f>
        <v>34359.502260487672</v>
      </c>
      <c r="G31" s="30">
        <f t="shared" si="4"/>
        <v>2.4629040054970588</v>
      </c>
      <c r="H31" s="30">
        <f t="shared" si="5"/>
        <v>1.3930881058219815</v>
      </c>
      <c r="I31" s="89">
        <f>IFERROR((s_DL/(Rad_Spec!AV31*s_GSF_i*s_Fam*s_Foffset*Fsurf!C31*s_EF_iw*(1/365)*s_ET_iw*(1/24)))*Rad_Spec!BF31,".")</f>
        <v>108137.31721690606</v>
      </c>
      <c r="J31" s="30">
        <f>IFERROR((s_DL/(Rad_Spec!AZ31*s_GSF_i*s_Fam*s_Foffset*Fsurf!C31*s_EF_iw*(1/365)*s_ET_iw*(1/24)))*Rad_Spec!BF31,".")</f>
        <v>233878.38374819222</v>
      </c>
      <c r="K31" s="30">
        <f>IFERROR((s_DL/(Rad_Spec!BA31*s_GSF_i*s_Fam*s_Foffset*Fsurf!C31*s_EF_iw*(1/365)*s_ET_iw*(1/24)))*Rad_Spec!BF31,".")</f>
        <v>134090.2733489635</v>
      </c>
      <c r="L31" s="30">
        <f>IFERROR((s_DL/(Rad_Spec!BB31*s_GSF_i*s_Fam*s_Foffset*Fsurf!C31*s_EF_iw*(1/365)*s_ET_iw*(1/24)))*Rad_Spec!BF31,".")</f>
        <v>110030.31182901817</v>
      </c>
      <c r="M31" s="30">
        <f>IFERROR((s_DL/(Rad_Spec!AY31*s_GSF_i*s_Fam*s_Foffset*Fsurf!C31*s_EF_iw*(1/365)*s_ET_iw*(1/24)))*Rad_Spec!BF31,".")</f>
        <v>25671.223453854207</v>
      </c>
      <c r="N31" s="30">
        <f>IFERROR((s_DL/(Rad_Spec!AV31*s_GSF_i*s_Fam*s_Foffset*acf!D31*s_ET_iw*(1/24)*s_EF_iw*(1/365)))*Rad_Spec!BF31,".")</f>
        <v>135795.75332335586</v>
      </c>
      <c r="O31" s="30">
        <f>IFERROR((s_DL/(Rad_Spec!AZ31*s_GSF_i*s_Fam*s_Foffset*acf!E31*s_ET_iw*(1/24)*s_EF_iw*(1/365)))*Rad_Spec!BF31,".")</f>
        <v>274595.4966521631</v>
      </c>
      <c r="P31" s="30">
        <f>IFERROR((s_DL/(Rad_Spec!BA31*s_GSF_i*s_Fam*s_Foffset*acf!F31*s_ET_iw*(1/24)*s_EF_iw*(1/365)))*Rad_Spec!BF31,".")</f>
        <v>154902.19396386039</v>
      </c>
      <c r="Q31" s="30">
        <f>IFERROR((s_DL/(Rad_Spec!BB31*s_GSF_i*s_Fam*s_Foffset*acf!G31*s_ET_iw*(1/24)*s_EF_iw*(1/365)))*Rad_Spec!BF31,".")</f>
        <v>135005.86694779774</v>
      </c>
      <c r="R31" s="30">
        <f>IFERROR((s_DL/(Rad_Spec!AY31*s_GSF_i*s_Fam*s_Foffset*acf!C31*s_ET_iw*(1/24)*s_EF_iw*(1/365)))*Rad_Spec!BF31,".")</f>
        <v>30401.179976304673</v>
      </c>
    </row>
    <row r="32" spans="1:18">
      <c r="A32" s="88" t="s">
        <v>39</v>
      </c>
      <c r="B32" s="28"/>
      <c r="C32" s="30">
        <f>IFERROR((s_DL/(k_decay*Rad_Spec!V32*s_IFD_iw*s_EF_iw))*Rad_Spec!BF32,".")</f>
        <v>8809973.2720920984</v>
      </c>
      <c r="D32" s="30">
        <f>IFERROR((s_DL/(k_decay*Rad_Spec!AN32*s_IRA_iw*(1/s_PEFm_pp)*s_SLF*s_ET_iw*s_EF_iw))*Rad_Spec!BF32,".")</f>
        <v>38340037.90660467</v>
      </c>
      <c r="E32" s="30">
        <f>IFERROR((s_DL/(k_decay*Rad_Spec!AN32*s_IRA_iw*(1/s_PEF)*s_SLF*s_ET_iw*s_EF_iw))*Rad_Spec!BF32,".")</f>
        <v>188173640.38201749</v>
      </c>
      <c r="F32" s="30">
        <f>IFERROR((s_DL/(k_decay*Rad_Spec!AY32*s_GSF_i*s_Fam*s_Foffset*acf!C32*s_ET_iw*(1/24)*s_EF_iw*(1/365)))*Rad_Spec!BF32,".")</f>
        <v>471522.89461360715</v>
      </c>
      <c r="G32" s="30">
        <f t="shared" si="4"/>
        <v>446506.35960797773</v>
      </c>
      <c r="H32" s="30">
        <f t="shared" si="5"/>
        <v>442403.89832707151</v>
      </c>
      <c r="I32" s="89">
        <f>IFERROR((s_DL/(Rad_Spec!AV32*s_GSF_i*s_Fam*s_Foffset*Fsurf!C32*s_EF_iw*(1/365)*s_ET_iw*(1/24)))*Rad_Spec!BF32,".")</f>
        <v>67041.715383628209</v>
      </c>
      <c r="J32" s="30">
        <f>IFERROR((s_DL/(Rad_Spec!AZ32*s_GSF_i*s_Fam*s_Foffset*Fsurf!C32*s_EF_iw*(1/365)*s_ET_iw*(1/24)))*Rad_Spec!BF32,".")</f>
        <v>376016.57758643635</v>
      </c>
      <c r="K32" s="30">
        <f>IFERROR((s_DL/(Rad_Spec!BA32*s_GSF_i*s_Fam*s_Foffset*Fsurf!C32*s_EF_iw*(1/365)*s_ET_iw*(1/24)))*Rad_Spec!BF32,".")</f>
        <v>130246.70609168732</v>
      </c>
      <c r="L32" s="30">
        <f>IFERROR((s_DL/(Rad_Spec!BB32*s_GSF_i*s_Fam*s_Foffset*Fsurf!C32*s_EF_iw*(1/365)*s_ET_iw*(1/24)))*Rad_Spec!BF32,".")</f>
        <v>80825.993312972307</v>
      </c>
      <c r="M32" s="30">
        <f>IFERROR((s_DL/(Rad_Spec!AY32*s_GSF_i*s_Fam*s_Foffset*Fsurf!C32*s_EF_iw*(1/365)*s_ET_iw*(1/24)))*Rad_Spec!BF32,".")</f>
        <v>378620.67425439501</v>
      </c>
      <c r="N32" s="30">
        <f>IFERROR((s_DL/(Rad_Spec!AV32*s_GSF_i*s_Fam*s_Foffset*acf!D32*s_ET_iw*(1/24)*s_EF_iw*(1/365)))*Rad_Spec!BF32,".")</f>
        <v>66855.319099190398</v>
      </c>
      <c r="O32" s="30">
        <f>IFERROR((s_DL/(Rad_Spec!AZ32*s_GSF_i*s_Fam*s_Foffset*acf!E32*s_ET_iw*(1/24)*s_EF_iw*(1/365)))*Rad_Spec!BF32,".")</f>
        <v>378227.86678623239</v>
      </c>
      <c r="P32" s="30">
        <f>IFERROR((s_DL/(Rad_Spec!BA32*s_GSF_i*s_Fam*s_Foffset*acf!F32*s_ET_iw*(1/24)*s_EF_iw*(1/365)))*Rad_Spec!BF32,".")</f>
        <v>129562.63725717213</v>
      </c>
      <c r="Q32" s="30">
        <f>IFERROR((s_DL/(Rad_Spec!BB32*s_GSF_i*s_Fam*s_Foffset*acf!G32*s_ET_iw*(1/24)*s_EF_iw*(1/365)))*Rad_Spec!BF32,".")</f>
        <v>81887.6601493567</v>
      </c>
      <c r="R32" s="30">
        <f>IFERROR((s_DL/(Rad_Spec!AY32*s_GSF_i*s_Fam*s_Foffset*acf!C32*s_ET_iw*(1/24)*s_EF_iw*(1/365)))*Rad_Spec!BF32,".")</f>
        <v>417201.98020973761</v>
      </c>
    </row>
    <row r="33" spans="1:18">
      <c r="A33" s="88" t="s">
        <v>40</v>
      </c>
      <c r="B33" s="28"/>
      <c r="C33" s="30">
        <f>IFERROR((s_DL/(k_decay*Rad_Spec!V33*s_IFD_iw*s_EF_iw))*Rad_Spec!BF33,".")</f>
        <v>42572834.854785621</v>
      </c>
      <c r="D33" s="30">
        <f>IFERROR((s_DL/(k_decay*Rad_Spec!AN33*s_IRA_iw*(1/s_PEFm_pp)*s_SLF*s_ET_iw*s_EF_iw))*Rad_Spec!BF33,".")</f>
        <v>14186764.405605637</v>
      </c>
      <c r="E33" s="30">
        <f>IFERROR((s_DL/(k_decay*Rad_Spec!AN33*s_IRA_iw*(1/s_PEF)*s_SLF*s_ET_iw*s_EF_iw))*Rad_Spec!BF33,".")</f>
        <v>69628911.425383985</v>
      </c>
      <c r="F33" s="30">
        <f>IFERROR((s_DL/(k_decay*Rad_Spec!AY33*s_GSF_i*s_Fam*s_Foffset*acf!C33*s_ET_iw*(1/24)*s_EF_iw*(1/365)))*Rad_Spec!BF33,".")</f>
        <v>1742714.6176111451</v>
      </c>
      <c r="G33" s="30">
        <f t="shared" si="4"/>
        <v>1634872.6872579549</v>
      </c>
      <c r="H33" s="30">
        <f t="shared" si="5"/>
        <v>1497465.9659060682</v>
      </c>
      <c r="I33" s="89" t="str">
        <f>IFERROR((s_DL/(Rad_Spec!AV33*s_GSF_i*s_Fam*s_Foffset*Fsurf!C33*s_EF_iw*(1/365)*s_ET_iw*(1/24)))*Rad_Spec!BF33,".")</f>
        <v>.</v>
      </c>
      <c r="J33" s="30" t="str">
        <f>IFERROR((s_DL/(Rad_Spec!AZ33*s_GSF_i*s_Fam*s_Foffset*Fsurf!C33*s_EF_iw*(1/365)*s_ET_iw*(1/24)))*Rad_Spec!BF33,".")</f>
        <v>.</v>
      </c>
      <c r="K33" s="30" t="str">
        <f>IFERROR((s_DL/(Rad_Spec!BA33*s_GSF_i*s_Fam*s_Foffset*Fsurf!C33*s_EF_iw*(1/365)*s_ET_iw*(1/24)))*Rad_Spec!BF33,".")</f>
        <v>.</v>
      </c>
      <c r="L33" s="30" t="str">
        <f>IFERROR((s_DL/(Rad_Spec!BB33*s_GSF_i*s_Fam*s_Foffset*Fsurf!C33*s_EF_iw*(1/365)*s_ET_iw*(1/24)))*Rad_Spec!BF33,".")</f>
        <v>.</v>
      </c>
      <c r="M33" s="30" t="str">
        <f>IFERROR((s_DL/(Rad_Spec!AY33*s_GSF_i*s_Fam*s_Foffset*Fsurf!C33*s_EF_iw*(1/365)*s_ET_iw*(1/24)))*Rad_Spec!BF33,".")</f>
        <v>.</v>
      </c>
      <c r="N33" s="30">
        <f>IFERROR((s_DL/(Rad_Spec!AV33*s_GSF_i*s_Fam*s_Foffset*acf!D33*s_ET_iw*(1/24)*s_EF_iw*(1/365)))*Rad_Spec!BF33,".")</f>
        <v>272949.10276006744</v>
      </c>
      <c r="O33" s="30">
        <f>IFERROR((s_DL/(Rad_Spec!AZ33*s_GSF_i*s_Fam*s_Foffset*acf!E33*s_ET_iw*(1/24)*s_EF_iw*(1/365)))*Rad_Spec!BF33,".")</f>
        <v>1445064.7156594356</v>
      </c>
      <c r="P33" s="30">
        <f>IFERROR((s_DL/(Rad_Spec!BA33*s_GSF_i*s_Fam*s_Foffset*acf!F33*s_ET_iw*(1/24)*s_EF_iw*(1/365)))*Rad_Spec!BF33,".")</f>
        <v>502792.18443589821</v>
      </c>
      <c r="Q33" s="30">
        <f>IFERROR((s_DL/(Rad_Spec!BB33*s_GSF_i*s_Fam*s_Foffset*acf!G33*s_ET_iw*(1/24)*s_EF_iw*(1/365)))*Rad_Spec!BF33,".")</f>
        <v>322963.13357599243</v>
      </c>
      <c r="R33" s="30">
        <f>IFERROR((s_DL/(Rad_Spec!AY33*s_GSF_i*s_Fam*s_Foffset*acf!C33*s_ET_iw*(1/24)*s_EF_iw*(1/365)))*Rad_Spec!BF33,".")</f>
        <v>1541948.4349824057</v>
      </c>
    </row>
    <row r="34" spans="1:18">
      <c r="A34" s="88" t="s">
        <v>41</v>
      </c>
      <c r="B34" s="28"/>
      <c r="C34" s="30" t="str">
        <f>IFERROR((s_DL/(k_decay*Rad_Spec!V34*s_IFD_iw*s_EF_iw))*Rad_Spec!BF34,".")</f>
        <v>.</v>
      </c>
      <c r="D34" s="30" t="str">
        <f>IFERROR((s_DL/(k_decay*Rad_Spec!AN34*s_IRA_iw*(1/s_PEFm_pp)*s_SLF*s_ET_iw*s_EF_iw))*Rad_Spec!BF34,".")</f>
        <v>.</v>
      </c>
      <c r="E34" s="30" t="str">
        <f>IFERROR((s_DL/(k_decay*Rad_Spec!AN34*s_IRA_iw*(1/s_PEF)*s_SLF*s_ET_iw*s_EF_iw))*Rad_Spec!BF34,".")</f>
        <v>.</v>
      </c>
      <c r="F34" s="30">
        <f>IFERROR((s_DL/(k_decay*Rad_Spec!AY34*s_GSF_i*s_Fam*s_Foffset*acf!C34*s_ET_iw*(1/24)*s_EF_iw*(1/365)))*Rad_Spec!BF34,".")</f>
        <v>143106069.44962826</v>
      </c>
      <c r="G34" s="30">
        <f t="shared" si="4"/>
        <v>143106069.44962826</v>
      </c>
      <c r="H34" s="30">
        <f t="shared" si="5"/>
        <v>143106069.44962826</v>
      </c>
      <c r="I34" s="89" t="str">
        <f>IFERROR((s_DL/(Rad_Spec!AV34*s_GSF_i*s_Fam*s_Foffset*Fsurf!C34*s_EF_iw*(1/365)*s_ET_iw*(1/24)))*Rad_Spec!BF34,".")</f>
        <v>.</v>
      </c>
      <c r="J34" s="30" t="str">
        <f>IFERROR((s_DL/(Rad_Spec!AZ34*s_GSF_i*s_Fam*s_Foffset*Fsurf!C34*s_EF_iw*(1/365)*s_ET_iw*(1/24)))*Rad_Spec!BF34,".")</f>
        <v>.</v>
      </c>
      <c r="K34" s="30" t="str">
        <f>IFERROR((s_DL/(Rad_Spec!BA34*s_GSF_i*s_Fam*s_Foffset*Fsurf!C34*s_EF_iw*(1/365)*s_ET_iw*(1/24)))*Rad_Spec!BF34,".")</f>
        <v>.</v>
      </c>
      <c r="L34" s="30" t="str">
        <f>IFERROR((s_DL/(Rad_Spec!BB34*s_GSF_i*s_Fam*s_Foffset*Fsurf!C34*s_EF_iw*(1/365)*s_ET_iw*(1/24)))*Rad_Spec!BF34,".")</f>
        <v>.</v>
      </c>
      <c r="M34" s="30" t="str">
        <f>IFERROR((s_DL/(Rad_Spec!AY34*s_GSF_i*s_Fam*s_Foffset*Fsurf!C34*s_EF_iw*(1/365)*s_ET_iw*(1/24)))*Rad_Spec!BF34,".")</f>
        <v>.</v>
      </c>
      <c r="N34" s="30">
        <f>IFERROR((s_DL/(Rad_Spec!AV34*s_GSF_i*s_Fam*s_Foffset*acf!D34*s_ET_iw*(1/24)*s_EF_iw*(1/365)))*Rad_Spec!BF34,".")</f>
        <v>54529099.779616214</v>
      </c>
      <c r="O34" s="30">
        <f>IFERROR((s_DL/(Rad_Spec!AZ34*s_GSF_i*s_Fam*s_Foffset*acf!E34*s_ET_iw*(1/24)*s_EF_iw*(1/365)))*Rad_Spec!BF34,".")</f>
        <v>170252902.46686086</v>
      </c>
      <c r="P34" s="30">
        <f>IFERROR((s_DL/(Rad_Spec!BA34*s_GSF_i*s_Fam*s_Foffset*acf!F34*s_ET_iw*(1/24)*s_EF_iw*(1/365)))*Rad_Spec!BF34,".")</f>
        <v>77919960.494142175</v>
      </c>
      <c r="Q34" s="30">
        <f>IFERROR((s_DL/(Rad_Spec!BB34*s_GSF_i*s_Fam*s_Foffset*acf!G34*s_ET_iw*(1/24)*s_EF_iw*(1/365)))*Rad_Spec!BF34,".")</f>
        <v>57566409.670446217</v>
      </c>
      <c r="R34" s="30">
        <f>IFERROR((s_DL/(Rad_Spec!AY34*s_GSF_i*s_Fam*s_Foffset*acf!C34*s_ET_iw*(1/24)*s_EF_iw*(1/365)))*Rad_Spec!BF34,".")</f>
        <v>126619801.99994768</v>
      </c>
    </row>
    <row r="35" spans="1:18">
      <c r="A35" s="88" t="s">
        <v>42</v>
      </c>
      <c r="B35" s="28"/>
      <c r="C35" s="30">
        <f>IFERROR((s_DL/(k_decay*Rad_Spec!V35*s_IFD_iw*s_EF_iw))*Rad_Spec!BF35,".")</f>
        <v>62433.288230874183</v>
      </c>
      <c r="D35" s="30">
        <f>IFERROR((s_DL/(k_decay*Rad_Spec!AN35*s_IRA_iw*(1/s_PEFm_pp)*s_SLF*s_ET_iw*s_EF_iw))*Rad_Spec!BF35,".")</f>
        <v>50211.35228356321</v>
      </c>
      <c r="E35" s="30">
        <f>IFERROR((s_DL/(k_decay*Rad_Spec!AN35*s_IRA_iw*(1/s_PEF)*s_SLF*s_ET_iw*s_EF_iw))*Rad_Spec!BF35,".")</f>
        <v>246438.27871840392</v>
      </c>
      <c r="F35" s="30">
        <f>IFERROR((s_DL/(k_decay*Rad_Spec!AY35*s_GSF_i*s_Fam*s_Foffset*acf!C35*s_ET_iw*(1/24)*s_EF_iw*(1/365)))*Rad_Spec!BF35,".")</f>
        <v>65686.056618491915</v>
      </c>
      <c r="G35" s="30">
        <f t="shared" si="4"/>
        <v>28329.54386123698</v>
      </c>
      <c r="H35" s="30">
        <f t="shared" si="5"/>
        <v>19547.727168954883</v>
      </c>
      <c r="I35" s="89">
        <f>IFERROR((s_DL/(Rad_Spec!AV35*s_GSF_i*s_Fam*s_Foffset*Fsurf!C35*s_EF_iw*(1/365)*s_ET_iw*(1/24)))*Rad_Spec!BF35,".")</f>
        <v>10976.477990535672</v>
      </c>
      <c r="J35" s="30">
        <f>IFERROR((s_DL/(Rad_Spec!AZ35*s_GSF_i*s_Fam*s_Foffset*Fsurf!C35*s_EF_iw*(1/365)*s_ET_iw*(1/24)))*Rad_Spec!BF35,".")</f>
        <v>52605.438152066527</v>
      </c>
      <c r="K35" s="30">
        <f>IFERROR((s_DL/(Rad_Spec!BA35*s_GSF_i*s_Fam*s_Foffset*Fsurf!C35*s_EF_iw*(1/365)*s_ET_iw*(1/24)))*Rad_Spec!BF35,".")</f>
        <v>18665.584400149492</v>
      </c>
      <c r="L35" s="30">
        <f>IFERROR((s_DL/(Rad_Spec!BB35*s_GSF_i*s_Fam*s_Foffset*Fsurf!C35*s_EF_iw*(1/365)*s_ET_iw*(1/24)))*Rad_Spec!BF35,".")</f>
        <v>12216.345936310465</v>
      </c>
      <c r="M35" s="30">
        <f>IFERROR((s_DL/(Rad_Spec!AY35*s_GSF_i*s_Fam*s_Foffset*Fsurf!C35*s_EF_iw*(1/365)*s_ET_iw*(1/24)))*Rad_Spec!BF35,".")</f>
        <v>52462.88339329564</v>
      </c>
      <c r="N35" s="30">
        <f>IFERROR((s_DL/(Rad_Spec!AV35*s_GSF_i*s_Fam*s_Foffset*acf!D35*s_ET_iw*(1/24)*s_EF_iw*(1/365)))*Rad_Spec!BF35,".")</f>
        <v>11958.925239512659</v>
      </c>
      <c r="O35" s="30">
        <f>IFERROR((s_DL/(Rad_Spec!AZ35*s_GSF_i*s_Fam*s_Foffset*acf!E35*s_ET_iw*(1/24)*s_EF_iw*(1/365)))*Rad_Spec!BF35,".")</f>
        <v>57508.574431592977</v>
      </c>
      <c r="P35" s="30">
        <f>IFERROR((s_DL/(Rad_Spec!BA35*s_GSF_i*s_Fam*s_Foffset*acf!F35*s_ET_iw*(1/24)*s_EF_iw*(1/365)))*Rad_Spec!BF35,".")</f>
        <v>20548.13247352669</v>
      </c>
      <c r="Q35" s="30">
        <f>IFERROR((s_DL/(Rad_Spec!BB35*s_GSF_i*s_Fam*s_Foffset*acf!G35*s_ET_iw*(1/24)*s_EF_iw*(1/365)))*Rad_Spec!BF35,".")</f>
        <v>13452.266755089624</v>
      </c>
      <c r="R35" s="30">
        <f>IFERROR((s_DL/(Rad_Spec!AY35*s_GSF_i*s_Fam*s_Foffset*acf!C35*s_ET_iw*(1/24)*s_EF_iw*(1/365)))*Rad_Spec!BF35,".")</f>
        <v>58118.81714855109</v>
      </c>
    </row>
    <row r="36" spans="1:18">
      <c r="A36" s="88" t="s">
        <v>43</v>
      </c>
      <c r="B36" s="28"/>
      <c r="C36" s="30" t="str">
        <f>IFERROR((s_DL/(k_decay*Rad_Spec!V36*s_IFD_iw*s_EF_iw))*Rad_Spec!BF36,".")</f>
        <v>.</v>
      </c>
      <c r="D36" s="30" t="str">
        <f>IFERROR((s_DL/(k_decay*Rad_Spec!AN36*s_IRA_iw*(1/s_PEFm_pp)*s_SLF*s_ET_iw*s_EF_iw))*Rad_Spec!BF36,".")</f>
        <v>.</v>
      </c>
      <c r="E36" s="30" t="str">
        <f>IFERROR((s_DL/(k_decay*Rad_Spec!AN36*s_IRA_iw*(1/s_PEF)*s_SLF*s_ET_iw*s_EF_iw))*Rad_Spec!BF36,".")</f>
        <v>.</v>
      </c>
      <c r="F36" s="30">
        <f>IFERROR((s_DL/(k_decay*Rad_Spec!AY36*s_GSF_i*s_Fam*s_Foffset*acf!C36*s_ET_iw*(1/24)*s_EF_iw*(1/365)))*Rad_Spec!BF36,".")</f>
        <v>196567781.08464864</v>
      </c>
      <c r="G36" s="30">
        <f t="shared" si="4"/>
        <v>196567781.08464864</v>
      </c>
      <c r="H36" s="30">
        <f t="shared" si="5"/>
        <v>196567781.08464864</v>
      </c>
      <c r="I36" s="89" t="str">
        <f>IFERROR((s_DL/(Rad_Spec!AV36*s_GSF_i*s_Fam*s_Foffset*Fsurf!C36*s_EF_iw*(1/365)*s_ET_iw*(1/24)))*Rad_Spec!BF36,".")</f>
        <v>.</v>
      </c>
      <c r="J36" s="30" t="str">
        <f>IFERROR((s_DL/(Rad_Spec!AZ36*s_GSF_i*s_Fam*s_Foffset*Fsurf!C36*s_EF_iw*(1/365)*s_ET_iw*(1/24)))*Rad_Spec!BF36,".")</f>
        <v>.</v>
      </c>
      <c r="K36" s="30" t="str">
        <f>IFERROR((s_DL/(Rad_Spec!BA36*s_GSF_i*s_Fam*s_Foffset*Fsurf!C36*s_EF_iw*(1/365)*s_ET_iw*(1/24)))*Rad_Spec!BF36,".")</f>
        <v>.</v>
      </c>
      <c r="L36" s="30" t="str">
        <f>IFERROR((s_DL/(Rad_Spec!BB36*s_GSF_i*s_Fam*s_Foffset*Fsurf!C36*s_EF_iw*(1/365)*s_ET_iw*(1/24)))*Rad_Spec!BF36,".")</f>
        <v>.</v>
      </c>
      <c r="M36" s="30" t="str">
        <f>IFERROR((s_DL/(Rad_Spec!AY36*s_GSF_i*s_Fam*s_Foffset*Fsurf!C36*s_EF_iw*(1/365)*s_ET_iw*(1/24)))*Rad_Spec!BF36,".")</f>
        <v>.</v>
      </c>
      <c r="N36" s="30">
        <f>IFERROR((s_DL/(Rad_Spec!AV36*s_GSF_i*s_Fam*s_Foffset*acf!D36*s_ET_iw*(1/24)*s_EF_iw*(1/365)))*Rad_Spec!BF36,".")</f>
        <v>35650218.280969016</v>
      </c>
      <c r="O36" s="30">
        <f>IFERROR((s_DL/(Rad_Spec!AZ36*s_GSF_i*s_Fam*s_Foffset*acf!E36*s_ET_iw*(1/24)*s_EF_iw*(1/365)))*Rad_Spec!BF36,".")</f>
        <v>171868037.83316913</v>
      </c>
      <c r="P36" s="30">
        <f>IFERROR((s_DL/(Rad_Spec!BA36*s_GSF_i*s_Fam*s_Foffset*acf!F36*s_ET_iw*(1/24)*s_EF_iw*(1/365)))*Rad_Spec!BF36,".")</f>
        <v>61495067.665268928</v>
      </c>
      <c r="Q36" s="30">
        <f>IFERROR((s_DL/(Rad_Spec!BB36*s_GSF_i*s_Fam*s_Foffset*acf!G36*s_ET_iw*(1/24)*s_EF_iw*(1/365)))*Rad_Spec!BF36,".")</f>
        <v>40728546.262130462</v>
      </c>
      <c r="R36" s="30">
        <f>IFERROR((s_DL/(Rad_Spec!AY36*s_GSF_i*s_Fam*s_Foffset*acf!C36*s_ET_iw*(1/24)*s_EF_iw*(1/365)))*Rad_Spec!BF36,".")</f>
        <v>173922556.99726319</v>
      </c>
    </row>
    <row r="37" spans="1:18">
      <c r="A37" s="88" t="s">
        <v>44</v>
      </c>
      <c r="B37" s="28"/>
      <c r="C37" s="30">
        <f>IFERROR((s_DL/(k_decay*Rad_Spec!V37*s_IFD_iw*s_EF_iw))*Rad_Spec!BF37,".")</f>
        <v>2861147.6249204017</v>
      </c>
      <c r="D37" s="30">
        <f>IFERROR((s_DL/(k_decay*Rad_Spec!AN37*s_IRA_iw*(1/s_PEFm_pp)*s_SLF*s_ET_iw*s_EF_iw))*Rad_Spec!BF37,".")</f>
        <v>5260918.7106325803</v>
      </c>
      <c r="E37" s="30">
        <f>IFERROR((s_DL/(k_decay*Rad_Spec!AN37*s_IRA_iw*(1/s_PEF)*s_SLF*s_ET_iw*s_EF_iw))*Rad_Spec!BF37,".")</f>
        <v>25820689.795485698</v>
      </c>
      <c r="F37" s="30">
        <f>IFERROR((s_DL/(k_decay*Rad_Spec!AY37*s_GSF_i*s_Fam*s_Foffset*acf!C37*s_ET_iw*(1/24)*s_EF_iw*(1/365)))*Rad_Spec!BF37,".")</f>
        <v>373903.51804701658</v>
      </c>
      <c r="G37" s="30">
        <f t="shared" si="4"/>
        <v>326506.57367793657</v>
      </c>
      <c r="H37" s="30">
        <f t="shared" si="5"/>
        <v>311131.24529572431</v>
      </c>
      <c r="I37" s="89">
        <f>IFERROR((s_DL/(Rad_Spec!AV37*s_GSF_i*s_Fam*s_Foffset*Fsurf!C37*s_EF_iw*(1/365)*s_ET_iw*(1/24)))*Rad_Spec!BF37,".")</f>
        <v>60887.19383888298</v>
      </c>
      <c r="J37" s="30">
        <f>IFERROR((s_DL/(Rad_Spec!AZ37*s_GSF_i*s_Fam*s_Foffset*Fsurf!C37*s_EF_iw*(1/365)*s_ET_iw*(1/24)))*Rad_Spec!BF37,".")</f>
        <v>294811.53755598929</v>
      </c>
      <c r="K37" s="30">
        <f>IFERROR((s_DL/(Rad_Spec!BA37*s_GSF_i*s_Fam*s_Foffset*Fsurf!C37*s_EF_iw*(1/365)*s_ET_iw*(1/24)))*Rad_Spec!BF37,".")</f>
        <v>103615.04916441493</v>
      </c>
      <c r="L37" s="30">
        <f>IFERROR((s_DL/(Rad_Spec!BB37*s_GSF_i*s_Fam*s_Foffset*Fsurf!C37*s_EF_iw*(1/365)*s_ET_iw*(1/24)))*Rad_Spec!BF37,".")</f>
        <v>67114.293208768751</v>
      </c>
      <c r="M37" s="30">
        <f>IFERROR((s_DL/(Rad_Spec!AY37*s_GSF_i*s_Fam*s_Foffset*Fsurf!C37*s_EF_iw*(1/365)*s_ET_iw*(1/24)))*Rad_Spec!BF37,".")</f>
        <v>298342.48039664218</v>
      </c>
      <c r="N37" s="30">
        <f>IFERROR((s_DL/(Rad_Spec!AV37*s_GSF_i*s_Fam*s_Foffset*acf!D37*s_ET_iw*(1/24)*s_EF_iw*(1/365)))*Rad_Spec!BF37,".")</f>
        <v>67517.132723561357</v>
      </c>
      <c r="O37" s="30">
        <f>IFERROR((s_DL/(Rad_Spec!AZ37*s_GSF_i*s_Fam*s_Foffset*acf!E37*s_ET_iw*(1/24)*s_EF_iw*(1/365)))*Rad_Spec!BF37,".")</f>
        <v>326913.23831208586</v>
      </c>
      <c r="P37" s="30">
        <f>IFERROR((s_DL/(Rad_Spec!BA37*s_GSF_i*s_Fam*s_Foffset*acf!F37*s_ET_iw*(1/24)*s_EF_iw*(1/365)))*Rad_Spec!BF37,".")</f>
        <v>114897.57674009564</v>
      </c>
      <c r="Q37" s="30">
        <f>IFERROR((s_DL/(Rad_Spec!BB37*s_GSF_i*s_Fam*s_Foffset*acf!G37*s_ET_iw*(1/24)*s_EF_iw*(1/365)))*Rad_Spec!BF37,".")</f>
        <v>74422.294024834686</v>
      </c>
      <c r="R37" s="30">
        <f>IFERROR((s_DL/(Rad_Spec!AY37*s_GSF_i*s_Fam*s_Foffset*acf!C37*s_ET_iw*(1/24)*s_EF_iw*(1/365)))*Rad_Spec!BF37,".")</f>
        <v>330828.66159538768</v>
      </c>
    </row>
    <row r="38" spans="1:18">
      <c r="A38" s="88" t="s">
        <v>45</v>
      </c>
      <c r="B38" s="28"/>
      <c r="C38" s="30">
        <f>IFERROR((s_DL/(k_decay*Rad_Spec!V38*s_IFD_iw*s_EF_iw))*Rad_Spec!BF38,".")</f>
        <v>140.94730978346715</v>
      </c>
      <c r="D38" s="30">
        <f>IFERROR((s_DL/(k_decay*Rad_Spec!AN38*s_IRA_iw*(1/s_PEFm_pp)*s_SLF*s_ET_iw*s_EF_iw))*Rad_Spec!BF38,".")</f>
        <v>131.96493317384744</v>
      </c>
      <c r="E38" s="30">
        <f>IFERROR((s_DL/(k_decay*Rad_Spec!AN38*s_IRA_iw*(1/s_PEF)*s_SLF*s_ET_iw*s_EF_iw))*Rad_Spec!BF38,".")</f>
        <v>647.68641957484283</v>
      </c>
      <c r="F38" s="30">
        <f>IFERROR((s_DL/(k_decay*Rad_Spec!AY38*s_GSF_i*s_Fam*s_Foffset*acf!C38*s_ET_iw*(1/24)*s_EF_iw*(1/365)))*Rad_Spec!BF38,".")</f>
        <v>751306061746.54858</v>
      </c>
      <c r="G38" s="30">
        <f t="shared" si="4"/>
        <v>115.75672585367941</v>
      </c>
      <c r="H38" s="30">
        <f t="shared" si="5"/>
        <v>68.154151361508212</v>
      </c>
      <c r="I38" s="89" t="str">
        <f>IFERROR((s_DL/(Rad_Spec!AV38*s_GSF_i*s_Fam*s_Foffset*Fsurf!C38*s_EF_iw*(1/365)*s_ET_iw*(1/24)))*Rad_Spec!BF38,".")</f>
        <v>.</v>
      </c>
      <c r="J38" s="30" t="str">
        <f>IFERROR((s_DL/(Rad_Spec!AZ38*s_GSF_i*s_Fam*s_Foffset*Fsurf!C38*s_EF_iw*(1/365)*s_ET_iw*(1/24)))*Rad_Spec!BF38,".")</f>
        <v>.</v>
      </c>
      <c r="K38" s="30" t="str">
        <f>IFERROR((s_DL/(Rad_Spec!BA38*s_GSF_i*s_Fam*s_Foffset*Fsurf!C38*s_EF_iw*(1/365)*s_ET_iw*(1/24)))*Rad_Spec!BF38,".")</f>
        <v>.</v>
      </c>
      <c r="L38" s="30" t="str">
        <f>IFERROR((s_DL/(Rad_Spec!BB38*s_GSF_i*s_Fam*s_Foffset*Fsurf!C38*s_EF_iw*(1/365)*s_ET_iw*(1/24)))*Rad_Spec!BF38,".")</f>
        <v>.</v>
      </c>
      <c r="M38" s="30" t="str">
        <f>IFERROR((s_DL/(Rad_Spec!AY38*s_GSF_i*s_Fam*s_Foffset*Fsurf!C38*s_EF_iw*(1/365)*s_ET_iw*(1/24)))*Rad_Spec!BF38,".")</f>
        <v>.</v>
      </c>
      <c r="N38" s="30">
        <f>IFERROR((s_DL/(Rad_Spec!AV38*s_GSF_i*s_Fam*s_Foffset*acf!D38*s_ET_iw*(1/24)*s_EF_iw*(1/365)))*Rad_Spec!BF38,".")</f>
        <v>197725519978.12097</v>
      </c>
      <c r="O38" s="30">
        <f>IFERROR((s_DL/(Rad_Spec!AZ38*s_GSF_i*s_Fam*s_Foffset*acf!E38*s_ET_iw*(1/24)*s_EF_iw*(1/365)))*Rad_Spec!BF38,".")</f>
        <v>654237132658.82275</v>
      </c>
      <c r="P38" s="30">
        <f>IFERROR((s_DL/(Rad_Spec!BA38*s_GSF_i*s_Fam*s_Foffset*acf!F38*s_ET_iw*(1/24)*s_EF_iw*(1/365)))*Rad_Spec!BF38,".")</f>
        <v>251023879707.24292</v>
      </c>
      <c r="Q38" s="30">
        <f>IFERROR((s_DL/(Rad_Spec!BB38*s_GSF_i*s_Fam*s_Foffset*acf!G38*s_ET_iw*(1/24)*s_EF_iw*(1/365)))*Rad_Spec!BF38,".")</f>
        <v>193843791978.55032</v>
      </c>
      <c r="R38" s="30">
        <f>IFERROR((s_DL/(Rad_Spec!AY38*s_GSF_i*s_Fam*s_Foffset*acf!C38*s_ET_iw*(1/24)*s_EF_iw*(1/365)))*Rad_Spec!BF38,".")</f>
        <v>664753250128.17322</v>
      </c>
    </row>
    <row r="39" spans="1:18">
      <c r="A39" s="88" t="s">
        <v>46</v>
      </c>
      <c r="B39" s="28"/>
      <c r="C39" s="30">
        <f>IFERROR((s_DL/(k_decay*Rad_Spec!V39*s_IFD_iw*s_EF_iw))*Rad_Spec!BF39,".")</f>
        <v>4888.9210491525027</v>
      </c>
      <c r="D39" s="30">
        <f>IFERROR((s_DL/(k_decay*Rad_Spec!AN39*s_IRA_iw*(1/s_PEFm_pp)*s_SLF*s_ET_iw*s_EF_iw))*Rad_Spec!BF39,".")</f>
        <v>99.821485594337148</v>
      </c>
      <c r="E39" s="30">
        <f>IFERROR((s_DL/(k_decay*Rad_Spec!AN39*s_IRA_iw*(1/s_PEF)*s_SLF*s_ET_iw*s_EF_iw))*Rad_Spec!BF39,".")</f>
        <v>489.92576320305977</v>
      </c>
      <c r="F39" s="30">
        <f>IFERROR((s_DL/(k_decay*Rad_Spec!AY39*s_GSF_i*s_Fam*s_Foffset*acf!C39*s_ET_iw*(1/24)*s_EF_iw*(1/365)))*Rad_Spec!BF39,".")</f>
        <v>4065746.4580717394</v>
      </c>
      <c r="G39" s="30">
        <f t="shared" si="4"/>
        <v>445.2527006217498</v>
      </c>
      <c r="H39" s="30">
        <f t="shared" si="5"/>
        <v>97.821769102306561</v>
      </c>
      <c r="I39" s="89">
        <f>IFERROR((s_DL/(Rad_Spec!AV39*s_GSF_i*s_Fam*s_Foffset*Fsurf!C39*s_EF_iw*(1/365)*s_ET_iw*(1/24)))*Rad_Spec!BF39,".")</f>
        <v>4636975.1936040279</v>
      </c>
      <c r="J39" s="30">
        <f>IFERROR((s_DL/(Rad_Spec!AZ39*s_GSF_i*s_Fam*s_Foffset*Fsurf!C39*s_EF_iw*(1/365)*s_ET_iw*(1/24)))*Rad_Spec!BF39,".")</f>
        <v>9966036.236999698</v>
      </c>
      <c r="K39" s="30">
        <f>IFERROR((s_DL/(Rad_Spec!BA39*s_GSF_i*s_Fam*s_Foffset*Fsurf!C39*s_EF_iw*(1/365)*s_ET_iw*(1/24)))*Rad_Spec!BF39,".")</f>
        <v>5473151.0481883595</v>
      </c>
      <c r="L39" s="30">
        <f>IFERROR((s_DL/(Rad_Spec!BB39*s_GSF_i*s_Fam*s_Foffset*Fsurf!C39*s_EF_iw*(1/365)*s_ET_iw*(1/24)))*Rad_Spec!BF39,".")</f>
        <v>4669401.5935592977</v>
      </c>
      <c r="M39" s="30">
        <f>IFERROR((s_DL/(Rad_Spec!AY39*s_GSF_i*s_Fam*s_Foffset*Fsurf!C39*s_EF_iw*(1/365)*s_ET_iw*(1/24)))*Rad_Spec!BF39,".")</f>
        <v>2980414.0273593296</v>
      </c>
      <c r="N39" s="30">
        <f>IFERROR((s_DL/(Rad_Spec!AV39*s_GSF_i*s_Fam*s_Foffset*acf!D39*s_ET_iw*(1/24)*s_EF_iw*(1/365)))*Rad_Spec!BF39,".")</f>
        <v>5596829.0586800594</v>
      </c>
      <c r="O39" s="30">
        <f>IFERROR((s_DL/(Rad_Spec!AZ39*s_GSF_i*s_Fam*s_Foffset*acf!E39*s_ET_iw*(1/24)*s_EF_iw*(1/365)))*Rad_Spec!BF39,".")</f>
        <v>12308750.057548376</v>
      </c>
      <c r="P39" s="30">
        <f>IFERROR((s_DL/(Rad_Spec!BA39*s_GSF_i*s_Fam*s_Foffset*acf!F39*s_ET_iw*(1/24)*s_EF_iw*(1/365)))*Rad_Spec!BF39,".")</f>
        <v>6789595.9072512193</v>
      </c>
      <c r="Q39" s="30">
        <f>IFERROR((s_DL/(Rad_Spec!BB39*s_GSF_i*s_Fam*s_Foffset*acf!G39*s_ET_iw*(1/24)*s_EF_iw*(1/365)))*Rad_Spec!BF39,".")</f>
        <v>5884385.033549536</v>
      </c>
      <c r="R39" s="30">
        <f>IFERROR((s_DL/(Rad_Spec!AY39*s_GSF_i*s_Fam*s_Foffset*acf!C39*s_ET_iw*(1/24)*s_EF_iw*(1/365)))*Rad_Spec!BF39,".")</f>
        <v>3597359.7310227104</v>
      </c>
    </row>
    <row r="40" spans="1:18">
      <c r="A40" s="88" t="s">
        <v>47</v>
      </c>
      <c r="B40" s="28"/>
      <c r="C40" s="30" t="str">
        <f>IFERROR((s_DL/(k_decay*Rad_Spec!V40*s_IFD_iw*s_EF_iw))*Rad_Spec!BF40,".")</f>
        <v>.</v>
      </c>
      <c r="D40" s="30" t="str">
        <f>IFERROR((s_DL/(k_decay*Rad_Spec!AN40*s_IRA_iw*(1/s_PEFm_pp)*s_SLF*s_ET_iw*s_EF_iw))*Rad_Spec!BF40,".")</f>
        <v>.</v>
      </c>
      <c r="E40" s="30" t="str">
        <f>IFERROR((s_DL/(k_decay*Rad_Spec!AN40*s_IRA_iw*(1/s_PEF)*s_SLF*s_ET_iw*s_EF_iw))*Rad_Spec!BF40,".")</f>
        <v>.</v>
      </c>
      <c r="F40" s="30">
        <f>IFERROR((s_DL/(k_decay*Rad_Spec!AY40*s_GSF_i*s_Fam*s_Foffset*acf!C40*s_ET_iw*(1/24)*s_EF_iw*(1/365)))*Rad_Spec!BF40,".")</f>
        <v>9320011308.4394417</v>
      </c>
      <c r="G40" s="30">
        <f t="shared" si="4"/>
        <v>9320011308.4394417</v>
      </c>
      <c r="H40" s="30">
        <f t="shared" si="5"/>
        <v>9320011308.4394417</v>
      </c>
      <c r="I40" s="89">
        <f>IFERROR((s_DL/(Rad_Spec!AV40*s_GSF_i*s_Fam*s_Foffset*Fsurf!C40*s_EF_iw*(1/365)*s_ET_iw*(1/24)))*Rad_Spec!BF40,".")</f>
        <v>2309971261.0689135</v>
      </c>
      <c r="J40" s="30">
        <f>IFERROR((s_DL/(Rad_Spec!AZ40*s_GSF_i*s_Fam*s_Foffset*Fsurf!C40*s_EF_iw*(1/365)*s_ET_iw*(1/24)))*Rad_Spec!BF40,".")</f>
        <v>7416472146.9901724</v>
      </c>
      <c r="K40" s="30">
        <f>IFERROR((s_DL/(Rad_Spec!BA40*s_GSF_i*s_Fam*s_Foffset*Fsurf!C40*s_EF_iw*(1/365)*s_ET_iw*(1/24)))*Rad_Spec!BF40,".")</f>
        <v>2997235437.9158635</v>
      </c>
      <c r="L40" s="30">
        <f>IFERROR((s_DL/(Rad_Spec!BB40*s_GSF_i*s_Fam*s_Foffset*Fsurf!C40*s_EF_iw*(1/365)*s_ET_iw*(1/24)))*Rad_Spec!BF40,".")</f>
        <v>2339777341.8569002</v>
      </c>
      <c r="M40" s="30">
        <f>IFERROR((s_DL/(Rad_Spec!AY40*s_GSF_i*s_Fam*s_Foffset*Fsurf!C40*s_EF_iw*(1/365)*s_ET_iw*(1/24)))*Rad_Spec!BF40,".")</f>
        <v>6858227398.7401037</v>
      </c>
      <c r="N40" s="30">
        <f>IFERROR((s_DL/(Rad_Spec!AV40*s_GSF_i*s_Fam*s_Foffset*acf!D40*s_ET_iw*(1/24)*s_EF_iw*(1/365)))*Rad_Spec!BF40,".")</f>
        <v>2830936414.2263293</v>
      </c>
      <c r="O40" s="30">
        <f>IFERROR((s_DL/(Rad_Spec!AZ40*s_GSF_i*s_Fam*s_Foffset*acf!E40*s_ET_iw*(1/24)*s_EF_iw*(1/365)))*Rad_Spec!BF40,".")</f>
        <v>9396870655.4297104</v>
      </c>
      <c r="P40" s="30">
        <f>IFERROR((s_DL/(Rad_Spec!BA40*s_GSF_i*s_Fam*s_Foffset*acf!F40*s_ET_iw*(1/24)*s_EF_iw*(1/365)))*Rad_Spec!BF40,".")</f>
        <v>3880824852.7126355</v>
      </c>
      <c r="Q40" s="30">
        <f>IFERROR((s_DL/(Rad_Spec!BB40*s_GSF_i*s_Fam*s_Foffset*acf!G40*s_ET_iw*(1/24)*s_EF_iw*(1/365)))*Rad_Spec!BF40,".")</f>
        <v>3005893952.7963133</v>
      </c>
      <c r="R40" s="30">
        <f>IFERROR((s_DL/(Rad_Spec!AY40*s_GSF_i*s_Fam*s_Foffset*acf!C40*s_ET_iw*(1/24)*s_EF_iw*(1/365)))*Rad_Spec!BF40,".")</f>
        <v>8246316812.7698259</v>
      </c>
    </row>
    <row r="41" spans="1:18">
      <c r="A41" s="34" t="s">
        <v>48</v>
      </c>
      <c r="B41" s="28" t="s">
        <v>9</v>
      </c>
      <c r="C41" s="30" t="str">
        <f>IFERROR((s_DL/(k_decay*Rad_Spec!V41*s_IFD_iw*s_EF_iw))*Rad_Spec!BF41,".")</f>
        <v>.</v>
      </c>
      <c r="D41" s="30" t="str">
        <f>IFERROR((s_DL/(k_decay*Rad_Spec!AN41*s_IRA_iw*(1/s_PEFm_pp)*s_SLF*s_ET_iw*s_EF_iw))*Rad_Spec!BF41,".")</f>
        <v>.</v>
      </c>
      <c r="E41" s="30" t="str">
        <f>IFERROR((s_DL/(k_decay*Rad_Spec!AN41*s_IRA_iw*(1/s_PEF)*s_SLF*s_ET_iw*s_EF_iw))*Rad_Spec!BF41,".")</f>
        <v>.</v>
      </c>
      <c r="F41" s="30">
        <f>IFERROR((s_DL/(k_decay*Rad_Spec!AY41*s_GSF_i*s_Fam*s_Foffset*acf!C41*s_ET_iw*(1/24)*s_EF_iw*(1/365)))*Rad_Spec!BF41,".")</f>
        <v>286729709.18978125</v>
      </c>
      <c r="G41" s="30">
        <f t="shared" si="4"/>
        <v>286729709.18978125</v>
      </c>
      <c r="H41" s="30">
        <f t="shared" si="5"/>
        <v>286729709.18978125</v>
      </c>
      <c r="I41" s="89">
        <f>IFERROR((s_DL/(Rad_Spec!AV41*s_GSF_i*s_Fam*s_Foffset*Fsurf!C41*s_EF_iw*(1/365)*s_ET_iw*(1/24)))*Rad_Spec!BF41,".")</f>
        <v>52216278.428701364</v>
      </c>
      <c r="J41" s="30">
        <f>IFERROR((s_DL/(Rad_Spec!AZ41*s_GSF_i*s_Fam*s_Foffset*Fsurf!C41*s_EF_iw*(1/365)*s_ET_iw*(1/24)))*Rad_Spec!BF41,".")</f>
        <v>217720505.96294779</v>
      </c>
      <c r="K41" s="30">
        <f>IFERROR((s_DL/(Rad_Spec!BA41*s_GSF_i*s_Fam*s_Foffset*Fsurf!C41*s_EF_iw*(1/365)*s_ET_iw*(1/24)))*Rad_Spec!BF41,".")</f>
        <v>77887461.338209376</v>
      </c>
      <c r="L41" s="30">
        <f>IFERROR((s_DL/(Rad_Spec!BB41*s_GSF_i*s_Fam*s_Foffset*Fsurf!C41*s_EF_iw*(1/365)*s_ET_iw*(1/24)))*Rad_Spec!BF41,".")</f>
        <v>54271438.075312071</v>
      </c>
      <c r="M41" s="30">
        <f>IFERROR((s_DL/(Rad_Spec!AY41*s_GSF_i*s_Fam*s_Foffset*Fsurf!C41*s_EF_iw*(1/365)*s_ET_iw*(1/24)))*Rad_Spec!BF41,".")</f>
        <v>221159462.63203549</v>
      </c>
      <c r="N41" s="30">
        <f>IFERROR((s_DL/(Rad_Spec!AV41*s_GSF_i*s_Fam*s_Foffset*acf!D41*s_ET_iw*(1/24)*s_EF_iw*(1/365)))*Rad_Spec!BF41,".")</f>
        <v>67463431.729882166</v>
      </c>
      <c r="O41" s="30">
        <f>IFERROR((s_DL/(Rad_Spec!AZ41*s_GSF_i*s_Fam*s_Foffset*acf!E41*s_ET_iw*(1/24)*s_EF_iw*(1/365)))*Rad_Spec!BF41,".")</f>
        <v>260103431.1237351</v>
      </c>
      <c r="P41" s="30">
        <f>IFERROR((s_DL/(Rad_Spec!BA41*s_GSF_i*s_Fam*s_Foffset*acf!F41*s_ET_iw*(1/24)*s_EF_iw*(1/365)))*Rad_Spec!BF41,".")</f>
        <v>91219105.080358103</v>
      </c>
      <c r="Q41" s="30">
        <f>IFERROR((s_DL/(Rad_Spec!BB41*s_GSF_i*s_Fam*s_Foffset*acf!G41*s_ET_iw*(1/24)*s_EF_iw*(1/365)))*Rad_Spec!BF41,".")</f>
        <v>65590572.355628259</v>
      </c>
      <c r="R41" s="30">
        <f>IFERROR((s_DL/(Rad_Spec!AY41*s_GSF_i*s_Fam*s_Foffset*acf!C41*s_ET_iw*(1/24)*s_EF_iw*(1/365)))*Rad_Spec!BF41,".")</f>
        <v>253697548.57177368</v>
      </c>
    </row>
    <row r="42" spans="1:18">
      <c r="A42" s="88" t="s">
        <v>49</v>
      </c>
      <c r="B42" s="28"/>
      <c r="C42" s="30" t="str">
        <f>IFERROR((s_DL/(k_decay*Rad_Spec!V42*s_IFD_iw*s_EF_iw))*Rad_Spec!BF42,".")</f>
        <v>.</v>
      </c>
      <c r="D42" s="30" t="str">
        <f>IFERROR((s_DL/(k_decay*Rad_Spec!AN42*s_IRA_iw*(1/s_PEFm_pp)*s_SLF*s_ET_iw*s_EF_iw))*Rad_Spec!BF42,".")</f>
        <v>.</v>
      </c>
      <c r="E42" s="30" t="str">
        <f>IFERROR((s_DL/(k_decay*Rad_Spec!AN42*s_IRA_iw*(1/s_PEF)*s_SLF*s_ET_iw*s_EF_iw))*Rad_Spec!BF42,".")</f>
        <v>.</v>
      </c>
      <c r="F42" s="30">
        <f>IFERROR((s_DL/(k_decay*Rad_Spec!AY42*s_GSF_i*s_Fam*s_Foffset*acf!C42*s_ET_iw*(1/24)*s_EF_iw*(1/365)))*Rad_Spec!BF42,".")</f>
        <v>4885527.2709957929</v>
      </c>
      <c r="G42" s="30">
        <f t="shared" si="4"/>
        <v>4885527.2709957929</v>
      </c>
      <c r="H42" s="30">
        <f t="shared" si="5"/>
        <v>4885527.2709957929</v>
      </c>
      <c r="I42" s="89" t="str">
        <f>IFERROR((s_DL/(Rad_Spec!AV42*s_GSF_i*s_Fam*s_Foffset*Fsurf!C42*s_EF_iw*(1/365)*s_ET_iw*(1/24)))*Rad_Spec!BF42,".")</f>
        <v>.</v>
      </c>
      <c r="J42" s="30" t="str">
        <f>IFERROR((s_DL/(Rad_Spec!AZ42*s_GSF_i*s_Fam*s_Foffset*Fsurf!C42*s_EF_iw*(1/365)*s_ET_iw*(1/24)))*Rad_Spec!BF42,".")</f>
        <v>.</v>
      </c>
      <c r="K42" s="30" t="str">
        <f>IFERROR((s_DL/(Rad_Spec!BA42*s_GSF_i*s_Fam*s_Foffset*Fsurf!C42*s_EF_iw*(1/365)*s_ET_iw*(1/24)))*Rad_Spec!BF42,".")</f>
        <v>.</v>
      </c>
      <c r="L42" s="30" t="str">
        <f>IFERROR((s_DL/(Rad_Spec!BB42*s_GSF_i*s_Fam*s_Foffset*Fsurf!C42*s_EF_iw*(1/365)*s_ET_iw*(1/24)))*Rad_Spec!BF42,".")</f>
        <v>.</v>
      </c>
      <c r="M42" s="30" t="str">
        <f>IFERROR((s_DL/(Rad_Spec!AY42*s_GSF_i*s_Fam*s_Foffset*Fsurf!C42*s_EF_iw*(1/365)*s_ET_iw*(1/24)))*Rad_Spec!BF42,".")</f>
        <v>.</v>
      </c>
      <c r="N42" s="30">
        <f>IFERROR((s_DL/(Rad_Spec!AV42*s_GSF_i*s_Fam*s_Foffset*acf!D42*s_ET_iw*(1/24)*s_EF_iw*(1/365)))*Rad_Spec!BF42,".")</f>
        <v>690831.56264564267</v>
      </c>
      <c r="O42" s="30">
        <f>IFERROR((s_DL/(Rad_Spec!AZ42*s_GSF_i*s_Fam*s_Foffset*acf!E42*s_ET_iw*(1/24)*s_EF_iw*(1/365)))*Rad_Spec!BF42,".")</f>
        <v>3937230.3358900868</v>
      </c>
      <c r="P42" s="30">
        <f>IFERROR((s_DL/(Rad_Spec!BA42*s_GSF_i*s_Fam*s_Foffset*acf!F42*s_ET_iw*(1/24)*s_EF_iw*(1/365)))*Rad_Spec!BF42,".")</f>
        <v>1350398.0217030125</v>
      </c>
      <c r="Q42" s="30">
        <f>IFERROR((s_DL/(Rad_Spec!BB42*s_GSF_i*s_Fam*s_Foffset*acf!G42*s_ET_iw*(1/24)*s_EF_iw*(1/365)))*Rad_Spec!BF42,".")</f>
        <v>839842.30243721534</v>
      </c>
      <c r="R42" s="30">
        <f>IFERROR((s_DL/(Rad_Spec!AY42*s_GSF_i*s_Fam*s_Foffset*acf!C42*s_ET_iw*(1/24)*s_EF_iw*(1/365)))*Rad_Spec!BF42,".")</f>
        <v>4322699.226510264</v>
      </c>
    </row>
    <row r="43" spans="1:18">
      <c r="A43" s="88" t="s">
        <v>50</v>
      </c>
      <c r="B43" s="28"/>
      <c r="C43" s="30" t="str">
        <f>IFERROR((s_DL/(k_decay*Rad_Spec!V43*s_IFD_iw*s_EF_iw))*Rad_Spec!BF43,".")</f>
        <v>.</v>
      </c>
      <c r="D43" s="30" t="str">
        <f>IFERROR((s_DL/(k_decay*Rad_Spec!AN43*s_IRA_iw*(1/s_PEFm_pp)*s_SLF*s_ET_iw*s_EF_iw))*Rad_Spec!BF43,".")</f>
        <v>.</v>
      </c>
      <c r="E43" s="30" t="str">
        <f>IFERROR((s_DL/(k_decay*Rad_Spec!AN43*s_IRA_iw*(1/s_PEF)*s_SLF*s_ET_iw*s_EF_iw))*Rad_Spec!BF43,".")</f>
        <v>.</v>
      </c>
      <c r="F43" s="30">
        <f>IFERROR((s_DL/(k_decay*Rad_Spec!AY43*s_GSF_i*s_Fam*s_Foffset*acf!C43*s_ET_iw*(1/24)*s_EF_iw*(1/365)))*Rad_Spec!BF43,".")</f>
        <v>32020587.440778602</v>
      </c>
      <c r="G43" s="30">
        <f t="shared" si="4"/>
        <v>32020587.440778598</v>
      </c>
      <c r="H43" s="30">
        <f t="shared" si="5"/>
        <v>32020587.440778598</v>
      </c>
      <c r="I43" s="89" t="str">
        <f>IFERROR((s_DL/(Rad_Spec!AV43*s_GSF_i*s_Fam*s_Foffset*Fsurf!C43*s_EF_iw*(1/365)*s_ET_iw*(1/24)))*Rad_Spec!BF43,".")</f>
        <v>.</v>
      </c>
      <c r="J43" s="30" t="str">
        <f>IFERROR((s_DL/(Rad_Spec!AZ43*s_GSF_i*s_Fam*s_Foffset*Fsurf!C43*s_EF_iw*(1/365)*s_ET_iw*(1/24)))*Rad_Spec!BF43,".")</f>
        <v>.</v>
      </c>
      <c r="K43" s="30" t="str">
        <f>IFERROR((s_DL/(Rad_Spec!BA43*s_GSF_i*s_Fam*s_Foffset*Fsurf!C43*s_EF_iw*(1/365)*s_ET_iw*(1/24)))*Rad_Spec!BF43,".")</f>
        <v>.</v>
      </c>
      <c r="L43" s="30" t="str">
        <f>IFERROR((s_DL/(Rad_Spec!BB43*s_GSF_i*s_Fam*s_Foffset*Fsurf!C43*s_EF_iw*(1/365)*s_ET_iw*(1/24)))*Rad_Spec!BF43,".")</f>
        <v>.</v>
      </c>
      <c r="M43" s="30" t="str">
        <f>IFERROR((s_DL/(Rad_Spec!AY43*s_GSF_i*s_Fam*s_Foffset*Fsurf!C43*s_EF_iw*(1/365)*s_ET_iw*(1/24)))*Rad_Spec!BF43,".")</f>
        <v>.</v>
      </c>
      <c r="N43" s="30">
        <f>IFERROR((s_DL/(Rad_Spec!AV43*s_GSF_i*s_Fam*s_Foffset*acf!D43*s_ET_iw*(1/24)*s_EF_iw*(1/365)))*Rad_Spec!BF43,".")</f>
        <v>5675687.5096397484</v>
      </c>
      <c r="O43" s="30">
        <f>IFERROR((s_DL/(Rad_Spec!AZ43*s_GSF_i*s_Fam*s_Foffset*acf!E43*s_ET_iw*(1/24)*s_EF_iw*(1/365)))*Rad_Spec!BF43,".")</f>
        <v>28060278.98862702</v>
      </c>
      <c r="P43" s="30">
        <f>IFERROR((s_DL/(Rad_Spec!BA43*s_GSF_i*s_Fam*s_Foffset*acf!F43*s_ET_iw*(1/24)*s_EF_iw*(1/365)))*Rad_Spec!BF43,".")</f>
        <v>9897237.4514011163</v>
      </c>
      <c r="Q43" s="30">
        <f>IFERROR((s_DL/(Rad_Spec!BB43*s_GSF_i*s_Fam*s_Foffset*acf!G43*s_ET_iw*(1/24)*s_EF_iw*(1/365)))*Rad_Spec!BF43,".")</f>
        <v>6388531.9375218684</v>
      </c>
      <c r="R43" s="30">
        <f>IFERROR((s_DL/(Rad_Spec!AY43*s_GSF_i*s_Fam*s_Foffset*acf!C43*s_ET_iw*(1/24)*s_EF_iw*(1/365)))*Rad_Spec!BF43,".")</f>
        <v>28331715.469975341</v>
      </c>
    </row>
    <row r="44" spans="1:18">
      <c r="A44" s="88" t="s">
        <v>51</v>
      </c>
      <c r="B44" s="28"/>
      <c r="C44" s="30">
        <f>IFERROR((s_DL/(k_decay*Rad_Spec!V44*s_IFD_iw*s_EF_iw))*Rad_Spec!BF44,".")</f>
        <v>425.74026411777567</v>
      </c>
      <c r="D44" s="30">
        <f>IFERROR((s_DL/(k_decay*Rad_Spec!AN44*s_IRA_iw*(1/s_PEFm_pp)*s_SLF*s_ET_iw*s_EF_iw))*Rad_Spec!BF44,".")</f>
        <v>188.43466263156051</v>
      </c>
      <c r="E44" s="30">
        <f>IFERROR((s_DL/(k_decay*Rad_Spec!AN44*s_IRA_iw*(1/s_PEF)*s_SLF*s_ET_iw*s_EF_iw))*Rad_Spec!BF44,".")</f>
        <v>924.8409333322486</v>
      </c>
      <c r="F44" s="30">
        <f>IFERROR((s_DL/(k_decay*Rad_Spec!AY44*s_GSF_i*s_Fam*s_Foffset*acf!C44*s_ET_iw*(1/24)*s_EF_iw*(1/365)))*Rad_Spec!BF44,".")</f>
        <v>3809.0045538681566</v>
      </c>
      <c r="G44" s="30">
        <f t="shared" si="4"/>
        <v>270.80802478928484</v>
      </c>
      <c r="H44" s="30">
        <f t="shared" si="5"/>
        <v>126.29029239163481</v>
      </c>
      <c r="I44" s="89">
        <f>IFERROR((s_DL/(Rad_Spec!AV44*s_GSF_i*s_Fam*s_Foffset*Fsurf!C44*s_EF_iw*(1/365)*s_ET_iw*(1/24)))*Rad_Spec!BF44,".")</f>
        <v>1168.4564787378818</v>
      </c>
      <c r="J44" s="30">
        <f>IFERROR((s_DL/(Rad_Spec!AZ44*s_GSF_i*s_Fam*s_Foffset*Fsurf!C44*s_EF_iw*(1/365)*s_ET_iw*(1/24)))*Rad_Spec!BF44,".")</f>
        <v>3749.752490590196</v>
      </c>
      <c r="K44" s="30">
        <f>IFERROR((s_DL/(Rad_Spec!BA44*s_GSF_i*s_Fam*s_Foffset*Fsurf!C44*s_EF_iw*(1/365)*s_ET_iw*(1/24)))*Rad_Spec!BF44,".")</f>
        <v>1618.3699042603666</v>
      </c>
      <c r="L44" s="30">
        <f>IFERROR((s_DL/(Rad_Spec!BB44*s_GSF_i*s_Fam*s_Foffset*Fsurf!C44*s_EF_iw*(1/365)*s_ET_iw*(1/24)))*Rad_Spec!BF44,".")</f>
        <v>1206.5449654264983</v>
      </c>
      <c r="M44" s="30">
        <f>IFERROR((s_DL/(Rad_Spec!AY44*s_GSF_i*s_Fam*s_Foffset*Fsurf!C44*s_EF_iw*(1/365)*s_ET_iw*(1/24)))*Rad_Spec!BF44,".")</f>
        <v>2971.6744168175996</v>
      </c>
      <c r="N44" s="30">
        <f>IFERROR((s_DL/(Rad_Spec!AV44*s_GSF_i*s_Fam*s_Foffset*acf!D44*s_ET_iw*(1/24)*s_EF_iw*(1/365)))*Rad_Spec!BF44,".")</f>
        <v>1508.3999328268483</v>
      </c>
      <c r="O44" s="30">
        <f>IFERROR((s_DL/(Rad_Spec!AZ44*s_GSF_i*s_Fam*s_Foffset*acf!E44*s_ET_iw*(1/24)*s_EF_iw*(1/365)))*Rad_Spec!BF44,".")</f>
        <v>4308.4787995632478</v>
      </c>
      <c r="P44" s="30">
        <f>IFERROR((s_DL/(Rad_Spec!BA44*s_GSF_i*s_Fam*s_Foffset*acf!F44*s_ET_iw*(1/24)*s_EF_iw*(1/365)))*Rad_Spec!BF44,".")</f>
        <v>1906.8642376854039</v>
      </c>
      <c r="Q44" s="30">
        <f>IFERROR((s_DL/(Rad_Spec!BB44*s_GSF_i*s_Fam*s_Foffset*acf!G44*s_ET_iw*(1/24)*s_EF_iw*(1/365)))*Rad_Spec!BF44,".")</f>
        <v>1448.8713694015632</v>
      </c>
      <c r="R44" s="30">
        <f>IFERROR((s_DL/(Rad_Spec!AY44*s_GSF_i*s_Fam*s_Foffset*acf!C44*s_ET_iw*(1/24)*s_EF_iw*(1/365)))*Rad_Spec!BF44,".")</f>
        <v>3370.1952983723568</v>
      </c>
    </row>
    <row r="45" spans="1:18">
      <c r="A45" s="88" t="s">
        <v>52</v>
      </c>
      <c r="B45" s="28"/>
      <c r="C45" s="30">
        <f>IFERROR((s_DL/(k_decay*Rad_Spec!V45*s_IFD_iw*s_EF_iw))*Rad_Spec!BF45,".")</f>
        <v>67713.362537969573</v>
      </c>
      <c r="D45" s="30">
        <f>IFERROR((s_DL/(k_decay*Rad_Spec!AN45*s_IRA_iw*(1/s_PEFm_pp)*s_SLF*s_ET_iw*s_EF_iw))*Rad_Spec!BF45,".")</f>
        <v>125681.43399512144</v>
      </c>
      <c r="E45" s="30">
        <f>IFERROR((s_DL/(k_decay*Rad_Spec!AN45*s_IRA_iw*(1/s_PEF)*s_SLF*s_ET_iw*s_EF_iw))*Rad_Spec!BF45,".")</f>
        <v>616846.88525621349</v>
      </c>
      <c r="F45" s="30">
        <f>IFERROR((s_DL/(k_decay*Rad_Spec!AY45*s_GSF_i*s_Fam*s_Foffset*acf!C45*s_ET_iw*(1/24)*s_EF_iw*(1/365)))*Rad_Spec!BF45,".")</f>
        <v>54064.45066386251</v>
      </c>
      <c r="G45" s="30">
        <f t="shared" si="4"/>
        <v>28665.020583523645</v>
      </c>
      <c r="H45" s="30">
        <f t="shared" si="5"/>
        <v>24259.361124120329</v>
      </c>
      <c r="I45" s="89">
        <f>IFERROR((s_DL/(Rad_Spec!AV45*s_GSF_i*s_Fam*s_Foffset*Fsurf!C45*s_EF_iw*(1/365)*s_ET_iw*(1/24)))*Rad_Spec!BF45,".")</f>
        <v>9017.1786230277103</v>
      </c>
      <c r="J45" s="30">
        <f>IFERROR((s_DL/(Rad_Spec!AZ45*s_GSF_i*s_Fam*s_Foffset*Fsurf!C45*s_EF_iw*(1/365)*s_ET_iw*(1/24)))*Rad_Spec!BF45,".")</f>
        <v>44601.098565513399</v>
      </c>
      <c r="K45" s="30">
        <f>IFERROR((s_DL/(Rad_Spec!BA45*s_GSF_i*s_Fam*s_Foffset*Fsurf!C45*s_EF_iw*(1/365)*s_ET_iw*(1/24)))*Rad_Spec!BF45,".")</f>
        <v>15694.764954675255</v>
      </c>
      <c r="L45" s="30">
        <f>IFERROR((s_DL/(Rad_Spec!BB45*s_GSF_i*s_Fam*s_Foffset*Fsurf!C45*s_EF_iw*(1/365)*s_ET_iw*(1/24)))*Rad_Spec!BF45,".")</f>
        <v>10116.834552665234</v>
      </c>
      <c r="M45" s="30">
        <f>IFERROR((s_DL/(Rad_Spec!AY45*s_GSF_i*s_Fam*s_Foffset*Fsurf!C45*s_EF_iw*(1/365)*s_ET_iw*(1/24)))*Rad_Spec!BF45,".")</f>
        <v>42960.086755351796</v>
      </c>
      <c r="N45" s="30">
        <f>IFERROR((s_DL/(Rad_Spec!AV45*s_GSF_i*s_Fam*s_Foffset*acf!D45*s_ET_iw*(1/24)*s_EF_iw*(1/365)))*Rad_Spec!BF45,".")</f>
        <v>9778.1442618984238</v>
      </c>
      <c r="O45" s="30">
        <f>IFERROR((s_DL/(Rad_Spec!AZ45*s_GSF_i*s_Fam*s_Foffset*acf!E45*s_ET_iw*(1/24)*s_EF_iw*(1/365)))*Rad_Spec!BF45,".")</f>
        <v>47510.523798724469</v>
      </c>
      <c r="P45" s="30">
        <f>IFERROR((s_DL/(Rad_Spec!BA45*s_GSF_i*s_Fam*s_Foffset*acf!F45*s_ET_iw*(1/24)*s_EF_iw*(1/365)))*Rad_Spec!BF45,".")</f>
        <v>16605.78216720092</v>
      </c>
      <c r="Q45" s="30">
        <f>IFERROR((s_DL/(Rad_Spec!BB45*s_GSF_i*s_Fam*s_Foffset*acf!G45*s_ET_iw*(1/24)*s_EF_iw*(1/365)))*Rad_Spec!BF45,".")</f>
        <v>10923.411689168224</v>
      </c>
      <c r="R45" s="30">
        <f>IFERROR((s_DL/(Rad_Spec!AY45*s_GSF_i*s_Fam*s_Foffset*acf!C45*s_ET_iw*(1/24)*s_EF_iw*(1/365)))*Rad_Spec!BF45,".")</f>
        <v>47836.056602084209</v>
      </c>
    </row>
    <row r="46" spans="1:18">
      <c r="A46" s="88" t="s">
        <v>53</v>
      </c>
      <c r="B46" s="28"/>
      <c r="C46" s="30">
        <f>IFERROR((s_DL/(k_decay*Rad_Spec!V46*s_IFD_iw*s_EF_iw))*Rad_Spec!BF46,".")</f>
        <v>1011.5945742123329</v>
      </c>
      <c r="D46" s="30">
        <f>IFERROR((s_DL/(k_decay*Rad_Spec!AN46*s_IRA_iw*(1/s_PEFm_pp)*s_SLF*s_ET_iw*s_EF_iw))*Rad_Spec!BF46,".")</f>
        <v>374.6141513502161</v>
      </c>
      <c r="E46" s="30">
        <f>IFERROR((s_DL/(k_decay*Rad_Spec!AN46*s_IRA_iw*(1/s_PEF)*s_SLF*s_ET_iw*s_EF_iw))*Rad_Spec!BF46,".")</f>
        <v>1838.6134299060463</v>
      </c>
      <c r="F46" s="30" t="str">
        <f>IFERROR((s_DL/(k_decay*Rad_Spec!AY46*s_GSF_i*s_Fam*s_Foffset*acf!C46*s_ET_iw*(1/24)*s_EF_iw*(1/365)))*Rad_Spec!BF46,".")</f>
        <v>.</v>
      </c>
      <c r="G46" s="30">
        <f t="shared" si="4"/>
        <v>652.55987179861779</v>
      </c>
      <c r="H46" s="30">
        <f t="shared" si="5"/>
        <v>273.3770433996138</v>
      </c>
      <c r="I46" s="89" t="str">
        <f>IFERROR((s_DL/(Rad_Spec!AV46*s_GSF_i*s_Fam*s_Foffset*Fsurf!C46*s_EF_iw*(1/365)*s_ET_iw*(1/24)))*Rad_Spec!BF46,".")</f>
        <v>.</v>
      </c>
      <c r="J46" s="30" t="str">
        <f>IFERROR((s_DL/(Rad_Spec!AZ46*s_GSF_i*s_Fam*s_Foffset*Fsurf!C46*s_EF_iw*(1/365)*s_ET_iw*(1/24)))*Rad_Spec!BF46,".")</f>
        <v>.</v>
      </c>
      <c r="K46" s="30" t="str">
        <f>IFERROR((s_DL/(Rad_Spec!BA46*s_GSF_i*s_Fam*s_Foffset*Fsurf!C46*s_EF_iw*(1/365)*s_ET_iw*(1/24)))*Rad_Spec!BF46,".")</f>
        <v>.</v>
      </c>
      <c r="L46" s="30" t="str">
        <f>IFERROR((s_DL/(Rad_Spec!BB46*s_GSF_i*s_Fam*s_Foffset*Fsurf!C46*s_EF_iw*(1/365)*s_ET_iw*(1/24)))*Rad_Spec!BF46,".")</f>
        <v>.</v>
      </c>
      <c r="M46" s="30" t="str">
        <f>IFERROR((s_DL/(Rad_Spec!AY46*s_GSF_i*s_Fam*s_Foffset*Fsurf!C46*s_EF_iw*(1/365)*s_ET_iw*(1/24)))*Rad_Spec!BF46,".")</f>
        <v>.</v>
      </c>
      <c r="N46" s="30" t="str">
        <f>IFERROR((s_DL/(Rad_Spec!AV46*s_GSF_i*s_Fam*s_Foffset*acf!D46*s_ET_iw*(1/24)*s_EF_iw*(1/365)))*Rad_Spec!BF46,".")</f>
        <v>.</v>
      </c>
      <c r="O46" s="30" t="str">
        <f>IFERROR((s_DL/(Rad_Spec!AZ46*s_GSF_i*s_Fam*s_Foffset*acf!E46*s_ET_iw*(1/24)*s_EF_iw*(1/365)))*Rad_Spec!BF46,".")</f>
        <v>.</v>
      </c>
      <c r="P46" s="30" t="str">
        <f>IFERROR((s_DL/(Rad_Spec!BA46*s_GSF_i*s_Fam*s_Foffset*acf!F46*s_ET_iw*(1/24)*s_EF_iw*(1/365)))*Rad_Spec!BF46,".")</f>
        <v>.</v>
      </c>
      <c r="Q46" s="30" t="str">
        <f>IFERROR((s_DL/(Rad_Spec!BB46*s_GSF_i*s_Fam*s_Foffset*acf!G46*s_ET_iw*(1/24)*s_EF_iw*(1/365)))*Rad_Spec!BF46,".")</f>
        <v>.</v>
      </c>
      <c r="R46" s="30" t="str">
        <f>IFERROR((s_DL/(Rad_Spec!AY46*s_GSF_i*s_Fam*s_Foffset*acf!C46*s_ET_iw*(1/24)*s_EF_iw*(1/365)))*Rad_Spec!BF46,".")</f>
        <v>.</v>
      </c>
    </row>
    <row r="47" spans="1:18">
      <c r="A47" s="88" t="s">
        <v>54</v>
      </c>
      <c r="B47" s="28"/>
      <c r="C47" s="30" t="str">
        <f>IFERROR((s_DL/(k_decay*Rad_Spec!V47*s_IFD_iw*s_EF_iw))*Rad_Spec!BF47,".")</f>
        <v>.</v>
      </c>
      <c r="D47" s="30" t="str">
        <f>IFERROR((s_DL/(k_decay*Rad_Spec!AN47*s_IRA_iw*(1/s_PEFm_pp)*s_SLF*s_ET_iw*s_EF_iw))*Rad_Spec!BF47,".")</f>
        <v>.</v>
      </c>
      <c r="E47" s="30" t="str">
        <f>IFERROR((s_DL/(k_decay*Rad_Spec!AN47*s_IRA_iw*(1/s_PEF)*s_SLF*s_ET_iw*s_EF_iw))*Rad_Spec!BF47,".")</f>
        <v>.</v>
      </c>
      <c r="F47" s="30">
        <f>IFERROR((s_DL/(k_decay*Rad_Spec!AY47*s_GSF_i*s_Fam*s_Foffset*acf!C47*s_ET_iw*(1/24)*s_EF_iw*(1/365)))*Rad_Spec!BF47,".")</f>
        <v>29427862.386074837</v>
      </c>
      <c r="G47" s="30">
        <f t="shared" si="4"/>
        <v>29427862.386074837</v>
      </c>
      <c r="H47" s="30">
        <f t="shared" si="5"/>
        <v>29427862.386074837</v>
      </c>
      <c r="I47" s="89" t="str">
        <f>IFERROR((s_DL/(Rad_Spec!AV47*s_GSF_i*s_Fam*s_Foffset*Fsurf!C47*s_EF_iw*(1/365)*s_ET_iw*(1/24)))*Rad_Spec!BF47,".")</f>
        <v>.</v>
      </c>
      <c r="J47" s="30" t="str">
        <f>IFERROR((s_DL/(Rad_Spec!AZ47*s_GSF_i*s_Fam*s_Foffset*Fsurf!C47*s_EF_iw*(1/365)*s_ET_iw*(1/24)))*Rad_Spec!BF47,".")</f>
        <v>.</v>
      </c>
      <c r="K47" s="30" t="str">
        <f>IFERROR((s_DL/(Rad_Spec!BA47*s_GSF_i*s_Fam*s_Foffset*Fsurf!C47*s_EF_iw*(1/365)*s_ET_iw*(1/24)))*Rad_Spec!BF47,".")</f>
        <v>.</v>
      </c>
      <c r="L47" s="30" t="str">
        <f>IFERROR((s_DL/(Rad_Spec!BB47*s_GSF_i*s_Fam*s_Foffset*Fsurf!C47*s_EF_iw*(1/365)*s_ET_iw*(1/24)))*Rad_Spec!BF47,".")</f>
        <v>.</v>
      </c>
      <c r="M47" s="30" t="str">
        <f>IFERROR((s_DL/(Rad_Spec!AY47*s_GSF_i*s_Fam*s_Foffset*Fsurf!C47*s_EF_iw*(1/365)*s_ET_iw*(1/24)))*Rad_Spec!BF47,".")</f>
        <v>.</v>
      </c>
      <c r="N47" s="30">
        <f>IFERROR((s_DL/(Rad_Spec!AV47*s_GSF_i*s_Fam*s_Foffset*acf!D47*s_ET_iw*(1/24)*s_EF_iw*(1/365)))*Rad_Spec!BF47,".")</f>
        <v>6141389.1239120997</v>
      </c>
      <c r="O47" s="30">
        <f>IFERROR((s_DL/(Rad_Spec!AZ47*s_GSF_i*s_Fam*s_Foffset*acf!E47*s_ET_iw*(1/24)*s_EF_iw*(1/365)))*Rad_Spec!BF47,".")</f>
        <v>27325226.181852926</v>
      </c>
      <c r="P47" s="30">
        <f>IFERROR((s_DL/(Rad_Spec!BA47*s_GSF_i*s_Fam*s_Foffset*acf!F47*s_ET_iw*(1/24)*s_EF_iw*(1/365)))*Rad_Spec!BF47,".")</f>
        <v>9742206.7239179406</v>
      </c>
      <c r="Q47" s="30">
        <f>IFERROR((s_DL/(Rad_Spec!BB47*s_GSF_i*s_Fam*s_Foffset*acf!G47*s_ET_iw*(1/24)*s_EF_iw*(1/365)))*Rad_Spec!BF47,".")</f>
        <v>6873974.160258159</v>
      </c>
      <c r="R47" s="30">
        <f>IFERROR((s_DL/(Rad_Spec!AY47*s_GSF_i*s_Fam*s_Foffset*acf!C47*s_ET_iw*(1/24)*s_EF_iw*(1/365)))*Rad_Spec!BF47,".")</f>
        <v>26037680.462728847</v>
      </c>
    </row>
    <row r="48" spans="1:18">
      <c r="A48" s="88" t="s">
        <v>55</v>
      </c>
      <c r="B48" s="28"/>
      <c r="C48" s="30" t="str">
        <f>IFERROR((s_DL/(k_decay*Rad_Spec!V48*s_IFD_iw*s_EF_iw))*Rad_Spec!BF48,".")</f>
        <v>.</v>
      </c>
      <c r="D48" s="30" t="str">
        <f>IFERROR((s_DL/(k_decay*Rad_Spec!AN48*s_IRA_iw*(1/s_PEFm_pp)*s_SLF*s_ET_iw*s_EF_iw))*Rad_Spec!BF48,".")</f>
        <v>.</v>
      </c>
      <c r="E48" s="30" t="str">
        <f>IFERROR((s_DL/(k_decay*Rad_Spec!AN48*s_IRA_iw*(1/s_PEF)*s_SLF*s_ET_iw*s_EF_iw))*Rad_Spec!BF48,".")</f>
        <v>.</v>
      </c>
      <c r="F48" s="30">
        <f>IFERROR((s_DL/(k_decay*Rad_Spec!AY48*s_GSF_i*s_Fam*s_Foffset*acf!C48*s_ET_iw*(1/24)*s_EF_iw*(1/365)))*Rad_Spec!BF48,".")</f>
        <v>111481552.92732142</v>
      </c>
      <c r="G48" s="30">
        <f t="shared" si="4"/>
        <v>111481552.92732142</v>
      </c>
      <c r="H48" s="30">
        <f t="shared" si="5"/>
        <v>111481552.92732142</v>
      </c>
      <c r="I48" s="89" t="str">
        <f>IFERROR((s_DL/(Rad_Spec!AV48*s_GSF_i*s_Fam*s_Foffset*Fsurf!C48*s_EF_iw*(1/365)*s_ET_iw*(1/24)))*Rad_Spec!BF48,".")</f>
        <v>.</v>
      </c>
      <c r="J48" s="30" t="str">
        <f>IFERROR((s_DL/(Rad_Spec!AZ48*s_GSF_i*s_Fam*s_Foffset*Fsurf!C48*s_EF_iw*(1/365)*s_ET_iw*(1/24)))*Rad_Spec!BF48,".")</f>
        <v>.</v>
      </c>
      <c r="K48" s="30" t="str">
        <f>IFERROR((s_DL/(Rad_Spec!BA48*s_GSF_i*s_Fam*s_Foffset*Fsurf!C48*s_EF_iw*(1/365)*s_ET_iw*(1/24)))*Rad_Spec!BF48,".")</f>
        <v>.</v>
      </c>
      <c r="L48" s="30" t="str">
        <f>IFERROR((s_DL/(Rad_Spec!BB48*s_GSF_i*s_Fam*s_Foffset*Fsurf!C48*s_EF_iw*(1/365)*s_ET_iw*(1/24)))*Rad_Spec!BF48,".")</f>
        <v>.</v>
      </c>
      <c r="M48" s="30" t="str">
        <f>IFERROR((s_DL/(Rad_Spec!AY48*s_GSF_i*s_Fam*s_Foffset*Fsurf!C48*s_EF_iw*(1/365)*s_ET_iw*(1/24)))*Rad_Spec!BF48,".")</f>
        <v>.</v>
      </c>
      <c r="N48" s="30">
        <f>IFERROR((s_DL/(Rad_Spec!AV48*s_GSF_i*s_Fam*s_Foffset*acf!D48*s_ET_iw*(1/24)*s_EF_iw*(1/365)))*Rad_Spec!BF48,".")</f>
        <v>231923002.89571676</v>
      </c>
      <c r="O48" s="30">
        <f>IFERROR((s_DL/(Rad_Spec!AZ48*s_GSF_i*s_Fam*s_Foffset*acf!E48*s_ET_iw*(1/24)*s_EF_iw*(1/365)))*Rad_Spec!BF48,".")</f>
        <v>596055300.75218511</v>
      </c>
      <c r="P48" s="30">
        <f>IFERROR((s_DL/(Rad_Spec!BA48*s_GSF_i*s_Fam*s_Foffset*acf!F48*s_ET_iw*(1/24)*s_EF_iw*(1/365)))*Rad_Spec!BF48,".")</f>
        <v>296250617.69066054</v>
      </c>
      <c r="Q48" s="30">
        <f>IFERROR((s_DL/(Rad_Spec!BB48*s_GSF_i*s_Fam*s_Foffset*acf!G48*s_ET_iw*(1/24)*s_EF_iw*(1/365)))*Rad_Spec!BF48,".")</f>
        <v>226627970.41463983</v>
      </c>
      <c r="R48" s="30">
        <f>IFERROR((s_DL/(Rad_Spec!AY48*s_GSF_i*s_Fam*s_Foffset*acf!C48*s_ET_iw*(1/24)*s_EF_iw*(1/365)))*Rad_Spec!BF48,".")</f>
        <v>98638528.838028923</v>
      </c>
    </row>
    <row r="49" spans="1:18">
      <c r="A49" s="34" t="s">
        <v>56</v>
      </c>
      <c r="B49" s="90" t="s">
        <v>9</v>
      </c>
      <c r="C49" s="30" t="str">
        <f>IFERROR((s_DL/(k_decay*Rad_Spec!V49*s_IFD_iw*s_EF_iw))*Rad_Spec!BF49,".")</f>
        <v>.</v>
      </c>
      <c r="D49" s="30" t="str">
        <f>IFERROR((s_DL/(k_decay*Rad_Spec!AN49*s_IRA_iw*(1/s_PEFm_pp)*s_SLF*s_ET_iw*s_EF_iw))*Rad_Spec!BF49,".")</f>
        <v>.</v>
      </c>
      <c r="E49" s="30" t="str">
        <f>IFERROR((s_DL/(k_decay*Rad_Spec!AN49*s_IRA_iw*(1/s_PEF)*s_SLF*s_ET_iw*s_EF_iw))*Rad_Spec!BF49,".")</f>
        <v>.</v>
      </c>
      <c r="F49" s="30">
        <f>IFERROR((s_DL/(k_decay*Rad_Spec!AY49*s_GSF_i*s_Fam*s_Foffset*acf!C49*s_ET_iw*(1/24)*s_EF_iw*(1/365)))*Rad_Spec!BF49,".")</f>
        <v>32009458.699940186</v>
      </c>
      <c r="G49" s="30">
        <f t="shared" si="4"/>
        <v>32009458.699940186</v>
      </c>
      <c r="H49" s="30">
        <f t="shared" si="5"/>
        <v>32009458.699940186</v>
      </c>
      <c r="I49" s="89" t="str">
        <f>IFERROR((s_DL/(Rad_Spec!AV49*s_GSF_i*s_Fam*s_Foffset*Fsurf!C49*s_EF_iw*(1/365)*s_ET_iw*(1/24)))*Rad_Spec!BF49,".")</f>
        <v>.</v>
      </c>
      <c r="J49" s="30" t="str">
        <f>IFERROR((s_DL/(Rad_Spec!AZ49*s_GSF_i*s_Fam*s_Foffset*Fsurf!C49*s_EF_iw*(1/365)*s_ET_iw*(1/24)))*Rad_Spec!BF49,".")</f>
        <v>.</v>
      </c>
      <c r="K49" s="30" t="str">
        <f>IFERROR((s_DL/(Rad_Spec!BA49*s_GSF_i*s_Fam*s_Foffset*Fsurf!C49*s_EF_iw*(1/365)*s_ET_iw*(1/24)))*Rad_Spec!BF49,".")</f>
        <v>.</v>
      </c>
      <c r="L49" s="30" t="str">
        <f>IFERROR((s_DL/(Rad_Spec!BB49*s_GSF_i*s_Fam*s_Foffset*Fsurf!C49*s_EF_iw*(1/365)*s_ET_iw*(1/24)))*Rad_Spec!BF49,".")</f>
        <v>.</v>
      </c>
      <c r="M49" s="30" t="str">
        <f>IFERROR((s_DL/(Rad_Spec!AY49*s_GSF_i*s_Fam*s_Foffset*Fsurf!C49*s_EF_iw*(1/365)*s_ET_iw*(1/24)))*Rad_Spec!BF49,".")</f>
        <v>.</v>
      </c>
      <c r="N49" s="30">
        <f>IFERROR((s_DL/(Rad_Spec!AV49*s_GSF_i*s_Fam*s_Foffset*acf!D49*s_ET_iw*(1/24)*s_EF_iw*(1/365)))*Rad_Spec!BF49,".")</f>
        <v>8124198.4727212675</v>
      </c>
      <c r="O49" s="30">
        <f>IFERROR((s_DL/(Rad_Spec!AZ49*s_GSF_i*s_Fam*s_Foffset*acf!E49*s_ET_iw*(1/24)*s_EF_iw*(1/365)))*Rad_Spec!BF49,".")</f>
        <v>34792223.747905865</v>
      </c>
      <c r="P49" s="30">
        <f>IFERROR((s_DL/(Rad_Spec!BA49*s_GSF_i*s_Fam*s_Foffset*acf!F49*s_ET_iw*(1/24)*s_EF_iw*(1/365)))*Rad_Spec!BF49,".")</f>
        <v>12392079.947760727</v>
      </c>
      <c r="Q49" s="30">
        <f>IFERROR((s_DL/(Rad_Spec!BB49*s_GSF_i*s_Fam*s_Foffset*acf!G49*s_ET_iw*(1/24)*s_EF_iw*(1/365)))*Rad_Spec!BF49,".")</f>
        <v>8775187.9033314176</v>
      </c>
      <c r="R49" s="30">
        <f>IFERROR((s_DL/(Rad_Spec!AY49*s_GSF_i*s_Fam*s_Foffset*acf!C49*s_ET_iw*(1/24)*s_EF_iw*(1/365)))*Rad_Spec!BF49,".")</f>
        <v>28321868.794939909</v>
      </c>
    </row>
    <row r="50" spans="1:18">
      <c r="A50" s="88" t="s">
        <v>57</v>
      </c>
      <c r="B50" s="28"/>
      <c r="C50" s="30" t="str">
        <f>IFERROR((s_DL/(k_decay*Rad_Spec!V50*s_IFD_iw*s_EF_iw))*Rad_Spec!BF50,".")</f>
        <v>.</v>
      </c>
      <c r="D50" s="30" t="str">
        <f>IFERROR((s_DL/(k_decay*Rad_Spec!AN50*s_IRA_iw*(1/s_PEFm_pp)*s_SLF*s_ET_iw*s_EF_iw))*Rad_Spec!BF50,".")</f>
        <v>.</v>
      </c>
      <c r="E50" s="30" t="str">
        <f>IFERROR((s_DL/(k_decay*Rad_Spec!AN50*s_IRA_iw*(1/s_PEF)*s_SLF*s_ET_iw*s_EF_iw))*Rad_Spec!BF50,".")</f>
        <v>.</v>
      </c>
      <c r="F50" s="30">
        <f>IFERROR((s_DL/(k_decay*Rad_Spec!AY50*s_GSF_i*s_Fam*s_Foffset*acf!C50*s_ET_iw*(1/24)*s_EF_iw*(1/365)))*Rad_Spec!BF50,".")</f>
        <v>15853101.589568358</v>
      </c>
      <c r="G50" s="30">
        <f t="shared" si="4"/>
        <v>15853101.589568356</v>
      </c>
      <c r="H50" s="30">
        <f t="shared" si="5"/>
        <v>15853101.589568356</v>
      </c>
      <c r="I50" s="89" t="str">
        <f>IFERROR((s_DL/(Rad_Spec!AV50*s_GSF_i*s_Fam*s_Foffset*Fsurf!C50*s_EF_iw*(1/365)*s_ET_iw*(1/24)))*Rad_Spec!BF50,".")</f>
        <v>.</v>
      </c>
      <c r="J50" s="30" t="str">
        <f>IFERROR((s_DL/(Rad_Spec!AZ50*s_GSF_i*s_Fam*s_Foffset*Fsurf!C50*s_EF_iw*(1/365)*s_ET_iw*(1/24)))*Rad_Spec!BF50,".")</f>
        <v>.</v>
      </c>
      <c r="K50" s="30" t="str">
        <f>IFERROR((s_DL/(Rad_Spec!BA50*s_GSF_i*s_Fam*s_Foffset*Fsurf!C50*s_EF_iw*(1/365)*s_ET_iw*(1/24)))*Rad_Spec!BF50,".")</f>
        <v>.</v>
      </c>
      <c r="L50" s="30" t="str">
        <f>IFERROR((s_DL/(Rad_Spec!BB50*s_GSF_i*s_Fam*s_Foffset*Fsurf!C50*s_EF_iw*(1/365)*s_ET_iw*(1/24)))*Rad_Spec!BF50,".")</f>
        <v>.</v>
      </c>
      <c r="M50" s="30" t="str">
        <f>IFERROR((s_DL/(Rad_Spec!AY50*s_GSF_i*s_Fam*s_Foffset*Fsurf!C50*s_EF_iw*(1/365)*s_ET_iw*(1/24)))*Rad_Spec!BF50,".")</f>
        <v>.</v>
      </c>
      <c r="N50" s="30">
        <f>IFERROR((s_DL/(Rad_Spec!AV50*s_GSF_i*s_Fam*s_Foffset*acf!D50*s_ET_iw*(1/24)*s_EF_iw*(1/365)))*Rad_Spec!BF50,".")</f>
        <v>2807353.0798634919</v>
      </c>
      <c r="O50" s="30">
        <f>IFERROR((s_DL/(Rad_Spec!AZ50*s_GSF_i*s_Fam*s_Foffset*acf!E50*s_ET_iw*(1/24)*s_EF_iw*(1/365)))*Rad_Spec!BF50,".")</f>
        <v>13733392.252962328</v>
      </c>
      <c r="P50" s="30">
        <f>IFERROR((s_DL/(Rad_Spec!BA50*s_GSF_i*s_Fam*s_Foffset*acf!F50*s_ET_iw*(1/24)*s_EF_iw*(1/365)))*Rad_Spec!BF50,".")</f>
        <v>4896615.484207008</v>
      </c>
      <c r="Q50" s="30">
        <f>IFERROR((s_DL/(Rad_Spec!BB50*s_GSF_i*s_Fam*s_Foffset*acf!G50*s_ET_iw*(1/24)*s_EF_iw*(1/365)))*Rad_Spec!BF50,".")</f>
        <v>3097067.6856687148</v>
      </c>
      <c r="R50" s="30">
        <f>IFERROR((s_DL/(Rad_Spec!AY50*s_GSF_i*s_Fam*s_Foffset*acf!C50*s_ET_iw*(1/24)*s_EF_iw*(1/365)))*Rad_Spec!BF50,".")</f>
        <v>14026774.630007949</v>
      </c>
    </row>
    <row r="51" spans="1:18">
      <c r="A51" s="88" t="s">
        <v>58</v>
      </c>
      <c r="B51" s="28"/>
      <c r="C51" s="30">
        <f>IFERROR((s_DL/(k_decay*Rad_Spec!V51*s_IFD_iw*s_EF_iw))*Rad_Spec!BF51,".")</f>
        <v>0.38162734846896429</v>
      </c>
      <c r="D51" s="30">
        <f>IFERROR((s_DL/(k_decay*Rad_Spec!AN51*s_IRA_iw*(1/s_PEFm_pp)*s_SLF*s_ET_iw*s_EF_iw))*Rad_Spec!BF51,".")</f>
        <v>0.97476740289175701</v>
      </c>
      <c r="E51" s="30">
        <f>IFERROR((s_DL/(k_decay*Rad_Spec!AN51*s_IRA_iw*(1/s_PEF)*s_SLF*s_ET_iw*s_EF_iw))*Rad_Spec!BF51,".")</f>
        <v>4.7841770833583004</v>
      </c>
      <c r="F51" s="30">
        <f>IFERROR((s_DL/(k_decay*Rad_Spec!AY51*s_GSF_i*s_Fam*s_Foffset*acf!C51*s_ET_iw*(1/24)*s_EF_iw*(1/365)))*Rad_Spec!BF51,".")</f>
        <v>4875.2692645600991</v>
      </c>
      <c r="G51" s="30">
        <f t="shared" si="4"/>
        <v>0.3534087456408761</v>
      </c>
      <c r="H51" s="30">
        <f t="shared" si="5"/>
        <v>0.27423946727858028</v>
      </c>
      <c r="I51" s="89">
        <f>IFERROR((s_DL/(Rad_Spec!AV51*s_GSF_i*s_Fam*s_Foffset*Fsurf!C51*s_EF_iw*(1/365)*s_ET_iw*(1/24)))*Rad_Spec!BF51,".")</f>
        <v>9030.6029685419489</v>
      </c>
      <c r="J51" s="30">
        <f>IFERROR((s_DL/(Rad_Spec!AZ51*s_GSF_i*s_Fam*s_Foffset*Fsurf!C51*s_EF_iw*(1/365)*s_ET_iw*(1/24)))*Rad_Spec!BF51,".")</f>
        <v>10485.196735286958</v>
      </c>
      <c r="K51" s="30">
        <f>IFERROR((s_DL/(Rad_Spec!BA51*s_GSF_i*s_Fam*s_Foffset*Fsurf!C51*s_EF_iw*(1/365)*s_ET_iw*(1/24)))*Rad_Spec!BF51,".")</f>
        <v>9030.6029685419489</v>
      </c>
      <c r="L51" s="30">
        <f>IFERROR((s_DL/(Rad_Spec!BB51*s_GSF_i*s_Fam*s_Foffset*Fsurf!C51*s_EF_iw*(1/365)*s_ET_iw*(1/24)))*Rad_Spec!BF51,".")</f>
        <v>9030.6029685419489</v>
      </c>
      <c r="M51" s="30">
        <f>IFERROR((s_DL/(Rad_Spec!AY51*s_GSF_i*s_Fam*s_Foffset*Fsurf!C51*s_EF_iw*(1/365)*s_ET_iw*(1/24)))*Rad_Spec!BF51,".")</f>
        <v>3763.5127447234763</v>
      </c>
      <c r="N51" s="30">
        <f>IFERROR((s_DL/(Rad_Spec!AV51*s_GSF_i*s_Fam*s_Foffset*acf!D51*s_ET_iw*(1/24)*s_EF_iw*(1/365)))*Rad_Spec!BF51,".")</f>
        <v>11734.62351455108</v>
      </c>
      <c r="O51" s="30">
        <f>IFERROR((s_DL/(Rad_Spec!AZ51*s_GSF_i*s_Fam*s_Foffset*acf!E51*s_ET_iw*(1/24)*s_EF_iw*(1/365)))*Rad_Spec!BF51,".")</f>
        <v>12156.683662157899</v>
      </c>
      <c r="P51" s="30">
        <f>IFERROR((s_DL/(Rad_Spec!BA51*s_GSF_i*s_Fam*s_Foffset*acf!F51*s_ET_iw*(1/24)*s_EF_iw*(1/365)))*Rad_Spec!BF51,".")</f>
        <v>10674.440944548322</v>
      </c>
      <c r="Q51" s="30">
        <f>IFERROR((s_DL/(Rad_Spec!BB51*s_GSF_i*s_Fam*s_Foffset*acf!G51*s_ET_iw*(1/24)*s_EF_iw*(1/365)))*Rad_Spec!BF51,".")</f>
        <v>10839.042404667369</v>
      </c>
      <c r="R51" s="30">
        <f>IFERROR((s_DL/(Rad_Spec!AY51*s_GSF_i*s_Fam*s_Foffset*acf!C51*s_ET_iw*(1/24)*s_EF_iw*(1/365)))*Rad_Spec!BF51,".")</f>
        <v>4313.6229745469682</v>
      </c>
    </row>
    <row r="52" spans="1:18">
      <c r="A52" s="88" t="s">
        <v>59</v>
      </c>
      <c r="B52" s="28"/>
      <c r="C52" s="30">
        <f>IFERROR((s_DL/(k_decay*Rad_Spec!V52*s_IFD_iw*s_EF_iw))*Rad_Spec!BF52,".")</f>
        <v>59.898690592885551</v>
      </c>
      <c r="D52" s="30">
        <f>IFERROR((s_DL/(k_decay*Rad_Spec!AN52*s_IRA_iw*(1/s_PEFm_pp)*s_SLF*s_ET_iw*s_EF_iw))*Rad_Spec!BF52,".")</f>
        <v>127.20320761847155</v>
      </c>
      <c r="E52" s="30">
        <f>IFERROR((s_DL/(k_decay*Rad_Spec!AN52*s_IRA_iw*(1/s_PEF)*s_SLF*s_ET_iw*s_EF_iw))*Rad_Spec!BF52,".")</f>
        <v>624.3157793465291</v>
      </c>
      <c r="F52" s="30">
        <f>IFERROR((s_DL/(k_decay*Rad_Spec!AY52*s_GSF_i*s_Fam*s_Foffset*acf!C52*s_ET_iw*(1/24)*s_EF_iw*(1/365)))*Rad_Spec!BF52,".")</f>
        <v>9409.0605745011999</v>
      </c>
      <c r="G52" s="30">
        <f t="shared" si="4"/>
        <v>54.339291787877478</v>
      </c>
      <c r="H52" s="30">
        <f t="shared" si="5"/>
        <v>40.547269285113948</v>
      </c>
      <c r="I52" s="89">
        <f>IFERROR((s_DL/(Rad_Spec!AV52*s_GSF_i*s_Fam*s_Foffset*Fsurf!C52*s_EF_iw*(1/365)*s_ET_iw*(1/24)))*Rad_Spec!BF52,".")</f>
        <v>1537.638061227146</v>
      </c>
      <c r="J52" s="30">
        <f>IFERROR((s_DL/(Rad_Spec!AZ52*s_GSF_i*s_Fam*s_Foffset*Fsurf!C52*s_EF_iw*(1/365)*s_ET_iw*(1/24)))*Rad_Spec!BF52,".")</f>
        <v>7188.9571693736689</v>
      </c>
      <c r="K52" s="30">
        <f>IFERROR((s_DL/(Rad_Spec!BA52*s_GSF_i*s_Fam*s_Foffset*Fsurf!C52*s_EF_iw*(1/365)*s_ET_iw*(1/24)))*Rad_Spec!BF52,".")</f>
        <v>2523.7828360567137</v>
      </c>
      <c r="L52" s="30">
        <f>IFERROR((s_DL/(Rad_Spec!BB52*s_GSF_i*s_Fam*s_Foffset*Fsurf!C52*s_EF_iw*(1/365)*s_ET_iw*(1/24)))*Rad_Spec!BF52,".")</f>
        <v>1665.6460442580917</v>
      </c>
      <c r="M52" s="30">
        <f>IFERROR((s_DL/(Rad_Spec!AY52*s_GSF_i*s_Fam*s_Foffset*Fsurf!C52*s_EF_iw*(1/365)*s_ET_iw*(1/24)))*Rad_Spec!BF52,".")</f>
        <v>7270.2169756192361</v>
      </c>
      <c r="N52" s="30">
        <f>IFERROR((s_DL/(Rad_Spec!AV52*s_GSF_i*s_Fam*s_Foffset*acf!D52*s_ET_iw*(1/24)*s_EF_iw*(1/365)))*Rad_Spec!BF52,".")</f>
        <v>1641.4848854109982</v>
      </c>
      <c r="O52" s="30">
        <f>IFERROR((s_DL/(Rad_Spec!AZ52*s_GSF_i*s_Fam*s_Foffset*acf!E52*s_ET_iw*(1/24)*s_EF_iw*(1/365)))*Rad_Spec!BF52,".")</f>
        <v>7766.7938888795397</v>
      </c>
      <c r="P52" s="30">
        <f>IFERROR((s_DL/(Rad_Spec!BA52*s_GSF_i*s_Fam*s_Foffset*acf!F52*s_ET_iw*(1/24)*s_EF_iw*(1/365)))*Rad_Spec!BF52,".")</f>
        <v>2726.2526051516002</v>
      </c>
      <c r="Q52" s="30">
        <f>IFERROR((s_DL/(Rad_Spec!BB52*s_GSF_i*s_Fam*s_Foffset*acf!G52*s_ET_iw*(1/24)*s_EF_iw*(1/365)))*Rad_Spec!BF52,".")</f>
        <v>1912.2736350129442</v>
      </c>
      <c r="R52" s="30">
        <f>IFERROR((s_DL/(Rad_Spec!AY52*s_GSF_i*s_Fam*s_Foffset*acf!C52*s_ET_iw*(1/24)*s_EF_iw*(1/365)))*Rad_Spec!BF52,".")</f>
        <v>8325.107324453531</v>
      </c>
    </row>
    <row r="53" spans="1:18">
      <c r="A53" s="88" t="s">
        <v>60</v>
      </c>
      <c r="B53" s="28"/>
      <c r="C53" s="30" t="str">
        <f>IFERROR((s_DL/(k_decay*Rad_Spec!V53*s_IFD_iw*s_EF_iw))*Rad_Spec!BF53,".")</f>
        <v>.</v>
      </c>
      <c r="D53" s="30" t="str">
        <f>IFERROR((s_DL/(k_decay*Rad_Spec!AN53*s_IRA_iw*(1/s_PEFm_pp)*s_SLF*s_ET_iw*s_EF_iw))*Rad_Spec!BF53,".")</f>
        <v>.</v>
      </c>
      <c r="E53" s="30" t="str">
        <f>IFERROR((s_DL/(k_decay*Rad_Spec!AN53*s_IRA_iw*(1/s_PEF)*s_SLF*s_ET_iw*s_EF_iw))*Rad_Spec!BF53,".")</f>
        <v>.</v>
      </c>
      <c r="F53" s="30">
        <f>IFERROR((s_DL/(k_decay*Rad_Spec!AY53*s_GSF_i*s_Fam*s_Foffset*acf!C53*s_ET_iw*(1/24)*s_EF_iw*(1/365)))*Rad_Spec!BF53,".")</f>
        <v>15132043.364922788</v>
      </c>
      <c r="G53" s="30">
        <f t="shared" si="4"/>
        <v>15132043.364922788</v>
      </c>
      <c r="H53" s="30">
        <f t="shared" si="5"/>
        <v>15132043.364922788</v>
      </c>
      <c r="I53" s="89" t="str">
        <f>IFERROR((s_DL/(Rad_Spec!AV53*s_GSF_i*s_Fam*s_Foffset*Fsurf!C53*s_EF_iw*(1/365)*s_ET_iw*(1/24)))*Rad_Spec!BF53,".")</f>
        <v>.</v>
      </c>
      <c r="J53" s="30" t="str">
        <f>IFERROR((s_DL/(Rad_Spec!AZ53*s_GSF_i*s_Fam*s_Foffset*Fsurf!C53*s_EF_iw*(1/365)*s_ET_iw*(1/24)))*Rad_Spec!BF53,".")</f>
        <v>.</v>
      </c>
      <c r="K53" s="30" t="str">
        <f>IFERROR((s_DL/(Rad_Spec!BA53*s_GSF_i*s_Fam*s_Foffset*Fsurf!C53*s_EF_iw*(1/365)*s_ET_iw*(1/24)))*Rad_Spec!BF53,".")</f>
        <v>.</v>
      </c>
      <c r="L53" s="30" t="str">
        <f>IFERROR((s_DL/(Rad_Spec!BB53*s_GSF_i*s_Fam*s_Foffset*Fsurf!C53*s_EF_iw*(1/365)*s_ET_iw*(1/24)))*Rad_Spec!BF53,".")</f>
        <v>.</v>
      </c>
      <c r="M53" s="30" t="str">
        <f>IFERROR((s_DL/(Rad_Spec!AY53*s_GSF_i*s_Fam*s_Foffset*Fsurf!C53*s_EF_iw*(1/365)*s_ET_iw*(1/24)))*Rad_Spec!BF53,".")</f>
        <v>.</v>
      </c>
      <c r="N53" s="30">
        <f>IFERROR((s_DL/(Rad_Spec!AV53*s_GSF_i*s_Fam*s_Foffset*acf!D53*s_ET_iw*(1/24)*s_EF_iw*(1/365)))*Rad_Spec!BF53,".")</f>
        <v>2354334.9788650409</v>
      </c>
      <c r="O53" s="30">
        <f>IFERROR((s_DL/(Rad_Spec!AZ53*s_GSF_i*s_Fam*s_Foffset*acf!E53*s_ET_iw*(1/24)*s_EF_iw*(1/365)))*Rad_Spec!BF53,".")</f>
        <v>12617670.003202574</v>
      </c>
      <c r="P53" s="30">
        <f>IFERROR((s_DL/(Rad_Spec!BA53*s_GSF_i*s_Fam*s_Foffset*acf!F53*s_ET_iw*(1/24)*s_EF_iw*(1/365)))*Rad_Spec!BF53,".")</f>
        <v>4364782.7391325561</v>
      </c>
      <c r="Q53" s="30">
        <f>IFERROR((s_DL/(Rad_Spec!BB53*s_GSF_i*s_Fam*s_Foffset*acf!G53*s_ET_iw*(1/24)*s_EF_iw*(1/365)))*Rad_Spec!BF53,".")</f>
        <v>2754222.8693417818</v>
      </c>
      <c r="R53" s="30">
        <f>IFERROR((s_DL/(Rad_Spec!AY53*s_GSF_i*s_Fam*s_Foffset*acf!C53*s_ET_iw*(1/24)*s_EF_iw*(1/365)))*Rad_Spec!BF53,".")</f>
        <v>13388784.571401861</v>
      </c>
    </row>
    <row r="54" spans="1:18">
      <c r="A54" s="88" t="s">
        <v>61</v>
      </c>
      <c r="B54" s="28"/>
      <c r="C54" s="30">
        <f>IFERROR((s_DL/(k_decay*Rad_Spec!V54*s_IFD_iw*s_EF_iw))*Rad_Spec!BF54,".")</f>
        <v>3250.1928636371044</v>
      </c>
      <c r="D54" s="30">
        <f>IFERROR((s_DL/(k_decay*Rad_Spec!AN54*s_IRA_iw*(1/s_PEFm_pp)*s_SLF*s_ET_iw*s_EF_iw))*Rad_Spec!BF54,".")</f>
        <v>3222.5716374449262</v>
      </c>
      <c r="E54" s="30">
        <f>IFERROR((s_DL/(k_decay*Rad_Spec!AN54*s_IRA_iw*(1/s_PEF)*s_SLF*s_ET_iw*s_EF_iw))*Rad_Spec!BF54,".")</f>
        <v>15816.443319305856</v>
      </c>
      <c r="F54" s="30">
        <f>IFERROR((s_DL/(k_decay*Rad_Spec!AY54*s_GSF_i*s_Fam*s_Foffset*acf!C54*s_ET_iw*(1/24)*s_EF_iw*(1/365)))*Rad_Spec!BF54,".")</f>
        <v>28375.915809387971</v>
      </c>
      <c r="G54" s="30">
        <f t="shared" si="4"/>
        <v>2462.2018625326996</v>
      </c>
      <c r="H54" s="30">
        <f t="shared" si="5"/>
        <v>1530.8628521824576</v>
      </c>
      <c r="I54" s="89">
        <f>IFERROR((s_DL/(Rad_Spec!AV54*s_GSF_i*s_Fam*s_Foffset*Fsurf!C54*s_EF_iw*(1/365)*s_ET_iw*(1/24)))*Rad_Spec!BF54,".")</f>
        <v>8243.4604503821192</v>
      </c>
      <c r="J54" s="30">
        <f>IFERROR((s_DL/(Rad_Spec!AZ54*s_GSF_i*s_Fam*s_Foffset*Fsurf!C54*s_EF_iw*(1/365)*s_ET_iw*(1/24)))*Rad_Spec!BF54,".")</f>
        <v>24271.196551522949</v>
      </c>
      <c r="K54" s="30">
        <f>IFERROR((s_DL/(Rad_Spec!BA54*s_GSF_i*s_Fam*s_Foffset*Fsurf!C54*s_EF_iw*(1/365)*s_ET_iw*(1/24)))*Rad_Spec!BF54,".")</f>
        <v>10553.911303257384</v>
      </c>
      <c r="L54" s="30">
        <f>IFERROR((s_DL/(Rad_Spec!BB54*s_GSF_i*s_Fam*s_Foffset*Fsurf!C54*s_EF_iw*(1/365)*s_ET_iw*(1/24)))*Rad_Spec!BF54,".")</f>
        <v>8394.7166054350018</v>
      </c>
      <c r="M54" s="30">
        <f>IFERROR((s_DL/(Rad_Spec!AY54*s_GSF_i*s_Fam*s_Foffset*Fsurf!C54*s_EF_iw*(1/365)*s_ET_iw*(1/24)))*Rad_Spec!BF54,".")</f>
        <v>21693.768513830732</v>
      </c>
      <c r="N54" s="30">
        <f>IFERROR((s_DL/(Rad_Spec!AV54*s_GSF_i*s_Fam*s_Foffset*acf!D54*s_ET_iw*(1/24)*s_EF_iw*(1/365)))*Rad_Spec!BF54,".")</f>
        <v>10199.669456390182</v>
      </c>
      <c r="O54" s="30">
        <f>IFERROR((s_DL/(Rad_Spec!AZ54*s_GSF_i*s_Fam*s_Foffset*acf!E54*s_ET_iw*(1/24)*s_EF_iw*(1/365)))*Rad_Spec!BF54,".")</f>
        <v>30299.740743960658</v>
      </c>
      <c r="P54" s="30">
        <f>IFERROR((s_DL/(Rad_Spec!BA54*s_GSF_i*s_Fam*s_Foffset*acf!F54*s_ET_iw*(1/24)*s_EF_iw*(1/365)))*Rad_Spec!BF54,".")</f>
        <v>13359.492724706646</v>
      </c>
      <c r="Q54" s="30">
        <f>IFERROR((s_DL/(Rad_Spec!BB54*s_GSF_i*s_Fam*s_Foffset*acf!G54*s_ET_iw*(1/24)*s_EF_iw*(1/365)))*Rad_Spec!BF54,".")</f>
        <v>10937.391916394135</v>
      </c>
      <c r="R54" s="30">
        <f>IFERROR((s_DL/(Rad_Spec!AY54*s_GSF_i*s_Fam*s_Foffset*acf!C54*s_ET_iw*(1/24)*s_EF_iw*(1/365)))*Rad_Spec!BF54,".")</f>
        <v>25106.921426673445</v>
      </c>
    </row>
    <row r="55" spans="1:18">
      <c r="A55" s="88" t="s">
        <v>62</v>
      </c>
      <c r="B55" s="28"/>
      <c r="C55" s="30">
        <f>IFERROR((s_DL/(k_decay*Rad_Spec!V55*s_IFD_iw*s_EF_iw))*Rad_Spec!BF55,".")</f>
        <v>6.7017478603883527</v>
      </c>
      <c r="D55" s="30">
        <f>IFERROR((s_DL/(k_decay*Rad_Spec!AN55*s_IRA_iw*(1/s_PEFm_pp)*s_SLF*s_ET_iw*s_EF_iw))*Rad_Spec!BF55,".")</f>
        <v>1.1868643579064129</v>
      </c>
      <c r="E55" s="30">
        <f>IFERROR((s_DL/(k_decay*Rad_Spec!AN55*s_IRA_iw*(1/s_PEF)*s_SLF*s_ET_iw*s_EF_iw))*Rad_Spec!BF55,".")</f>
        <v>5.825153000916627</v>
      </c>
      <c r="F55" s="30">
        <f>IFERROR((s_DL/(k_decay*Rad_Spec!AY55*s_GSF_i*s_Fam*s_Foffset*acf!C55*s_ET_iw*(1/24)*s_EF_iw*(1/365)))*Rad_Spec!BF55,".")</f>
        <v>549.85964249143478</v>
      </c>
      <c r="G55" s="30">
        <f t="shared" si="4"/>
        <v>3.0988269056919258</v>
      </c>
      <c r="H55" s="30">
        <f t="shared" si="5"/>
        <v>1.0064516413368318</v>
      </c>
      <c r="I55" s="89">
        <f>IFERROR((s_DL/(Rad_Spec!AV55*s_GSF_i*s_Fam*s_Foffset*Fsurf!C55*s_EF_iw*(1/365)*s_ET_iw*(1/24)))*Rad_Spec!BF55,".")</f>
        <v>106.84553866918898</v>
      </c>
      <c r="J55" s="30">
        <f>IFERROR((s_DL/(Rad_Spec!AZ55*s_GSF_i*s_Fam*s_Foffset*Fsurf!C55*s_EF_iw*(1/365)*s_ET_iw*(1/24)))*Rad_Spec!BF55,".")</f>
        <v>599.32266438389615</v>
      </c>
      <c r="K55" s="30">
        <f>IFERROR((s_DL/(Rad_Spec!BA55*s_GSF_i*s_Fam*s_Foffset*Fsurf!C55*s_EF_iw*(1/365)*s_ET_iw*(1/24)))*Rad_Spec!BF55,".")</f>
        <v>210.53696549574505</v>
      </c>
      <c r="L55" s="30">
        <f>IFERROR((s_DL/(Rad_Spec!BB55*s_GSF_i*s_Fam*s_Foffset*Fsurf!C55*s_EF_iw*(1/365)*s_ET_iw*(1/24)))*Rad_Spec!BF55,".")</f>
        <v>129.67163102124297</v>
      </c>
      <c r="M55" s="30">
        <f>IFERROR((s_DL/(Rad_Spec!AY55*s_GSF_i*s_Fam*s_Foffset*Fsurf!C55*s_EF_iw*(1/365)*s_ET_iw*(1/24)))*Rad_Spec!BF55,".")</f>
        <v>446.92005471821085</v>
      </c>
      <c r="N55" s="30">
        <f>IFERROR((s_DL/(Rad_Spec!AV55*s_GSF_i*s_Fam*s_Foffset*acf!D55*s_ET_iw*(1/24)*s_EF_iw*(1/365)))*Rad_Spec!BF55,".")</f>
        <v>106.42742057855868</v>
      </c>
      <c r="O55" s="30">
        <f>IFERROR((s_DL/(Rad_Spec!AZ55*s_GSF_i*s_Fam*s_Foffset*acf!E55*s_ET_iw*(1/24)*s_EF_iw*(1/365)))*Rad_Spec!BF55,".")</f>
        <v>597.44401833976974</v>
      </c>
      <c r="P55" s="30">
        <f>IFERROR((s_DL/(Rad_Spec!BA55*s_GSF_i*s_Fam*s_Foffset*acf!F55*s_ET_iw*(1/24)*s_EF_iw*(1/365)))*Rad_Spec!BF55,".")</f>
        <v>207.4800350676021</v>
      </c>
      <c r="Q55" s="30">
        <f>IFERROR((s_DL/(Rad_Spec!BB55*s_GSF_i*s_Fam*s_Foffset*acf!G55*s_ET_iw*(1/24)*s_EF_iw*(1/365)))*Rad_Spec!BF55,".")</f>
        <v>131.71927061844295</v>
      </c>
      <c r="R55" s="30">
        <f>IFERROR((s_DL/(Rad_Spec!AY55*s_GSF_i*s_Fam*s_Foffset*acf!C55*s_ET_iw*(1/24)*s_EF_iw*(1/365)))*Rad_Spec!BF55,".")</f>
        <v>486.51408935897064</v>
      </c>
    </row>
    <row r="56" spans="1:18">
      <c r="A56" s="88" t="s">
        <v>63</v>
      </c>
      <c r="B56" s="28"/>
      <c r="C56" s="30" t="str">
        <f>IFERROR((s_DL/(k_decay*Rad_Spec!V56*s_IFD_iw*s_EF_iw))*Rad_Spec!BF56,".")</f>
        <v>.</v>
      </c>
      <c r="D56" s="30" t="str">
        <f>IFERROR((s_DL/(k_decay*Rad_Spec!AN56*s_IRA_iw*(1/s_PEFm_pp)*s_SLF*s_ET_iw*s_EF_iw))*Rad_Spec!BF56,".")</f>
        <v>.</v>
      </c>
      <c r="E56" s="30" t="str">
        <f>IFERROR((s_DL/(k_decay*Rad_Spec!AN56*s_IRA_iw*(1/s_PEF)*s_SLF*s_ET_iw*s_EF_iw))*Rad_Spec!BF56,".")</f>
        <v>.</v>
      </c>
      <c r="F56" s="30">
        <f>IFERROR((s_DL/(k_decay*Rad_Spec!AY56*s_GSF_i*s_Fam*s_Foffset*acf!C56*s_ET_iw*(1/24)*s_EF_iw*(1/365)))*Rad_Spec!BF56,".")</f>
        <v>75944.950037713133</v>
      </c>
      <c r="G56" s="30">
        <f t="shared" si="4"/>
        <v>75944.950037713133</v>
      </c>
      <c r="H56" s="30">
        <f t="shared" si="5"/>
        <v>75944.950037713133</v>
      </c>
      <c r="I56" s="89">
        <f>IFERROR((s_DL/(Rad_Spec!AV56*s_GSF_i*s_Fam*s_Foffset*Fsurf!C56*s_EF_iw*(1/365)*s_ET_iw*(1/24)))*Rad_Spec!BF56,".")</f>
        <v>12057.520915559389</v>
      </c>
      <c r="J56" s="30">
        <f>IFERROR((s_DL/(Rad_Spec!AZ56*s_GSF_i*s_Fam*s_Foffset*Fsurf!C56*s_EF_iw*(1/365)*s_ET_iw*(1/24)))*Rad_Spec!BF56,".")</f>
        <v>57956.483867455434</v>
      </c>
      <c r="K56" s="30">
        <f>IFERROR((s_DL/(Rad_Spec!BA56*s_GSF_i*s_Fam*s_Foffset*Fsurf!C56*s_EF_iw*(1/365)*s_ET_iw*(1/24)))*Rad_Spec!BF56,".")</f>
        <v>20264.504848760647</v>
      </c>
      <c r="L56" s="30">
        <f>IFERROR((s_DL/(Rad_Spec!BB56*s_GSF_i*s_Fam*s_Foffset*Fsurf!C56*s_EF_iw*(1/365)*s_ET_iw*(1/24)))*Rad_Spec!BF56,".")</f>
        <v>13252.244786765725</v>
      </c>
      <c r="M56" s="30">
        <f>IFERROR((s_DL/(Rad_Spec!AY56*s_GSF_i*s_Fam*s_Foffset*Fsurf!C56*s_EF_iw*(1/365)*s_ET_iw*(1/24)))*Rad_Spec!BF56,".")</f>
        <v>58614.802148545641</v>
      </c>
      <c r="N56" s="30">
        <f>IFERROR((s_DL/(Rad_Spec!AV56*s_GSF_i*s_Fam*s_Foffset*acf!D56*s_ET_iw*(1/24)*s_EF_iw*(1/365)))*Rad_Spec!BF56,".")</f>
        <v>14038.530340507383</v>
      </c>
      <c r="O56" s="30">
        <f>IFERROR((s_DL/(Rad_Spec!AZ56*s_GSF_i*s_Fam*s_Foffset*acf!E56*s_ET_iw*(1/24)*s_EF_iw*(1/365)))*Rad_Spec!BF56,".")</f>
        <v>66155.552156622813</v>
      </c>
      <c r="P56" s="30">
        <f>IFERROR((s_DL/(Rad_Spec!BA56*s_GSF_i*s_Fam*s_Foffset*acf!F56*s_ET_iw*(1/24)*s_EF_iw*(1/365)))*Rad_Spec!BF56,".")</f>
        <v>23107.46307597333</v>
      </c>
      <c r="Q56" s="30">
        <f>IFERROR((s_DL/(Rad_Spec!BB56*s_GSF_i*s_Fam*s_Foffset*acf!G56*s_ET_iw*(1/24)*s_EF_iw*(1/365)))*Rad_Spec!BF56,".")</f>
        <v>15534.088259983664</v>
      </c>
      <c r="R56" s="30">
        <f>IFERROR((s_DL/(Rad_Spec!AY56*s_GSF_i*s_Fam*s_Foffset*acf!C56*s_ET_iw*(1/24)*s_EF_iw*(1/365)))*Rad_Spec!BF56,".")</f>
        <v>67195.853912093691</v>
      </c>
    </row>
    <row r="57" spans="1:18">
      <c r="A57" s="88" t="s">
        <v>64</v>
      </c>
      <c r="B57" s="28"/>
      <c r="C57" s="30" t="str">
        <f>IFERROR((s_DL/(k_decay*Rad_Spec!V57*s_IFD_iw*s_EF_iw))*Rad_Spec!BF57,".")</f>
        <v>.</v>
      </c>
      <c r="D57" s="30" t="str">
        <f>IFERROR((s_DL/(k_decay*Rad_Spec!AN57*s_IRA_iw*(1/s_PEFm_pp)*s_SLF*s_ET_iw*s_EF_iw))*Rad_Spec!BF57,".")</f>
        <v>.</v>
      </c>
      <c r="E57" s="30" t="str">
        <f>IFERROR((s_DL/(k_decay*Rad_Spec!AN57*s_IRA_iw*(1/s_PEF)*s_SLF*s_ET_iw*s_EF_iw))*Rad_Spec!BF57,".")</f>
        <v>.</v>
      </c>
      <c r="F57" s="30">
        <f>IFERROR((s_DL/(k_decay*Rad_Spec!AY57*s_GSF_i*s_Fam*s_Foffset*acf!C57*s_ET_iw*(1/24)*s_EF_iw*(1/365)))*Rad_Spec!BF57,".")</f>
        <v>2086533.7900424313</v>
      </c>
      <c r="G57" s="30">
        <f t="shared" si="4"/>
        <v>2086533.7900424316</v>
      </c>
      <c r="H57" s="30">
        <f t="shared" si="5"/>
        <v>2086533.7900424316</v>
      </c>
      <c r="I57" s="89" t="str">
        <f>IFERROR((s_DL/(Rad_Spec!AV57*s_GSF_i*s_Fam*s_Foffset*Fsurf!C57*s_EF_iw*(1/365)*s_ET_iw*(1/24)))*Rad_Spec!BF57,".")</f>
        <v>.</v>
      </c>
      <c r="J57" s="30" t="str">
        <f>IFERROR((s_DL/(Rad_Spec!AZ57*s_GSF_i*s_Fam*s_Foffset*Fsurf!C57*s_EF_iw*(1/365)*s_ET_iw*(1/24)))*Rad_Spec!BF57,".")</f>
        <v>.</v>
      </c>
      <c r="K57" s="30" t="str">
        <f>IFERROR((s_DL/(Rad_Spec!BA57*s_GSF_i*s_Fam*s_Foffset*Fsurf!C57*s_EF_iw*(1/365)*s_ET_iw*(1/24)))*Rad_Spec!BF57,".")</f>
        <v>.</v>
      </c>
      <c r="L57" s="30" t="str">
        <f>IFERROR((s_DL/(Rad_Spec!BB57*s_GSF_i*s_Fam*s_Foffset*Fsurf!C57*s_EF_iw*(1/365)*s_ET_iw*(1/24)))*Rad_Spec!BF57,".")</f>
        <v>.</v>
      </c>
      <c r="M57" s="30" t="str">
        <f>IFERROR((s_DL/(Rad_Spec!AY57*s_GSF_i*s_Fam*s_Foffset*Fsurf!C57*s_EF_iw*(1/365)*s_ET_iw*(1/24)))*Rad_Spec!BF57,".")</f>
        <v>.</v>
      </c>
      <c r="N57" s="30">
        <f>IFERROR((s_DL/(Rad_Spec!AV57*s_GSF_i*s_Fam*s_Foffset*acf!D57*s_ET_iw*(1/24)*s_EF_iw*(1/365)))*Rad_Spec!BF57,".")</f>
        <v>342983.18261123606</v>
      </c>
      <c r="O57" s="30">
        <f>IFERROR((s_DL/(Rad_Spec!AZ57*s_GSF_i*s_Fam*s_Foffset*acf!E57*s_ET_iw*(1/24)*s_EF_iw*(1/365)))*Rad_Spec!BF57,".")</f>
        <v>1759763.1412701937</v>
      </c>
      <c r="P57" s="30">
        <f>IFERROR((s_DL/(Rad_Spec!BA57*s_GSF_i*s_Fam*s_Foffset*acf!F57*s_ET_iw*(1/24)*s_EF_iw*(1/365)))*Rad_Spec!BF57,".")</f>
        <v>615829.12906390312</v>
      </c>
      <c r="Q57" s="30">
        <f>IFERROR((s_DL/(Rad_Spec!BB57*s_GSF_i*s_Fam*s_Foffset*acf!G57*s_ET_iw*(1/24)*s_EF_iw*(1/365)))*Rad_Spec!BF57,".")</f>
        <v>401768.10224400979</v>
      </c>
      <c r="R57" s="30">
        <f>IFERROR((s_DL/(Rad_Spec!AY57*s_GSF_i*s_Fam*s_Foffset*acf!C57*s_ET_iw*(1/24)*s_EF_iw*(1/365)))*Rad_Spec!BF57,".")</f>
        <v>1846158.5618097575</v>
      </c>
    </row>
    <row r="58" spans="1:18">
      <c r="A58" s="88" t="s">
        <v>65</v>
      </c>
      <c r="B58" s="28"/>
      <c r="C58" s="30">
        <f>IFERROR((s_DL/(k_decay*Rad_Spec!V58*s_IFD_iw*s_EF_iw))*Rad_Spec!BF58,".")</f>
        <v>47.906830930703897</v>
      </c>
      <c r="D58" s="30">
        <f>IFERROR((s_DL/(k_decay*Rad_Spec!AN58*s_IRA_iw*(1/s_PEFm_pp)*s_SLF*s_ET_iw*s_EF_iw))*Rad_Spec!BF58,".")</f>
        <v>11.888919684122744</v>
      </c>
      <c r="E58" s="30">
        <f>IFERROR((s_DL/(k_decay*Rad_Spec!AN58*s_IRA_iw*(1/s_PEF)*s_SLF*s_ET_iw*s_EF_iw))*Rad_Spec!BF58,".")</f>
        <v>58.351045521147299</v>
      </c>
      <c r="F58" s="30">
        <f>IFERROR((s_DL/(k_decay*Rad_Spec!AY58*s_GSF_i*s_Fam*s_Foffset*acf!C58*s_ET_iw*(1/24)*s_EF_iw*(1/365)))*Rad_Spec!BF58,".")</f>
        <v>227.64503601042088</v>
      </c>
      <c r="G58" s="30">
        <f t="shared" si="4"/>
        <v>23.582509955028776</v>
      </c>
      <c r="H58" s="30">
        <f t="shared" si="5"/>
        <v>9.1425574346713301</v>
      </c>
      <c r="I58" s="89">
        <f>IFERROR((s_DL/(Rad_Spec!AV58*s_GSF_i*s_Fam*s_Foffset*Fsurf!C58*s_EF_iw*(1/365)*s_ET_iw*(1/24)))*Rad_Spec!BF58,".")</f>
        <v>41.512377267113038</v>
      </c>
      <c r="J58" s="30">
        <f>IFERROR((s_DL/(Rad_Spec!AZ58*s_GSF_i*s_Fam*s_Foffset*Fsurf!C58*s_EF_iw*(1/365)*s_ET_iw*(1/24)))*Rad_Spec!BF58,".")</f>
        <v>176.17795850475804</v>
      </c>
      <c r="K58" s="30">
        <f>IFERROR((s_DL/(Rad_Spec!BA58*s_GSF_i*s_Fam*s_Foffset*Fsurf!C58*s_EF_iw*(1/365)*s_ET_iw*(1/24)))*Rad_Spec!BF58,".")</f>
        <v>63.686690589918761</v>
      </c>
      <c r="L58" s="30">
        <f>IFERROR((s_DL/(Rad_Spec!BB58*s_GSF_i*s_Fam*s_Foffset*Fsurf!C58*s_EF_iw*(1/365)*s_ET_iw*(1/24)))*Rad_Spec!BF58,".")</f>
        <v>43.818620448619306</v>
      </c>
      <c r="M58" s="30">
        <f>IFERROR((s_DL/(Rad_Spec!AY58*s_GSF_i*s_Fam*s_Foffset*Fsurf!C58*s_EF_iw*(1/365)*s_ET_iw*(1/24)))*Rad_Spec!BF58,".")</f>
        <v>176.74908916828275</v>
      </c>
      <c r="N58" s="30">
        <f>IFERROR((s_DL/(Rad_Spec!AV58*s_GSF_i*s_Fam*s_Foffset*acf!D58*s_ET_iw*(1/24)*s_EF_iw*(1/365)))*Rad_Spec!BF58,".")</f>
        <v>48.25524350179105</v>
      </c>
      <c r="O58" s="30">
        <f>IFERROR((s_DL/(Rad_Spec!AZ58*s_GSF_i*s_Fam*s_Foffset*acf!E58*s_ET_iw*(1/24)*s_EF_iw*(1/365)))*Rad_Spec!BF58,".")</f>
        <v>199.82520152305617</v>
      </c>
      <c r="P58" s="30">
        <f>IFERROR((s_DL/(Rad_Spec!BA58*s_GSF_i*s_Fam*s_Foffset*acf!F58*s_ET_iw*(1/24)*s_EF_iw*(1/365)))*Rad_Spec!BF58,".")</f>
        <v>71.81895025582979</v>
      </c>
      <c r="Q58" s="30">
        <f>IFERROR((s_DL/(Rad_Spec!BB58*s_GSF_i*s_Fam*s_Foffset*acf!G58*s_ET_iw*(1/24)*s_EF_iw*(1/365)))*Rad_Spec!BF58,".")</f>
        <v>51.576436605972852</v>
      </c>
      <c r="R58" s="30">
        <f>IFERROR((s_DL/(Rad_Spec!AY58*s_GSF_i*s_Fam*s_Foffset*acf!C58*s_ET_iw*(1/24)*s_EF_iw*(1/365)))*Rad_Spec!BF58,".")</f>
        <v>201.41961481274774</v>
      </c>
    </row>
    <row r="59" spans="1:18">
      <c r="A59" s="88" t="s">
        <v>66</v>
      </c>
      <c r="B59" s="28"/>
      <c r="C59" s="30">
        <f>IFERROR((s_DL/(k_decay*Rad_Spec!V59*s_IFD_iw*s_EF_iw))*Rad_Spec!BF59,".")</f>
        <v>5538.4591493357411</v>
      </c>
      <c r="D59" s="30">
        <f>IFERROR((s_DL/(k_decay*Rad_Spec!AN59*s_IRA_iw*(1/s_PEFm_pp)*s_SLF*s_ET_iw*s_EF_iw))*Rad_Spec!BF59,".")</f>
        <v>20371.028507935036</v>
      </c>
      <c r="E59" s="30">
        <f>IFERROR((s_DL/(k_decay*Rad_Spec!AN59*s_IRA_iw*(1/s_PEF)*s_SLF*s_ET_iw*s_EF_iw))*Rad_Spec!BF59,".")</f>
        <v>99981.398088384492</v>
      </c>
      <c r="F59" s="30">
        <f>IFERROR((s_DL/(k_decay*Rad_Spec!AY59*s_GSF_i*s_Fam*s_Foffset*acf!C59*s_ET_iw*(1/24)*s_EF_iw*(1/365)))*Rad_Spec!BF59,".")</f>
        <v>25403.50988461437</v>
      </c>
      <c r="G59" s="30">
        <f t="shared" si="4"/>
        <v>4349.2985488091026</v>
      </c>
      <c r="H59" s="30">
        <f t="shared" si="5"/>
        <v>3717.339515148401</v>
      </c>
      <c r="I59" s="89">
        <f>IFERROR((s_DL/(Rad_Spec!AV59*s_GSF_i*s_Fam*s_Foffset*Fsurf!C59*s_EF_iw*(1/365)*s_ET_iw*(1/24)))*Rad_Spec!BF59,".")</f>
        <v>3679.3196932134597</v>
      </c>
      <c r="J59" s="30">
        <f>IFERROR((s_DL/(Rad_Spec!AZ59*s_GSF_i*s_Fam*s_Foffset*Fsurf!C59*s_EF_iw*(1/365)*s_ET_iw*(1/24)))*Rad_Spec!BF59,".")</f>
        <v>20073.192333761326</v>
      </c>
      <c r="K59" s="30">
        <f>IFERROR((s_DL/(Rad_Spec!BA59*s_GSF_i*s_Fam*s_Foffset*Fsurf!C59*s_EF_iw*(1/365)*s_ET_iw*(1/24)))*Rad_Spec!BF59,".")</f>
        <v>6960.4446144341209</v>
      </c>
      <c r="L59" s="30">
        <f>IFERROR((s_DL/(Rad_Spec!BB59*s_GSF_i*s_Fam*s_Foffset*Fsurf!C59*s_EF_iw*(1/365)*s_ET_iw*(1/24)))*Rad_Spec!BF59,".")</f>
        <v>4345.574880903464</v>
      </c>
      <c r="M59" s="30">
        <f>IFERROR((s_DL/(Rad_Spec!AY59*s_GSF_i*s_Fam*s_Foffset*Fsurf!C59*s_EF_iw*(1/365)*s_ET_iw*(1/24)))*Rad_Spec!BF59,".")</f>
        <v>20391.105779497051</v>
      </c>
      <c r="N59" s="30">
        <f>IFERROR((s_DL/(Rad_Spec!AV59*s_GSF_i*s_Fam*s_Foffset*acf!D59*s_ET_iw*(1/24)*s_EF_iw*(1/365)))*Rad_Spec!BF59,".")</f>
        <v>3733.531596334396</v>
      </c>
      <c r="O59" s="30">
        <f>IFERROR((s_DL/(Rad_Spec!AZ59*s_GSF_i*s_Fam*s_Foffset*acf!E59*s_ET_iw*(1/24)*s_EF_iw*(1/365)))*Rad_Spec!BF59,".")</f>
        <v>20584.702107951583</v>
      </c>
      <c r="P59" s="30">
        <f>IFERROR((s_DL/(Rad_Spec!BA59*s_GSF_i*s_Fam*s_Foffset*acf!F59*s_ET_iw*(1/24)*s_EF_iw*(1/365)))*Rad_Spec!BF59,".")</f>
        <v>7083.7879617583894</v>
      </c>
      <c r="Q59" s="30">
        <f>IFERROR((s_DL/(Rad_Spec!BB59*s_GSF_i*s_Fam*s_Foffset*acf!G59*s_ET_iw*(1/24)*s_EF_iw*(1/365)))*Rad_Spec!BF59,".")</f>
        <v>4543.9598211186221</v>
      </c>
      <c r="R59" s="30">
        <f>IFERROR((s_DL/(Rad_Spec!AY59*s_GSF_i*s_Fam*s_Foffset*acf!C59*s_ET_iw*(1/24)*s_EF_iw*(1/365)))*Rad_Spec!BF59,".")</f>
        <v>22476.945974858096</v>
      </c>
    </row>
    <row r="60" spans="1:18">
      <c r="A60" s="88" t="s">
        <v>67</v>
      </c>
      <c r="B60" s="28"/>
      <c r="C60" s="30">
        <f>IFERROR((s_DL/(k_decay*Rad_Spec!V60*s_IFD_iw*s_EF_iw))*Rad_Spec!BF60,".")</f>
        <v>3509125.2126735761</v>
      </c>
      <c r="D60" s="30">
        <f>IFERROR((s_DL/(k_decay*Rad_Spec!AN60*s_IRA_iw*(1/s_PEFm_pp)*s_SLF*s_ET_iw*s_EF_iw))*Rad_Spec!BF60,".")</f>
        <v>16053909.715521425</v>
      </c>
      <c r="E60" s="30">
        <f>IFERROR((s_DL/(k_decay*Rad_Spec!AN60*s_IRA_iw*(1/s_PEF)*s_SLF*s_ET_iw*s_EF_iw))*Rad_Spec!BF60,".")</f>
        <v>78792896.368355036</v>
      </c>
      <c r="F60" s="30">
        <f>IFERROR((s_DL/(k_decay*Rad_Spec!AY60*s_GSF_i*s_Fam*s_Foffset*acf!C60*s_ET_iw*(1/24)*s_EF_iw*(1/365)))*Rad_Spec!BF60,".")</f>
        <v>801827.33302770799</v>
      </c>
      <c r="G60" s="30">
        <f t="shared" si="4"/>
        <v>647327.0771737817</v>
      </c>
      <c r="H60" s="30">
        <f t="shared" si="5"/>
        <v>627190.17597822321</v>
      </c>
      <c r="I60" s="89">
        <f>IFERROR((s_DL/(Rad_Spec!AV60*s_GSF_i*s_Fam*s_Foffset*Fsurf!C60*s_EF_iw*(1/365)*s_ET_iw*(1/24)))*Rad_Spec!BF60,".")</f>
        <v>142704.81289155522</v>
      </c>
      <c r="J60" s="30">
        <f>IFERROR((s_DL/(Rad_Spec!AZ60*s_GSF_i*s_Fam*s_Foffset*Fsurf!C60*s_EF_iw*(1/365)*s_ET_iw*(1/24)))*Rad_Spec!BF60,".")</f>
        <v>681196.11331729416</v>
      </c>
      <c r="K60" s="30">
        <f>IFERROR((s_DL/(Rad_Spec!BA60*s_GSF_i*s_Fam*s_Foffset*Fsurf!C60*s_EF_iw*(1/365)*s_ET_iw*(1/24)))*Rad_Spec!BF60,".")</f>
        <v>240559.5417314787</v>
      </c>
      <c r="L60" s="30">
        <f>IFERROR((s_DL/(Rad_Spec!BB60*s_GSF_i*s_Fam*s_Foffset*Fsurf!C60*s_EF_iw*(1/365)*s_ET_iw*(1/24)))*Rad_Spec!BF60,".")</f>
        <v>157081.79030973424</v>
      </c>
      <c r="M60" s="30">
        <f>IFERROR((s_DL/(Rad_Spec!AY60*s_GSF_i*s_Fam*s_Foffset*Fsurf!C60*s_EF_iw*(1/365)*s_ET_iw*(1/24)))*Rad_Spec!BF60,".")</f>
        <v>628693.86081258347</v>
      </c>
      <c r="N60" s="30">
        <f>IFERROR((s_DL/(Rad_Spec!AV60*s_GSF_i*s_Fam*s_Foffset*acf!D60*s_ET_iw*(1/24)*s_EF_iw*(1/365)))*Rad_Spec!BF60,".")</f>
        <v>150692.72959656388</v>
      </c>
      <c r="O60" s="30">
        <f>IFERROR((s_DL/(Rad_Spec!AZ60*s_GSF_i*s_Fam*s_Foffset*acf!E60*s_ET_iw*(1/24)*s_EF_iw*(1/365)))*Rad_Spec!BF60,".")</f>
        <v>724442.23297324893</v>
      </c>
      <c r="P60" s="30">
        <f>IFERROR((s_DL/(Rad_Spec!BA60*s_GSF_i*s_Fam*s_Foffset*acf!F60*s_ET_iw*(1/24)*s_EF_iw*(1/365)))*Rad_Spec!BF60,".")</f>
        <v>254691.89185267765</v>
      </c>
      <c r="Q60" s="30">
        <f>IFERROR((s_DL/(Rad_Spec!BB60*s_GSF_i*s_Fam*s_Foffset*acf!G60*s_ET_iw*(1/24)*s_EF_iw*(1/365)))*Rad_Spec!BF60,".")</f>
        <v>166489.65009216074</v>
      </c>
      <c r="R60" s="30">
        <f>IFERROR((s_DL/(Rad_Spec!AY60*s_GSF_i*s_Fam*s_Foffset*acf!C60*s_ET_iw*(1/24)*s_EF_iw*(1/365)))*Rad_Spec!BF60,".")</f>
        <v>709454.31271069159</v>
      </c>
    </row>
    <row r="61" spans="1:18">
      <c r="A61" s="88" t="s">
        <v>68</v>
      </c>
      <c r="B61" s="28"/>
      <c r="C61" s="30">
        <f>IFERROR((s_DL/(k_decay*Rad_Spec!V61*s_IFD_iw*s_EF_iw))*Rad_Spec!BF61,".")</f>
        <v>25497439.217577789</v>
      </c>
      <c r="D61" s="30">
        <f>IFERROR((s_DL/(k_decay*Rad_Spec!AN61*s_IRA_iw*(1/s_PEFm_pp)*s_SLF*s_ET_iw*s_EF_iw))*Rad_Spec!BF61,".")</f>
        <v>84938510.245701298</v>
      </c>
      <c r="E61" s="30">
        <f>IFERROR((s_DL/(k_decay*Rad_Spec!AN61*s_IRA_iw*(1/s_PEF)*s_SLF*s_ET_iw*s_EF_iw))*Rad_Spec!BF61,".")</f>
        <v>416879835.13458008</v>
      </c>
      <c r="F61" s="30">
        <f>IFERROR((s_DL/(k_decay*Rad_Spec!AY61*s_GSF_i*s_Fam*s_Foffset*acf!C61*s_ET_iw*(1/24)*s_EF_iw*(1/365)))*Rad_Spec!BF61,".")</f>
        <v>1970348.5370176882</v>
      </c>
      <c r="G61" s="30">
        <f t="shared" si="4"/>
        <v>1821019.8995942487</v>
      </c>
      <c r="H61" s="30">
        <f t="shared" si="5"/>
        <v>1790454.9360916801</v>
      </c>
      <c r="I61" s="89">
        <f>IFERROR((s_DL/(Rad_Spec!AV61*s_GSF_i*s_Fam*s_Foffset*Fsurf!C61*s_EF_iw*(1/365)*s_ET_iw*(1/24)))*Rad_Spec!BF61,".")</f>
        <v>292877.46452070336</v>
      </c>
      <c r="J61" s="30">
        <f>IFERROR((s_DL/(Rad_Spec!AZ61*s_GSF_i*s_Fam*s_Foffset*Fsurf!C61*s_EF_iw*(1/365)*s_ET_iw*(1/24)))*Rad_Spec!BF61,".")</f>
        <v>1599043.6281302772</v>
      </c>
      <c r="K61" s="30">
        <f>IFERROR((s_DL/(Rad_Spec!BA61*s_GSF_i*s_Fam*s_Foffset*Fsurf!C61*s_EF_iw*(1/365)*s_ET_iw*(1/24)))*Rad_Spec!BF61,".")</f>
        <v>554250.18186188873</v>
      </c>
      <c r="L61" s="30">
        <f>IFERROR((s_DL/(Rad_Spec!BB61*s_GSF_i*s_Fam*s_Foffset*Fsurf!C61*s_EF_iw*(1/365)*s_ET_iw*(1/24)))*Rad_Spec!BF61,".")</f>
        <v>346061.68071476131</v>
      </c>
      <c r="M61" s="30">
        <f>IFERROR((s_DL/(Rad_Spec!AY61*s_GSF_i*s_Fam*s_Foffset*Fsurf!C61*s_EF_iw*(1/365)*s_ET_iw*(1/24)))*Rad_Spec!BF61,".")</f>
        <v>1587866.1509789808</v>
      </c>
      <c r="N61" s="30">
        <f>IFERROR((s_DL/(Rad_Spec!AV61*s_GSF_i*s_Fam*s_Foffset*acf!D61*s_ET_iw*(1/24)*s_EF_iw*(1/365)))*Rad_Spec!BF61,".")</f>
        <v>297882.67691746581</v>
      </c>
      <c r="O61" s="30">
        <f>IFERROR((s_DL/(Rad_Spec!AZ61*s_GSF_i*s_Fam*s_Foffset*acf!E61*s_ET_iw*(1/24)*s_EF_iw*(1/365)))*Rad_Spec!BF61,".")</f>
        <v>1631886.7301002087</v>
      </c>
      <c r="P61" s="30">
        <f>IFERROR((s_DL/(Rad_Spec!BA61*s_GSF_i*s_Fam*s_Foffset*acf!F61*s_ET_iw*(1/24)*s_EF_iw*(1/365)))*Rad_Spec!BF61,".")</f>
        <v>562604.16242559708</v>
      </c>
      <c r="Q61" s="30">
        <f>IFERROR((s_DL/(Rad_Spec!BB61*s_GSF_i*s_Fam*s_Foffset*acf!G61*s_ET_iw*(1/24)*s_EF_iw*(1/365)))*Rad_Spec!BF61,".")</f>
        <v>354299.34493004647</v>
      </c>
      <c r="R61" s="30">
        <f>IFERROR((s_DL/(Rad_Spec!AY61*s_GSF_i*s_Fam*s_Foffset*acf!C61*s_ET_iw*(1/24)*s_EF_iw*(1/365)))*Rad_Spec!BF61,".")</f>
        <v>1743358.2138588626</v>
      </c>
    </row>
    <row r="62" spans="1:18">
      <c r="A62" s="88" t="s">
        <v>69</v>
      </c>
      <c r="B62" s="28"/>
      <c r="C62" s="30" t="str">
        <f>IFERROR((s_DL/(k_decay*Rad_Spec!V62*s_IFD_iw*s_EF_iw))*Rad_Spec!BF62,".")</f>
        <v>.</v>
      </c>
      <c r="D62" s="30" t="str">
        <f>IFERROR((s_DL/(k_decay*Rad_Spec!AN62*s_IRA_iw*(1/s_PEFm_pp)*s_SLF*s_ET_iw*s_EF_iw))*Rad_Spec!BF62,".")</f>
        <v>.</v>
      </c>
      <c r="E62" s="30" t="str">
        <f>IFERROR((s_DL/(k_decay*Rad_Spec!AN62*s_IRA_iw*(1/s_PEF)*s_SLF*s_ET_iw*s_EF_iw))*Rad_Spec!BF62,".")</f>
        <v>.</v>
      </c>
      <c r="F62" s="30">
        <f>IFERROR((s_DL/(k_decay*Rad_Spec!AY62*s_GSF_i*s_Fam*s_Foffset*acf!C62*s_ET_iw*(1/24)*s_EF_iw*(1/365)))*Rad_Spec!BF62,".")</f>
        <v>3794852.501039451</v>
      </c>
      <c r="G62" s="30">
        <f t="shared" si="4"/>
        <v>3794852.501039451</v>
      </c>
      <c r="H62" s="30">
        <f t="shared" si="5"/>
        <v>3794852.501039451</v>
      </c>
      <c r="I62" s="89">
        <f>IFERROR((s_DL/(Rad_Spec!AV62*s_GSF_i*s_Fam*s_Foffset*Fsurf!C62*s_EF_iw*(1/365)*s_ET_iw*(1/24)))*Rad_Spec!BF62,".")</f>
        <v>650585.01251012052</v>
      </c>
      <c r="J62" s="30">
        <f>IFERROR((s_DL/(Rad_Spec!AZ62*s_GSF_i*s_Fam*s_Foffset*Fsurf!C62*s_EF_iw*(1/365)*s_ET_iw*(1/24)))*Rad_Spec!BF62,".")</f>
        <v>3132833.1260519433</v>
      </c>
      <c r="K62" s="30">
        <f>IFERROR((s_DL/(Rad_Spec!BA62*s_GSF_i*s_Fam*s_Foffset*Fsurf!C62*s_EF_iw*(1/365)*s_ET_iw*(1/24)))*Rad_Spec!BF62,".")</f>
        <v>1102686.4618815598</v>
      </c>
      <c r="L62" s="30">
        <f>IFERROR((s_DL/(Rad_Spec!BB62*s_GSF_i*s_Fam*s_Foffset*Fsurf!C62*s_EF_iw*(1/365)*s_ET_iw*(1/24)))*Rad_Spec!BF62,".")</f>
        <v>717556.99909204454</v>
      </c>
      <c r="M62" s="30">
        <f>IFERROR((s_DL/(Rad_Spec!AY62*s_GSF_i*s_Fam*s_Foffset*Fsurf!C62*s_EF_iw*(1/365)*s_ET_iw*(1/24)))*Rad_Spec!BF62,".")</f>
        <v>3027962.1700621354</v>
      </c>
      <c r="N62" s="30">
        <f>IFERROR((s_DL/(Rad_Spec!AV62*s_GSF_i*s_Fam*s_Foffset*acf!D62*s_ET_iw*(1/24)*s_EF_iw*(1/365)))*Rad_Spec!BF62,".")</f>
        <v>721426.49165011116</v>
      </c>
      <c r="O62" s="30">
        <f>IFERROR((s_DL/(Rad_Spec!AZ62*s_GSF_i*s_Fam*s_Foffset*acf!E62*s_ET_iw*(1/24)*s_EF_iw*(1/365)))*Rad_Spec!BF62,".")</f>
        <v>3473963.844222045</v>
      </c>
      <c r="P62" s="30">
        <f>IFERROR((s_DL/(Rad_Spec!BA62*s_GSF_i*s_Fam*s_Foffset*acf!F62*s_ET_iw*(1/24)*s_EF_iw*(1/365)))*Rad_Spec!BF62,".")</f>
        <v>1222756.7655086629</v>
      </c>
      <c r="Q62" s="30">
        <f>IFERROR((s_DL/(Rad_Spec!BB62*s_GSF_i*s_Fam*s_Foffset*acf!G62*s_ET_iw*(1/24)*s_EF_iw*(1/365)))*Rad_Spec!BF62,".")</f>
        <v>795690.98343762278</v>
      </c>
      <c r="R62" s="30">
        <f>IFERROR((s_DL/(Rad_Spec!AY62*s_GSF_i*s_Fam*s_Foffset*acf!C62*s_ET_iw*(1/24)*s_EF_iw*(1/365)))*Rad_Spec!BF62,".")</f>
        <v>3357673.6063577891</v>
      </c>
    </row>
    <row r="63" spans="1:18">
      <c r="A63" s="88" t="s">
        <v>70</v>
      </c>
      <c r="B63" s="28"/>
      <c r="C63" s="30">
        <f>IFERROR((s_DL/(k_decay*Rad_Spec!V63*s_IFD_iw*s_EF_iw))*Rad_Spec!BF63,".")</f>
        <v>38539.696046929435</v>
      </c>
      <c r="D63" s="30">
        <f>IFERROR((s_DL/(k_decay*Rad_Spec!AN63*s_IRA_iw*(1/s_PEFm_pp)*s_SLF*s_ET_iw*s_EF_iw))*Rad_Spec!BF63,".")</f>
        <v>73280.929207093213</v>
      </c>
      <c r="E63" s="30">
        <f>IFERROR((s_DL/(k_decay*Rad_Spec!AN63*s_IRA_iw*(1/s_PEF)*s_SLF*s_ET_iw*s_EF_iw))*Rad_Spec!BF63,".")</f>
        <v>359664.20411650592</v>
      </c>
      <c r="F63" s="30">
        <f>IFERROR((s_DL/(k_decay*Rad_Spec!AY63*s_GSF_i*s_Fam*s_Foffset*acf!C63*s_ET_iw*(1/24)*s_EF_iw*(1/365)))*Rad_Spec!BF63,".")</f>
        <v>12724.407285350397</v>
      </c>
      <c r="G63" s="30">
        <f t="shared" si="4"/>
        <v>9318.2084801522269</v>
      </c>
      <c r="H63" s="30">
        <f t="shared" si="5"/>
        <v>8461.4889245437134</v>
      </c>
      <c r="I63" s="89">
        <f>IFERROR((s_DL/(Rad_Spec!AV63*s_GSF_i*s_Fam*s_Foffset*Fsurf!C63*s_EF_iw*(1/365)*s_ET_iw*(1/24)))*Rad_Spec!BF63,".")</f>
        <v>1629.5309057228435</v>
      </c>
      <c r="J63" s="30">
        <f>IFERROR((s_DL/(Rad_Spec!AZ63*s_GSF_i*s_Fam*s_Foffset*Fsurf!C63*s_EF_iw*(1/365)*s_ET_iw*(1/24)))*Rad_Spec!BF63,".")</f>
        <v>10299.199663875981</v>
      </c>
      <c r="K63" s="30">
        <f>IFERROR((s_DL/(Rad_Spec!BA63*s_GSF_i*s_Fam*s_Foffset*Fsurf!C63*s_EF_iw*(1/365)*s_ET_iw*(1/24)))*Rad_Spec!BF63,".")</f>
        <v>3503.8514320402824</v>
      </c>
      <c r="L63" s="30">
        <f>IFERROR((s_DL/(Rad_Spec!BB63*s_GSF_i*s_Fam*s_Foffset*Fsurf!C63*s_EF_iw*(1/365)*s_ET_iw*(1/24)))*Rad_Spec!BF63,".")</f>
        <v>2086.9430897853958</v>
      </c>
      <c r="M63" s="30">
        <f>IFERROR((s_DL/(Rad_Spec!AY63*s_GSF_i*s_Fam*s_Foffset*Fsurf!C63*s_EF_iw*(1/365)*s_ET_iw*(1/24)))*Rad_Spec!BF63,".")</f>
        <v>10589.692994178289</v>
      </c>
      <c r="N63" s="30">
        <f>IFERROR((s_DL/(Rad_Spec!AV63*s_GSF_i*s_Fam*s_Foffset*acf!D63*s_ET_iw*(1/24)*s_EF_iw*(1/365)))*Rad_Spec!BF63,".")</f>
        <v>1537.2906481837638</v>
      </c>
      <c r="O63" s="30">
        <f>IFERROR((s_DL/(Rad_Spec!AZ63*s_GSF_i*s_Fam*s_Foffset*acf!E63*s_ET_iw*(1/24)*s_EF_iw*(1/365)))*Rad_Spec!BF63,".")</f>
        <v>9846.8555320251053</v>
      </c>
      <c r="P63" s="30">
        <f>IFERROR((s_DL/(Rad_Spec!BA63*s_GSF_i*s_Fam*s_Foffset*acf!F63*s_ET_iw*(1/24)*s_EF_iw*(1/365)))*Rad_Spec!BF63,".")</f>
        <v>3306.7207333191864</v>
      </c>
      <c r="Q63" s="30">
        <f>IFERROR((s_DL/(Rad_Spec!BB63*s_GSF_i*s_Fam*s_Foffset*acf!G63*s_ET_iw*(1/24)*s_EF_iw*(1/365)))*Rad_Spec!BF63,".")</f>
        <v>1993.1363769368265</v>
      </c>
      <c r="R63" s="30">
        <f>IFERROR((s_DL/(Rad_Spec!AY63*s_GSF_i*s_Fam*s_Foffset*acf!C63*s_ET_iw*(1/24)*s_EF_iw*(1/365)))*Rad_Spec!BF63,".")</f>
        <v>11258.515709600075</v>
      </c>
    </row>
    <row r="64" spans="1:18">
      <c r="A64" s="88" t="s">
        <v>71</v>
      </c>
      <c r="B64" s="28"/>
      <c r="C64" s="30">
        <f>IFERROR((s_DL/(k_decay*Rad_Spec!V64*s_IFD_iw*s_EF_iw))*Rad_Spec!BF64,".")</f>
        <v>14379749.765175367</v>
      </c>
      <c r="D64" s="30">
        <f>IFERROR((s_DL/(k_decay*Rad_Spec!AN64*s_IRA_iw*(1/s_PEFm_pp)*s_SLF*s_ET_iw*s_EF_iw))*Rad_Spec!BF64,".")</f>
        <v>72057512.941673502</v>
      </c>
      <c r="E64" s="30">
        <f>IFERROR((s_DL/(k_decay*Rad_Spec!AN64*s_IRA_iw*(1/s_PEF)*s_SLF*s_ET_iw*s_EF_iw))*Rad_Spec!BF64,".")</f>
        <v>353659653.65342617</v>
      </c>
      <c r="F64" s="30">
        <f>IFERROR((s_DL/(k_decay*Rad_Spec!AY64*s_GSF_i*s_Fam*s_Foffset*acf!C64*s_ET_iw*(1/24)*s_EF_iw*(1/365)))*Rad_Spec!BF64,".")</f>
        <v>670574.39235796721</v>
      </c>
      <c r="G64" s="30">
        <f t="shared" si="4"/>
        <v>639538.0301345624</v>
      </c>
      <c r="H64" s="30">
        <f t="shared" si="5"/>
        <v>635050.10572117998</v>
      </c>
      <c r="I64" s="89">
        <f>IFERROR((s_DL/(Rad_Spec!AV64*s_GSF_i*s_Fam*s_Foffset*Fsurf!C64*s_EF_iw*(1/365)*s_ET_iw*(1/24)))*Rad_Spec!BF64,".")</f>
        <v>104165.72670200553</v>
      </c>
      <c r="J64" s="30">
        <f>IFERROR((s_DL/(Rad_Spec!AZ64*s_GSF_i*s_Fam*s_Foffset*Fsurf!C64*s_EF_iw*(1/365)*s_ET_iw*(1/24)))*Rad_Spec!BF64,".")</f>
        <v>535125.8901161853</v>
      </c>
      <c r="K64" s="30">
        <f>IFERROR((s_DL/(Rad_Spec!BA64*s_GSF_i*s_Fam*s_Foffset*Fsurf!C64*s_EF_iw*(1/365)*s_ET_iw*(1/24)))*Rad_Spec!BF64,".")</f>
        <v>187441.07414783962</v>
      </c>
      <c r="L64" s="30">
        <f>IFERROR((s_DL/(Rad_Spec!BB64*s_GSF_i*s_Fam*s_Foffset*Fsurf!C64*s_EF_iw*(1/365)*s_ET_iw*(1/24)))*Rad_Spec!BF64,".")</f>
        <v>119699.21226283093</v>
      </c>
      <c r="M64" s="30">
        <f>IFERROR((s_DL/(Rad_Spec!AY64*s_GSF_i*s_Fam*s_Foffset*Fsurf!C64*s_EF_iw*(1/365)*s_ET_iw*(1/24)))*Rad_Spec!BF64,".")</f>
        <v>530538.22802350193</v>
      </c>
      <c r="N64" s="30">
        <f>IFERROR((s_DL/(Rad_Spec!AV64*s_GSF_i*s_Fam*s_Foffset*acf!D64*s_ET_iw*(1/24)*s_EF_iw*(1/365)))*Rad_Spec!BF64,".")</f>
        <v>107903.30952513832</v>
      </c>
      <c r="O64" s="30">
        <f>IFERROR((s_DL/(Rad_Spec!AZ64*s_GSF_i*s_Fam*s_Foffset*acf!E64*s_ET_iw*(1/24)*s_EF_iw*(1/365)))*Rad_Spec!BF64,".")</f>
        <v>560548.90486187441</v>
      </c>
      <c r="P64" s="30">
        <f>IFERROR((s_DL/(Rad_Spec!BA64*s_GSF_i*s_Fam*s_Foffset*acf!F64*s_ET_iw*(1/24)*s_EF_iw*(1/365)))*Rad_Spec!BF64,".")</f>
        <v>195534.04052530738</v>
      </c>
      <c r="Q64" s="30">
        <f>IFERROR((s_DL/(Rad_Spec!BB64*s_GSF_i*s_Fam*s_Foffset*acf!G64*s_ET_iw*(1/24)*s_EF_iw*(1/365)))*Rad_Spec!BF64,".")</f>
        <v>126216.89513156358</v>
      </c>
      <c r="R64" s="30">
        <f>IFERROR((s_DL/(Rad_Spec!AY64*s_GSF_i*s_Fam*s_Foffset*acf!C64*s_ET_iw*(1/24)*s_EF_iw*(1/365)))*Rad_Spec!BF64,".")</f>
        <v>593322.12192780338</v>
      </c>
    </row>
    <row r="65" spans="1:18">
      <c r="A65" s="88" t="s">
        <v>72</v>
      </c>
      <c r="B65" s="28"/>
      <c r="C65" s="30" t="str">
        <f>IFERROR((s_DL/(k_decay*Rad_Spec!V65*s_IFD_iw*s_EF_iw))*Rad_Spec!BF65,".")</f>
        <v>.</v>
      </c>
      <c r="D65" s="30" t="str">
        <f>IFERROR((s_DL/(k_decay*Rad_Spec!AN65*s_IRA_iw*(1/s_PEFm_pp)*s_SLF*s_ET_iw*s_EF_iw))*Rad_Spec!BF65,".")</f>
        <v>.</v>
      </c>
      <c r="E65" s="30" t="str">
        <f>IFERROR((s_DL/(k_decay*Rad_Spec!AN65*s_IRA_iw*(1/s_PEF)*s_SLF*s_ET_iw*s_EF_iw))*Rad_Spec!BF65,".")</f>
        <v>.</v>
      </c>
      <c r="F65" s="30">
        <f>IFERROR((s_DL/(k_decay*Rad_Spec!AY65*s_GSF_i*s_Fam*s_Foffset*acf!C65*s_ET_iw*(1/24)*s_EF_iw*(1/365)))*Rad_Spec!BF65,".")</f>
        <v>8576024.385803584</v>
      </c>
      <c r="G65" s="30">
        <f t="shared" si="4"/>
        <v>8576024.385803584</v>
      </c>
      <c r="H65" s="30">
        <f t="shared" si="5"/>
        <v>8576024.385803584</v>
      </c>
      <c r="I65" s="89" t="str">
        <f>IFERROR((s_DL/(Rad_Spec!AV65*s_GSF_i*s_Fam*s_Foffset*Fsurf!C65*s_EF_iw*(1/365)*s_ET_iw*(1/24)))*Rad_Spec!BF65,".")</f>
        <v>.</v>
      </c>
      <c r="J65" s="30" t="str">
        <f>IFERROR((s_DL/(Rad_Spec!AZ65*s_GSF_i*s_Fam*s_Foffset*Fsurf!C65*s_EF_iw*(1/365)*s_ET_iw*(1/24)))*Rad_Spec!BF65,".")</f>
        <v>.</v>
      </c>
      <c r="K65" s="30" t="str">
        <f>IFERROR((s_DL/(Rad_Spec!BA65*s_GSF_i*s_Fam*s_Foffset*Fsurf!C65*s_EF_iw*(1/365)*s_ET_iw*(1/24)))*Rad_Spec!BF65,".")</f>
        <v>.</v>
      </c>
      <c r="L65" s="30" t="str">
        <f>IFERROR((s_DL/(Rad_Spec!BB65*s_GSF_i*s_Fam*s_Foffset*Fsurf!C65*s_EF_iw*(1/365)*s_ET_iw*(1/24)))*Rad_Spec!BF65,".")</f>
        <v>.</v>
      </c>
      <c r="M65" s="30" t="str">
        <f>IFERROR((s_DL/(Rad_Spec!AY65*s_GSF_i*s_Fam*s_Foffset*Fsurf!C65*s_EF_iw*(1/365)*s_ET_iw*(1/24)))*Rad_Spec!BF65,".")</f>
        <v>.</v>
      </c>
      <c r="N65" s="30">
        <f>IFERROR((s_DL/(Rad_Spec!AV65*s_GSF_i*s_Fam*s_Foffset*acf!D65*s_ET_iw*(1/24)*s_EF_iw*(1/365)))*Rad_Spec!BF65,".")</f>
        <v>1826671.7577239084</v>
      </c>
      <c r="O65" s="30">
        <f>IFERROR((s_DL/(Rad_Spec!AZ65*s_GSF_i*s_Fam*s_Foffset*acf!E65*s_ET_iw*(1/24)*s_EF_iw*(1/365)))*Rad_Spec!BF65,".")</f>
        <v>7869411.4257321805</v>
      </c>
      <c r="P65" s="30">
        <f>IFERROR((s_DL/(Rad_Spec!BA65*s_GSF_i*s_Fam*s_Foffset*acf!F65*s_ET_iw*(1/24)*s_EF_iw*(1/365)))*Rad_Spec!BF65,".")</f>
        <v>2835239.868772116</v>
      </c>
      <c r="Q65" s="30">
        <f>IFERROR((s_DL/(Rad_Spec!BB65*s_GSF_i*s_Fam*s_Foffset*acf!G65*s_ET_iw*(1/24)*s_EF_iw*(1/365)))*Rad_Spec!BF65,".")</f>
        <v>1920107.1771566498</v>
      </c>
      <c r="R65" s="30">
        <f>IFERROR((s_DL/(Rad_Spec!AY65*s_GSF_i*s_Fam*s_Foffset*acf!C65*s_ET_iw*(1/24)*s_EF_iw*(1/365)))*Rad_Spec!BF65,".")</f>
        <v>7588039.5140011553</v>
      </c>
    </row>
    <row r="66" spans="1:18">
      <c r="A66" s="88" t="s">
        <v>73</v>
      </c>
      <c r="B66" s="28"/>
      <c r="C66" s="30" t="str">
        <f>IFERROR((s_DL/(k_decay*Rad_Spec!V66*s_IFD_iw*s_EF_iw))*Rad_Spec!BF66,".")</f>
        <v>.</v>
      </c>
      <c r="D66" s="30" t="str">
        <f>IFERROR((s_DL/(k_decay*Rad_Spec!AN66*s_IRA_iw*(1/s_PEFm_pp)*s_SLF*s_ET_iw*s_EF_iw))*Rad_Spec!BF66,".")</f>
        <v>.</v>
      </c>
      <c r="E66" s="30" t="str">
        <f>IFERROR((s_DL/(k_decay*Rad_Spec!AN66*s_IRA_iw*(1/s_PEF)*s_SLF*s_ET_iw*s_EF_iw))*Rad_Spec!BF66,".")</f>
        <v>.</v>
      </c>
      <c r="F66" s="30">
        <f>IFERROR((s_DL/(k_decay*Rad_Spec!AY66*s_GSF_i*s_Fam*s_Foffset*acf!C66*s_ET_iw*(1/24)*s_EF_iw*(1/365)))*Rad_Spec!BF66,".")</f>
        <v>19201563.286424469</v>
      </c>
      <c r="G66" s="30">
        <f t="shared" si="4"/>
        <v>19201563.286424469</v>
      </c>
      <c r="H66" s="30">
        <f t="shared" si="5"/>
        <v>19201563.286424469</v>
      </c>
      <c r="I66" s="89" t="str">
        <f>IFERROR((s_DL/(Rad_Spec!AV66*s_GSF_i*s_Fam*s_Foffset*Fsurf!C66*s_EF_iw*(1/365)*s_ET_iw*(1/24)))*Rad_Spec!BF66,".")</f>
        <v>.</v>
      </c>
      <c r="J66" s="30" t="str">
        <f>IFERROR((s_DL/(Rad_Spec!AZ66*s_GSF_i*s_Fam*s_Foffset*Fsurf!C66*s_EF_iw*(1/365)*s_ET_iw*(1/24)))*Rad_Spec!BF66,".")</f>
        <v>.</v>
      </c>
      <c r="K66" s="30" t="str">
        <f>IFERROR((s_DL/(Rad_Spec!BA66*s_GSF_i*s_Fam*s_Foffset*Fsurf!C66*s_EF_iw*(1/365)*s_ET_iw*(1/24)))*Rad_Spec!BF66,".")</f>
        <v>.</v>
      </c>
      <c r="L66" s="30" t="str">
        <f>IFERROR((s_DL/(Rad_Spec!BB66*s_GSF_i*s_Fam*s_Foffset*Fsurf!C66*s_EF_iw*(1/365)*s_ET_iw*(1/24)))*Rad_Spec!BF66,".")</f>
        <v>.</v>
      </c>
      <c r="M66" s="30" t="str">
        <f>IFERROR((s_DL/(Rad_Spec!AY66*s_GSF_i*s_Fam*s_Foffset*Fsurf!C66*s_EF_iw*(1/365)*s_ET_iw*(1/24)))*Rad_Spec!BF66,".")</f>
        <v>.</v>
      </c>
      <c r="N66" s="30">
        <f>IFERROR((s_DL/(Rad_Spec!AV66*s_GSF_i*s_Fam*s_Foffset*acf!D66*s_ET_iw*(1/24)*s_EF_iw*(1/365)))*Rad_Spec!BF66,".")</f>
        <v>3720642.6325121601</v>
      </c>
      <c r="O66" s="30">
        <f>IFERROR((s_DL/(Rad_Spec!AZ66*s_GSF_i*s_Fam*s_Foffset*acf!E66*s_ET_iw*(1/24)*s_EF_iw*(1/365)))*Rad_Spec!BF66,".")</f>
        <v>18023719.508524813</v>
      </c>
      <c r="P66" s="30">
        <f>IFERROR((s_DL/(Rad_Spec!BA66*s_GSF_i*s_Fam*s_Foffset*acf!F66*s_ET_iw*(1/24)*s_EF_iw*(1/365)))*Rad_Spec!BF66,".")</f>
        <v>6461001.1944874562</v>
      </c>
      <c r="Q66" s="30">
        <f>IFERROR((s_DL/(Rad_Spec!BB66*s_GSF_i*s_Fam*s_Foffset*acf!G66*s_ET_iw*(1/24)*s_EF_iw*(1/365)))*Rad_Spec!BF66,".")</f>
        <v>4312127.009870382</v>
      </c>
      <c r="R66" s="30">
        <f>IFERROR((s_DL/(Rad_Spec!AY66*s_GSF_i*s_Fam*s_Foffset*acf!C66*s_ET_iw*(1/24)*s_EF_iw*(1/365)))*Rad_Spec!BF66,".")</f>
        <v>16989483.051047817</v>
      </c>
    </row>
    <row r="67" spans="1:18">
      <c r="A67" s="88" t="s">
        <v>74</v>
      </c>
      <c r="B67" s="28"/>
      <c r="C67" s="30">
        <f>IFERROR((s_DL/(k_decay*Rad_Spec!V67*s_IFD_iw*s_EF_iw))*Rad_Spec!BF67,".")</f>
        <v>1970.2661582405408</v>
      </c>
      <c r="D67" s="30">
        <f>IFERROR((s_DL/(k_decay*Rad_Spec!AN67*s_IRA_iw*(1/s_PEFm_pp)*s_SLF*s_ET_iw*s_EF_iw))*Rad_Spec!BF67,".")</f>
        <v>3002.2835365822571</v>
      </c>
      <c r="E67" s="30">
        <f>IFERROR((s_DL/(k_decay*Rad_Spec!AN67*s_IRA_iw*(1/s_PEF)*s_SLF*s_ET_iw*s_EF_iw))*Rad_Spec!BF67,".")</f>
        <v>14735.265101038403</v>
      </c>
      <c r="F67" s="30">
        <f>IFERROR((s_DL/(k_decay*Rad_Spec!AY67*s_GSF_i*s_Fam*s_Foffset*acf!C67*s_ET_iw*(1/24)*s_EF_iw*(1/365)))*Rad_Spec!BF67,".")</f>
        <v>2821.7045697319131</v>
      </c>
      <c r="G67" s="30">
        <f t="shared" si="4"/>
        <v>1075.4934473498552</v>
      </c>
      <c r="H67" s="30">
        <f t="shared" si="5"/>
        <v>836.80527124765786</v>
      </c>
      <c r="I67" s="89">
        <f>IFERROR((s_DL/(Rad_Spec!AV67*s_GSF_i*s_Fam*s_Foffset*Fsurf!C67*s_EF_iw*(1/365)*s_ET_iw*(1/24)))*Rad_Spec!BF67,".")</f>
        <v>436.69108835033524</v>
      </c>
      <c r="J67" s="30">
        <f>IFERROR((s_DL/(Rad_Spec!AZ67*s_GSF_i*s_Fam*s_Foffset*Fsurf!C67*s_EF_iw*(1/365)*s_ET_iw*(1/24)))*Rad_Spec!BF67,".")</f>
        <v>2200.4143189691645</v>
      </c>
      <c r="K67" s="30">
        <f>IFERROR((s_DL/(Rad_Spec!BA67*s_GSF_i*s_Fam*s_Foffset*Fsurf!C67*s_EF_iw*(1/365)*s_ET_iw*(1/24)))*Rad_Spec!BF67,".")</f>
        <v>770.89345188375501</v>
      </c>
      <c r="L67" s="30">
        <f>IFERROR((s_DL/(Rad_Spec!BB67*s_GSF_i*s_Fam*s_Foffset*Fsurf!C67*s_EF_iw*(1/365)*s_ET_iw*(1/24)))*Rad_Spec!BF67,".")</f>
        <v>494.8530018642445</v>
      </c>
      <c r="M67" s="30">
        <f>IFERROR((s_DL/(Rad_Spec!AY67*s_GSF_i*s_Fam*s_Foffset*Fsurf!C67*s_EF_iw*(1/365)*s_ET_iw*(1/24)))*Rad_Spec!BF67,".")</f>
        <v>2249.4594659497852</v>
      </c>
      <c r="N67" s="30">
        <f>IFERROR((s_DL/(Rad_Spec!AV67*s_GSF_i*s_Fam*s_Foffset*acf!D67*s_ET_iw*(1/24)*s_EF_iw*(1/365)))*Rad_Spec!BF67,".")</f>
        <v>465.65078898507062</v>
      </c>
      <c r="O67" s="30">
        <f>IFERROR((s_DL/(Rad_Spec!AZ67*s_GSF_i*s_Fam*s_Foffset*acf!E67*s_ET_iw*(1/24)*s_EF_iw*(1/365)))*Rad_Spec!BF67,".")</f>
        <v>2326.5420677324769</v>
      </c>
      <c r="P67" s="30">
        <f>IFERROR((s_DL/(Rad_Spec!BA67*s_GSF_i*s_Fam*s_Foffset*acf!F67*s_ET_iw*(1/24)*s_EF_iw*(1/365)))*Rad_Spec!BF67,".")</f>
        <v>815.51973041539259</v>
      </c>
      <c r="Q67" s="30">
        <f>IFERROR((s_DL/(Rad_Spec!BB67*s_GSF_i*s_Fam*s_Foffset*acf!G67*s_ET_iw*(1/24)*s_EF_iw*(1/365)))*Rad_Spec!BF67,".")</f>
        <v>521.46050372343177</v>
      </c>
      <c r="R67" s="30">
        <f>IFERROR((s_DL/(Rad_Spec!AY67*s_GSF_i*s_Fam*s_Foffset*acf!C67*s_ET_iw*(1/24)*s_EF_iw*(1/365)))*Rad_Spec!BF67,".")</f>
        <v>2496.6353649141515</v>
      </c>
    </row>
    <row r="68" spans="1:18">
      <c r="A68" s="88" t="s">
        <v>75</v>
      </c>
      <c r="B68" s="28"/>
      <c r="C68" s="30">
        <f>IFERROR((s_DL/(k_decay*Rad_Spec!V68*s_IFD_iw*s_EF_iw))*Rad_Spec!BF68,".")</f>
        <v>3667.7872853054241</v>
      </c>
      <c r="D68" s="30">
        <f>IFERROR((s_DL/(k_decay*Rad_Spec!AN68*s_IRA_iw*(1/s_PEFm_pp)*s_SLF*s_ET_iw*s_EF_iw))*Rad_Spec!BF68,".")</f>
        <v>11354.576934895251</v>
      </c>
      <c r="E68" s="30">
        <f>IFERROR((s_DL/(k_decay*Rad_Spec!AN68*s_IRA_iw*(1/s_PEF)*s_SLF*s_ET_iw*s_EF_iw))*Rad_Spec!BF68,".")</f>
        <v>55728.481073537507</v>
      </c>
      <c r="F68" s="30">
        <f>IFERROR((s_DL/(k_decay*Rad_Spec!AY68*s_GSF_i*s_Fam*s_Foffset*acf!C68*s_ET_iw*(1/24)*s_EF_iw*(1/365)))*Rad_Spec!BF68,".")</f>
        <v>6276.6648995278028</v>
      </c>
      <c r="G68" s="30">
        <f t="shared" si="4"/>
        <v>2222.6748037314642</v>
      </c>
      <c r="H68" s="30">
        <f t="shared" si="5"/>
        <v>1922.949575332884</v>
      </c>
      <c r="I68" s="89">
        <f>IFERROR((s_DL/(Rad_Spec!AV68*s_GSF_i*s_Fam*s_Foffset*Fsurf!C68*s_EF_iw*(1/365)*s_ET_iw*(1/24)))*Rad_Spec!BF68,".")</f>
        <v>889.24709530044106</v>
      </c>
      <c r="J68" s="30">
        <f>IFERROR((s_DL/(Rad_Spec!AZ68*s_GSF_i*s_Fam*s_Foffset*Fsurf!C68*s_EF_iw*(1/365)*s_ET_iw*(1/24)))*Rad_Spec!BF68,".")</f>
        <v>4968.0941005048126</v>
      </c>
      <c r="K68" s="30">
        <f>IFERROR((s_DL/(Rad_Spec!BA68*s_GSF_i*s_Fam*s_Foffset*Fsurf!C68*s_EF_iw*(1/365)*s_ET_iw*(1/24)))*Rad_Spec!BF68,".")</f>
        <v>1725.3326794687905</v>
      </c>
      <c r="L68" s="30">
        <f>IFERROR((s_DL/(Rad_Spec!BB68*s_GSF_i*s_Fam*s_Foffset*Fsurf!C68*s_EF_iw*(1/365)*s_ET_iw*(1/24)))*Rad_Spec!BF68,".")</f>
        <v>1068.8929731389142</v>
      </c>
      <c r="M68" s="30">
        <f>IFERROR((s_DL/(Rad_Spec!AY68*s_GSF_i*s_Fam*s_Foffset*Fsurf!C68*s_EF_iw*(1/365)*s_ET_iw*(1/24)))*Rad_Spec!BF68,".")</f>
        <v>5077.9397526318189</v>
      </c>
      <c r="N68" s="30">
        <f>IFERROR((s_DL/(Rad_Spec!AV68*s_GSF_i*s_Fam*s_Foffset*acf!D68*s_ET_iw*(1/24)*s_EF_iw*(1/365)))*Rad_Spec!BF68,".")</f>
        <v>910.66161718726835</v>
      </c>
      <c r="O68" s="30">
        <f>IFERROR((s_DL/(Rad_Spec!AZ68*s_GSF_i*s_Fam*s_Foffset*acf!E68*s_ET_iw*(1/24)*s_EF_iw*(1/365)))*Rad_Spec!BF68,".")</f>
        <v>5134.8847015404945</v>
      </c>
      <c r="P68" s="30">
        <f>IFERROR((s_DL/(Rad_Spec!BA68*s_GSF_i*s_Fam*s_Foffset*acf!F68*s_ET_iw*(1/24)*s_EF_iw*(1/365)))*Rad_Spec!BF68,".")</f>
        <v>1765.4169171512767</v>
      </c>
      <c r="Q68" s="30">
        <f>IFERROR((s_DL/(Rad_Spec!BB68*s_GSF_i*s_Fam*s_Foffset*acf!G68*s_ET_iw*(1/24)*s_EF_iw*(1/365)))*Rad_Spec!BF68,".")</f>
        <v>1116.4272724149739</v>
      </c>
      <c r="R68" s="30">
        <f>IFERROR((s_DL/(Rad_Spec!AY68*s_GSF_i*s_Fam*s_Foffset*acf!C68*s_ET_iw*(1/24)*s_EF_iw*(1/365)))*Rad_Spec!BF68,".")</f>
        <v>5553.5734427949965</v>
      </c>
    </row>
    <row r="69" spans="1:18">
      <c r="A69" s="34" t="s">
        <v>76</v>
      </c>
      <c r="B69" s="28" t="s">
        <v>9</v>
      </c>
      <c r="C69" s="30">
        <f>IFERROR((s_DL/(k_decay*Rad_Spec!V69*s_IFD_iw*s_EF_iw))*Rad_Spec!BF69,".")</f>
        <v>0.38519401318388097</v>
      </c>
      <c r="D69" s="30">
        <f>IFERROR((s_DL/(k_decay*Rad_Spec!AN69*s_IRA_iw*(1/s_PEFm_pp)*s_SLF*s_ET_iw*s_EF_iw))*Rad_Spec!BF69,".")</f>
        <v>8.355150338544658E-3</v>
      </c>
      <c r="E69" s="30">
        <f>IFERROR((s_DL/(k_decay*Rad_Spec!AN69*s_IRA_iw*(1/s_PEF)*s_SLF*s_ET_iw*s_EF_iw))*Rad_Spec!BF69,".")</f>
        <v>4.1007237889875807E-2</v>
      </c>
      <c r="F69" s="30">
        <f>IFERROR((s_DL/(k_decay*Rad_Spec!AY69*s_GSF_i*s_Fam*s_Foffset*acf!C69*s_ET_iw*(1/24)*s_EF_iw*(1/365)))*Rad_Spec!BF69,".")</f>
        <v>3985.419958832998</v>
      </c>
      <c r="G69" s="30">
        <f t="shared" si="4"/>
        <v>3.7061354475801681E-2</v>
      </c>
      <c r="H69" s="30">
        <f t="shared" si="5"/>
        <v>8.1777515598244928E-3</v>
      </c>
      <c r="I69" s="89">
        <f>IFERROR((s_DL/(Rad_Spec!AV69*s_GSF_i*s_Fam*s_Foffset*Fsurf!C69*s_EF_iw*(1/365)*s_ET_iw*(1/24)))*Rad_Spec!BF69,".")</f>
        <v>1247.3927694474003</v>
      </c>
      <c r="J69" s="30">
        <f>IFERROR((s_DL/(Rad_Spec!AZ69*s_GSF_i*s_Fam*s_Foffset*Fsurf!C69*s_EF_iw*(1/365)*s_ET_iw*(1/24)))*Rad_Spec!BF69,".")</f>
        <v>3731.7833685968067</v>
      </c>
      <c r="K69" s="30">
        <f>IFERROR((s_DL/(Rad_Spec!BA69*s_GSF_i*s_Fam*s_Foffset*Fsurf!C69*s_EF_iw*(1/365)*s_ET_iw*(1/24)))*Rad_Spec!BF69,".")</f>
        <v>1565.7832315790797</v>
      </c>
      <c r="L69" s="30">
        <f>IFERROR((s_DL/(Rad_Spec!BB69*s_GSF_i*s_Fam*s_Foffset*Fsurf!C69*s_EF_iw*(1/365)*s_ET_iw*(1/24)))*Rad_Spec!BF69,".")</f>
        <v>1250.8771067922255</v>
      </c>
      <c r="M69" s="30">
        <f>IFERROR((s_DL/(Rad_Spec!AY69*s_GSF_i*s_Fam*s_Foffset*Fsurf!C69*s_EF_iw*(1/365)*s_ET_iw*(1/24)))*Rad_Spec!BF69,".")</f>
        <v>2932.7173284741762</v>
      </c>
      <c r="N69" s="30">
        <f>IFERROR((s_DL/(Rad_Spec!AV69*s_GSF_i*s_Fam*s_Foffset*acf!D69*s_ET_iw*(1/24)*s_EF_iw*(1/365)))*Rad_Spec!BF69,".")</f>
        <v>1506.3884681704433</v>
      </c>
      <c r="O69" s="30">
        <f>IFERROR((s_DL/(Rad_Spec!AZ69*s_GSF_i*s_Fam*s_Foffset*acf!E69*s_ET_iw*(1/24)*s_EF_iw*(1/365)))*Rad_Spec!BF69,".")</f>
        <v>4664.1037721926123</v>
      </c>
      <c r="P69" s="30">
        <f>IFERROR((s_DL/(Rad_Spec!BA69*s_GSF_i*s_Fam*s_Foffset*acf!F69*s_ET_iw*(1/24)*s_EF_iw*(1/365)))*Rad_Spec!BF69,".")</f>
        <v>1993.062884574663</v>
      </c>
      <c r="Q69" s="30">
        <f>IFERROR((s_DL/(Rad_Spec!BB69*s_GSF_i*s_Fam*s_Foffset*acf!G69*s_ET_iw*(1/24)*s_EF_iw*(1/365)))*Rad_Spec!BF69,".")</f>
        <v>1588.2464529155532</v>
      </c>
      <c r="R69" s="30">
        <f>IFERROR((s_DL/(Rad_Spec!AY69*s_GSF_i*s_Fam*s_Foffset*acf!C69*s_ET_iw*(1/24)*s_EF_iw*(1/365)))*Rad_Spec!BF69,".")</f>
        <v>3526.287096101812</v>
      </c>
    </row>
    <row r="70" spans="1:18">
      <c r="A70" s="88" t="s">
        <v>77</v>
      </c>
      <c r="B70" s="28"/>
      <c r="C70" s="30" t="str">
        <f>IFERROR((s_DL/(k_decay*Rad_Spec!V70*s_IFD_iw*s_EF_iw))*Rad_Spec!BF70,".")</f>
        <v>.</v>
      </c>
      <c r="D70" s="30" t="str">
        <f>IFERROR((s_DL/(k_decay*Rad_Spec!AN70*s_IRA_iw*(1/s_PEFm_pp)*s_SLF*s_ET_iw*s_EF_iw))*Rad_Spec!BF70,".")</f>
        <v>.</v>
      </c>
      <c r="E70" s="30" t="str">
        <f>IFERROR((s_DL/(k_decay*Rad_Spec!AN70*s_IRA_iw*(1/s_PEF)*s_SLF*s_ET_iw*s_EF_iw))*Rad_Spec!BF70,".")</f>
        <v>.</v>
      </c>
      <c r="F70" s="30">
        <f>IFERROR((s_DL/(k_decay*Rad_Spec!AY70*s_GSF_i*s_Fam*s_Foffset*acf!C70*s_ET_iw*(1/24)*s_EF_iw*(1/365)))*Rad_Spec!BF70,".")</f>
        <v>17867490.486637533</v>
      </c>
      <c r="G70" s="30">
        <f t="shared" si="4"/>
        <v>17867490.486637533</v>
      </c>
      <c r="H70" s="30">
        <f t="shared" si="5"/>
        <v>17867490.486637533</v>
      </c>
      <c r="I70" s="89">
        <f>IFERROR((s_DL/(Rad_Spec!AV70*s_GSF_i*s_Fam*s_Foffset*Fsurf!C70*s_EF_iw*(1/365)*s_ET_iw*(1/24)))*Rad_Spec!BF70,".")</f>
        <v>3171567.9871072294</v>
      </c>
      <c r="J70" s="30">
        <f>IFERROR((s_DL/(Rad_Spec!AZ70*s_GSF_i*s_Fam*s_Foffset*Fsurf!C70*s_EF_iw*(1/365)*s_ET_iw*(1/24)))*Rad_Spec!BF70,".")</f>
        <v>15201305.161134968</v>
      </c>
      <c r="K70" s="30">
        <f>IFERROR((s_DL/(Rad_Spec!BA70*s_GSF_i*s_Fam*s_Foffset*Fsurf!C70*s_EF_iw*(1/365)*s_ET_iw*(1/24)))*Rad_Spec!BF70,".")</f>
        <v>5363157.1017936859</v>
      </c>
      <c r="L70" s="30">
        <f>IFERROR((s_DL/(Rad_Spec!BB70*s_GSF_i*s_Fam*s_Foffset*Fsurf!C70*s_EF_iw*(1/365)*s_ET_iw*(1/24)))*Rad_Spec!BF70,".")</f>
        <v>3496857.0114259194</v>
      </c>
      <c r="M70" s="30">
        <f>IFERROR((s_DL/(Rad_Spec!AY70*s_GSF_i*s_Fam*s_Foffset*Fsurf!C70*s_EF_iw*(1/365)*s_ET_iw*(1/24)))*Rad_Spec!BF70,".")</f>
        <v>14256703.060965976</v>
      </c>
      <c r="N70" s="30">
        <f>IFERROR((s_DL/(Rad_Spec!AV70*s_GSF_i*s_Fam*s_Foffset*acf!D70*s_ET_iw*(1/24)*s_EF_iw*(1/365)))*Rad_Spec!BF70,".")</f>
        <v>3516916.5012589055</v>
      </c>
      <c r="O70" s="30">
        <f>IFERROR((s_DL/(Rad_Spec!AZ70*s_GSF_i*s_Fam*s_Foffset*acf!E70*s_ET_iw*(1/24)*s_EF_iw*(1/365)))*Rad_Spec!BF70,".")</f>
        <v>16856558.389791887</v>
      </c>
      <c r="P70" s="30">
        <f>IFERROR((s_DL/(Rad_Spec!BA70*s_GSF_i*s_Fam*s_Foffset*acf!F70*s_ET_iw*(1/24)*s_EF_iw*(1/365)))*Rad_Spec!BF70,".")</f>
        <v>5947145.3195445538</v>
      </c>
      <c r="Q70" s="30">
        <f>IFERROR((s_DL/(Rad_Spec!BB70*s_GSF_i*s_Fam*s_Foffset*acf!G70*s_ET_iw*(1/24)*s_EF_iw*(1/365)))*Rad_Spec!BF70,".")</f>
        <v>3877625.8860034081</v>
      </c>
      <c r="R70" s="30">
        <f>IFERROR((s_DL/(Rad_Spec!AY70*s_GSF_i*s_Fam*s_Foffset*acf!C70*s_ET_iw*(1/24)*s_EF_iw*(1/365)))*Rad_Spec!BF70,".")</f>
        <v>15809099.616493383</v>
      </c>
    </row>
    <row r="71" spans="1:18">
      <c r="A71" s="88" t="s">
        <v>78</v>
      </c>
      <c r="B71" s="28"/>
      <c r="C71" s="30">
        <f>IFERROR((s_DL/(k_decay*Rad_Spec!V71*s_IFD_iw*s_EF_iw))*Rad_Spec!BF71,".")</f>
        <v>37540532.020112649</v>
      </c>
      <c r="D71" s="30">
        <f>IFERROR((s_DL/(k_decay*Rad_Spec!AN71*s_IRA_iw*(1/s_PEFm_pp)*s_SLF*s_ET_iw*s_EF_iw))*Rad_Spec!BF71,".")</f>
        <v>100763120.51481135</v>
      </c>
      <c r="E71" s="30">
        <f>IFERROR((s_DL/(k_decay*Rad_Spec!AN71*s_IRA_iw*(1/s_PEF)*s_SLF*s_ET_iw*s_EF_iw))*Rad_Spec!BF71,".")</f>
        <v>494547325.42811793</v>
      </c>
      <c r="F71" s="30">
        <f>IFERROR((s_DL/(k_decay*Rad_Spec!AY71*s_GSF_i*s_Fam*s_Foffset*acf!C71*s_ET_iw*(1/24)*s_EF_iw*(1/365)))*Rad_Spec!BF71,".")</f>
        <v>15381816.013707524</v>
      </c>
      <c r="G71" s="30">
        <f t="shared" ref="G71:G134" si="6">(IF(AND(C71&lt;&gt;".",E71&lt;&gt;".",F71&lt;&gt;"."),1/((1/C71)+(1/E71)+(1/F71)),IF(AND(C71&lt;&gt;".",E71&lt;&gt;".",F71="."), 1/((1/C71)+(1/E71)),IF(AND(C71&lt;&gt;".",E71=".",F71&lt;&gt;"."),1/((1/C71)+(1/F71)),IF(AND(C71=".",E71&lt;&gt;".",F71&lt;&gt;"."),1/((1/E71)+(1/F71)),IF(AND(C71&lt;&gt;".",E71=".",F71="."),1/(1/C71),IF(AND(C71=".",E71&lt;&gt;".",F71="."),1/(1/E71),IF(AND(C71=".",E71=".",F71&lt;&gt;"."),1/(1/F71),IF(AND(C71=".",E71=".",F71="."),".")))))))))</f>
        <v>10675576.567209523</v>
      </c>
      <c r="H71" s="30">
        <f t="shared" ref="H71:H134" si="7">(IF(AND(C71&lt;&gt;".",D71&lt;&gt;".",F71&lt;&gt;"."),1/((1/C71)+(1/D71)+(1/F71)),IF(AND(C71&lt;&gt;".",D71&lt;&gt;".",F71="."), 1/((1/C71)+(1/D71)),IF(AND(C71&lt;&gt;".",D71=".",F71&lt;&gt;"."),1/((1/C71)+(1/F71)),IF(AND(C71=".",D71&lt;&gt;".",F71&lt;&gt;"."),1/((1/D71)+(1/F71)),IF(AND(C71&lt;&gt;".",D71=".",F71="."),1/(1/C71),IF(AND(C71=".",D71&lt;&gt;".",F71="."),1/(1/D71),IF(AND(C71=".",D71=".",F71&lt;&gt;"."),1/(1/F71),IF(AND(C71=".",D71=".",F71="."),".")))))))))</f>
        <v>9845041.9535873849</v>
      </c>
      <c r="I71" s="89">
        <f>IFERROR((s_DL/(Rad_Spec!AV71*s_GSF_i*s_Fam*s_Foffset*Fsurf!C71*s_EF_iw*(1/365)*s_ET_iw*(1/24)))*Rad_Spec!BF71,".")</f>
        <v>3207355.8815516704</v>
      </c>
      <c r="J71" s="30">
        <f>IFERROR((s_DL/(Rad_Spec!AZ71*s_GSF_i*s_Fam*s_Foffset*Fsurf!C71*s_EF_iw*(1/365)*s_ET_iw*(1/24)))*Rad_Spec!BF71,".")</f>
        <v>12294038.000383532</v>
      </c>
      <c r="K71" s="30">
        <f>IFERROR((s_DL/(Rad_Spec!BA71*s_GSF_i*s_Fam*s_Foffset*Fsurf!C71*s_EF_iw*(1/365)*s_ET_iw*(1/24)))*Rad_Spec!BF71,".")</f>
        <v>4879903.4271461014</v>
      </c>
      <c r="L71" s="30">
        <f>IFERROR((s_DL/(Rad_Spec!BB71*s_GSF_i*s_Fam*s_Foffset*Fsurf!C71*s_EF_iw*(1/365)*s_ET_iw*(1/24)))*Rad_Spec!BF71,".")</f>
        <v>3458366.3418470193</v>
      </c>
      <c r="M71" s="30">
        <f>IFERROR((s_DL/(Rad_Spec!AY71*s_GSF_i*s_Fam*s_Foffset*Fsurf!C71*s_EF_iw*(1/365)*s_ET_iw*(1/24)))*Rad_Spec!BF71,".")</f>
        <v>11348623.022662479</v>
      </c>
      <c r="N71" s="30">
        <f>IFERROR((s_DL/(Rad_Spec!AV71*s_GSF_i*s_Fam*s_Foffset*acf!D71*s_ET_iw*(1/24)*s_EF_iw*(1/365)))*Rad_Spec!BF71,".")</f>
        <v>3906886.9971821937</v>
      </c>
      <c r="O71" s="30">
        <f>IFERROR((s_DL/(Rad_Spec!AZ71*s_GSF_i*s_Fam*s_Foffset*acf!E71*s_ET_iw*(1/24)*s_EF_iw*(1/365)))*Rad_Spec!BF71,".")</f>
        <v>15232825.334058547</v>
      </c>
      <c r="P71" s="30">
        <f>IFERROR((s_DL/(Rad_Spec!BA71*s_GSF_i*s_Fam*s_Foffset*acf!F71*s_ET_iw*(1/24)*s_EF_iw*(1/365)))*Rad_Spec!BF71,".")</f>
        <v>6151264.4421401331</v>
      </c>
      <c r="Q71" s="30">
        <f>IFERROR((s_DL/(Rad_Spec!BB71*s_GSF_i*s_Fam*s_Foffset*acf!G71*s_ET_iw*(1/24)*s_EF_iw*(1/365)))*Rad_Spec!BF71,".")</f>
        <v>4408352.9731343845</v>
      </c>
      <c r="R71" s="30">
        <f>IFERROR((s_DL/(Rad_Spec!AY71*s_GSF_i*s_Fam*s_Foffset*acf!C71*s_ET_iw*(1/24)*s_EF_iw*(1/365)))*Rad_Spec!BF71,".")</f>
        <v>13609782.628687317</v>
      </c>
    </row>
    <row r="72" spans="1:18">
      <c r="A72" s="88" t="s">
        <v>79</v>
      </c>
      <c r="B72" s="28"/>
      <c r="C72" s="30">
        <f>IFERROR((s_DL/(k_decay*Rad_Spec!V72*s_IFD_iw*s_EF_iw))*Rad_Spec!BF72,".")</f>
        <v>1679.3325847904289</v>
      </c>
      <c r="D72" s="30">
        <f>IFERROR((s_DL/(k_decay*Rad_Spec!AN72*s_IRA_iw*(1/s_PEFm_pp)*s_SLF*s_ET_iw*s_EF_iw))*Rad_Spec!BF72,".")</f>
        <v>536.17706803342242</v>
      </c>
      <c r="E72" s="30">
        <f>IFERROR((s_DL/(k_decay*Rad_Spec!AN72*s_IRA_iw*(1/s_PEF)*s_SLF*s_ET_iw*s_EF_iw))*Rad_Spec!BF72,".")</f>
        <v>2631.5673194424548</v>
      </c>
      <c r="F72" s="30">
        <f>IFERROR((s_DL/(k_decay*Rad_Spec!AY72*s_GSF_i*s_Fam*s_Foffset*acf!C72*s_ET_iw*(1/24)*s_EF_iw*(1/365)))*Rad_Spec!BF72,".")</f>
        <v>29326417.728349946</v>
      </c>
      <c r="G72" s="30">
        <f t="shared" si="6"/>
        <v>1025.1043566421199</v>
      </c>
      <c r="H72" s="30">
        <f t="shared" si="7"/>
        <v>406.41084196543648</v>
      </c>
      <c r="I72" s="89">
        <f>IFERROR((s_DL/(Rad_Spec!AV72*s_GSF_i*s_Fam*s_Foffset*Fsurf!C72*s_EF_iw*(1/365)*s_ET_iw*(1/24)))*Rad_Spec!BF72,".")</f>
        <v>18447480.498953942</v>
      </c>
      <c r="J72" s="30">
        <f>IFERROR((s_DL/(Rad_Spec!AZ72*s_GSF_i*s_Fam*s_Foffset*Fsurf!C72*s_EF_iw*(1/365)*s_ET_iw*(1/24)))*Rad_Spec!BF72,".")</f>
        <v>39073797.277311891</v>
      </c>
      <c r="K72" s="30">
        <f>IFERROR((s_DL/(Rad_Spec!BA72*s_GSF_i*s_Fam*s_Foffset*Fsurf!C72*s_EF_iw*(1/365)*s_ET_iw*(1/24)))*Rad_Spec!BF72,".")</f>
        <v>21027001.077197492</v>
      </c>
      <c r="L72" s="30">
        <f>IFERROR((s_DL/(Rad_Spec!BB72*s_GSF_i*s_Fam*s_Foffset*Fsurf!C72*s_EF_iw*(1/365)*s_ET_iw*(1/24)))*Rad_Spec!BF72,".")</f>
        <v>18516314.381412726</v>
      </c>
      <c r="M72" s="30">
        <f>IFERROR((s_DL/(Rad_Spec!AY72*s_GSF_i*s_Fam*s_Foffset*Fsurf!C72*s_EF_iw*(1/365)*s_ET_iw*(1/24)))*Rad_Spec!BF72,".")</f>
        <v>21784636.46697272</v>
      </c>
      <c r="N72" s="30">
        <f>IFERROR((s_DL/(Rad_Spec!AV72*s_GSF_i*s_Fam*s_Foffset*acf!D72*s_ET_iw*(1/24)*s_EF_iw*(1/365)))*Rad_Spec!BF72,".")</f>
        <v>21972998.994309582</v>
      </c>
      <c r="O72" s="30">
        <f>IFERROR((s_DL/(Rad_Spec!AZ72*s_GSF_i*s_Fam*s_Foffset*acf!E72*s_ET_iw*(1/24)*s_EF_iw*(1/365)))*Rad_Spec!BF72,".")</f>
        <v>46541234.090309277</v>
      </c>
      <c r="P72" s="30">
        <f>IFERROR((s_DL/(Rad_Spec!BA72*s_GSF_i*s_Fam*s_Foffset*acf!F72*s_ET_iw*(1/24)*s_EF_iw*(1/365)))*Rad_Spec!BF72,".")</f>
        <v>25045494.616395243</v>
      </c>
      <c r="Q72" s="30">
        <f>IFERROR((s_DL/(Rad_Spec!BB72*s_GSF_i*s_Fam*s_Foffset*acf!G72*s_ET_iw*(1/24)*s_EF_iw*(1/365)))*Rad_Spec!BF72,".")</f>
        <v>22054987.796527162</v>
      </c>
      <c r="R72" s="30">
        <f>IFERROR((s_DL/(Rad_Spec!AY72*s_GSF_i*s_Fam*s_Foffset*acf!C72*s_ET_iw*(1/24)*s_EF_iw*(1/365)))*Rad_Spec!BF72,".")</f>
        <v>25947922.547327504</v>
      </c>
    </row>
    <row r="73" spans="1:18">
      <c r="A73" s="34" t="s">
        <v>80</v>
      </c>
      <c r="B73" s="28" t="s">
        <v>9</v>
      </c>
      <c r="C73" s="30">
        <f>IFERROR((s_DL/(k_decay*Rad_Spec!V73*s_IFD_iw*s_EF_iw))*Rad_Spec!BF73,".")</f>
        <v>400.23607870537836</v>
      </c>
      <c r="D73" s="30">
        <f>IFERROR((s_DL/(k_decay*Rad_Spec!AN73*s_IRA_iw*(1/s_PEFm_pp)*s_SLF*s_ET_iw*s_EF_iw))*Rad_Spec!BF73,".")</f>
        <v>216.56587593096592</v>
      </c>
      <c r="E73" s="30">
        <f>IFERROR((s_DL/(k_decay*Rad_Spec!AN73*s_IRA_iw*(1/s_PEF)*s_SLF*s_ET_iw*s_EF_iw))*Rad_Spec!BF73,".")</f>
        <v>1062.909467009943</v>
      </c>
      <c r="F73" s="30">
        <f>IFERROR((s_DL/(k_decay*Rad_Spec!AY73*s_GSF_i*s_Fam*s_Foffset*acf!C73*s_ET_iw*(1/24)*s_EF_iw*(1/365)))*Rad_Spec!BF73,".")</f>
        <v>4795.215107082312</v>
      </c>
      <c r="G73" s="30">
        <f t="shared" si="6"/>
        <v>274.13178726295604</v>
      </c>
      <c r="H73" s="30">
        <f t="shared" si="7"/>
        <v>136.52624098787084</v>
      </c>
      <c r="I73" s="89">
        <f>IFERROR((s_DL/(Rad_Spec!AV73*s_GSF_i*s_Fam*s_Foffset*Fsurf!C73*s_EF_iw*(1/365)*s_ET_iw*(1/24)))*Rad_Spec!BF73,".")</f>
        <v>840.7239790881921</v>
      </c>
      <c r="J73" s="30">
        <f>IFERROR((s_DL/(Rad_Spec!AZ73*s_GSF_i*s_Fam*s_Foffset*Fsurf!C73*s_EF_iw*(1/365)*s_ET_iw*(1/24)))*Rad_Spec!BF73,".")</f>
        <v>3607.8312488430288</v>
      </c>
      <c r="K73" s="30">
        <f>IFERROR((s_DL/(Rad_Spec!BA73*s_GSF_i*s_Fam*s_Foffset*Fsurf!C73*s_EF_iw*(1/365)*s_ET_iw*(1/24)))*Rad_Spec!BF73,".")</f>
        <v>1298.0016107735541</v>
      </c>
      <c r="L73" s="30">
        <f>IFERROR((s_DL/(Rad_Spec!BB73*s_GSF_i*s_Fam*s_Foffset*Fsurf!C73*s_EF_iw*(1/365)*s_ET_iw*(1/24)))*Rad_Spec!BF73,".")</f>
        <v>887.97397016097784</v>
      </c>
      <c r="M73" s="30">
        <f>IFERROR((s_DL/(Rad_Spec!AY73*s_GSF_i*s_Fam*s_Foffset*Fsurf!C73*s_EF_iw*(1/365)*s_ET_iw*(1/24)))*Rad_Spec!BF73,".")</f>
        <v>3624.6070270372611</v>
      </c>
      <c r="N73" s="30">
        <f>IFERROR((s_DL/(Rad_Spec!AV73*s_GSF_i*s_Fam*s_Foffset*acf!D73*s_ET_iw*(1/24)*s_EF_iw*(1/365)))*Rad_Spec!BF73,".")</f>
        <v>994.70183069095481</v>
      </c>
      <c r="O73" s="30">
        <f>IFERROR((s_DL/(Rad_Spec!AZ73*s_GSF_i*s_Fam*s_Foffset*acf!E73*s_ET_iw*(1/24)*s_EF_iw*(1/365)))*Rad_Spec!BF73,".")</f>
        <v>4245.2651405888782</v>
      </c>
      <c r="P73" s="30">
        <f>IFERROR((s_DL/(Rad_Spec!BA73*s_GSF_i*s_Fam*s_Foffset*acf!F73*s_ET_iw*(1/24)*s_EF_iw*(1/365)))*Rad_Spec!BF73,".")</f>
        <v>1521.9978700533093</v>
      </c>
      <c r="Q73" s="30">
        <f>IFERROR((s_DL/(Rad_Spec!BB73*s_GSF_i*s_Fam*s_Foffset*acf!G73*s_ET_iw*(1/24)*s_EF_iw*(1/365)))*Rad_Spec!BF73,".")</f>
        <v>1089.0058469487715</v>
      </c>
      <c r="R73" s="30">
        <f>IFERROR((s_DL/(Rad_Spec!AY73*s_GSF_i*s_Fam*s_Foffset*acf!C73*s_ET_iw*(1/24)*s_EF_iw*(1/365)))*Rad_Spec!BF73,".")</f>
        <v>4242.7913067631061</v>
      </c>
    </row>
    <row r="74" spans="1:18">
      <c r="A74" s="88" t="s">
        <v>81</v>
      </c>
      <c r="B74" s="28"/>
      <c r="C74" s="30" t="str">
        <f>IFERROR((s_DL/(k_decay*Rad_Spec!V74*s_IFD_iw*s_EF_iw))*Rad_Spec!BF74,".")</f>
        <v>.</v>
      </c>
      <c r="D74" s="30" t="str">
        <f>IFERROR((s_DL/(k_decay*Rad_Spec!AN74*s_IRA_iw*(1/s_PEFm_pp)*s_SLF*s_ET_iw*s_EF_iw))*Rad_Spec!BF74,".")</f>
        <v>.</v>
      </c>
      <c r="E74" s="30" t="str">
        <f>IFERROR((s_DL/(k_decay*Rad_Spec!AN74*s_IRA_iw*(1/s_PEF)*s_SLF*s_ET_iw*s_EF_iw))*Rad_Spec!BF74,".")</f>
        <v>.</v>
      </c>
      <c r="F74" s="30">
        <f>IFERROR((s_DL/(k_decay*Rad_Spec!AY74*s_GSF_i*s_Fam*s_Foffset*acf!C74*s_ET_iw*(1/24)*s_EF_iw*(1/365)))*Rad_Spec!BF74,".")</f>
        <v>4757196.962497185</v>
      </c>
      <c r="G74" s="30">
        <f t="shared" si="6"/>
        <v>4757196.962497185</v>
      </c>
      <c r="H74" s="30">
        <f t="shared" si="7"/>
        <v>4757196.962497185</v>
      </c>
      <c r="I74" s="89" t="str">
        <f>IFERROR((s_DL/(Rad_Spec!AV74*s_GSF_i*s_Fam*s_Foffset*Fsurf!C74*s_EF_iw*(1/365)*s_ET_iw*(1/24)))*Rad_Spec!BF74,".")</f>
        <v>.</v>
      </c>
      <c r="J74" s="30" t="str">
        <f>IFERROR((s_DL/(Rad_Spec!AZ74*s_GSF_i*s_Fam*s_Foffset*Fsurf!C74*s_EF_iw*(1/365)*s_ET_iw*(1/24)))*Rad_Spec!BF74,".")</f>
        <v>.</v>
      </c>
      <c r="K74" s="30" t="str">
        <f>IFERROR((s_DL/(Rad_Spec!BA74*s_GSF_i*s_Fam*s_Foffset*Fsurf!C74*s_EF_iw*(1/365)*s_ET_iw*(1/24)))*Rad_Spec!BF74,".")</f>
        <v>.</v>
      </c>
      <c r="L74" s="30" t="str">
        <f>IFERROR((s_DL/(Rad_Spec!BB74*s_GSF_i*s_Fam*s_Foffset*Fsurf!C74*s_EF_iw*(1/365)*s_ET_iw*(1/24)))*Rad_Spec!BF74,".")</f>
        <v>.</v>
      </c>
      <c r="M74" s="30" t="str">
        <f>IFERROR((s_DL/(Rad_Spec!AY74*s_GSF_i*s_Fam*s_Foffset*Fsurf!C74*s_EF_iw*(1/365)*s_ET_iw*(1/24)))*Rad_Spec!BF74,".")</f>
        <v>.</v>
      </c>
      <c r="N74" s="30">
        <f>IFERROR((s_DL/(Rad_Spec!AV74*s_GSF_i*s_Fam*s_Foffset*acf!D74*s_ET_iw*(1/24)*s_EF_iw*(1/365)))*Rad_Spec!BF74,".")</f>
        <v>769008.76354957605</v>
      </c>
      <c r="O74" s="30">
        <f>IFERROR((s_DL/(Rad_Spec!AZ74*s_GSF_i*s_Fam*s_Foffset*acf!E74*s_ET_iw*(1/24)*s_EF_iw*(1/365)))*Rad_Spec!BF74,".")</f>
        <v>4185569.961632207</v>
      </c>
      <c r="P74" s="30">
        <f>IFERROR((s_DL/(Rad_Spec!BA74*s_GSF_i*s_Fam*s_Foffset*acf!F74*s_ET_iw*(1/24)*s_EF_iw*(1/365)))*Rad_Spec!BF74,".")</f>
        <v>1455866.9255184692</v>
      </c>
      <c r="Q74" s="30">
        <f>IFERROR((s_DL/(Rad_Spec!BB74*s_GSF_i*s_Fam*s_Foffset*acf!G74*s_ET_iw*(1/24)*s_EF_iw*(1/365)))*Rad_Spec!BF74,".")</f>
        <v>908501.894251358</v>
      </c>
      <c r="R74" s="30">
        <f>IFERROR((s_DL/(Rad_Spec!AY74*s_GSF_i*s_Fam*s_Foffset*acf!C74*s_ET_iw*(1/24)*s_EF_iw*(1/365)))*Rad_Spec!BF74,".")</f>
        <v>4209152.9715178749</v>
      </c>
    </row>
    <row r="75" spans="1:18">
      <c r="A75" s="34" t="s">
        <v>82</v>
      </c>
      <c r="B75" s="28" t="s">
        <v>9</v>
      </c>
      <c r="C75" s="30">
        <f>IFERROR((s_DL/(k_decay*Rad_Spec!V75*s_IFD_iw*s_EF_iw))*Rad_Spec!BF75,".")</f>
        <v>1356542.6564004775</v>
      </c>
      <c r="D75" s="30">
        <f>IFERROR((s_DL/(k_decay*Rad_Spec!AN75*s_IRA_iw*(1/s_PEFm_pp)*s_SLF*s_ET_iw*s_EF_iw))*Rad_Spec!BF75,".")</f>
        <v>2814638.3363348683</v>
      </c>
      <c r="E75" s="30">
        <f>IFERROR((s_DL/(k_decay*Rad_Spec!AN75*s_IRA_iw*(1/s_PEF)*s_SLF*s_ET_iw*s_EF_iw))*Rad_Spec!BF75,".")</f>
        <v>13814298.864208441</v>
      </c>
      <c r="F75" s="30">
        <f>IFERROR((s_DL/(k_decay*Rad_Spec!AY75*s_GSF_i*s_Fam*s_Foffset*acf!C75*s_ET_iw*(1/24)*s_EF_iw*(1/365)))*Rad_Spec!BF75,".")</f>
        <v>62558082.914290763</v>
      </c>
      <c r="G75" s="30">
        <f t="shared" si="6"/>
        <v>1211325.3679525005</v>
      </c>
      <c r="H75" s="30">
        <f t="shared" si="7"/>
        <v>902169.87373029778</v>
      </c>
      <c r="I75" s="89">
        <f>IFERROR((s_DL/(Rad_Spec!AV75*s_GSF_i*s_Fam*s_Foffset*Fsurf!C75*s_EF_iw*(1/365)*s_ET_iw*(1/24)))*Rad_Spec!BF75,".")</f>
        <v>230196124.70988515</v>
      </c>
      <c r="J75" s="30">
        <f>IFERROR((s_DL/(Rad_Spec!AZ75*s_GSF_i*s_Fam*s_Foffset*Fsurf!C75*s_EF_iw*(1/365)*s_ET_iw*(1/24)))*Rad_Spec!BF75,".")</f>
        <v>587145811.76002359</v>
      </c>
      <c r="K75" s="30">
        <f>IFERROR((s_DL/(Rad_Spec!BA75*s_GSF_i*s_Fam*s_Foffset*Fsurf!C75*s_EF_iw*(1/365)*s_ET_iw*(1/24)))*Rad_Spec!BF75,".")</f>
        <v>290812032.15700227</v>
      </c>
      <c r="L75" s="30">
        <f>IFERROR((s_DL/(Rad_Spec!BB75*s_GSF_i*s_Fam*s_Foffset*Fsurf!C75*s_EF_iw*(1/365)*s_ET_iw*(1/24)))*Rad_Spec!BF75,".")</f>
        <v>233675159.34026128</v>
      </c>
      <c r="M75" s="30">
        <f>IFERROR((s_DL/(Rad_Spec!AY75*s_GSF_i*s_Fam*s_Foffset*Fsurf!C75*s_EF_iw*(1/365)*s_ET_iw*(1/24)))*Rad_Spec!BF75,".")</f>
        <v>46470220.365207903</v>
      </c>
      <c r="N75" s="30">
        <f>IFERROR((s_DL/(Rad_Spec!AV75*s_GSF_i*s_Fam*s_Foffset*acf!D75*s_ET_iw*(1/24)*s_EF_iw*(1/365)))*Rad_Spec!BF75,".")</f>
        <v>274189161.87666327</v>
      </c>
      <c r="O75" s="30">
        <f>IFERROR((s_DL/(Rad_Spec!AZ75*s_GSF_i*s_Fam*s_Foffset*acf!E75*s_ET_iw*(1/24)*s_EF_iw*(1/365)))*Rad_Spec!BF75,".")</f>
        <v>699355900.22971714</v>
      </c>
      <c r="P75" s="30">
        <f>IFERROR((s_DL/(Rad_Spec!BA75*s_GSF_i*s_Fam*s_Foffset*acf!F75*s_ET_iw*(1/24)*s_EF_iw*(1/365)))*Rad_Spec!BF75,".")</f>
        <v>346389442.74700725</v>
      </c>
      <c r="Q75" s="30">
        <f>IFERROR((s_DL/(Rad_Spec!BB75*s_GSF_i*s_Fam*s_Foffset*acf!G75*s_ET_iw*(1/24)*s_EF_iw*(1/365)))*Rad_Spec!BF75,".")</f>
        <v>278333078.68084455</v>
      </c>
      <c r="R75" s="30">
        <f>IFERROR((s_DL/(Rad_Spec!AY75*s_GSF_i*s_Fam*s_Foffset*acf!C75*s_ET_iw*(1/24)*s_EF_iw*(1/365)))*Rad_Spec!BF75,".")</f>
        <v>55351195.812780969</v>
      </c>
    </row>
    <row r="76" spans="1:18">
      <c r="A76" s="27" t="s">
        <v>83</v>
      </c>
      <c r="B76" s="90" t="s">
        <v>9</v>
      </c>
      <c r="C76" s="30">
        <f>IFERROR((s_DL/(k_decay*Rad_Spec!V76*s_IFD_iw*s_EF_iw))*Rad_Spec!BF76,".")</f>
        <v>6.0147125747414217E-2</v>
      </c>
      <c r="D76" s="30">
        <f>IFERROR((s_DL/(k_decay*Rad_Spec!AN76*s_IRA_iw*(1/s_PEFm_pp)*s_SLF*s_ET_iw*s_EF_iw))*Rad_Spec!BF76,".")</f>
        <v>1.77324324313132E-2</v>
      </c>
      <c r="E76" s="30">
        <f>IFERROR((s_DL/(k_decay*Rad_Spec!AN76*s_IRA_iw*(1/s_PEF)*s_SLF*s_ET_iw*s_EF_iw))*Rad_Spec!BF76,".")</f>
        <v>8.7031118006629368E-2</v>
      </c>
      <c r="F76" s="30">
        <f>IFERROR((s_DL/(k_decay*Rad_Spec!AY76*s_GSF_i*s_Fam*s_Foffset*acf!C76*s_ET_iw*(1/24)*s_EF_iw*(1/365)))*Rad_Spec!BF76,".")</f>
        <v>45046.856968732041</v>
      </c>
      <c r="G76" s="30">
        <f t="shared" si="6"/>
        <v>3.5566856432822203E-2</v>
      </c>
      <c r="H76" s="30">
        <f t="shared" si="7"/>
        <v>1.3694922569505809E-2</v>
      </c>
      <c r="I76" s="89">
        <f>IFERROR((s_DL/(Rad_Spec!AV76*s_GSF_i*s_Fam*s_Foffset*Fsurf!C76*s_EF_iw*(1/365)*s_ET_iw*(1/24)))*Rad_Spec!BF76,".")</f>
        <v>40305.864302525755</v>
      </c>
      <c r="J76" s="30">
        <f>IFERROR((s_DL/(Rad_Spec!AZ76*s_GSF_i*s_Fam*s_Foffset*Fsurf!C76*s_EF_iw*(1/365)*s_ET_iw*(1/24)))*Rad_Spec!BF76,".")</f>
        <v>63402.483172512439</v>
      </c>
      <c r="K76" s="30">
        <f>IFERROR((s_DL/(Rad_Spec!BA76*s_GSF_i*s_Fam*s_Foffset*Fsurf!C76*s_EF_iw*(1/365)*s_ET_iw*(1/24)))*Rad_Spec!BF76,".")</f>
        <v>41038.698198935315</v>
      </c>
      <c r="L76" s="30">
        <f>IFERROR((s_DL/(Rad_Spec!BB76*s_GSF_i*s_Fam*s_Foffset*Fsurf!C76*s_EF_iw*(1/365)*s_ET_iw*(1/24)))*Rad_Spec!BF76,".")</f>
        <v>40305.864302525755</v>
      </c>
      <c r="M76" s="30">
        <f>IFERROR((s_DL/(Rad_Spec!AY76*s_GSF_i*s_Fam*s_Foffset*Fsurf!C76*s_EF_iw*(1/365)*s_ET_iw*(1/24)))*Rad_Spec!BF76,".")</f>
        <v>33242.133399759645</v>
      </c>
      <c r="N76" s="30">
        <f>IFERROR((s_DL/(Rad_Spec!AV76*s_GSF_i*s_Fam*s_Foffset*acf!D76*s_ET_iw*(1/24)*s_EF_iw*(1/365)))*Rad_Spec!BF76,".")</f>
        <v>51062.206655260219</v>
      </c>
      <c r="O76" s="30">
        <f>IFERROR((s_DL/(Rad_Spec!AZ76*s_GSF_i*s_Fam*s_Foffset*acf!E76*s_ET_iw*(1/24)*s_EF_iw*(1/365)))*Rad_Spec!BF76,".")</f>
        <v>78028.224692155345</v>
      </c>
      <c r="P76" s="30">
        <f>IFERROR((s_DL/(Rad_Spec!BA76*s_GSF_i*s_Fam*s_Foffset*acf!F76*s_ET_iw*(1/24)*s_EF_iw*(1/365)))*Rad_Spec!BF76,".")</f>
        <v>51832.021870444652</v>
      </c>
      <c r="Q76" s="30">
        <f>IFERROR((s_DL/(Rad_Spec!BB76*s_GSF_i*s_Fam*s_Foffset*acf!G76*s_ET_iw*(1/24)*s_EF_iw*(1/365)))*Rad_Spec!BF76,".")</f>
        <v>51169.480198653611</v>
      </c>
      <c r="R76" s="30">
        <f>IFERROR((s_DL/(Rad_Spec!AY76*s_GSF_i*s_Fam*s_Foffset*acf!C76*s_ET_iw*(1/24)*s_EF_iw*(1/365)))*Rad_Spec!BF76,".")</f>
        <v>39857.317946311829</v>
      </c>
    </row>
    <row r="77" spans="1:18">
      <c r="A77" s="34" t="s">
        <v>84</v>
      </c>
      <c r="B77" s="90" t="s">
        <v>9</v>
      </c>
      <c r="C77" s="30">
        <f>IFERROR((s_DL/(k_decay*Rad_Spec!V77*s_IFD_iw*s_EF_iw))*Rad_Spec!BF77,".")</f>
        <v>4029973.8953192071</v>
      </c>
      <c r="D77" s="30">
        <f>IFERROR((s_DL/(k_decay*Rad_Spec!AN77*s_IRA_iw*(1/s_PEFm_pp)*s_SLF*s_ET_iw*s_EF_iw))*Rad_Spec!BF77,".")</f>
        <v>113604.18966920199</v>
      </c>
      <c r="E77" s="30">
        <f>IFERROR((s_DL/(k_decay*Rad_Spec!AN77*s_IRA_iw*(1/s_PEF)*s_SLF*s_ET_iw*s_EF_iw))*Rad_Spec!BF77,".")</f>
        <v>557571.53878609883</v>
      </c>
      <c r="F77" s="30">
        <f>IFERROR((s_DL/(k_decay*Rad_Spec!AY77*s_GSF_i*s_Fam*s_Foffset*acf!C77*s_ET_iw*(1/24)*s_EF_iw*(1/365)))*Rad_Spec!BF77,".")</f>
        <v>5969745.7558106203</v>
      </c>
      <c r="G77" s="30">
        <f t="shared" si="6"/>
        <v>452664.07615514752</v>
      </c>
      <c r="H77" s="30">
        <f t="shared" si="7"/>
        <v>108481.70568329818</v>
      </c>
      <c r="I77" s="89">
        <f>IFERROR((s_DL/(Rad_Spec!AV77*s_GSF_i*s_Fam*s_Foffset*Fsurf!C77*s_EF_iw*(1/365)*s_ET_iw*(1/24)))*Rad_Spec!BF77,".")</f>
        <v>1036778.4021284955</v>
      </c>
      <c r="J77" s="30">
        <f>IFERROR((s_DL/(Rad_Spec!AZ77*s_GSF_i*s_Fam*s_Foffset*Fsurf!C77*s_EF_iw*(1/365)*s_ET_iw*(1/24)))*Rad_Spec!BF77,".")</f>
        <v>4651679.0975498511</v>
      </c>
      <c r="K77" s="30">
        <f>IFERROR((s_DL/(Rad_Spec!BA77*s_GSF_i*s_Fam*s_Foffset*Fsurf!C77*s_EF_iw*(1/365)*s_ET_iw*(1/24)))*Rad_Spec!BF77,".")</f>
        <v>1649531.5948758337</v>
      </c>
      <c r="L77" s="30">
        <f>IFERROR((s_DL/(Rad_Spec!BB77*s_GSF_i*s_Fam*s_Foffset*Fsurf!C77*s_EF_iw*(1/365)*s_ET_iw*(1/24)))*Rad_Spec!BF77,".")</f>
        <v>1109303.4413870871</v>
      </c>
      <c r="M77" s="30">
        <f>IFERROR((s_DL/(Rad_Spec!AY77*s_GSF_i*s_Fam*s_Foffset*Fsurf!C77*s_EF_iw*(1/365)*s_ET_iw*(1/24)))*Rad_Spec!BF77,".")</f>
        <v>4588355.8566587046</v>
      </c>
      <c r="N77" s="30">
        <f>IFERROR((s_DL/(Rad_Spec!AV77*s_GSF_i*s_Fam*s_Foffset*acf!D77*s_ET_iw*(1/24)*s_EF_iw*(1/365)))*Rad_Spec!BF77,".")</f>
        <v>1164226.7435246909</v>
      </c>
      <c r="O77" s="30">
        <f>IFERROR((s_DL/(Rad_Spec!AZ77*s_GSF_i*s_Fam*s_Foffset*acf!E77*s_ET_iw*(1/24)*s_EF_iw*(1/365)))*Rad_Spec!BF77,".")</f>
        <v>5216659.4180914601</v>
      </c>
      <c r="P77" s="30">
        <f>IFERROR((s_DL/(Rad_Spec!BA77*s_GSF_i*s_Fam*s_Foffset*acf!F77*s_ET_iw*(1/24)*s_EF_iw*(1/365)))*Rad_Spec!BF77,".")</f>
        <v>1841708.9564838891</v>
      </c>
      <c r="Q77" s="30">
        <f>IFERROR((s_DL/(Rad_Spec!BB77*s_GSF_i*s_Fam*s_Foffset*acf!G77*s_ET_iw*(1/24)*s_EF_iw*(1/365)))*Rad_Spec!BF77,".")</f>
        <v>1309714.0915561661</v>
      </c>
      <c r="R77" s="30">
        <f>IFERROR((s_DL/(Rad_Spec!AY77*s_GSF_i*s_Fam*s_Foffset*acf!C77*s_ET_iw*(1/24)*s_EF_iw*(1/365)))*Rad_Spec!BF77,".")</f>
        <v>5282012.3457924537</v>
      </c>
    </row>
    <row r="78" spans="1:18">
      <c r="A78" s="88" t="s">
        <v>85</v>
      </c>
      <c r="B78" s="28"/>
      <c r="C78" s="30" t="str">
        <f>IFERROR((s_DL/(k_decay*Rad_Spec!V78*s_IFD_iw*s_EF_iw))*Rad_Spec!BF78,".")</f>
        <v>.</v>
      </c>
      <c r="D78" s="30" t="str">
        <f>IFERROR((s_DL/(k_decay*Rad_Spec!AN78*s_IRA_iw*(1/s_PEFm_pp)*s_SLF*s_ET_iw*s_EF_iw))*Rad_Spec!BF78,".")</f>
        <v>.</v>
      </c>
      <c r="E78" s="30" t="str">
        <f>IFERROR((s_DL/(k_decay*Rad_Spec!AN78*s_IRA_iw*(1/s_PEF)*s_SLF*s_ET_iw*s_EF_iw))*Rad_Spec!BF78,".")</f>
        <v>.</v>
      </c>
      <c r="F78" s="30">
        <f>IFERROR((s_DL/(k_decay*Rad_Spec!AY78*s_GSF_i*s_Fam*s_Foffset*acf!C78*s_ET_iw*(1/24)*s_EF_iw*(1/365)))*Rad_Spec!BF78,".")</f>
        <v>190041092.01471964</v>
      </c>
      <c r="G78" s="30">
        <f t="shared" si="6"/>
        <v>190041092.01471964</v>
      </c>
      <c r="H78" s="30">
        <f t="shared" si="7"/>
        <v>190041092.01471964</v>
      </c>
      <c r="I78" s="89" t="str">
        <f>IFERROR((s_DL/(Rad_Spec!AV78*s_GSF_i*s_Fam*s_Foffset*Fsurf!C78*s_EF_iw*(1/365)*s_ET_iw*(1/24)))*Rad_Spec!BF78,".")</f>
        <v>.</v>
      </c>
      <c r="J78" s="30" t="str">
        <f>IFERROR((s_DL/(Rad_Spec!AZ78*s_GSF_i*s_Fam*s_Foffset*Fsurf!C78*s_EF_iw*(1/365)*s_ET_iw*(1/24)))*Rad_Spec!BF78,".")</f>
        <v>.</v>
      </c>
      <c r="K78" s="30" t="str">
        <f>IFERROR((s_DL/(Rad_Spec!BA78*s_GSF_i*s_Fam*s_Foffset*Fsurf!C78*s_EF_iw*(1/365)*s_ET_iw*(1/24)))*Rad_Spec!BF78,".")</f>
        <v>.</v>
      </c>
      <c r="L78" s="30" t="str">
        <f>IFERROR((s_DL/(Rad_Spec!BB78*s_GSF_i*s_Fam*s_Foffset*Fsurf!C78*s_EF_iw*(1/365)*s_ET_iw*(1/24)))*Rad_Spec!BF78,".")</f>
        <v>.</v>
      </c>
      <c r="M78" s="30" t="str">
        <f>IFERROR((s_DL/(Rad_Spec!AY78*s_GSF_i*s_Fam*s_Foffset*Fsurf!C78*s_EF_iw*(1/365)*s_ET_iw*(1/24)))*Rad_Spec!BF78,".")</f>
        <v>.</v>
      </c>
      <c r="N78" s="30">
        <f>IFERROR((s_DL/(Rad_Spec!AV78*s_GSF_i*s_Fam*s_Foffset*acf!D78*s_ET_iw*(1/24)*s_EF_iw*(1/365)))*Rad_Spec!BF78,".")</f>
        <v>133332809.93344329</v>
      </c>
      <c r="O78" s="30">
        <f>IFERROR((s_DL/(Rad_Spec!AZ78*s_GSF_i*s_Fam*s_Foffset*acf!E78*s_ET_iw*(1/24)*s_EF_iw*(1/365)))*Rad_Spec!BF78,".")</f>
        <v>472942065.82251346</v>
      </c>
      <c r="P78" s="30">
        <f>IFERROR((s_DL/(Rad_Spec!BA78*s_GSF_i*s_Fam*s_Foffset*acf!F78*s_ET_iw*(1/24)*s_EF_iw*(1/365)))*Rad_Spec!BF78,".")</f>
        <v>184943678.591997</v>
      </c>
      <c r="Q78" s="30">
        <f>IFERROR((s_DL/(Rad_Spec!BB78*s_GSF_i*s_Fam*s_Foffset*acf!G78*s_ET_iw*(1/24)*s_EF_iw*(1/365)))*Rad_Spec!BF78,".")</f>
        <v>134829396.13676164</v>
      </c>
      <c r="R78" s="30">
        <f>IFERROR((s_DL/(Rad_Spec!AY78*s_GSF_i*s_Fam*s_Foffset*acf!C78*s_ET_iw*(1/24)*s_EF_iw*(1/365)))*Rad_Spec!BF78,".")</f>
        <v>168147762.95164433</v>
      </c>
    </row>
    <row r="79" spans="1:18">
      <c r="A79" s="88" t="s">
        <v>86</v>
      </c>
      <c r="B79" s="28"/>
      <c r="C79" s="30">
        <f>IFERROR((s_DL/(k_decay*Rad_Spec!V79*s_IFD_iw*s_EF_iw))*Rad_Spec!BF79,".")</f>
        <v>20464372.135447685</v>
      </c>
      <c r="D79" s="30">
        <f>IFERROR((s_DL/(k_decay*Rad_Spec!AN79*s_IRA_iw*(1/s_PEFm_pp)*s_SLF*s_ET_iw*s_EF_iw))*Rad_Spec!BF79,".")</f>
        <v>106052508.53752114</v>
      </c>
      <c r="E79" s="30">
        <f>IFERROR((s_DL/(k_decay*Rad_Spec!AN79*s_IRA_iw*(1/s_PEF)*s_SLF*s_ET_iw*s_EF_iw))*Rad_Spec!BF79,".")</f>
        <v>520507743.15255851</v>
      </c>
      <c r="F79" s="30">
        <f>IFERROR((s_DL/(k_decay*Rad_Spec!AY79*s_GSF_i*s_Fam*s_Foffset*acf!C79*s_ET_iw*(1/24)*s_EF_iw*(1/365)))*Rad_Spec!BF79,".")</f>
        <v>2490571.6022898685</v>
      </c>
      <c r="G79" s="30">
        <f t="shared" si="6"/>
        <v>2210917.7084776899</v>
      </c>
      <c r="H79" s="30">
        <f t="shared" si="7"/>
        <v>2174816.2590712951</v>
      </c>
      <c r="I79" s="89">
        <f>IFERROR((s_DL/(Rad_Spec!AV79*s_GSF_i*s_Fam*s_Foffset*Fsurf!C79*s_EF_iw*(1/365)*s_ET_iw*(1/24)))*Rad_Spec!BF79,".")</f>
        <v>425772.3365077069</v>
      </c>
      <c r="J79" s="30">
        <f>IFERROR((s_DL/(Rad_Spec!AZ79*s_GSF_i*s_Fam*s_Foffset*Fsurf!C79*s_EF_iw*(1/365)*s_ET_iw*(1/24)))*Rad_Spec!BF79,".")</f>
        <v>2109768.7526502958</v>
      </c>
      <c r="K79" s="30">
        <f>IFERROR((s_DL/(Rad_Spec!BA79*s_GSF_i*s_Fam*s_Foffset*Fsurf!C79*s_EF_iw*(1/365)*s_ET_iw*(1/24)))*Rad_Spec!BF79,".")</f>
        <v>746791.16165240633</v>
      </c>
      <c r="L79" s="30">
        <f>IFERROR((s_DL/(Rad_Spec!BB79*s_GSF_i*s_Fam*s_Foffset*Fsurf!C79*s_EF_iw*(1/365)*s_ET_iw*(1/24)))*Rad_Spec!BF79,".")</f>
        <v>480080.03249083273</v>
      </c>
      <c r="M79" s="30">
        <f>IFERROR((s_DL/(Rad_Spec!AY79*s_GSF_i*s_Fam*s_Foffset*Fsurf!C79*s_EF_iw*(1/365)*s_ET_iw*(1/24)))*Rad_Spec!BF79,".")</f>
        <v>1978419.9511030978</v>
      </c>
      <c r="N79" s="30">
        <f>IFERROR((s_DL/(Rad_Spec!AV79*s_GSF_i*s_Fam*s_Foffset*acf!D79*s_ET_iw*(1/24)*s_EF_iw*(1/365)))*Rad_Spec!BF79,".")</f>
        <v>450714.15826329129</v>
      </c>
      <c r="O79" s="30">
        <f>IFERROR((s_DL/(Rad_Spec!AZ79*s_GSF_i*s_Fam*s_Foffset*acf!E79*s_ET_iw*(1/24)*s_EF_iw*(1/365)))*Rad_Spec!BF79,".")</f>
        <v>2195239.8060332667</v>
      </c>
      <c r="P79" s="30">
        <f>IFERROR((s_DL/(Rad_Spec!BA79*s_GSF_i*s_Fam*s_Foffset*acf!F79*s_ET_iw*(1/24)*s_EF_iw*(1/365)))*Rad_Spec!BF79,".")</f>
        <v>779900.96896467218</v>
      </c>
      <c r="Q79" s="30">
        <f>IFERROR((s_DL/(Rad_Spec!BB79*s_GSF_i*s_Fam*s_Foffset*acf!G79*s_ET_iw*(1/24)*s_EF_iw*(1/365)))*Rad_Spec!BF79,".")</f>
        <v>508599.38144799083</v>
      </c>
      <c r="R79" s="30">
        <f>IFERROR((s_DL/(Rad_Spec!AY79*s_GSF_i*s_Fam*s_Foffset*acf!C79*s_ET_iw*(1/24)*s_EF_iw*(1/365)))*Rad_Spec!BF79,".")</f>
        <v>2203649.9525244618</v>
      </c>
    </row>
    <row r="80" spans="1:18">
      <c r="A80" s="88" t="s">
        <v>87</v>
      </c>
      <c r="B80" s="28"/>
      <c r="C80" s="30">
        <f>IFERROR((s_DL/(k_decay*Rad_Spec!V80*s_IFD_iw*s_EF_iw))*Rad_Spec!BF80,".")</f>
        <v>8648178.0477346648</v>
      </c>
      <c r="D80" s="30">
        <f>IFERROR((s_DL/(k_decay*Rad_Spec!AN80*s_IRA_iw*(1/s_PEFm_pp)*s_SLF*s_ET_iw*s_EF_iw))*Rad_Spec!BF80,".")</f>
        <v>19277378.923510436</v>
      </c>
      <c r="E80" s="30">
        <f>IFERROR((s_DL/(k_decay*Rad_Spec!AN80*s_IRA_iw*(1/s_PEF)*s_SLF*s_ET_iw*s_EF_iw))*Rad_Spec!BF80,".")</f>
        <v>94613744.981082663</v>
      </c>
      <c r="F80" s="30">
        <f>IFERROR((s_DL/(k_decay*Rad_Spec!AY80*s_GSF_i*s_Fam*s_Foffset*acf!C80*s_ET_iw*(1/24)*s_EF_iw*(1/365)))*Rad_Spec!BF80,".")</f>
        <v>713931.93584871176</v>
      </c>
      <c r="G80" s="30">
        <f t="shared" si="6"/>
        <v>654924.16882326128</v>
      </c>
      <c r="H80" s="30">
        <f t="shared" si="7"/>
        <v>637674.0453190275</v>
      </c>
      <c r="I80" s="89">
        <f>IFERROR((s_DL/(Rad_Spec!AV80*s_GSF_i*s_Fam*s_Foffset*Fsurf!C80*s_EF_iw*(1/365)*s_ET_iw*(1/24)))*Rad_Spec!BF80,".")</f>
        <v>107102.63921706774</v>
      </c>
      <c r="J80" s="30">
        <f>IFERROR((s_DL/(Rad_Spec!AZ80*s_GSF_i*s_Fam*s_Foffset*Fsurf!C80*s_EF_iw*(1/365)*s_ET_iw*(1/24)))*Rad_Spec!BF80,".")</f>
        <v>565047.22250835947</v>
      </c>
      <c r="K80" s="30">
        <f>IFERROR((s_DL/(Rad_Spec!BA80*s_GSF_i*s_Fam*s_Foffset*Fsurf!C80*s_EF_iw*(1/365)*s_ET_iw*(1/24)))*Rad_Spec!BF80,".")</f>
        <v>197458.32030201223</v>
      </c>
      <c r="L80" s="30">
        <f>IFERROR((s_DL/(Rad_Spec!BB80*s_GSF_i*s_Fam*s_Foffset*Fsurf!C80*s_EF_iw*(1/365)*s_ET_iw*(1/24)))*Rad_Spec!BF80,".")</f>
        <v>124829.97260472033</v>
      </c>
      <c r="M80" s="30">
        <f>IFERROR((s_DL/(Rad_Spec!AY80*s_GSF_i*s_Fam*s_Foffset*Fsurf!C80*s_EF_iw*(1/365)*s_ET_iw*(1/24)))*Rad_Spec!BF80,".")</f>
        <v>570856.44015996379</v>
      </c>
      <c r="N80" s="30">
        <f>IFERROR((s_DL/(Rad_Spec!AV80*s_GSF_i*s_Fam*s_Foffset*acf!D80*s_ET_iw*(1/24)*s_EF_iw*(1/365)))*Rad_Spec!BF80,".")</f>
        <v>110409.5309242808</v>
      </c>
      <c r="O80" s="30">
        <f>IFERROR((s_DL/(Rad_Spec!AZ80*s_GSF_i*s_Fam*s_Foffset*acf!E80*s_ET_iw*(1/24)*s_EF_iw*(1/365)))*Rad_Spec!BF80,".")</f>
        <v>589667.13720336673</v>
      </c>
      <c r="P80" s="30">
        <f>IFERROR((s_DL/(Rad_Spec!BA80*s_GSF_i*s_Fam*s_Foffset*acf!F80*s_ET_iw*(1/24)*s_EF_iw*(1/365)))*Rad_Spec!BF80,".")</f>
        <v>205184.13380898486</v>
      </c>
      <c r="Q80" s="30">
        <f>IFERROR((s_DL/(Rad_Spec!BB80*s_GSF_i*s_Fam*s_Foffset*acf!G80*s_ET_iw*(1/24)*s_EF_iw*(1/365)))*Rad_Spec!BF80,".")</f>
        <v>130711.37190379642</v>
      </c>
      <c r="R80" s="30">
        <f>IFERROR((s_DL/(Rad_Spec!AY80*s_GSF_i*s_Fam*s_Foffset*acf!C80*s_ET_iw*(1/24)*s_EF_iw*(1/365)))*Rad_Spec!BF80,".")</f>
        <v>631684.74060020433</v>
      </c>
    </row>
    <row r="81" spans="1:18">
      <c r="A81" s="34" t="s">
        <v>88</v>
      </c>
      <c r="B81" s="90" t="s">
        <v>9</v>
      </c>
      <c r="C81" s="30">
        <f>IFERROR((s_DL/(k_decay*Rad_Spec!V81*s_IFD_iw*s_EF_iw))*Rad_Spec!BF81,".")</f>
        <v>7.419040419218885E-2</v>
      </c>
      <c r="D81" s="30">
        <f>IFERROR((s_DL/(k_decay*Rad_Spec!AN81*s_IRA_iw*(1/s_PEFm_pp)*s_SLF*s_ET_iw*s_EF_iw))*Rad_Spec!BF81,".")</f>
        <v>4.8994661560634874E-2</v>
      </c>
      <c r="E81" s="30">
        <f>IFERROR((s_DL/(k_decay*Rad_Spec!AN81*s_IRA_iw*(1/s_PEF)*s_SLF*s_ET_iw*s_EF_iw))*Rad_Spec!BF81,".")</f>
        <v>0.24046673734668789</v>
      </c>
      <c r="F81" s="30">
        <f>IFERROR((s_DL/(k_decay*Rad_Spec!AY81*s_GSF_i*s_Fam*s_Foffset*acf!C81*s_ET_iw*(1/24)*s_EF_iw*(1/365)))*Rad_Spec!BF81,".")</f>
        <v>25795916.631100103</v>
      </c>
      <c r="G81" s="30">
        <f t="shared" si="6"/>
        <v>5.669766245274193E-2</v>
      </c>
      <c r="H81" s="30">
        <f t="shared" si="7"/>
        <v>2.9507909242656567E-2</v>
      </c>
      <c r="I81" s="89">
        <f>IFERROR((s_DL/(Rad_Spec!AV81*s_GSF_i*s_Fam*s_Foffset*Fsurf!C81*s_EF_iw*(1/365)*s_ET_iw*(1/24)))*Rad_Spec!BF81,".")</f>
        <v>3954041.5222907444</v>
      </c>
      <c r="J81" s="30">
        <f>IFERROR((s_DL/(Rad_Spec!AZ81*s_GSF_i*s_Fam*s_Foffset*Fsurf!C81*s_EF_iw*(1/365)*s_ET_iw*(1/24)))*Rad_Spec!BF81,".")</f>
        <v>20377483.613170728</v>
      </c>
      <c r="K81" s="30">
        <f>IFERROR((s_DL/(Rad_Spec!BA81*s_GSF_i*s_Fam*s_Foffset*Fsurf!C81*s_EF_iw*(1/365)*s_ET_iw*(1/24)))*Rad_Spec!BF81,".")</f>
        <v>7107860.3555464558</v>
      </c>
      <c r="L81" s="30">
        <f>IFERROR((s_DL/(Rad_Spec!BB81*s_GSF_i*s_Fam*s_Foffset*Fsurf!C81*s_EF_iw*(1/365)*s_ET_iw*(1/24)))*Rad_Spec!BF81,".")</f>
        <v>4523183.8626204729</v>
      </c>
      <c r="M81" s="30">
        <f>IFERROR((s_DL/(Rad_Spec!AY81*s_GSF_i*s_Fam*s_Foffset*Fsurf!C81*s_EF_iw*(1/365)*s_ET_iw*(1/24)))*Rad_Spec!BF81,".")</f>
        <v>20695675.598468494</v>
      </c>
      <c r="N81" s="30">
        <f>IFERROR((s_DL/(Rad_Spec!AV81*s_GSF_i*s_Fam*s_Foffset*acf!D81*s_ET_iw*(1/24)*s_EF_iw*(1/365)))*Rad_Spec!BF81,".")</f>
        <v>4105579.0006791488</v>
      </c>
      <c r="O81" s="30">
        <f>IFERROR((s_DL/(Rad_Spec!AZ81*s_GSF_i*s_Fam*s_Foffset*acf!E81*s_ET_iw*(1/24)*s_EF_iw*(1/365)))*Rad_Spec!BF81,".")</f>
        <v>21153559.787945427</v>
      </c>
      <c r="P81" s="30">
        <f>IFERROR((s_DL/(Rad_Spec!BA81*s_GSF_i*s_Fam*s_Foffset*acf!F81*s_ET_iw*(1/24)*s_EF_iw*(1/365)))*Rad_Spec!BF81,".")</f>
        <v>7427814.1822552821</v>
      </c>
      <c r="Q81" s="30">
        <f>IFERROR((s_DL/(Rad_Spec!BB81*s_GSF_i*s_Fam*s_Foffset*acf!G81*s_ET_iw*(1/24)*s_EF_iw*(1/365)))*Rad_Spec!BF81,".")</f>
        <v>4654072.3128040861</v>
      </c>
      <c r="R81" s="30">
        <f>IFERROR((s_DL/(Rad_Spec!AY81*s_GSF_i*s_Fam*s_Foffset*acf!C81*s_ET_iw*(1/24)*s_EF_iw*(1/365)))*Rad_Spec!BF81,".")</f>
        <v>22824146.235018667</v>
      </c>
    </row>
    <row r="82" spans="1:18">
      <c r="A82" s="34" t="s">
        <v>89</v>
      </c>
      <c r="B82" s="28" t="s">
        <v>9</v>
      </c>
      <c r="C82" s="30" t="str">
        <f>IFERROR((s_DL/(k_decay*Rad_Spec!V82*s_IFD_iw*s_EF_iw))*Rad_Spec!BF82,".")</f>
        <v>.</v>
      </c>
      <c r="D82" s="30" t="str">
        <f>IFERROR((s_DL/(k_decay*Rad_Spec!AN82*s_IRA_iw*(1/s_PEFm_pp)*s_SLF*s_ET_iw*s_EF_iw))*Rad_Spec!BF82,".")</f>
        <v>.</v>
      </c>
      <c r="E82" s="30" t="str">
        <f>IFERROR((s_DL/(k_decay*Rad_Spec!AN82*s_IRA_iw*(1/s_PEF)*s_SLF*s_ET_iw*s_EF_iw))*Rad_Spec!BF82,".")</f>
        <v>.</v>
      </c>
      <c r="F82" s="30">
        <f>IFERROR((s_DL/(k_decay*Rad_Spec!AY82*s_GSF_i*s_Fam*s_Foffset*acf!C82*s_ET_iw*(1/24)*s_EF_iw*(1/365)))*Rad_Spec!BF82,".")</f>
        <v>1.5942121446513795E+19</v>
      </c>
      <c r="G82" s="30">
        <f t="shared" si="6"/>
        <v>1.5942121446513795E+19</v>
      </c>
      <c r="H82" s="30">
        <f t="shared" si="7"/>
        <v>1.5942121446513795E+19</v>
      </c>
      <c r="I82" s="89" t="str">
        <f>IFERROR((s_DL/(Rad_Spec!AV82*s_GSF_i*s_Fam*s_Foffset*Fsurf!C82*s_EF_iw*(1/365)*s_ET_iw*(1/24)))*Rad_Spec!BF82,".")</f>
        <v>.</v>
      </c>
      <c r="J82" s="30" t="str">
        <f>IFERROR((s_DL/(Rad_Spec!AZ82*s_GSF_i*s_Fam*s_Foffset*Fsurf!C82*s_EF_iw*(1/365)*s_ET_iw*(1/24)))*Rad_Spec!BF82,".")</f>
        <v>.</v>
      </c>
      <c r="K82" s="30" t="str">
        <f>IFERROR((s_DL/(Rad_Spec!BA82*s_GSF_i*s_Fam*s_Foffset*Fsurf!C82*s_EF_iw*(1/365)*s_ET_iw*(1/24)))*Rad_Spec!BF82,".")</f>
        <v>.</v>
      </c>
      <c r="L82" s="30" t="str">
        <f>IFERROR((s_DL/(Rad_Spec!BB82*s_GSF_i*s_Fam*s_Foffset*Fsurf!C82*s_EF_iw*(1/365)*s_ET_iw*(1/24)))*Rad_Spec!BF82,".")</f>
        <v>.</v>
      </c>
      <c r="M82" s="30" t="str">
        <f>IFERROR((s_DL/(Rad_Spec!AY82*s_GSF_i*s_Fam*s_Foffset*Fsurf!C82*s_EF_iw*(1/365)*s_ET_iw*(1/24)))*Rad_Spec!BF82,".")</f>
        <v>.</v>
      </c>
      <c r="N82" s="30">
        <f>IFERROR((s_DL/(Rad_Spec!AV82*s_GSF_i*s_Fam*s_Foffset*acf!D82*s_ET_iw*(1/24)*s_EF_iw*(1/365)))*Rad_Spec!BF82,".")</f>
        <v>2.550770141806676E+18</v>
      </c>
      <c r="O82" s="30">
        <f>IFERROR((s_DL/(Rad_Spec!AZ82*s_GSF_i*s_Fam*s_Foffset*acf!E82*s_ET_iw*(1/24)*s_EF_iw*(1/365)))*Rad_Spec!BF82,".")</f>
        <v>1.3123415478989562E+19</v>
      </c>
      <c r="P82" s="30">
        <f>IFERROR((s_DL/(Rad_Spec!BA82*s_GSF_i*s_Fam*s_Foffset*acf!F82*s_ET_iw*(1/24)*s_EF_iw*(1/365)))*Rad_Spec!BF82,".")</f>
        <v>4.5974832405083715E+18</v>
      </c>
      <c r="Q82" s="30">
        <f>IFERROR((s_DL/(Rad_Spec!BB82*s_GSF_i*s_Fam*s_Foffset*acf!G82*s_ET_iw*(1/24)*s_EF_iw*(1/365)))*Rad_Spec!BF82,".")</f>
        <v>2.8654829221462287E+18</v>
      </c>
      <c r="R82" s="30">
        <f>IFERROR((s_DL/(Rad_Spec!AY82*s_GSF_i*s_Fam*s_Foffset*acf!C82*s_ET_iw*(1/24)*s_EF_iw*(1/365)))*Rad_Spec!BF82,".")</f>
        <v>1.4105539120597651E+19</v>
      </c>
    </row>
    <row r="83" spans="1:18">
      <c r="A83" s="34" t="s">
        <v>90</v>
      </c>
      <c r="B83" s="90" t="s">
        <v>9</v>
      </c>
      <c r="C83" s="30" t="str">
        <f>IFERROR((s_DL/(k_decay*Rad_Spec!V83*s_IFD_iw*s_EF_iw))*Rad_Spec!BF83,".")</f>
        <v>.</v>
      </c>
      <c r="D83" s="30" t="str">
        <f>IFERROR((s_DL/(k_decay*Rad_Spec!AN83*s_IRA_iw*(1/s_PEFm_pp)*s_SLF*s_ET_iw*s_EF_iw))*Rad_Spec!BF83,".")</f>
        <v>.</v>
      </c>
      <c r="E83" s="30" t="str">
        <f>IFERROR((s_DL/(k_decay*Rad_Spec!AN83*s_IRA_iw*(1/s_PEF)*s_SLF*s_ET_iw*s_EF_iw))*Rad_Spec!BF83,".")</f>
        <v>.</v>
      </c>
      <c r="F83" s="30">
        <f>IFERROR((s_DL/(k_decay*Rad_Spec!AY83*s_GSF_i*s_Fam*s_Foffset*acf!C83*s_ET_iw*(1/24)*s_EF_iw*(1/365)))*Rad_Spec!BF83,".")</f>
        <v>1.8501174531741277E+17</v>
      </c>
      <c r="G83" s="30">
        <f t="shared" si="6"/>
        <v>1.8501174531741277E+17</v>
      </c>
      <c r="H83" s="30">
        <f t="shared" si="7"/>
        <v>1.8501174531741277E+17</v>
      </c>
      <c r="I83" s="89">
        <f>IFERROR((s_DL/(Rad_Spec!AV83*s_GSF_i*s_Fam*s_Foffset*Fsurf!C83*s_EF_iw*(1/365)*s_ET_iw*(1/24)))*Rad_Spec!BF83,".")</f>
        <v>2.8375756715371396E+16</v>
      </c>
      <c r="J83" s="30">
        <f>IFERROR((s_DL/(Rad_Spec!AZ83*s_GSF_i*s_Fam*s_Foffset*Fsurf!C83*s_EF_iw*(1/365)*s_ET_iw*(1/24)))*Rad_Spec!BF83,".")</f>
        <v>1.4585138951700896E+17</v>
      </c>
      <c r="K83" s="30">
        <f>IFERROR((s_DL/(Rad_Spec!BA83*s_GSF_i*s_Fam*s_Foffset*Fsurf!C83*s_EF_iw*(1/365)*s_ET_iw*(1/24)))*Rad_Spec!BF83,".")</f>
        <v>5.0996989341611528E+16</v>
      </c>
      <c r="L83" s="30">
        <f>IFERROR((s_DL/(Rad_Spec!BB83*s_GSF_i*s_Fam*s_Foffset*Fsurf!C83*s_EF_iw*(1/365)*s_ET_iw*(1/24)))*Rad_Spec!BF83,".")</f>
        <v>3.2268006530311712E+16</v>
      </c>
      <c r="M83" s="30">
        <f>IFERROR((s_DL/(Rad_Spec!AY83*s_GSF_i*s_Fam*s_Foffset*Fsurf!C83*s_EF_iw*(1/365)*s_ET_iw*(1/24)))*Rad_Spec!BF83,".")</f>
        <v>1.4807038434536234E+17</v>
      </c>
      <c r="N83" s="30">
        <f>IFERROR((s_DL/(Rad_Spec!AV83*s_GSF_i*s_Fam*s_Foffset*acf!D83*s_ET_iw*(1/24)*s_EF_iw*(1/365)))*Rad_Spec!BF83,".")</f>
        <v>2.9562208244774312E+16</v>
      </c>
      <c r="O83" s="30">
        <f>IFERROR((s_DL/(Rad_Spec!AZ83*s_GSF_i*s_Fam*s_Foffset*acf!E83*s_ET_iw*(1/24)*s_EF_iw*(1/365)))*Rad_Spec!BF83,".")</f>
        <v>1.5140680363711955E+17</v>
      </c>
      <c r="P83" s="30">
        <f>IFERROR((s_DL/(Rad_Spec!BA83*s_GSF_i*s_Fam*s_Foffset*acf!F83*s_ET_iw*(1/24)*s_EF_iw*(1/365)))*Rad_Spec!BF83,".")</f>
        <v>5.3245900530928984E+16</v>
      </c>
      <c r="Q83" s="30">
        <f>IFERROR((s_DL/(Rad_Spec!BB83*s_GSF_i*s_Fam*s_Foffset*acf!G83*s_ET_iw*(1/24)*s_EF_iw*(1/365)))*Rad_Spec!BF83,".")</f>
        <v>3.3209473073784352E+16</v>
      </c>
      <c r="R83" s="30">
        <f>IFERROR((s_DL/(Rad_Spec!AY83*s_GSF_i*s_Fam*s_Foffset*acf!C83*s_ET_iw*(1/24)*s_EF_iw*(1/365)))*Rad_Spec!BF83,".")</f>
        <v>1.636978127472175E+17</v>
      </c>
    </row>
    <row r="84" spans="1:18">
      <c r="A84" s="34" t="s">
        <v>91</v>
      </c>
      <c r="B84" s="90" t="s">
        <v>9</v>
      </c>
      <c r="C84" s="30" t="str">
        <f>IFERROR((s_DL/(k_decay*Rad_Spec!V84*s_IFD_iw*s_EF_iw))*Rad_Spec!BF84,".")</f>
        <v>.</v>
      </c>
      <c r="D84" s="30">
        <f>IFERROR((s_DL/(k_decay*Rad_Spec!AN84*s_IRA_iw*(1/s_PEFm_pp)*s_SLF*s_ET_iw*s_EF_iw))*Rad_Spec!BF84,".")</f>
        <v>6006180.6957104951</v>
      </c>
      <c r="E84" s="30">
        <f>IFERROR((s_DL/(k_decay*Rad_Spec!AN84*s_IRA_iw*(1/s_PEF)*s_SLF*s_ET_iw*s_EF_iw))*Rad_Spec!BF84,".")</f>
        <v>29478449.892438594</v>
      </c>
      <c r="F84" s="30">
        <f>IFERROR((s_DL/(k_decay*Rad_Spec!AY84*s_GSF_i*s_Fam*s_Foffset*acf!C84*s_ET_iw*(1/24)*s_EF_iw*(1/365)))*Rad_Spec!BF84,".")</f>
        <v>1889409475044581.5</v>
      </c>
      <c r="G84" s="30">
        <f t="shared" si="6"/>
        <v>29478449.432517648</v>
      </c>
      <c r="H84" s="30">
        <f t="shared" si="7"/>
        <v>6006180.6766176485</v>
      </c>
      <c r="I84" s="89">
        <f>IFERROR((s_DL/(Rad_Spec!AV84*s_GSF_i*s_Fam*s_Foffset*Fsurf!C84*s_EF_iw*(1/365)*s_ET_iw*(1/24)))*Rad_Spec!BF84,".")</f>
        <v>1306690628149173.8</v>
      </c>
      <c r="J84" s="30">
        <f>IFERROR((s_DL/(Rad_Spec!AZ84*s_GSF_i*s_Fam*s_Foffset*Fsurf!C84*s_EF_iw*(1/365)*s_ET_iw*(1/24)))*Rad_Spec!BF84,".")</f>
        <v>2782349872007293.5</v>
      </c>
      <c r="K84" s="30">
        <f>IFERROR((s_DL/(Rad_Spec!BA84*s_GSF_i*s_Fam*s_Foffset*Fsurf!C84*s_EF_iw*(1/365)*s_ET_iw*(1/24)))*Rad_Spec!BF84,".")</f>
        <v>1487339102086847.8</v>
      </c>
      <c r="L84" s="30">
        <f>IFERROR((s_DL/(Rad_Spec!BB84*s_GSF_i*s_Fam*s_Foffset*Fsurf!C84*s_EF_iw*(1/365)*s_ET_iw*(1/24)))*Rad_Spec!BF84,".")</f>
        <v>1306690628149173.8</v>
      </c>
      <c r="M84" s="30">
        <f>IFERROR((s_DL/(Rad_Spec!AY84*s_GSF_i*s_Fam*s_Foffset*Fsurf!C84*s_EF_iw*(1/365)*s_ET_iw*(1/24)))*Rad_Spec!BF84,".")</f>
        <v>1551102295684934</v>
      </c>
      <c r="N84" s="30">
        <f>IFERROR((s_DL/(Rad_Spec!AV84*s_GSF_i*s_Fam*s_Foffset*acf!D84*s_ET_iw*(1/24)*s_EF_iw*(1/365)))*Rad_Spec!BF84,".")</f>
        <v>1408322121449665.3</v>
      </c>
      <c r="O84" s="30">
        <f>IFERROR((s_DL/(Rad_Spec!AZ84*s_GSF_i*s_Fam*s_Foffset*acf!E84*s_ET_iw*(1/24)*s_EF_iw*(1/365)))*Rad_Spec!BF84,".")</f>
        <v>2998754862052305</v>
      </c>
      <c r="P84" s="30">
        <f>IFERROR((s_DL/(Rad_Spec!BA84*s_GSF_i*s_Fam*s_Foffset*acf!F84*s_ET_iw*(1/24)*s_EF_iw*(1/365)))*Rad_Spec!BF84,".")</f>
        <v>1603021032249158</v>
      </c>
      <c r="Q84" s="30">
        <f>IFERROR((s_DL/(Rad_Spec!BB84*s_GSF_i*s_Fam*s_Foffset*acf!G84*s_ET_iw*(1/24)*s_EF_iw*(1/365)))*Rad_Spec!BF84,".")</f>
        <v>1408322121449665.3</v>
      </c>
      <c r="R84" s="30">
        <f>IFERROR((s_DL/(Rad_Spec!AY84*s_GSF_i*s_Fam*s_Foffset*acf!C84*s_ET_iw*(1/24)*s_EF_iw*(1/365)))*Rad_Spec!BF84,".")</f>
        <v>1671743585349317.8</v>
      </c>
    </row>
    <row r="85" spans="1:18">
      <c r="A85" s="88" t="s">
        <v>92</v>
      </c>
      <c r="B85" s="28"/>
      <c r="C85" s="30">
        <f>IFERROR((s_DL/(k_decay*Rad_Spec!V85*s_IFD_iw*s_EF_iw))*Rad_Spec!BF85,".")</f>
        <v>14379749.765175365</v>
      </c>
      <c r="D85" s="30">
        <f>IFERROR((s_DL/(k_decay*Rad_Spec!AN85*s_IRA_iw*(1/s_PEFm_pp)*s_SLF*s_ET_iw*s_EF_iw))*Rad_Spec!BF85,".")</f>
        <v>65213274.68012169</v>
      </c>
      <c r="E85" s="30">
        <f>IFERROR((s_DL/(k_decay*Rad_Spec!AN85*s_IRA_iw*(1/s_PEF)*s_SLF*s_ET_iw*s_EF_iw))*Rad_Spec!BF85,".")</f>
        <v>320068001.17631078</v>
      </c>
      <c r="F85" s="30">
        <f>IFERROR((s_DL/(k_decay*Rad_Spec!AY85*s_GSF_i*s_Fam*s_Foffset*acf!C85*s_ET_iw*(1/24)*s_EF_iw*(1/365)))*Rad_Spec!BF85,".")</f>
        <v>1815243.0236319236</v>
      </c>
      <c r="G85" s="30">
        <f t="shared" si="6"/>
        <v>1603702.6286361432</v>
      </c>
      <c r="H85" s="30">
        <f t="shared" si="7"/>
        <v>1572903.3667285438</v>
      </c>
      <c r="I85" s="89" t="str">
        <f>IFERROR((s_DL/(Rad_Spec!AV85*s_GSF_i*s_Fam*s_Foffset*Fsurf!C85*s_EF_iw*(1/365)*s_ET_iw*(1/24)))*Rad_Spec!BF85,".")</f>
        <v>.</v>
      </c>
      <c r="J85" s="30" t="str">
        <f>IFERROR((s_DL/(Rad_Spec!AZ85*s_GSF_i*s_Fam*s_Foffset*Fsurf!C85*s_EF_iw*(1/365)*s_ET_iw*(1/24)))*Rad_Spec!BF85,".")</f>
        <v>.</v>
      </c>
      <c r="K85" s="30" t="str">
        <f>IFERROR((s_DL/(Rad_Spec!BA85*s_GSF_i*s_Fam*s_Foffset*Fsurf!C85*s_EF_iw*(1/365)*s_ET_iw*(1/24)))*Rad_Spec!BF85,".")</f>
        <v>.</v>
      </c>
      <c r="L85" s="30" t="str">
        <f>IFERROR((s_DL/(Rad_Spec!BB85*s_GSF_i*s_Fam*s_Foffset*Fsurf!C85*s_EF_iw*(1/365)*s_ET_iw*(1/24)))*Rad_Spec!BF85,".")</f>
        <v>.</v>
      </c>
      <c r="M85" s="30" t="str">
        <f>IFERROR((s_DL/(Rad_Spec!AY85*s_GSF_i*s_Fam*s_Foffset*Fsurf!C85*s_EF_iw*(1/365)*s_ET_iw*(1/24)))*Rad_Spec!BF85,".")</f>
        <v>.</v>
      </c>
      <c r="N85" s="30">
        <f>IFERROR((s_DL/(Rad_Spec!AV85*s_GSF_i*s_Fam*s_Foffset*acf!D85*s_ET_iw*(1/24)*s_EF_iw*(1/365)))*Rad_Spec!BF85,".")</f>
        <v>353031.98608137056</v>
      </c>
      <c r="O85" s="30">
        <f>IFERROR((s_DL/(Rad_Spec!AZ85*s_GSF_i*s_Fam*s_Foffset*acf!E85*s_ET_iw*(1/24)*s_EF_iw*(1/365)))*Rad_Spec!BF85,".")</f>
        <v>1646683.4449964608</v>
      </c>
      <c r="P85" s="30">
        <f>IFERROR((s_DL/(Rad_Spec!BA85*s_GSF_i*s_Fam*s_Foffset*acf!F85*s_ET_iw*(1/24)*s_EF_iw*(1/365)))*Rad_Spec!BF85,".")</f>
        <v>588564.35009639547</v>
      </c>
      <c r="Q85" s="30">
        <f>IFERROR((s_DL/(Rad_Spec!BB85*s_GSF_i*s_Fam*s_Foffset*acf!G85*s_ET_iw*(1/24)*s_EF_iw*(1/365)))*Rad_Spec!BF85,".")</f>
        <v>390393.01027940604</v>
      </c>
      <c r="R85" s="30">
        <f>IFERROR((s_DL/(Rad_Spec!AY85*s_GSF_i*s_Fam*s_Foffset*acf!C85*s_ET_iw*(1/24)*s_EF_iw*(1/365)))*Rad_Spec!BF85,".")</f>
        <v>1606121.3414499073</v>
      </c>
    </row>
    <row r="86" spans="1:18">
      <c r="A86" s="88" t="s">
        <v>93</v>
      </c>
      <c r="B86" s="28"/>
      <c r="C86" s="30">
        <f>IFERROR((s_DL/(k_decay*Rad_Spec!V86*s_IFD_iw*s_EF_iw))*Rad_Spec!BF86,".")</f>
        <v>29022481.015413798</v>
      </c>
      <c r="D86" s="30">
        <f>IFERROR((s_DL/(k_decay*Rad_Spec!AN86*s_IRA_iw*(1/s_PEFm_pp)*s_SLF*s_ET_iw*s_EF_iw))*Rad_Spec!BF86,".")</f>
        <v>72434556.484777629</v>
      </c>
      <c r="E86" s="30">
        <f>IFERROR((s_DL/(k_decay*Rad_Spec!AN86*s_IRA_iw*(1/s_PEF)*s_SLF*s_ET_iw*s_EF_iw))*Rad_Spec!BF86,".")</f>
        <v>355510190.58459133</v>
      </c>
      <c r="F86" s="30">
        <f>IFERROR((s_DL/(k_decay*Rad_Spec!AY86*s_GSF_i*s_Fam*s_Foffset*acf!C86*s_ET_iw*(1/24)*s_EF_iw*(1/365)))*Rad_Spec!BF86,".")</f>
        <v>3298452.0105085555</v>
      </c>
      <c r="G86" s="30">
        <f t="shared" si="6"/>
        <v>2937362.8710953929</v>
      </c>
      <c r="H86" s="30">
        <f t="shared" si="7"/>
        <v>2845483.4409429003</v>
      </c>
      <c r="I86" s="89" t="str">
        <f>IFERROR((s_DL/(Rad_Spec!AV86*s_GSF_i*s_Fam*s_Foffset*Fsurf!C86*s_EF_iw*(1/365)*s_ET_iw*(1/24)))*Rad_Spec!BF86,".")</f>
        <v>.</v>
      </c>
      <c r="J86" s="30" t="str">
        <f>IFERROR((s_DL/(Rad_Spec!AZ86*s_GSF_i*s_Fam*s_Foffset*Fsurf!C86*s_EF_iw*(1/365)*s_ET_iw*(1/24)))*Rad_Spec!BF86,".")</f>
        <v>.</v>
      </c>
      <c r="K86" s="30" t="str">
        <f>IFERROR((s_DL/(Rad_Spec!BA86*s_GSF_i*s_Fam*s_Foffset*Fsurf!C86*s_EF_iw*(1/365)*s_ET_iw*(1/24)))*Rad_Spec!BF86,".")</f>
        <v>.</v>
      </c>
      <c r="L86" s="30" t="str">
        <f>IFERROR((s_DL/(Rad_Spec!BB86*s_GSF_i*s_Fam*s_Foffset*Fsurf!C86*s_EF_iw*(1/365)*s_ET_iw*(1/24)))*Rad_Spec!BF86,".")</f>
        <v>.</v>
      </c>
      <c r="M86" s="30" t="str">
        <f>IFERROR((s_DL/(Rad_Spec!AY86*s_GSF_i*s_Fam*s_Foffset*Fsurf!C86*s_EF_iw*(1/365)*s_ET_iw*(1/24)))*Rad_Spec!BF86,".")</f>
        <v>.</v>
      </c>
      <c r="N86" s="30">
        <f>IFERROR((s_DL/(Rad_Spec!AV86*s_GSF_i*s_Fam*s_Foffset*acf!D86*s_ET_iw*(1/24)*s_EF_iw*(1/365)))*Rad_Spec!BF86,".")</f>
        <v>696651.19882822351</v>
      </c>
      <c r="O86" s="30">
        <f>IFERROR((s_DL/(Rad_Spec!AZ86*s_GSF_i*s_Fam*s_Foffset*acf!E86*s_ET_iw*(1/24)*s_EF_iw*(1/365)))*Rad_Spec!BF86,".")</f>
        <v>2980470.0674579185</v>
      </c>
      <c r="P86" s="30">
        <f>IFERROR((s_DL/(Rad_Spec!BA86*s_GSF_i*s_Fam*s_Foffset*acf!F86*s_ET_iw*(1/24)*s_EF_iw*(1/365)))*Rad_Spec!BF86,".")</f>
        <v>1105403.939240417</v>
      </c>
      <c r="Q86" s="30">
        <f>IFERROR((s_DL/(Rad_Spec!BB86*s_GSF_i*s_Fam*s_Foffset*acf!G86*s_ET_iw*(1/24)*s_EF_iw*(1/365)))*Rad_Spec!BF86,".")</f>
        <v>758906.28635476413</v>
      </c>
      <c r="R86" s="30">
        <f>IFERROR((s_DL/(Rad_Spec!AY86*s_GSF_i*s_Fam*s_Foffset*acf!C86*s_ET_iw*(1/24)*s_EF_iw*(1/365)))*Rad_Spec!BF86,".")</f>
        <v>2918460.0072041708</v>
      </c>
    </row>
    <row r="87" spans="1:18">
      <c r="A87" s="88" t="s">
        <v>94</v>
      </c>
      <c r="B87" s="28"/>
      <c r="C87" s="30">
        <f>IFERROR((s_DL/(k_decay*Rad_Spec!V87*s_IFD_iw*s_EF_iw))*Rad_Spec!BF87,".")</f>
        <v>0.18148600606605406</v>
      </c>
      <c r="D87" s="30">
        <f>IFERROR((s_DL/(k_decay*Rad_Spec!AN87*s_IRA_iw*(1/s_PEFm_pp)*s_SLF*s_ET_iw*s_EF_iw))*Rad_Spec!BF87,".")</f>
        <v>9.6083057128174064E-4</v>
      </c>
      <c r="E87" s="30">
        <f>IFERROR((s_DL/(k_decay*Rad_Spec!AN87*s_IRA_iw*(1/s_PEF)*s_SLF*s_ET_iw*s_EF_iw))*Rad_Spec!BF87,".")</f>
        <v>4.7157748468806939E-3</v>
      </c>
      <c r="F87" s="30">
        <f>IFERROR((s_DL/(k_decay*Rad_Spec!AY87*s_GSF_i*s_Fam*s_Foffset*acf!C87*s_ET_iw*(1/24)*s_EF_iw*(1/365)))*Rad_Spec!BF87,".")</f>
        <v>161306.28090968862</v>
      </c>
      <c r="G87" s="30">
        <f t="shared" si="6"/>
        <v>4.5963422792415594E-3</v>
      </c>
      <c r="H87" s="30">
        <f t="shared" si="7"/>
        <v>9.5577048672810421E-4</v>
      </c>
      <c r="I87" s="89">
        <f>IFERROR((s_DL/(Rad_Spec!AV87*s_GSF_i*s_Fam*s_Foffset*Fsurf!C87*s_EF_iw*(1/365)*s_ET_iw*(1/24)))*Rad_Spec!BF87,".")</f>
        <v>743116.62989144854</v>
      </c>
      <c r="J87" s="30">
        <f>IFERROR((s_DL/(Rad_Spec!AZ87*s_GSF_i*s_Fam*s_Foffset*Fsurf!C87*s_EF_iw*(1/365)*s_ET_iw*(1/24)))*Rad_Spec!BF87,".")</f>
        <v>986951.77407458005</v>
      </c>
      <c r="K87" s="30">
        <f>IFERROR((s_DL/(Rad_Spec!BA87*s_GSF_i*s_Fam*s_Foffset*Fsurf!C87*s_EF_iw*(1/365)*s_ET_iw*(1/24)))*Rad_Spec!BF87,".")</f>
        <v>798112.62596644752</v>
      </c>
      <c r="L87" s="30">
        <f>IFERROR((s_DL/(Rad_Spec!BB87*s_GSF_i*s_Fam*s_Foffset*Fsurf!C87*s_EF_iw*(1/365)*s_ET_iw*(1/24)))*Rad_Spec!BF87,".")</f>
        <v>744367.66798890894</v>
      </c>
      <c r="M87" s="30">
        <f>IFERROR((s_DL/(Rad_Spec!AY87*s_GSF_i*s_Fam*s_Foffset*Fsurf!C87*s_EF_iw*(1/365)*s_ET_iw*(1/24)))*Rad_Spec!BF87,".")</f>
        <v>117953.13395995738</v>
      </c>
      <c r="N87" s="30">
        <f>IFERROR((s_DL/(Rad_Spec!AV87*s_GSF_i*s_Fam*s_Foffset*acf!D87*s_ET_iw*(1/24)*s_EF_iw*(1/365)))*Rad_Spec!BF87,".")</f>
        <v>899171.12216865271</v>
      </c>
      <c r="O87" s="30">
        <f>IFERROR((s_DL/(Rad_Spec!AZ87*s_GSF_i*s_Fam*s_Foffset*acf!E87*s_ET_iw*(1/24)*s_EF_iw*(1/365)))*Rad_Spec!BF87,".")</f>
        <v>1214115.1740740794</v>
      </c>
      <c r="P87" s="30">
        <f>IFERROR((s_DL/(Rad_Spec!BA87*s_GSF_i*s_Fam*s_Foffset*acf!F87*s_ET_iw*(1/24)*s_EF_iw*(1/365)))*Rad_Spec!BF87,".")</f>
        <v>981811.54870972515</v>
      </c>
      <c r="Q87" s="30">
        <f>IFERROR((s_DL/(Rad_Spec!BB87*s_GSF_i*s_Fam*s_Foffset*acf!G87*s_ET_iw*(1/24)*s_EF_iw*(1/365)))*Rad_Spec!BF87,".")</f>
        <v>919255.70049888</v>
      </c>
      <c r="R87" s="30">
        <f>IFERROR((s_DL/(Rad_Spec!AY87*s_GSF_i*s_Fam*s_Foffset*acf!C87*s_ET_iw*(1/24)*s_EF_iw*(1/365)))*Rad_Spec!BF87,".")</f>
        <v>142723.29209154844</v>
      </c>
    </row>
    <row r="88" spans="1:18">
      <c r="A88" s="88" t="s">
        <v>95</v>
      </c>
      <c r="B88" s="28"/>
      <c r="C88" s="30">
        <f>IFERROR((s_DL/(k_decay*Rad_Spec!V88*s_IFD_iw*s_EF_iw))*Rad_Spec!BF88,".")</f>
        <v>0.16420854618324809</v>
      </c>
      <c r="D88" s="30">
        <f>IFERROR((s_DL/(k_decay*Rad_Spec!AN88*s_IRA_iw*(1/s_PEFm_pp)*s_SLF*s_ET_iw*s_EF_iw))*Rad_Spec!BF88,".")</f>
        <v>8.7005281186486707E-4</v>
      </c>
      <c r="E88" s="30">
        <f>IFERROR((s_DL/(k_decay*Rad_Spec!AN88*s_IRA_iw*(1/s_PEF)*s_SLF*s_ET_iw*s_EF_iw))*Rad_Spec!BF88,".")</f>
        <v>4.2702358649733914E-3</v>
      </c>
      <c r="F88" s="30">
        <f>IFERROR((s_DL/(k_decay*Rad_Spec!AY88*s_GSF_i*s_Fam*s_Foffset*acf!C88*s_ET_iw*(1/24)*s_EF_iw*(1/365)))*Rad_Spec!BF88,".")</f>
        <v>314519.92350585223</v>
      </c>
      <c r="G88" s="30">
        <f t="shared" si="6"/>
        <v>4.1620031047418958E-3</v>
      </c>
      <c r="H88" s="30">
        <f t="shared" si="7"/>
        <v>8.6546716422078159E-4</v>
      </c>
      <c r="I88" s="89">
        <f>IFERROR((s_DL/(Rad_Spec!AV88*s_GSF_i*s_Fam*s_Foffset*Fsurf!C88*s_EF_iw*(1/365)*s_ET_iw*(1/24)))*Rad_Spec!BF88,".")</f>
        <v>297826.12254666525</v>
      </c>
      <c r="J88" s="30">
        <f>IFERROR((s_DL/(Rad_Spec!AZ88*s_GSF_i*s_Fam*s_Foffset*Fsurf!C88*s_EF_iw*(1/365)*s_ET_iw*(1/24)))*Rad_Spec!BF88,".")</f>
        <v>852577.68156492175</v>
      </c>
      <c r="K88" s="30">
        <f>IFERROR((s_DL/(Rad_Spec!BA88*s_GSF_i*s_Fam*s_Foffset*Fsurf!C88*s_EF_iw*(1/365)*s_ET_iw*(1/24)))*Rad_Spec!BF88,".")</f>
        <v>408132.0938602449</v>
      </c>
      <c r="L88" s="30">
        <f>IFERROR((s_DL/(Rad_Spec!BB88*s_GSF_i*s_Fam*s_Foffset*Fsurf!C88*s_EF_iw*(1/365)*s_ET_iw*(1/24)))*Rad_Spec!BF88,".")</f>
        <v>308239.62333501026</v>
      </c>
      <c r="M88" s="30">
        <f>IFERROR((s_DL/(Rad_Spec!AY88*s_GSF_i*s_Fam*s_Foffset*Fsurf!C88*s_EF_iw*(1/365)*s_ET_iw*(1/24)))*Rad_Spec!BF88,".")</f>
        <v>230178.86116769619</v>
      </c>
      <c r="N88" s="30">
        <f>IFERROR((s_DL/(Rad_Spec!AV88*s_GSF_i*s_Fam*s_Foffset*acf!D88*s_ET_iw*(1/24)*s_EF_iw*(1/365)))*Rad_Spec!BF88,".")</f>
        <v>360071.78215891827</v>
      </c>
      <c r="O88" s="30">
        <f>IFERROR((s_DL/(Rad_Spec!AZ88*s_GSF_i*s_Fam*s_Foffset*acf!E88*s_ET_iw*(1/24)*s_EF_iw*(1/365)))*Rad_Spec!BF88,".")</f>
        <v>1046998.9590121789</v>
      </c>
      <c r="P88" s="30">
        <f>IFERROR((s_DL/(Rad_Spec!BA88*s_GSF_i*s_Fam*s_Foffset*acf!F88*s_ET_iw*(1/24)*s_EF_iw*(1/365)))*Rad_Spec!BF88,".")</f>
        <v>504529.64631994523</v>
      </c>
      <c r="Q88" s="30">
        <f>IFERROR((s_DL/(Rad_Spec!BB88*s_GSF_i*s_Fam*s_Foffset*acf!G88*s_ET_iw*(1/24)*s_EF_iw*(1/365)))*Rad_Spec!BF88,".")</f>
        <v>384307.38288115314</v>
      </c>
      <c r="R88" s="30">
        <f>IFERROR((s_DL/(Rad_Spec!AY88*s_GSF_i*s_Fam*s_Foffset*acf!C88*s_ET_iw*(1/24)*s_EF_iw*(1/365)))*Rad_Spec!BF88,".")</f>
        <v>278286.24315174465</v>
      </c>
    </row>
    <row r="89" spans="1:18">
      <c r="A89" s="88" t="s">
        <v>96</v>
      </c>
      <c r="B89" s="28"/>
      <c r="C89" s="30">
        <f>IFERROR((s_DL/(k_decay*Rad_Spec!V89*s_IFD_iw*s_EF_iw))*Rad_Spec!BF89,".")</f>
        <v>0.16421485451914461</v>
      </c>
      <c r="D89" s="30">
        <f>IFERROR((s_DL/(k_decay*Rad_Spec!AN89*s_IRA_iw*(1/s_PEFm_pp)*s_SLF*s_ET_iw*s_EF_iw))*Rad_Spec!BF89,".")</f>
        <v>8.7008623634558086E-4</v>
      </c>
      <c r="E89" s="30">
        <f>IFERROR((s_DL/(k_decay*Rad_Spec!AN89*s_IRA_iw*(1/s_PEF)*s_SLF*s_ET_iw*s_EF_iw))*Rad_Spec!BF89,".")</f>
        <v>4.2703999129649227E-3</v>
      </c>
      <c r="F89" s="30">
        <f>IFERROR((s_DL/(k_decay*Rad_Spec!AY89*s_GSF_i*s_Fam*s_Foffset*acf!C89*s_ET_iw*(1/24)*s_EF_iw*(1/365)))*Rad_Spec!BF89,".")</f>
        <v>169448.58085638421</v>
      </c>
      <c r="G89" s="30">
        <f t="shared" si="6"/>
        <v>4.1621629476397814E-3</v>
      </c>
      <c r="H89" s="30">
        <f t="shared" si="7"/>
        <v>8.6550041049730027E-4</v>
      </c>
      <c r="I89" s="89">
        <f>IFERROR((s_DL/(Rad_Spec!AV89*s_GSF_i*s_Fam*s_Foffset*Fsurf!C89*s_EF_iw*(1/365)*s_ET_iw*(1/24)))*Rad_Spec!BF89,".")</f>
        <v>727992.22737109009</v>
      </c>
      <c r="J89" s="30">
        <f>IFERROR((s_DL/(Rad_Spec!AZ89*s_GSF_i*s_Fam*s_Foffset*Fsurf!C89*s_EF_iw*(1/365)*s_ET_iw*(1/24)))*Rad_Spec!BF89,".")</f>
        <v>998719.49559979455</v>
      </c>
      <c r="K89" s="30">
        <f>IFERROR((s_DL/(Rad_Spec!BA89*s_GSF_i*s_Fam*s_Foffset*Fsurf!C89*s_EF_iw*(1/365)*s_ET_iw*(1/24)))*Rad_Spec!BF89,".")</f>
        <v>792149.81575451349</v>
      </c>
      <c r="L89" s="30">
        <f>IFERROR((s_DL/(Rad_Spec!BB89*s_GSF_i*s_Fam*s_Foffset*Fsurf!C89*s_EF_iw*(1/365)*s_ET_iw*(1/24)))*Rad_Spec!BF89,".")</f>
        <v>734058.8292658492</v>
      </c>
      <c r="M89" s="30">
        <f>IFERROR((s_DL/(Rad_Spec!AY89*s_GSF_i*s_Fam*s_Foffset*Fsurf!C89*s_EF_iw*(1/365)*s_ET_iw*(1/24)))*Rad_Spec!BF89,".")</f>
        <v>123907.08560361627</v>
      </c>
      <c r="N89" s="30">
        <f>IFERROR((s_DL/(Rad_Spec!AV89*s_GSF_i*s_Fam*s_Foffset*acf!D89*s_ET_iw*(1/24)*s_EF_iw*(1/365)))*Rad_Spec!BF89,".")</f>
        <v>880870.59511901892</v>
      </c>
      <c r="O89" s="30">
        <f>IFERROR((s_DL/(Rad_Spec!AZ89*s_GSF_i*s_Fam*s_Foffset*acf!E89*s_ET_iw*(1/24)*s_EF_iw*(1/365)))*Rad_Spec!BF89,".")</f>
        <v>1229860.1473668576</v>
      </c>
      <c r="P89" s="30">
        <f>IFERROR((s_DL/(Rad_Spec!BA89*s_GSF_i*s_Fam*s_Foffset*acf!F89*s_ET_iw*(1/24)*s_EF_iw*(1/365)))*Rad_Spec!BF89,".")</f>
        <v>975465.90143575706</v>
      </c>
      <c r="Q89" s="30">
        <f>IFERROR((s_DL/(Rad_Spec!BB89*s_GSF_i*s_Fam*s_Foffset*acf!G89*s_ET_iw*(1/24)*s_EF_iw*(1/365)))*Rad_Spec!BF89,".")</f>
        <v>907625.63550810784</v>
      </c>
      <c r="R89" s="30">
        <f>IFERROR((s_DL/(Rad_Spec!AY89*s_GSF_i*s_Fam*s_Foffset*acf!C89*s_ET_iw*(1/24)*s_EF_iw*(1/365)))*Rad_Spec!BF89,".")</f>
        <v>149927.57358037567</v>
      </c>
    </row>
    <row r="90" spans="1:18">
      <c r="A90" s="34" t="s">
        <v>97</v>
      </c>
      <c r="B90" s="28" t="s">
        <v>9</v>
      </c>
      <c r="C90" s="30">
        <f>IFERROR((s_DL/(k_decay*Rad_Spec!V90*s_IFD_iw*s_EF_iw))*Rad_Spec!BF90,".")</f>
        <v>7.0249582368133368</v>
      </c>
      <c r="D90" s="30">
        <f>IFERROR((s_DL/(k_decay*Rad_Spec!AN90*s_IRA_iw*(1/s_PEFm_pp)*s_SLF*s_ET_iw*s_EF_iw))*Rad_Spec!BF90,".")</f>
        <v>0.21250472796615721</v>
      </c>
      <c r="E90" s="30">
        <f>IFERROR((s_DL/(k_decay*Rad_Spec!AN90*s_IRA_iw*(1/s_PEF)*s_SLF*s_ET_iw*s_EF_iw))*Rad_Spec!BF90,".")</f>
        <v>1.0429772750144723</v>
      </c>
      <c r="F90" s="30">
        <f>IFERROR((s_DL/(k_decay*Rad_Spec!AY90*s_GSF_i*s_Fam*s_Foffset*acf!C90*s_ET_iw*(1/24)*s_EF_iw*(1/365)))*Rad_Spec!BF90,".")</f>
        <v>150411.5033171174</v>
      </c>
      <c r="G90" s="30">
        <f t="shared" si="6"/>
        <v>0.90814156243911837</v>
      </c>
      <c r="H90" s="30">
        <f t="shared" si="7"/>
        <v>0.20626493001336227</v>
      </c>
      <c r="I90" s="89">
        <f>IFERROR((s_DL/(Rad_Spec!AV90*s_GSF_i*s_Fam*s_Foffset*Fsurf!C90*s_EF_iw*(1/365)*s_ET_iw*(1/24)))*Rad_Spec!BF90,".")</f>
        <v>162098.93831825475</v>
      </c>
      <c r="J90" s="30">
        <f>IFERROR((s_DL/(Rad_Spec!AZ90*s_GSF_i*s_Fam*s_Foffset*Fsurf!C90*s_EF_iw*(1/365)*s_ET_iw*(1/24)))*Rad_Spec!BF90,".")</f>
        <v>223471.6577393281</v>
      </c>
      <c r="K90" s="30">
        <f>IFERROR((s_DL/(Rad_Spec!BA90*s_GSF_i*s_Fam*s_Foffset*Fsurf!C90*s_EF_iw*(1/365)*s_ET_iw*(1/24)))*Rad_Spec!BF90,".")</f>
        <v>162781.46016380534</v>
      </c>
      <c r="L90" s="30">
        <f>IFERROR((s_DL/(Rad_Spec!BB90*s_GSF_i*s_Fam*s_Foffset*Fsurf!C90*s_EF_iw*(1/365)*s_ET_iw*(1/24)))*Rad_Spec!BF90,".")</f>
        <v>162098.93831825475</v>
      </c>
      <c r="M90" s="30">
        <f>IFERROR((s_DL/(Rad_Spec!AY90*s_GSF_i*s_Fam*s_Foffset*Fsurf!C90*s_EF_iw*(1/365)*s_ET_iw*(1/24)))*Rad_Spec!BF90,".")</f>
        <v>112322.87860902437</v>
      </c>
      <c r="N90" s="30">
        <f>IFERROR((s_DL/(Rad_Spec!AV90*s_GSF_i*s_Fam*s_Foffset*acf!D90*s_ET_iw*(1/24)*s_EF_iw*(1/365)))*Rad_Spec!BF90,".")</f>
        <v>218410.01789081242</v>
      </c>
      <c r="O90" s="30">
        <f>IFERROR((s_DL/(Rad_Spec!AZ90*s_GSF_i*s_Fam*s_Foffset*acf!E90*s_ET_iw*(1/24)*s_EF_iw*(1/365)))*Rad_Spec!BF90,".")</f>
        <v>264410.65729435632</v>
      </c>
      <c r="P90" s="30">
        <f>IFERROR((s_DL/(Rad_Spec!BA90*s_GSF_i*s_Fam*s_Foffset*acf!F90*s_ET_iw*(1/24)*s_EF_iw*(1/365)))*Rad_Spec!BF90,".")</f>
        <v>199438.00218371124</v>
      </c>
      <c r="Q90" s="30">
        <f>IFERROR((s_DL/(Rad_Spec!BB90*s_GSF_i*s_Fam*s_Foffset*acf!G90*s_ET_iw*(1/24)*s_EF_iw*(1/365)))*Rad_Spec!BF90,".")</f>
        <v>198051.97627806131</v>
      </c>
      <c r="R90" s="30">
        <f>IFERROR((s_DL/(Rad_Spec!AY90*s_GSF_i*s_Fam*s_Foffset*acf!C90*s_ET_iw*(1/24)*s_EF_iw*(1/365)))*Rad_Spec!BF90,".")</f>
        <v>133083.6270031966</v>
      </c>
    </row>
    <row r="91" spans="1:18">
      <c r="A91" s="27" t="s">
        <v>98</v>
      </c>
      <c r="B91" s="90" t="s">
        <v>13</v>
      </c>
      <c r="C91" s="30">
        <f>IFERROR((s_DL/(k_decay*Rad_Spec!V91*s_IFD_iw*s_EF_iw))*Rad_Spec!BF91,".")</f>
        <v>0.14723099707992995</v>
      </c>
      <c r="D91" s="30">
        <f>IFERROR((s_DL/(k_decay*Rad_Spec!AN91*s_IRA_iw*(1/s_PEFm_pp)*s_SLF*s_ET_iw*s_EF_iw))*Rad_Spec!BF91,".")</f>
        <v>1.0223075484772824E-2</v>
      </c>
      <c r="E91" s="30">
        <f>IFERROR((s_DL/(k_decay*Rad_Spec!AN91*s_IRA_iw*(1/s_PEF)*s_SLF*s_ET_iw*s_EF_iw))*Rad_Spec!BF91,".")</f>
        <v>5.0175050284404402E-2</v>
      </c>
      <c r="F91" s="30">
        <f>IFERROR((s_DL/(k_decay*Rad_Spec!AY91*s_GSF_i*s_Fam*s_Foffset*acf!C91*s_ET_iw*(1/24)*s_EF_iw*(1/365)))*Rad_Spec!BF91,".")</f>
        <v>15529.829455841111</v>
      </c>
      <c r="G91" s="30">
        <f t="shared" si="6"/>
        <v>3.742187729036861E-2</v>
      </c>
      <c r="H91" s="30">
        <f t="shared" si="7"/>
        <v>9.5593124130712026E-3</v>
      </c>
      <c r="I91" s="89">
        <f>IFERROR((s_DL/(Rad_Spec!AV91*s_GSF_i*s_Fam*s_Foffset*Fsurf!C91*s_EF_iw*(1/365)*s_ET_iw*(1/24)))*Rad_Spec!BF91,".")</f>
        <v>2889.7478618405289</v>
      </c>
      <c r="J91" s="30">
        <f>IFERROR((s_DL/(Rad_Spec!AZ91*s_GSF_i*s_Fam*s_Foffset*Fsurf!C91*s_EF_iw*(1/365)*s_ET_iw*(1/24)))*Rad_Spec!BF91,".")</f>
        <v>11586.253219643626</v>
      </c>
      <c r="K91" s="30">
        <f>IFERROR((s_DL/(Rad_Spec!BA91*s_GSF_i*s_Fam*s_Foffset*Fsurf!C91*s_EF_iw*(1/365)*s_ET_iw*(1/24)))*Rad_Spec!BF91,".")</f>
        <v>4198.7789445546141</v>
      </c>
      <c r="L91" s="30">
        <f>IFERROR((s_DL/(Rad_Spec!BB91*s_GSF_i*s_Fam*s_Foffset*Fsurf!C91*s_EF_iw*(1/365)*s_ET_iw*(1/24)))*Rad_Spec!BF91,".")</f>
        <v>2959.3803404390956</v>
      </c>
      <c r="M91" s="30">
        <f>IFERROR((s_DL/(Rad_Spec!AY91*s_GSF_i*s_Fam*s_Foffset*Fsurf!C91*s_EF_iw*(1/365)*s_ET_iw*(1/24)))*Rad_Spec!BF91,".")</f>
        <v>11751.539662412706</v>
      </c>
      <c r="N91" s="30">
        <f>IFERROR((s_DL/(Rad_Spec!AV91*s_GSF_i*s_Fam*s_Foffset*acf!D91*s_ET_iw*(1/24)*s_EF_iw*(1/365)))*Rad_Spec!BF91,".")</f>
        <v>3789.8994559084613</v>
      </c>
      <c r="O91" s="30">
        <f>IFERROR((s_DL/(Rad_Spec!AZ91*s_GSF_i*s_Fam*s_Foffset*acf!E91*s_ET_iw*(1/24)*s_EF_iw*(1/365)))*Rad_Spec!BF91,".")</f>
        <v>14261.678898448587</v>
      </c>
      <c r="P91" s="30">
        <f>IFERROR((s_DL/(Rad_Spec!BA91*s_GSF_i*s_Fam*s_Foffset*acf!F91*s_ET_iw*(1/24)*s_EF_iw*(1/365)))*Rad_Spec!BF91,".")</f>
        <v>5103.922594679444</v>
      </c>
      <c r="Q91" s="30">
        <f>IFERROR((s_DL/(Rad_Spec!BB91*s_GSF_i*s_Fam*s_Foffset*acf!G91*s_ET_iw*(1/24)*s_EF_iw*(1/365)))*Rad_Spec!BF91,".")</f>
        <v>3634.3467027007814</v>
      </c>
      <c r="R91" s="30">
        <f>IFERROR((s_DL/(Rad_Spec!AY91*s_GSF_i*s_Fam*s_Foffset*acf!C91*s_ET_iw*(1/24)*s_EF_iw*(1/365)))*Rad_Spec!BF91,".")</f>
        <v>13740.744458666741</v>
      </c>
    </row>
    <row r="92" spans="1:18">
      <c r="A92" s="88" t="s">
        <v>99</v>
      </c>
      <c r="B92" s="28"/>
      <c r="C92" s="30">
        <f>IFERROR((s_DL/(k_decay*Rad_Spec!V92*s_IFD_iw*s_EF_iw))*Rad_Spec!BF92,".")</f>
        <v>6.2858229445567668E-2</v>
      </c>
      <c r="D92" s="30">
        <f>IFERROR((s_DL/(k_decay*Rad_Spec!AN92*s_IRA_iw*(1/s_PEFm_pp)*s_SLF*s_ET_iw*s_EF_iw))*Rad_Spec!BF92,".")</f>
        <v>6.5348674167053896E-3</v>
      </c>
      <c r="E92" s="30">
        <f>IFERROR((s_DL/(k_decay*Rad_Spec!AN92*s_IRA_iw*(1/s_PEF)*s_SLF*s_ET_iw*s_EF_iw))*Rad_Spec!BF92,".")</f>
        <v>3.207325444515146E-2</v>
      </c>
      <c r="F92" s="30">
        <f>IFERROR((s_DL/(k_decay*Rad_Spec!AY92*s_GSF_i*s_Fam*s_Foffset*acf!C92*s_ET_iw*(1/24)*s_EF_iw*(1/365)))*Rad_Spec!BF92,".")</f>
        <v>139179.55188490657</v>
      </c>
      <c r="G92" s="30">
        <f t="shared" si="6"/>
        <v>2.1237081700662342E-2</v>
      </c>
      <c r="H92" s="30">
        <f t="shared" si="7"/>
        <v>5.9194674481868083E-3</v>
      </c>
      <c r="I92" s="89" t="str">
        <f>IFERROR((s_DL/(Rad_Spec!AV92*s_GSF_i*s_Fam*s_Foffset*Fsurf!C92*s_EF_iw*(1/365)*s_ET_iw*(1/24)))*Rad_Spec!BF92,".")</f>
        <v>.</v>
      </c>
      <c r="J92" s="30" t="str">
        <f>IFERROR((s_DL/(Rad_Spec!AZ92*s_GSF_i*s_Fam*s_Foffset*Fsurf!C92*s_EF_iw*(1/365)*s_ET_iw*(1/24)))*Rad_Spec!BF92,".")</f>
        <v>.</v>
      </c>
      <c r="K92" s="30" t="str">
        <f>IFERROR((s_DL/(Rad_Spec!BA92*s_GSF_i*s_Fam*s_Foffset*Fsurf!C92*s_EF_iw*(1/365)*s_ET_iw*(1/24)))*Rad_Spec!BF92,".")</f>
        <v>.</v>
      </c>
      <c r="L92" s="30" t="str">
        <f>IFERROR((s_DL/(Rad_Spec!BB92*s_GSF_i*s_Fam*s_Foffset*Fsurf!C92*s_EF_iw*(1/365)*s_ET_iw*(1/24)))*Rad_Spec!BF92,".")</f>
        <v>.</v>
      </c>
      <c r="M92" s="30" t="str">
        <f>IFERROR((s_DL/(Rad_Spec!AY92*s_GSF_i*s_Fam*s_Foffset*Fsurf!C92*s_EF_iw*(1/365)*s_ET_iw*(1/24)))*Rad_Spec!BF92,".")</f>
        <v>.</v>
      </c>
      <c r="N92" s="30">
        <f>IFERROR((s_DL/(Rad_Spec!AV92*s_GSF_i*s_Fam*s_Foffset*acf!D92*s_ET_iw*(1/24)*s_EF_iw*(1/365)))*Rad_Spec!BF92,".")</f>
        <v>1606978.4251435797</v>
      </c>
      <c r="O92" s="30">
        <f>IFERROR((s_DL/(Rad_Spec!AZ92*s_GSF_i*s_Fam*s_Foffset*acf!E92*s_ET_iw*(1/24)*s_EF_iw*(1/365)))*Rad_Spec!BF92,".")</f>
        <v>1628080.6830324719</v>
      </c>
      <c r="P92" s="30">
        <f>IFERROR((s_DL/(Rad_Spec!BA92*s_GSF_i*s_Fam*s_Foffset*acf!F92*s_ET_iw*(1/24)*s_EF_iw*(1/365)))*Rad_Spec!BF92,".")</f>
        <v>1635504.6693768969</v>
      </c>
      <c r="Q92" s="30">
        <f>IFERROR((s_DL/(Rad_Spec!BB92*s_GSF_i*s_Fam*s_Foffset*acf!G92*s_ET_iw*(1/24)*s_EF_iw*(1/365)))*Rad_Spec!BF92,".")</f>
        <v>1618838.0445173325</v>
      </c>
      <c r="R92" s="30">
        <f>IFERROR((s_DL/(Rad_Spec!AY92*s_GSF_i*s_Fam*s_Foffset*acf!C92*s_ET_iw*(1/24)*s_EF_iw*(1/365)))*Rad_Spec!BF92,".")</f>
        <v>123145.63155765642</v>
      </c>
    </row>
    <row r="93" spans="1:18">
      <c r="A93" s="88" t="s">
        <v>100</v>
      </c>
      <c r="B93" s="28"/>
      <c r="C93" s="30">
        <f>IFERROR((s_DL/(k_decay*Rad_Spec!V93*s_IFD_iw*s_EF_iw))*Rad_Spec!BF93,".")</f>
        <v>12023799.182453984</v>
      </c>
      <c r="D93" s="30">
        <f>IFERROR((s_DL/(k_decay*Rad_Spec!AN93*s_IRA_iw*(1/s_PEFm_pp)*s_SLF*s_ET_iw*s_EF_iw))*Rad_Spec!BF93,".")</f>
        <v>61163775.081606597</v>
      </c>
      <c r="E93" s="30">
        <f>IFERROR((s_DL/(k_decay*Rad_Spec!AN93*s_IRA_iw*(1/s_PEF)*s_SLF*s_ET_iw*s_EF_iw))*Rad_Spec!BF93,".")</f>
        <v>300192979.58571303</v>
      </c>
      <c r="F93" s="30">
        <f>IFERROR((s_DL/(k_decay*Rad_Spec!AY93*s_GSF_i*s_Fam*s_Foffset*acf!C93*s_ET_iw*(1/24)*s_EF_iw*(1/365)))*Rad_Spec!BF93,".")</f>
        <v>636935.19794851984</v>
      </c>
      <c r="G93" s="30">
        <f t="shared" si="6"/>
        <v>603675.89979382639</v>
      </c>
      <c r="H93" s="30">
        <f t="shared" si="7"/>
        <v>598968.68401459651</v>
      </c>
      <c r="I93" s="89" t="str">
        <f>IFERROR((s_DL/(Rad_Spec!AV93*s_GSF_i*s_Fam*s_Foffset*Fsurf!C93*s_EF_iw*(1/365)*s_ET_iw*(1/24)))*Rad_Spec!BF93,".")</f>
        <v>.</v>
      </c>
      <c r="J93" s="30" t="str">
        <f>IFERROR((s_DL/(Rad_Spec!AZ93*s_GSF_i*s_Fam*s_Foffset*Fsurf!C93*s_EF_iw*(1/365)*s_ET_iw*(1/24)))*Rad_Spec!BF93,".")</f>
        <v>.</v>
      </c>
      <c r="K93" s="30" t="str">
        <f>IFERROR((s_DL/(Rad_Spec!BA93*s_GSF_i*s_Fam*s_Foffset*Fsurf!C93*s_EF_iw*(1/365)*s_ET_iw*(1/24)))*Rad_Spec!BF93,".")</f>
        <v>.</v>
      </c>
      <c r="L93" s="30" t="str">
        <f>IFERROR((s_DL/(Rad_Spec!BB93*s_GSF_i*s_Fam*s_Foffset*Fsurf!C93*s_EF_iw*(1/365)*s_ET_iw*(1/24)))*Rad_Spec!BF93,".")</f>
        <v>.</v>
      </c>
      <c r="M93" s="30" t="str">
        <f>IFERROR((s_DL/(Rad_Spec!AY93*s_GSF_i*s_Fam*s_Foffset*Fsurf!C93*s_EF_iw*(1/365)*s_ET_iw*(1/24)))*Rad_Spec!BF93,".")</f>
        <v>.</v>
      </c>
      <c r="N93" s="30">
        <f>IFERROR((s_DL/(Rad_Spec!AV93*s_GSF_i*s_Fam*s_Foffset*acf!D93*s_ET_iw*(1/24)*s_EF_iw*(1/365)))*Rad_Spec!BF93,".")</f>
        <v>82390.641579141084</v>
      </c>
      <c r="O93" s="30">
        <f>IFERROR((s_DL/(Rad_Spec!AZ93*s_GSF_i*s_Fam*s_Foffset*acf!E93*s_ET_iw*(1/24)*s_EF_iw*(1/365)))*Rad_Spec!BF93,".")</f>
        <v>496900.06448204111</v>
      </c>
      <c r="P93" s="30">
        <f>IFERROR((s_DL/(Rad_Spec!BA93*s_GSF_i*s_Fam*s_Foffset*acf!F93*s_ET_iw*(1/24)*s_EF_iw*(1/365)))*Rad_Spec!BF93,".")</f>
        <v>168922.49367007398</v>
      </c>
      <c r="Q93" s="30">
        <f>IFERROR((s_DL/(Rad_Spec!BB93*s_GSF_i*s_Fam*s_Foffset*acf!G93*s_ET_iw*(1/24)*s_EF_iw*(1/365)))*Rad_Spec!BF93,".")</f>
        <v>102352.95559071764</v>
      </c>
      <c r="R93" s="30">
        <f>IFERROR((s_DL/(Rad_Spec!AY93*s_GSF_i*s_Fam*s_Foffset*acf!C93*s_ET_iw*(1/24)*s_EF_iw*(1/365)))*Rad_Spec!BF93,".")</f>
        <v>563558.26808188925</v>
      </c>
    </row>
    <row r="94" spans="1:18">
      <c r="A94" s="88" t="s">
        <v>101</v>
      </c>
      <c r="B94" s="28"/>
      <c r="C94" s="30">
        <f>IFERROR((s_DL/(k_decay*Rad_Spec!V94*s_IFD_iw*s_EF_iw))*Rad_Spec!BF94,".")</f>
        <v>271.98383869387902</v>
      </c>
      <c r="D94" s="30">
        <f>IFERROR((s_DL/(k_decay*Rad_Spec!AN94*s_IRA_iw*(1/s_PEFm_pp)*s_SLF*s_ET_iw*s_EF_iw))*Rad_Spec!BF94,".")</f>
        <v>273.01899087478313</v>
      </c>
      <c r="E94" s="30">
        <f>IFERROR((s_DL/(k_decay*Rad_Spec!AN94*s_IRA_iw*(1/s_PEF)*s_SLF*s_ET_iw*s_EF_iw))*Rad_Spec!BF94,".")</f>
        <v>1339.9824364149265</v>
      </c>
      <c r="F94" s="30">
        <f>IFERROR((s_DL/(k_decay*Rad_Spec!AY94*s_GSF_i*s_Fam*s_Foffset*acf!C94*s_ET_iw*(1/24)*s_EF_iw*(1/365)))*Rad_Spec!BF94,".")</f>
        <v>864.23257125479881</v>
      </c>
      <c r="G94" s="30">
        <f t="shared" si="6"/>
        <v>179.20943260192715</v>
      </c>
      <c r="H94" s="30">
        <f t="shared" si="7"/>
        <v>117.6950527337074</v>
      </c>
      <c r="I94" s="89">
        <f>IFERROR((s_DL/(Rad_Spec!AV94*s_GSF_i*s_Fam*s_Foffset*Fsurf!C94*s_EF_iw*(1/365)*s_ET_iw*(1/24)))*Rad_Spec!BF94,".")</f>
        <v>138.22782885470318</v>
      </c>
      <c r="J94" s="30">
        <f>IFERROR((s_DL/(Rad_Spec!AZ94*s_GSF_i*s_Fam*s_Foffset*Fsurf!C94*s_EF_iw*(1/365)*s_ET_iw*(1/24)))*Rad_Spec!BF94,".")</f>
        <v>692.45559978641791</v>
      </c>
      <c r="K94" s="30">
        <f>IFERROR((s_DL/(Rad_Spec!BA94*s_GSF_i*s_Fam*s_Foffset*Fsurf!C94*s_EF_iw*(1/365)*s_ET_iw*(1/24)))*Rad_Spec!BF94,".")</f>
        <v>245.63458776207392</v>
      </c>
      <c r="L94" s="30">
        <f>IFERROR((s_DL/(Rad_Spec!BB94*s_GSF_i*s_Fam*s_Foffset*Fsurf!C94*s_EF_iw*(1/365)*s_ET_iw*(1/24)))*Rad_Spec!BF94,".")</f>
        <v>157.37627267873128</v>
      </c>
      <c r="M94" s="30">
        <f>IFERROR((s_DL/(Rad_Spec!AY94*s_GSF_i*s_Fam*s_Foffset*Fsurf!C94*s_EF_iw*(1/365)*s_ET_iw*(1/24)))*Rad_Spec!BF94,".")</f>
        <v>695.70819699578408</v>
      </c>
      <c r="N94" s="30">
        <f>IFERROR((s_DL/(Rad_Spec!AV94*s_GSF_i*s_Fam*s_Foffset*acf!D94*s_ET_iw*(1/24)*s_EF_iw*(1/365)))*Rad_Spec!BF94,".")</f>
        <v>143.75017312036493</v>
      </c>
      <c r="O94" s="30">
        <f>IFERROR((s_DL/(Rad_Spec!AZ94*s_GSF_i*s_Fam*s_Foffset*acf!E94*s_ET_iw*(1/24)*s_EF_iw*(1/365)))*Rad_Spec!BF94,".")</f>
        <v>726.1547601059641</v>
      </c>
      <c r="P94" s="30">
        <f>IFERROR((s_DL/(Rad_Spec!BA94*s_GSF_i*s_Fam*s_Foffset*acf!F94*s_ET_iw*(1/24)*s_EF_iw*(1/365)))*Rad_Spec!BF94,".")</f>
        <v>258.63044276873404</v>
      </c>
      <c r="Q94" s="30">
        <f>IFERROR((s_DL/(Rad_Spec!BB94*s_GSF_i*s_Fam*s_Foffset*acf!G94*s_ET_iw*(1/24)*s_EF_iw*(1/365)))*Rad_Spec!BF94,".")</f>
        <v>164.2400242076059</v>
      </c>
      <c r="R94" s="30">
        <f>IFERROR((s_DL/(Rad_Spec!AY94*s_GSF_i*s_Fam*s_Foffset*acf!C94*s_ET_iw*(1/24)*s_EF_iw*(1/365)))*Rad_Spec!BF94,".")</f>
        <v>764.6702720229913</v>
      </c>
    </row>
    <row r="95" spans="1:18">
      <c r="A95" s="88" t="s">
        <v>102</v>
      </c>
      <c r="B95" s="28"/>
      <c r="C95" s="30">
        <f>IFERROR((s_DL/(k_decay*Rad_Spec!V95*s_IFD_iw*s_EF_iw))*Rad_Spec!BF95,".")</f>
        <v>17742.203164996808</v>
      </c>
      <c r="D95" s="30">
        <f>IFERROR((s_DL/(k_decay*Rad_Spec!AN95*s_IRA_iw*(1/s_PEFm_pp)*s_SLF*s_ET_iw*s_EF_iw))*Rad_Spec!BF95,".")</f>
        <v>74037.313700786777</v>
      </c>
      <c r="E95" s="30">
        <f>IFERROR((s_DL/(k_decay*Rad_Spec!AN95*s_IRA_iw*(1/s_PEF)*s_SLF*s_ET_iw*s_EF_iw))*Rad_Spec!BF95,".")</f>
        <v>363376.55369877676</v>
      </c>
      <c r="F95" s="30">
        <f>IFERROR((s_DL/(k_decay*Rad_Spec!AY95*s_GSF_i*s_Fam*s_Foffset*acf!C95*s_ET_iw*(1/24)*s_EF_iw*(1/365)))*Rad_Spec!BF95,".")</f>
        <v>13092.43564328273</v>
      </c>
      <c r="G95" s="30">
        <f t="shared" si="6"/>
        <v>7380.3606106720099</v>
      </c>
      <c r="H95" s="30">
        <f t="shared" si="7"/>
        <v>6837.6315704527433</v>
      </c>
      <c r="I95" s="89">
        <f>IFERROR((s_DL/(Rad_Spec!AV95*s_GSF_i*s_Fam*s_Foffset*Fsurf!C95*s_EF_iw*(1/365)*s_ET_iw*(1/24)))*Rad_Spec!BF95,".")</f>
        <v>1799.1781482707283</v>
      </c>
      <c r="J95" s="30">
        <f>IFERROR((s_DL/(Rad_Spec!AZ95*s_GSF_i*s_Fam*s_Foffset*Fsurf!C95*s_EF_iw*(1/365)*s_ET_iw*(1/24)))*Rad_Spec!BF95,".")</f>
        <v>10285.867526906241</v>
      </c>
      <c r="K95" s="30">
        <f>IFERROR((s_DL/(Rad_Spec!BA95*s_GSF_i*s_Fam*s_Foffset*Fsurf!C95*s_EF_iw*(1/365)*s_ET_iw*(1/24)))*Rad_Spec!BF95,".")</f>
        <v>3547.6202533147339</v>
      </c>
      <c r="L95" s="30">
        <f>IFERROR((s_DL/(Rad_Spec!BB95*s_GSF_i*s_Fam*s_Foffset*Fsurf!C95*s_EF_iw*(1/365)*s_ET_iw*(1/24)))*Rad_Spec!BF95,".")</f>
        <v>2180.6039157041228</v>
      </c>
      <c r="M95" s="30">
        <f>IFERROR((s_DL/(Rad_Spec!AY95*s_GSF_i*s_Fam*s_Foffset*Fsurf!C95*s_EF_iw*(1/365)*s_ET_iw*(1/24)))*Rad_Spec!BF95,".")</f>
        <v>10623.443308162339</v>
      </c>
      <c r="N95" s="30">
        <f>IFERROR((s_DL/(Rad_Spec!AV95*s_GSF_i*s_Fam*s_Foffset*acf!D95*s_ET_iw*(1/24)*s_EF_iw*(1/365)))*Rad_Spec!BF95,".")</f>
        <v>1797.288255257839</v>
      </c>
      <c r="O95" s="30">
        <f>IFERROR((s_DL/(Rad_Spec!AZ95*s_GSF_i*s_Fam*s_Foffset*acf!E95*s_ET_iw*(1/24)*s_EF_iw*(1/365)))*Rad_Spec!BF95,".")</f>
        <v>10316.3878879287</v>
      </c>
      <c r="P95" s="30">
        <f>IFERROR((s_DL/(Rad_Spec!BA95*s_GSF_i*s_Fam*s_Foffset*acf!F95*s_ET_iw*(1/24)*s_EF_iw*(1/365)))*Rad_Spec!BF95,".")</f>
        <v>3556.1537182483812</v>
      </c>
      <c r="Q95" s="30">
        <f>IFERROR((s_DL/(Rad_Spec!BB95*s_GSF_i*s_Fam*s_Foffset*acf!G95*s_ET_iw*(1/24)*s_EF_iw*(1/365)))*Rad_Spec!BF95,".")</f>
        <v>2210.0106175481137</v>
      </c>
      <c r="R95" s="30">
        <f>IFERROR((s_DL/(Rad_Spec!AY95*s_GSF_i*s_Fam*s_Foffset*acf!C95*s_ET_iw*(1/24)*s_EF_iw*(1/365)))*Rad_Spec!BF95,".")</f>
        <v>11584.146047928669</v>
      </c>
    </row>
    <row r="96" spans="1:18">
      <c r="A96" s="34" t="s">
        <v>103</v>
      </c>
      <c r="B96" s="90" t="s">
        <v>9</v>
      </c>
      <c r="C96" s="30" t="str">
        <f>IFERROR((s_DL/(k_decay*Rad_Spec!V96*s_IFD_iw*s_EF_iw))*Rad_Spec!BF96,".")</f>
        <v>.</v>
      </c>
      <c r="D96" s="30" t="str">
        <f>IFERROR((s_DL/(k_decay*Rad_Spec!AN96*s_IRA_iw*(1/s_PEFm_pp)*s_SLF*s_ET_iw*s_EF_iw))*Rad_Spec!BF96,".")</f>
        <v>.</v>
      </c>
      <c r="E96" s="30" t="str">
        <f>IFERROR((s_DL/(k_decay*Rad_Spec!AN96*s_IRA_iw*(1/s_PEF)*s_SLF*s_ET_iw*s_EF_iw))*Rad_Spec!BF96,".")</f>
        <v>.</v>
      </c>
      <c r="F96" s="30">
        <f>IFERROR((s_DL/(k_decay*Rad_Spec!AY96*s_GSF_i*s_Fam*s_Foffset*acf!C96*s_ET_iw*(1/24)*s_EF_iw*(1/365)))*Rad_Spec!BF96,".")</f>
        <v>93675415613617.75</v>
      </c>
      <c r="G96" s="30">
        <f t="shared" si="6"/>
        <v>93675415613617.75</v>
      </c>
      <c r="H96" s="30">
        <f t="shared" si="7"/>
        <v>93675415613617.75</v>
      </c>
      <c r="I96" s="89">
        <f>IFERROR((s_DL/(Rad_Spec!AV96*s_GSF_i*s_Fam*s_Foffset*Fsurf!C96*s_EF_iw*(1/365)*s_ET_iw*(1/24)))*Rad_Spec!BF96,".")</f>
        <v>14756563150362.316</v>
      </c>
      <c r="J96" s="30">
        <f>IFERROR((s_DL/(Rad_Spec!AZ96*s_GSF_i*s_Fam*s_Foffset*Fsurf!C96*s_EF_iw*(1/365)*s_ET_iw*(1/24)))*Rad_Spec!BF96,".")</f>
        <v>73300575125982.734</v>
      </c>
      <c r="K96" s="30">
        <f>IFERROR((s_DL/(Rad_Spec!BA96*s_GSF_i*s_Fam*s_Foffset*Fsurf!C96*s_EF_iw*(1/365)*s_ET_iw*(1/24)))*Rad_Spec!BF96,".")</f>
        <v>25683178612844.328</v>
      </c>
      <c r="L96" s="30">
        <f>IFERROR((s_DL/(Rad_Spec!BB96*s_GSF_i*s_Fam*s_Foffset*Fsurf!C96*s_EF_iw*(1/365)*s_ET_iw*(1/24)))*Rad_Spec!BF96,".")</f>
        <v>16492629403346.113</v>
      </c>
      <c r="M96" s="30">
        <f>IFERROR((s_DL/(Rad_Spec!AY96*s_GSF_i*s_Fam*s_Foffset*Fsurf!C96*s_EF_iw*(1/365)*s_ET_iw*(1/24)))*Rad_Spec!BF96,".")</f>
        <v>74258105005363.125</v>
      </c>
      <c r="N96" s="30">
        <f>IFERROR((s_DL/(Rad_Spec!AV96*s_GSF_i*s_Fam*s_Foffset*acf!D96*s_ET_iw*(1/24)*s_EF_iw*(1/365)))*Rad_Spec!BF96,".")</f>
        <v>15977792850591.998</v>
      </c>
      <c r="O96" s="30">
        <f>IFERROR((s_DL/(Rad_Spec!AZ96*s_GSF_i*s_Fam*s_Foffset*acf!E96*s_ET_iw*(1/24)*s_EF_iw*(1/365)))*Rad_Spec!BF96,".")</f>
        <v>77626606413727.688</v>
      </c>
      <c r="P96" s="30">
        <f>IFERROR((s_DL/(Rad_Spec!BA96*s_GSF_i*s_Fam*s_Foffset*acf!F96*s_ET_iw*(1/24)*s_EF_iw*(1/365)))*Rad_Spec!BF96,".")</f>
        <v>27635326139138.492</v>
      </c>
      <c r="Q96" s="30">
        <f>IFERROR((s_DL/(Rad_Spec!BB96*s_GSF_i*s_Fam*s_Foffset*acf!G96*s_ET_iw*(1/24)*s_EF_iw*(1/365)))*Rad_Spec!BF96,".")</f>
        <v>17079801549643.256</v>
      </c>
      <c r="R96" s="30">
        <f>IFERROR((s_DL/(Rad_Spec!AY96*s_GSF_i*s_Fam*s_Foffset*acf!C96*s_ET_iw*(1/24)*s_EF_iw*(1/365)))*Rad_Spec!BF96,".")</f>
        <v>82883714316771.797</v>
      </c>
    </row>
    <row r="97" spans="1:18">
      <c r="A97" s="88" t="s">
        <v>104</v>
      </c>
      <c r="B97" s="28"/>
      <c r="C97" s="30" t="str">
        <f>IFERROR((s_DL/(k_decay*Rad_Spec!V97*s_IFD_iw*s_EF_iw))*Rad_Spec!BF97,".")</f>
        <v>.</v>
      </c>
      <c r="D97" s="30">
        <f>IFERROR((s_DL/(k_decay*Rad_Spec!AN97*s_IRA_iw*(1/s_PEFm_pp)*s_SLF*s_ET_iw*s_EF_iw))*Rad_Spec!BF97,".")</f>
        <v>187170850.63684794</v>
      </c>
      <c r="E97" s="30">
        <f>IFERROR((s_DL/(k_decay*Rad_Spec!AN97*s_IRA_iw*(1/s_PEF)*s_SLF*s_ET_iw*s_EF_iw))*Rad_Spec!BF97,".")</f>
        <v>918638119.85608995</v>
      </c>
      <c r="F97" s="30">
        <f>IFERROR((s_DL/(k_decay*Rad_Spec!AY97*s_GSF_i*s_Fam*s_Foffset*acf!C97*s_ET_iw*(1/24)*s_EF_iw*(1/365)))*Rad_Spec!BF97,".")</f>
        <v>71181269283.010834</v>
      </c>
      <c r="G97" s="30">
        <f t="shared" si="6"/>
        <v>906933583.39202261</v>
      </c>
      <c r="H97" s="30">
        <f t="shared" si="7"/>
        <v>186679976.41762</v>
      </c>
      <c r="I97" s="89">
        <f>IFERROR((s_DL/(Rad_Spec!AV97*s_GSF_i*s_Fam*s_Foffset*Fsurf!C97*s_EF_iw*(1/365)*s_ET_iw*(1/24)))*Rad_Spec!BF97,".")</f>
        <v>11318101572.548317</v>
      </c>
      <c r="J97" s="30">
        <f>IFERROR((s_DL/(Rad_Spec!AZ97*s_GSF_i*s_Fam*s_Foffset*Fsurf!C97*s_EF_iw*(1/365)*s_ET_iw*(1/24)))*Rad_Spec!BF97,".")</f>
        <v>55109080955.339981</v>
      </c>
      <c r="K97" s="30">
        <f>IFERROR((s_DL/(Rad_Spec!BA97*s_GSF_i*s_Fam*s_Foffset*Fsurf!C97*s_EF_iw*(1/365)*s_ET_iw*(1/24)))*Rad_Spec!BF97,".")</f>
        <v>19313457729.302635</v>
      </c>
      <c r="L97" s="30">
        <f>IFERROR((s_DL/(Rad_Spec!BB97*s_GSF_i*s_Fam*s_Foffset*Fsurf!C97*s_EF_iw*(1/365)*s_ET_iw*(1/24)))*Rad_Spec!BF97,".")</f>
        <v>12530755312.464209</v>
      </c>
      <c r="M97" s="30">
        <f>IFERROR((s_DL/(Rad_Spec!AY97*s_GSF_i*s_Fam*s_Foffset*Fsurf!C97*s_EF_iw*(1/365)*s_ET_iw*(1/24)))*Rad_Spec!BF97,".")</f>
        <v>55972463276.614357</v>
      </c>
      <c r="N97" s="30">
        <f>IFERROR((s_DL/(Rad_Spec!AV97*s_GSF_i*s_Fam*s_Foffset*acf!D97*s_ET_iw*(1/24)*s_EF_iw*(1/365)))*Rad_Spec!BF97,".")</f>
        <v>12095697069.477098</v>
      </c>
      <c r="O97" s="30">
        <f>IFERROR((s_DL/(Rad_Spec!AZ97*s_GSF_i*s_Fam*s_Foffset*acf!E97*s_ET_iw*(1/24)*s_EF_iw*(1/365)))*Rad_Spec!BF97,".")</f>
        <v>58543203917.620377</v>
      </c>
      <c r="P97" s="30">
        <f>IFERROR((s_DL/(Rad_Spec!BA97*s_GSF_i*s_Fam*s_Foffset*acf!F97*s_ET_iw*(1/24)*s_EF_iw*(1/365)))*Rad_Spec!BF97,".")</f>
        <v>20767727213.059952</v>
      </c>
      <c r="Q97" s="30">
        <f>IFERROR((s_DL/(Rad_Spec!BB97*s_GSF_i*s_Fam*s_Foffset*acf!G97*s_ET_iw*(1/24)*s_EF_iw*(1/365)))*Rad_Spec!BF97,".")</f>
        <v>13336133921.312782</v>
      </c>
      <c r="R97" s="30">
        <f>IFERROR((s_DL/(Rad_Spec!AY97*s_GSF_i*s_Fam*s_Foffset*acf!C97*s_ET_iw*(1/24)*s_EF_iw*(1/365)))*Rad_Spec!BF97,".")</f>
        <v>62980964101.541817</v>
      </c>
    </row>
    <row r="98" spans="1:18">
      <c r="A98" s="27" t="s">
        <v>105</v>
      </c>
      <c r="B98" s="90" t="s">
        <v>13</v>
      </c>
      <c r="C98" s="30" t="str">
        <f>IFERROR((s_DL/(k_decay*Rad_Spec!V98*s_IFD_iw*s_EF_iw))*Rad_Spec!BF98,".")</f>
        <v>.</v>
      </c>
      <c r="D98" s="30">
        <f>IFERROR((s_DL/(k_decay*Rad_Spec!AN98*s_IRA_iw*(1/s_PEFm_pp)*s_SLF*s_ET_iw*s_EF_iw))*Rad_Spec!BF98,".")</f>
        <v>3934.1432767647434</v>
      </c>
      <c r="E98" s="30">
        <f>IFERROR((s_DL/(k_decay*Rad_Spec!AN98*s_IRA_iw*(1/s_PEF)*s_SLF*s_ET_iw*s_EF_iw))*Rad_Spec!BF98,".")</f>
        <v>19308.850553998331</v>
      </c>
      <c r="F98" s="30">
        <f>IFERROR((s_DL/(k_decay*Rad_Spec!AY98*s_GSF_i*s_Fam*s_Foffset*acf!C98*s_ET_iw*(1/24)*s_EF_iw*(1/365)))*Rad_Spec!BF98,".")</f>
        <v>19420825.64254583</v>
      </c>
      <c r="G98" s="30">
        <f t="shared" si="6"/>
        <v>19289.672100791176</v>
      </c>
      <c r="H98" s="30">
        <f t="shared" si="7"/>
        <v>3933.3464852732263</v>
      </c>
      <c r="I98" s="89">
        <f>IFERROR((s_DL/(Rad_Spec!AV98*s_GSF_i*s_Fam*s_Foffset*Fsurf!C98*s_EF_iw*(1/365)*s_ET_iw*(1/24)))*Rad_Spec!BF98,".")</f>
        <v>3095560.0065444703</v>
      </c>
      <c r="J98" s="30">
        <f>IFERROR((s_DL/(Rad_Spec!AZ98*s_GSF_i*s_Fam*s_Foffset*Fsurf!C98*s_EF_iw*(1/365)*s_ET_iw*(1/24)))*Rad_Spec!BF98,".")</f>
        <v>14953128.845172446</v>
      </c>
      <c r="K98" s="30">
        <f>IFERROR((s_DL/(Rad_Spec!BA98*s_GSF_i*s_Fam*s_Foffset*Fsurf!C98*s_EF_iw*(1/365)*s_ET_iw*(1/24)))*Rad_Spec!BF98,".")</f>
        <v>5243593.473195686</v>
      </c>
      <c r="L98" s="30">
        <f>IFERROR((s_DL/(Rad_Spec!BB98*s_GSF_i*s_Fam*s_Foffset*Fsurf!C98*s_EF_iw*(1/365)*s_ET_iw*(1/24)))*Rad_Spec!BF98,".")</f>
        <v>3393210.0071737478</v>
      </c>
      <c r="M98" s="30">
        <f>IFERROR((s_DL/(Rad_Spec!AY98*s_GSF_i*s_Fam*s_Foffset*Fsurf!C98*s_EF_iw*(1/365)*s_ET_iw*(1/24)))*Rad_Spec!BF98,".")</f>
        <v>15158753.794568891</v>
      </c>
      <c r="N98" s="30">
        <f>IFERROR((s_DL/(Rad_Spec!AV98*s_GSF_i*s_Fam*s_Foffset*acf!D98*s_ET_iw*(1/24)*s_EF_iw*(1/365)))*Rad_Spec!BF98,".")</f>
        <v>3278757.4854859943</v>
      </c>
      <c r="O98" s="30">
        <f>IFERROR((s_DL/(Rad_Spec!AZ98*s_GSF_i*s_Fam*s_Foffset*acf!E98*s_ET_iw*(1/24)*s_EF_iw*(1/365)))*Rad_Spec!BF98,".")</f>
        <v>15900295.508226313</v>
      </c>
      <c r="P98" s="30">
        <f>IFERROR((s_DL/(Rad_Spec!BA98*s_GSF_i*s_Fam*s_Foffset*acf!F98*s_ET_iw*(1/24)*s_EF_iw*(1/365)))*Rad_Spec!BF98,".")</f>
        <v>5620925.9945336869</v>
      </c>
      <c r="Q98" s="30">
        <f>IFERROR((s_DL/(Rad_Spec!BB98*s_GSF_i*s_Fam*s_Foffset*acf!G98*s_ET_iw*(1/24)*s_EF_iw*(1/365)))*Rad_Spec!BF98,".")</f>
        <v>3685339.2871759664</v>
      </c>
      <c r="R98" s="30">
        <f>IFERROR((s_DL/(Rad_Spec!AY98*s_GSF_i*s_Fam*s_Foffset*acf!C98*s_ET_iw*(1/24)*s_EF_iw*(1/365)))*Rad_Spec!BF98,".")</f>
        <v>17183485.696951684</v>
      </c>
    </row>
    <row r="99" spans="1:18">
      <c r="A99" s="88" t="s">
        <v>106</v>
      </c>
      <c r="B99" s="28"/>
      <c r="C99" s="30">
        <f>IFERROR((s_DL/(k_decay*Rad_Spec!V99*s_IFD_iw*s_EF_iw))*Rad_Spec!BF99,".")</f>
        <v>962.90055804999042</v>
      </c>
      <c r="D99" s="30">
        <f>IFERROR((s_DL/(k_decay*Rad_Spec!AN99*s_IRA_iw*(1/s_PEFm_pp)*s_SLF*s_ET_iw*s_EF_iw))*Rad_Spec!BF99,".")</f>
        <v>157.93706906987637</v>
      </c>
      <c r="E99" s="30">
        <f>IFERROR((s_DL/(k_decay*Rad_Spec!AN99*s_IRA_iw*(1/s_PEF)*s_SLF*s_ET_iw*s_EF_iw))*Rad_Spec!BF99,".")</f>
        <v>775.1581600034126</v>
      </c>
      <c r="F99" s="30">
        <f>IFERROR((s_DL/(k_decay*Rad_Spec!AY99*s_GSF_i*s_Fam*s_Foffset*acf!C99*s_ET_iw*(1/24)*s_EF_iw*(1/365)))*Rad_Spec!BF99,".")</f>
        <v>24607001.397922873</v>
      </c>
      <c r="G99" s="30">
        <f t="shared" si="6"/>
        <v>429.43727449455412</v>
      </c>
      <c r="H99" s="30">
        <f t="shared" si="7"/>
        <v>135.68143120630407</v>
      </c>
      <c r="I99" s="89">
        <f>IFERROR((s_DL/(Rad_Spec!AV99*s_GSF_i*s_Fam*s_Foffset*Fsurf!C99*s_EF_iw*(1/365)*s_ET_iw*(1/24)))*Rad_Spec!BF99,".")</f>
        <v>23298399.800111435</v>
      </c>
      <c r="J99" s="30">
        <f>IFERROR((s_DL/(Rad_Spec!AZ99*s_GSF_i*s_Fam*s_Foffset*Fsurf!C99*s_EF_iw*(1/365)*s_ET_iw*(1/24)))*Rad_Spec!BF99,".")</f>
        <v>40787815.199658878</v>
      </c>
      <c r="K99" s="30">
        <f>IFERROR((s_DL/(Rad_Spec!BA99*s_GSF_i*s_Fam*s_Foffset*Fsurf!C99*s_EF_iw*(1/365)*s_ET_iw*(1/24)))*Rad_Spec!BF99,".")</f>
        <v>25064011.646577861</v>
      </c>
      <c r="L99" s="30">
        <f>IFERROR((s_DL/(Rad_Spec!BB99*s_GSF_i*s_Fam*s_Foffset*Fsurf!C99*s_EF_iw*(1/365)*s_ET_iw*(1/24)))*Rad_Spec!BF99,".")</f>
        <v>23298399.800111435</v>
      </c>
      <c r="M99" s="30">
        <f>IFERROR((s_DL/(Rad_Spec!AY99*s_GSF_i*s_Fam*s_Foffset*Fsurf!C99*s_EF_iw*(1/365)*s_ET_iw*(1/24)))*Rad_Spec!BF99,".")</f>
        <v>18278897.373743456</v>
      </c>
      <c r="N99" s="30">
        <f>IFERROR((s_DL/(Rad_Spec!AV99*s_GSF_i*s_Fam*s_Foffset*acf!D99*s_ET_iw*(1/24)*s_EF_iw*(1/365)))*Rad_Spec!BF99,".")</f>
        <v>27750982.873021614</v>
      </c>
      <c r="O99" s="30">
        <f>IFERROR((s_DL/(Rad_Spec!AZ99*s_GSF_i*s_Fam*s_Foffset*acf!E99*s_ET_iw*(1/24)*s_EF_iw*(1/365)))*Rad_Spec!BF99,".")</f>
        <v>48582819.882260352</v>
      </c>
      <c r="P99" s="30">
        <f>IFERROR((s_DL/(Rad_Spec!BA99*s_GSF_i*s_Fam*s_Foffset*acf!F99*s_ET_iw*(1/24)*s_EF_iw*(1/365)))*Rad_Spec!BF99,".")</f>
        <v>29854022.76125719</v>
      </c>
      <c r="Q99" s="30">
        <f>IFERROR((s_DL/(Rad_Spec!BB99*s_GSF_i*s_Fam*s_Foffset*acf!G99*s_ET_iw*(1/24)*s_EF_iw*(1/365)))*Rad_Spec!BF99,".")</f>
        <v>27750982.873021614</v>
      </c>
      <c r="R99" s="30">
        <f>IFERROR((s_DL/(Rad_Spec!AY99*s_GSF_i*s_Fam*s_Foffset*acf!C99*s_ET_iw*(1/24)*s_EF_iw*(1/365)))*Rad_Spec!BF99,".")</f>
        <v>21772197.760725547</v>
      </c>
    </row>
    <row r="100" spans="1:18">
      <c r="A100" s="88" t="s">
        <v>107</v>
      </c>
      <c r="B100" s="28"/>
      <c r="C100" s="30">
        <f>IFERROR((s_DL/(k_decay*Rad_Spec!V100*s_IFD_iw*s_EF_iw))*Rad_Spec!BF100,".")</f>
        <v>19325530.695454568</v>
      </c>
      <c r="D100" s="30">
        <f>IFERROR((s_DL/(k_decay*Rad_Spec!AN100*s_IRA_iw*(1/s_PEFm_pp)*s_SLF*s_ET_iw*s_EF_iw))*Rad_Spec!BF100,".")</f>
        <v>73285945.973876446</v>
      </c>
      <c r="E100" s="30">
        <f>IFERROR((s_DL/(k_decay*Rad_Spec!AN100*s_IRA_iw*(1/s_PEF)*s_SLF*s_ET_iw*s_EF_iw))*Rad_Spec!BF100,".")</f>
        <v>359688826.50396556</v>
      </c>
      <c r="F100" s="30">
        <f>IFERROR((s_DL/(k_decay*Rad_Spec!AY100*s_GSF_i*s_Fam*s_Foffset*acf!C100*s_ET_iw*(1/24)*s_EF_iw*(1/365)))*Rad_Spec!BF100,".")</f>
        <v>1401542.1531156201</v>
      </c>
      <c r="G100" s="30">
        <f t="shared" si="6"/>
        <v>1302041.0008303102</v>
      </c>
      <c r="H100" s="30">
        <f t="shared" si="7"/>
        <v>1283878.3896560874</v>
      </c>
      <c r="I100" s="89">
        <f>IFERROR((s_DL/(Rad_Spec!AV100*s_GSF_i*s_Fam*s_Foffset*Fsurf!C100*s_EF_iw*(1/365)*s_ET_iw*(1/24)))*Rad_Spec!BF100,".")</f>
        <v>231615.60939983465</v>
      </c>
      <c r="J100" s="30">
        <f>IFERROR((s_DL/(Rad_Spec!AZ100*s_GSF_i*s_Fam*s_Foffset*Fsurf!C100*s_EF_iw*(1/365)*s_ET_iw*(1/24)))*Rad_Spec!BF100,".")</f>
        <v>1121279.3053188254</v>
      </c>
      <c r="K100" s="30">
        <f>IFERROR((s_DL/(Rad_Spec!BA100*s_GSF_i*s_Fam*s_Foffset*Fsurf!C100*s_EF_iw*(1/365)*s_ET_iw*(1/24)))*Rad_Spec!BF100,".")</f>
        <v>394660.80812208669</v>
      </c>
      <c r="L100" s="30">
        <f>IFERROR((s_DL/(Rad_Spec!BB100*s_GSF_i*s_Fam*s_Foffset*Fsurf!C100*s_EF_iw*(1/365)*s_ET_iw*(1/24)))*Rad_Spec!BF100,".")</f>
        <v>256360.86681434693</v>
      </c>
      <c r="M100" s="30">
        <f>IFERROR((s_DL/(Rad_Spec!AY100*s_GSF_i*s_Fam*s_Foffset*Fsurf!C100*s_EF_iw*(1/365)*s_ET_iw*(1/24)))*Rad_Spec!BF100,".")</f>
        <v>1099293.0052243429</v>
      </c>
      <c r="N100" s="30">
        <f>IFERROR((s_DL/(Rad_Spec!AV100*s_GSF_i*s_Fam*s_Foffset*acf!D100*s_ET_iw*(1/24)*s_EF_iw*(1/365)))*Rad_Spec!BF100,".")</f>
        <v>245441.27962247093</v>
      </c>
      <c r="O100" s="30">
        <f>IFERROR((s_DL/(Rad_Spec!AZ100*s_GSF_i*s_Fam*s_Foffset*acf!E100*s_ET_iw*(1/24)*s_EF_iw*(1/365)))*Rad_Spec!BF100,".")</f>
        <v>1200081.8911882809</v>
      </c>
      <c r="P100" s="30">
        <f>IFERROR((s_DL/(Rad_Spec!BA100*s_GSF_i*s_Fam*s_Foffset*acf!F100*s_ET_iw*(1/24)*s_EF_iw*(1/365)))*Rad_Spec!BF100,".")</f>
        <v>426121.35823357385</v>
      </c>
      <c r="Q100" s="30">
        <f>IFERROR((s_DL/(Rad_Spec!BB100*s_GSF_i*s_Fam*s_Foffset*acf!G100*s_ET_iw*(1/24)*s_EF_iw*(1/365)))*Rad_Spec!BF100,".")</f>
        <v>281212.79084434948</v>
      </c>
      <c r="R100" s="30">
        <f>IFERROR((s_DL/(Rad_Spec!AY100*s_GSF_i*s_Fam*s_Foffset*acf!C100*s_ET_iw*(1/24)*s_EF_iw*(1/365)))*Rad_Spec!BF100,".")</f>
        <v>1240080.1070463692</v>
      </c>
    </row>
    <row r="101" spans="1:18">
      <c r="A101" s="88" t="s">
        <v>108</v>
      </c>
      <c r="B101" s="28"/>
      <c r="C101" s="30">
        <f>IFERROR((s_DL/(k_decay*Rad_Spec!V101*s_IFD_iw*s_EF_iw))*Rad_Spec!BF101,".")</f>
        <v>176046.35739699358</v>
      </c>
      <c r="D101" s="30">
        <f>IFERROR((s_DL/(k_decay*Rad_Spec!AN101*s_IRA_iw*(1/s_PEFm_pp)*s_SLF*s_ET_iw*s_EF_iw))*Rad_Spec!BF101,".")</f>
        <v>721882.83410917292</v>
      </c>
      <c r="E101" s="30">
        <f>IFERROR((s_DL/(k_decay*Rad_Spec!AN101*s_IRA_iw*(1/s_PEF)*s_SLF*s_ET_iw*s_EF_iw))*Rad_Spec!BF101,".")</f>
        <v>3543014.7762115439</v>
      </c>
      <c r="F101" s="30">
        <f>IFERROR((s_DL/(k_decay*Rad_Spec!AY101*s_GSF_i*s_Fam*s_Foffset*acf!C101*s_ET_iw*(1/24)*s_EF_iw*(1/365)))*Rad_Spec!BF101,".")</f>
        <v>81732.287601482443</v>
      </c>
      <c r="G101" s="30">
        <f t="shared" si="6"/>
        <v>54952.197698279713</v>
      </c>
      <c r="H101" s="30">
        <f t="shared" si="7"/>
        <v>51811.712623213789</v>
      </c>
      <c r="I101" s="89">
        <f>IFERROR((s_DL/(Rad_Spec!AV101*s_GSF_i*s_Fam*s_Foffset*Fsurf!C101*s_EF_iw*(1/365)*s_ET_iw*(1/24)))*Rad_Spec!BF101,".")</f>
        <v>12600.794735836356</v>
      </c>
      <c r="J101" s="30">
        <f>IFERROR((s_DL/(Rad_Spec!AZ101*s_GSF_i*s_Fam*s_Foffset*Fsurf!C101*s_EF_iw*(1/365)*s_ET_iw*(1/24)))*Rad_Spec!BF101,".")</f>
        <v>65563.510109898547</v>
      </c>
      <c r="K101" s="30">
        <f>IFERROR((s_DL/(Rad_Spec!BA101*s_GSF_i*s_Fam*s_Foffset*Fsurf!C101*s_EF_iw*(1/365)*s_ET_iw*(1/24)))*Rad_Spec!BF101,".")</f>
        <v>22804.699168660361</v>
      </c>
      <c r="L101" s="30">
        <f>IFERROR((s_DL/(Rad_Spec!BB101*s_GSF_i*s_Fam*s_Foffset*Fsurf!C101*s_EF_iw*(1/365)*s_ET_iw*(1/24)))*Rad_Spec!BF101,".")</f>
        <v>14444.284499254754</v>
      </c>
      <c r="M101" s="30">
        <f>IFERROR((s_DL/(Rad_Spec!AY101*s_GSF_i*s_Fam*s_Foffset*Fsurf!C101*s_EF_iw*(1/365)*s_ET_iw*(1/24)))*Rad_Spec!BF101,".")</f>
        <v>64472.007309490262</v>
      </c>
      <c r="N101" s="30">
        <f>IFERROR((s_DL/(Rad_Spec!AV101*s_GSF_i*s_Fam*s_Foffset*acf!D101*s_ET_iw*(1/24)*s_EF_iw*(1/365)))*Rad_Spec!BF101,".")</f>
        <v>12920.363539783617</v>
      </c>
      <c r="O101" s="30">
        <f>IFERROR((s_DL/(Rad_Spec!AZ101*s_GSF_i*s_Fam*s_Foffset*acf!E101*s_ET_iw*(1/24)*s_EF_iw*(1/365)))*Rad_Spec!BF101,".")</f>
        <v>67979.578005267758</v>
      </c>
      <c r="P101" s="30">
        <f>IFERROR((s_DL/(Rad_Spec!BA101*s_GSF_i*s_Fam*s_Foffset*acf!F101*s_ET_iw*(1/24)*s_EF_iw*(1/365)))*Rad_Spec!BF101,".")</f>
        <v>23445.913651167411</v>
      </c>
      <c r="Q101" s="30">
        <f>IFERROR((s_DL/(Rad_Spec!BB101*s_GSF_i*s_Fam*s_Foffset*acf!G101*s_ET_iw*(1/24)*s_EF_iw*(1/365)))*Rad_Spec!BF101,".")</f>
        <v>15096.430813228379</v>
      </c>
      <c r="R101" s="30">
        <f>IFERROR((s_DL/(Rad_Spec!AY101*s_GSF_i*s_Fam*s_Foffset*acf!C101*s_ET_iw*(1/24)*s_EF_iw*(1/365)))*Rad_Spec!BF101,".")</f>
        <v>72316.472060922548</v>
      </c>
    </row>
    <row r="102" spans="1:18">
      <c r="A102" s="88" t="s">
        <v>109</v>
      </c>
      <c r="B102" s="28"/>
      <c r="C102" s="30">
        <f>IFERROR((s_DL/(k_decay*Rad_Spec!V102*s_IFD_iw*s_EF_iw))*Rad_Spec!BF102,".")</f>
        <v>3769521.5311752078</v>
      </c>
      <c r="D102" s="30">
        <f>IFERROR((s_DL/(k_decay*Rad_Spec!AN102*s_IRA_iw*(1/s_PEFm_pp)*s_SLF*s_ET_iw*s_EF_iw))*Rad_Spec!BF102,".")</f>
        <v>11475747.063955108</v>
      </c>
      <c r="E102" s="30">
        <f>IFERROR((s_DL/(k_decay*Rad_Spec!AN102*s_IRA_iw*(1/s_PEF)*s_SLF*s_ET_iw*s_EF_iw))*Rad_Spec!BF102,".")</f>
        <v>56323186.387765281</v>
      </c>
      <c r="F102" s="30">
        <f>IFERROR((s_DL/(k_decay*Rad_Spec!AY102*s_GSF_i*s_Fam*s_Foffset*acf!C102*s_ET_iw*(1/24)*s_EF_iw*(1/365)))*Rad_Spec!BF102,".")</f>
        <v>1322480.8694316004</v>
      </c>
      <c r="G102" s="30">
        <f t="shared" si="6"/>
        <v>962283.36063859961</v>
      </c>
      <c r="H102" s="30">
        <f t="shared" si="7"/>
        <v>902054.42547685606</v>
      </c>
      <c r="I102" s="89">
        <f>IFERROR((s_DL/(Rad_Spec!AV102*s_GSF_i*s_Fam*s_Foffset*Fsurf!C102*s_EF_iw*(1/365)*s_ET_iw*(1/24)))*Rad_Spec!BF102,".")</f>
        <v>228095.17396319949</v>
      </c>
      <c r="J102" s="30">
        <f>IFERROR((s_DL/(Rad_Spec!AZ102*s_GSF_i*s_Fam*s_Foffset*Fsurf!C102*s_EF_iw*(1/365)*s_ET_iw*(1/24)))*Rad_Spec!BF102,".")</f>
        <v>1076523.9518823901</v>
      </c>
      <c r="K102" s="30">
        <f>IFERROR((s_DL/(Rad_Spec!BA102*s_GSF_i*s_Fam*s_Foffset*Fsurf!C102*s_EF_iw*(1/365)*s_ET_iw*(1/24)))*Rad_Spec!BF102,".")</f>
        <v>380786.98463277932</v>
      </c>
      <c r="L102" s="30">
        <f>IFERROR((s_DL/(Rad_Spec!BB102*s_GSF_i*s_Fam*s_Foffset*Fsurf!C102*s_EF_iw*(1/365)*s_ET_iw*(1/24)))*Rad_Spec!BF102,".")</f>
        <v>250408.8322856864</v>
      </c>
      <c r="M102" s="30">
        <f>IFERROR((s_DL/(Rad_Spec!AY102*s_GSF_i*s_Fam*s_Foffset*Fsurf!C102*s_EF_iw*(1/365)*s_ET_iw*(1/24)))*Rad_Spec!BF102,".")</f>
        <v>1057841.4668517378</v>
      </c>
      <c r="N102" s="30">
        <f>IFERROR((s_DL/(Rad_Spec!AV102*s_GSF_i*s_Fam*s_Foffset*acf!D102*s_ET_iw*(1/24)*s_EF_iw*(1/365)))*Rad_Spec!BF102,".")</f>
        <v>247666.89969521126</v>
      </c>
      <c r="O102" s="30">
        <f>IFERROR((s_DL/(Rad_Spec!AZ102*s_GSF_i*s_Fam*s_Foffset*acf!E102*s_ET_iw*(1/24)*s_EF_iw*(1/365)))*Rad_Spec!BF102,".")</f>
        <v>1179209.5520136612</v>
      </c>
      <c r="P102" s="30">
        <f>IFERROR((s_DL/(Rad_Spec!BA102*s_GSF_i*s_Fam*s_Foffset*acf!F102*s_ET_iw*(1/24)*s_EF_iw*(1/365)))*Rad_Spec!BF102,".")</f>
        <v>416718.38806993258</v>
      </c>
      <c r="Q102" s="30">
        <f>IFERROR((s_DL/(Rad_Spec!BB102*s_GSF_i*s_Fam*s_Foffset*acf!G102*s_ET_iw*(1/24)*s_EF_iw*(1/365)))*Rad_Spec!BF102,".")</f>
        <v>289403.656965537</v>
      </c>
      <c r="R102" s="30">
        <f>IFERROR((s_DL/(Rad_Spec!AY102*s_GSF_i*s_Fam*s_Foffset*acf!C102*s_ET_iw*(1/24)*s_EF_iw*(1/365)))*Rad_Spec!BF102,".")</f>
        <v>1170126.9308852709</v>
      </c>
    </row>
    <row r="103" spans="1:18">
      <c r="A103" s="88" t="s">
        <v>110</v>
      </c>
      <c r="B103" s="28"/>
      <c r="C103" s="30">
        <f>IFERROR((s_DL/(k_decay*Rad_Spec!V103*s_IFD_iw*s_EF_iw))*Rad_Spec!BF103,".")</f>
        <v>71.371396839302861</v>
      </c>
      <c r="D103" s="30">
        <f>IFERROR((s_DL/(k_decay*Rad_Spec!AN103*s_IRA_iw*(1/s_PEFm_pp)*s_SLF*s_ET_iw*s_EF_iw))*Rad_Spec!BF103,".")</f>
        <v>0.90992642769570908</v>
      </c>
      <c r="E103" s="30">
        <f>IFERROR((s_DL/(k_decay*Rad_Spec!AN103*s_IRA_iw*(1/s_PEF)*s_SLF*s_ET_iw*s_EF_iw))*Rad_Spec!BF103,".")</f>
        <v>4.4659363351805714</v>
      </c>
      <c r="F103" s="30">
        <f>IFERROR((s_DL/(k_decay*Rad_Spec!AY103*s_GSF_i*s_Fam*s_Foffset*acf!C103*s_ET_iw*(1/24)*s_EF_iw*(1/365)))*Rad_Spec!BF103,".")</f>
        <v>3735755.6712616617</v>
      </c>
      <c r="G103" s="30">
        <f t="shared" si="6"/>
        <v>4.2029399306926472</v>
      </c>
      <c r="H103" s="30">
        <f t="shared" si="7"/>
        <v>0.89847143924909822</v>
      </c>
      <c r="I103" s="89">
        <f>IFERROR((s_DL/(Rad_Spec!AV103*s_GSF_i*s_Fam*s_Foffset*Fsurf!C103*s_EF_iw*(1/365)*s_ET_iw*(1/24)))*Rad_Spec!BF103,".")</f>
        <v>2595900.6807160215</v>
      </c>
      <c r="J103" s="30">
        <f>IFERROR((s_DL/(Rad_Spec!AZ103*s_GSF_i*s_Fam*s_Foffset*Fsurf!C103*s_EF_iw*(1/365)*s_ET_iw*(1/24)))*Rad_Spec!BF103,".")</f>
        <v>5246451.9020786956</v>
      </c>
      <c r="K103" s="30">
        <f>IFERROR((s_DL/(Rad_Spec!BA103*s_GSF_i*s_Fam*s_Foffset*Fsurf!C103*s_EF_iw*(1/365)*s_ET_iw*(1/24)))*Rad_Spec!BF103,".")</f>
        <v>2897749.5970783499</v>
      </c>
      <c r="L103" s="30">
        <f>IFERROR((s_DL/(Rad_Spec!BB103*s_GSF_i*s_Fam*s_Foffset*Fsurf!C103*s_EF_iw*(1/365)*s_ET_iw*(1/24)))*Rad_Spec!BF103,".")</f>
        <v>2595900.6807160215</v>
      </c>
      <c r="M103" s="30">
        <f>IFERROR((s_DL/(Rad_Spec!AY103*s_GSF_i*s_Fam*s_Foffset*Fsurf!C103*s_EF_iw*(1/365)*s_ET_iw*(1/24)))*Rad_Spec!BF103,".")</f>
        <v>2775043.3067450514</v>
      </c>
      <c r="N103" s="30">
        <f>IFERROR((s_DL/(Rad_Spec!AV103*s_GSF_i*s_Fam*s_Foffset*acf!D103*s_ET_iw*(1/24)*s_EF_iw*(1/365)))*Rad_Spec!BF103,".")</f>
        <v>3092006.1441417504</v>
      </c>
      <c r="O103" s="30">
        <f>IFERROR((s_DL/(Rad_Spec!AZ103*s_GSF_i*s_Fam*s_Foffset*acf!E103*s_ET_iw*(1/24)*s_EF_iw*(1/365)))*Rad_Spec!BF103,".")</f>
        <v>6249107.1544759572</v>
      </c>
      <c r="P103" s="30">
        <f>IFERROR((s_DL/(Rad_Spec!BA103*s_GSF_i*s_Fam*s_Foffset*acf!F103*s_ET_iw*(1/24)*s_EF_iw*(1/365)))*Rad_Spec!BF103,".")</f>
        <v>3451541.7422977681</v>
      </c>
      <c r="Q103" s="30">
        <f>IFERROR((s_DL/(Rad_Spec!BB103*s_GSF_i*s_Fam*s_Foffset*acf!G103*s_ET_iw*(1/24)*s_EF_iw*(1/365)))*Rad_Spec!BF103,".")</f>
        <v>3092006.1441417504</v>
      </c>
      <c r="R103" s="30">
        <f>IFERROR((s_DL/(Rad_Spec!AY103*s_GSF_i*s_Fam*s_Foffset*acf!C103*s_ET_iw*(1/24)*s_EF_iw*(1/365)))*Rad_Spec!BF103,".")</f>
        <v>3305384.916478551</v>
      </c>
    </row>
    <row r="104" spans="1:18">
      <c r="A104" s="88" t="s">
        <v>111</v>
      </c>
      <c r="B104" s="28"/>
      <c r="C104" s="30" t="str">
        <f>IFERROR((s_DL/(k_decay*Rad_Spec!V104*s_IFD_iw*s_EF_iw))*Rad_Spec!BF104,".")</f>
        <v>.</v>
      </c>
      <c r="D104" s="30" t="str">
        <f>IFERROR((s_DL/(k_decay*Rad_Spec!AN104*s_IRA_iw*(1/s_PEFm_pp)*s_SLF*s_ET_iw*s_EF_iw))*Rad_Spec!BF104,".")</f>
        <v>.</v>
      </c>
      <c r="E104" s="30" t="str">
        <f>IFERROR((s_DL/(k_decay*Rad_Spec!AN104*s_IRA_iw*(1/s_PEF)*s_SLF*s_ET_iw*s_EF_iw))*Rad_Spec!BF104,".")</f>
        <v>.</v>
      </c>
      <c r="F104" s="30">
        <f>IFERROR((s_DL/(k_decay*Rad_Spec!AY104*s_GSF_i*s_Fam*s_Foffset*acf!C104*s_ET_iw*(1/24)*s_EF_iw*(1/365)))*Rad_Spec!BF104,".")</f>
        <v>7685465.3280697744</v>
      </c>
      <c r="G104" s="30">
        <f t="shared" si="6"/>
        <v>7685465.3280697744</v>
      </c>
      <c r="H104" s="30">
        <f t="shared" si="7"/>
        <v>7685465.3280697744</v>
      </c>
      <c r="I104" s="89" t="str">
        <f>IFERROR((s_DL/(Rad_Spec!AV104*s_GSF_i*s_Fam*s_Foffset*Fsurf!C104*s_EF_iw*(1/365)*s_ET_iw*(1/24)))*Rad_Spec!BF104,".")</f>
        <v>.</v>
      </c>
      <c r="J104" s="30" t="str">
        <f>IFERROR((s_DL/(Rad_Spec!AZ104*s_GSF_i*s_Fam*s_Foffset*Fsurf!C104*s_EF_iw*(1/365)*s_ET_iw*(1/24)))*Rad_Spec!BF104,".")</f>
        <v>.</v>
      </c>
      <c r="K104" s="30" t="str">
        <f>IFERROR((s_DL/(Rad_Spec!BA104*s_GSF_i*s_Fam*s_Foffset*Fsurf!C104*s_EF_iw*(1/365)*s_ET_iw*(1/24)))*Rad_Spec!BF104,".")</f>
        <v>.</v>
      </c>
      <c r="L104" s="30" t="str">
        <f>IFERROR((s_DL/(Rad_Spec!BB104*s_GSF_i*s_Fam*s_Foffset*Fsurf!C104*s_EF_iw*(1/365)*s_ET_iw*(1/24)))*Rad_Spec!BF104,".")</f>
        <v>.</v>
      </c>
      <c r="M104" s="30" t="str">
        <f>IFERROR((s_DL/(Rad_Spec!AY104*s_GSF_i*s_Fam*s_Foffset*Fsurf!C104*s_EF_iw*(1/365)*s_ET_iw*(1/24)))*Rad_Spec!BF104,".")</f>
        <v>.</v>
      </c>
      <c r="N104" s="30">
        <f>IFERROR((s_DL/(Rad_Spec!AV104*s_GSF_i*s_Fam*s_Foffset*acf!D104*s_ET_iw*(1/24)*s_EF_iw*(1/365)))*Rad_Spec!BF104,".")</f>
        <v>1568731.611001418</v>
      </c>
      <c r="O104" s="30">
        <f>IFERROR((s_DL/(Rad_Spec!AZ104*s_GSF_i*s_Fam*s_Foffset*acf!E104*s_ET_iw*(1/24)*s_EF_iw*(1/365)))*Rad_Spec!BF104,".")</f>
        <v>7185398.9276334243</v>
      </c>
      <c r="P104" s="30">
        <f>IFERROR((s_DL/(Rad_Spec!BA104*s_GSF_i*s_Fam*s_Foffset*acf!F104*s_ET_iw*(1/24)*s_EF_iw*(1/365)))*Rad_Spec!BF104,".")</f>
        <v>2602547.9467065912</v>
      </c>
      <c r="Q104" s="30">
        <f>IFERROR((s_DL/(Rad_Spec!BB104*s_GSF_i*s_Fam*s_Foffset*acf!G104*s_ET_iw*(1/24)*s_EF_iw*(1/365)))*Rad_Spec!BF104,".")</f>
        <v>1714867.3317454143</v>
      </c>
      <c r="R104" s="30">
        <f>IFERROR((s_DL/(Rad_Spec!AY104*s_GSF_i*s_Fam*s_Foffset*acf!C104*s_ET_iw*(1/24)*s_EF_iw*(1/365)))*Rad_Spec!BF104,".")</f>
        <v>6800075.6492036115</v>
      </c>
    </row>
    <row r="105" spans="1:18">
      <c r="A105" s="88" t="s">
        <v>112</v>
      </c>
      <c r="B105" s="28"/>
      <c r="C105" s="30">
        <f>IFERROR((s_DL/(k_decay*Rad_Spec!V105*s_IFD_iw*s_EF_iw))*Rad_Spec!BF105,".")</f>
        <v>165428.73024043374</v>
      </c>
      <c r="D105" s="30">
        <f>IFERROR((s_DL/(k_decay*Rad_Spec!AN105*s_IRA_iw*(1/s_PEFm_pp)*s_SLF*s_ET_iw*s_EF_iw))*Rad_Spec!BF105,".")</f>
        <v>762237.12115976331</v>
      </c>
      <c r="E105" s="30">
        <f>IFERROR((s_DL/(k_decay*Rad_Spec!AN105*s_IRA_iw*(1/s_PEF)*s_SLF*s_ET_iw*s_EF_iw))*Rad_Spec!BF105,".")</f>
        <v>3741074.3899716651</v>
      </c>
      <c r="F105" s="30">
        <f>IFERROR((s_DL/(k_decay*Rad_Spec!AY105*s_GSF_i*s_Fam*s_Foffset*acf!C105*s_ET_iw*(1/24)*s_EF_iw*(1/365)))*Rad_Spec!BF105,".")</f>
        <v>569760.00068564457</v>
      </c>
      <c r="G105" s="30">
        <f t="shared" si="6"/>
        <v>123956.79419531819</v>
      </c>
      <c r="H105" s="30">
        <f t="shared" si="7"/>
        <v>109745.97029010214</v>
      </c>
      <c r="I105" s="89">
        <f>IFERROR((s_DL/(Rad_Spec!AV105*s_GSF_i*s_Fam*s_Foffset*Fsurf!C105*s_EF_iw*(1/365)*s_ET_iw*(1/24)))*Rad_Spec!BF105,".")</f>
        <v>99864.806883249839</v>
      </c>
      <c r="J105" s="30">
        <f>IFERROR((s_DL/(Rad_Spec!AZ105*s_GSF_i*s_Fam*s_Foffset*Fsurf!C105*s_EF_iw*(1/365)*s_ET_iw*(1/24)))*Rad_Spec!BF105,".")</f>
        <v>443977.27397493005</v>
      </c>
      <c r="K105" s="30">
        <f>IFERROR((s_DL/(Rad_Spec!BA105*s_GSF_i*s_Fam*s_Foffset*Fsurf!C105*s_EF_iw*(1/365)*s_ET_iw*(1/24)))*Rad_Spec!BF105,".")</f>
        <v>156476.06683617496</v>
      </c>
      <c r="L105" s="30">
        <f>IFERROR((s_DL/(Rad_Spec!BB105*s_GSF_i*s_Fam*s_Foffset*Fsurf!C105*s_EF_iw*(1/365)*s_ET_iw*(1/24)))*Rad_Spec!BF105,".")</f>
        <v>105587.71845249056</v>
      </c>
      <c r="M105" s="30">
        <f>IFERROR((s_DL/(Rad_Spec!AY105*s_GSF_i*s_Fam*s_Foffset*Fsurf!C105*s_EF_iw*(1/365)*s_ET_iw*(1/24)))*Rad_Spec!BF105,".")</f>
        <v>439436.77123047551</v>
      </c>
      <c r="N105" s="30">
        <f>IFERROR((s_DL/(Rad_Spec!AV105*s_GSF_i*s_Fam*s_Foffset*acf!D105*s_ET_iw*(1/24)*s_EF_iw*(1/365)))*Rad_Spec!BF105,".")</f>
        <v>124987.04736481744</v>
      </c>
      <c r="O105" s="30">
        <f>IFERROR((s_DL/(Rad_Spec!AZ105*s_GSF_i*s_Fam*s_Foffset*acf!E105*s_ET_iw*(1/24)*s_EF_iw*(1/365)))*Rad_Spec!BF105,".")</f>
        <v>514600.63569559366</v>
      </c>
      <c r="P105" s="30">
        <f>IFERROR((s_DL/(Rad_Spec!BA105*s_GSF_i*s_Fam*s_Foffset*acf!F105*s_ET_iw*(1/24)*s_EF_iw*(1/365)))*Rad_Spec!BF105,".")</f>
        <v>178802.90367341487</v>
      </c>
      <c r="Q105" s="30">
        <f>IFERROR((s_DL/(Rad_Spec!BB105*s_GSF_i*s_Fam*s_Foffset*acf!G105*s_ET_iw*(1/24)*s_EF_iw*(1/365)))*Rad_Spec!BF105,".")</f>
        <v>128395.81333082047</v>
      </c>
      <c r="R105" s="30">
        <f>IFERROR((s_DL/(Rad_Spec!AY105*s_GSF_i*s_Fam*s_Foffset*acf!C105*s_ET_iw*(1/24)*s_EF_iw*(1/365)))*Rad_Spec!BF105,".")</f>
        <v>504121.8639556017</v>
      </c>
    </row>
    <row r="106" spans="1:18">
      <c r="A106" s="88" t="s">
        <v>113</v>
      </c>
      <c r="B106" s="28"/>
      <c r="C106" s="30" t="str">
        <f>IFERROR((s_DL/(k_decay*Rad_Spec!V106*s_IFD_iw*s_EF_iw))*Rad_Spec!BF106,".")</f>
        <v>.</v>
      </c>
      <c r="D106" s="30" t="str">
        <f>IFERROR((s_DL/(k_decay*Rad_Spec!AN106*s_IRA_iw*(1/s_PEFm_pp)*s_SLF*s_ET_iw*s_EF_iw))*Rad_Spec!BF106,".")</f>
        <v>.</v>
      </c>
      <c r="E106" s="30" t="str">
        <f>IFERROR((s_DL/(k_decay*Rad_Spec!AN106*s_IRA_iw*(1/s_PEF)*s_SLF*s_ET_iw*s_EF_iw))*Rad_Spec!BF106,".")</f>
        <v>.</v>
      </c>
      <c r="F106" s="30">
        <f>IFERROR((s_DL/(k_decay*Rad_Spec!AY106*s_GSF_i*s_Fam*s_Foffset*acf!C106*s_ET_iw*(1/24)*s_EF_iw*(1/365)))*Rad_Spec!BF106,".")</f>
        <v>12979786.613066562</v>
      </c>
      <c r="G106" s="30">
        <f t="shared" si="6"/>
        <v>12979786.613066562</v>
      </c>
      <c r="H106" s="30">
        <f t="shared" si="7"/>
        <v>12979786.613066562</v>
      </c>
      <c r="I106" s="89" t="str">
        <f>IFERROR((s_DL/(Rad_Spec!AV106*s_GSF_i*s_Fam*s_Foffset*Fsurf!C106*s_EF_iw*(1/365)*s_ET_iw*(1/24)))*Rad_Spec!BF106,".")</f>
        <v>.</v>
      </c>
      <c r="J106" s="30" t="str">
        <f>IFERROR((s_DL/(Rad_Spec!AZ106*s_GSF_i*s_Fam*s_Foffset*Fsurf!C106*s_EF_iw*(1/365)*s_ET_iw*(1/24)))*Rad_Spec!BF106,".")</f>
        <v>.</v>
      </c>
      <c r="K106" s="30" t="str">
        <f>IFERROR((s_DL/(Rad_Spec!BA106*s_GSF_i*s_Fam*s_Foffset*Fsurf!C106*s_EF_iw*(1/365)*s_ET_iw*(1/24)))*Rad_Spec!BF106,".")</f>
        <v>.</v>
      </c>
      <c r="L106" s="30" t="str">
        <f>IFERROR((s_DL/(Rad_Spec!BB106*s_GSF_i*s_Fam*s_Foffset*Fsurf!C106*s_EF_iw*(1/365)*s_ET_iw*(1/24)))*Rad_Spec!BF106,".")</f>
        <v>.</v>
      </c>
      <c r="M106" s="30" t="str">
        <f>IFERROR((s_DL/(Rad_Spec!AY106*s_GSF_i*s_Fam*s_Foffset*Fsurf!C106*s_EF_iw*(1/365)*s_ET_iw*(1/24)))*Rad_Spec!BF106,".")</f>
        <v>.</v>
      </c>
      <c r="N106" s="30">
        <f>IFERROR((s_DL/(Rad_Spec!AV106*s_GSF_i*s_Fam*s_Foffset*acf!D106*s_ET_iw*(1/24)*s_EF_iw*(1/365)))*Rad_Spec!BF106,".")</f>
        <v>2728439.5656828978</v>
      </c>
      <c r="O106" s="30">
        <f>IFERROR((s_DL/(Rad_Spec!AZ106*s_GSF_i*s_Fam*s_Foffset*acf!E106*s_ET_iw*(1/24)*s_EF_iw*(1/365)))*Rad_Spec!BF106,".")</f>
        <v>12426070.414476369</v>
      </c>
      <c r="P106" s="30">
        <f>IFERROR((s_DL/(Rad_Spec!BA106*s_GSF_i*s_Fam*s_Foffset*acf!F106*s_ET_iw*(1/24)*s_EF_iw*(1/365)))*Rad_Spec!BF106,".")</f>
        <v>4497927.8709252533</v>
      </c>
      <c r="Q106" s="30">
        <f>IFERROR((s_DL/(Rad_Spec!BB106*s_GSF_i*s_Fam*s_Foffset*acf!G106*s_ET_iw*(1/24)*s_EF_iw*(1/365)))*Rad_Spec!BF106,".")</f>
        <v>3022817.1930172862</v>
      </c>
      <c r="R106" s="30">
        <f>IFERROR((s_DL/(Rad_Spec!AY106*s_GSF_i*s_Fam*s_Foffset*acf!C106*s_ET_iw*(1/24)*s_EF_iw*(1/365)))*Rad_Spec!BF106,".")</f>
        <v>11484474.538842341</v>
      </c>
    </row>
    <row r="107" spans="1:18">
      <c r="A107" s="88" t="s">
        <v>114</v>
      </c>
      <c r="B107" s="28"/>
      <c r="C107" s="30">
        <f>IFERROR((s_DL/(k_decay*Rad_Spec!V107*s_IFD_iw*s_EF_iw))*Rad_Spec!BF107,".")</f>
        <v>1.5113692772546328</v>
      </c>
      <c r="D107" s="30">
        <f>IFERROR((s_DL/(k_decay*Rad_Spec!AN107*s_IRA_iw*(1/s_PEFm_pp)*s_SLF*s_ET_iw*s_EF_iw))*Rad_Spec!BF107,".")</f>
        <v>0.64967675970410588</v>
      </c>
      <c r="E107" s="30">
        <f>IFERROR((s_DL/(k_decay*Rad_Spec!AN107*s_IRA_iw*(1/s_PEF)*s_SLF*s_ET_iw*s_EF_iw))*Rad_Spec!BF107,".")</f>
        <v>3.188625980050348</v>
      </c>
      <c r="F107" s="30">
        <f>IFERROR((s_DL/(k_decay*Rad_Spec!AY107*s_GSF_i*s_Fam*s_Foffset*acf!C107*s_ET_iw*(1/24)*s_EF_iw*(1/365)))*Rad_Spec!BF107,".")</f>
        <v>65992.324266453317</v>
      </c>
      <c r="G107" s="30">
        <f t="shared" si="6"/>
        <v>1.0253449634901803</v>
      </c>
      <c r="H107" s="30">
        <f t="shared" si="7"/>
        <v>0.45436085928924147</v>
      </c>
      <c r="I107" s="89">
        <f>IFERROR((s_DL/(Rad_Spec!AV107*s_GSF_i*s_Fam*s_Foffset*Fsurf!C107*s_EF_iw*(1/365)*s_ET_iw*(1/24)))*Rad_Spec!BF107,".")</f>
        <v>145408.60691429221</v>
      </c>
      <c r="J107" s="30">
        <f>IFERROR((s_DL/(Rad_Spec!AZ107*s_GSF_i*s_Fam*s_Foffset*Fsurf!C107*s_EF_iw*(1/365)*s_ET_iw*(1/24)))*Rad_Spec!BF107,".")</f>
        <v>399296.65073289751</v>
      </c>
      <c r="K107" s="30">
        <f>IFERROR((s_DL/(Rad_Spec!BA107*s_GSF_i*s_Fam*s_Foffset*Fsurf!C107*s_EF_iw*(1/365)*s_ET_iw*(1/24)))*Rad_Spec!BF107,".")</f>
        <v>184968.30144244523</v>
      </c>
      <c r="L107" s="30">
        <f>IFERROR((s_DL/(Rad_Spec!BB107*s_GSF_i*s_Fam*s_Foffset*Fsurf!C107*s_EF_iw*(1/365)*s_ET_iw*(1/24)))*Rad_Spec!BF107,".")</f>
        <v>147109.29237527808</v>
      </c>
      <c r="M107" s="30">
        <f>IFERROR((s_DL/(Rad_Spec!AY107*s_GSF_i*s_Fam*s_Foffset*Fsurf!C107*s_EF_iw*(1/365)*s_ET_iw*(1/24)))*Rad_Spec!BF107,".")</f>
        <v>49021.288828110664</v>
      </c>
      <c r="N107" s="30">
        <f>IFERROR((s_DL/(Rad_Spec!AV107*s_GSF_i*s_Fam*s_Foffset*acf!D107*s_ET_iw*(1/24)*s_EF_iw*(1/365)))*Rad_Spec!BF107,".")</f>
        <v>173197.80734680139</v>
      </c>
      <c r="O107" s="30">
        <f>IFERROR((s_DL/(Rad_Spec!AZ107*s_GSF_i*s_Fam*s_Foffset*acf!E107*s_ET_iw*(1/24)*s_EF_iw*(1/365)))*Rad_Spec!BF107,".")</f>
        <v>475606.67731740698</v>
      </c>
      <c r="P107" s="30">
        <f>IFERROR((s_DL/(Rad_Spec!BA107*s_GSF_i*s_Fam*s_Foffset*acf!F107*s_ET_iw*(1/24)*s_EF_iw*(1/365)))*Rad_Spec!BF107,".")</f>
        <v>220317.79905144588</v>
      </c>
      <c r="Q107" s="30">
        <f>IFERROR((s_DL/(Rad_Spec!BB107*s_GSF_i*s_Fam*s_Foffset*acf!G107*s_ET_iw*(1/24)*s_EF_iw*(1/365)))*Rad_Spec!BF107,".")</f>
        <v>175223.51269588678</v>
      </c>
      <c r="R107" s="30">
        <f>IFERROR((s_DL/(Rad_Spec!AY107*s_GSF_i*s_Fam*s_Foffset*acf!C107*s_ET_iw*(1/24)*s_EF_iw*(1/365)))*Rad_Spec!BF107,".")</f>
        <v>58389.801804149611</v>
      </c>
    </row>
    <row r="108" spans="1:18">
      <c r="A108" s="88" t="s">
        <v>115</v>
      </c>
      <c r="B108" s="28"/>
      <c r="C108" s="30">
        <f>IFERROR((s_DL/(k_decay*Rad_Spec!V108*s_IFD_iw*s_EF_iw))*Rad_Spec!BF108,".")</f>
        <v>99704.18247222605</v>
      </c>
      <c r="D108" s="30">
        <f>IFERROR((s_DL/(k_decay*Rad_Spec!AN108*s_IRA_iw*(1/s_PEFm_pp)*s_SLF*s_ET_iw*s_EF_iw))*Rad_Spec!BF108,".")</f>
        <v>340031.97226134205</v>
      </c>
      <c r="E108" s="30">
        <f>IFERROR((s_DL/(k_decay*Rad_Spec!AN108*s_IRA_iw*(1/s_PEF)*s_SLF*s_ET_iw*s_EF_iw))*Rad_Spec!BF108,".")</f>
        <v>1668883.4325766664</v>
      </c>
      <c r="F108" s="30">
        <f>IFERROR((s_DL/(k_decay*Rad_Spec!AY108*s_GSF_i*s_Fam*s_Foffset*acf!C108*s_ET_iw*(1/24)*s_EF_iw*(1/365)))*Rad_Spec!BF108,".")</f>
        <v>62377.104479900067</v>
      </c>
      <c r="G108" s="30">
        <f t="shared" si="6"/>
        <v>37508.820504512645</v>
      </c>
      <c r="H108" s="30">
        <f t="shared" si="7"/>
        <v>34480.270478549341</v>
      </c>
      <c r="I108" s="89">
        <f>IFERROR((s_DL/(Rad_Spec!AV108*s_GSF_i*s_Fam*s_Foffset*Fsurf!C108*s_EF_iw*(1/365)*s_ET_iw*(1/24)))*Rad_Spec!BF108,".")</f>
        <v>9472.7912976647658</v>
      </c>
      <c r="J108" s="30">
        <f>IFERROR((s_DL/(Rad_Spec!AZ108*s_GSF_i*s_Fam*s_Foffset*Fsurf!C108*s_EF_iw*(1/365)*s_ET_iw*(1/24)))*Rad_Spec!BF108,".")</f>
        <v>49809.982410256038</v>
      </c>
      <c r="K108" s="30">
        <f>IFERROR((s_DL/(Rad_Spec!BA108*s_GSF_i*s_Fam*s_Foffset*Fsurf!C108*s_EF_iw*(1/365)*s_ET_iw*(1/24)))*Rad_Spec!BF108,".")</f>
        <v>17584.850143731277</v>
      </c>
      <c r="L108" s="30">
        <f>IFERROR((s_DL/(Rad_Spec!BB108*s_GSF_i*s_Fam*s_Foffset*Fsurf!C108*s_EF_iw*(1/365)*s_ET_iw*(1/24)))*Rad_Spec!BF108,".")</f>
        <v>11128.873692361401</v>
      </c>
      <c r="M108" s="30">
        <f>IFERROR((s_DL/(Rad_Spec!AY108*s_GSF_i*s_Fam*s_Foffset*Fsurf!C108*s_EF_iw*(1/365)*s_ET_iw*(1/24)))*Rad_Spec!BF108,".")</f>
        <v>50356.812646814098</v>
      </c>
      <c r="N108" s="30">
        <f>IFERROR((s_DL/(Rad_Spec!AV108*s_GSF_i*s_Fam*s_Foffset*acf!D108*s_ET_iw*(1/24)*s_EF_iw*(1/365)))*Rad_Spec!BF108,".")</f>
        <v>9831.3901599846031</v>
      </c>
      <c r="O108" s="30">
        <f>IFERROR((s_DL/(Rad_Spec!AZ108*s_GSF_i*s_Fam*s_Foffset*acf!E108*s_ET_iw*(1/24)*s_EF_iw*(1/365)))*Rad_Spec!BF108,".")</f>
        <v>51874.246855417405</v>
      </c>
      <c r="P108" s="30">
        <f>IFERROR((s_DL/(Rad_Spec!BA108*s_GSF_i*s_Fam*s_Foffset*acf!F108*s_ET_iw*(1/24)*s_EF_iw*(1/365)))*Rad_Spec!BF108,".")</f>
        <v>18217.904748905607</v>
      </c>
      <c r="Q108" s="30">
        <f>IFERROR((s_DL/(Rad_Spec!BB108*s_GSF_i*s_Fam*s_Foffset*acf!G108*s_ET_iw*(1/24)*s_EF_iw*(1/365)))*Rad_Spec!BF108,".")</f>
        <v>11796.775374339477</v>
      </c>
      <c r="R108" s="30">
        <f>IFERROR((s_DL/(Rad_Spec!AY108*s_GSF_i*s_Fam*s_Foffset*acf!C108*s_ET_iw*(1/24)*s_EF_iw*(1/365)))*Rad_Spec!BF108,".")</f>
        <v>55191.066660908225</v>
      </c>
    </row>
    <row r="109" spans="1:18">
      <c r="A109" s="88" t="s">
        <v>116</v>
      </c>
      <c r="B109" s="28"/>
      <c r="C109" s="30">
        <f>IFERROR((s_DL/(k_decay*Rad_Spec!V109*s_IFD_iw*s_EF_iw))*Rad_Spec!BF109,".")</f>
        <v>329810.77443062776</v>
      </c>
      <c r="D109" s="30">
        <f>IFERROR((s_DL/(k_decay*Rad_Spec!AN109*s_IRA_iw*(1/s_PEFm_pp)*s_SLF*s_ET_iw*s_EF_iw))*Rad_Spec!BF109,".")</f>
        <v>1423616.8846680762</v>
      </c>
      <c r="E109" s="30">
        <f>IFERROR((s_DL/(k_decay*Rad_Spec!AN109*s_IRA_iw*(1/s_PEF)*s_SLF*s_ET_iw*s_EF_iw))*Rad_Spec!BF109,".")</f>
        <v>6987138.9368436392</v>
      </c>
      <c r="F109" s="30">
        <f>IFERROR((s_DL/(k_decay*Rad_Spec!AY109*s_GSF_i*s_Fam*s_Foffset*acf!C109*s_ET_iw*(1/24)*s_EF_iw*(1/365)))*Rad_Spec!BF109,".")</f>
        <v>87599.15682882574</v>
      </c>
      <c r="G109" s="30">
        <f t="shared" si="6"/>
        <v>68536.353350613077</v>
      </c>
      <c r="H109" s="30">
        <f t="shared" si="7"/>
        <v>66006.109192154036</v>
      </c>
      <c r="I109" s="89">
        <f>IFERROR((s_DL/(Rad_Spec!AV109*s_GSF_i*s_Fam*s_Foffset*Fsurf!C109*s_EF_iw*(1/365)*s_ET_iw*(1/24)))*Rad_Spec!BF109,".")</f>
        <v>11910.249209961246</v>
      </c>
      <c r="J109" s="30">
        <f>IFERROR((s_DL/(Rad_Spec!AZ109*s_GSF_i*s_Fam*s_Foffset*Fsurf!C109*s_EF_iw*(1/365)*s_ET_iw*(1/24)))*Rad_Spec!BF109,".")</f>
        <v>67829.291599992051</v>
      </c>
      <c r="K109" s="30">
        <f>IFERROR((s_DL/(Rad_Spec!BA109*s_GSF_i*s_Fam*s_Foffset*Fsurf!C109*s_EF_iw*(1/365)*s_ET_iw*(1/24)))*Rad_Spec!BF109,".")</f>
        <v>23498.599792626243</v>
      </c>
      <c r="L109" s="30">
        <f>IFERROR((s_DL/(Rad_Spec!BB109*s_GSF_i*s_Fam*s_Foffset*Fsurf!C109*s_EF_iw*(1/365)*s_ET_iw*(1/24)))*Rad_Spec!BF109,".")</f>
        <v>14468.880658999818</v>
      </c>
      <c r="M109" s="30">
        <f>IFERROR((s_DL/(Rad_Spec!AY109*s_GSF_i*s_Fam*s_Foffset*Fsurf!C109*s_EF_iw*(1/365)*s_ET_iw*(1/24)))*Rad_Spec!BF109,".")</f>
        <v>69152.276401064868</v>
      </c>
      <c r="N109" s="30">
        <f>IFERROR((s_DL/(Rad_Spec!AV109*s_GSF_i*s_Fam*s_Foffset*acf!D109*s_ET_iw*(1/24)*s_EF_iw*(1/365)))*Rad_Spec!BF109,".")</f>
        <v>12248.04956395282</v>
      </c>
      <c r="O109" s="30">
        <f>IFERROR((s_DL/(Rad_Spec!AZ109*s_GSF_i*s_Fam*s_Foffset*acf!E109*s_ET_iw*(1/24)*s_EF_iw*(1/365)))*Rad_Spec!BF109,".")</f>
        <v>69966.606421020406</v>
      </c>
      <c r="P109" s="30">
        <f>IFERROR((s_DL/(Rad_Spec!BA109*s_GSF_i*s_Fam*s_Foffset*acf!F109*s_ET_iw*(1/24)*s_EF_iw*(1/365)))*Rad_Spec!BF109,".")</f>
        <v>24132.072023842971</v>
      </c>
      <c r="Q109" s="30">
        <f>IFERROR((s_DL/(Rad_Spec!BB109*s_GSF_i*s_Fam*s_Foffset*acf!G109*s_ET_iw*(1/24)*s_EF_iw*(1/365)))*Rad_Spec!BF109,".")</f>
        <v>14805.395172451719</v>
      </c>
      <c r="R109" s="30">
        <f>IFERROR((s_DL/(Rad_Spec!AY109*s_GSF_i*s_Fam*s_Foffset*acf!C109*s_ET_iw*(1/24)*s_EF_iw*(1/365)))*Rad_Spec!BF109,".")</f>
        <v>77507.459576565772</v>
      </c>
    </row>
    <row r="110" spans="1:18">
      <c r="A110" s="88" t="s">
        <v>117</v>
      </c>
      <c r="B110" s="28"/>
      <c r="C110" s="30" t="str">
        <f>IFERROR((s_DL/(k_decay*Rad_Spec!V110*s_IFD_iw*s_EF_iw))*Rad_Spec!BF110,".")</f>
        <v>.</v>
      </c>
      <c r="D110" s="30" t="str">
        <f>IFERROR((s_DL/(k_decay*Rad_Spec!AN110*s_IRA_iw*(1/s_PEFm_pp)*s_SLF*s_ET_iw*s_EF_iw))*Rad_Spec!BF110,".")</f>
        <v>.</v>
      </c>
      <c r="E110" s="30" t="str">
        <f>IFERROR((s_DL/(k_decay*Rad_Spec!AN110*s_IRA_iw*(1/s_PEF)*s_SLF*s_ET_iw*s_EF_iw))*Rad_Spec!BF110,".")</f>
        <v>.</v>
      </c>
      <c r="F110" s="30">
        <f>IFERROR((s_DL/(k_decay*Rad_Spec!AY110*s_GSF_i*s_Fam*s_Foffset*acf!C110*s_ET_iw*(1/24)*s_EF_iw*(1/365)))*Rad_Spec!BF110,".")</f>
        <v>5392933.2739308719</v>
      </c>
      <c r="G110" s="30">
        <f t="shared" si="6"/>
        <v>5392933.2739308719</v>
      </c>
      <c r="H110" s="30">
        <f t="shared" si="7"/>
        <v>5392933.2739308719</v>
      </c>
      <c r="I110" s="89" t="str">
        <f>IFERROR((s_DL/(Rad_Spec!AV110*s_GSF_i*s_Fam*s_Foffset*Fsurf!C110*s_EF_iw*(1/365)*s_ET_iw*(1/24)))*Rad_Spec!BF110,".")</f>
        <v>.</v>
      </c>
      <c r="J110" s="30" t="str">
        <f>IFERROR((s_DL/(Rad_Spec!AZ110*s_GSF_i*s_Fam*s_Foffset*Fsurf!C110*s_EF_iw*(1/365)*s_ET_iw*(1/24)))*Rad_Spec!BF110,".")</f>
        <v>.</v>
      </c>
      <c r="K110" s="30" t="str">
        <f>IFERROR((s_DL/(Rad_Spec!BA110*s_GSF_i*s_Fam*s_Foffset*Fsurf!C110*s_EF_iw*(1/365)*s_ET_iw*(1/24)))*Rad_Spec!BF110,".")</f>
        <v>.</v>
      </c>
      <c r="L110" s="30" t="str">
        <f>IFERROR((s_DL/(Rad_Spec!BB110*s_GSF_i*s_Fam*s_Foffset*Fsurf!C110*s_EF_iw*(1/365)*s_ET_iw*(1/24)))*Rad_Spec!BF110,".")</f>
        <v>.</v>
      </c>
      <c r="M110" s="30" t="str">
        <f>IFERROR((s_DL/(Rad_Spec!AY110*s_GSF_i*s_Fam*s_Foffset*Fsurf!C110*s_EF_iw*(1/365)*s_ET_iw*(1/24)))*Rad_Spec!BF110,".")</f>
        <v>.</v>
      </c>
      <c r="N110" s="30">
        <f>IFERROR((s_DL/(Rad_Spec!AV110*s_GSF_i*s_Fam*s_Foffset*acf!D110*s_ET_iw*(1/24)*s_EF_iw*(1/365)))*Rad_Spec!BF110,".")</f>
        <v>788886.71662254503</v>
      </c>
      <c r="O110" s="30">
        <f>IFERROR((s_DL/(Rad_Spec!AZ110*s_GSF_i*s_Fam*s_Foffset*acf!E110*s_ET_iw*(1/24)*s_EF_iw*(1/365)))*Rad_Spec!BF110,".")</f>
        <v>4414836.7417438524</v>
      </c>
      <c r="P110" s="30">
        <f>IFERROR((s_DL/(Rad_Spec!BA110*s_GSF_i*s_Fam*s_Foffset*acf!F110*s_ET_iw*(1/24)*s_EF_iw*(1/365)))*Rad_Spec!BF110,".")</f>
        <v>1517636.5247727782</v>
      </c>
      <c r="Q110" s="30">
        <f>IFERROR((s_DL/(Rad_Spec!BB110*s_GSF_i*s_Fam*s_Foffset*acf!G110*s_ET_iw*(1/24)*s_EF_iw*(1/365)))*Rad_Spec!BF110,".")</f>
        <v>956444.79594041465</v>
      </c>
      <c r="R110" s="30">
        <f>IFERROR((s_DL/(Rad_Spec!AY110*s_GSF_i*s_Fam*s_Foffset*acf!C110*s_ET_iw*(1/24)*s_EF_iw*(1/365)))*Rad_Spec!BF110,".")</f>
        <v>4771650.4685666943</v>
      </c>
    </row>
    <row r="111" spans="1:18">
      <c r="A111" s="88" t="s">
        <v>118</v>
      </c>
      <c r="B111" s="28"/>
      <c r="C111" s="30">
        <f>IFERROR((s_DL/(k_decay*Rad_Spec!V111*s_IFD_iw*s_EF_iw))*Rad_Spec!BF111,".")</f>
        <v>64.199097200460727</v>
      </c>
      <c r="D111" s="30">
        <f>IFERROR((s_DL/(k_decay*Rad_Spec!AN111*s_IRA_iw*(1/s_PEFm_pp)*s_SLF*s_ET_iw*s_EF_iw))*Rad_Spec!BF111,".")</f>
        <v>7.4137359192853207</v>
      </c>
      <c r="E111" s="30">
        <f>IFERROR((s_DL/(k_decay*Rad_Spec!AN111*s_IRA_iw*(1/s_PEF)*s_SLF*s_ET_iw*s_EF_iw))*Rad_Spec!BF111,".")</f>
        <v>36.386757889003519</v>
      </c>
      <c r="F111" s="30">
        <f>IFERROR((s_DL/(k_decay*Rad_Spec!AY111*s_GSF_i*s_Fam*s_Foffset*acf!C111*s_ET_iw*(1/24)*s_EF_iw*(1/365)))*Rad_Spec!BF111,".")</f>
        <v>1513867.0496427836</v>
      </c>
      <c r="G111" s="30">
        <f t="shared" si="6"/>
        <v>23.223555329582645</v>
      </c>
      <c r="H111" s="30">
        <f t="shared" si="7"/>
        <v>6.646197931600657</v>
      </c>
      <c r="I111" s="89">
        <f>IFERROR((s_DL/(Rad_Spec!AV111*s_GSF_i*s_Fam*s_Foffset*Fsurf!C111*s_EF_iw*(1/365)*s_ET_iw*(1/24)))*Rad_Spec!BF111,".")</f>
        <v>841129.77882039489</v>
      </c>
      <c r="J111" s="30">
        <f>IFERROR((s_DL/(Rad_Spec!AZ111*s_GSF_i*s_Fam*s_Foffset*Fsurf!C111*s_EF_iw*(1/365)*s_ET_iw*(1/24)))*Rad_Spec!BF111,".")</f>
        <v>1964852.5663353894</v>
      </c>
      <c r="K111" s="30">
        <f>IFERROR((s_DL/(Rad_Spec!BA111*s_GSF_i*s_Fam*s_Foffset*Fsurf!C111*s_EF_iw*(1/365)*s_ET_iw*(1/24)))*Rad_Spec!BF111,".")</f>
        <v>988285.6844589531</v>
      </c>
      <c r="L111" s="30">
        <f>IFERROR((s_DL/(Rad_Spec!BB111*s_GSF_i*s_Fam*s_Foffset*Fsurf!C111*s_EF_iw*(1/365)*s_ET_iw*(1/24)))*Rad_Spec!BF111,".")</f>
        <v>843985.90710161871</v>
      </c>
      <c r="M111" s="30">
        <f>IFERROR((s_DL/(Rad_Spec!AY111*s_GSF_i*s_Fam*s_Foffset*Fsurf!C111*s_EF_iw*(1/365)*s_ET_iw*(1/24)))*Rad_Spec!BF111,".")</f>
        <v>1212750.745741281</v>
      </c>
      <c r="N111" s="30">
        <f>IFERROR((s_DL/(Rad_Spec!AV111*s_GSF_i*s_Fam*s_Foffset*acf!D111*s_ET_iw*(1/24)*s_EF_iw*(1/365)))*Rad_Spec!BF111,".")</f>
        <v>901691.12289546349</v>
      </c>
      <c r="O111" s="30">
        <f>IFERROR((s_DL/(Rad_Spec!AZ111*s_GSF_i*s_Fam*s_Foffset*acf!E111*s_ET_iw*(1/24)*s_EF_iw*(1/365)))*Rad_Spec!BF111,".")</f>
        <v>2263620.2065037638</v>
      </c>
      <c r="P111" s="30">
        <f>IFERROR((s_DL/(Rad_Spec!BA111*s_GSF_i*s_Fam*s_Foffset*acf!F111*s_ET_iw*(1/24)*s_EF_iw*(1/365)))*Rad_Spec!BF111,".")</f>
        <v>1154082.2565554813</v>
      </c>
      <c r="Q111" s="30">
        <f>IFERROR((s_DL/(Rad_Spec!BB111*s_GSF_i*s_Fam*s_Foffset*acf!G111*s_ET_iw*(1/24)*s_EF_iw*(1/365)))*Rad_Spec!BF111,".")</f>
        <v>967988.30962459196</v>
      </c>
      <c r="R111" s="30">
        <f>IFERROR((s_DL/(Rad_Spec!AY111*s_GSF_i*s_Fam*s_Foffset*acf!C111*s_ET_iw*(1/24)*s_EF_iw*(1/365)))*Rad_Spec!BF111,".")</f>
        <v>1339464.8236599457</v>
      </c>
    </row>
    <row r="112" spans="1:18">
      <c r="A112" s="88" t="s">
        <v>119</v>
      </c>
      <c r="B112" s="28"/>
      <c r="C112" s="30">
        <f>IFERROR((s_DL/(k_decay*Rad_Spec!V112*s_IFD_iw*s_EF_iw))*Rad_Spec!BF112,".")</f>
        <v>14874424.099202484</v>
      </c>
      <c r="D112" s="30">
        <f>IFERROR((s_DL/(k_decay*Rad_Spec!AN112*s_IRA_iw*(1/s_PEFm_pp)*s_SLF*s_ET_iw*s_EF_iw))*Rad_Spec!BF112,".")</f>
        <v>66039896.514038928</v>
      </c>
      <c r="E112" s="30">
        <f>IFERROR((s_DL/(k_decay*Rad_Spec!AN112*s_IRA_iw*(1/s_PEF)*s_SLF*s_ET_iw*s_EF_iw))*Rad_Spec!BF112,".")</f>
        <v>324125076.9696728</v>
      </c>
      <c r="F112" s="30">
        <f>IFERROR((s_DL/(k_decay*Rad_Spec!AY112*s_GSF_i*s_Fam*s_Foffset*acf!C112*s_ET_iw*(1/24)*s_EF_iw*(1/365)))*Rad_Spec!BF112,".")</f>
        <v>2206646.1294879694</v>
      </c>
      <c r="G112" s="30">
        <f t="shared" si="6"/>
        <v>1910251.9855529333</v>
      </c>
      <c r="H112" s="30">
        <f t="shared" si="7"/>
        <v>1867245.2891783335</v>
      </c>
      <c r="I112" s="89" t="str">
        <f>IFERROR((s_DL/(Rad_Spec!AV112*s_GSF_i*s_Fam*s_Foffset*Fsurf!C112*s_EF_iw*(1/365)*s_ET_iw*(1/24)))*Rad_Spec!BF112,".")</f>
        <v>.</v>
      </c>
      <c r="J112" s="30" t="str">
        <f>IFERROR((s_DL/(Rad_Spec!AZ112*s_GSF_i*s_Fam*s_Foffset*Fsurf!C112*s_EF_iw*(1/365)*s_ET_iw*(1/24)))*Rad_Spec!BF112,".")</f>
        <v>.</v>
      </c>
      <c r="K112" s="30" t="str">
        <f>IFERROR((s_DL/(Rad_Spec!BA112*s_GSF_i*s_Fam*s_Foffset*Fsurf!C112*s_EF_iw*(1/365)*s_ET_iw*(1/24)))*Rad_Spec!BF112,".")</f>
        <v>.</v>
      </c>
      <c r="L112" s="30" t="str">
        <f>IFERROR((s_DL/(Rad_Spec!BB112*s_GSF_i*s_Fam*s_Foffset*Fsurf!C112*s_EF_iw*(1/365)*s_ET_iw*(1/24)))*Rad_Spec!BF112,".")</f>
        <v>.</v>
      </c>
      <c r="M112" s="30" t="str">
        <f>IFERROR((s_DL/(Rad_Spec!AY112*s_GSF_i*s_Fam*s_Foffset*Fsurf!C112*s_EF_iw*(1/365)*s_ET_iw*(1/24)))*Rad_Spec!BF112,".")</f>
        <v>.</v>
      </c>
      <c r="N112" s="30">
        <f>IFERROR((s_DL/(Rad_Spec!AV112*s_GSF_i*s_Fam*s_Foffset*acf!D112*s_ET_iw*(1/24)*s_EF_iw*(1/365)))*Rad_Spec!BF112,".")</f>
        <v>338279.66854513012</v>
      </c>
      <c r="O112" s="30">
        <f>IFERROR((s_DL/(Rad_Spec!AZ112*s_GSF_i*s_Fam*s_Foffset*acf!E112*s_ET_iw*(1/24)*s_EF_iw*(1/365)))*Rad_Spec!BF112,".")</f>
        <v>1832120.0841255893</v>
      </c>
      <c r="P112" s="30">
        <f>IFERROR((s_DL/(Rad_Spec!BA112*s_GSF_i*s_Fam*s_Foffset*acf!F112*s_ET_iw*(1/24)*s_EF_iw*(1/365)))*Rad_Spec!BF112,".")</f>
        <v>634356.06982689933</v>
      </c>
      <c r="Q112" s="30">
        <f>IFERROR((s_DL/(Rad_Spec!BB112*s_GSF_i*s_Fam*s_Foffset*acf!G112*s_ET_iw*(1/24)*s_EF_iw*(1/365)))*Rad_Spec!BF112,".")</f>
        <v>402855.78040228412</v>
      </c>
      <c r="R112" s="30">
        <f>IFERROR((s_DL/(Rad_Spec!AY112*s_GSF_i*s_Fam*s_Foffset*acf!C112*s_ET_iw*(1/24)*s_EF_iw*(1/365)))*Rad_Spec!BF112,".")</f>
        <v>1952433.5835250167</v>
      </c>
    </row>
    <row r="113" spans="1:18">
      <c r="A113" s="88" t="s">
        <v>120</v>
      </c>
      <c r="B113" s="28"/>
      <c r="C113" s="30">
        <f>IFERROR((s_DL/(k_decay*Rad_Spec!V113*s_IFD_iw*s_EF_iw))*Rad_Spec!BF113,".")</f>
        <v>0.68245833327142624</v>
      </c>
      <c r="D113" s="30">
        <f>IFERROR((s_DL/(k_decay*Rad_Spec!AN113*s_IRA_iw*(1/s_PEFm_pp)*s_SLF*s_ET_iw*s_EF_iw))*Rad_Spec!BF113,".")</f>
        <v>2.8852329833184537E-3</v>
      </c>
      <c r="E113" s="30">
        <f>IFERROR((s_DL/(k_decay*Rad_Spec!AN113*s_IRA_iw*(1/s_PEF)*s_SLF*s_ET_iw*s_EF_iw))*Rad_Spec!BF113,".")</f>
        <v>1.4160778743720931E-2</v>
      </c>
      <c r="F113" s="30">
        <f>IFERROR((s_DL/(k_decay*Rad_Spec!AY113*s_GSF_i*s_Fam*s_Foffset*acf!C113*s_ET_iw*(1/24)*s_EF_iw*(1/365)))*Rad_Spec!BF113,".")</f>
        <v>53119.624542960846</v>
      </c>
      <c r="G113" s="30">
        <f t="shared" si="6"/>
        <v>1.387291673262666E-2</v>
      </c>
      <c r="H113" s="30">
        <f t="shared" si="7"/>
        <v>2.8730862640987944E-3</v>
      </c>
      <c r="I113" s="89">
        <f>IFERROR((s_DL/(Rad_Spec!AV113*s_GSF_i*s_Fam*s_Foffset*Fsurf!C113*s_EF_iw*(1/365)*s_ET_iw*(1/24)))*Rad_Spec!BF113,".")</f>
        <v>13633.747002084805</v>
      </c>
      <c r="J113" s="30">
        <f>IFERROR((s_DL/(Rad_Spec!AZ113*s_GSF_i*s_Fam*s_Foffset*Fsurf!C113*s_EF_iw*(1/365)*s_ET_iw*(1/24)))*Rad_Spec!BF113,".")</f>
        <v>46402.577515867575</v>
      </c>
      <c r="K113" s="30">
        <f>IFERROR((s_DL/(Rad_Spec!BA113*s_GSF_i*s_Fam*s_Foffset*Fsurf!C113*s_EF_iw*(1/365)*s_ET_iw*(1/24)))*Rad_Spec!BF113,".")</f>
        <v>18241.013230375534</v>
      </c>
      <c r="L113" s="30">
        <f>IFERROR((s_DL/(Rad_Spec!BB113*s_GSF_i*s_Fam*s_Foffset*Fsurf!C113*s_EF_iw*(1/365)*s_ET_iw*(1/24)))*Rad_Spec!BF113,".")</f>
        <v>13884.235792149355</v>
      </c>
      <c r="M113" s="30">
        <f>IFERROR((s_DL/(Rad_Spec!AY113*s_GSF_i*s_Fam*s_Foffset*Fsurf!C113*s_EF_iw*(1/365)*s_ET_iw*(1/24)))*Rad_Spec!BF113,".")</f>
        <v>39134.119408639206</v>
      </c>
      <c r="N113" s="30">
        <f>IFERROR((s_DL/(Rad_Spec!AV113*s_GSF_i*s_Fam*s_Foffset*acf!D113*s_ET_iw*(1/24)*s_EF_iw*(1/365)))*Rad_Spec!BF113,".")</f>
        <v>17018.780942791411</v>
      </c>
      <c r="O113" s="30">
        <f>IFERROR((s_DL/(Rad_Spec!AZ113*s_GSF_i*s_Fam*s_Foffset*acf!E113*s_ET_iw*(1/24)*s_EF_iw*(1/365)))*Rad_Spec!BF113,".")</f>
        <v>58378.608943576386</v>
      </c>
      <c r="P113" s="30">
        <f>IFERROR((s_DL/(Rad_Spec!BA113*s_GSF_i*s_Fam*s_Foffset*acf!F113*s_ET_iw*(1/24)*s_EF_iw*(1/365)))*Rad_Spec!BF113,".")</f>
        <v>23430.435176129427</v>
      </c>
      <c r="Q113" s="30">
        <f>IFERROR((s_DL/(Rad_Spec!BB113*s_GSF_i*s_Fam*s_Foffset*acf!G113*s_ET_iw*(1/24)*s_EF_iw*(1/365)))*Rad_Spec!BF113,".")</f>
        <v>17933.455275908836</v>
      </c>
      <c r="R113" s="30">
        <f>IFERROR((s_DL/(Rad_Spec!AY113*s_GSF_i*s_Fam*s_Foffset*acf!C113*s_ET_iw*(1/24)*s_EF_iw*(1/365)))*Rad_Spec!BF113,".")</f>
        <v>47000.07740977568</v>
      </c>
    </row>
    <row r="114" spans="1:18">
      <c r="A114" s="34" t="s">
        <v>121</v>
      </c>
      <c r="B114" s="28" t="s">
        <v>9</v>
      </c>
      <c r="C114" s="30">
        <f>IFERROR((s_DL/(k_decay*Rad_Spec!V114*s_IFD_iw*s_EF_iw))*Rad_Spec!BF114,".")</f>
        <v>8.2600598111656653E-2</v>
      </c>
      <c r="D114" s="30">
        <f>IFERROR((s_DL/(k_decay*Rad_Spec!AN114*s_IRA_iw*(1/s_PEFm_pp)*s_SLF*s_ET_iw*s_EF_iw))*Rad_Spec!BF114,".")</f>
        <v>1.3944350603306505E-3</v>
      </c>
      <c r="E114" s="30">
        <f>IFERROR((s_DL/(k_decay*Rad_Spec!AN114*s_IRA_iw*(1/s_PEF)*s_SLF*s_ET_iw*s_EF_iw))*Rad_Spec!BF114,".")</f>
        <v>6.8439139840687242E-3</v>
      </c>
      <c r="F114" s="30">
        <f>IFERROR((s_DL/(k_decay*Rad_Spec!AY114*s_GSF_i*s_Fam*s_Foffset*acf!C114*s_ET_iw*(1/24)*s_EF_iw*(1/365)))*Rad_Spec!BF114,".")</f>
        <v>1273.2281859914588</v>
      </c>
      <c r="G114" s="30">
        <f t="shared" si="6"/>
        <v>6.3202153949671958E-3</v>
      </c>
      <c r="H114" s="30">
        <f t="shared" si="7"/>
        <v>1.3712840106110957E-3</v>
      </c>
      <c r="I114" s="89">
        <f>IFERROR((s_DL/(Rad_Spec!AV114*s_GSF_i*s_Fam*s_Foffset*Fsurf!C114*s_EF_iw*(1/365)*s_ET_iw*(1/24)))*Rad_Spec!BF114,".")</f>
        <v>295.77296920912329</v>
      </c>
      <c r="J114" s="30">
        <f>IFERROR((s_DL/(Rad_Spec!AZ114*s_GSF_i*s_Fam*s_Foffset*Fsurf!C114*s_EF_iw*(1/365)*s_ET_iw*(1/24)))*Rad_Spec!BF114,".")</f>
        <v>992.35375290206935</v>
      </c>
      <c r="K114" s="30">
        <f>IFERROR((s_DL/(Rad_Spec!BA114*s_GSF_i*s_Fam*s_Foffset*Fsurf!C114*s_EF_iw*(1/365)*s_ET_iw*(1/24)))*Rad_Spec!BF114,".")</f>
        <v>389.30801075388882</v>
      </c>
      <c r="L114" s="30">
        <f>IFERROR((s_DL/(Rad_Spec!BB114*s_GSF_i*s_Fam*s_Foffset*Fsurf!C114*s_EF_iw*(1/365)*s_ET_iw*(1/24)))*Rad_Spec!BF114,".")</f>
        <v>299.66471880398024</v>
      </c>
      <c r="M114" s="30">
        <f>IFERROR((s_DL/(Rad_Spec!AY114*s_GSF_i*s_Fam*s_Foffset*Fsurf!C114*s_EF_iw*(1/365)*s_ET_iw*(1/24)))*Rad_Spec!BF114,".")</f>
        <v>939.16059050555396</v>
      </c>
      <c r="N114" s="30">
        <f>IFERROR((s_DL/(Rad_Spec!AV114*s_GSF_i*s_Fam*s_Foffset*acf!D114*s_ET_iw*(1/24)*s_EF_iw*(1/365)))*Rad_Spec!BF114,".")</f>
        <v>363.71020938154533</v>
      </c>
      <c r="O114" s="30">
        <f>IFERROR((s_DL/(Rad_Spec!AZ114*s_GSF_i*s_Fam*s_Foffset*acf!E114*s_ET_iw*(1/24)*s_EF_iw*(1/365)))*Rad_Spec!BF114,".")</f>
        <v>1262.505201750361</v>
      </c>
      <c r="P114" s="30">
        <f>IFERROR((s_DL/(Rad_Spec!BA114*s_GSF_i*s_Fam*s_Foffset*acf!F114*s_ET_iw*(1/24)*s_EF_iw*(1/365)))*Rad_Spec!BF114,".")</f>
        <v>500.12842909509061</v>
      </c>
      <c r="Q114" s="30">
        <f>IFERROR((s_DL/(Rad_Spec!BB114*s_GSF_i*s_Fam*s_Foffset*acf!G114*s_ET_iw*(1/24)*s_EF_iw*(1/365)))*Rad_Spec!BF114,".")</f>
        <v>381.28589658821414</v>
      </c>
      <c r="R114" s="30">
        <f>IFERROR((s_DL/(Rad_Spec!AY114*s_GSF_i*s_Fam*s_Foffset*acf!C114*s_ET_iw*(1/24)*s_EF_iw*(1/365)))*Rad_Spec!BF114,".")</f>
        <v>1126.5483108509054</v>
      </c>
    </row>
    <row r="115" spans="1:18">
      <c r="A115" s="88" t="s">
        <v>122</v>
      </c>
      <c r="B115" s="28"/>
      <c r="C115" s="30">
        <f>IFERROR((s_DL/(k_decay*Rad_Spec!V115*s_IFD_iw*s_EF_iw))*Rad_Spec!BF115,".")</f>
        <v>0.19259786078825264</v>
      </c>
      <c r="D115" s="30">
        <f>IFERROR((s_DL/(k_decay*Rad_Spec!AN115*s_IRA_iw*(1/s_PEFm_pp)*s_SLF*s_ET_iw*s_EF_iw))*Rad_Spec!BF115,".")</f>
        <v>1.0122630882254337E-3</v>
      </c>
      <c r="E115" s="30">
        <f>IFERROR((s_DL/(k_decay*Rad_Spec!AN115*s_IRA_iw*(1/s_PEF)*s_SLF*s_ET_iw*s_EF_iw))*Rad_Spec!BF115,".")</f>
        <v>4.9682066251402895E-3</v>
      </c>
      <c r="F115" s="30">
        <f>IFERROR((s_DL/(k_decay*Rad_Spec!AY115*s_GSF_i*s_Fam*s_Foffset*acf!C115*s_ET_iw*(1/24)*s_EF_iw*(1/365)))*Rad_Spec!BF115,".")</f>
        <v>150143.76884807428</v>
      </c>
      <c r="G115" s="30">
        <f t="shared" si="6"/>
        <v>4.8432706568366062E-3</v>
      </c>
      <c r="H115" s="30">
        <f t="shared" si="7"/>
        <v>1.0069706074046709E-3</v>
      </c>
      <c r="I115" s="89">
        <f>IFERROR((s_DL/(Rad_Spec!AV115*s_GSF_i*s_Fam*s_Foffset*Fsurf!C115*s_EF_iw*(1/365)*s_ET_iw*(1/24)))*Rad_Spec!BF115,".")</f>
        <v>74455.802835756534</v>
      </c>
      <c r="J115" s="30">
        <f>IFERROR((s_DL/(Rad_Spec!AZ115*s_GSF_i*s_Fam*s_Foffset*Fsurf!C115*s_EF_iw*(1/365)*s_ET_iw*(1/24)))*Rad_Spec!BF115,".")</f>
        <v>208899.69326430268</v>
      </c>
      <c r="K115" s="30">
        <f>IFERROR((s_DL/(Rad_Spec!BA115*s_GSF_i*s_Fam*s_Foffset*Fsurf!C115*s_EF_iw*(1/365)*s_ET_iw*(1/24)))*Rad_Spec!BF115,".")</f>
        <v>92795.442692142868</v>
      </c>
      <c r="L115" s="30">
        <f>IFERROR((s_DL/(Rad_Spec!BB115*s_GSF_i*s_Fam*s_Foffset*Fsurf!C115*s_EF_iw*(1/365)*s_ET_iw*(1/24)))*Rad_Spec!BF115,".")</f>
        <v>75475.745340355934</v>
      </c>
      <c r="M115" s="30">
        <f>IFERROR((s_DL/(Rad_Spec!AY115*s_GSF_i*s_Fam*s_Foffset*Fsurf!C115*s_EF_iw*(1/365)*s_ET_iw*(1/24)))*Rad_Spec!BF115,".")</f>
        <v>109881.50238511839</v>
      </c>
      <c r="N115" s="30">
        <f>IFERROR((s_DL/(Rad_Spec!AV115*s_GSF_i*s_Fam*s_Foffset*acf!D115*s_ET_iw*(1/24)*s_EF_iw*(1/365)))*Rad_Spec!BF115,".")</f>
        <v>90017.065628429656</v>
      </c>
      <c r="O115" s="30">
        <f>IFERROR((s_DL/(Rad_Spec!AZ115*s_GSF_i*s_Fam*s_Foffset*acf!E115*s_ET_iw*(1/24)*s_EF_iw*(1/365)))*Rad_Spec!BF115,".")</f>
        <v>259102.72732121911</v>
      </c>
      <c r="P115" s="30">
        <f>IFERROR((s_DL/(Rad_Spec!BA115*s_GSF_i*s_Fam*s_Foffset*acf!F115*s_ET_iw*(1/24)*s_EF_iw*(1/365)))*Rad_Spec!BF115,".")</f>
        <v>116953.58364218081</v>
      </c>
      <c r="Q115" s="30">
        <f>IFERROR((s_DL/(Rad_Spec!BB115*s_GSF_i*s_Fam*s_Foffset*acf!G115*s_ET_iw*(1/24)*s_EF_iw*(1/365)))*Rad_Spec!BF115,".")</f>
        <v>96109.65295109633</v>
      </c>
      <c r="R115" s="30">
        <f>IFERROR((s_DL/(Rad_Spec!AY115*s_GSF_i*s_Fam*s_Foffset*acf!C115*s_ET_iw*(1/24)*s_EF_iw*(1/365)))*Rad_Spec!BF115,".")</f>
        <v>132846.73638360813</v>
      </c>
    </row>
    <row r="116" spans="1:18">
      <c r="A116" s="88" t="s">
        <v>123</v>
      </c>
      <c r="B116" s="28"/>
      <c r="C116" s="30">
        <f>IFERROR((s_DL/(k_decay*Rad_Spec!V116*s_IFD_iw*s_EF_iw))*Rad_Spec!BF116,".")</f>
        <v>0.17842304584316854</v>
      </c>
      <c r="D116" s="30">
        <f>IFERROR((s_DL/(k_decay*Rad_Spec!AN116*s_IRA_iw*(1/s_PEFm_pp)*s_SLF*s_ET_iw*s_EF_iw))*Rad_Spec!BF116,".")</f>
        <v>4.1122969832234155E-3</v>
      </c>
      <c r="E116" s="30">
        <f>IFERROR((s_DL/(k_decay*Rad_Spec!AN116*s_IRA_iw*(1/s_PEF)*s_SLF*s_ET_iw*s_EF_iw))*Rad_Spec!BF116,".")</f>
        <v>2.0183232357520304E-2</v>
      </c>
      <c r="F116" s="30">
        <f>IFERROR((s_DL/(k_decay*Rad_Spec!AY116*s_GSF_i*s_Fam*s_Foffset*acf!C116*s_ET_iw*(1/24)*s_EF_iw*(1/365)))*Rad_Spec!BF116,".")</f>
        <v>212453.9632249572</v>
      </c>
      <c r="G116" s="30">
        <f t="shared" si="6"/>
        <v>1.8132123100387195E-2</v>
      </c>
      <c r="H116" s="30">
        <f t="shared" si="7"/>
        <v>4.0196519091320066E-3</v>
      </c>
      <c r="I116" s="89">
        <f>IFERROR((s_DL/(Rad_Spec!AV116*s_GSF_i*s_Fam*s_Foffset*Fsurf!C116*s_EF_iw*(1/365)*s_ET_iw*(1/24)))*Rad_Spec!BF116,".")</f>
        <v>172035.83480426317</v>
      </c>
      <c r="J116" s="30">
        <f>IFERROR((s_DL/(Rad_Spec!AZ116*s_GSF_i*s_Fam*s_Foffset*Fsurf!C116*s_EF_iw*(1/365)*s_ET_iw*(1/24)))*Rad_Spec!BF116,".")</f>
        <v>400374.30645355792</v>
      </c>
      <c r="K116" s="30">
        <f>IFERROR((s_DL/(Rad_Spec!BA116*s_GSF_i*s_Fam*s_Foffset*Fsurf!C116*s_EF_iw*(1/365)*s_ET_iw*(1/24)))*Rad_Spec!BF116,".")</f>
        <v>198383.66535987108</v>
      </c>
      <c r="L116" s="30">
        <f>IFERROR((s_DL/(Rad_Spec!BB116*s_GSF_i*s_Fam*s_Foffset*Fsurf!C116*s_EF_iw*(1/365)*s_ET_iw*(1/24)))*Rad_Spec!BF116,".")</f>
        <v>172710.48513682888</v>
      </c>
      <c r="M116" s="30">
        <f>IFERROR((s_DL/(Rad_Spec!AY116*s_GSF_i*s_Fam*s_Foffset*Fsurf!C116*s_EF_iw*(1/365)*s_ET_iw*(1/24)))*Rad_Spec!BF116,".")</f>
        <v>155354.21586359371</v>
      </c>
      <c r="N116" s="30">
        <f>IFERROR((s_DL/(Rad_Spec!AV116*s_GSF_i*s_Fam*s_Foffset*acf!D116*s_ET_iw*(1/24)*s_EF_iw*(1/365)))*Rad_Spec!BF116,".")</f>
        <v>208163.36011315841</v>
      </c>
      <c r="O116" s="30">
        <f>IFERROR((s_DL/(Rad_Spec!AZ116*s_GSF_i*s_Fam*s_Foffset*acf!E116*s_ET_iw*(1/24)*s_EF_iw*(1/365)))*Rad_Spec!BF116,".")</f>
        <v>495752.10406382108</v>
      </c>
      <c r="P116" s="30">
        <f>IFERROR((s_DL/(Rad_Spec!BA116*s_GSF_i*s_Fam*s_Foffset*acf!F116*s_ET_iw*(1/24)*s_EF_iw*(1/365)))*Rad_Spec!BF116,".")</f>
        <v>248552.13202518126</v>
      </c>
      <c r="Q116" s="30">
        <f>IFERROR((s_DL/(Rad_Spec!BB116*s_GSF_i*s_Fam*s_Foffset*acf!G116*s_ET_iw*(1/24)*s_EF_iw*(1/365)))*Rad_Spec!BF116,".")</f>
        <v>218199.37908977887</v>
      </c>
      <c r="R116" s="30">
        <f>IFERROR((s_DL/(Rad_Spec!AY116*s_GSF_i*s_Fam*s_Foffset*acf!C116*s_ET_iw*(1/24)*s_EF_iw*(1/365)))*Rad_Spec!BF116,".")</f>
        <v>187978.60119494834</v>
      </c>
    </row>
    <row r="117" spans="1:18">
      <c r="A117" s="88" t="s">
        <v>124</v>
      </c>
      <c r="B117" s="28"/>
      <c r="C117" s="30">
        <f>IFERROR((s_DL/(k_decay*Rad_Spec!V117*s_IFD_iw*s_EF_iw))*Rad_Spec!BF117,".")</f>
        <v>7.1472813643255053</v>
      </c>
      <c r="D117" s="30">
        <f>IFERROR((s_DL/(k_decay*Rad_Spec!AN117*s_IRA_iw*(1/s_PEFm_pp)*s_SLF*s_ET_iw*s_EF_iw))*Rad_Spec!BF117,".")</f>
        <v>0.79612037592471896</v>
      </c>
      <c r="E117" s="30">
        <f>IFERROR((s_DL/(k_decay*Rad_Spec!AN117*s_IRA_iw*(1/s_PEF)*s_SLF*s_ET_iw*s_EF_iw))*Rad_Spec!BF117,".")</f>
        <v>3.9073740533325791</v>
      </c>
      <c r="F117" s="30">
        <f>IFERROR((s_DL/(k_decay*Rad_Spec!AY117*s_GSF_i*s_Fam*s_Foffset*acf!C117*s_ET_iw*(1/24)*s_EF_iw*(1/365)))*Rad_Spec!BF117,".")</f>
        <v>844.28471114839294</v>
      </c>
      <c r="G117" s="30">
        <f t="shared" si="6"/>
        <v>2.5187386045596467</v>
      </c>
      <c r="H117" s="30">
        <f t="shared" si="7"/>
        <v>0.71572266720243238</v>
      </c>
      <c r="I117" s="89">
        <f>IFERROR((s_DL/(Rad_Spec!AV117*s_GSF_i*s_Fam*s_Foffset*Fsurf!C117*s_EF_iw*(1/365)*s_ET_iw*(1/24)))*Rad_Spec!BF117,".")</f>
        <v>286.5447700530359</v>
      </c>
      <c r="J117" s="30">
        <f>IFERROR((s_DL/(Rad_Spec!AZ117*s_GSF_i*s_Fam*s_Foffset*Fsurf!C117*s_EF_iw*(1/365)*s_ET_iw*(1/24)))*Rad_Spec!BF117,".")</f>
        <v>720.50274550907875</v>
      </c>
      <c r="K117" s="30">
        <f>IFERROR((s_DL/(Rad_Spec!BA117*s_GSF_i*s_Fam*s_Foffset*Fsurf!C117*s_EF_iw*(1/365)*s_ET_iw*(1/24)))*Rad_Spec!BF117,".")</f>
        <v>328.01835519229104</v>
      </c>
      <c r="L117" s="30">
        <f>IFERROR((s_DL/(Rad_Spec!BB117*s_GSF_i*s_Fam*s_Foffset*Fsurf!C117*s_EF_iw*(1/365)*s_ET_iw*(1/24)))*Rad_Spec!BF117,".")</f>
        <v>286.5447700530359</v>
      </c>
      <c r="M117" s="30">
        <f>IFERROR((s_DL/(Rad_Spec!AY117*s_GSF_i*s_Fam*s_Foffset*Fsurf!C117*s_EF_iw*(1/365)*s_ET_iw*(1/24)))*Rad_Spec!BF117,".")</f>
        <v>647.7374150644938</v>
      </c>
      <c r="N117" s="30">
        <f>IFERROR((s_DL/(Rad_Spec!AV117*s_GSF_i*s_Fam*s_Foffset*acf!D117*s_ET_iw*(1/24)*s_EF_iw*(1/365)))*Rad_Spec!BF117,".")</f>
        <v>315.34494778887489</v>
      </c>
      <c r="O117" s="30">
        <f>IFERROR((s_DL/(Rad_Spec!AZ117*s_GSF_i*s_Fam*s_Foffset*acf!E117*s_ET_iw*(1/24)*s_EF_iw*(1/365)))*Rad_Spec!BF117,".")</f>
        <v>878.58319862823487</v>
      </c>
      <c r="P117" s="30">
        <f>IFERROR((s_DL/(Rad_Spec!BA117*s_GSF_i*s_Fam*s_Foffset*acf!F117*s_ET_iw*(1/24)*s_EF_iw*(1/365)))*Rad_Spec!BF117,".")</f>
        <v>400.90559963278901</v>
      </c>
      <c r="Q117" s="30">
        <f>IFERROR((s_DL/(Rad_Spec!BB117*s_GSF_i*s_Fam*s_Foffset*acf!G117*s_ET_iw*(1/24)*s_EF_iw*(1/365)))*Rad_Spec!BF117,".")</f>
        <v>350.22138562037708</v>
      </c>
      <c r="R117" s="30">
        <f>IFERROR((s_DL/(Rad_Spec!AY117*s_GSF_i*s_Fam*s_Foffset*acf!C117*s_ET_iw*(1/24)*s_EF_iw*(1/365)))*Rad_Spec!BF117,".")</f>
        <v>747.02046788323833</v>
      </c>
    </row>
    <row r="118" spans="1:18">
      <c r="A118" s="88" t="s">
        <v>125</v>
      </c>
      <c r="B118" s="28"/>
      <c r="C118" s="30">
        <f>IFERROR((s_DL/(k_decay*Rad_Spec!V118*s_IFD_iw*s_EF_iw))*Rad_Spec!BF118,".")</f>
        <v>47457.92001708044</v>
      </c>
      <c r="D118" s="30">
        <f>IFERROR((s_DL/(k_decay*Rad_Spec!AN118*s_IRA_iw*(1/s_PEFm_pp)*s_SLF*s_ET_iw*s_EF_iw))*Rad_Spec!BF118,".")</f>
        <v>114421.54400135941</v>
      </c>
      <c r="E118" s="30">
        <f>IFERROR((s_DL/(k_decay*Rad_Spec!AN118*s_IRA_iw*(1/s_PEF)*s_SLF*s_ET_iw*s_EF_iw))*Rad_Spec!BF118,".")</f>
        <v>561583.12950332067</v>
      </c>
      <c r="F118" s="30">
        <f>IFERROR((s_DL/(k_decay*Rad_Spec!AY118*s_GSF_i*s_Fam*s_Foffset*acf!C118*s_ET_iw*(1/24)*s_EF_iw*(1/365)))*Rad_Spec!BF118,".")</f>
        <v>20914.713320548912</v>
      </c>
      <c r="G118" s="30">
        <f t="shared" si="6"/>
        <v>14151.235324126597</v>
      </c>
      <c r="H118" s="30">
        <f t="shared" si="7"/>
        <v>12882.590143781144</v>
      </c>
      <c r="I118" s="89">
        <f>IFERROR((s_DL/(Rad_Spec!AV118*s_GSF_i*s_Fam*s_Foffset*Fsurf!C118*s_EF_iw*(1/365)*s_ET_iw*(1/24)))*Rad_Spec!BF118,".")</f>
        <v>3192.3612754699489</v>
      </c>
      <c r="J118" s="30">
        <f>IFERROR((s_DL/(Rad_Spec!AZ118*s_GSF_i*s_Fam*s_Foffset*Fsurf!C118*s_EF_iw*(1/365)*s_ET_iw*(1/24)))*Rad_Spec!BF118,".")</f>
        <v>16395.438892128968</v>
      </c>
      <c r="K118" s="30">
        <f>IFERROR((s_DL/(Rad_Spec!BA118*s_GSF_i*s_Fam*s_Foffset*Fsurf!C118*s_EF_iw*(1/365)*s_ET_iw*(1/24)))*Rad_Spec!BF118,".")</f>
        <v>5760.7610289162239</v>
      </c>
      <c r="L118" s="30">
        <f>IFERROR((s_DL/(Rad_Spec!BB118*s_GSF_i*s_Fam*s_Foffset*Fsurf!C118*s_EF_iw*(1/365)*s_ET_iw*(1/24)))*Rad_Spec!BF118,".")</f>
        <v>3662.9116368831487</v>
      </c>
      <c r="M118" s="30">
        <f>IFERROR((s_DL/(Rad_Spec!AY118*s_GSF_i*s_Fam*s_Foffset*Fsurf!C118*s_EF_iw*(1/365)*s_ET_iw*(1/24)))*Rad_Spec!BF118,".")</f>
        <v>16599.884674048237</v>
      </c>
      <c r="N118" s="30">
        <f>IFERROR((s_DL/(Rad_Spec!AV118*s_GSF_i*s_Fam*s_Foffset*acf!D118*s_ET_iw*(1/24)*s_EF_iw*(1/365)))*Rad_Spec!BF118,".")</f>
        <v>3297.7148080372158</v>
      </c>
      <c r="O118" s="30">
        <f>IFERROR((s_DL/(Rad_Spec!AZ118*s_GSF_i*s_Fam*s_Foffset*acf!E118*s_ET_iw*(1/24)*s_EF_iw*(1/365)))*Rad_Spec!BF118,".")</f>
        <v>17162.050389540582</v>
      </c>
      <c r="P118" s="30">
        <f>IFERROR((s_DL/(Rad_Spec!BA118*s_GSF_i*s_Fam*s_Foffset*acf!F118*s_ET_iw*(1/24)*s_EF_iw*(1/365)))*Rad_Spec!BF118,".")</f>
        <v>6006.3598043298798</v>
      </c>
      <c r="Q118" s="30">
        <f>IFERROR((s_DL/(Rad_Spec!BB118*s_GSF_i*s_Fam*s_Foffset*acf!G118*s_ET_iw*(1/24)*s_EF_iw*(1/365)))*Rad_Spec!BF118,".")</f>
        <v>3924.5881777702898</v>
      </c>
      <c r="R118" s="30">
        <f>IFERROR((s_DL/(Rad_Spec!AY118*s_GSF_i*s_Fam*s_Foffset*acf!C118*s_ET_iw*(1/24)*s_EF_iw*(1/365)))*Rad_Spec!BF118,".")</f>
        <v>18505.272835165903</v>
      </c>
    </row>
    <row r="119" spans="1:18">
      <c r="A119" s="34" t="s">
        <v>126</v>
      </c>
      <c r="B119" s="90" t="s">
        <v>9</v>
      </c>
      <c r="C119" s="30" t="str">
        <f>IFERROR((s_DL/(k_decay*Rad_Spec!V119*s_IFD_iw*s_EF_iw))*Rad_Spec!BF119,".")</f>
        <v>.</v>
      </c>
      <c r="D119" s="30" t="str">
        <f>IFERROR((s_DL/(k_decay*Rad_Spec!AN119*s_IRA_iw*(1/s_PEFm_pp)*s_SLF*s_ET_iw*s_EF_iw))*Rad_Spec!BF119,".")</f>
        <v>.</v>
      </c>
      <c r="E119" s="30" t="str">
        <f>IFERROR((s_DL/(k_decay*Rad_Spec!AN119*s_IRA_iw*(1/s_PEF)*s_SLF*s_ET_iw*s_EF_iw))*Rad_Spec!BF119,".")</f>
        <v>.</v>
      </c>
      <c r="F119" s="30">
        <f>IFERROR((s_DL/(k_decay*Rad_Spec!AY119*s_GSF_i*s_Fam*s_Foffset*acf!C119*s_ET_iw*(1/24)*s_EF_iw*(1/365)))*Rad_Spec!BF119,".")</f>
        <v>144772795.01373783</v>
      </c>
      <c r="G119" s="30">
        <f t="shared" si="6"/>
        <v>144772795.01373783</v>
      </c>
      <c r="H119" s="30">
        <f t="shared" si="7"/>
        <v>144772795.01373783</v>
      </c>
      <c r="I119" s="89">
        <f>IFERROR((s_DL/(Rad_Spec!AV119*s_GSF_i*s_Fam*s_Foffset*Fsurf!C119*s_EF_iw*(1/365)*s_ET_iw*(1/24)))*Rad_Spec!BF119,".")</f>
        <v>621010389.25093329</v>
      </c>
      <c r="J119" s="30">
        <f>IFERROR((s_DL/(Rad_Spec!AZ119*s_GSF_i*s_Fam*s_Foffset*Fsurf!C119*s_EF_iw*(1/365)*s_ET_iw*(1/24)))*Rad_Spec!BF119,".")</f>
        <v>1046234251.8414735</v>
      </c>
      <c r="K119" s="30">
        <f>IFERROR((s_DL/(Rad_Spec!BA119*s_GSF_i*s_Fam*s_Foffset*Fsurf!C119*s_EF_iw*(1/365)*s_ET_iw*(1/24)))*Rad_Spec!BF119,".")</f>
        <v>750478986.30324793</v>
      </c>
      <c r="L119" s="30">
        <f>IFERROR((s_DL/(Rad_Spec!BB119*s_GSF_i*s_Fam*s_Foffset*Fsurf!C119*s_EF_iw*(1/365)*s_ET_iw*(1/24)))*Rad_Spec!BF119,".")</f>
        <v>636838240.25133169</v>
      </c>
      <c r="M119" s="30">
        <f>IFERROR((s_DL/(Rad_Spec!AY119*s_GSF_i*s_Fam*s_Foffset*Fsurf!C119*s_EF_iw*(1/365)*s_ET_iw*(1/24)))*Rad_Spec!BF119,".")</f>
        <v>110908774.39387165</v>
      </c>
      <c r="N119" s="30">
        <f>IFERROR((s_DL/(Rad_Spec!AV119*s_GSF_i*s_Fam*s_Foffset*acf!D119*s_ET_iw*(1/24)*s_EF_iw*(1/365)))*Rad_Spec!BF119,".")</f>
        <v>698231440.59315634</v>
      </c>
      <c r="O119" s="30">
        <f>IFERROR((s_DL/(Rad_Spec!AZ119*s_GSF_i*s_Fam*s_Foffset*acf!E119*s_ET_iw*(1/24)*s_EF_iw*(1/365)))*Rad_Spec!BF119,".")</f>
        <v>1246142084.8880677</v>
      </c>
      <c r="P119" s="30">
        <f>IFERROR((s_DL/(Rad_Spec!BA119*s_GSF_i*s_Fam*s_Foffset*acf!F119*s_ET_iw*(1/24)*s_EF_iw*(1/365)))*Rad_Spec!BF119,".")</f>
        <v>904221555.52697098</v>
      </c>
      <c r="Q119" s="30">
        <f>IFERROR((s_DL/(Rad_Spec!BB119*s_GSF_i*s_Fam*s_Foffset*acf!G119*s_ET_iw*(1/24)*s_EF_iw*(1/365)))*Rad_Spec!BF119,".")</f>
        <v>761156502.27528512</v>
      </c>
      <c r="R119" s="30">
        <f>IFERROR((s_DL/(Rad_Spec!AY119*s_GSF_i*s_Fam*s_Foffset*acf!C119*s_ET_iw*(1/24)*s_EF_iw*(1/365)))*Rad_Spec!BF119,".")</f>
        <v>128094515.55841134</v>
      </c>
    </row>
    <row r="120" spans="1:18">
      <c r="A120" s="34" t="s">
        <v>127</v>
      </c>
      <c r="B120" s="28" t="s">
        <v>9</v>
      </c>
      <c r="C120" s="30" t="str">
        <f>IFERROR((s_DL/(k_decay*Rad_Spec!V120*s_IFD_iw*s_EF_iw))*Rad_Spec!BF120,".")</f>
        <v>.</v>
      </c>
      <c r="D120" s="30" t="str">
        <f>IFERROR((s_DL/(k_decay*Rad_Spec!AN120*s_IRA_iw*(1/s_PEFm_pp)*s_SLF*s_ET_iw*s_EF_iw))*Rad_Spec!BF120,".")</f>
        <v>.</v>
      </c>
      <c r="E120" s="30" t="str">
        <f>IFERROR((s_DL/(k_decay*Rad_Spec!AN120*s_IRA_iw*(1/s_PEF)*s_SLF*s_ET_iw*s_EF_iw))*Rad_Spec!BF120,".")</f>
        <v>.</v>
      </c>
      <c r="F120" s="30">
        <f>IFERROR((s_DL/(k_decay*Rad_Spec!AY120*s_GSF_i*s_Fam*s_Foffset*acf!C120*s_ET_iw*(1/24)*s_EF_iw*(1/365)))*Rad_Spec!BF120,".")</f>
        <v>9254263.7399914823</v>
      </c>
      <c r="G120" s="30">
        <f t="shared" si="6"/>
        <v>9254263.7399914823</v>
      </c>
      <c r="H120" s="30">
        <f t="shared" si="7"/>
        <v>9254263.7399914823</v>
      </c>
      <c r="I120" s="89">
        <f>IFERROR((s_DL/(Rad_Spec!AV120*s_GSF_i*s_Fam*s_Foffset*Fsurf!C120*s_EF_iw*(1/365)*s_ET_iw*(1/24)))*Rad_Spec!BF120,".")</f>
        <v>1370814.3673063433</v>
      </c>
      <c r="J120" s="30">
        <f>IFERROR((s_DL/(Rad_Spec!AZ120*s_GSF_i*s_Fam*s_Foffset*Fsurf!C120*s_EF_iw*(1/365)*s_ET_iw*(1/24)))*Rad_Spec!BF120,".")</f>
        <v>7495961.1037624637</v>
      </c>
      <c r="K120" s="30">
        <f>IFERROR((s_DL/(Rad_Spec!BA120*s_GSF_i*s_Fam*s_Foffset*Fsurf!C120*s_EF_iw*(1/365)*s_ET_iw*(1/24)))*Rad_Spec!BF120,".")</f>
        <v>2609091.4339062725</v>
      </c>
      <c r="L120" s="30">
        <f>IFERROR((s_DL/(Rad_Spec!BB120*s_GSF_i*s_Fam*s_Foffset*Fsurf!C120*s_EF_iw*(1/365)*s_ET_iw*(1/24)))*Rad_Spec!BF120,".")</f>
        <v>1631245.4215441628</v>
      </c>
      <c r="M120" s="30">
        <f>IFERROR((s_DL/(Rad_Spec!AY120*s_GSF_i*s_Fam*s_Foffset*Fsurf!C120*s_EF_iw*(1/365)*s_ET_iw*(1/24)))*Rad_Spec!BF120,".")</f>
        <v>7471518.2353977915</v>
      </c>
      <c r="N120" s="30">
        <f>IFERROR((s_DL/(Rad_Spec!AV120*s_GSF_i*s_Fam*s_Foffset*acf!D120*s_ET_iw*(1/24)*s_EF_iw*(1/365)))*Rad_Spec!BF120,".")</f>
        <v>1383911.3198602255</v>
      </c>
      <c r="O120" s="30">
        <f>IFERROR((s_DL/(Rad_Spec!AZ120*s_GSF_i*s_Fam*s_Foffset*acf!E120*s_ET_iw*(1/24)*s_EF_iw*(1/365)))*Rad_Spec!BF120,".")</f>
        <v>7658491.773910936</v>
      </c>
      <c r="P120" s="30">
        <f>IFERROR((s_DL/(Rad_Spec!BA120*s_GSF_i*s_Fam*s_Foffset*acf!F120*s_ET_iw*(1/24)*s_EF_iw*(1/365)))*Rad_Spec!BF120,".")</f>
        <v>2634951.4551980854</v>
      </c>
      <c r="Q120" s="30">
        <f>IFERROR((s_DL/(Rad_Spec!BB120*s_GSF_i*s_Fam*s_Foffset*acf!G120*s_ET_iw*(1/24)*s_EF_iw*(1/365)))*Rad_Spec!BF120,".")</f>
        <v>1698018.1717572296</v>
      </c>
      <c r="R120" s="30">
        <f>IFERROR((s_DL/(Rad_Spec!AY120*s_GSF_i*s_Fam*s_Foffset*acf!C120*s_ET_iw*(1/24)*s_EF_iw*(1/365)))*Rad_Spec!BF120,".")</f>
        <v>8188143.5701472349</v>
      </c>
    </row>
    <row r="121" spans="1:18">
      <c r="A121" s="34" t="s">
        <v>128</v>
      </c>
      <c r="B121" s="90" t="s">
        <v>9</v>
      </c>
      <c r="C121" s="30" t="str">
        <f>IFERROR((s_DL/(k_decay*Rad_Spec!V121*s_IFD_iw*s_EF_iw))*Rad_Spec!BF121,".")</f>
        <v>.</v>
      </c>
      <c r="D121" s="30" t="str">
        <f>IFERROR((s_DL/(k_decay*Rad_Spec!AN121*s_IRA_iw*(1/s_PEFm_pp)*s_SLF*s_ET_iw*s_EF_iw))*Rad_Spec!BF121,".")</f>
        <v>.</v>
      </c>
      <c r="E121" s="30" t="str">
        <f>IFERROR((s_DL/(k_decay*Rad_Spec!AN121*s_IRA_iw*(1/s_PEF)*s_SLF*s_ET_iw*s_EF_iw))*Rad_Spec!BF121,".")</f>
        <v>.</v>
      </c>
      <c r="F121" s="30">
        <f>IFERROR((s_DL/(k_decay*Rad_Spec!AY121*s_GSF_i*s_Fam*s_Foffset*acf!C121*s_ET_iw*(1/24)*s_EF_iw*(1/365)))*Rad_Spec!BF121,".")</f>
        <v>11699909.926891766</v>
      </c>
      <c r="G121" s="30">
        <f t="shared" si="6"/>
        <v>11699909.926891766</v>
      </c>
      <c r="H121" s="30">
        <f t="shared" si="7"/>
        <v>11699909.926891766</v>
      </c>
      <c r="I121" s="89" t="str">
        <f>IFERROR((s_DL/(Rad_Spec!AV121*s_GSF_i*s_Fam*s_Foffset*Fsurf!C121*s_EF_iw*(1/365)*s_ET_iw*(1/24)))*Rad_Spec!BF121,".")</f>
        <v>.</v>
      </c>
      <c r="J121" s="30" t="str">
        <f>IFERROR((s_DL/(Rad_Spec!AZ121*s_GSF_i*s_Fam*s_Foffset*Fsurf!C121*s_EF_iw*(1/365)*s_ET_iw*(1/24)))*Rad_Spec!BF121,".")</f>
        <v>.</v>
      </c>
      <c r="K121" s="30" t="str">
        <f>IFERROR((s_DL/(Rad_Spec!BA121*s_GSF_i*s_Fam*s_Foffset*Fsurf!C121*s_EF_iw*(1/365)*s_ET_iw*(1/24)))*Rad_Spec!BF121,".")</f>
        <v>.</v>
      </c>
      <c r="L121" s="30" t="str">
        <f>IFERROR((s_DL/(Rad_Spec!BB121*s_GSF_i*s_Fam*s_Foffset*Fsurf!C121*s_EF_iw*(1/365)*s_ET_iw*(1/24)))*Rad_Spec!BF121,".")</f>
        <v>.</v>
      </c>
      <c r="M121" s="30" t="str">
        <f>IFERROR((s_DL/(Rad_Spec!AY121*s_GSF_i*s_Fam*s_Foffset*Fsurf!C121*s_EF_iw*(1/365)*s_ET_iw*(1/24)))*Rad_Spec!BF121,".")</f>
        <v>.</v>
      </c>
      <c r="N121" s="30">
        <f>IFERROR((s_DL/(Rad_Spec!AV121*s_GSF_i*s_Fam*s_Foffset*acf!D121*s_ET_iw*(1/24)*s_EF_iw*(1/365)))*Rad_Spec!BF121,".")</f>
        <v>1771727.7439019403</v>
      </c>
      <c r="O121" s="30">
        <f>IFERROR((s_DL/(Rad_Spec!AZ121*s_GSF_i*s_Fam*s_Foffset*acf!E121*s_ET_iw*(1/24)*s_EF_iw*(1/365)))*Rad_Spec!BF121,".")</f>
        <v>9679294.8927634079</v>
      </c>
      <c r="P121" s="30">
        <f>IFERROR((s_DL/(Rad_Spec!BA121*s_GSF_i*s_Fam*s_Foffset*acf!F121*s_ET_iw*(1/24)*s_EF_iw*(1/365)))*Rad_Spec!BF121,".")</f>
        <v>3361367.6498790984</v>
      </c>
      <c r="Q121" s="30">
        <f>IFERROR((s_DL/(Rad_Spec!BB121*s_GSF_i*s_Fam*s_Foffset*acf!G121*s_ET_iw*(1/24)*s_EF_iw*(1/365)))*Rad_Spec!BF121,".")</f>
        <v>2111980.0157707687</v>
      </c>
      <c r="R121" s="30">
        <f>IFERROR((s_DL/(Rad_Spec!AY121*s_GSF_i*s_Fam*s_Foffset*acf!C121*s_ET_iw*(1/24)*s_EF_iw*(1/365)))*Rad_Spec!BF121,".")</f>
        <v>10352043.655854225</v>
      </c>
    </row>
    <row r="122" spans="1:18">
      <c r="A122" s="88" t="s">
        <v>129</v>
      </c>
      <c r="B122" s="28"/>
      <c r="C122" s="30">
        <f>IFERROR((s_DL/(k_decay*Rad_Spec!V122*s_IFD_iw*s_EF_iw))*Rad_Spec!BF122,".")</f>
        <v>23250.300694147183</v>
      </c>
      <c r="D122" s="30">
        <f>IFERROR((s_DL/(k_decay*Rad_Spec!AN122*s_IRA_iw*(1/s_PEFm_pp)*s_SLF*s_ET_iw*s_EF_iw))*Rad_Spec!BF122,".")</f>
        <v>77593.000357580677</v>
      </c>
      <c r="E122" s="30">
        <f>IFERROR((s_DL/(k_decay*Rad_Spec!AN122*s_IRA_iw*(1/s_PEF)*s_SLF*s_ET_iw*s_EF_iw))*Rad_Spec!BF122,".")</f>
        <v>380827.93191328313</v>
      </c>
      <c r="F122" s="30">
        <f>IFERROR((s_DL/(k_decay*Rad_Spec!AY122*s_GSF_i*s_Fam*s_Foffset*acf!C122*s_ET_iw*(1/24)*s_EF_iw*(1/365)))*Rad_Spec!BF122,".")</f>
        <v>41039.459658624321</v>
      </c>
      <c r="G122" s="30">
        <f t="shared" si="6"/>
        <v>14285.133329963142</v>
      </c>
      <c r="H122" s="30">
        <f t="shared" si="7"/>
        <v>12458.769350269409</v>
      </c>
      <c r="I122" s="89" t="str">
        <f>IFERROR((s_DL/(Rad_Spec!AV122*s_GSF_i*s_Fam*s_Foffset*Fsurf!C122*s_EF_iw*(1/365)*s_ET_iw*(1/24)))*Rad_Spec!BF122,".")</f>
        <v>.</v>
      </c>
      <c r="J122" s="30" t="str">
        <f>IFERROR((s_DL/(Rad_Spec!AZ122*s_GSF_i*s_Fam*s_Foffset*Fsurf!C122*s_EF_iw*(1/365)*s_ET_iw*(1/24)))*Rad_Spec!BF122,".")</f>
        <v>.</v>
      </c>
      <c r="K122" s="30" t="str">
        <f>IFERROR((s_DL/(Rad_Spec!BA122*s_GSF_i*s_Fam*s_Foffset*Fsurf!C122*s_EF_iw*(1/365)*s_ET_iw*(1/24)))*Rad_Spec!BF122,".")</f>
        <v>.</v>
      </c>
      <c r="L122" s="30" t="str">
        <f>IFERROR((s_DL/(Rad_Spec!BB122*s_GSF_i*s_Fam*s_Foffset*Fsurf!C122*s_EF_iw*(1/365)*s_ET_iw*(1/24)))*Rad_Spec!BF122,".")</f>
        <v>.</v>
      </c>
      <c r="M122" s="30" t="str">
        <f>IFERROR((s_DL/(Rad_Spec!AY122*s_GSF_i*s_Fam*s_Foffset*Fsurf!C122*s_EF_iw*(1/365)*s_ET_iw*(1/24)))*Rad_Spec!BF122,".")</f>
        <v>.</v>
      </c>
      <c r="N122" s="30">
        <f>IFERROR((s_DL/(Rad_Spec!AV122*s_GSF_i*s_Fam*s_Foffset*acf!D122*s_ET_iw*(1/24)*s_EF_iw*(1/365)))*Rad_Spec!BF122,".")</f>
        <v>8018.8017763451016</v>
      </c>
      <c r="O122" s="30">
        <f>IFERROR((s_DL/(Rad_Spec!AZ122*s_GSF_i*s_Fam*s_Foffset*acf!E122*s_ET_iw*(1/24)*s_EF_iw*(1/365)))*Rad_Spec!BF122,".")</f>
        <v>35955.099902019909</v>
      </c>
      <c r="P122" s="30">
        <f>IFERROR((s_DL/(Rad_Spec!BA122*s_GSF_i*s_Fam*s_Foffset*acf!F122*s_ET_iw*(1/24)*s_EF_iw*(1/365)))*Rad_Spec!BF122,".")</f>
        <v>13059.142283188063</v>
      </c>
      <c r="Q122" s="30">
        <f>IFERROR((s_DL/(Rad_Spec!BB122*s_GSF_i*s_Fam*s_Foffset*acf!G122*s_ET_iw*(1/24)*s_EF_iw*(1/365)))*Rad_Spec!BF122,".")</f>
        <v>8819.919957797274</v>
      </c>
      <c r="R122" s="30">
        <f>IFERROR((s_DL/(Rad_Spec!AY122*s_GSF_i*s_Fam*s_Foffset*acf!C122*s_ET_iw*(1/24)*s_EF_iw*(1/365)))*Rad_Spec!BF122,".")</f>
        <v>36311.585358641481</v>
      </c>
    </row>
    <row r="123" spans="1:18">
      <c r="A123" s="34" t="s">
        <v>130</v>
      </c>
      <c r="B123" s="28" t="s">
        <v>9</v>
      </c>
      <c r="C123" s="30">
        <f>IFERROR((s_DL/(k_decay*Rad_Spec!V123*s_IFD_iw*s_EF_iw))*Rad_Spec!BF123,".")</f>
        <v>0.80499692301702874</v>
      </c>
      <c r="D123" s="30">
        <f>IFERROR((s_DL/(k_decay*Rad_Spec!AN123*s_IRA_iw*(1/s_PEFm_pp)*s_SLF*s_ET_iw*s_EF_iw))*Rad_Spec!BF123,".")</f>
        <v>1.0220884115492419E-2</v>
      </c>
      <c r="E123" s="30">
        <f>IFERROR((s_DL/(k_decay*Rad_Spec!AN123*s_IRA_iw*(1/s_PEF)*s_SLF*s_ET_iw*s_EF_iw))*Rad_Spec!BF123,".")</f>
        <v>5.0164295002004325E-2</v>
      </c>
      <c r="F123" s="30">
        <f>IFERROR((s_DL/(k_decay*Rad_Spec!AY123*s_GSF_i*s_Fam*s_Foffset*acf!C123*s_ET_iw*(1/24)*s_EF_iw*(1/365)))*Rad_Spec!BF123,".")</f>
        <v>202188.91367179091</v>
      </c>
      <c r="G123" s="30">
        <f t="shared" si="6"/>
        <v>4.7221614871822137E-2</v>
      </c>
      <c r="H123" s="30">
        <f t="shared" si="7"/>
        <v>1.009273813794207E-2</v>
      </c>
      <c r="I123" s="89">
        <f>IFERROR((s_DL/(Rad_Spec!AV123*s_GSF_i*s_Fam*s_Foffset*Fsurf!C123*s_EF_iw*(1/365)*s_ET_iw*(1/24)))*Rad_Spec!BF123,".")</f>
        <v>89663.042252380852</v>
      </c>
      <c r="J123" s="30">
        <f>IFERROR((s_DL/(Rad_Spec!AZ123*s_GSF_i*s_Fam*s_Foffset*Fsurf!C123*s_EF_iw*(1/365)*s_ET_iw*(1/24)))*Rad_Spec!BF123,".")</f>
        <v>304235.97784945776</v>
      </c>
      <c r="K123" s="30">
        <f>IFERROR((s_DL/(Rad_Spec!BA123*s_GSF_i*s_Fam*s_Foffset*Fsurf!C123*s_EF_iw*(1/365)*s_ET_iw*(1/24)))*Rad_Spec!BF123,".")</f>
        <v>125681.52931102959</v>
      </c>
      <c r="L123" s="30">
        <f>IFERROR((s_DL/(Rad_Spec!BB123*s_GSF_i*s_Fam*s_Foffset*Fsurf!C123*s_EF_iw*(1/365)*s_ET_iw*(1/24)))*Rad_Spec!BF123,".")</f>
        <v>92676.926025570094</v>
      </c>
      <c r="M123" s="30">
        <f>IFERROR((s_DL/(Rad_Spec!AY123*s_GSF_i*s_Fam*s_Foffset*Fsurf!C123*s_EF_iw*(1/365)*s_ET_iw*(1/24)))*Rad_Spec!BF123,".")</f>
        <v>148092.81250279295</v>
      </c>
      <c r="N123" s="30">
        <f>IFERROR((s_DL/(Rad_Spec!AV123*s_GSF_i*s_Fam*s_Foffset*acf!D123*s_ET_iw*(1/24)*s_EF_iw*(1/365)))*Rad_Spec!BF123,".")</f>
        <v>108312.95504087607</v>
      </c>
      <c r="O123" s="30">
        <f>IFERROR((s_DL/(Rad_Spec!AZ123*s_GSF_i*s_Fam*s_Foffset*acf!E123*s_ET_iw*(1/24)*s_EF_iw*(1/365)))*Rad_Spec!BF123,".")</f>
        <v>375094.73260796227</v>
      </c>
      <c r="P123" s="30">
        <f>IFERROR((s_DL/(Rad_Spec!BA123*s_GSF_i*s_Fam*s_Foffset*acf!F123*s_ET_iw*(1/24)*s_EF_iw*(1/365)))*Rad_Spec!BF123,".")</f>
        <v>156352.10706051087</v>
      </c>
      <c r="Q123" s="30">
        <f>IFERROR((s_DL/(Rad_Spec!BB123*s_GSF_i*s_Fam*s_Foffset*acf!G123*s_ET_iw*(1/24)*s_EF_iw*(1/365)))*Rad_Spec!BF123,".")</f>
        <v>116467.98980981168</v>
      </c>
      <c r="R123" s="30">
        <f>IFERROR((s_DL/(Rad_Spec!AY123*s_GSF_i*s_Fam*s_Foffset*acf!C123*s_ET_iw*(1/24)*s_EF_iw*(1/365)))*Rad_Spec!BF123,".")</f>
        <v>178896.11750337391</v>
      </c>
    </row>
    <row r="124" spans="1:18">
      <c r="A124" s="88" t="s">
        <v>131</v>
      </c>
      <c r="B124" s="28"/>
      <c r="C124" s="30">
        <f>IFERROR((s_DL/(k_decay*Rad_Spec!V124*s_IFD_iw*s_EF_iw))*Rad_Spec!BF124,".")</f>
        <v>0.83264264493717088</v>
      </c>
      <c r="D124" s="30">
        <f>IFERROR((s_DL/(k_decay*Rad_Spec!AN124*s_IRA_iw*(1/s_PEFm_pp)*s_SLF*s_ET_iw*s_EF_iw))*Rad_Spec!BF124,".")</f>
        <v>1.042326988554401E-2</v>
      </c>
      <c r="E124" s="30">
        <f>IFERROR((s_DL/(k_decay*Rad_Spec!AN124*s_IRA_iw*(1/s_PEF)*s_SLF*s_ET_iw*s_EF_iw))*Rad_Spec!BF124,".")</f>
        <v>5.1157608237763164E-2</v>
      </c>
      <c r="F124" s="30">
        <f>IFERROR((s_DL/(k_decay*Rad_Spec!AY124*s_GSF_i*s_Fam*s_Foffset*acf!C124*s_ET_iw*(1/24)*s_EF_iw*(1/365)))*Rad_Spec!BF124,".")</f>
        <v>165934.22288525672</v>
      </c>
      <c r="G124" s="30">
        <f t="shared" si="6"/>
        <v>4.8196403776207014E-2</v>
      </c>
      <c r="H124" s="30">
        <f t="shared" si="7"/>
        <v>1.0294400847400218E-2</v>
      </c>
      <c r="I124" s="89">
        <f>IFERROR((s_DL/(Rad_Spec!AV124*s_GSF_i*s_Fam*s_Foffset*Fsurf!C124*s_EF_iw*(1/365)*s_ET_iw*(1/24)))*Rad_Spec!BF124,".")</f>
        <v>237864.32078986664</v>
      </c>
      <c r="J124" s="30">
        <f>IFERROR((s_DL/(Rad_Spec!AZ124*s_GSF_i*s_Fam*s_Foffset*Fsurf!C124*s_EF_iw*(1/365)*s_ET_iw*(1/24)))*Rad_Spec!BF124,".")</f>
        <v>524492.24488826375</v>
      </c>
      <c r="K124" s="30">
        <f>IFERROR((s_DL/(Rad_Spec!BA124*s_GSF_i*s_Fam*s_Foffset*Fsurf!C124*s_EF_iw*(1/365)*s_ET_iw*(1/24)))*Rad_Spec!BF124,".")</f>
        <v>282082.6881161881</v>
      </c>
      <c r="L124" s="30">
        <f>IFERROR((s_DL/(Rad_Spec!BB124*s_GSF_i*s_Fam*s_Foffset*Fsurf!C124*s_EF_iw*(1/365)*s_ET_iw*(1/24)))*Rad_Spec!BF124,".")</f>
        <v>239157.06166372463</v>
      </c>
      <c r="M124" s="30">
        <f>IFERROR((s_DL/(Rad_Spec!AY124*s_GSF_i*s_Fam*s_Foffset*Fsurf!C124*s_EF_iw*(1/365)*s_ET_iw*(1/24)))*Rad_Spec!BF124,".")</f>
        <v>121237.06082204382</v>
      </c>
      <c r="N124" s="30">
        <f>IFERROR((s_DL/(Rad_Spec!AV124*s_GSF_i*s_Fam*s_Foffset*acf!D124*s_ET_iw*(1/24)*s_EF_iw*(1/365)))*Rad_Spec!BF124,".")</f>
        <v>288053.69247652852</v>
      </c>
      <c r="O124" s="30">
        <f>IFERROR((s_DL/(Rad_Spec!AZ124*s_GSF_i*s_Fam*s_Foffset*acf!E124*s_ET_iw*(1/24)*s_EF_iw*(1/365)))*Rad_Spec!BF124,".")</f>
        <v>646457.42274355562</v>
      </c>
      <c r="P124" s="30">
        <f>IFERROR((s_DL/(Rad_Spec!BA124*s_GSF_i*s_Fam*s_Foffset*acf!F124*s_ET_iw*(1/24)*s_EF_iw*(1/365)))*Rad_Spec!BF124,".")</f>
        <v>350752.19250447256</v>
      </c>
      <c r="Q124" s="30">
        <f>IFERROR((s_DL/(Rad_Spec!BB124*s_GSF_i*s_Fam*s_Foffset*acf!G124*s_ET_iw*(1/24)*s_EF_iw*(1/365)))*Rad_Spec!BF124,".")</f>
        <v>295864.35966236668</v>
      </c>
      <c r="R124" s="30">
        <f>IFERROR((s_DL/(Rad_Spec!AY124*s_GSF_i*s_Fam*s_Foffset*acf!C124*s_ET_iw*(1/24)*s_EF_iw*(1/365)))*Rad_Spec!BF124,".")</f>
        <v>146818.08065549502</v>
      </c>
    </row>
    <row r="125" spans="1:18">
      <c r="A125" s="88" t="s">
        <v>132</v>
      </c>
      <c r="B125" s="28"/>
      <c r="C125" s="30">
        <f>IFERROR((s_DL/(k_decay*Rad_Spec!V125*s_IFD_iw*s_EF_iw))*Rad_Spec!BF125,".")</f>
        <v>0.88256427549546923</v>
      </c>
      <c r="D125" s="30">
        <f>IFERROR((s_DL/(k_decay*Rad_Spec!AN125*s_IRA_iw*(1/s_PEFm_pp)*s_SLF*s_ET_iw*s_EF_iw))*Rad_Spec!BF125,".")</f>
        <v>1.1530654379297765E-2</v>
      </c>
      <c r="E125" s="30">
        <f>IFERROR((s_DL/(k_decay*Rad_Spec!AN125*s_IRA_iw*(1/s_PEF)*s_SLF*s_ET_iw*s_EF_iw))*Rad_Spec!BF125,".")</f>
        <v>5.6592672543120698E-2</v>
      </c>
      <c r="F125" s="30">
        <f>IFERROR((s_DL/(k_decay*Rad_Spec!AY125*s_GSF_i*s_Fam*s_Foffset*acf!C125*s_ET_iw*(1/24)*s_EF_iw*(1/365)))*Rad_Spec!BF125,".")</f>
        <v>684.05287471989004</v>
      </c>
      <c r="G125" s="30">
        <f t="shared" si="6"/>
        <v>5.3178319436271923E-2</v>
      </c>
      <c r="H125" s="30">
        <f t="shared" si="7"/>
        <v>1.1381760441338809E-2</v>
      </c>
      <c r="I125" s="89">
        <f>IFERROR((s_DL/(Rad_Spec!AV125*s_GSF_i*s_Fam*s_Foffset*Fsurf!C125*s_EF_iw*(1/365)*s_ET_iw*(1/24)))*Rad_Spec!BF125,".")</f>
        <v>129.1875308839426</v>
      </c>
      <c r="J125" s="30">
        <f>IFERROR((s_DL/(Rad_Spec!AZ125*s_GSF_i*s_Fam*s_Foffset*Fsurf!C125*s_EF_iw*(1/365)*s_ET_iw*(1/24)))*Rad_Spec!BF125,".")</f>
        <v>514.82809863420277</v>
      </c>
      <c r="K125" s="30">
        <f>IFERROR((s_DL/(Rad_Spec!BA125*s_GSF_i*s_Fam*s_Foffset*Fsurf!C125*s_EF_iw*(1/365)*s_ET_iw*(1/24)))*Rad_Spec!BF125,".")</f>
        <v>186.32816954414801</v>
      </c>
      <c r="L125" s="30">
        <f>IFERROR((s_DL/(Rad_Spec!BB125*s_GSF_i*s_Fam*s_Foffset*Fsurf!C125*s_EF_iw*(1/365)*s_ET_iw*(1/24)))*Rad_Spec!BF125,".")</f>
        <v>132.72691529172184</v>
      </c>
      <c r="M125" s="30">
        <f>IFERROR((s_DL/(Rad_Spec!AY125*s_GSF_i*s_Fam*s_Foffset*Fsurf!C125*s_EF_iw*(1/365)*s_ET_iw*(1/24)))*Rad_Spec!BF125,".")</f>
        <v>519.5507281747249</v>
      </c>
      <c r="N125" s="30">
        <f>IFERROR((s_DL/(Rad_Spec!AV125*s_GSF_i*s_Fam*s_Foffset*acf!D125*s_ET_iw*(1/24)*s_EF_iw*(1/365)))*Rad_Spec!BF125,".")</f>
        <v>170.39893779488364</v>
      </c>
      <c r="O125" s="30">
        <f>IFERROR((s_DL/(Rad_Spec!AZ125*s_GSF_i*s_Fam*s_Foffset*acf!E125*s_ET_iw*(1/24)*s_EF_iw*(1/365)))*Rad_Spec!BF125,".")</f>
        <v>637.09977205982591</v>
      </c>
      <c r="P125" s="30">
        <f>IFERROR((s_DL/(Rad_Spec!BA125*s_GSF_i*s_Fam*s_Foffset*acf!F125*s_ET_iw*(1/24)*s_EF_iw*(1/365)))*Rad_Spec!BF125,".")</f>
        <v>229.08930516231757</v>
      </c>
      <c r="Q125" s="30">
        <f>IFERROR((s_DL/(Rad_Spec!BB125*s_GSF_i*s_Fam*s_Foffset*acf!G125*s_ET_iw*(1/24)*s_EF_iw*(1/365)))*Rad_Spec!BF125,".")</f>
        <v>164.65311924027117</v>
      </c>
      <c r="R125" s="30">
        <f>IFERROR((s_DL/(Rad_Spec!AY125*s_GSF_i*s_Fam*s_Foffset*acf!C125*s_ET_iw*(1/24)*s_EF_iw*(1/365)))*Rad_Spec!BF125,".")</f>
        <v>605.24784090317621</v>
      </c>
    </row>
    <row r="126" spans="1:18">
      <c r="A126" s="88" t="s">
        <v>133</v>
      </c>
      <c r="B126" s="28"/>
      <c r="C126" s="30">
        <f>IFERROR((s_DL/(k_decay*Rad_Spec!V126*s_IFD_iw*s_EF_iw))*Rad_Spec!BF126,".")</f>
        <v>0.92412015891015753</v>
      </c>
      <c r="D126" s="30">
        <f>IFERROR((s_DL/(k_decay*Rad_Spec!AN126*s_IRA_iw*(1/s_PEFm_pp)*s_SLF*s_ET_iw*s_EF_iw))*Rad_Spec!BF126,".")</f>
        <v>1.2128443944691546E-2</v>
      </c>
      <c r="E126" s="30">
        <f>IFERROR((s_DL/(k_decay*Rad_Spec!AN126*s_IRA_iw*(1/s_PEF)*s_SLF*s_ET_iw*s_EF_iw))*Rad_Spec!BF126,".")</f>
        <v>5.9526635179687482E-2</v>
      </c>
      <c r="F126" s="30">
        <f>IFERROR((s_DL/(k_decay*Rad_Spec!AY126*s_GSF_i*s_Fam*s_Foffset*acf!C126*s_ET_iw*(1/24)*s_EF_iw*(1/365)))*Rad_Spec!BF126,".")</f>
        <v>246142.52744341441</v>
      </c>
      <c r="G126" s="30">
        <f t="shared" si="6"/>
        <v>5.5924292534458485E-2</v>
      </c>
      <c r="H126" s="30">
        <f t="shared" si="7"/>
        <v>1.1971327878309901E-2</v>
      </c>
      <c r="I126" s="89">
        <f>IFERROR((s_DL/(Rad_Spec!AV126*s_GSF_i*s_Fam*s_Foffset*Fsurf!C126*s_EF_iw*(1/365)*s_ET_iw*(1/24)))*Rad_Spec!BF126,".")</f>
        <v>479878.34243512078</v>
      </c>
      <c r="J126" s="30">
        <f>IFERROR((s_DL/(Rad_Spec!AZ126*s_GSF_i*s_Fam*s_Foffset*Fsurf!C126*s_EF_iw*(1/365)*s_ET_iw*(1/24)))*Rad_Spec!BF126,".")</f>
        <v>1032977.5587159764</v>
      </c>
      <c r="K126" s="30">
        <f>IFERROR((s_DL/(Rad_Spec!BA126*s_GSF_i*s_Fam*s_Foffset*Fsurf!C126*s_EF_iw*(1/365)*s_ET_iw*(1/24)))*Rad_Spec!BF126,".")</f>
        <v>615452.36365455377</v>
      </c>
      <c r="L126" s="30">
        <f>IFERROR((s_DL/(Rad_Spec!BB126*s_GSF_i*s_Fam*s_Foffset*Fsurf!C126*s_EF_iw*(1/365)*s_ET_iw*(1/24)))*Rad_Spec!BF126,".")</f>
        <v>508139.07622748945</v>
      </c>
      <c r="M126" s="30">
        <f>IFERROR((s_DL/(Rad_Spec!AY126*s_GSF_i*s_Fam*s_Foffset*Fsurf!C126*s_EF_iw*(1/365)*s_ET_iw*(1/24)))*Rad_Spec!BF126,".")</f>
        <v>179839.91518846742</v>
      </c>
      <c r="N126" s="30">
        <f>IFERROR((s_DL/(Rad_Spec!AV126*s_GSF_i*s_Fam*s_Foffset*acf!D126*s_ET_iw*(1/24)*s_EF_iw*(1/365)))*Rad_Spec!BF126,".")</f>
        <v>581132.67268893134</v>
      </c>
      <c r="O126" s="30">
        <f>IFERROR((s_DL/(Rad_Spec!AZ126*s_GSF_i*s_Fam*s_Foffset*acf!E126*s_ET_iw*(1/24)*s_EF_iw*(1/365)))*Rad_Spec!BF126,".")</f>
        <v>1271442.9682543096</v>
      </c>
      <c r="P126" s="30">
        <f>IFERROR((s_DL/(Rad_Spec!BA126*s_GSF_i*s_Fam*s_Foffset*acf!F126*s_ET_iw*(1/24)*s_EF_iw*(1/365)))*Rad_Spec!BF126,".")</f>
        <v>759287.42761789565</v>
      </c>
      <c r="Q126" s="30">
        <f>IFERROR((s_DL/(Rad_Spec!BB126*s_GSF_i*s_Fam*s_Foffset*acf!G126*s_ET_iw*(1/24)*s_EF_iw*(1/365)))*Rad_Spec!BF126,".")</f>
        <v>624787.17106339021</v>
      </c>
      <c r="R126" s="30">
        <f>IFERROR((s_DL/(Rad_Spec!AY126*s_GSF_i*s_Fam*s_Foffset*acf!C126*s_ET_iw*(1/24)*s_EF_iw*(1/365)))*Rad_Spec!BF126,".")</f>
        <v>217786.13729323403</v>
      </c>
    </row>
    <row r="127" spans="1:18">
      <c r="A127" s="88" t="s">
        <v>134</v>
      </c>
      <c r="B127" s="28"/>
      <c r="C127" s="30" t="str">
        <f>IFERROR((s_DL/(k_decay*Rad_Spec!V127*s_IFD_iw*s_EF_iw))*Rad_Spec!BF127,".")</f>
        <v>.</v>
      </c>
      <c r="D127" s="30" t="str">
        <f>IFERROR((s_DL/(k_decay*Rad_Spec!AN127*s_IRA_iw*(1/s_PEFm_pp)*s_SLF*s_ET_iw*s_EF_iw))*Rad_Spec!BF127,".")</f>
        <v>.</v>
      </c>
      <c r="E127" s="30" t="str">
        <f>IFERROR((s_DL/(k_decay*Rad_Spec!AN127*s_IRA_iw*(1/s_PEF)*s_SLF*s_ET_iw*s_EF_iw))*Rad_Spec!BF127,".")</f>
        <v>.</v>
      </c>
      <c r="F127" s="30" t="str">
        <f>IFERROR((s_DL/(k_decay*Rad_Spec!AY127*s_GSF_i*s_Fam*s_Foffset*acf!C127*s_ET_iw*(1/24)*s_EF_iw*(1/365)))*Rad_Spec!BF127,".")</f>
        <v>.</v>
      </c>
      <c r="G127" s="30" t="str">
        <f t="shared" si="6"/>
        <v>.</v>
      </c>
      <c r="H127" s="30" t="str">
        <f t="shared" si="7"/>
        <v>.</v>
      </c>
      <c r="I127" s="89" t="str">
        <f>IFERROR((s_DL/(Rad_Spec!AV127*s_GSF_i*s_Fam*s_Foffset*Fsurf!C127*s_EF_iw*(1/365)*s_ET_iw*(1/24)))*Rad_Spec!BF127,".")</f>
        <v>.</v>
      </c>
      <c r="J127" s="30" t="str">
        <f>IFERROR((s_DL/(Rad_Spec!AZ127*s_GSF_i*s_Fam*s_Foffset*Fsurf!C127*s_EF_iw*(1/365)*s_ET_iw*(1/24)))*Rad_Spec!BF127,".")</f>
        <v>.</v>
      </c>
      <c r="K127" s="30" t="str">
        <f>IFERROR((s_DL/(Rad_Spec!BA127*s_GSF_i*s_Fam*s_Foffset*Fsurf!C127*s_EF_iw*(1/365)*s_ET_iw*(1/24)))*Rad_Spec!BF127,".")</f>
        <v>.</v>
      </c>
      <c r="L127" s="30" t="str">
        <f>IFERROR((s_DL/(Rad_Spec!BB127*s_GSF_i*s_Fam*s_Foffset*Fsurf!C127*s_EF_iw*(1/365)*s_ET_iw*(1/24)))*Rad_Spec!BF127,".")</f>
        <v>.</v>
      </c>
      <c r="M127" s="30" t="str">
        <f>IFERROR((s_DL/(Rad_Spec!AY127*s_GSF_i*s_Fam*s_Foffset*Fsurf!C127*s_EF_iw*(1/365)*s_ET_iw*(1/24)))*Rad_Spec!BF127,".")</f>
        <v>.</v>
      </c>
      <c r="N127" s="30" t="str">
        <f>IFERROR((s_DL/(Rad_Spec!AV127*s_GSF_i*s_Fam*s_Foffset*acf!D127*s_ET_iw*(1/24)*s_EF_iw*(1/365)))*Rad_Spec!BF127,".")</f>
        <v>.</v>
      </c>
      <c r="O127" s="30" t="str">
        <f>IFERROR((s_DL/(Rad_Spec!AZ127*s_GSF_i*s_Fam*s_Foffset*acf!E127*s_ET_iw*(1/24)*s_EF_iw*(1/365)))*Rad_Spec!BF127,".")</f>
        <v>.</v>
      </c>
      <c r="P127" s="30" t="str">
        <f>IFERROR((s_DL/(Rad_Spec!BA127*s_GSF_i*s_Fam*s_Foffset*acf!F127*s_ET_iw*(1/24)*s_EF_iw*(1/365)))*Rad_Spec!BF127,".")</f>
        <v>.</v>
      </c>
      <c r="Q127" s="30" t="str">
        <f>IFERROR((s_DL/(Rad_Spec!BB127*s_GSF_i*s_Fam*s_Foffset*acf!G127*s_ET_iw*(1/24)*s_EF_iw*(1/365)))*Rad_Spec!BF127,".")</f>
        <v>.</v>
      </c>
      <c r="R127" s="30" t="str">
        <f>IFERROR((s_DL/(Rad_Spec!AY127*s_GSF_i*s_Fam*s_Foffset*acf!C127*s_ET_iw*(1/24)*s_EF_iw*(1/365)))*Rad_Spec!BF127,".")</f>
        <v>.</v>
      </c>
    </row>
    <row r="128" spans="1:18">
      <c r="A128" s="88" t="s">
        <v>135</v>
      </c>
      <c r="B128" s="28"/>
      <c r="C128" s="30">
        <f>IFERROR((s_DL/(k_decay*Rad_Spec!V128*s_IFD_iw*s_EF_iw))*Rad_Spec!BF128,".")</f>
        <v>323.81263022615269</v>
      </c>
      <c r="D128" s="30">
        <f>IFERROR((s_DL/(k_decay*Rad_Spec!AN128*s_IRA_iw*(1/s_PEFm_pp)*s_SLF*s_ET_iw*s_EF_iw))*Rad_Spec!BF128,".")</f>
        <v>86.61087087682607</v>
      </c>
      <c r="E128" s="30">
        <f>IFERROR((s_DL/(k_decay*Rad_Spec!AN128*s_IRA_iw*(1/s_PEF)*s_SLF*s_ET_iw*s_EF_iw))*Rad_Spec!BF128,".")</f>
        <v>425.08781314328468</v>
      </c>
      <c r="F128" s="30">
        <f>IFERROR((s_DL/(k_decay*Rad_Spec!AY128*s_GSF_i*s_Fam*s_Foffset*acf!C128*s_ET_iw*(1/24)*s_EF_iw*(1/365)))*Rad_Spec!BF128,".")</f>
        <v>2121151.9547015508</v>
      </c>
      <c r="G128" s="30">
        <f t="shared" si="6"/>
        <v>183.78527828967756</v>
      </c>
      <c r="H128" s="30">
        <f t="shared" si="7"/>
        <v>68.331346421640063</v>
      </c>
      <c r="I128" s="89">
        <f>IFERROR((s_DL/(Rad_Spec!AV128*s_GSF_i*s_Fam*s_Foffset*Fsurf!C128*s_EF_iw*(1/365)*s_ET_iw*(1/24)))*Rad_Spec!BF128,".")</f>
        <v>855827.54969723162</v>
      </c>
      <c r="J128" s="30">
        <f>IFERROR((s_DL/(Rad_Spec!AZ128*s_GSF_i*s_Fam*s_Foffset*Fsurf!C128*s_EF_iw*(1/365)*s_ET_iw*(1/24)))*Rad_Spec!BF128,".")</f>
        <v>2330864.5782675636</v>
      </c>
      <c r="K128" s="30">
        <f>IFERROR((s_DL/(Rad_Spec!BA128*s_GSF_i*s_Fam*s_Foffset*Fsurf!C128*s_EF_iw*(1/365)*s_ET_iw*(1/24)))*Rad_Spec!BF128,".")</f>
        <v>1059086.5927503244</v>
      </c>
      <c r="L128" s="30">
        <f>IFERROR((s_DL/(Rad_Spec!BB128*s_GSF_i*s_Fam*s_Foffset*Fsurf!C128*s_EF_iw*(1/365)*s_ET_iw*(1/24)))*Rad_Spec!BF128,".")</f>
        <v>864560.48387781566</v>
      </c>
      <c r="M128" s="30">
        <f>IFERROR((s_DL/(Rad_Spec!AY128*s_GSF_i*s_Fam*s_Foffset*Fsurf!C128*s_EF_iw*(1/365)*s_ET_iw*(1/24)))*Rad_Spec!BF128,".")</f>
        <v>1621426.7829160339</v>
      </c>
      <c r="N128" s="30">
        <f>IFERROR((s_DL/(Rad_Spec!AV128*s_GSF_i*s_Fam*s_Foffset*acf!D128*s_ET_iw*(1/24)*s_EF_iw*(1/365)))*Rad_Spec!BF128,".")</f>
        <v>1011061.5006346214</v>
      </c>
      <c r="O128" s="30">
        <f>IFERROR((s_DL/(Rad_Spec!AZ128*s_GSF_i*s_Fam*s_Foffset*acf!E128*s_ET_iw*(1/24)*s_EF_iw*(1/365)))*Rad_Spec!BF128,".")</f>
        <v>2871338.5787151973</v>
      </c>
      <c r="P128" s="30">
        <f>IFERROR((s_DL/(Rad_Spec!BA128*s_GSF_i*s_Fam*s_Foffset*acf!F128*s_ET_iw*(1/24)*s_EF_iw*(1/365)))*Rad_Spec!BF128,".")</f>
        <v>1318932.1691346152</v>
      </c>
      <c r="Q128" s="30">
        <f>IFERROR((s_DL/(Rad_Spec!BB128*s_GSF_i*s_Fam*s_Foffset*acf!G128*s_ET_iw*(1/24)*s_EF_iw*(1/365)))*Rad_Spec!BF128,".")</f>
        <v>1073033.1523807612</v>
      </c>
      <c r="R128" s="30">
        <f>IFERROR((s_DL/(Rad_Spec!AY128*s_GSF_i*s_Fam*s_Foffset*acf!C128*s_ET_iw*(1/24)*s_EF_iw*(1/365)))*Rad_Spec!BF128,".")</f>
        <v>1876788.6054661674</v>
      </c>
    </row>
    <row r="129" spans="1:18">
      <c r="A129" s="88" t="s">
        <v>136</v>
      </c>
      <c r="B129" s="28"/>
      <c r="C129" s="30" t="str">
        <f>IFERROR((s_DL/(k_decay*Rad_Spec!V129*s_IFD_iw*s_EF_iw))*Rad_Spec!BF129,".")</f>
        <v>.</v>
      </c>
      <c r="D129" s="30" t="str">
        <f>IFERROR((s_DL/(k_decay*Rad_Spec!AN129*s_IRA_iw*(1/s_PEFm_pp)*s_SLF*s_ET_iw*s_EF_iw))*Rad_Spec!BF129,".")</f>
        <v>.</v>
      </c>
      <c r="E129" s="30" t="str">
        <f>IFERROR((s_DL/(k_decay*Rad_Spec!AN129*s_IRA_iw*(1/s_PEF)*s_SLF*s_ET_iw*s_EF_iw))*Rad_Spec!BF129,".")</f>
        <v>.</v>
      </c>
      <c r="F129" s="30">
        <f>IFERROR((s_DL/(k_decay*Rad_Spec!AY129*s_GSF_i*s_Fam*s_Foffset*acf!C129*s_ET_iw*(1/24)*s_EF_iw*(1/365)))*Rad_Spec!BF129,".")</f>
        <v>2559691.0410500253</v>
      </c>
      <c r="G129" s="30">
        <f t="shared" si="6"/>
        <v>2559691.0410500253</v>
      </c>
      <c r="H129" s="30">
        <f t="shared" si="7"/>
        <v>2559691.0410500253</v>
      </c>
      <c r="I129" s="89">
        <f>IFERROR((s_DL/(Rad_Spec!AV129*s_GSF_i*s_Fam*s_Foffset*Fsurf!C129*s_EF_iw*(1/365)*s_ET_iw*(1/24)))*Rad_Spec!BF129,".")</f>
        <v>444375.92653599085</v>
      </c>
      <c r="J129" s="30">
        <f>IFERROR((s_DL/(Rad_Spec!AZ129*s_GSF_i*s_Fam*s_Foffset*Fsurf!C129*s_EF_iw*(1/365)*s_ET_iw*(1/24)))*Rad_Spec!BF129,".")</f>
        <v>2101778.0309134698</v>
      </c>
      <c r="K129" s="30">
        <f>IFERROR((s_DL/(Rad_Spec!BA129*s_GSF_i*s_Fam*s_Foffset*Fsurf!C129*s_EF_iw*(1/365)*s_ET_iw*(1/24)))*Rad_Spec!BF129,".")</f>
        <v>753787.92061840103</v>
      </c>
      <c r="L129" s="30">
        <f>IFERROR((s_DL/(Rad_Spec!BB129*s_GSF_i*s_Fam*s_Foffset*Fsurf!C129*s_EF_iw*(1/365)*s_ET_iw*(1/24)))*Rad_Spec!BF129,".")</f>
        <v>492708.26067876484</v>
      </c>
      <c r="M129" s="30">
        <f>IFERROR((s_DL/(Rad_Spec!AY129*s_GSF_i*s_Fam*s_Foffset*Fsurf!C129*s_EF_iw*(1/365)*s_ET_iw*(1/24)))*Rad_Spec!BF129,".")</f>
        <v>2009686.3084943525</v>
      </c>
      <c r="N129" s="30">
        <f>IFERROR((s_DL/(Rad_Spec!AV129*s_GSF_i*s_Fam*s_Foffset*acf!D129*s_ET_iw*(1/24)*s_EF_iw*(1/365)))*Rad_Spec!BF129,".")</f>
        <v>500435.65880668495</v>
      </c>
      <c r="O129" s="30">
        <f>IFERROR((s_DL/(Rad_Spec!AZ129*s_GSF_i*s_Fam*s_Foffset*acf!E129*s_ET_iw*(1/24)*s_EF_iw*(1/365)))*Rad_Spec!BF129,".")</f>
        <v>2324346.4813495954</v>
      </c>
      <c r="P129" s="30">
        <f>IFERROR((s_DL/(Rad_Spec!BA129*s_GSF_i*s_Fam*s_Foffset*acf!F129*s_ET_iw*(1/24)*s_EF_iw*(1/365)))*Rad_Spec!BF129,".")</f>
        <v>840512.38653697143</v>
      </c>
      <c r="Q129" s="30">
        <f>IFERROR((s_DL/(Rad_Spec!BB129*s_GSF_i*s_Fam*s_Foffset*acf!G129*s_ET_iw*(1/24)*s_EF_iw*(1/365)))*Rad_Spec!BF129,".")</f>
        <v>551595.32442990912</v>
      </c>
      <c r="R129" s="30">
        <f>IFERROR((s_DL/(Rad_Spec!AY129*s_GSF_i*s_Fam*s_Foffset*acf!C129*s_ET_iw*(1/24)*s_EF_iw*(1/365)))*Rad_Spec!BF129,".")</f>
        <v>2264806.615437624</v>
      </c>
    </row>
    <row r="130" spans="1:18">
      <c r="A130" s="88" t="s">
        <v>137</v>
      </c>
      <c r="B130" s="28"/>
      <c r="C130" s="30">
        <f>IFERROR((s_DL/(k_decay*Rad_Spec!V130*s_IFD_iw*s_EF_iw))*Rad_Spec!BF130,".")</f>
        <v>510169.73720343172</v>
      </c>
      <c r="D130" s="30">
        <f>IFERROR((s_DL/(k_decay*Rad_Spec!AN130*s_IRA_iw*(1/s_PEFm_pp)*s_SLF*s_ET_iw*s_EF_iw))*Rad_Spec!BF130,".")</f>
        <v>2055745.2774871066</v>
      </c>
      <c r="E130" s="30">
        <f>IFERROR((s_DL/(k_decay*Rad_Spec!AN130*s_IRA_iw*(1/s_PEF)*s_SLF*s_ET_iw*s_EF_iw))*Rad_Spec!BF130,".")</f>
        <v>10089637.19611375</v>
      </c>
      <c r="F130" s="30">
        <f>IFERROR((s_DL/(k_decay*Rad_Spec!AY130*s_GSF_i*s_Fam*s_Foffset*acf!C130*s_ET_iw*(1/24)*s_EF_iw*(1/365)))*Rad_Spec!BF130,".")</f>
        <v>224334.75216147432</v>
      </c>
      <c r="G130" s="30">
        <f t="shared" si="6"/>
        <v>153447.95291053303</v>
      </c>
      <c r="H130" s="30">
        <f t="shared" si="7"/>
        <v>144839.42251859521</v>
      </c>
      <c r="I130" s="89" t="str">
        <f>IFERROR((s_DL/(Rad_Spec!AV130*s_GSF_i*s_Fam*s_Foffset*Fsurf!C130*s_EF_iw*(1/365)*s_ET_iw*(1/24)))*Rad_Spec!BF130,".")</f>
        <v>.</v>
      </c>
      <c r="J130" s="30" t="str">
        <f>IFERROR((s_DL/(Rad_Spec!AZ130*s_GSF_i*s_Fam*s_Foffset*Fsurf!C130*s_EF_iw*(1/365)*s_ET_iw*(1/24)))*Rad_Spec!BF130,".")</f>
        <v>.</v>
      </c>
      <c r="K130" s="30" t="str">
        <f>IFERROR((s_DL/(Rad_Spec!BA130*s_GSF_i*s_Fam*s_Foffset*Fsurf!C130*s_EF_iw*(1/365)*s_ET_iw*(1/24)))*Rad_Spec!BF130,".")</f>
        <v>.</v>
      </c>
      <c r="L130" s="30" t="str">
        <f>IFERROR((s_DL/(Rad_Spec!BB130*s_GSF_i*s_Fam*s_Foffset*Fsurf!C130*s_EF_iw*(1/365)*s_ET_iw*(1/24)))*Rad_Spec!BF130,".")</f>
        <v>.</v>
      </c>
      <c r="M130" s="30" t="str">
        <f>IFERROR((s_DL/(Rad_Spec!AY130*s_GSF_i*s_Fam*s_Foffset*Fsurf!C130*s_EF_iw*(1/365)*s_ET_iw*(1/24)))*Rad_Spec!BF130,".")</f>
        <v>.</v>
      </c>
      <c r="N130" s="30">
        <f>IFERROR((s_DL/(Rad_Spec!AV130*s_GSF_i*s_Fam*s_Foffset*acf!D130*s_ET_iw*(1/24)*s_EF_iw*(1/365)))*Rad_Spec!BF130,".")</f>
        <v>40040.488462889356</v>
      </c>
      <c r="O130" s="30">
        <f>IFERROR((s_DL/(Rad_Spec!AZ130*s_GSF_i*s_Fam*s_Foffset*acf!E130*s_ET_iw*(1/24)*s_EF_iw*(1/365)))*Rad_Spec!BF130,".")</f>
        <v>194842.25613843155</v>
      </c>
      <c r="P130" s="30">
        <f>IFERROR((s_DL/(Rad_Spec!BA130*s_GSF_i*s_Fam*s_Foffset*acf!F130*s_ET_iw*(1/24)*s_EF_iw*(1/365)))*Rad_Spec!BF130,".")</f>
        <v>69187.662365335578</v>
      </c>
      <c r="Q130" s="30">
        <f>IFERROR((s_DL/(Rad_Spec!BB130*s_GSF_i*s_Fam*s_Foffset*acf!G130*s_ET_iw*(1/24)*s_EF_iw*(1/365)))*Rad_Spec!BF130,".")</f>
        <v>45118.225904775049</v>
      </c>
      <c r="R130" s="30">
        <f>IFERROR((s_DL/(Rad_Spec!AY130*s_GSF_i*s_Fam*s_Foffset*acf!C130*s_ET_iw*(1/24)*s_EF_iw*(1/365)))*Rad_Spec!BF130,".")</f>
        <v>198490.6860319543</v>
      </c>
    </row>
    <row r="131" spans="1:18">
      <c r="A131" s="88" t="s">
        <v>138</v>
      </c>
      <c r="B131" s="28"/>
      <c r="C131" s="30">
        <f>IFERROR((s_DL/(k_decay*Rad_Spec!V131*s_IFD_iw*s_EF_iw))*Rad_Spec!BF131,".")</f>
        <v>2162156.6111179553</v>
      </c>
      <c r="D131" s="30">
        <f>IFERROR((s_DL/(k_decay*Rad_Spec!AN131*s_IRA_iw*(1/s_PEFm_pp)*s_SLF*s_ET_iw*s_EF_iw))*Rad_Spec!BF131,".")</f>
        <v>9526856.1612508725</v>
      </c>
      <c r="E131" s="30">
        <f>IFERROR((s_DL/(k_decay*Rad_Spec!AN131*s_IRA_iw*(1/s_PEF)*s_SLF*s_ET_iw*s_EF_iw))*Rad_Spec!BF131,".")</f>
        <v>46757992.509694614</v>
      </c>
      <c r="F131" s="30">
        <f>IFERROR((s_DL/(k_decay*Rad_Spec!AY131*s_GSF_i*s_Fam*s_Foffset*acf!C131*s_ET_iw*(1/24)*s_EF_iw*(1/365)))*Rad_Spec!BF131,".")</f>
        <v>10164499.994872514</v>
      </c>
      <c r="G131" s="30">
        <f t="shared" si="6"/>
        <v>1717417.7117493709</v>
      </c>
      <c r="H131" s="30">
        <f t="shared" si="7"/>
        <v>1501841.4874471747</v>
      </c>
      <c r="I131" s="89" t="str">
        <f>IFERROR((s_DL/(Rad_Spec!AV131*s_GSF_i*s_Fam*s_Foffset*Fsurf!C131*s_EF_iw*(1/365)*s_ET_iw*(1/24)))*Rad_Spec!BF131,".")</f>
        <v>.</v>
      </c>
      <c r="J131" s="30" t="str">
        <f>IFERROR((s_DL/(Rad_Spec!AZ131*s_GSF_i*s_Fam*s_Foffset*Fsurf!C131*s_EF_iw*(1/365)*s_ET_iw*(1/24)))*Rad_Spec!BF131,".")</f>
        <v>.</v>
      </c>
      <c r="K131" s="30" t="str">
        <f>IFERROR((s_DL/(Rad_Spec!BA131*s_GSF_i*s_Fam*s_Foffset*Fsurf!C131*s_EF_iw*(1/365)*s_ET_iw*(1/24)))*Rad_Spec!BF131,".")</f>
        <v>.</v>
      </c>
      <c r="L131" s="30" t="str">
        <f>IFERROR((s_DL/(Rad_Spec!BB131*s_GSF_i*s_Fam*s_Foffset*Fsurf!C131*s_EF_iw*(1/365)*s_ET_iw*(1/24)))*Rad_Spec!BF131,".")</f>
        <v>.</v>
      </c>
      <c r="M131" s="30" t="str">
        <f>IFERROR((s_DL/(Rad_Spec!AY131*s_GSF_i*s_Fam*s_Foffset*Fsurf!C131*s_EF_iw*(1/365)*s_ET_iw*(1/24)))*Rad_Spec!BF131,".")</f>
        <v>.</v>
      </c>
      <c r="N131" s="30">
        <f>IFERROR((s_DL/(Rad_Spec!AV131*s_GSF_i*s_Fam*s_Foffset*acf!D131*s_ET_iw*(1/24)*s_EF_iw*(1/365)))*Rad_Spec!BF131,".")</f>
        <v>4467591.5710811261</v>
      </c>
      <c r="O131" s="30">
        <f>IFERROR((s_DL/(Rad_Spec!AZ131*s_GSF_i*s_Fam*s_Foffset*acf!E131*s_ET_iw*(1/24)*s_EF_iw*(1/365)))*Rad_Spec!BF131,".")</f>
        <v>11731074.789737573</v>
      </c>
      <c r="P131" s="30">
        <f>IFERROR((s_DL/(Rad_Spec!BA131*s_GSF_i*s_Fam*s_Foffset*acf!F131*s_ET_iw*(1/24)*s_EF_iw*(1/365)))*Rad_Spec!BF131,".")</f>
        <v>5900674.1824150216</v>
      </c>
      <c r="Q131" s="30">
        <f>IFERROR((s_DL/(Rad_Spec!BB131*s_GSF_i*s_Fam*s_Foffset*acf!G131*s_ET_iw*(1/24)*s_EF_iw*(1/365)))*Rad_Spec!BF131,".")</f>
        <v>4827562.2052065292</v>
      </c>
      <c r="R131" s="30">
        <f>IFERROR((s_DL/(Rad_Spec!AY131*s_GSF_i*s_Fam*s_Foffset*acf!C131*s_ET_iw*(1/24)*s_EF_iw*(1/365)))*Rad_Spec!BF131,".")</f>
        <v>8993517.7573460378</v>
      </c>
    </row>
    <row r="132" spans="1:18">
      <c r="A132" s="88" t="s">
        <v>139</v>
      </c>
      <c r="B132" s="28"/>
      <c r="C132" s="30">
        <f>IFERROR((s_DL/(k_decay*Rad_Spec!V132*s_IFD_iw*s_EF_iw))*Rad_Spec!BF132,".")</f>
        <v>16.887431545463869</v>
      </c>
      <c r="D132" s="30">
        <f>IFERROR((s_DL/(k_decay*Rad_Spec!AN132*s_IRA_iw*(1/s_PEFm_pp)*s_SLF*s_ET_iw*s_EF_iw))*Rad_Spec!BF132,".")</f>
        <v>66.049754991773099</v>
      </c>
      <c r="E132" s="30">
        <f>IFERROR((s_DL/(k_decay*Rad_Spec!AN132*s_IRA_iw*(1/s_PEF)*s_SLF*s_ET_iw*s_EF_iw))*Rad_Spec!BF132,".")</f>
        <v>324.17346256721396</v>
      </c>
      <c r="F132" s="30">
        <f>IFERROR((s_DL/(k_decay*Rad_Spec!AY132*s_GSF_i*s_Fam*s_Foffset*acf!C132*s_ET_iw*(1/24)*s_EF_iw*(1/365)))*Rad_Spec!BF132,".")</f>
        <v>327.06730971553719</v>
      </c>
      <c r="G132" s="30">
        <f t="shared" si="6"/>
        <v>15.300374138150437</v>
      </c>
      <c r="H132" s="30">
        <f t="shared" si="7"/>
        <v>12.917691580320351</v>
      </c>
      <c r="I132" s="89">
        <f>IFERROR((s_DL/(Rad_Spec!AV132*s_GSF_i*s_Fam*s_Foffset*Fsurf!C132*s_EF_iw*(1/365)*s_ET_iw*(1/24)))*Rad_Spec!BF132,".")</f>
        <v>48.028219576732397</v>
      </c>
      <c r="J132" s="30">
        <f>IFERROR((s_DL/(Rad_Spec!AZ132*s_GSF_i*s_Fam*s_Foffset*Fsurf!C132*s_EF_iw*(1/365)*s_ET_iw*(1/24)))*Rad_Spec!BF132,".")</f>
        <v>261.84481226964897</v>
      </c>
      <c r="K132" s="30">
        <f>IFERROR((s_DL/(Rad_Spec!BA132*s_GSF_i*s_Fam*s_Foffset*Fsurf!C132*s_EF_iw*(1/365)*s_ET_iw*(1/24)))*Rad_Spec!BF132,".")</f>
        <v>90.628426446508158</v>
      </c>
      <c r="L132" s="30">
        <f>IFERROR((s_DL/(Rad_Spec!BB132*s_GSF_i*s_Fam*s_Foffset*Fsurf!C132*s_EF_iw*(1/365)*s_ET_iw*(1/24)))*Rad_Spec!BF132,".")</f>
        <v>56.486019250622384</v>
      </c>
      <c r="M132" s="30">
        <f>IFERROR((s_DL/(Rad_Spec!AY132*s_GSF_i*s_Fam*s_Foffset*Fsurf!C132*s_EF_iw*(1/365)*s_ET_iw*(1/24)))*Rad_Spec!BF132,".")</f>
        <v>267.2552030761438</v>
      </c>
      <c r="N132" s="30">
        <f>IFERROR((s_DL/(Rad_Spec!AV132*s_GSF_i*s_Fam*s_Foffset*acf!D132*s_ET_iw*(1/24)*s_EF_iw*(1/365)))*Rad_Spec!BF132,".")</f>
        <v>48.344357134508563</v>
      </c>
      <c r="O132" s="30">
        <f>IFERROR((s_DL/(Rad_Spec!AZ132*s_GSF_i*s_Fam*s_Foffset*acf!E132*s_ET_iw*(1/24)*s_EF_iw*(1/365)))*Rad_Spec!BF132,".")</f>
        <v>265.83959041060695</v>
      </c>
      <c r="P132" s="30">
        <f>IFERROR((s_DL/(Rad_Spec!BA132*s_GSF_i*s_Fam*s_Foffset*acf!F132*s_ET_iw*(1/24)*s_EF_iw*(1/365)))*Rad_Spec!BF132,".")</f>
        <v>91.789532060647076</v>
      </c>
      <c r="Q132" s="30">
        <f>IFERROR((s_DL/(Rad_Spec!BB132*s_GSF_i*s_Fam*s_Foffset*acf!G132*s_ET_iw*(1/24)*s_EF_iw*(1/365)))*Rad_Spec!BF132,".")</f>
        <v>57.848428311950798</v>
      </c>
      <c r="R132" s="30">
        <f>IFERROR((s_DL/(Rad_Spec!AY132*s_GSF_i*s_Fam*s_Foffset*acf!C132*s_ET_iw*(1/24)*s_EF_iw*(1/365)))*Rad_Spec!BF132,".")</f>
        <v>289.38813116807654</v>
      </c>
    </row>
    <row r="133" spans="1:18">
      <c r="A133" s="88" t="s">
        <v>140</v>
      </c>
      <c r="B133" s="28"/>
      <c r="C133" s="30">
        <f>IFERROR((s_DL/(k_decay*Rad_Spec!V133*s_IFD_iw*s_EF_iw))*Rad_Spec!BF133,".")</f>
        <v>38.519403820426291</v>
      </c>
      <c r="D133" s="30">
        <f>IFERROR((s_DL/(k_decay*Rad_Spec!AN133*s_IRA_iw*(1/s_PEFm_pp)*s_SLF*s_ET_iw*s_EF_iw))*Rad_Spec!BF133,".")</f>
        <v>4.7852227774464575</v>
      </c>
      <c r="E133" s="30">
        <f>IFERROR((s_DL/(k_decay*Rad_Spec!AN133*s_IRA_iw*(1/s_PEF)*s_SLF*s_ET_iw*s_EF_iw))*Rad_Spec!BF133,".")</f>
        <v>23.485965044284207</v>
      </c>
      <c r="F133" s="30" t="str">
        <f>IFERROR((s_DL/(k_decay*Rad_Spec!AY133*s_GSF_i*s_Fam*s_Foffset*acf!C133*s_ET_iw*(1/24)*s_EF_iw*(1/365)))*Rad_Spec!BF133,".")</f>
        <v>.</v>
      </c>
      <c r="G133" s="30">
        <f t="shared" si="6"/>
        <v>14.590113537217858</v>
      </c>
      <c r="H133" s="30">
        <f t="shared" si="7"/>
        <v>4.2564488604600168</v>
      </c>
      <c r="I133" s="89" t="str">
        <f>IFERROR((s_DL/(Rad_Spec!AV133*s_GSF_i*s_Fam*s_Foffset*Fsurf!C133*s_EF_iw*(1/365)*s_ET_iw*(1/24)))*Rad_Spec!BF133,".")</f>
        <v>.</v>
      </c>
      <c r="J133" s="30" t="str">
        <f>IFERROR((s_DL/(Rad_Spec!AZ133*s_GSF_i*s_Fam*s_Foffset*Fsurf!C133*s_EF_iw*(1/365)*s_ET_iw*(1/24)))*Rad_Spec!BF133,".")</f>
        <v>.</v>
      </c>
      <c r="K133" s="30" t="str">
        <f>IFERROR((s_DL/(Rad_Spec!BA133*s_GSF_i*s_Fam*s_Foffset*Fsurf!C133*s_EF_iw*(1/365)*s_ET_iw*(1/24)))*Rad_Spec!BF133,".")</f>
        <v>.</v>
      </c>
      <c r="L133" s="30" t="str">
        <f>IFERROR((s_DL/(Rad_Spec!BB133*s_GSF_i*s_Fam*s_Foffset*Fsurf!C133*s_EF_iw*(1/365)*s_ET_iw*(1/24)))*Rad_Spec!BF133,".")</f>
        <v>.</v>
      </c>
      <c r="M133" s="30" t="str">
        <f>IFERROR((s_DL/(Rad_Spec!AY133*s_GSF_i*s_Fam*s_Foffset*Fsurf!C133*s_EF_iw*(1/365)*s_ET_iw*(1/24)))*Rad_Spec!BF133,".")</f>
        <v>.</v>
      </c>
      <c r="N133" s="30" t="str">
        <f>IFERROR((s_DL/(Rad_Spec!AV133*s_GSF_i*s_Fam*s_Foffset*acf!D133*s_ET_iw*(1/24)*s_EF_iw*(1/365)))*Rad_Spec!BF133,".")</f>
        <v>.</v>
      </c>
      <c r="O133" s="30" t="str">
        <f>IFERROR((s_DL/(Rad_Spec!AZ133*s_GSF_i*s_Fam*s_Foffset*acf!E133*s_ET_iw*(1/24)*s_EF_iw*(1/365)))*Rad_Spec!BF133,".")</f>
        <v>.</v>
      </c>
      <c r="P133" s="30" t="str">
        <f>IFERROR((s_DL/(Rad_Spec!BA133*s_GSF_i*s_Fam*s_Foffset*acf!F133*s_ET_iw*(1/24)*s_EF_iw*(1/365)))*Rad_Spec!BF133,".")</f>
        <v>.</v>
      </c>
      <c r="Q133" s="30" t="str">
        <f>IFERROR((s_DL/(Rad_Spec!BB133*s_GSF_i*s_Fam*s_Foffset*acf!G133*s_ET_iw*(1/24)*s_EF_iw*(1/365)))*Rad_Spec!BF133,".")</f>
        <v>.</v>
      </c>
      <c r="R133" s="30" t="str">
        <f>IFERROR((s_DL/(Rad_Spec!AY133*s_GSF_i*s_Fam*s_Foffset*acf!C133*s_ET_iw*(1/24)*s_EF_iw*(1/365)))*Rad_Spec!BF133,".")</f>
        <v>.</v>
      </c>
    </row>
    <row r="134" spans="1:18">
      <c r="A134" s="88" t="s">
        <v>141</v>
      </c>
      <c r="B134" s="28"/>
      <c r="C134" s="30">
        <f>IFERROR((s_DL/(k_decay*Rad_Spec!V134*s_IFD_iw*s_EF_iw))*Rad_Spec!BF134,".")</f>
        <v>7253.9430415894976</v>
      </c>
      <c r="D134" s="30">
        <f>IFERROR((s_DL/(k_decay*Rad_Spec!AN134*s_IRA_iw*(1/s_PEFm_pp)*s_SLF*s_ET_iw*s_EF_iw))*Rad_Spec!BF134,".")</f>
        <v>32622.482545868854</v>
      </c>
      <c r="E134" s="30">
        <f>IFERROR((s_DL/(k_decay*Rad_Spec!AN134*s_IRA_iw*(1/s_PEF)*s_SLF*s_ET_iw*s_EF_iw))*Rad_Spec!BF134,".")</f>
        <v>160111.76916174832</v>
      </c>
      <c r="F134" s="30">
        <f>IFERROR((s_DL/(k_decay*Rad_Spec!AY134*s_GSF_i*s_Fam*s_Foffset*acf!C134*s_ET_iw*(1/24)*s_EF_iw*(1/365)))*Rad_Spec!BF134,".")</f>
        <v>43666.024173280268</v>
      </c>
      <c r="G134" s="30">
        <f t="shared" si="6"/>
        <v>5987.9236851558644</v>
      </c>
      <c r="H134" s="30">
        <f t="shared" si="7"/>
        <v>5224.3638130161835</v>
      </c>
      <c r="I134" s="89">
        <f>IFERROR((s_DL/(Rad_Spec!AV134*s_GSF_i*s_Fam*s_Foffset*Fsurf!C134*s_EF_iw*(1/365)*s_ET_iw*(1/24)))*Rad_Spec!BF134,".")</f>
        <v>7349.0931719354494</v>
      </c>
      <c r="J134" s="30">
        <f>IFERROR((s_DL/(Rad_Spec!AZ134*s_GSF_i*s_Fam*s_Foffset*Fsurf!C134*s_EF_iw*(1/365)*s_ET_iw*(1/24)))*Rad_Spec!BF134,".")</f>
        <v>37431.015595865247</v>
      </c>
      <c r="K134" s="30">
        <f>IFERROR((s_DL/(Rad_Spec!BA134*s_GSF_i*s_Fam*s_Foffset*Fsurf!C134*s_EF_iw*(1/365)*s_ET_iw*(1/24)))*Rad_Spec!BF134,".")</f>
        <v>13113.087816590707</v>
      </c>
      <c r="L134" s="30">
        <f>IFERROR((s_DL/(Rad_Spec!BB134*s_GSF_i*s_Fam*s_Foffset*Fsurf!C134*s_EF_iw*(1/365)*s_ET_iw*(1/24)))*Rad_Spec!BF134,".")</f>
        <v>8359.5934830765727</v>
      </c>
      <c r="M134" s="30">
        <f>IFERROR((s_DL/(Rad_Spec!AY134*s_GSF_i*s_Fam*s_Foffset*Fsurf!C134*s_EF_iw*(1/365)*s_ET_iw*(1/24)))*Rad_Spec!BF134,".")</f>
        <v>34923.364758185671</v>
      </c>
      <c r="N134" s="30">
        <f>IFERROR((s_DL/(Rad_Spec!AV134*s_GSF_i*s_Fam*s_Foffset*acf!D134*s_ET_iw*(1/24)*s_EF_iw*(1/365)))*Rad_Spec!BF134,".")</f>
        <v>7977.1239388603026</v>
      </c>
      <c r="O134" s="30">
        <f>IFERROR((s_DL/(Rad_Spec!AZ134*s_GSF_i*s_Fam*s_Foffset*acf!E134*s_ET_iw*(1/24)*s_EF_iw*(1/365)))*Rad_Spec!BF134,".")</f>
        <v>39039.543411667924</v>
      </c>
      <c r="P134" s="30">
        <f>IFERROR((s_DL/(Rad_Spec!BA134*s_GSF_i*s_Fam*s_Foffset*acf!F134*s_ET_iw*(1/24)*s_EF_iw*(1/365)))*Rad_Spec!BF134,".")</f>
        <v>14206.022156722878</v>
      </c>
      <c r="Q134" s="30">
        <f>IFERROR((s_DL/(Rad_Spec!BB134*s_GSF_i*s_Fam*s_Foffset*acf!G134*s_ET_iw*(1/24)*s_EF_iw*(1/365)))*Rad_Spec!BF134,".")</f>
        <v>8956.677407844365</v>
      </c>
      <c r="R134" s="30">
        <f>IFERROR((s_DL/(Rad_Spec!AY134*s_GSF_i*s_Fam*s_Foffset*acf!C134*s_ET_iw*(1/24)*s_EF_iw*(1/365)))*Rad_Spec!BF134,".")</f>
        <v>38635.561414058793</v>
      </c>
    </row>
    <row r="137" spans="1:18">
      <c r="D137" s="2"/>
    </row>
    <row r="138" spans="1:18">
      <c r="D138" s="2"/>
    </row>
  </sheetData>
  <sheetProtection algorithmName="SHA-512" hashValue="B70IBpyu07kYBzL1ytyOFCrcQsvLMwmpiTuDlU4snuXmIzHCVwFz4VhTmart/qQz7s3BHAE+Hw+GoNHhmjYtxA==" saltValue="82Eq4vifcHeTDP/tSjCOGg==" spinCount="100000" sheet="1" objects="1" scenarios="1"/>
  <autoFilter ref="A1:R134" xr:uid="{00000000-0009-0000-0000-000006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sheetPr>
  <dimension ref="A1:R134"/>
  <sheetViews>
    <sheetView workbookViewId="0">
      <pane xSplit="2" ySplit="1" topLeftCell="C2" activePane="bottomRight" state="frozen"/>
      <selection activeCell="J33" sqref="J33"/>
      <selection pane="topRight" activeCell="J33" sqref="J33"/>
      <selection pane="bottomLeft" activeCell="J33" sqref="J33"/>
      <selection pane="bottomRight" activeCell="C2" sqref="C2"/>
    </sheetView>
  </sheetViews>
  <sheetFormatPr defaultRowHeight="14.25"/>
  <cols>
    <col min="1" max="1" width="12.59765625" style="86" bestFit="1" customWidth="1"/>
    <col min="2" max="2" width="8" style="1" bestFit="1" customWidth="1"/>
    <col min="3" max="3" width="14.86328125" style="1" bestFit="1" customWidth="1"/>
    <col min="4" max="4" width="17.86328125" style="1" bestFit="1" customWidth="1"/>
    <col min="5" max="5" width="17.73046875" style="1" bestFit="1" customWidth="1"/>
    <col min="6" max="6" width="15" style="1" bestFit="1" customWidth="1"/>
    <col min="7" max="7" width="16.3984375" style="1" bestFit="1" customWidth="1"/>
    <col min="8" max="8" width="16.59765625" style="1" bestFit="1" customWidth="1"/>
    <col min="9" max="9" width="12.3984375" style="1" bestFit="1" customWidth="1"/>
    <col min="10" max="11" width="14.1328125" style="1" bestFit="1" customWidth="1"/>
    <col min="12" max="12" width="15.1328125" style="1" bestFit="1" customWidth="1"/>
    <col min="13" max="13" width="12.73046875" style="1" bestFit="1" customWidth="1"/>
    <col min="14" max="14" width="12.3984375" style="1" bestFit="1" customWidth="1"/>
    <col min="15" max="16" width="14.1328125" style="1" bestFit="1" customWidth="1"/>
    <col min="17" max="17" width="15.1328125" style="1" bestFit="1" customWidth="1"/>
    <col min="18" max="18" width="12.73046875" style="1" bestFit="1" customWidth="1"/>
    <col min="19" max="255" width="9.1328125" style="1"/>
    <col min="256" max="256" width="15.3984375" style="1" bestFit="1" customWidth="1"/>
    <col min="257" max="257" width="11.1328125" style="1" bestFit="1" customWidth="1"/>
    <col min="258" max="258" width="14.59765625" style="1" bestFit="1" customWidth="1"/>
    <col min="259" max="259" width="17.3984375" style="1" bestFit="1" customWidth="1"/>
    <col min="260" max="260" width="17.59765625" style="1" bestFit="1" customWidth="1"/>
    <col min="261" max="261" width="14.73046875" style="1" bestFit="1" customWidth="1"/>
    <col min="262" max="262" width="14.3984375" style="1" bestFit="1" customWidth="1"/>
    <col min="263" max="263" width="12.1328125" style="1" bestFit="1" customWidth="1"/>
    <col min="264" max="264" width="12.3984375" style="1" bestFit="1" customWidth="1"/>
    <col min="265" max="266" width="13.86328125" style="1" bestFit="1" customWidth="1"/>
    <col min="267" max="267" width="14.86328125" style="1" bestFit="1" customWidth="1"/>
    <col min="268" max="268" width="12.1328125" style="1" bestFit="1" customWidth="1"/>
    <col min="269" max="269" width="12.3984375" style="1" bestFit="1" customWidth="1"/>
    <col min="270" max="271" width="13.86328125" style="1" bestFit="1" customWidth="1"/>
    <col min="272" max="272" width="14.86328125" style="1" bestFit="1" customWidth="1"/>
    <col min="273" max="511" width="9.1328125" style="1"/>
    <col min="512" max="512" width="15.3984375" style="1" bestFit="1" customWidth="1"/>
    <col min="513" max="513" width="11.1328125" style="1" bestFit="1" customWidth="1"/>
    <col min="514" max="514" width="14.59765625" style="1" bestFit="1" customWidth="1"/>
    <col min="515" max="515" width="17.3984375" style="1" bestFit="1" customWidth="1"/>
    <col min="516" max="516" width="17.59765625" style="1" bestFit="1" customWidth="1"/>
    <col min="517" max="517" width="14.73046875" style="1" bestFit="1" customWidth="1"/>
    <col min="518" max="518" width="14.3984375" style="1" bestFit="1" customWidth="1"/>
    <col min="519" max="519" width="12.1328125" style="1" bestFit="1" customWidth="1"/>
    <col min="520" max="520" width="12.3984375" style="1" bestFit="1" customWidth="1"/>
    <col min="521" max="522" width="13.86328125" style="1" bestFit="1" customWidth="1"/>
    <col min="523" max="523" width="14.86328125" style="1" bestFit="1" customWidth="1"/>
    <col min="524" max="524" width="12.1328125" style="1" bestFit="1" customWidth="1"/>
    <col min="525" max="525" width="12.3984375" style="1" bestFit="1" customWidth="1"/>
    <col min="526" max="527" width="13.86328125" style="1" bestFit="1" customWidth="1"/>
    <col min="528" max="528" width="14.86328125" style="1" bestFit="1" customWidth="1"/>
    <col min="529" max="767" width="9.1328125" style="1"/>
    <col min="768" max="768" width="15.3984375" style="1" bestFit="1" customWidth="1"/>
    <col min="769" max="769" width="11.1328125" style="1" bestFit="1" customWidth="1"/>
    <col min="770" max="770" width="14.59765625" style="1" bestFit="1" customWidth="1"/>
    <col min="771" max="771" width="17.3984375" style="1" bestFit="1" customWidth="1"/>
    <col min="772" max="772" width="17.59765625" style="1" bestFit="1" customWidth="1"/>
    <col min="773" max="773" width="14.73046875" style="1" bestFit="1" customWidth="1"/>
    <col min="774" max="774" width="14.3984375" style="1" bestFit="1" customWidth="1"/>
    <col min="775" max="775" width="12.1328125" style="1" bestFit="1" customWidth="1"/>
    <col min="776" max="776" width="12.3984375" style="1" bestFit="1" customWidth="1"/>
    <col min="777" max="778" width="13.86328125" style="1" bestFit="1" customWidth="1"/>
    <col min="779" max="779" width="14.86328125" style="1" bestFit="1" customWidth="1"/>
    <col min="780" max="780" width="12.1328125" style="1" bestFit="1" customWidth="1"/>
    <col min="781" max="781" width="12.3984375" style="1" bestFit="1" customWidth="1"/>
    <col min="782" max="783" width="13.86328125" style="1" bestFit="1" customWidth="1"/>
    <col min="784" max="784" width="14.86328125" style="1" bestFit="1" customWidth="1"/>
    <col min="785" max="1023" width="9.1328125" style="1"/>
    <col min="1024" max="1024" width="15.3984375" style="1" bestFit="1" customWidth="1"/>
    <col min="1025" max="1025" width="11.1328125" style="1" bestFit="1" customWidth="1"/>
    <col min="1026" max="1026" width="14.59765625" style="1" bestFit="1" customWidth="1"/>
    <col min="1027" max="1027" width="17.3984375" style="1" bestFit="1" customWidth="1"/>
    <col min="1028" max="1028" width="17.59765625" style="1" bestFit="1" customWidth="1"/>
    <col min="1029" max="1029" width="14.73046875" style="1" bestFit="1" customWidth="1"/>
    <col min="1030" max="1030" width="14.3984375" style="1" bestFit="1" customWidth="1"/>
    <col min="1031" max="1031" width="12.1328125" style="1" bestFit="1" customWidth="1"/>
    <col min="1032" max="1032" width="12.3984375" style="1" bestFit="1" customWidth="1"/>
    <col min="1033" max="1034" width="13.86328125" style="1" bestFit="1" customWidth="1"/>
    <col min="1035" max="1035" width="14.86328125" style="1" bestFit="1" customWidth="1"/>
    <col min="1036" max="1036" width="12.1328125" style="1" bestFit="1" customWidth="1"/>
    <col min="1037" max="1037" width="12.3984375" style="1" bestFit="1" customWidth="1"/>
    <col min="1038" max="1039" width="13.86328125" style="1" bestFit="1" customWidth="1"/>
    <col min="1040" max="1040" width="14.86328125" style="1" bestFit="1" customWidth="1"/>
    <col min="1041" max="1279" width="9.1328125" style="1"/>
    <col min="1280" max="1280" width="15.3984375" style="1" bestFit="1" customWidth="1"/>
    <col min="1281" max="1281" width="11.1328125" style="1" bestFit="1" customWidth="1"/>
    <col min="1282" max="1282" width="14.59765625" style="1" bestFit="1" customWidth="1"/>
    <col min="1283" max="1283" width="17.3984375" style="1" bestFit="1" customWidth="1"/>
    <col min="1284" max="1284" width="17.59765625" style="1" bestFit="1" customWidth="1"/>
    <col min="1285" max="1285" width="14.73046875" style="1" bestFit="1" customWidth="1"/>
    <col min="1286" max="1286" width="14.3984375" style="1" bestFit="1" customWidth="1"/>
    <col min="1287" max="1287" width="12.1328125" style="1" bestFit="1" customWidth="1"/>
    <col min="1288" max="1288" width="12.3984375" style="1" bestFit="1" customWidth="1"/>
    <col min="1289" max="1290" width="13.86328125" style="1" bestFit="1" customWidth="1"/>
    <col min="1291" max="1291" width="14.86328125" style="1" bestFit="1" customWidth="1"/>
    <col min="1292" max="1292" width="12.1328125" style="1" bestFit="1" customWidth="1"/>
    <col min="1293" max="1293" width="12.3984375" style="1" bestFit="1" customWidth="1"/>
    <col min="1294" max="1295" width="13.86328125" style="1" bestFit="1" customWidth="1"/>
    <col min="1296" max="1296" width="14.86328125" style="1" bestFit="1" customWidth="1"/>
    <col min="1297" max="1535" width="9.1328125" style="1"/>
    <col min="1536" max="1536" width="15.3984375" style="1" bestFit="1" customWidth="1"/>
    <col min="1537" max="1537" width="11.1328125" style="1" bestFit="1" customWidth="1"/>
    <col min="1538" max="1538" width="14.59765625" style="1" bestFit="1" customWidth="1"/>
    <col min="1539" max="1539" width="17.3984375" style="1" bestFit="1" customWidth="1"/>
    <col min="1540" max="1540" width="17.59765625" style="1" bestFit="1" customWidth="1"/>
    <col min="1541" max="1541" width="14.73046875" style="1" bestFit="1" customWidth="1"/>
    <col min="1542" max="1542" width="14.3984375" style="1" bestFit="1" customWidth="1"/>
    <col min="1543" max="1543" width="12.1328125" style="1" bestFit="1" customWidth="1"/>
    <col min="1544" max="1544" width="12.3984375" style="1" bestFit="1" customWidth="1"/>
    <col min="1545" max="1546" width="13.86328125" style="1" bestFit="1" customWidth="1"/>
    <col min="1547" max="1547" width="14.86328125" style="1" bestFit="1" customWidth="1"/>
    <col min="1548" max="1548" width="12.1328125" style="1" bestFit="1" customWidth="1"/>
    <col min="1549" max="1549" width="12.3984375" style="1" bestFit="1" customWidth="1"/>
    <col min="1550" max="1551" width="13.86328125" style="1" bestFit="1" customWidth="1"/>
    <col min="1552" max="1552" width="14.86328125" style="1" bestFit="1" customWidth="1"/>
    <col min="1553" max="1791" width="9.1328125" style="1"/>
    <col min="1792" max="1792" width="15.3984375" style="1" bestFit="1" customWidth="1"/>
    <col min="1793" max="1793" width="11.1328125" style="1" bestFit="1" customWidth="1"/>
    <col min="1794" max="1794" width="14.59765625" style="1" bestFit="1" customWidth="1"/>
    <col min="1795" max="1795" width="17.3984375" style="1" bestFit="1" customWidth="1"/>
    <col min="1796" max="1796" width="17.59765625" style="1" bestFit="1" customWidth="1"/>
    <col min="1797" max="1797" width="14.73046875" style="1" bestFit="1" customWidth="1"/>
    <col min="1798" max="1798" width="14.3984375" style="1" bestFit="1" customWidth="1"/>
    <col min="1799" max="1799" width="12.1328125" style="1" bestFit="1" customWidth="1"/>
    <col min="1800" max="1800" width="12.3984375" style="1" bestFit="1" customWidth="1"/>
    <col min="1801" max="1802" width="13.86328125" style="1" bestFit="1" customWidth="1"/>
    <col min="1803" max="1803" width="14.86328125" style="1" bestFit="1" customWidth="1"/>
    <col min="1804" max="1804" width="12.1328125" style="1" bestFit="1" customWidth="1"/>
    <col min="1805" max="1805" width="12.3984375" style="1" bestFit="1" customWidth="1"/>
    <col min="1806" max="1807" width="13.86328125" style="1" bestFit="1" customWidth="1"/>
    <col min="1808" max="1808" width="14.86328125" style="1" bestFit="1" customWidth="1"/>
    <col min="1809" max="2047" width="9.1328125" style="1"/>
    <col min="2048" max="2048" width="15.3984375" style="1" bestFit="1" customWidth="1"/>
    <col min="2049" max="2049" width="11.1328125" style="1" bestFit="1" customWidth="1"/>
    <col min="2050" max="2050" width="14.59765625" style="1" bestFit="1" customWidth="1"/>
    <col min="2051" max="2051" width="17.3984375" style="1" bestFit="1" customWidth="1"/>
    <col min="2052" max="2052" width="17.59765625" style="1" bestFit="1" customWidth="1"/>
    <col min="2053" max="2053" width="14.73046875" style="1" bestFit="1" customWidth="1"/>
    <col min="2054" max="2054" width="14.3984375" style="1" bestFit="1" customWidth="1"/>
    <col min="2055" max="2055" width="12.1328125" style="1" bestFit="1" customWidth="1"/>
    <col min="2056" max="2056" width="12.3984375" style="1" bestFit="1" customWidth="1"/>
    <col min="2057" max="2058" width="13.86328125" style="1" bestFit="1" customWidth="1"/>
    <col min="2059" max="2059" width="14.86328125" style="1" bestFit="1" customWidth="1"/>
    <col min="2060" max="2060" width="12.1328125" style="1" bestFit="1" customWidth="1"/>
    <col min="2061" max="2061" width="12.3984375" style="1" bestFit="1" customWidth="1"/>
    <col min="2062" max="2063" width="13.86328125" style="1" bestFit="1" customWidth="1"/>
    <col min="2064" max="2064" width="14.86328125" style="1" bestFit="1" customWidth="1"/>
    <col min="2065" max="2303" width="9.1328125" style="1"/>
    <col min="2304" max="2304" width="15.3984375" style="1" bestFit="1" customWidth="1"/>
    <col min="2305" max="2305" width="11.1328125" style="1" bestFit="1" customWidth="1"/>
    <col min="2306" max="2306" width="14.59765625" style="1" bestFit="1" customWidth="1"/>
    <col min="2307" max="2307" width="17.3984375" style="1" bestFit="1" customWidth="1"/>
    <col min="2308" max="2308" width="17.59765625" style="1" bestFit="1" customWidth="1"/>
    <col min="2309" max="2309" width="14.73046875" style="1" bestFit="1" customWidth="1"/>
    <col min="2310" max="2310" width="14.3984375" style="1" bestFit="1" customWidth="1"/>
    <col min="2311" max="2311" width="12.1328125" style="1" bestFit="1" customWidth="1"/>
    <col min="2312" max="2312" width="12.3984375" style="1" bestFit="1" customWidth="1"/>
    <col min="2313" max="2314" width="13.86328125" style="1" bestFit="1" customWidth="1"/>
    <col min="2315" max="2315" width="14.86328125" style="1" bestFit="1" customWidth="1"/>
    <col min="2316" max="2316" width="12.1328125" style="1" bestFit="1" customWidth="1"/>
    <col min="2317" max="2317" width="12.3984375" style="1" bestFit="1" customWidth="1"/>
    <col min="2318" max="2319" width="13.86328125" style="1" bestFit="1" customWidth="1"/>
    <col min="2320" max="2320" width="14.86328125" style="1" bestFit="1" customWidth="1"/>
    <col min="2321" max="2559" width="9.1328125" style="1"/>
    <col min="2560" max="2560" width="15.3984375" style="1" bestFit="1" customWidth="1"/>
    <col min="2561" max="2561" width="11.1328125" style="1" bestFit="1" customWidth="1"/>
    <col min="2562" max="2562" width="14.59765625" style="1" bestFit="1" customWidth="1"/>
    <col min="2563" max="2563" width="17.3984375" style="1" bestFit="1" customWidth="1"/>
    <col min="2564" max="2564" width="17.59765625" style="1" bestFit="1" customWidth="1"/>
    <col min="2565" max="2565" width="14.73046875" style="1" bestFit="1" customWidth="1"/>
    <col min="2566" max="2566" width="14.3984375" style="1" bestFit="1" customWidth="1"/>
    <col min="2567" max="2567" width="12.1328125" style="1" bestFit="1" customWidth="1"/>
    <col min="2568" max="2568" width="12.3984375" style="1" bestFit="1" customWidth="1"/>
    <col min="2569" max="2570" width="13.86328125" style="1" bestFit="1" customWidth="1"/>
    <col min="2571" max="2571" width="14.86328125" style="1" bestFit="1" customWidth="1"/>
    <col min="2572" max="2572" width="12.1328125" style="1" bestFit="1" customWidth="1"/>
    <col min="2573" max="2573" width="12.3984375" style="1" bestFit="1" customWidth="1"/>
    <col min="2574" max="2575" width="13.86328125" style="1" bestFit="1" customWidth="1"/>
    <col min="2576" max="2576" width="14.86328125" style="1" bestFit="1" customWidth="1"/>
    <col min="2577" max="2815" width="9.1328125" style="1"/>
    <col min="2816" max="2816" width="15.3984375" style="1" bestFit="1" customWidth="1"/>
    <col min="2817" max="2817" width="11.1328125" style="1" bestFit="1" customWidth="1"/>
    <col min="2818" max="2818" width="14.59765625" style="1" bestFit="1" customWidth="1"/>
    <col min="2819" max="2819" width="17.3984375" style="1" bestFit="1" customWidth="1"/>
    <col min="2820" max="2820" width="17.59765625" style="1" bestFit="1" customWidth="1"/>
    <col min="2821" max="2821" width="14.73046875" style="1" bestFit="1" customWidth="1"/>
    <col min="2822" max="2822" width="14.3984375" style="1" bestFit="1" customWidth="1"/>
    <col min="2823" max="2823" width="12.1328125" style="1" bestFit="1" customWidth="1"/>
    <col min="2824" max="2824" width="12.3984375" style="1" bestFit="1" customWidth="1"/>
    <col min="2825" max="2826" width="13.86328125" style="1" bestFit="1" customWidth="1"/>
    <col min="2827" max="2827" width="14.86328125" style="1" bestFit="1" customWidth="1"/>
    <col min="2828" max="2828" width="12.1328125" style="1" bestFit="1" customWidth="1"/>
    <col min="2829" max="2829" width="12.3984375" style="1" bestFit="1" customWidth="1"/>
    <col min="2830" max="2831" width="13.86328125" style="1" bestFit="1" customWidth="1"/>
    <col min="2832" max="2832" width="14.86328125" style="1" bestFit="1" customWidth="1"/>
    <col min="2833" max="3071" width="9.1328125" style="1"/>
    <col min="3072" max="3072" width="15.3984375" style="1" bestFit="1" customWidth="1"/>
    <col min="3073" max="3073" width="11.1328125" style="1" bestFit="1" customWidth="1"/>
    <col min="3074" max="3074" width="14.59765625" style="1" bestFit="1" customWidth="1"/>
    <col min="3075" max="3075" width="17.3984375" style="1" bestFit="1" customWidth="1"/>
    <col min="3076" max="3076" width="17.59765625" style="1" bestFit="1" customWidth="1"/>
    <col min="3077" max="3077" width="14.73046875" style="1" bestFit="1" customWidth="1"/>
    <col min="3078" max="3078" width="14.3984375" style="1" bestFit="1" customWidth="1"/>
    <col min="3079" max="3079" width="12.1328125" style="1" bestFit="1" customWidth="1"/>
    <col min="3080" max="3080" width="12.3984375" style="1" bestFit="1" customWidth="1"/>
    <col min="3081" max="3082" width="13.86328125" style="1" bestFit="1" customWidth="1"/>
    <col min="3083" max="3083" width="14.86328125" style="1" bestFit="1" customWidth="1"/>
    <col min="3084" max="3084" width="12.1328125" style="1" bestFit="1" customWidth="1"/>
    <col min="3085" max="3085" width="12.3984375" style="1" bestFit="1" customWidth="1"/>
    <col min="3086" max="3087" width="13.86328125" style="1" bestFit="1" customWidth="1"/>
    <col min="3088" max="3088" width="14.86328125" style="1" bestFit="1" customWidth="1"/>
    <col min="3089" max="3327" width="9.1328125" style="1"/>
    <col min="3328" max="3328" width="15.3984375" style="1" bestFit="1" customWidth="1"/>
    <col min="3329" max="3329" width="11.1328125" style="1" bestFit="1" customWidth="1"/>
    <col min="3330" max="3330" width="14.59765625" style="1" bestFit="1" customWidth="1"/>
    <col min="3331" max="3331" width="17.3984375" style="1" bestFit="1" customWidth="1"/>
    <col min="3332" max="3332" width="17.59765625" style="1" bestFit="1" customWidth="1"/>
    <col min="3333" max="3333" width="14.73046875" style="1" bestFit="1" customWidth="1"/>
    <col min="3334" max="3334" width="14.3984375" style="1" bestFit="1" customWidth="1"/>
    <col min="3335" max="3335" width="12.1328125" style="1" bestFit="1" customWidth="1"/>
    <col min="3336" max="3336" width="12.3984375" style="1" bestFit="1" customWidth="1"/>
    <col min="3337" max="3338" width="13.86328125" style="1" bestFit="1" customWidth="1"/>
    <col min="3339" max="3339" width="14.86328125" style="1" bestFit="1" customWidth="1"/>
    <col min="3340" max="3340" width="12.1328125" style="1" bestFit="1" customWidth="1"/>
    <col min="3341" max="3341" width="12.3984375" style="1" bestFit="1" customWidth="1"/>
    <col min="3342" max="3343" width="13.86328125" style="1" bestFit="1" customWidth="1"/>
    <col min="3344" max="3344" width="14.86328125" style="1" bestFit="1" customWidth="1"/>
    <col min="3345" max="3583" width="9.1328125" style="1"/>
    <col min="3584" max="3584" width="15.3984375" style="1" bestFit="1" customWidth="1"/>
    <col min="3585" max="3585" width="11.1328125" style="1" bestFit="1" customWidth="1"/>
    <col min="3586" max="3586" width="14.59765625" style="1" bestFit="1" customWidth="1"/>
    <col min="3587" max="3587" width="17.3984375" style="1" bestFit="1" customWidth="1"/>
    <col min="3588" max="3588" width="17.59765625" style="1" bestFit="1" customWidth="1"/>
    <col min="3589" max="3589" width="14.73046875" style="1" bestFit="1" customWidth="1"/>
    <col min="3590" max="3590" width="14.3984375" style="1" bestFit="1" customWidth="1"/>
    <col min="3591" max="3591" width="12.1328125" style="1" bestFit="1" customWidth="1"/>
    <col min="3592" max="3592" width="12.3984375" style="1" bestFit="1" customWidth="1"/>
    <col min="3593" max="3594" width="13.86328125" style="1" bestFit="1" customWidth="1"/>
    <col min="3595" max="3595" width="14.86328125" style="1" bestFit="1" customWidth="1"/>
    <col min="3596" max="3596" width="12.1328125" style="1" bestFit="1" customWidth="1"/>
    <col min="3597" max="3597" width="12.3984375" style="1" bestFit="1" customWidth="1"/>
    <col min="3598" max="3599" width="13.86328125" style="1" bestFit="1" customWidth="1"/>
    <col min="3600" max="3600" width="14.86328125" style="1" bestFit="1" customWidth="1"/>
    <col min="3601" max="3839" width="9.1328125" style="1"/>
    <col min="3840" max="3840" width="15.3984375" style="1" bestFit="1" customWidth="1"/>
    <col min="3841" max="3841" width="11.1328125" style="1" bestFit="1" customWidth="1"/>
    <col min="3842" max="3842" width="14.59765625" style="1" bestFit="1" customWidth="1"/>
    <col min="3843" max="3843" width="17.3984375" style="1" bestFit="1" customWidth="1"/>
    <col min="3844" max="3844" width="17.59765625" style="1" bestFit="1" customWidth="1"/>
    <col min="3845" max="3845" width="14.73046875" style="1" bestFit="1" customWidth="1"/>
    <col min="3846" max="3846" width="14.3984375" style="1" bestFit="1" customWidth="1"/>
    <col min="3847" max="3847" width="12.1328125" style="1" bestFit="1" customWidth="1"/>
    <col min="3848" max="3848" width="12.3984375" style="1" bestFit="1" customWidth="1"/>
    <col min="3849" max="3850" width="13.86328125" style="1" bestFit="1" customWidth="1"/>
    <col min="3851" max="3851" width="14.86328125" style="1" bestFit="1" customWidth="1"/>
    <col min="3852" max="3852" width="12.1328125" style="1" bestFit="1" customWidth="1"/>
    <col min="3853" max="3853" width="12.3984375" style="1" bestFit="1" customWidth="1"/>
    <col min="3854" max="3855" width="13.86328125" style="1" bestFit="1" customWidth="1"/>
    <col min="3856" max="3856" width="14.86328125" style="1" bestFit="1" customWidth="1"/>
    <col min="3857" max="4095" width="9.1328125" style="1"/>
    <col min="4096" max="4096" width="15.3984375" style="1" bestFit="1" customWidth="1"/>
    <col min="4097" max="4097" width="11.1328125" style="1" bestFit="1" customWidth="1"/>
    <col min="4098" max="4098" width="14.59765625" style="1" bestFit="1" customWidth="1"/>
    <col min="4099" max="4099" width="17.3984375" style="1" bestFit="1" customWidth="1"/>
    <col min="4100" max="4100" width="17.59765625" style="1" bestFit="1" customWidth="1"/>
    <col min="4101" max="4101" width="14.73046875" style="1" bestFit="1" customWidth="1"/>
    <col min="4102" max="4102" width="14.3984375" style="1" bestFit="1" customWidth="1"/>
    <col min="4103" max="4103" width="12.1328125" style="1" bestFit="1" customWidth="1"/>
    <col min="4104" max="4104" width="12.3984375" style="1" bestFit="1" customWidth="1"/>
    <col min="4105" max="4106" width="13.86328125" style="1" bestFit="1" customWidth="1"/>
    <col min="4107" max="4107" width="14.86328125" style="1" bestFit="1" customWidth="1"/>
    <col min="4108" max="4108" width="12.1328125" style="1" bestFit="1" customWidth="1"/>
    <col min="4109" max="4109" width="12.3984375" style="1" bestFit="1" customWidth="1"/>
    <col min="4110" max="4111" width="13.86328125" style="1" bestFit="1" customWidth="1"/>
    <col min="4112" max="4112" width="14.86328125" style="1" bestFit="1" customWidth="1"/>
    <col min="4113" max="4351" width="9.1328125" style="1"/>
    <col min="4352" max="4352" width="15.3984375" style="1" bestFit="1" customWidth="1"/>
    <col min="4353" max="4353" width="11.1328125" style="1" bestFit="1" customWidth="1"/>
    <col min="4354" max="4354" width="14.59765625" style="1" bestFit="1" customWidth="1"/>
    <col min="4355" max="4355" width="17.3984375" style="1" bestFit="1" customWidth="1"/>
    <col min="4356" max="4356" width="17.59765625" style="1" bestFit="1" customWidth="1"/>
    <col min="4357" max="4357" width="14.73046875" style="1" bestFit="1" customWidth="1"/>
    <col min="4358" max="4358" width="14.3984375" style="1" bestFit="1" customWidth="1"/>
    <col min="4359" max="4359" width="12.1328125" style="1" bestFit="1" customWidth="1"/>
    <col min="4360" max="4360" width="12.3984375" style="1" bestFit="1" customWidth="1"/>
    <col min="4361" max="4362" width="13.86328125" style="1" bestFit="1" customWidth="1"/>
    <col min="4363" max="4363" width="14.86328125" style="1" bestFit="1" customWidth="1"/>
    <col min="4364" max="4364" width="12.1328125" style="1" bestFit="1" customWidth="1"/>
    <col min="4365" max="4365" width="12.3984375" style="1" bestFit="1" customWidth="1"/>
    <col min="4366" max="4367" width="13.86328125" style="1" bestFit="1" customWidth="1"/>
    <col min="4368" max="4368" width="14.86328125" style="1" bestFit="1" customWidth="1"/>
    <col min="4369" max="4607" width="9.1328125" style="1"/>
    <col min="4608" max="4608" width="15.3984375" style="1" bestFit="1" customWidth="1"/>
    <col min="4609" max="4609" width="11.1328125" style="1" bestFit="1" customWidth="1"/>
    <col min="4610" max="4610" width="14.59765625" style="1" bestFit="1" customWidth="1"/>
    <col min="4611" max="4611" width="17.3984375" style="1" bestFit="1" customWidth="1"/>
    <col min="4612" max="4612" width="17.59765625" style="1" bestFit="1" customWidth="1"/>
    <col min="4613" max="4613" width="14.73046875" style="1" bestFit="1" customWidth="1"/>
    <col min="4614" max="4614" width="14.3984375" style="1" bestFit="1" customWidth="1"/>
    <col min="4615" max="4615" width="12.1328125" style="1" bestFit="1" customWidth="1"/>
    <col min="4616" max="4616" width="12.3984375" style="1" bestFit="1" customWidth="1"/>
    <col min="4617" max="4618" width="13.86328125" style="1" bestFit="1" customWidth="1"/>
    <col min="4619" max="4619" width="14.86328125" style="1" bestFit="1" customWidth="1"/>
    <col min="4620" max="4620" width="12.1328125" style="1" bestFit="1" customWidth="1"/>
    <col min="4621" max="4621" width="12.3984375" style="1" bestFit="1" customWidth="1"/>
    <col min="4622" max="4623" width="13.86328125" style="1" bestFit="1" customWidth="1"/>
    <col min="4624" max="4624" width="14.86328125" style="1" bestFit="1" customWidth="1"/>
    <col min="4625" max="4863" width="9.1328125" style="1"/>
    <col min="4864" max="4864" width="15.3984375" style="1" bestFit="1" customWidth="1"/>
    <col min="4865" max="4865" width="11.1328125" style="1" bestFit="1" customWidth="1"/>
    <col min="4866" max="4866" width="14.59765625" style="1" bestFit="1" customWidth="1"/>
    <col min="4867" max="4867" width="17.3984375" style="1" bestFit="1" customWidth="1"/>
    <col min="4868" max="4868" width="17.59765625" style="1" bestFit="1" customWidth="1"/>
    <col min="4869" max="4869" width="14.73046875" style="1" bestFit="1" customWidth="1"/>
    <col min="4870" max="4870" width="14.3984375" style="1" bestFit="1" customWidth="1"/>
    <col min="4871" max="4871" width="12.1328125" style="1" bestFit="1" customWidth="1"/>
    <col min="4872" max="4872" width="12.3984375" style="1" bestFit="1" customWidth="1"/>
    <col min="4873" max="4874" width="13.86328125" style="1" bestFit="1" customWidth="1"/>
    <col min="4875" max="4875" width="14.86328125" style="1" bestFit="1" customWidth="1"/>
    <col min="4876" max="4876" width="12.1328125" style="1" bestFit="1" customWidth="1"/>
    <col min="4877" max="4877" width="12.3984375" style="1" bestFit="1" customWidth="1"/>
    <col min="4878" max="4879" width="13.86328125" style="1" bestFit="1" customWidth="1"/>
    <col min="4880" max="4880" width="14.86328125" style="1" bestFit="1" customWidth="1"/>
    <col min="4881" max="5119" width="9.1328125" style="1"/>
    <col min="5120" max="5120" width="15.3984375" style="1" bestFit="1" customWidth="1"/>
    <col min="5121" max="5121" width="11.1328125" style="1" bestFit="1" customWidth="1"/>
    <col min="5122" max="5122" width="14.59765625" style="1" bestFit="1" customWidth="1"/>
    <col min="5123" max="5123" width="17.3984375" style="1" bestFit="1" customWidth="1"/>
    <col min="5124" max="5124" width="17.59765625" style="1" bestFit="1" customWidth="1"/>
    <col min="5125" max="5125" width="14.73046875" style="1" bestFit="1" customWidth="1"/>
    <col min="5126" max="5126" width="14.3984375" style="1" bestFit="1" customWidth="1"/>
    <col min="5127" max="5127" width="12.1328125" style="1" bestFit="1" customWidth="1"/>
    <col min="5128" max="5128" width="12.3984375" style="1" bestFit="1" customWidth="1"/>
    <col min="5129" max="5130" width="13.86328125" style="1" bestFit="1" customWidth="1"/>
    <col min="5131" max="5131" width="14.86328125" style="1" bestFit="1" customWidth="1"/>
    <col min="5132" max="5132" width="12.1328125" style="1" bestFit="1" customWidth="1"/>
    <col min="5133" max="5133" width="12.3984375" style="1" bestFit="1" customWidth="1"/>
    <col min="5134" max="5135" width="13.86328125" style="1" bestFit="1" customWidth="1"/>
    <col min="5136" max="5136" width="14.86328125" style="1" bestFit="1" customWidth="1"/>
    <col min="5137" max="5375" width="9.1328125" style="1"/>
    <col min="5376" max="5376" width="15.3984375" style="1" bestFit="1" customWidth="1"/>
    <col min="5377" max="5377" width="11.1328125" style="1" bestFit="1" customWidth="1"/>
    <col min="5378" max="5378" width="14.59765625" style="1" bestFit="1" customWidth="1"/>
    <col min="5379" max="5379" width="17.3984375" style="1" bestFit="1" customWidth="1"/>
    <col min="5380" max="5380" width="17.59765625" style="1" bestFit="1" customWidth="1"/>
    <col min="5381" max="5381" width="14.73046875" style="1" bestFit="1" customWidth="1"/>
    <col min="5382" max="5382" width="14.3984375" style="1" bestFit="1" customWidth="1"/>
    <col min="5383" max="5383" width="12.1328125" style="1" bestFit="1" customWidth="1"/>
    <col min="5384" max="5384" width="12.3984375" style="1" bestFit="1" customWidth="1"/>
    <col min="5385" max="5386" width="13.86328125" style="1" bestFit="1" customWidth="1"/>
    <col min="5387" max="5387" width="14.86328125" style="1" bestFit="1" customWidth="1"/>
    <col min="5388" max="5388" width="12.1328125" style="1" bestFit="1" customWidth="1"/>
    <col min="5389" max="5389" width="12.3984375" style="1" bestFit="1" customWidth="1"/>
    <col min="5390" max="5391" width="13.86328125" style="1" bestFit="1" customWidth="1"/>
    <col min="5392" max="5392" width="14.86328125" style="1" bestFit="1" customWidth="1"/>
    <col min="5393" max="5631" width="9.1328125" style="1"/>
    <col min="5632" max="5632" width="15.3984375" style="1" bestFit="1" customWidth="1"/>
    <col min="5633" max="5633" width="11.1328125" style="1" bestFit="1" customWidth="1"/>
    <col min="5634" max="5634" width="14.59765625" style="1" bestFit="1" customWidth="1"/>
    <col min="5635" max="5635" width="17.3984375" style="1" bestFit="1" customWidth="1"/>
    <col min="5636" max="5636" width="17.59765625" style="1" bestFit="1" customWidth="1"/>
    <col min="5637" max="5637" width="14.73046875" style="1" bestFit="1" customWidth="1"/>
    <col min="5638" max="5638" width="14.3984375" style="1" bestFit="1" customWidth="1"/>
    <col min="5639" max="5639" width="12.1328125" style="1" bestFit="1" customWidth="1"/>
    <col min="5640" max="5640" width="12.3984375" style="1" bestFit="1" customWidth="1"/>
    <col min="5641" max="5642" width="13.86328125" style="1" bestFit="1" customWidth="1"/>
    <col min="5643" max="5643" width="14.86328125" style="1" bestFit="1" customWidth="1"/>
    <col min="5644" max="5644" width="12.1328125" style="1" bestFit="1" customWidth="1"/>
    <col min="5645" max="5645" width="12.3984375" style="1" bestFit="1" customWidth="1"/>
    <col min="5646" max="5647" width="13.86328125" style="1" bestFit="1" customWidth="1"/>
    <col min="5648" max="5648" width="14.86328125" style="1" bestFit="1" customWidth="1"/>
    <col min="5649" max="5887" width="9.1328125" style="1"/>
    <col min="5888" max="5888" width="15.3984375" style="1" bestFit="1" customWidth="1"/>
    <col min="5889" max="5889" width="11.1328125" style="1" bestFit="1" customWidth="1"/>
    <col min="5890" max="5890" width="14.59765625" style="1" bestFit="1" customWidth="1"/>
    <col min="5891" max="5891" width="17.3984375" style="1" bestFit="1" customWidth="1"/>
    <col min="5892" max="5892" width="17.59765625" style="1" bestFit="1" customWidth="1"/>
    <col min="5893" max="5893" width="14.73046875" style="1" bestFit="1" customWidth="1"/>
    <col min="5894" max="5894" width="14.3984375" style="1" bestFit="1" customWidth="1"/>
    <col min="5895" max="5895" width="12.1328125" style="1" bestFit="1" customWidth="1"/>
    <col min="5896" max="5896" width="12.3984375" style="1" bestFit="1" customWidth="1"/>
    <col min="5897" max="5898" width="13.86328125" style="1" bestFit="1" customWidth="1"/>
    <col min="5899" max="5899" width="14.86328125" style="1" bestFit="1" customWidth="1"/>
    <col min="5900" max="5900" width="12.1328125" style="1" bestFit="1" customWidth="1"/>
    <col min="5901" max="5901" width="12.3984375" style="1" bestFit="1" customWidth="1"/>
    <col min="5902" max="5903" width="13.86328125" style="1" bestFit="1" customWidth="1"/>
    <col min="5904" max="5904" width="14.86328125" style="1" bestFit="1" customWidth="1"/>
    <col min="5905" max="6143" width="9.1328125" style="1"/>
    <col min="6144" max="6144" width="15.3984375" style="1" bestFit="1" customWidth="1"/>
    <col min="6145" max="6145" width="11.1328125" style="1" bestFit="1" customWidth="1"/>
    <col min="6146" max="6146" width="14.59765625" style="1" bestFit="1" customWidth="1"/>
    <col min="6147" max="6147" width="17.3984375" style="1" bestFit="1" customWidth="1"/>
    <col min="6148" max="6148" width="17.59765625" style="1" bestFit="1" customWidth="1"/>
    <col min="6149" max="6149" width="14.73046875" style="1" bestFit="1" customWidth="1"/>
    <col min="6150" max="6150" width="14.3984375" style="1" bestFit="1" customWidth="1"/>
    <col min="6151" max="6151" width="12.1328125" style="1" bestFit="1" customWidth="1"/>
    <col min="6152" max="6152" width="12.3984375" style="1" bestFit="1" customWidth="1"/>
    <col min="6153" max="6154" width="13.86328125" style="1" bestFit="1" customWidth="1"/>
    <col min="6155" max="6155" width="14.86328125" style="1" bestFit="1" customWidth="1"/>
    <col min="6156" max="6156" width="12.1328125" style="1" bestFit="1" customWidth="1"/>
    <col min="6157" max="6157" width="12.3984375" style="1" bestFit="1" customWidth="1"/>
    <col min="6158" max="6159" width="13.86328125" style="1" bestFit="1" customWidth="1"/>
    <col min="6160" max="6160" width="14.86328125" style="1" bestFit="1" customWidth="1"/>
    <col min="6161" max="6399" width="9.1328125" style="1"/>
    <col min="6400" max="6400" width="15.3984375" style="1" bestFit="1" customWidth="1"/>
    <col min="6401" max="6401" width="11.1328125" style="1" bestFit="1" customWidth="1"/>
    <col min="6402" max="6402" width="14.59765625" style="1" bestFit="1" customWidth="1"/>
    <col min="6403" max="6403" width="17.3984375" style="1" bestFit="1" customWidth="1"/>
    <col min="6404" max="6404" width="17.59765625" style="1" bestFit="1" customWidth="1"/>
    <col min="6405" max="6405" width="14.73046875" style="1" bestFit="1" customWidth="1"/>
    <col min="6406" max="6406" width="14.3984375" style="1" bestFit="1" customWidth="1"/>
    <col min="6407" max="6407" width="12.1328125" style="1" bestFit="1" customWidth="1"/>
    <col min="6408" max="6408" width="12.3984375" style="1" bestFit="1" customWidth="1"/>
    <col min="6409" max="6410" width="13.86328125" style="1" bestFit="1" customWidth="1"/>
    <col min="6411" max="6411" width="14.86328125" style="1" bestFit="1" customWidth="1"/>
    <col min="6412" max="6412" width="12.1328125" style="1" bestFit="1" customWidth="1"/>
    <col min="6413" max="6413" width="12.3984375" style="1" bestFit="1" customWidth="1"/>
    <col min="6414" max="6415" width="13.86328125" style="1" bestFit="1" customWidth="1"/>
    <col min="6416" max="6416" width="14.86328125" style="1" bestFit="1" customWidth="1"/>
    <col min="6417" max="6655" width="9.1328125" style="1"/>
    <col min="6656" max="6656" width="15.3984375" style="1" bestFit="1" customWidth="1"/>
    <col min="6657" max="6657" width="11.1328125" style="1" bestFit="1" customWidth="1"/>
    <col min="6658" max="6658" width="14.59765625" style="1" bestFit="1" customWidth="1"/>
    <col min="6659" max="6659" width="17.3984375" style="1" bestFit="1" customWidth="1"/>
    <col min="6660" max="6660" width="17.59765625" style="1" bestFit="1" customWidth="1"/>
    <col min="6661" max="6661" width="14.73046875" style="1" bestFit="1" customWidth="1"/>
    <col min="6662" max="6662" width="14.3984375" style="1" bestFit="1" customWidth="1"/>
    <col min="6663" max="6663" width="12.1328125" style="1" bestFit="1" customWidth="1"/>
    <col min="6664" max="6664" width="12.3984375" style="1" bestFit="1" customWidth="1"/>
    <col min="6665" max="6666" width="13.86328125" style="1" bestFit="1" customWidth="1"/>
    <col min="6667" max="6667" width="14.86328125" style="1" bestFit="1" customWidth="1"/>
    <col min="6668" max="6668" width="12.1328125" style="1" bestFit="1" customWidth="1"/>
    <col min="6669" max="6669" width="12.3984375" style="1" bestFit="1" customWidth="1"/>
    <col min="6670" max="6671" width="13.86328125" style="1" bestFit="1" customWidth="1"/>
    <col min="6672" max="6672" width="14.86328125" style="1" bestFit="1" customWidth="1"/>
    <col min="6673" max="6911" width="9.1328125" style="1"/>
    <col min="6912" max="6912" width="15.3984375" style="1" bestFit="1" customWidth="1"/>
    <col min="6913" max="6913" width="11.1328125" style="1" bestFit="1" customWidth="1"/>
    <col min="6914" max="6914" width="14.59765625" style="1" bestFit="1" customWidth="1"/>
    <col min="6915" max="6915" width="17.3984375" style="1" bestFit="1" customWidth="1"/>
    <col min="6916" max="6916" width="17.59765625" style="1" bestFit="1" customWidth="1"/>
    <col min="6917" max="6917" width="14.73046875" style="1" bestFit="1" customWidth="1"/>
    <col min="6918" max="6918" width="14.3984375" style="1" bestFit="1" customWidth="1"/>
    <col min="6919" max="6919" width="12.1328125" style="1" bestFit="1" customWidth="1"/>
    <col min="6920" max="6920" width="12.3984375" style="1" bestFit="1" customWidth="1"/>
    <col min="6921" max="6922" width="13.86328125" style="1" bestFit="1" customWidth="1"/>
    <col min="6923" max="6923" width="14.86328125" style="1" bestFit="1" customWidth="1"/>
    <col min="6924" max="6924" width="12.1328125" style="1" bestFit="1" customWidth="1"/>
    <col min="6925" max="6925" width="12.3984375" style="1" bestFit="1" customWidth="1"/>
    <col min="6926" max="6927" width="13.86328125" style="1" bestFit="1" customWidth="1"/>
    <col min="6928" max="6928" width="14.86328125" style="1" bestFit="1" customWidth="1"/>
    <col min="6929" max="7167" width="9.1328125" style="1"/>
    <col min="7168" max="7168" width="15.3984375" style="1" bestFit="1" customWidth="1"/>
    <col min="7169" max="7169" width="11.1328125" style="1" bestFit="1" customWidth="1"/>
    <col min="7170" max="7170" width="14.59765625" style="1" bestFit="1" customWidth="1"/>
    <col min="7171" max="7171" width="17.3984375" style="1" bestFit="1" customWidth="1"/>
    <col min="7172" max="7172" width="17.59765625" style="1" bestFit="1" customWidth="1"/>
    <col min="7173" max="7173" width="14.73046875" style="1" bestFit="1" customWidth="1"/>
    <col min="7174" max="7174" width="14.3984375" style="1" bestFit="1" customWidth="1"/>
    <col min="7175" max="7175" width="12.1328125" style="1" bestFit="1" customWidth="1"/>
    <col min="7176" max="7176" width="12.3984375" style="1" bestFit="1" customWidth="1"/>
    <col min="7177" max="7178" width="13.86328125" style="1" bestFit="1" customWidth="1"/>
    <col min="7179" max="7179" width="14.86328125" style="1" bestFit="1" customWidth="1"/>
    <col min="7180" max="7180" width="12.1328125" style="1" bestFit="1" customWidth="1"/>
    <col min="7181" max="7181" width="12.3984375" style="1" bestFit="1" customWidth="1"/>
    <col min="7182" max="7183" width="13.86328125" style="1" bestFit="1" customWidth="1"/>
    <col min="7184" max="7184" width="14.86328125" style="1" bestFit="1" customWidth="1"/>
    <col min="7185" max="7423" width="9.1328125" style="1"/>
    <col min="7424" max="7424" width="15.3984375" style="1" bestFit="1" customWidth="1"/>
    <col min="7425" max="7425" width="11.1328125" style="1" bestFit="1" customWidth="1"/>
    <col min="7426" max="7426" width="14.59765625" style="1" bestFit="1" customWidth="1"/>
    <col min="7427" max="7427" width="17.3984375" style="1" bestFit="1" customWidth="1"/>
    <col min="7428" max="7428" width="17.59765625" style="1" bestFit="1" customWidth="1"/>
    <col min="7429" max="7429" width="14.73046875" style="1" bestFit="1" customWidth="1"/>
    <col min="7430" max="7430" width="14.3984375" style="1" bestFit="1" customWidth="1"/>
    <col min="7431" max="7431" width="12.1328125" style="1" bestFit="1" customWidth="1"/>
    <col min="7432" max="7432" width="12.3984375" style="1" bestFit="1" customWidth="1"/>
    <col min="7433" max="7434" width="13.86328125" style="1" bestFit="1" customWidth="1"/>
    <col min="7435" max="7435" width="14.86328125" style="1" bestFit="1" customWidth="1"/>
    <col min="7436" max="7436" width="12.1328125" style="1" bestFit="1" customWidth="1"/>
    <col min="7437" max="7437" width="12.3984375" style="1" bestFit="1" customWidth="1"/>
    <col min="7438" max="7439" width="13.86328125" style="1" bestFit="1" customWidth="1"/>
    <col min="7440" max="7440" width="14.86328125" style="1" bestFit="1" customWidth="1"/>
    <col min="7441" max="7679" width="9.1328125" style="1"/>
    <col min="7680" max="7680" width="15.3984375" style="1" bestFit="1" customWidth="1"/>
    <col min="7681" max="7681" width="11.1328125" style="1" bestFit="1" customWidth="1"/>
    <col min="7682" max="7682" width="14.59765625" style="1" bestFit="1" customWidth="1"/>
    <col min="7683" max="7683" width="17.3984375" style="1" bestFit="1" customWidth="1"/>
    <col min="7684" max="7684" width="17.59765625" style="1" bestFit="1" customWidth="1"/>
    <col min="7685" max="7685" width="14.73046875" style="1" bestFit="1" customWidth="1"/>
    <col min="7686" max="7686" width="14.3984375" style="1" bestFit="1" customWidth="1"/>
    <col min="7687" max="7687" width="12.1328125" style="1" bestFit="1" customWidth="1"/>
    <col min="7688" max="7688" width="12.3984375" style="1" bestFit="1" customWidth="1"/>
    <col min="7689" max="7690" width="13.86328125" style="1" bestFit="1" customWidth="1"/>
    <col min="7691" max="7691" width="14.86328125" style="1" bestFit="1" customWidth="1"/>
    <col min="7692" max="7692" width="12.1328125" style="1" bestFit="1" customWidth="1"/>
    <col min="7693" max="7693" width="12.3984375" style="1" bestFit="1" customWidth="1"/>
    <col min="7694" max="7695" width="13.86328125" style="1" bestFit="1" customWidth="1"/>
    <col min="7696" max="7696" width="14.86328125" style="1" bestFit="1" customWidth="1"/>
    <col min="7697" max="7935" width="9.1328125" style="1"/>
    <col min="7936" max="7936" width="15.3984375" style="1" bestFit="1" customWidth="1"/>
    <col min="7937" max="7937" width="11.1328125" style="1" bestFit="1" customWidth="1"/>
    <col min="7938" max="7938" width="14.59765625" style="1" bestFit="1" customWidth="1"/>
    <col min="7939" max="7939" width="17.3984375" style="1" bestFit="1" customWidth="1"/>
    <col min="7940" max="7940" width="17.59765625" style="1" bestFit="1" customWidth="1"/>
    <col min="7941" max="7941" width="14.73046875" style="1" bestFit="1" customWidth="1"/>
    <col min="7942" max="7942" width="14.3984375" style="1" bestFit="1" customWidth="1"/>
    <col min="7943" max="7943" width="12.1328125" style="1" bestFit="1" customWidth="1"/>
    <col min="7944" max="7944" width="12.3984375" style="1" bestFit="1" customWidth="1"/>
    <col min="7945" max="7946" width="13.86328125" style="1" bestFit="1" customWidth="1"/>
    <col min="7947" max="7947" width="14.86328125" style="1" bestFit="1" customWidth="1"/>
    <col min="7948" max="7948" width="12.1328125" style="1" bestFit="1" customWidth="1"/>
    <col min="7949" max="7949" width="12.3984375" style="1" bestFit="1" customWidth="1"/>
    <col min="7950" max="7951" width="13.86328125" style="1" bestFit="1" customWidth="1"/>
    <col min="7952" max="7952" width="14.86328125" style="1" bestFit="1" customWidth="1"/>
    <col min="7953" max="8191" width="9.1328125" style="1"/>
    <col min="8192" max="8192" width="15.3984375" style="1" bestFit="1" customWidth="1"/>
    <col min="8193" max="8193" width="11.1328125" style="1" bestFit="1" customWidth="1"/>
    <col min="8194" max="8194" width="14.59765625" style="1" bestFit="1" customWidth="1"/>
    <col min="8195" max="8195" width="17.3984375" style="1" bestFit="1" customWidth="1"/>
    <col min="8196" max="8196" width="17.59765625" style="1" bestFit="1" customWidth="1"/>
    <col min="8197" max="8197" width="14.73046875" style="1" bestFit="1" customWidth="1"/>
    <col min="8198" max="8198" width="14.3984375" style="1" bestFit="1" customWidth="1"/>
    <col min="8199" max="8199" width="12.1328125" style="1" bestFit="1" customWidth="1"/>
    <col min="8200" max="8200" width="12.3984375" style="1" bestFit="1" customWidth="1"/>
    <col min="8201" max="8202" width="13.86328125" style="1" bestFit="1" customWidth="1"/>
    <col min="8203" max="8203" width="14.86328125" style="1" bestFit="1" customWidth="1"/>
    <col min="8204" max="8204" width="12.1328125" style="1" bestFit="1" customWidth="1"/>
    <col min="8205" max="8205" width="12.3984375" style="1" bestFit="1" customWidth="1"/>
    <col min="8206" max="8207" width="13.86328125" style="1" bestFit="1" customWidth="1"/>
    <col min="8208" max="8208" width="14.86328125" style="1" bestFit="1" customWidth="1"/>
    <col min="8209" max="8447" width="9.1328125" style="1"/>
    <col min="8448" max="8448" width="15.3984375" style="1" bestFit="1" customWidth="1"/>
    <col min="8449" max="8449" width="11.1328125" style="1" bestFit="1" customWidth="1"/>
    <col min="8450" max="8450" width="14.59765625" style="1" bestFit="1" customWidth="1"/>
    <col min="8451" max="8451" width="17.3984375" style="1" bestFit="1" customWidth="1"/>
    <col min="8452" max="8452" width="17.59765625" style="1" bestFit="1" customWidth="1"/>
    <col min="8453" max="8453" width="14.73046875" style="1" bestFit="1" customWidth="1"/>
    <col min="8454" max="8454" width="14.3984375" style="1" bestFit="1" customWidth="1"/>
    <col min="8455" max="8455" width="12.1328125" style="1" bestFit="1" customWidth="1"/>
    <col min="8456" max="8456" width="12.3984375" style="1" bestFit="1" customWidth="1"/>
    <col min="8457" max="8458" width="13.86328125" style="1" bestFit="1" customWidth="1"/>
    <col min="8459" max="8459" width="14.86328125" style="1" bestFit="1" customWidth="1"/>
    <col min="8460" max="8460" width="12.1328125" style="1" bestFit="1" customWidth="1"/>
    <col min="8461" max="8461" width="12.3984375" style="1" bestFit="1" customWidth="1"/>
    <col min="8462" max="8463" width="13.86328125" style="1" bestFit="1" customWidth="1"/>
    <col min="8464" max="8464" width="14.86328125" style="1" bestFit="1" customWidth="1"/>
    <col min="8465" max="8703" width="9.1328125" style="1"/>
    <col min="8704" max="8704" width="15.3984375" style="1" bestFit="1" customWidth="1"/>
    <col min="8705" max="8705" width="11.1328125" style="1" bestFit="1" customWidth="1"/>
    <col min="8706" max="8706" width="14.59765625" style="1" bestFit="1" customWidth="1"/>
    <col min="8707" max="8707" width="17.3984375" style="1" bestFit="1" customWidth="1"/>
    <col min="8708" max="8708" width="17.59765625" style="1" bestFit="1" customWidth="1"/>
    <col min="8709" max="8709" width="14.73046875" style="1" bestFit="1" customWidth="1"/>
    <col min="8710" max="8710" width="14.3984375" style="1" bestFit="1" customWidth="1"/>
    <col min="8711" max="8711" width="12.1328125" style="1" bestFit="1" customWidth="1"/>
    <col min="8712" max="8712" width="12.3984375" style="1" bestFit="1" customWidth="1"/>
    <col min="8713" max="8714" width="13.86328125" style="1" bestFit="1" customWidth="1"/>
    <col min="8715" max="8715" width="14.86328125" style="1" bestFit="1" customWidth="1"/>
    <col min="8716" max="8716" width="12.1328125" style="1" bestFit="1" customWidth="1"/>
    <col min="8717" max="8717" width="12.3984375" style="1" bestFit="1" customWidth="1"/>
    <col min="8718" max="8719" width="13.86328125" style="1" bestFit="1" customWidth="1"/>
    <col min="8720" max="8720" width="14.86328125" style="1" bestFit="1" customWidth="1"/>
    <col min="8721" max="8959" width="9.1328125" style="1"/>
    <col min="8960" max="8960" width="15.3984375" style="1" bestFit="1" customWidth="1"/>
    <col min="8961" max="8961" width="11.1328125" style="1" bestFit="1" customWidth="1"/>
    <col min="8962" max="8962" width="14.59765625" style="1" bestFit="1" customWidth="1"/>
    <col min="8963" max="8963" width="17.3984375" style="1" bestFit="1" customWidth="1"/>
    <col min="8964" max="8964" width="17.59765625" style="1" bestFit="1" customWidth="1"/>
    <col min="8965" max="8965" width="14.73046875" style="1" bestFit="1" customWidth="1"/>
    <col min="8966" max="8966" width="14.3984375" style="1" bestFit="1" customWidth="1"/>
    <col min="8967" max="8967" width="12.1328125" style="1" bestFit="1" customWidth="1"/>
    <col min="8968" max="8968" width="12.3984375" style="1" bestFit="1" customWidth="1"/>
    <col min="8969" max="8970" width="13.86328125" style="1" bestFit="1" customWidth="1"/>
    <col min="8971" max="8971" width="14.86328125" style="1" bestFit="1" customWidth="1"/>
    <col min="8972" max="8972" width="12.1328125" style="1" bestFit="1" customWidth="1"/>
    <col min="8973" max="8973" width="12.3984375" style="1" bestFit="1" customWidth="1"/>
    <col min="8974" max="8975" width="13.86328125" style="1" bestFit="1" customWidth="1"/>
    <col min="8976" max="8976" width="14.86328125" style="1" bestFit="1" customWidth="1"/>
    <col min="8977" max="9215" width="9.1328125" style="1"/>
    <col min="9216" max="9216" width="15.3984375" style="1" bestFit="1" customWidth="1"/>
    <col min="9217" max="9217" width="11.1328125" style="1" bestFit="1" customWidth="1"/>
    <col min="9218" max="9218" width="14.59765625" style="1" bestFit="1" customWidth="1"/>
    <col min="9219" max="9219" width="17.3984375" style="1" bestFit="1" customWidth="1"/>
    <col min="9220" max="9220" width="17.59765625" style="1" bestFit="1" customWidth="1"/>
    <col min="9221" max="9221" width="14.73046875" style="1" bestFit="1" customWidth="1"/>
    <col min="9222" max="9222" width="14.3984375" style="1" bestFit="1" customWidth="1"/>
    <col min="9223" max="9223" width="12.1328125" style="1" bestFit="1" customWidth="1"/>
    <col min="9224" max="9224" width="12.3984375" style="1" bestFit="1" customWidth="1"/>
    <col min="9225" max="9226" width="13.86328125" style="1" bestFit="1" customWidth="1"/>
    <col min="9227" max="9227" width="14.86328125" style="1" bestFit="1" customWidth="1"/>
    <col min="9228" max="9228" width="12.1328125" style="1" bestFit="1" customWidth="1"/>
    <col min="9229" max="9229" width="12.3984375" style="1" bestFit="1" customWidth="1"/>
    <col min="9230" max="9231" width="13.86328125" style="1" bestFit="1" customWidth="1"/>
    <col min="9232" max="9232" width="14.86328125" style="1" bestFit="1" customWidth="1"/>
    <col min="9233" max="9471" width="9.1328125" style="1"/>
    <col min="9472" max="9472" width="15.3984375" style="1" bestFit="1" customWidth="1"/>
    <col min="9473" max="9473" width="11.1328125" style="1" bestFit="1" customWidth="1"/>
    <col min="9474" max="9474" width="14.59765625" style="1" bestFit="1" customWidth="1"/>
    <col min="9475" max="9475" width="17.3984375" style="1" bestFit="1" customWidth="1"/>
    <col min="9476" max="9476" width="17.59765625" style="1" bestFit="1" customWidth="1"/>
    <col min="9477" max="9477" width="14.73046875" style="1" bestFit="1" customWidth="1"/>
    <col min="9478" max="9478" width="14.3984375" style="1" bestFit="1" customWidth="1"/>
    <col min="9479" max="9479" width="12.1328125" style="1" bestFit="1" customWidth="1"/>
    <col min="9480" max="9480" width="12.3984375" style="1" bestFit="1" customWidth="1"/>
    <col min="9481" max="9482" width="13.86328125" style="1" bestFit="1" customWidth="1"/>
    <col min="9483" max="9483" width="14.86328125" style="1" bestFit="1" customWidth="1"/>
    <col min="9484" max="9484" width="12.1328125" style="1" bestFit="1" customWidth="1"/>
    <col min="9485" max="9485" width="12.3984375" style="1" bestFit="1" customWidth="1"/>
    <col min="9486" max="9487" width="13.86328125" style="1" bestFit="1" customWidth="1"/>
    <col min="9488" max="9488" width="14.86328125" style="1" bestFit="1" customWidth="1"/>
    <col min="9489" max="9727" width="9.1328125" style="1"/>
    <col min="9728" max="9728" width="15.3984375" style="1" bestFit="1" customWidth="1"/>
    <col min="9729" max="9729" width="11.1328125" style="1" bestFit="1" customWidth="1"/>
    <col min="9730" max="9730" width="14.59765625" style="1" bestFit="1" customWidth="1"/>
    <col min="9731" max="9731" width="17.3984375" style="1" bestFit="1" customWidth="1"/>
    <col min="9732" max="9732" width="17.59765625" style="1" bestFit="1" customWidth="1"/>
    <col min="9733" max="9733" width="14.73046875" style="1" bestFit="1" customWidth="1"/>
    <col min="9734" max="9734" width="14.3984375" style="1" bestFit="1" customWidth="1"/>
    <col min="9735" max="9735" width="12.1328125" style="1" bestFit="1" customWidth="1"/>
    <col min="9736" max="9736" width="12.3984375" style="1" bestFit="1" customWidth="1"/>
    <col min="9737" max="9738" width="13.86328125" style="1" bestFit="1" customWidth="1"/>
    <col min="9739" max="9739" width="14.86328125" style="1" bestFit="1" customWidth="1"/>
    <col min="9740" max="9740" width="12.1328125" style="1" bestFit="1" customWidth="1"/>
    <col min="9741" max="9741" width="12.3984375" style="1" bestFit="1" customWidth="1"/>
    <col min="9742" max="9743" width="13.86328125" style="1" bestFit="1" customWidth="1"/>
    <col min="9744" max="9744" width="14.86328125" style="1" bestFit="1" customWidth="1"/>
    <col min="9745" max="9983" width="9.1328125" style="1"/>
    <col min="9984" max="9984" width="15.3984375" style="1" bestFit="1" customWidth="1"/>
    <col min="9985" max="9985" width="11.1328125" style="1" bestFit="1" customWidth="1"/>
    <col min="9986" max="9986" width="14.59765625" style="1" bestFit="1" customWidth="1"/>
    <col min="9987" max="9987" width="17.3984375" style="1" bestFit="1" customWidth="1"/>
    <col min="9988" max="9988" width="17.59765625" style="1" bestFit="1" customWidth="1"/>
    <col min="9989" max="9989" width="14.73046875" style="1" bestFit="1" customWidth="1"/>
    <col min="9990" max="9990" width="14.3984375" style="1" bestFit="1" customWidth="1"/>
    <col min="9991" max="9991" width="12.1328125" style="1" bestFit="1" customWidth="1"/>
    <col min="9992" max="9992" width="12.3984375" style="1" bestFit="1" customWidth="1"/>
    <col min="9993" max="9994" width="13.86328125" style="1" bestFit="1" customWidth="1"/>
    <col min="9995" max="9995" width="14.86328125" style="1" bestFit="1" customWidth="1"/>
    <col min="9996" max="9996" width="12.1328125" style="1" bestFit="1" customWidth="1"/>
    <col min="9997" max="9997" width="12.3984375" style="1" bestFit="1" customWidth="1"/>
    <col min="9998" max="9999" width="13.86328125" style="1" bestFit="1" customWidth="1"/>
    <col min="10000" max="10000" width="14.86328125" style="1" bestFit="1" customWidth="1"/>
    <col min="10001" max="10239" width="9.1328125" style="1"/>
    <col min="10240" max="10240" width="15.3984375" style="1" bestFit="1" customWidth="1"/>
    <col min="10241" max="10241" width="11.1328125" style="1" bestFit="1" customWidth="1"/>
    <col min="10242" max="10242" width="14.59765625" style="1" bestFit="1" customWidth="1"/>
    <col min="10243" max="10243" width="17.3984375" style="1" bestFit="1" customWidth="1"/>
    <col min="10244" max="10244" width="17.59765625" style="1" bestFit="1" customWidth="1"/>
    <col min="10245" max="10245" width="14.73046875" style="1" bestFit="1" customWidth="1"/>
    <col min="10246" max="10246" width="14.3984375" style="1" bestFit="1" customWidth="1"/>
    <col min="10247" max="10247" width="12.1328125" style="1" bestFit="1" customWidth="1"/>
    <col min="10248" max="10248" width="12.3984375" style="1" bestFit="1" customWidth="1"/>
    <col min="10249" max="10250" width="13.86328125" style="1" bestFit="1" customWidth="1"/>
    <col min="10251" max="10251" width="14.86328125" style="1" bestFit="1" customWidth="1"/>
    <col min="10252" max="10252" width="12.1328125" style="1" bestFit="1" customWidth="1"/>
    <col min="10253" max="10253" width="12.3984375" style="1" bestFit="1" customWidth="1"/>
    <col min="10254" max="10255" width="13.86328125" style="1" bestFit="1" customWidth="1"/>
    <col min="10256" max="10256" width="14.86328125" style="1" bestFit="1" customWidth="1"/>
    <col min="10257" max="10495" width="9.1328125" style="1"/>
    <col min="10496" max="10496" width="15.3984375" style="1" bestFit="1" customWidth="1"/>
    <col min="10497" max="10497" width="11.1328125" style="1" bestFit="1" customWidth="1"/>
    <col min="10498" max="10498" width="14.59765625" style="1" bestFit="1" customWidth="1"/>
    <col min="10499" max="10499" width="17.3984375" style="1" bestFit="1" customWidth="1"/>
    <col min="10500" max="10500" width="17.59765625" style="1" bestFit="1" customWidth="1"/>
    <col min="10501" max="10501" width="14.73046875" style="1" bestFit="1" customWidth="1"/>
    <col min="10502" max="10502" width="14.3984375" style="1" bestFit="1" customWidth="1"/>
    <col min="10503" max="10503" width="12.1328125" style="1" bestFit="1" customWidth="1"/>
    <col min="10504" max="10504" width="12.3984375" style="1" bestFit="1" customWidth="1"/>
    <col min="10505" max="10506" width="13.86328125" style="1" bestFit="1" customWidth="1"/>
    <col min="10507" max="10507" width="14.86328125" style="1" bestFit="1" customWidth="1"/>
    <col min="10508" max="10508" width="12.1328125" style="1" bestFit="1" customWidth="1"/>
    <col min="10509" max="10509" width="12.3984375" style="1" bestFit="1" customWidth="1"/>
    <col min="10510" max="10511" width="13.86328125" style="1" bestFit="1" customWidth="1"/>
    <col min="10512" max="10512" width="14.86328125" style="1" bestFit="1" customWidth="1"/>
    <col min="10513" max="10751" width="9.1328125" style="1"/>
    <col min="10752" max="10752" width="15.3984375" style="1" bestFit="1" customWidth="1"/>
    <col min="10753" max="10753" width="11.1328125" style="1" bestFit="1" customWidth="1"/>
    <col min="10754" max="10754" width="14.59765625" style="1" bestFit="1" customWidth="1"/>
    <col min="10755" max="10755" width="17.3984375" style="1" bestFit="1" customWidth="1"/>
    <col min="10756" max="10756" width="17.59765625" style="1" bestFit="1" customWidth="1"/>
    <col min="10757" max="10757" width="14.73046875" style="1" bestFit="1" customWidth="1"/>
    <col min="10758" max="10758" width="14.3984375" style="1" bestFit="1" customWidth="1"/>
    <col min="10759" max="10759" width="12.1328125" style="1" bestFit="1" customWidth="1"/>
    <col min="10760" max="10760" width="12.3984375" style="1" bestFit="1" customWidth="1"/>
    <col min="10761" max="10762" width="13.86328125" style="1" bestFit="1" customWidth="1"/>
    <col min="10763" max="10763" width="14.86328125" style="1" bestFit="1" customWidth="1"/>
    <col min="10764" max="10764" width="12.1328125" style="1" bestFit="1" customWidth="1"/>
    <col min="10765" max="10765" width="12.3984375" style="1" bestFit="1" customWidth="1"/>
    <col min="10766" max="10767" width="13.86328125" style="1" bestFit="1" customWidth="1"/>
    <col min="10768" max="10768" width="14.86328125" style="1" bestFit="1" customWidth="1"/>
    <col min="10769" max="11007" width="9.1328125" style="1"/>
    <col min="11008" max="11008" width="15.3984375" style="1" bestFit="1" customWidth="1"/>
    <col min="11009" max="11009" width="11.1328125" style="1" bestFit="1" customWidth="1"/>
    <col min="11010" max="11010" width="14.59765625" style="1" bestFit="1" customWidth="1"/>
    <col min="11011" max="11011" width="17.3984375" style="1" bestFit="1" customWidth="1"/>
    <col min="11012" max="11012" width="17.59765625" style="1" bestFit="1" customWidth="1"/>
    <col min="11013" max="11013" width="14.73046875" style="1" bestFit="1" customWidth="1"/>
    <col min="11014" max="11014" width="14.3984375" style="1" bestFit="1" customWidth="1"/>
    <col min="11015" max="11015" width="12.1328125" style="1" bestFit="1" customWidth="1"/>
    <col min="11016" max="11016" width="12.3984375" style="1" bestFit="1" customWidth="1"/>
    <col min="11017" max="11018" width="13.86328125" style="1" bestFit="1" customWidth="1"/>
    <col min="11019" max="11019" width="14.86328125" style="1" bestFit="1" customWidth="1"/>
    <col min="11020" max="11020" width="12.1328125" style="1" bestFit="1" customWidth="1"/>
    <col min="11021" max="11021" width="12.3984375" style="1" bestFit="1" customWidth="1"/>
    <col min="11022" max="11023" width="13.86328125" style="1" bestFit="1" customWidth="1"/>
    <col min="11024" max="11024" width="14.86328125" style="1" bestFit="1" customWidth="1"/>
    <col min="11025" max="11263" width="9.1328125" style="1"/>
    <col min="11264" max="11264" width="15.3984375" style="1" bestFit="1" customWidth="1"/>
    <col min="11265" max="11265" width="11.1328125" style="1" bestFit="1" customWidth="1"/>
    <col min="11266" max="11266" width="14.59765625" style="1" bestFit="1" customWidth="1"/>
    <col min="11267" max="11267" width="17.3984375" style="1" bestFit="1" customWidth="1"/>
    <col min="11268" max="11268" width="17.59765625" style="1" bestFit="1" customWidth="1"/>
    <col min="11269" max="11269" width="14.73046875" style="1" bestFit="1" customWidth="1"/>
    <col min="11270" max="11270" width="14.3984375" style="1" bestFit="1" customWidth="1"/>
    <col min="11271" max="11271" width="12.1328125" style="1" bestFit="1" customWidth="1"/>
    <col min="11272" max="11272" width="12.3984375" style="1" bestFit="1" customWidth="1"/>
    <col min="11273" max="11274" width="13.86328125" style="1" bestFit="1" customWidth="1"/>
    <col min="11275" max="11275" width="14.86328125" style="1" bestFit="1" customWidth="1"/>
    <col min="11276" max="11276" width="12.1328125" style="1" bestFit="1" customWidth="1"/>
    <col min="11277" max="11277" width="12.3984375" style="1" bestFit="1" customWidth="1"/>
    <col min="11278" max="11279" width="13.86328125" style="1" bestFit="1" customWidth="1"/>
    <col min="11280" max="11280" width="14.86328125" style="1" bestFit="1" customWidth="1"/>
    <col min="11281" max="11519" width="9.1328125" style="1"/>
    <col min="11520" max="11520" width="15.3984375" style="1" bestFit="1" customWidth="1"/>
    <col min="11521" max="11521" width="11.1328125" style="1" bestFit="1" customWidth="1"/>
    <col min="11522" max="11522" width="14.59765625" style="1" bestFit="1" customWidth="1"/>
    <col min="11523" max="11523" width="17.3984375" style="1" bestFit="1" customWidth="1"/>
    <col min="11524" max="11524" width="17.59765625" style="1" bestFit="1" customWidth="1"/>
    <col min="11525" max="11525" width="14.73046875" style="1" bestFit="1" customWidth="1"/>
    <col min="11526" max="11526" width="14.3984375" style="1" bestFit="1" customWidth="1"/>
    <col min="11527" max="11527" width="12.1328125" style="1" bestFit="1" customWidth="1"/>
    <col min="11528" max="11528" width="12.3984375" style="1" bestFit="1" customWidth="1"/>
    <col min="11529" max="11530" width="13.86328125" style="1" bestFit="1" customWidth="1"/>
    <col min="11531" max="11531" width="14.86328125" style="1" bestFit="1" customWidth="1"/>
    <col min="11532" max="11532" width="12.1328125" style="1" bestFit="1" customWidth="1"/>
    <col min="11533" max="11533" width="12.3984375" style="1" bestFit="1" customWidth="1"/>
    <col min="11534" max="11535" width="13.86328125" style="1" bestFit="1" customWidth="1"/>
    <col min="11536" max="11536" width="14.86328125" style="1" bestFit="1" customWidth="1"/>
    <col min="11537" max="11775" width="9.1328125" style="1"/>
    <col min="11776" max="11776" width="15.3984375" style="1" bestFit="1" customWidth="1"/>
    <col min="11777" max="11777" width="11.1328125" style="1" bestFit="1" customWidth="1"/>
    <col min="11778" max="11778" width="14.59765625" style="1" bestFit="1" customWidth="1"/>
    <col min="11779" max="11779" width="17.3984375" style="1" bestFit="1" customWidth="1"/>
    <col min="11780" max="11780" width="17.59765625" style="1" bestFit="1" customWidth="1"/>
    <col min="11781" max="11781" width="14.73046875" style="1" bestFit="1" customWidth="1"/>
    <col min="11782" max="11782" width="14.3984375" style="1" bestFit="1" customWidth="1"/>
    <col min="11783" max="11783" width="12.1328125" style="1" bestFit="1" customWidth="1"/>
    <col min="11784" max="11784" width="12.3984375" style="1" bestFit="1" customWidth="1"/>
    <col min="11785" max="11786" width="13.86328125" style="1" bestFit="1" customWidth="1"/>
    <col min="11787" max="11787" width="14.86328125" style="1" bestFit="1" customWidth="1"/>
    <col min="11788" max="11788" width="12.1328125" style="1" bestFit="1" customWidth="1"/>
    <col min="11789" max="11789" width="12.3984375" style="1" bestFit="1" customWidth="1"/>
    <col min="11790" max="11791" width="13.86328125" style="1" bestFit="1" customWidth="1"/>
    <col min="11792" max="11792" width="14.86328125" style="1" bestFit="1" customWidth="1"/>
    <col min="11793" max="12031" width="9.1328125" style="1"/>
    <col min="12032" max="12032" width="15.3984375" style="1" bestFit="1" customWidth="1"/>
    <col min="12033" max="12033" width="11.1328125" style="1" bestFit="1" customWidth="1"/>
    <col min="12034" max="12034" width="14.59765625" style="1" bestFit="1" customWidth="1"/>
    <col min="12035" max="12035" width="17.3984375" style="1" bestFit="1" customWidth="1"/>
    <col min="12036" max="12036" width="17.59765625" style="1" bestFit="1" customWidth="1"/>
    <col min="12037" max="12037" width="14.73046875" style="1" bestFit="1" customWidth="1"/>
    <col min="12038" max="12038" width="14.3984375" style="1" bestFit="1" customWidth="1"/>
    <col min="12039" max="12039" width="12.1328125" style="1" bestFit="1" customWidth="1"/>
    <col min="12040" max="12040" width="12.3984375" style="1" bestFit="1" customWidth="1"/>
    <col min="12041" max="12042" width="13.86328125" style="1" bestFit="1" customWidth="1"/>
    <col min="12043" max="12043" width="14.86328125" style="1" bestFit="1" customWidth="1"/>
    <col min="12044" max="12044" width="12.1328125" style="1" bestFit="1" customWidth="1"/>
    <col min="12045" max="12045" width="12.3984375" style="1" bestFit="1" customWidth="1"/>
    <col min="12046" max="12047" width="13.86328125" style="1" bestFit="1" customWidth="1"/>
    <col min="12048" max="12048" width="14.86328125" style="1" bestFit="1" customWidth="1"/>
    <col min="12049" max="12287" width="9.1328125" style="1"/>
    <col min="12288" max="12288" width="15.3984375" style="1" bestFit="1" customWidth="1"/>
    <col min="12289" max="12289" width="11.1328125" style="1" bestFit="1" customWidth="1"/>
    <col min="12290" max="12290" width="14.59765625" style="1" bestFit="1" customWidth="1"/>
    <col min="12291" max="12291" width="17.3984375" style="1" bestFit="1" customWidth="1"/>
    <col min="12292" max="12292" width="17.59765625" style="1" bestFit="1" customWidth="1"/>
    <col min="12293" max="12293" width="14.73046875" style="1" bestFit="1" customWidth="1"/>
    <col min="12294" max="12294" width="14.3984375" style="1" bestFit="1" customWidth="1"/>
    <col min="12295" max="12295" width="12.1328125" style="1" bestFit="1" customWidth="1"/>
    <col min="12296" max="12296" width="12.3984375" style="1" bestFit="1" customWidth="1"/>
    <col min="12297" max="12298" width="13.86328125" style="1" bestFit="1" customWidth="1"/>
    <col min="12299" max="12299" width="14.86328125" style="1" bestFit="1" customWidth="1"/>
    <col min="12300" max="12300" width="12.1328125" style="1" bestFit="1" customWidth="1"/>
    <col min="12301" max="12301" width="12.3984375" style="1" bestFit="1" customWidth="1"/>
    <col min="12302" max="12303" width="13.86328125" style="1" bestFit="1" customWidth="1"/>
    <col min="12304" max="12304" width="14.86328125" style="1" bestFit="1" customWidth="1"/>
    <col min="12305" max="12543" width="9.1328125" style="1"/>
    <col min="12544" max="12544" width="15.3984375" style="1" bestFit="1" customWidth="1"/>
    <col min="12545" max="12545" width="11.1328125" style="1" bestFit="1" customWidth="1"/>
    <col min="12546" max="12546" width="14.59765625" style="1" bestFit="1" customWidth="1"/>
    <col min="12547" max="12547" width="17.3984375" style="1" bestFit="1" customWidth="1"/>
    <col min="12548" max="12548" width="17.59765625" style="1" bestFit="1" customWidth="1"/>
    <col min="12549" max="12549" width="14.73046875" style="1" bestFit="1" customWidth="1"/>
    <col min="12550" max="12550" width="14.3984375" style="1" bestFit="1" customWidth="1"/>
    <col min="12551" max="12551" width="12.1328125" style="1" bestFit="1" customWidth="1"/>
    <col min="12552" max="12552" width="12.3984375" style="1" bestFit="1" customWidth="1"/>
    <col min="12553" max="12554" width="13.86328125" style="1" bestFit="1" customWidth="1"/>
    <col min="12555" max="12555" width="14.86328125" style="1" bestFit="1" customWidth="1"/>
    <col min="12556" max="12556" width="12.1328125" style="1" bestFit="1" customWidth="1"/>
    <col min="12557" max="12557" width="12.3984375" style="1" bestFit="1" customWidth="1"/>
    <col min="12558" max="12559" width="13.86328125" style="1" bestFit="1" customWidth="1"/>
    <col min="12560" max="12560" width="14.86328125" style="1" bestFit="1" customWidth="1"/>
    <col min="12561" max="12799" width="9.1328125" style="1"/>
    <col min="12800" max="12800" width="15.3984375" style="1" bestFit="1" customWidth="1"/>
    <col min="12801" max="12801" width="11.1328125" style="1" bestFit="1" customWidth="1"/>
    <col min="12802" max="12802" width="14.59765625" style="1" bestFit="1" customWidth="1"/>
    <col min="12803" max="12803" width="17.3984375" style="1" bestFit="1" customWidth="1"/>
    <col min="12804" max="12804" width="17.59765625" style="1" bestFit="1" customWidth="1"/>
    <col min="12805" max="12805" width="14.73046875" style="1" bestFit="1" customWidth="1"/>
    <col min="12806" max="12806" width="14.3984375" style="1" bestFit="1" customWidth="1"/>
    <col min="12807" max="12807" width="12.1328125" style="1" bestFit="1" customWidth="1"/>
    <col min="12808" max="12808" width="12.3984375" style="1" bestFit="1" customWidth="1"/>
    <col min="12809" max="12810" width="13.86328125" style="1" bestFit="1" customWidth="1"/>
    <col min="12811" max="12811" width="14.86328125" style="1" bestFit="1" customWidth="1"/>
    <col min="12812" max="12812" width="12.1328125" style="1" bestFit="1" customWidth="1"/>
    <col min="12813" max="12813" width="12.3984375" style="1" bestFit="1" customWidth="1"/>
    <col min="12814" max="12815" width="13.86328125" style="1" bestFit="1" customWidth="1"/>
    <col min="12816" max="12816" width="14.86328125" style="1" bestFit="1" customWidth="1"/>
    <col min="12817" max="13055" width="9.1328125" style="1"/>
    <col min="13056" max="13056" width="15.3984375" style="1" bestFit="1" customWidth="1"/>
    <col min="13057" max="13057" width="11.1328125" style="1" bestFit="1" customWidth="1"/>
    <col min="13058" max="13058" width="14.59765625" style="1" bestFit="1" customWidth="1"/>
    <col min="13059" max="13059" width="17.3984375" style="1" bestFit="1" customWidth="1"/>
    <col min="13060" max="13060" width="17.59765625" style="1" bestFit="1" customWidth="1"/>
    <col min="13061" max="13061" width="14.73046875" style="1" bestFit="1" customWidth="1"/>
    <col min="13062" max="13062" width="14.3984375" style="1" bestFit="1" customWidth="1"/>
    <col min="13063" max="13063" width="12.1328125" style="1" bestFit="1" customWidth="1"/>
    <col min="13064" max="13064" width="12.3984375" style="1" bestFit="1" customWidth="1"/>
    <col min="13065" max="13066" width="13.86328125" style="1" bestFit="1" customWidth="1"/>
    <col min="13067" max="13067" width="14.86328125" style="1" bestFit="1" customWidth="1"/>
    <col min="13068" max="13068" width="12.1328125" style="1" bestFit="1" customWidth="1"/>
    <col min="13069" max="13069" width="12.3984375" style="1" bestFit="1" customWidth="1"/>
    <col min="13070" max="13071" width="13.86328125" style="1" bestFit="1" customWidth="1"/>
    <col min="13072" max="13072" width="14.86328125" style="1" bestFit="1" customWidth="1"/>
    <col min="13073" max="13311" width="9.1328125" style="1"/>
    <col min="13312" max="13312" width="15.3984375" style="1" bestFit="1" customWidth="1"/>
    <col min="13313" max="13313" width="11.1328125" style="1" bestFit="1" customWidth="1"/>
    <col min="13314" max="13314" width="14.59765625" style="1" bestFit="1" customWidth="1"/>
    <col min="13315" max="13315" width="17.3984375" style="1" bestFit="1" customWidth="1"/>
    <col min="13316" max="13316" width="17.59765625" style="1" bestFit="1" customWidth="1"/>
    <col min="13317" max="13317" width="14.73046875" style="1" bestFit="1" customWidth="1"/>
    <col min="13318" max="13318" width="14.3984375" style="1" bestFit="1" customWidth="1"/>
    <col min="13319" max="13319" width="12.1328125" style="1" bestFit="1" customWidth="1"/>
    <col min="13320" max="13320" width="12.3984375" style="1" bestFit="1" customWidth="1"/>
    <col min="13321" max="13322" width="13.86328125" style="1" bestFit="1" customWidth="1"/>
    <col min="13323" max="13323" width="14.86328125" style="1" bestFit="1" customWidth="1"/>
    <col min="13324" max="13324" width="12.1328125" style="1" bestFit="1" customWidth="1"/>
    <col min="13325" max="13325" width="12.3984375" style="1" bestFit="1" customWidth="1"/>
    <col min="13326" max="13327" width="13.86328125" style="1" bestFit="1" customWidth="1"/>
    <col min="13328" max="13328" width="14.86328125" style="1" bestFit="1" customWidth="1"/>
    <col min="13329" max="13567" width="9.1328125" style="1"/>
    <col min="13568" max="13568" width="15.3984375" style="1" bestFit="1" customWidth="1"/>
    <col min="13569" max="13569" width="11.1328125" style="1" bestFit="1" customWidth="1"/>
    <col min="13570" max="13570" width="14.59765625" style="1" bestFit="1" customWidth="1"/>
    <col min="13571" max="13571" width="17.3984375" style="1" bestFit="1" customWidth="1"/>
    <col min="13572" max="13572" width="17.59765625" style="1" bestFit="1" customWidth="1"/>
    <col min="13573" max="13573" width="14.73046875" style="1" bestFit="1" customWidth="1"/>
    <col min="13574" max="13574" width="14.3984375" style="1" bestFit="1" customWidth="1"/>
    <col min="13575" max="13575" width="12.1328125" style="1" bestFit="1" customWidth="1"/>
    <col min="13576" max="13576" width="12.3984375" style="1" bestFit="1" customWidth="1"/>
    <col min="13577" max="13578" width="13.86328125" style="1" bestFit="1" customWidth="1"/>
    <col min="13579" max="13579" width="14.86328125" style="1" bestFit="1" customWidth="1"/>
    <col min="13580" max="13580" width="12.1328125" style="1" bestFit="1" customWidth="1"/>
    <col min="13581" max="13581" width="12.3984375" style="1" bestFit="1" customWidth="1"/>
    <col min="13582" max="13583" width="13.86328125" style="1" bestFit="1" customWidth="1"/>
    <col min="13584" max="13584" width="14.86328125" style="1" bestFit="1" customWidth="1"/>
    <col min="13585" max="13823" width="9.1328125" style="1"/>
    <col min="13824" max="13824" width="15.3984375" style="1" bestFit="1" customWidth="1"/>
    <col min="13825" max="13825" width="11.1328125" style="1" bestFit="1" customWidth="1"/>
    <col min="13826" max="13826" width="14.59765625" style="1" bestFit="1" customWidth="1"/>
    <col min="13827" max="13827" width="17.3984375" style="1" bestFit="1" customWidth="1"/>
    <col min="13828" max="13828" width="17.59765625" style="1" bestFit="1" customWidth="1"/>
    <col min="13829" max="13829" width="14.73046875" style="1" bestFit="1" customWidth="1"/>
    <col min="13830" max="13830" width="14.3984375" style="1" bestFit="1" customWidth="1"/>
    <col min="13831" max="13831" width="12.1328125" style="1" bestFit="1" customWidth="1"/>
    <col min="13832" max="13832" width="12.3984375" style="1" bestFit="1" customWidth="1"/>
    <col min="13833" max="13834" width="13.86328125" style="1" bestFit="1" customWidth="1"/>
    <col min="13835" max="13835" width="14.86328125" style="1" bestFit="1" customWidth="1"/>
    <col min="13836" max="13836" width="12.1328125" style="1" bestFit="1" customWidth="1"/>
    <col min="13837" max="13837" width="12.3984375" style="1" bestFit="1" customWidth="1"/>
    <col min="13838" max="13839" width="13.86328125" style="1" bestFit="1" customWidth="1"/>
    <col min="13840" max="13840" width="14.86328125" style="1" bestFit="1" customWidth="1"/>
    <col min="13841" max="14079" width="9.1328125" style="1"/>
    <col min="14080" max="14080" width="15.3984375" style="1" bestFit="1" customWidth="1"/>
    <col min="14081" max="14081" width="11.1328125" style="1" bestFit="1" customWidth="1"/>
    <col min="14082" max="14082" width="14.59765625" style="1" bestFit="1" customWidth="1"/>
    <col min="14083" max="14083" width="17.3984375" style="1" bestFit="1" customWidth="1"/>
    <col min="14084" max="14084" width="17.59765625" style="1" bestFit="1" customWidth="1"/>
    <col min="14085" max="14085" width="14.73046875" style="1" bestFit="1" customWidth="1"/>
    <col min="14086" max="14086" width="14.3984375" style="1" bestFit="1" customWidth="1"/>
    <col min="14087" max="14087" width="12.1328125" style="1" bestFit="1" customWidth="1"/>
    <col min="14088" max="14088" width="12.3984375" style="1" bestFit="1" customWidth="1"/>
    <col min="14089" max="14090" width="13.86328125" style="1" bestFit="1" customWidth="1"/>
    <col min="14091" max="14091" width="14.86328125" style="1" bestFit="1" customWidth="1"/>
    <col min="14092" max="14092" width="12.1328125" style="1" bestFit="1" customWidth="1"/>
    <col min="14093" max="14093" width="12.3984375" style="1" bestFit="1" customWidth="1"/>
    <col min="14094" max="14095" width="13.86328125" style="1" bestFit="1" customWidth="1"/>
    <col min="14096" max="14096" width="14.86328125" style="1" bestFit="1" customWidth="1"/>
    <col min="14097" max="14335" width="9.1328125" style="1"/>
    <col min="14336" max="14336" width="15.3984375" style="1" bestFit="1" customWidth="1"/>
    <col min="14337" max="14337" width="11.1328125" style="1" bestFit="1" customWidth="1"/>
    <col min="14338" max="14338" width="14.59765625" style="1" bestFit="1" customWidth="1"/>
    <col min="14339" max="14339" width="17.3984375" style="1" bestFit="1" customWidth="1"/>
    <col min="14340" max="14340" width="17.59765625" style="1" bestFit="1" customWidth="1"/>
    <col min="14341" max="14341" width="14.73046875" style="1" bestFit="1" customWidth="1"/>
    <col min="14342" max="14342" width="14.3984375" style="1" bestFit="1" customWidth="1"/>
    <col min="14343" max="14343" width="12.1328125" style="1" bestFit="1" customWidth="1"/>
    <col min="14344" max="14344" width="12.3984375" style="1" bestFit="1" customWidth="1"/>
    <col min="14345" max="14346" width="13.86328125" style="1" bestFit="1" customWidth="1"/>
    <col min="14347" max="14347" width="14.86328125" style="1" bestFit="1" customWidth="1"/>
    <col min="14348" max="14348" width="12.1328125" style="1" bestFit="1" customWidth="1"/>
    <col min="14349" max="14349" width="12.3984375" style="1" bestFit="1" customWidth="1"/>
    <col min="14350" max="14351" width="13.86328125" style="1" bestFit="1" customWidth="1"/>
    <col min="14352" max="14352" width="14.86328125" style="1" bestFit="1" customWidth="1"/>
    <col min="14353" max="14591" width="9.1328125" style="1"/>
    <col min="14592" max="14592" width="15.3984375" style="1" bestFit="1" customWidth="1"/>
    <col min="14593" max="14593" width="11.1328125" style="1" bestFit="1" customWidth="1"/>
    <col min="14594" max="14594" width="14.59765625" style="1" bestFit="1" customWidth="1"/>
    <col min="14595" max="14595" width="17.3984375" style="1" bestFit="1" customWidth="1"/>
    <col min="14596" max="14596" width="17.59765625" style="1" bestFit="1" customWidth="1"/>
    <col min="14597" max="14597" width="14.73046875" style="1" bestFit="1" customWidth="1"/>
    <col min="14598" max="14598" width="14.3984375" style="1" bestFit="1" customWidth="1"/>
    <col min="14599" max="14599" width="12.1328125" style="1" bestFit="1" customWidth="1"/>
    <col min="14600" max="14600" width="12.3984375" style="1" bestFit="1" customWidth="1"/>
    <col min="14601" max="14602" width="13.86328125" style="1" bestFit="1" customWidth="1"/>
    <col min="14603" max="14603" width="14.86328125" style="1" bestFit="1" customWidth="1"/>
    <col min="14604" max="14604" width="12.1328125" style="1" bestFit="1" customWidth="1"/>
    <col min="14605" max="14605" width="12.3984375" style="1" bestFit="1" customWidth="1"/>
    <col min="14606" max="14607" width="13.86328125" style="1" bestFit="1" customWidth="1"/>
    <col min="14608" max="14608" width="14.86328125" style="1" bestFit="1" customWidth="1"/>
    <col min="14609" max="14847" width="9.1328125" style="1"/>
    <col min="14848" max="14848" width="15.3984375" style="1" bestFit="1" customWidth="1"/>
    <col min="14849" max="14849" width="11.1328125" style="1" bestFit="1" customWidth="1"/>
    <col min="14850" max="14850" width="14.59765625" style="1" bestFit="1" customWidth="1"/>
    <col min="14851" max="14851" width="17.3984375" style="1" bestFit="1" customWidth="1"/>
    <col min="14852" max="14852" width="17.59765625" style="1" bestFit="1" customWidth="1"/>
    <col min="14853" max="14853" width="14.73046875" style="1" bestFit="1" customWidth="1"/>
    <col min="14854" max="14854" width="14.3984375" style="1" bestFit="1" customWidth="1"/>
    <col min="14855" max="14855" width="12.1328125" style="1" bestFit="1" customWidth="1"/>
    <col min="14856" max="14856" width="12.3984375" style="1" bestFit="1" customWidth="1"/>
    <col min="14857" max="14858" width="13.86328125" style="1" bestFit="1" customWidth="1"/>
    <col min="14859" max="14859" width="14.86328125" style="1" bestFit="1" customWidth="1"/>
    <col min="14860" max="14860" width="12.1328125" style="1" bestFit="1" customWidth="1"/>
    <col min="14861" max="14861" width="12.3984375" style="1" bestFit="1" customWidth="1"/>
    <col min="14862" max="14863" width="13.86328125" style="1" bestFit="1" customWidth="1"/>
    <col min="14864" max="14864" width="14.86328125" style="1" bestFit="1" customWidth="1"/>
    <col min="14865" max="15103" width="9.1328125" style="1"/>
    <col min="15104" max="15104" width="15.3984375" style="1" bestFit="1" customWidth="1"/>
    <col min="15105" max="15105" width="11.1328125" style="1" bestFit="1" customWidth="1"/>
    <col min="15106" max="15106" width="14.59765625" style="1" bestFit="1" customWidth="1"/>
    <col min="15107" max="15107" width="17.3984375" style="1" bestFit="1" customWidth="1"/>
    <col min="15108" max="15108" width="17.59765625" style="1" bestFit="1" customWidth="1"/>
    <col min="15109" max="15109" width="14.73046875" style="1" bestFit="1" customWidth="1"/>
    <col min="15110" max="15110" width="14.3984375" style="1" bestFit="1" customWidth="1"/>
    <col min="15111" max="15111" width="12.1328125" style="1" bestFit="1" customWidth="1"/>
    <col min="15112" max="15112" width="12.3984375" style="1" bestFit="1" customWidth="1"/>
    <col min="15113" max="15114" width="13.86328125" style="1" bestFit="1" customWidth="1"/>
    <col min="15115" max="15115" width="14.86328125" style="1" bestFit="1" customWidth="1"/>
    <col min="15116" max="15116" width="12.1328125" style="1" bestFit="1" customWidth="1"/>
    <col min="15117" max="15117" width="12.3984375" style="1" bestFit="1" customWidth="1"/>
    <col min="15118" max="15119" width="13.86328125" style="1" bestFit="1" customWidth="1"/>
    <col min="15120" max="15120" width="14.86328125" style="1" bestFit="1" customWidth="1"/>
    <col min="15121" max="15359" width="9.1328125" style="1"/>
    <col min="15360" max="15360" width="15.3984375" style="1" bestFit="1" customWidth="1"/>
    <col min="15361" max="15361" width="11.1328125" style="1" bestFit="1" customWidth="1"/>
    <col min="15362" max="15362" width="14.59765625" style="1" bestFit="1" customWidth="1"/>
    <col min="15363" max="15363" width="17.3984375" style="1" bestFit="1" customWidth="1"/>
    <col min="15364" max="15364" width="17.59765625" style="1" bestFit="1" customWidth="1"/>
    <col min="15365" max="15365" width="14.73046875" style="1" bestFit="1" customWidth="1"/>
    <col min="15366" max="15366" width="14.3984375" style="1" bestFit="1" customWidth="1"/>
    <col min="15367" max="15367" width="12.1328125" style="1" bestFit="1" customWidth="1"/>
    <col min="15368" max="15368" width="12.3984375" style="1" bestFit="1" customWidth="1"/>
    <col min="15369" max="15370" width="13.86328125" style="1" bestFit="1" customWidth="1"/>
    <col min="15371" max="15371" width="14.86328125" style="1" bestFit="1" customWidth="1"/>
    <col min="15372" max="15372" width="12.1328125" style="1" bestFit="1" customWidth="1"/>
    <col min="15373" max="15373" width="12.3984375" style="1" bestFit="1" customWidth="1"/>
    <col min="15374" max="15375" width="13.86328125" style="1" bestFit="1" customWidth="1"/>
    <col min="15376" max="15376" width="14.86328125" style="1" bestFit="1" customWidth="1"/>
    <col min="15377" max="15615" width="9.1328125" style="1"/>
    <col min="15616" max="15616" width="15.3984375" style="1" bestFit="1" customWidth="1"/>
    <col min="15617" max="15617" width="11.1328125" style="1" bestFit="1" customWidth="1"/>
    <col min="15618" max="15618" width="14.59765625" style="1" bestFit="1" customWidth="1"/>
    <col min="15619" max="15619" width="17.3984375" style="1" bestFit="1" customWidth="1"/>
    <col min="15620" max="15620" width="17.59765625" style="1" bestFit="1" customWidth="1"/>
    <col min="15621" max="15621" width="14.73046875" style="1" bestFit="1" customWidth="1"/>
    <col min="15622" max="15622" width="14.3984375" style="1" bestFit="1" customWidth="1"/>
    <col min="15623" max="15623" width="12.1328125" style="1" bestFit="1" customWidth="1"/>
    <col min="15624" max="15624" width="12.3984375" style="1" bestFit="1" customWidth="1"/>
    <col min="15625" max="15626" width="13.86328125" style="1" bestFit="1" customWidth="1"/>
    <col min="15627" max="15627" width="14.86328125" style="1" bestFit="1" customWidth="1"/>
    <col min="15628" max="15628" width="12.1328125" style="1" bestFit="1" customWidth="1"/>
    <col min="15629" max="15629" width="12.3984375" style="1" bestFit="1" customWidth="1"/>
    <col min="15630" max="15631" width="13.86328125" style="1" bestFit="1" customWidth="1"/>
    <col min="15632" max="15632" width="14.86328125" style="1" bestFit="1" customWidth="1"/>
    <col min="15633" max="15871" width="9.1328125" style="1"/>
    <col min="15872" max="15872" width="15.3984375" style="1" bestFit="1" customWidth="1"/>
    <col min="15873" max="15873" width="11.1328125" style="1" bestFit="1" customWidth="1"/>
    <col min="15874" max="15874" width="14.59765625" style="1" bestFit="1" customWidth="1"/>
    <col min="15875" max="15875" width="17.3984375" style="1" bestFit="1" customWidth="1"/>
    <col min="15876" max="15876" width="17.59765625" style="1" bestFit="1" customWidth="1"/>
    <col min="15877" max="15877" width="14.73046875" style="1" bestFit="1" customWidth="1"/>
    <col min="15878" max="15878" width="14.3984375" style="1" bestFit="1" customWidth="1"/>
    <col min="15879" max="15879" width="12.1328125" style="1" bestFit="1" customWidth="1"/>
    <col min="15880" max="15880" width="12.3984375" style="1" bestFit="1" customWidth="1"/>
    <col min="15881" max="15882" width="13.86328125" style="1" bestFit="1" customWidth="1"/>
    <col min="15883" max="15883" width="14.86328125" style="1" bestFit="1" customWidth="1"/>
    <col min="15884" max="15884" width="12.1328125" style="1" bestFit="1" customWidth="1"/>
    <col min="15885" max="15885" width="12.3984375" style="1" bestFit="1" customWidth="1"/>
    <col min="15886" max="15887" width="13.86328125" style="1" bestFit="1" customWidth="1"/>
    <col min="15888" max="15888" width="14.86328125" style="1" bestFit="1" customWidth="1"/>
    <col min="15889" max="16127" width="9.1328125" style="1"/>
    <col min="16128" max="16128" width="15.3984375" style="1" bestFit="1" customWidth="1"/>
    <col min="16129" max="16129" width="11.1328125" style="1" bestFit="1" customWidth="1"/>
    <col min="16130" max="16130" width="14.59765625" style="1" bestFit="1" customWidth="1"/>
    <col min="16131" max="16131" width="17.3984375" style="1" bestFit="1" customWidth="1"/>
    <col min="16132" max="16132" width="17.59765625" style="1" bestFit="1" customWidth="1"/>
    <col min="16133" max="16133" width="14.73046875" style="1" bestFit="1" customWidth="1"/>
    <col min="16134" max="16134" width="14.3984375" style="1" bestFit="1" customWidth="1"/>
    <col min="16135" max="16135" width="12.1328125" style="1" bestFit="1" customWidth="1"/>
    <col min="16136" max="16136" width="12.3984375" style="1" bestFit="1" customWidth="1"/>
    <col min="16137" max="16138" width="13.86328125" style="1" bestFit="1" customWidth="1"/>
    <col min="16139" max="16139" width="14.86328125" style="1" bestFit="1" customWidth="1"/>
    <col min="16140" max="16140" width="12.1328125" style="1" bestFit="1" customWidth="1"/>
    <col min="16141" max="16141" width="12.3984375" style="1" bestFit="1" customWidth="1"/>
    <col min="16142" max="16143" width="13.86328125" style="1" bestFit="1" customWidth="1"/>
    <col min="16144" max="16144" width="14.86328125" style="1" bestFit="1" customWidth="1"/>
    <col min="16145" max="16384" width="9.1328125" style="1"/>
  </cols>
  <sheetData>
    <row r="1" spans="1:18">
      <c r="A1" s="87" t="s">
        <v>321</v>
      </c>
      <c r="B1" s="22" t="s">
        <v>322</v>
      </c>
      <c r="C1" s="28" t="s">
        <v>285</v>
      </c>
      <c r="D1" s="28" t="s">
        <v>286</v>
      </c>
      <c r="E1" s="28" t="s">
        <v>287</v>
      </c>
      <c r="F1" s="28" t="s">
        <v>288</v>
      </c>
      <c r="G1" s="28" t="s">
        <v>290</v>
      </c>
      <c r="H1" s="28" t="s">
        <v>289</v>
      </c>
      <c r="I1" s="28" t="s">
        <v>291</v>
      </c>
      <c r="J1" s="28" t="s">
        <v>292</v>
      </c>
      <c r="K1" s="28" t="s">
        <v>293</v>
      </c>
      <c r="L1" s="28" t="s">
        <v>294</v>
      </c>
      <c r="M1" s="28" t="s">
        <v>295</v>
      </c>
      <c r="N1" s="28" t="s">
        <v>296</v>
      </c>
      <c r="O1" s="28" t="s">
        <v>297</v>
      </c>
      <c r="P1" s="28" t="s">
        <v>298</v>
      </c>
      <c r="Q1" s="28" t="s">
        <v>299</v>
      </c>
      <c r="R1" s="28" t="s">
        <v>300</v>
      </c>
    </row>
    <row r="2" spans="1:18">
      <c r="A2" s="88" t="s">
        <v>7</v>
      </c>
      <c r="B2" s="28"/>
      <c r="C2" s="30">
        <f>IFERROR((s_DL/(k_decay*Rad_Spec!V2*s_IFD_ow*s_EF_ow))*Rad_Spec!BF2,".")</f>
        <v>57694.070723586847</v>
      </c>
      <c r="D2" s="30">
        <f>IFERROR((s_DL/(k_decay*Rad_Spec!AN2*s_IRA_ow*(1/s_PEFm_ui)*s_SLF*s_ET_ow*s_EF_ow))*Rad_Spec!BF2,".")</f>
        <v>25.546221587988828</v>
      </c>
      <c r="E2" s="30">
        <f>IFERROR((s_DL/(k_decay*Rad_Spec!AN2*s_IRA_ow*(1/s_PEF)*s_SLF*s_ET_ow*s_EF_ow))*Rad_Spec!BF2,".")</f>
        <v>9099.1715349496626</v>
      </c>
      <c r="F2" s="30">
        <f>IFERROR((s_DL/(k_decay*Rad_Spec!AY2*s_GSF_s*s_Fam*s_Foffset*acf!C2*s_ET_ow*(1/24)*s_EF_ow*(1/365)))*Rad_Spec!BF2,".")</f>
        <v>217590.17898502975</v>
      </c>
      <c r="G2" s="30">
        <f t="shared" ref="G2:G5" si="0">(IF(AND(C2&lt;&gt;".",E2&lt;&gt;".",F2&lt;&gt;"."),1/((1/C2)+(1/E2)+(1/F2)),IF(AND(C2&lt;&gt;".",E2&lt;&gt;".",F2="."), 1/((1/C2)+(1/E2)),IF(AND(C2&lt;&gt;".",E2=".",F2&lt;&gt;"."),1/((1/C2)+(1/F2)),IF(AND(C2=".",E2&lt;&gt;".",F2&lt;&gt;"."),1/((1/E2)+(1/F2)),IF(AND(C2&lt;&gt;".",E2=".",F2="."),1/(1/C2),IF(AND(C2=".",E2&lt;&gt;".",F2="."),1/(1/E2),IF(AND(C2=".",E2=".",F2&lt;&gt;"."),1/(1/F2),IF(AND(C2=".",E2=".",F2="."),".")))))))))</f>
        <v>7585.6007820831028</v>
      </c>
      <c r="H2" s="30">
        <f t="shared" ref="H2:H5" si="1">(IF(AND(C2&lt;&gt;".",D2&lt;&gt;".",F2&lt;&gt;"."),1/((1/C2)+(1/D2)+(1/F2)),IF(AND(C2&lt;&gt;".",D2&lt;&gt;".",F2="."), 1/((1/C2)+(1/D2)),IF(AND(C2&lt;&gt;".",D2=".",F2&lt;&gt;"."),1/((1/C2)+(1/F2)),IF(AND(C2=".",D2&lt;&gt;".",F2&lt;&gt;"."),1/((1/D2)+(1/F2)),IF(AND(C2&lt;&gt;".",D2=".",F2="."),1/(1/C2),IF(AND(C2=".",D2&lt;&gt;".",F2="."),1/(1/D2),IF(AND(C2=".",D2=".",F2&lt;&gt;"."),1/(1/F2),IF(AND(C2=".",D2=".",F2="."),".")))))))))</f>
        <v>25.531918789451673</v>
      </c>
      <c r="I2" s="89">
        <f>IFERROR((s_DL/(Rad_Spec!AV2*s_GSF_s*s_Fam*s_Foffset*Fsurf!C2*s_EF_ow*(1/365)*s_ET_ow*(1/24)))*Rad_Spec!BF2,".")</f>
        <v>43126.764136092286</v>
      </c>
      <c r="J2" s="30">
        <f>IFERROR((s_DL/(Rad_Spec!AZ2*s_GSF_s*s_Fam*s_Foffset*Fsurf!C2*s_EF_ow*(1/365)*s_ET_ow*(1/24)))*Rad_Spec!BF2,".")</f>
        <v>163073.07688959892</v>
      </c>
      <c r="K2" s="30">
        <f>IFERROR((s_DL/(Rad_Spec!BA2*s_GSF_s*s_Fam*s_Foffset*Fsurf!C2*s_EF_ow*(1/365)*s_ET_ow*(1/24)))*Rad_Spec!BF2,".")</f>
        <v>60678.354191478677</v>
      </c>
      <c r="L2" s="30">
        <f>IFERROR((s_DL/(Rad_Spec!BB2*s_GSF_s*s_Fam*s_Foffset*Fsurf!C2*s_EF_ow*(1/365)*s_ET_ow*(1/24)))*Rad_Spec!BF2,".")</f>
        <v>44223.20729209463</v>
      </c>
      <c r="M2" s="30">
        <f>IFERROR((s_DL/(Rad_Spec!AY2*s_GSF_s*s_Fam*s_Foffset*Fsurf!C2*s_EF_ow*(1/365)*s_ET_ow*(1/24)))*Rad_Spec!BF2,".")</f>
        <v>162704.93845734597</v>
      </c>
      <c r="N2" s="30">
        <f>IFERROR((s_DL/(Rad_Spec!AV2*s_GSF_s*s_Fam*s_Foffset*acf!D2*s_ET_ow*(1/24)*s_EF_ow*(1/365)))*Rad_Spec!BF2,".")</f>
        <v>54465.142482688374</v>
      </c>
      <c r="O2" s="30">
        <f>IFERROR((s_DL/(Rad_Spec!AZ2*s_GSF_s*s_Fam*s_Foffset*acf!E2*s_ET_ow*(1/24)*s_EF_ow*(1/365)))*Rad_Spec!BF2,".")</f>
        <v>202131.97604206452</v>
      </c>
      <c r="P2" s="30">
        <f>IFERROR((s_DL/(Rad_Spec!BA2*s_GSF_s*s_Fam*s_Foffset*acf!F2*s_ET_ow*(1/24)*s_EF_ow*(1/365)))*Rad_Spec!BF2,".")</f>
        <v>75371.564432318715</v>
      </c>
      <c r="Q2" s="30">
        <f>IFERROR((s_DL/(Rad_Spec!BB2*s_GSF_s*s_Fam*s_Foffset*acf!G2*s_ET_ow*(1/24)*s_EF_ow*(1/365)))*Rad_Spec!BF2,".")</f>
        <v>54694.145878746756</v>
      </c>
      <c r="R2" s="30">
        <f>IFERROR((s_DL/(Rad_Spec!AY2*s_GSF_s*s_Fam*s_Foffset*acf!C2*s_ET_ow*(1/24)*s_EF_ow*(1/365)))*Rad_Spec!BF2,".")</f>
        <v>192523.10881136573</v>
      </c>
    </row>
    <row r="3" spans="1:18">
      <c r="A3" s="34" t="s">
        <v>8</v>
      </c>
      <c r="B3" s="28" t="s">
        <v>9</v>
      </c>
      <c r="C3" s="30">
        <f>IFERROR((s_DL/(k_decay*Rad_Spec!V3*s_IFD_ow*s_EF_ow))*Rad_Spec!BF3,".")</f>
        <v>27.008597357150233</v>
      </c>
      <c r="D3" s="30">
        <f>IFERROR((s_DL/(k_decay*Rad_Spec!AN3*s_IRA_ow*(1/s_PEFm_ui)*s_SLF*s_ET_ow*s_EF_ow))*Rad_Spec!BF3,".")</f>
        <v>3.9970467982491861E-3</v>
      </c>
      <c r="E3" s="30">
        <f>IFERROR((s_DL/(k_decay*Rad_Spec!AN3*s_IRA_ow*(1/s_PEF)*s_SLF*s_ET_ow*s_EF_ow))*Rad_Spec!BF3,".")</f>
        <v>1.4236866428650572</v>
      </c>
      <c r="F3" s="30">
        <f>IFERROR((s_DL/(k_decay*Rad_Spec!AY3*s_GSF_s*s_Fam*s_Foffset*acf!C3*s_ET_ow*(1/24)*s_EF_ow*(1/365)))*Rad_Spec!BF3,".")</f>
        <v>37592.90887078175</v>
      </c>
      <c r="G3" s="30">
        <f t="shared" si="0"/>
        <v>1.3523498869588084</v>
      </c>
      <c r="H3" s="30">
        <f t="shared" si="1"/>
        <v>3.9964549313818579E-3</v>
      </c>
      <c r="I3" s="89">
        <f>IFERROR((s_DL/(Rad_Spec!AV3*s_GSF_s*s_Fam*s_Foffset*Fsurf!C3*s_EF_ow*(1/365)*s_ET_ow*(1/24)))*Rad_Spec!BF3,".")</f>
        <v>8134.995672850363</v>
      </c>
      <c r="J3" s="30">
        <f>IFERROR((s_DL/(Rad_Spec!AZ3*s_GSF_s*s_Fam*s_Foffset*Fsurf!C3*s_EF_ow*(1/365)*s_ET_ow*(1/24)))*Rad_Spec!BF3,".")</f>
        <v>29477.641170507708</v>
      </c>
      <c r="K3" s="30">
        <f>IFERROR((s_DL/(Rad_Spec!BA3*s_GSF_s*s_Fam*s_Foffset*Fsurf!C3*s_EF_ow*(1/365)*s_ET_ow*(1/24)))*Rad_Spec!BF3,".")</f>
        <v>11285.312624591434</v>
      </c>
      <c r="L3" s="30">
        <f>IFERROR((s_DL/(Rad_Spec!BB3*s_GSF_s*s_Fam*s_Foffset*Fsurf!C3*s_EF_ow*(1/365)*s_ET_ow*(1/24)))*Rad_Spec!BF3,".")</f>
        <v>8371.65009242419</v>
      </c>
      <c r="M3" s="30">
        <f>IFERROR((s_DL/(Rad_Spec!AY3*s_GSF_s*s_Fam*s_Foffset*Fsurf!C3*s_EF_ow*(1/365)*s_ET_ow*(1/24)))*Rad_Spec!BF3,".")</f>
        <v>27869.693421457781</v>
      </c>
      <c r="N3" s="30">
        <f>IFERROR((s_DL/(Rad_Spec!AV3*s_GSF_s*s_Fam*s_Foffset*acf!D3*s_ET_ow*(1/24)*s_EF_ow*(1/365)))*Rad_Spec!BF3,".")</f>
        <v>10113.402154335174</v>
      </c>
      <c r="O3" s="30">
        <f>IFERROR((s_DL/(Rad_Spec!AZ3*s_GSF_s*s_Fam*s_Foffset*acf!E3*s_ET_ow*(1/24)*s_EF_ow*(1/365)))*Rad_Spec!BF3,".")</f>
        <v>37048.456288933121</v>
      </c>
      <c r="P3" s="30">
        <f>IFERROR((s_DL/(Rad_Spec!BA3*s_GSF_s*s_Fam*s_Foffset*acf!F3*s_ET_ow*(1/24)*s_EF_ow*(1/365)))*Rad_Spec!BF3,".")</f>
        <v>14450.157259414933</v>
      </c>
      <c r="Q3" s="30">
        <f>IFERROR((s_DL/(Rad_Spec!BB3*s_GSF_s*s_Fam*s_Foffset*acf!G3*s_ET_ow*(1/24)*s_EF_ow*(1/365)))*Rad_Spec!BF3,".")</f>
        <v>10692.218149293585</v>
      </c>
      <c r="R3" s="30">
        <f>IFERROR((s_DL/(Rad_Spec!AY3*s_GSF_s*s_Fam*s_Foffset*acf!C3*s_ET_ow*(1/24)*s_EF_ow*(1/365)))*Rad_Spec!BF3,".")</f>
        <v>33262.088017139831</v>
      </c>
    </row>
    <row r="4" spans="1:18">
      <c r="A4" s="88" t="s">
        <v>10</v>
      </c>
      <c r="B4" s="28"/>
      <c r="C4" s="30" t="str">
        <f>IFERROR((s_DL/(k_decay*Rad_Spec!V4*s_IFD_ow*s_EF_ow))*Rad_Spec!BF4,".")</f>
        <v>.</v>
      </c>
      <c r="D4" s="30" t="str">
        <f>IFERROR((s_DL/(k_decay*Rad_Spec!AN4*s_IRA_ow*(1/s_PEFm_ui)*s_SLF*s_ET_ow*s_EF_ow))*Rad_Spec!BF4,".")</f>
        <v>.</v>
      </c>
      <c r="E4" s="30" t="str">
        <f>IFERROR((s_DL/(k_decay*Rad_Spec!AN4*s_IRA_ow*(1/s_PEF)*s_SLF*s_ET_ow*s_EF_ow))*Rad_Spec!BF4,".")</f>
        <v>.</v>
      </c>
      <c r="F4" s="30">
        <f>IFERROR((s_DL/(k_decay*Rad_Spec!AY4*s_GSF_s*s_Fam*s_Foffset*acf!C4*s_ET_ow*(1/24)*s_EF_ow*(1/365)))*Rad_Spec!BF4,".")</f>
        <v>1277297.9854928909</v>
      </c>
      <c r="G4" s="30">
        <f t="shared" si="0"/>
        <v>1277297.9854928909</v>
      </c>
      <c r="H4" s="30">
        <f t="shared" si="1"/>
        <v>1277297.9854928909</v>
      </c>
      <c r="I4" s="89" t="str">
        <f>IFERROR((s_DL/(Rad_Spec!AV4*s_GSF_s*s_Fam*s_Foffset*Fsurf!C4*s_EF_ow*(1/365)*s_ET_ow*(1/24)))*Rad_Spec!BF4,".")</f>
        <v>.</v>
      </c>
      <c r="J4" s="30" t="str">
        <f>IFERROR((s_DL/(Rad_Spec!AZ4*s_GSF_s*s_Fam*s_Foffset*Fsurf!C4*s_EF_ow*(1/365)*s_ET_ow*(1/24)))*Rad_Spec!BF4,".")</f>
        <v>.</v>
      </c>
      <c r="K4" s="30" t="str">
        <f>IFERROR((s_DL/(Rad_Spec!BA4*s_GSF_s*s_Fam*s_Foffset*Fsurf!C4*s_EF_ow*(1/365)*s_ET_ow*(1/24)))*Rad_Spec!BF4,".")</f>
        <v>.</v>
      </c>
      <c r="L4" s="30" t="str">
        <f>IFERROR((s_DL/(Rad_Spec!BB4*s_GSF_s*s_Fam*s_Foffset*Fsurf!C4*s_EF_ow*(1/365)*s_ET_ow*(1/24)))*Rad_Spec!BF4,".")</f>
        <v>.</v>
      </c>
      <c r="M4" s="30" t="str">
        <f>IFERROR((s_DL/(Rad_Spec!AY4*s_GSF_s*s_Fam*s_Foffset*Fsurf!C4*s_EF_ow*(1/365)*s_ET_ow*(1/24)))*Rad_Spec!BF4,".")</f>
        <v>.</v>
      </c>
      <c r="N4" s="30">
        <f>IFERROR((s_DL/(Rad_Spec!AV4*s_GSF_s*s_Fam*s_Foffset*acf!D4*s_ET_ow*(1/24)*s_EF_ow*(1/365)))*Rad_Spec!BF4,".")</f>
        <v>206407.05382300084</v>
      </c>
      <c r="O4" s="30">
        <f>IFERROR((s_DL/(Rad_Spec!AZ4*s_GSF_s*s_Fam*s_Foffset*acf!E4*s_ET_ow*(1/24)*s_EF_ow*(1/365)))*Rad_Spec!BF4,".")</f>
        <v>1078443.2119739272</v>
      </c>
      <c r="P4" s="30">
        <f>IFERROR((s_DL/(Rad_Spec!BA4*s_GSF_s*s_Fam*s_Foffset*acf!F4*s_ET_ow*(1/24)*s_EF_ow*(1/365)))*Rad_Spec!BF4,".")</f>
        <v>376753.50293268776</v>
      </c>
      <c r="Q4" s="30">
        <f>IFERROR((s_DL/(Rad_Spec!BB4*s_GSF_s*s_Fam*s_Foffset*acf!G4*s_ET_ow*(1/24)*s_EF_ow*(1/365)))*Rad_Spec!BF4,".")</f>
        <v>237037.80312792875</v>
      </c>
      <c r="R4" s="30">
        <f>IFERROR((s_DL/(Rad_Spec!AY4*s_GSF_s*s_Fam*s_Foffset*acf!C4*s_ET_ow*(1/24)*s_EF_ow*(1/365)))*Rad_Spec!BF4,".")</f>
        <v>1130149.2567019982</v>
      </c>
    </row>
    <row r="5" spans="1:18">
      <c r="A5" s="88" t="s">
        <v>11</v>
      </c>
      <c r="B5" s="28"/>
      <c r="C5" s="30">
        <f>IFERROR((s_DL/(k_decay*Rad_Spec!V5*s_IFD_ow*s_EF_ow))*Rad_Spec!BF5,".")</f>
        <v>11.809676983024724</v>
      </c>
      <c r="D5" s="30">
        <f>IFERROR((s_DL/(k_decay*Rad_Spec!AN5*s_IRA_ow*(1/s_PEFm_ui)*s_SLF*s_ET_ow*s_EF_ow))*Rad_Spec!BF5,".")</f>
        <v>1.272480611410042E-2</v>
      </c>
      <c r="E5" s="30">
        <f>IFERROR((s_DL/(k_decay*Rad_Spec!AN5*s_IRA_ow*(1/s_PEF)*s_SLF*s_ET_ow*s_EF_ow))*Rad_Spec!BF5,".")</f>
        <v>4.5323803828435869</v>
      </c>
      <c r="F5" s="30">
        <f>IFERROR((s_DL/(k_decay*Rad_Spec!AY5*s_GSF_s*s_Fam*s_Foffset*acf!C5*s_ET_ow*(1/24)*s_EF_ow*(1/365)))*Rad_Spec!BF5,".")</f>
        <v>9.0997313703909821</v>
      </c>
      <c r="G5" s="30">
        <f t="shared" si="0"/>
        <v>2.408452958076265</v>
      </c>
      <c r="H5" s="30">
        <f t="shared" si="1"/>
        <v>1.2693379066961176E-2</v>
      </c>
      <c r="I5" s="89">
        <f>IFERROR((s_DL/(Rad_Spec!AV5*s_GSF_s*s_Fam*s_Foffset*Fsurf!C5*s_EF_ow*(1/365)*s_ET_ow*(1/24)))*Rad_Spec!BF5,".")</f>
        <v>1.2758237843416935</v>
      </c>
      <c r="J5" s="30">
        <f>IFERROR((s_DL/(Rad_Spec!AZ5*s_GSF_s*s_Fam*s_Foffset*Fsurf!C5*s_EF_ow*(1/365)*s_ET_ow*(1/24)))*Rad_Spec!BF5,".")</f>
        <v>7.2296681112695946</v>
      </c>
      <c r="K5" s="30">
        <f>IFERROR((s_DL/(Rad_Spec!BA5*s_GSF_s*s_Fam*s_Foffset*Fsurf!C5*s_EF_ow*(1/365)*s_ET_ow*(1/24)))*Rad_Spec!BF5,".")</f>
        <v>2.4896870316954902</v>
      </c>
      <c r="L5" s="30">
        <f>IFERROR((s_DL/(Rad_Spec!BB5*s_GSF_s*s_Fam*s_Foffset*Fsurf!C5*s_EF_ow*(1/365)*s_ET_ow*(1/24)))*Rad_Spec!BF5,".")</f>
        <v>1.5344601705551795</v>
      </c>
      <c r="M5" s="30">
        <f>IFERROR((s_DL/(Rad_Spec!AY5*s_GSF_s*s_Fam*s_Foffset*Fsurf!C5*s_EF_ow*(1/365)*s_ET_ow*(1/24)))*Rad_Spec!BF5,".")</f>
        <v>7.2963954969258138</v>
      </c>
      <c r="N5" s="30">
        <f>IFERROR((s_DL/(Rad_Spec!AV5*s_GSF_s*s_Fam*s_Foffset*acf!D5*s_ET_ow*(1/24)*s_EF_ow*(1/365)))*Rad_Spec!BF5,".")</f>
        <v>1.2702682788252231</v>
      </c>
      <c r="O5" s="30">
        <f>IFERROR((s_DL/(Rad_Spec!AZ5*s_GSF_s*s_Fam*s_Foffset*acf!E5*s_ET_ow*(1/24)*s_EF_ow*(1/365)))*Rad_Spec!BF5,".")</f>
        <v>7.240790677594628</v>
      </c>
      <c r="P5" s="30">
        <f>IFERROR((s_DL/(Rad_Spec!BA5*s_GSF_s*s_Fam*s_Foffset*acf!F5*s_ET_ow*(1/24)*s_EF_ow*(1/365)))*Rad_Spec!BF5,".")</f>
        <v>2.459845127825925</v>
      </c>
      <c r="Q5" s="30">
        <f>IFERROR((s_DL/(Rad_Spec!BB5*s_GSF_s*s_Fam*s_Foffset*acf!G5*s_ET_ow*(1/24)*s_EF_ow*(1/365)))*Rad_Spec!BF5,".")</f>
        <v>1.5561671680898626</v>
      </c>
      <c r="R5" s="30">
        <f>IFERROR((s_DL/(Rad_Spec!AY5*s_GSF_s*s_Fam*s_Foffset*acf!C5*s_ET_ow*(1/24)*s_EF_ow*(1/365)))*Rad_Spec!BF5,".")</f>
        <v>8.0514138135642259</v>
      </c>
    </row>
    <row r="6" spans="1:18">
      <c r="A6" s="27" t="s">
        <v>12</v>
      </c>
      <c r="B6" s="28" t="s">
        <v>13</v>
      </c>
      <c r="C6" s="30">
        <f>IFERROR((s_DL/(k_decay*Rad_Spec!V6*s_IFD_ow*s_EF_ow))*Rad_Spec!BF6,".")</f>
        <v>0.20220002329683393</v>
      </c>
      <c r="D6" s="30">
        <f>IFERROR((s_DL/(k_decay*Rad_Spec!AN6*s_IRA_ow*(1/s_PEFm_ui)*s_SLF*s_ET_ow*s_EF_ow))*Rad_Spec!BF6,".")</f>
        <v>1.4799087586183051E-5</v>
      </c>
      <c r="E6" s="30">
        <f>IFERROR((s_DL/(k_decay*Rad_Spec!AN6*s_IRA_ow*(1/s_PEF)*s_SLF*s_ET_ow*s_EF_ow))*Rad_Spec!BF6,".")</f>
        <v>5.2712075656126392E-3</v>
      </c>
      <c r="F6" s="30">
        <f>IFERROR((s_DL/(k_decay*Rad_Spec!AY6*s_GSF_s*s_Fam*s_Foffset*acf!C6*s_ET_ow*(1/24)*s_EF_ow*(1/365)))*Rad_Spec!BF6,".")</f>
        <v>896.37408760970072</v>
      </c>
      <c r="G6" s="30">
        <f t="shared" ref="G6" si="2">(IF(AND(C6&lt;&gt;".",E6&lt;&gt;".",F6&lt;&gt;"."),1/((1/C6)+(1/E6)+(1/F6)),IF(AND(C6&lt;&gt;".",E6&lt;&gt;".",F6="."), 1/((1/C6)+(1/E6)),IF(AND(C6&lt;&gt;".",E6=".",F6&lt;&gt;"."),1/((1/C6)+(1/F6)),IF(AND(C6=".",E6&lt;&gt;".",F6&lt;&gt;"."),1/((1/E6)+(1/F6)),IF(AND(C6&lt;&gt;".",E6=".",F6="."),1/(1/C6),IF(AND(C6=".",E6&lt;&gt;".",F6="."),1/(1/E6),IF(AND(C6=".",E6=".",F6&lt;&gt;"."),1/(1/F6),IF(AND(C6=".",E6=".",F6="."),".")))))))))</f>
        <v>5.1372529080841887E-3</v>
      </c>
      <c r="H6" s="30">
        <f t="shared" ref="H6" si="3">(IF(AND(C6&lt;&gt;".",D6&lt;&gt;".",F6&lt;&gt;"."),1/((1/C6)+(1/D6)+(1/F6)),IF(AND(C6&lt;&gt;".",D6&lt;&gt;".",F6="."), 1/((1/C6)+(1/D6)),IF(AND(C6&lt;&gt;".",D6=".",F6&lt;&gt;"."),1/((1/C6)+(1/F6)),IF(AND(C6=".",D6&lt;&gt;".",F6&lt;&gt;"."),1/((1/D6)+(1/F6)),IF(AND(C6&lt;&gt;".",D6=".",F6="."),1/(1/C6),IF(AND(C6=".",D6&lt;&gt;".",F6="."),1/(1/D6),IF(AND(C6=".",D6=".",F6&lt;&gt;"."),1/(1/F6),IF(AND(C6=".",D6=".",F6="."),".")))))))))</f>
        <v>1.4798004270968332E-5</v>
      </c>
      <c r="I6" s="89">
        <f>IFERROR((s_DL/(Rad_Spec!AV6*s_GSF_s*s_Fam*s_Foffset*Fsurf!C6*s_EF_ow*(1/365)*s_ET_ow*(1/24)))*Rad_Spec!BF6,".")</f>
        <v>449.29250138838273</v>
      </c>
      <c r="J6" s="30">
        <f>IFERROR((s_DL/(Rad_Spec!AZ6*s_GSF_s*s_Fam*s_Foffset*Fsurf!C6*s_EF_ow*(1/365)*s_ET_ow*(1/24)))*Rad_Spec!BF6,".")</f>
        <v>912.33885486008376</v>
      </c>
      <c r="K6" s="30">
        <f>IFERROR((s_DL/(Rad_Spec!BA6*s_GSF_s*s_Fam*s_Foffset*Fsurf!C6*s_EF_ow*(1/365)*s_ET_ow*(1/24)))*Rad_Spec!BF6,".")</f>
        <v>483.29301500696329</v>
      </c>
      <c r="L6" s="30">
        <f>IFERROR((s_DL/(Rad_Spec!BB6*s_GSF_s*s_Fam*s_Foffset*Fsurf!C6*s_EF_ow*(1/365)*s_ET_ow*(1/24)))*Rad_Spec!BF6,".")</f>
        <v>449.29250138838273</v>
      </c>
      <c r="M6" s="30">
        <f>IFERROR((s_DL/(Rad_Spec!AY6*s_GSF_s*s_Fam*s_Foffset*Fsurf!C6*s_EF_ow*(1/365)*s_ET_ow*(1/24)))*Rad_Spec!BF6,".")</f>
        <v>655.37234885186263</v>
      </c>
      <c r="N6" s="30">
        <f>IFERROR((s_DL/(Rad_Spec!AV6*s_GSF_s*s_Fam*s_Foffset*acf!D6*s_ET_ow*(1/24)*s_EF_ow*(1/365)))*Rad_Spec!BF6,".")</f>
        <v>559.93479139546344</v>
      </c>
      <c r="O6" s="30">
        <f>IFERROR((s_DL/(Rad_Spec!AZ6*s_GSF_s*s_Fam*s_Foffset*acf!E6*s_ET_ow*(1/24)*s_EF_ow*(1/365)))*Rad_Spec!BF6,".")</f>
        <v>1169.1345648076006</v>
      </c>
      <c r="P6" s="30">
        <f>IFERROR((s_DL/(Rad_Spec!BA6*s_GSF_s*s_Fam*s_Foffset*acf!F6*s_ET_ow*(1/24)*s_EF_ow*(1/365)))*Rad_Spec!BF6,".")</f>
        <v>640.27780081527476</v>
      </c>
      <c r="Q6" s="30">
        <f>IFERROR((s_DL/(Rad_Spec!BB6*s_GSF_s*s_Fam*s_Foffset*acf!G6*s_ET_ow*(1/24)*s_EF_ow*(1/365)))*Rad_Spec!BF6,".")</f>
        <v>613.57656812159973</v>
      </c>
      <c r="R6" s="30">
        <f>IFERROR((s_DL/(Rad_Spec!AY6*s_GSF_s*s_Fam*s_Foffset*acf!C6*s_ET_ow*(1/24)*s_EF_ow*(1/365)))*Rad_Spec!BF6,".")</f>
        <v>793.10898501739871</v>
      </c>
    </row>
    <row r="7" spans="1:18">
      <c r="A7" s="88" t="s">
        <v>14</v>
      </c>
      <c r="B7" s="28"/>
      <c r="C7" s="30" t="str">
        <f>IFERROR((s_DL/(k_decay*Rad_Spec!V7*s_IFD_ow*s_EF_ow))*Rad_Spec!BF7,".")</f>
        <v>.</v>
      </c>
      <c r="D7" s="30" t="str">
        <f>IFERROR((s_DL/(k_decay*Rad_Spec!AN7*s_IRA_ow*(1/s_PEFm_ui)*s_SLF*s_ET_ow*s_EF_ow))*Rad_Spec!BF7,".")</f>
        <v>.</v>
      </c>
      <c r="E7" s="30" t="str">
        <f>IFERROR((s_DL/(k_decay*Rad_Spec!AN7*s_IRA_ow*(1/s_PEF)*s_SLF*s_ET_ow*s_EF_ow))*Rad_Spec!BF7,".")</f>
        <v>.</v>
      </c>
      <c r="F7" s="30">
        <f>IFERROR((s_DL/(k_decay*Rad_Spec!AY7*s_GSF_s*s_Fam*s_Foffset*acf!C7*s_ET_ow*(1/24)*s_EF_ow*(1/365)))*Rad_Spec!BF7,".")</f>
        <v>384617.20852674788</v>
      </c>
      <c r="G7" s="30">
        <f t="shared" ref="G7:G70" si="4">(IF(AND(C7&lt;&gt;".",E7&lt;&gt;".",F7&lt;&gt;"."),1/((1/C7)+(1/E7)+(1/F7)),IF(AND(C7&lt;&gt;".",E7&lt;&gt;".",F7="."), 1/((1/C7)+(1/E7)),IF(AND(C7&lt;&gt;".",E7=".",F7&lt;&gt;"."),1/((1/C7)+(1/F7)),IF(AND(C7=".",E7&lt;&gt;".",F7&lt;&gt;"."),1/((1/E7)+(1/F7)),IF(AND(C7&lt;&gt;".",E7=".",F7="."),1/(1/C7),IF(AND(C7=".",E7&lt;&gt;".",F7="."),1/(1/E7),IF(AND(C7=".",E7=".",F7&lt;&gt;"."),1/(1/F7),IF(AND(C7=".",E7=".",F7="."),".")))))))))</f>
        <v>384617.20852674788</v>
      </c>
      <c r="H7" s="30">
        <f t="shared" ref="H7:H70" si="5">(IF(AND(C7&lt;&gt;".",D7&lt;&gt;".",F7&lt;&gt;"."),1/((1/C7)+(1/D7)+(1/F7)),IF(AND(C7&lt;&gt;".",D7&lt;&gt;".",F7="."), 1/((1/C7)+(1/D7)),IF(AND(C7&lt;&gt;".",D7=".",F7&lt;&gt;"."),1/((1/C7)+(1/F7)),IF(AND(C7=".",D7&lt;&gt;".",F7&lt;&gt;"."),1/((1/D7)+(1/F7)),IF(AND(C7&lt;&gt;".",D7=".",F7="."),1/(1/C7),IF(AND(C7=".",D7&lt;&gt;".",F7="."),1/(1/D7),IF(AND(C7=".",D7=".",F7&lt;&gt;"."),1/(1/F7),IF(AND(C7=".",D7=".",F7="."),".")))))))))</f>
        <v>384617.20852674788</v>
      </c>
      <c r="I7" s="89" t="str">
        <f>IFERROR((s_DL/(Rad_Spec!AV7*s_GSF_s*s_Fam*s_Foffset*Fsurf!C7*s_EF_ow*(1/365)*s_ET_ow*(1/24)))*Rad_Spec!BF7,".")</f>
        <v>.</v>
      </c>
      <c r="J7" s="30" t="str">
        <f>IFERROR((s_DL/(Rad_Spec!AZ7*s_GSF_s*s_Fam*s_Foffset*Fsurf!C7*s_EF_ow*(1/365)*s_ET_ow*(1/24)))*Rad_Spec!BF7,".")</f>
        <v>.</v>
      </c>
      <c r="K7" s="30" t="str">
        <f>IFERROR((s_DL/(Rad_Spec!BA7*s_GSF_s*s_Fam*s_Foffset*Fsurf!C7*s_EF_ow*(1/365)*s_ET_ow*(1/24)))*Rad_Spec!BF7,".")</f>
        <v>.</v>
      </c>
      <c r="L7" s="30" t="str">
        <f>IFERROR((s_DL/(Rad_Spec!BB7*s_GSF_s*s_Fam*s_Foffset*Fsurf!C7*s_EF_ow*(1/365)*s_ET_ow*(1/24)))*Rad_Spec!BF7,".")</f>
        <v>.</v>
      </c>
      <c r="M7" s="30" t="str">
        <f>IFERROR((s_DL/(Rad_Spec!AY7*s_GSF_s*s_Fam*s_Foffset*Fsurf!C7*s_EF_ow*(1/365)*s_ET_ow*(1/24)))*Rad_Spec!BF7,".")</f>
        <v>.</v>
      </c>
      <c r="N7" s="30">
        <f>IFERROR((s_DL/(Rad_Spec!AV7*s_GSF_s*s_Fam*s_Foffset*acf!D7*s_ET_ow*(1/24)*s_EF_ow*(1/365)))*Rad_Spec!BF7,".")</f>
        <v>53356.729829601558</v>
      </c>
      <c r="O7" s="30">
        <f>IFERROR((s_DL/(Rad_Spec!AZ7*s_GSF_s*s_Fam*s_Foffset*acf!E7*s_ET_ow*(1/24)*s_EF_ow*(1/365)))*Rad_Spec!BF7,".")</f>
        <v>312865.4675936391</v>
      </c>
      <c r="P7" s="30">
        <f>IFERROR((s_DL/(Rad_Spec!BA7*s_GSF_s*s_Fam*s_Foffset*acf!F7*s_ET_ow*(1/24)*s_EF_ow*(1/365)))*Rad_Spec!BF7,".")</f>
        <v>105716.70810919814</v>
      </c>
      <c r="Q7" s="30">
        <f>IFERROR((s_DL/(Rad_Spec!BB7*s_GSF_s*s_Fam*s_Foffset*acf!G7*s_ET_ow*(1/24)*s_EF_ow*(1/365)))*Rad_Spec!BF7,".")</f>
        <v>66263.176516535314</v>
      </c>
      <c r="R7" s="30">
        <f>IFERROR((s_DL/(Rad_Spec!AY7*s_GSF_s*s_Fam*s_Foffset*acf!C7*s_ET_ow*(1/24)*s_EF_ow*(1/365)))*Rad_Spec!BF7,".")</f>
        <v>340308.10137351532</v>
      </c>
    </row>
    <row r="8" spans="1:18">
      <c r="A8" s="88" t="s">
        <v>15</v>
      </c>
      <c r="B8" s="28"/>
      <c r="C8" s="30">
        <f>IFERROR((s_DL/(k_decay*Rad_Spec!V8*s_IFD_ow*s_EF_ow))*Rad_Spec!BF8,".")</f>
        <v>18053411.493657771</v>
      </c>
      <c r="D8" s="30">
        <f>IFERROR((s_DL/(k_decay*Rad_Spec!AN8*s_IRA_ow*(1/s_PEFm_ui)*s_SLF*s_ET_ow*s_EF_ow))*Rad_Spec!BF8,".")</f>
        <v>1349930.406525851</v>
      </c>
      <c r="E8" s="30">
        <f>IFERROR((s_DL/(k_decay*Rad_Spec!AN8*s_IRA_ow*(1/s_PEF)*s_SLF*s_ET_ow*s_EF_ow))*Rad_Spec!BF8,".")</f>
        <v>480824465.05507153</v>
      </c>
      <c r="F8" s="30">
        <f>IFERROR((s_DL/(k_decay*Rad_Spec!AY8*s_GSF_s*s_Fam*s_Foffset*acf!C8*s_ET_ow*(1/24)*s_EF_ow*(1/365)))*Rad_Spec!BF8,".")</f>
        <v>427507.71177750983</v>
      </c>
      <c r="G8" s="30">
        <f t="shared" si="4"/>
        <v>417256.0331137919</v>
      </c>
      <c r="H8" s="30">
        <f t="shared" si="5"/>
        <v>318947.80785346852</v>
      </c>
      <c r="I8" s="89">
        <f>IFERROR((s_DL/(Rad_Spec!AV8*s_GSF_s*s_Fam*s_Foffset*Fsurf!C8*s_EF_ow*(1/365)*s_ET_ow*(1/24)))*Rad_Spec!BF8,".")</f>
        <v>74388.129311043667</v>
      </c>
      <c r="J8" s="30">
        <f>IFERROR((s_DL/(Rad_Spec!AZ8*s_GSF_s*s_Fam*s_Foffset*Fsurf!C8*s_EF_ow*(1/365)*s_ET_ow*(1/24)))*Rad_Spec!BF8,".")</f>
        <v>359368.00498152082</v>
      </c>
      <c r="K8" s="30">
        <f>IFERROR((s_DL/(Rad_Spec!BA8*s_GSF_s*s_Fam*s_Foffset*Fsurf!C8*s_EF_ow*(1/365)*s_ET_ow*(1/24)))*Rad_Spec!BF8,".")</f>
        <v>127575.64176843988</v>
      </c>
      <c r="L8" s="30">
        <f>IFERROR((s_DL/(Rad_Spec!BB8*s_GSF_s*s_Fam*s_Foffset*Fsurf!C8*s_EF_ow*(1/365)*s_ET_ow*(1/24)))*Rad_Spec!BF8,".")</f>
        <v>82841.325823662293</v>
      </c>
      <c r="M8" s="30">
        <f>IFERROR((s_DL/(Rad_Spec!AY8*s_GSF_s*s_Fam*s_Foffset*Fsurf!C8*s_EF_ow*(1/365)*s_ET_ow*(1/24)))*Rad_Spec!BF8,".")</f>
        <v>334195.26122010645</v>
      </c>
      <c r="N8" s="30">
        <f>IFERROR((s_DL/(Rad_Spec!AV8*s_GSF_s*s_Fam*s_Foffset*acf!D8*s_ET_ow*(1/24)*s_EF_ow*(1/365)))*Rad_Spec!BF8,".")</f>
        <v>80591.175219444238</v>
      </c>
      <c r="O8" s="30">
        <f>IFERROR((s_DL/(Rad_Spec!AZ8*s_GSF_s*s_Fam*s_Foffset*acf!E8*s_ET_ow*(1/24)*s_EF_ow*(1/365)))*Rad_Spec!BF8,".")</f>
        <v>384652.1110462923</v>
      </c>
      <c r="P8" s="30">
        <f>IFERROR((s_DL/(Rad_Spec!BA8*s_GSF_s*s_Fam*s_Foffset*acf!F8*s_ET_ow*(1/24)*s_EF_ow*(1/365)))*Rad_Spec!BF8,".")</f>
        <v>135713.18066147499</v>
      </c>
      <c r="Q8" s="30">
        <f>IFERROR((s_DL/(Rad_Spec!BB8*s_GSF_s*s_Fam*s_Foffset*acf!G8*s_ET_ow*(1/24)*s_EF_ow*(1/365)))*Rad_Spec!BF8,".")</f>
        <v>89912.839466109668</v>
      </c>
      <c r="R8" s="30">
        <f>IFERROR((s_DL/(Rad_Spec!AY8*s_GSF_s*s_Fam*s_Foffset*acf!C8*s_ET_ow*(1/24)*s_EF_ow*(1/365)))*Rad_Spec!BF8,".")</f>
        <v>378257.48430448287</v>
      </c>
    </row>
    <row r="9" spans="1:18">
      <c r="A9" s="88" t="s">
        <v>16</v>
      </c>
      <c r="B9" s="28"/>
      <c r="C9" s="30" t="str">
        <f>IFERROR((s_DL/(k_decay*Rad_Spec!V9*s_IFD_ow*s_EF_ow))*Rad_Spec!BF9,".")</f>
        <v>.</v>
      </c>
      <c r="D9" s="30" t="str">
        <f>IFERROR((s_DL/(k_decay*Rad_Spec!AN9*s_IRA_ow*(1/s_PEFm_ui)*s_SLF*s_ET_ow*s_EF_ow))*Rad_Spec!BF9,".")</f>
        <v>.</v>
      </c>
      <c r="E9" s="30" t="str">
        <f>IFERROR((s_DL/(k_decay*Rad_Spec!AN9*s_IRA_ow*(1/s_PEF)*s_SLF*s_ET_ow*s_EF_ow))*Rad_Spec!BF9,".")</f>
        <v>.</v>
      </c>
      <c r="F9" s="30">
        <f>IFERROR((s_DL/(k_decay*Rad_Spec!AY9*s_GSF_s*s_Fam*s_Foffset*acf!C9*s_ET_ow*(1/24)*s_EF_ow*(1/365)))*Rad_Spec!BF9,".")</f>
        <v>381570.24691204244</v>
      </c>
      <c r="G9" s="30">
        <f t="shared" si="4"/>
        <v>381570.24691204244</v>
      </c>
      <c r="H9" s="30">
        <f t="shared" si="5"/>
        <v>381570.24691204244</v>
      </c>
      <c r="I9" s="89" t="str">
        <f>IFERROR((s_DL/(Rad_Spec!AV9*s_GSF_s*s_Fam*s_Foffset*Fsurf!C9*s_EF_ow*(1/365)*s_ET_ow*(1/24)))*Rad_Spec!BF9,".")</f>
        <v>.</v>
      </c>
      <c r="J9" s="30" t="str">
        <f>IFERROR((s_DL/(Rad_Spec!AZ9*s_GSF_s*s_Fam*s_Foffset*Fsurf!C9*s_EF_ow*(1/365)*s_ET_ow*(1/24)))*Rad_Spec!BF9,".")</f>
        <v>.</v>
      </c>
      <c r="K9" s="30" t="str">
        <f>IFERROR((s_DL/(Rad_Spec!BA9*s_GSF_s*s_Fam*s_Foffset*Fsurf!C9*s_EF_ow*(1/365)*s_ET_ow*(1/24)))*Rad_Spec!BF9,".")</f>
        <v>.</v>
      </c>
      <c r="L9" s="30" t="str">
        <f>IFERROR((s_DL/(Rad_Spec!BB9*s_GSF_s*s_Fam*s_Foffset*Fsurf!C9*s_EF_ow*(1/365)*s_ET_ow*(1/24)))*Rad_Spec!BF9,".")</f>
        <v>.</v>
      </c>
      <c r="M9" s="30" t="str">
        <f>IFERROR((s_DL/(Rad_Spec!AY9*s_GSF_s*s_Fam*s_Foffset*Fsurf!C9*s_EF_ow*(1/365)*s_ET_ow*(1/24)))*Rad_Spec!BF9,".")</f>
        <v>.</v>
      </c>
      <c r="N9" s="30">
        <f>IFERROR((s_DL/(Rad_Spec!AV9*s_GSF_s*s_Fam*s_Foffset*acf!D9*s_ET_ow*(1/24)*s_EF_ow*(1/365)))*Rad_Spec!BF9,".")</f>
        <v>65543.471569075729</v>
      </c>
      <c r="O9" s="30">
        <f>IFERROR((s_DL/(Rad_Spec!AZ9*s_GSF_s*s_Fam*s_Foffset*acf!E9*s_ET_ow*(1/24)*s_EF_ow*(1/365)))*Rad_Spec!BF9,".")</f>
        <v>320367.22671635711</v>
      </c>
      <c r="P9" s="30">
        <f>IFERROR((s_DL/(Rad_Spec!BA9*s_GSF_s*s_Fam*s_Foffset*acf!F9*s_ET_ow*(1/24)*s_EF_ow*(1/365)))*Rad_Spec!BF9,".")</f>
        <v>113467.40216119704</v>
      </c>
      <c r="Q9" s="30">
        <f>IFERROR((s_DL/(Rad_Spec!BB9*s_GSF_s*s_Fam*s_Foffset*acf!G9*s_ET_ow*(1/24)*s_EF_ow*(1/365)))*Rad_Spec!BF9,".")</f>
        <v>73274.587280263426</v>
      </c>
      <c r="R9" s="30">
        <f>IFERROR((s_DL/(Rad_Spec!AY9*s_GSF_s*s_Fam*s_Foffset*acf!C9*s_ET_ow*(1/24)*s_EF_ow*(1/365)))*Rad_Spec!BF9,".")</f>
        <v>337612.15928077797</v>
      </c>
    </row>
    <row r="10" spans="1:18">
      <c r="A10" s="34" t="s">
        <v>17</v>
      </c>
      <c r="B10" s="28" t="s">
        <v>9</v>
      </c>
      <c r="C10" s="30" t="str">
        <f>IFERROR((s_DL/(k_decay*Rad_Spec!V10*s_IFD_ow*s_EF_ow))*Rad_Spec!BF10,".")</f>
        <v>.</v>
      </c>
      <c r="D10" s="30" t="str">
        <f>IFERROR((s_DL/(k_decay*Rad_Spec!AN10*s_IRA_ow*(1/s_PEFm_ui)*s_SLF*s_ET_ow*s_EF_ow))*Rad_Spec!BF10,".")</f>
        <v>.</v>
      </c>
      <c r="E10" s="30" t="str">
        <f>IFERROR((s_DL/(k_decay*Rad_Spec!AN10*s_IRA_ow*(1/s_PEF)*s_SLF*s_ET_ow*s_EF_ow))*Rad_Spec!BF10,".")</f>
        <v>.</v>
      </c>
      <c r="F10" s="30">
        <f>IFERROR((s_DL/(k_decay*Rad_Spec!AY10*s_GSF_s*s_Fam*s_Foffset*acf!C10*s_ET_ow*(1/24)*s_EF_ow*(1/365)))*Rad_Spec!BF10,".")</f>
        <v>62757122862936.617</v>
      </c>
      <c r="G10" s="30">
        <f t="shared" si="4"/>
        <v>62757122862936.609</v>
      </c>
      <c r="H10" s="30">
        <f t="shared" si="5"/>
        <v>62757122862936.609</v>
      </c>
      <c r="I10" s="89">
        <f>IFERROR((s_DL/(Rad_Spec!AV10*s_GSF_s*s_Fam*s_Foffset*Fsurf!C10*s_EF_ow*(1/365)*s_ET_ow*(1/24)))*Rad_Spec!BF10,".")</f>
        <v>11288602247372.633</v>
      </c>
      <c r="J10" s="30">
        <f>IFERROR((s_DL/(Rad_Spec!AZ10*s_GSF_s*s_Fam*s_Foffset*Fsurf!C10*s_EF_ow*(1/365)*s_ET_ow*(1/24)))*Rad_Spec!BF10,".")</f>
        <v>49779600188066.813</v>
      </c>
      <c r="K10" s="30">
        <f>IFERROR((s_DL/(Rad_Spec!BA10*s_GSF_s*s_Fam*s_Foffset*Fsurf!C10*s_EF_ow*(1/365)*s_ET_ow*(1/24)))*Rad_Spec!BF10,".")</f>
        <v>17831498574829.902</v>
      </c>
      <c r="L10" s="30">
        <f>IFERROR((s_DL/(Rad_Spec!BB10*s_GSF_s*s_Fam*s_Foffset*Fsurf!C10*s_EF_ow*(1/365)*s_ET_ow*(1/24)))*Rad_Spec!BF10,".")</f>
        <v>12067781863773.779</v>
      </c>
      <c r="M10" s="30">
        <f>IFERROR((s_DL/(Rad_Spec!AY10*s_GSF_s*s_Fam*s_Foffset*Fsurf!C10*s_EF_ow*(1/365)*s_ET_ow*(1/24)))*Rad_Spec!BF10,".")</f>
        <v>50460366418032.922</v>
      </c>
      <c r="N10" s="30">
        <f>IFERROR((s_DL/(Rad_Spec!AV10*s_GSF_s*s_Fam*s_Foffset*acf!D10*s_ET_ow*(1/24)*s_EF_ow*(1/365)))*Rad_Spec!BF10,".")</f>
        <v>13249056170999.682</v>
      </c>
      <c r="O10" s="30">
        <f>IFERROR((s_DL/(Rad_Spec!AZ10*s_GSF_s*s_Fam*s_Foffset*acf!E10*s_ET_ow*(1/24)*s_EF_ow*(1/365)))*Rad_Spec!BF10,".")</f>
        <v>55086105568114.742</v>
      </c>
      <c r="P10" s="30">
        <f>IFERROR((s_DL/(Rad_Spec!BA10*s_GSF_s*s_Fam*s_Foffset*acf!F10*s_ET_ow*(1/24)*s_EF_ow*(1/365)))*Rad_Spec!BF10,".")</f>
        <v>19654342898705.559</v>
      </c>
      <c r="Q10" s="30">
        <f>IFERROR((s_DL/(Rad_Spec!BB10*s_GSF_s*s_Fam*s_Foffset*acf!G10*s_ET_ow*(1/24)*s_EF_ow*(1/365)))*Rad_Spec!BF10,".")</f>
        <v>13508647812358.914</v>
      </c>
      <c r="R10" s="30">
        <f>IFERROR((s_DL/(Rad_Spec!AY10*s_GSF_s*s_Fam*s_Foffset*acf!C10*s_ET_ow*(1/24)*s_EF_ow*(1/365)))*Rad_Spec!BF10,".")</f>
        <v>55527305735892.852</v>
      </c>
    </row>
    <row r="11" spans="1:18">
      <c r="A11" s="34" t="s">
        <v>18</v>
      </c>
      <c r="B11" s="90" t="s">
        <v>9</v>
      </c>
      <c r="C11" s="30" t="str">
        <f>IFERROR((s_DL/(k_decay*Rad_Spec!V11*s_IFD_ow*s_EF_ow))*Rad_Spec!BF11,".")</f>
        <v>.</v>
      </c>
      <c r="D11" s="30" t="str">
        <f>IFERROR((s_DL/(k_decay*Rad_Spec!AN11*s_IRA_ow*(1/s_PEFm_ui)*s_SLF*s_ET_ow*s_EF_ow))*Rad_Spec!BF11,".")</f>
        <v>.</v>
      </c>
      <c r="E11" s="30" t="str">
        <f>IFERROR((s_DL/(k_decay*Rad_Spec!AN11*s_IRA_ow*(1/s_PEF)*s_SLF*s_ET_ow*s_EF_ow))*Rad_Spec!BF11,".")</f>
        <v>.</v>
      </c>
      <c r="F11" s="30">
        <f>IFERROR((s_DL/(k_decay*Rad_Spec!AY11*s_GSF_s*s_Fam*s_Foffset*acf!C11*s_ET_ow*(1/24)*s_EF_ow*(1/365)))*Rad_Spec!BF11,".")</f>
        <v>2492811284994.8091</v>
      </c>
      <c r="G11" s="30">
        <f t="shared" si="4"/>
        <v>2492811284994.8091</v>
      </c>
      <c r="H11" s="30">
        <f t="shared" si="5"/>
        <v>2492811284994.8091</v>
      </c>
      <c r="I11" s="89">
        <f>IFERROR((s_DL/(Rad_Spec!AV11*s_GSF_s*s_Fam*s_Foffset*Fsurf!C11*s_EF_ow*(1/365)*s_ET_ow*(1/24)))*Rad_Spec!BF11,".")</f>
        <v>4356880983836.9678</v>
      </c>
      <c r="J11" s="30">
        <f>IFERROR((s_DL/(Rad_Spec!AZ11*s_GSF_s*s_Fam*s_Foffset*Fsurf!C11*s_EF_ow*(1/365)*s_ET_ow*(1/24)))*Rad_Spec!BF11,".")</f>
        <v>7682547533629.6855</v>
      </c>
      <c r="K11" s="30">
        <f>IFERROR((s_DL/(Rad_Spec!BA11*s_GSF_s*s_Fam*s_Foffset*Fsurf!C11*s_EF_ow*(1/365)*s_ET_ow*(1/24)))*Rad_Spec!BF11,".")</f>
        <v>5478272291913.1514</v>
      </c>
      <c r="L11" s="30">
        <f>IFERROR((s_DL/(Rad_Spec!BB11*s_GSF_s*s_Fam*s_Foffset*Fsurf!C11*s_EF_ow*(1/365)*s_ET_ow*(1/24)))*Rad_Spec!BF11,".")</f>
        <v>4539687178962.9951</v>
      </c>
      <c r="M11" s="30">
        <f>IFERROR((s_DL/(Rad_Spec!AY11*s_GSF_s*s_Fam*s_Foffset*Fsurf!C11*s_EF_ow*(1/365)*s_ET_ow*(1/24)))*Rad_Spec!BF11,".")</f>
        <v>1659756233352.6929</v>
      </c>
      <c r="N11" s="30">
        <f>IFERROR((s_DL/(Rad_Spec!AV11*s_GSF_s*s_Fam*s_Foffset*acf!D11*s_ET_ow*(1/24)*s_EF_ow*(1/365)))*Rad_Spec!BF11,".")</f>
        <v>5789810729632.2383</v>
      </c>
      <c r="O11" s="30">
        <f>IFERROR((s_DL/(Rad_Spec!AZ11*s_GSF_s*s_Fam*s_Foffset*acf!E11*s_ET_ow*(1/24)*s_EF_ow*(1/365)))*Rad_Spec!BF11,".")</f>
        <v>10209252055801.223</v>
      </c>
      <c r="P11" s="30">
        <f>IFERROR((s_DL/(Rad_Spec!BA11*s_GSF_s*s_Fam*s_Foffset*acf!F11*s_ET_ow*(1/24)*s_EF_ow*(1/365)))*Rad_Spec!BF11,".")</f>
        <v>7280015179031.2529</v>
      </c>
      <c r="Q11" s="30">
        <f>IFERROR((s_DL/(Rad_Spec!BB11*s_GSF_s*s_Fam*s_Foffset*acf!G11*s_ET_ow*(1/24)*s_EF_ow*(1/365)))*Rad_Spec!BF11,".")</f>
        <v>6032739851155.2686</v>
      </c>
      <c r="R11" s="30">
        <f>IFERROR((s_DL/(Rad_Spec!AY11*s_GSF_s*s_Fam*s_Foffset*acf!C11*s_ET_ow*(1/24)*s_EF_ow*(1/365)))*Rad_Spec!BF11,".")</f>
        <v>2205631616766.4668</v>
      </c>
    </row>
    <row r="12" spans="1:18">
      <c r="A12" s="88" t="s">
        <v>19</v>
      </c>
      <c r="B12" s="28"/>
      <c r="C12" s="30">
        <f>IFERROR((s_DL/(k_decay*Rad_Spec!V12*s_IFD_ow*s_EF_ow))*Rad_Spec!BF12,".")</f>
        <v>31247962.772605915</v>
      </c>
      <c r="D12" s="30">
        <f>IFERROR((s_DL/(k_decay*Rad_Spec!AN12*s_IRA_ow*(1/s_PEFm_ui)*s_SLF*s_ET_ow*s_EF_ow))*Rad_Spec!BF12,".")</f>
        <v>2032143.4189019259</v>
      </c>
      <c r="E12" s="30">
        <f>IFERROR((s_DL/(k_decay*Rad_Spec!AN12*s_IRA_ow*(1/s_PEF)*s_SLF*s_ET_ow*s_EF_ow))*Rad_Spec!BF12,".")</f>
        <v>723818255.80427849</v>
      </c>
      <c r="F12" s="30">
        <f>IFERROR((s_DL/(k_decay*Rad_Spec!AY12*s_GSF_s*s_Fam*s_Foffset*acf!C12*s_ET_ow*(1/24)*s_EF_ow*(1/365)))*Rad_Spec!BF12,".")</f>
        <v>489896.53168296895</v>
      </c>
      <c r="G12" s="30">
        <f t="shared" si="4"/>
        <v>482013.42688135075</v>
      </c>
      <c r="H12" s="30">
        <f t="shared" si="5"/>
        <v>389811.77124121028</v>
      </c>
      <c r="I12" s="89" t="str">
        <f>IFERROR((s_DL/(Rad_Spec!AV12*s_GSF_s*s_Fam*s_Foffset*Fsurf!C12*s_EF_ow*(1/365)*s_ET_ow*(1/24)))*Rad_Spec!BF12,".")</f>
        <v>.</v>
      </c>
      <c r="J12" s="30" t="str">
        <f>IFERROR((s_DL/(Rad_Spec!AZ12*s_GSF_s*s_Fam*s_Foffset*Fsurf!C12*s_EF_ow*(1/365)*s_ET_ow*(1/24)))*Rad_Spec!BF12,".")</f>
        <v>.</v>
      </c>
      <c r="K12" s="30" t="str">
        <f>IFERROR((s_DL/(Rad_Spec!BA12*s_GSF_s*s_Fam*s_Foffset*Fsurf!C12*s_EF_ow*(1/365)*s_ET_ow*(1/24)))*Rad_Spec!BF12,".")</f>
        <v>.</v>
      </c>
      <c r="L12" s="30" t="str">
        <f>IFERROR((s_DL/(Rad_Spec!BB12*s_GSF_s*s_Fam*s_Foffset*Fsurf!C12*s_EF_ow*(1/365)*s_ET_ow*(1/24)))*Rad_Spec!BF12,".")</f>
        <v>.</v>
      </c>
      <c r="M12" s="30" t="str">
        <f>IFERROR((s_DL/(Rad_Spec!AY12*s_GSF_s*s_Fam*s_Foffset*Fsurf!C12*s_EF_ow*(1/365)*s_ET_ow*(1/24)))*Rad_Spec!BF12,".")</f>
        <v>.</v>
      </c>
      <c r="N12" s="30">
        <f>IFERROR((s_DL/(Rad_Spec!AV12*s_GSF_s*s_Fam*s_Foffset*acf!D12*s_ET_ow*(1/24)*s_EF_ow*(1/365)))*Rad_Spec!BF12,".")</f>
        <v>88084.92559818353</v>
      </c>
      <c r="O12" s="30">
        <f>IFERROR((s_DL/(Rad_Spec!AZ12*s_GSF_s*s_Fam*s_Foffset*acf!E12*s_ET_ow*(1/24)*s_EF_ow*(1/365)))*Rad_Spec!BF12,".")</f>
        <v>429936.55264862638</v>
      </c>
      <c r="P12" s="30">
        <f>IFERROR((s_DL/(Rad_Spec!BA12*s_GSF_s*s_Fam*s_Foffset*acf!F12*s_ET_ow*(1/24)*s_EF_ow*(1/365)))*Rad_Spec!BF12,".")</f>
        <v>151701.5021300361</v>
      </c>
      <c r="Q12" s="30">
        <f>IFERROR((s_DL/(Rad_Spec!BB12*s_GSF_s*s_Fam*s_Foffset*acf!G12*s_ET_ow*(1/24)*s_EF_ow*(1/365)))*Rad_Spec!BF12,".")</f>
        <v>99943.401341652308</v>
      </c>
      <c r="R12" s="30">
        <f>IFERROR((s_DL/(Rad_Spec!AY12*s_GSF_s*s_Fam*s_Foffset*acf!C12*s_ET_ow*(1/24)*s_EF_ow*(1/365)))*Rad_Spec!BF12,".")</f>
        <v>433458.91673722974</v>
      </c>
    </row>
    <row r="13" spans="1:18">
      <c r="A13" s="88" t="s">
        <v>20</v>
      </c>
      <c r="B13" s="28"/>
      <c r="C13" s="30">
        <f>IFERROR((s_DL/(k_decay*Rad_Spec!V13*s_IFD_ow*s_EF_ow))*Rad_Spec!BF13,".")</f>
        <v>591041.68326153851</v>
      </c>
      <c r="D13" s="30">
        <f>IFERROR((s_DL/(k_decay*Rad_Spec!AN13*s_IRA_ow*(1/s_PEFm_ui)*s_SLF*s_ET_ow*s_EF_ow))*Rad_Spec!BF13,".")</f>
        <v>39727.639875841378</v>
      </c>
      <c r="E13" s="30">
        <f>IFERROR((s_DL/(k_decay*Rad_Spec!AN13*s_IRA_ow*(1/s_PEF)*s_SLF*s_ET_ow*s_EF_ow))*Rad_Spec!BF13,".")</f>
        <v>14150374.78884742</v>
      </c>
      <c r="F13" s="30">
        <f>IFERROR((s_DL/(k_decay*Rad_Spec!AY13*s_GSF_s*s_Fam*s_Foffset*acf!C13*s_ET_ow*(1/24)*s_EF_ow*(1/365)))*Rad_Spec!BF13,".")</f>
        <v>144300.60623647665</v>
      </c>
      <c r="G13" s="30">
        <f t="shared" si="4"/>
        <v>115040.70516821923</v>
      </c>
      <c r="H13" s="30">
        <f t="shared" si="5"/>
        <v>29591.666416754601</v>
      </c>
      <c r="I13" s="89">
        <f>IFERROR((s_DL/(Rad_Spec!AV13*s_GSF_s*s_Fam*s_Foffset*Fsurf!C13*s_EF_ow*(1/365)*s_ET_ow*(1/24)))*Rad_Spec!BF13,".")</f>
        <v>21882.147897605606</v>
      </c>
      <c r="J13" s="30">
        <f>IFERROR((s_DL/(Rad_Spec!AZ13*s_GSF_s*s_Fam*s_Foffset*Fsurf!C13*s_EF_ow*(1/365)*s_ET_ow*(1/24)))*Rad_Spec!BF13,".")</f>
        <v>109410.73948802803</v>
      </c>
      <c r="K13" s="30">
        <f>IFERROR((s_DL/(Rad_Spec!BA13*s_GSF_s*s_Fam*s_Foffset*Fsurf!C13*s_EF_ow*(1/365)*s_ET_ow*(1/24)))*Rad_Spec!BF13,".")</f>
        <v>38453.983753114459</v>
      </c>
      <c r="L13" s="30">
        <f>IFERROR((s_DL/(Rad_Spec!BB13*s_GSF_s*s_Fam*s_Foffset*Fsurf!C13*s_EF_ow*(1/365)*s_ET_ow*(1/24)))*Rad_Spec!BF13,".")</f>
        <v>24672.488904682828</v>
      </c>
      <c r="M13" s="30">
        <f>IFERROR((s_DL/(Rad_Spec!AY13*s_GSF_s*s_Fam*s_Foffset*Fsurf!C13*s_EF_ow*(1/365)*s_ET_ow*(1/24)))*Rad_Spec!BF13,".")</f>
        <v>108784.70332063147</v>
      </c>
      <c r="N13" s="30">
        <f>IFERROR((s_DL/(Rad_Spec!AV13*s_GSF_s*s_Fam*s_Foffset*acf!D13*s_ET_ow*(1/24)*s_EF_ow*(1/365)))*Rad_Spec!BF13,".")</f>
        <v>25409.096803364715</v>
      </c>
      <c r="O13" s="30">
        <f>IFERROR((s_DL/(Rad_Spec!AZ13*s_GSF_s*s_Fam*s_Foffset*acf!E13*s_ET_ow*(1/24)*s_EF_ow*(1/365)))*Rad_Spec!BF13,".")</f>
        <v>123699.34732050428</v>
      </c>
      <c r="P13" s="30">
        <f>IFERROR((s_DL/(Rad_Spec!BA13*s_GSF_s*s_Fam*s_Foffset*acf!F13*s_ET_ow*(1/24)*s_EF_ow*(1/365)))*Rad_Spec!BF13,".")</f>
        <v>43552.218789939572</v>
      </c>
      <c r="Q13" s="30">
        <f>IFERROR((s_DL/(Rad_Spec!BB13*s_GSF_s*s_Fam*s_Foffset*acf!G13*s_ET_ow*(1/24)*s_EF_ow*(1/365)))*Rad_Spec!BF13,".")</f>
        <v>28271.522605331906</v>
      </c>
      <c r="R13" s="30">
        <f>IFERROR((s_DL/(Rad_Spec!AY13*s_GSF_s*s_Fam*s_Foffset*acf!C13*s_ET_ow*(1/24)*s_EF_ow*(1/365)))*Rad_Spec!BF13,".")</f>
        <v>127676.72440732075</v>
      </c>
    </row>
    <row r="14" spans="1:18">
      <c r="A14" s="34" t="s">
        <v>21</v>
      </c>
      <c r="B14" s="28" t="s">
        <v>9</v>
      </c>
      <c r="C14" s="30" t="str">
        <f>IFERROR((s_DL/(k_decay*Rad_Spec!V14*s_IFD_ow*s_EF_ow))*Rad_Spec!BF14,".")</f>
        <v>.</v>
      </c>
      <c r="D14" s="30" t="str">
        <f>IFERROR((s_DL/(k_decay*Rad_Spec!AN14*s_IRA_ow*(1/s_PEFm_ui)*s_SLF*s_ET_ow*s_EF_ow))*Rad_Spec!BF14,".")</f>
        <v>.</v>
      </c>
      <c r="E14" s="30" t="str">
        <f>IFERROR((s_DL/(k_decay*Rad_Spec!AN14*s_IRA_ow*(1/s_PEF)*s_SLF*s_ET_ow*s_EF_ow))*Rad_Spec!BF14,".")</f>
        <v>.</v>
      </c>
      <c r="F14" s="30">
        <f>IFERROR((s_DL/(k_decay*Rad_Spec!AY14*s_GSF_s*s_Fam*s_Foffset*acf!C14*s_ET_ow*(1/24)*s_EF_ow*(1/365)))*Rad_Spec!BF14,".")</f>
        <v>5371721.8846283536</v>
      </c>
      <c r="G14" s="30">
        <f t="shared" si="4"/>
        <v>5371721.8846283536</v>
      </c>
      <c r="H14" s="30">
        <f t="shared" si="5"/>
        <v>5371721.8846283536</v>
      </c>
      <c r="I14" s="89">
        <f>IFERROR((s_DL/(Rad_Spec!AV14*s_GSF_s*s_Fam*s_Foffset*Fsurf!C14*s_EF_ow*(1/365)*s_ET_ow*(1/24)))*Rad_Spec!BF14,".")</f>
        <v>853233.05791043676</v>
      </c>
      <c r="J14" s="30">
        <f>IFERROR((s_DL/(Rad_Spec!AZ14*s_GSF_s*s_Fam*s_Foffset*Fsurf!C14*s_EF_ow*(1/365)*s_ET_ow*(1/24)))*Rad_Spec!BF14,".")</f>
        <v>4289866.207827474</v>
      </c>
      <c r="K14" s="30">
        <f>IFERROR((s_DL/(Rad_Spec!BA14*s_GSF_s*s_Fam*s_Foffset*Fsurf!C14*s_EF_ow*(1/365)*s_ET_ow*(1/24)))*Rad_Spec!BF14,".")</f>
        <v>1499370.7134154276</v>
      </c>
      <c r="L14" s="30">
        <f>IFERROR((s_DL/(Rad_Spec!BB14*s_GSF_s*s_Fam*s_Foffset*Fsurf!C14*s_EF_ow*(1/365)*s_ET_ow*(1/24)))*Rad_Spec!BF14,".")</f>
        <v>959224.74212291325</v>
      </c>
      <c r="M14" s="30">
        <f>IFERROR((s_DL/(Rad_Spec!AY14*s_GSF_s*s_Fam*s_Foffset*Fsurf!C14*s_EF_ow*(1/365)*s_ET_ow*(1/24)))*Rad_Spec!BF14,".")</f>
        <v>4276936.4377555652</v>
      </c>
      <c r="N14" s="30">
        <f>IFERROR((s_DL/(Rad_Spec!AV14*s_GSF_s*s_Fam*s_Foffset*acf!D14*s_ET_ow*(1/24)*s_EF_ow*(1/365)))*Rad_Spec!BF14,".")</f>
        <v>918312.66817692539</v>
      </c>
      <c r="O14" s="30">
        <f>IFERROR((s_DL/(Rad_Spec!AZ14*s_GSF_s*s_Fam*s_Foffset*acf!E14*s_ET_ow*(1/24)*s_EF_ow*(1/365)))*Rad_Spec!BF14,".")</f>
        <v>4519880.1577572785</v>
      </c>
      <c r="P14" s="30">
        <f>IFERROR((s_DL/(Rad_Spec!BA14*s_GSF_s*s_Fam*s_Foffset*acf!F14*s_ET_ow*(1/24)*s_EF_ow*(1/365)))*Rad_Spec!BF14,".")</f>
        <v>1609633.4248682817</v>
      </c>
      <c r="Q14" s="30">
        <f>IFERROR((s_DL/(Rad_Spec!BB14*s_GSF_s*s_Fam*s_Foffset*acf!G14*s_ET_ow*(1/24)*s_EF_ow*(1/365)))*Rad_Spec!BF14,".")</f>
        <v>988928.73497065227</v>
      </c>
      <c r="R14" s="30">
        <f>IFERROR((s_DL/(Rad_Spec!AY14*s_GSF_s*s_Fam*s_Foffset*acf!C14*s_ET_ow*(1/24)*s_EF_ow*(1/365)))*Rad_Spec!BF14,".")</f>
        <v>4752882.6977519551</v>
      </c>
    </row>
    <row r="15" spans="1:18">
      <c r="A15" s="88" t="s">
        <v>22</v>
      </c>
      <c r="B15" s="28"/>
      <c r="C15" s="30">
        <f>IFERROR((s_DL/(k_decay*Rad_Spec!V15*s_IFD_ow*s_EF_ow))*Rad_Spec!BF15,".")</f>
        <v>36.154177380272763</v>
      </c>
      <c r="D15" s="30">
        <f>IFERROR((s_DL/(k_decay*Rad_Spec!AN15*s_IRA_ow*(1/s_PEFm_ui)*s_SLF*s_ET_ow*s_EF_ow))*Rad_Spec!BF15,".")</f>
        <v>3.9634631938657371E-2</v>
      </c>
      <c r="E15" s="30">
        <f>IFERROR((s_DL/(k_decay*Rad_Spec!AN15*s_IRA_ow*(1/s_PEF)*s_SLF*s_ET_ow*s_EF_ow))*Rad_Spec!BF15,".")</f>
        <v>14.117246790969761</v>
      </c>
      <c r="F15" s="30">
        <f>IFERROR((s_DL/(k_decay*Rad_Spec!AY15*s_GSF_s*s_Fam*s_Foffset*acf!C15*s_ET_ow*(1/24)*s_EF_ow*(1/365)))*Rad_Spec!BF15,".")</f>
        <v>6217.1663779123201</v>
      </c>
      <c r="G15" s="30">
        <f t="shared" si="4"/>
        <v>10.136281522209718</v>
      </c>
      <c r="H15" s="30">
        <f t="shared" si="5"/>
        <v>3.9590977262657444E-2</v>
      </c>
      <c r="I15" s="89">
        <f>IFERROR((s_DL/(Rad_Spec!AV15*s_GSF_s*s_Fam*s_Foffset*Fsurf!C15*s_EF_ow*(1/365)*s_ET_ow*(1/24)))*Rad_Spec!BF15,".")</f>
        <v>18309.649998448855</v>
      </c>
      <c r="J15" s="30">
        <f>IFERROR((s_DL/(Rad_Spec!AZ15*s_GSF_s*s_Fam*s_Foffset*Fsurf!C15*s_EF_ow*(1/365)*s_ET_ow*(1/24)))*Rad_Spec!BF15,".")</f>
        <v>50212.828026049123</v>
      </c>
      <c r="K15" s="30">
        <f>IFERROR((s_DL/(Rad_Spec!BA15*s_GSF_s*s_Fam*s_Foffset*Fsurf!C15*s_EF_ow*(1/365)*s_ET_ow*(1/24)))*Rad_Spec!BF15,".")</f>
        <v>23393.270468606417</v>
      </c>
      <c r="L15" s="30">
        <f>IFERROR((s_DL/(Rad_Spec!BB15*s_GSF_s*s_Fam*s_Foffset*Fsurf!C15*s_EF_ow*(1/365)*s_ET_ow*(1/24)))*Rad_Spec!BF15,".")</f>
        <v>18583.439157304165</v>
      </c>
      <c r="M15" s="30">
        <f>IFERROR((s_DL/(Rad_Spec!AY15*s_GSF_s*s_Fam*s_Foffset*Fsurf!C15*s_EF_ow*(1/365)*s_ET_ow*(1/24)))*Rad_Spec!BF15,".")</f>
        <v>4618.3175405899101</v>
      </c>
      <c r="N15" s="30">
        <f>IFERROR((s_DL/(Rad_Spec!AV15*s_GSF_s*s_Fam*s_Foffset*acf!D15*s_ET_ow*(1/24)*s_EF_ow*(1/365)))*Rad_Spec!BF15,".")</f>
        <v>21808.827553707968</v>
      </c>
      <c r="O15" s="30">
        <f>IFERROR((s_DL/(Rad_Spec!AZ15*s_GSF_s*s_Fam*s_Foffset*acf!E15*s_ET_ow*(1/24)*s_EF_ow*(1/365)))*Rad_Spec!BF15,".")</f>
        <v>59809.057382138533</v>
      </c>
      <c r="P15" s="30">
        <f>IFERROR((s_DL/(Rad_Spec!BA15*s_GSF_s*s_Fam*s_Foffset*acf!F15*s_ET_ow*(1/24)*s_EF_ow*(1/365)))*Rad_Spec!BF15,".")</f>
        <v>27863.98438038454</v>
      </c>
      <c r="Q15" s="30">
        <f>IFERROR((s_DL/(Rad_Spec!BB15*s_GSF_s*s_Fam*s_Foffset*acf!G15*s_ET_ow*(1/24)*s_EF_ow*(1/365)))*Rad_Spec!BF15,".")</f>
        <v>22134.940862922293</v>
      </c>
      <c r="R15" s="30">
        <f>IFERROR((s_DL/(Rad_Spec!AY15*s_GSF_s*s_Fam*s_Foffset*acf!C15*s_ET_ow*(1/24)*s_EF_ow*(1/365)))*Rad_Spec!BF15,".")</f>
        <v>5500.9293372359807</v>
      </c>
    </row>
    <row r="16" spans="1:18">
      <c r="A16" s="88" t="s">
        <v>23</v>
      </c>
      <c r="B16" s="28"/>
      <c r="C16" s="30">
        <f>IFERROR((s_DL/(k_decay*Rad_Spec!V16*s_IFD_ow*s_EF_ow))*Rad_Spec!BF16,".")</f>
        <v>7351696.7125242911</v>
      </c>
      <c r="D16" s="30">
        <f>IFERROR((s_DL/(k_decay*Rad_Spec!AN16*s_IRA_ow*(1/s_PEFm_ui)*s_SLF*s_ET_ow*s_EF_ow))*Rad_Spec!BF16,".")</f>
        <v>330657.59490143124</v>
      </c>
      <c r="E16" s="30">
        <f>IFERROR((s_DL/(k_decay*Rad_Spec!AN16*s_IRA_ow*(1/s_PEF)*s_SLF*s_ET_ow*s_EF_ow))*Rad_Spec!BF16,".")</f>
        <v>117775153.75332986</v>
      </c>
      <c r="F16" s="30">
        <f>IFERROR((s_DL/(k_decay*Rad_Spec!AY16*s_GSF_s*s_Fam*s_Foffset*acf!C16*s_ET_ow*(1/24)*s_EF_ow*(1/365)))*Rad_Spec!BF16,".")</f>
        <v>94327.087673359812</v>
      </c>
      <c r="G16" s="30">
        <f t="shared" si="4"/>
        <v>93058.554067104269</v>
      </c>
      <c r="H16" s="30">
        <f t="shared" si="5"/>
        <v>72665.397974870575</v>
      </c>
      <c r="I16" s="89">
        <f>IFERROR((s_DL/(Rad_Spec!AV16*s_GSF_s*s_Fam*s_Foffset*Fsurf!C16*s_EF_ow*(1/365)*s_ET_ow*(1/24)))*Rad_Spec!BF16,".")</f>
        <v>14885.033401392333</v>
      </c>
      <c r="J16" s="30">
        <f>IFERROR((s_DL/(Rad_Spec!AZ16*s_GSF_s*s_Fam*s_Foffset*Fsurf!C16*s_EF_ow*(1/365)*s_ET_ow*(1/24)))*Rad_Spec!BF16,".")</f>
        <v>73711.501021963399</v>
      </c>
      <c r="K16" s="30">
        <f>IFERROR((s_DL/(Rad_Spec!BA16*s_GSF_s*s_Fam*s_Foffset*Fsurf!C16*s_EF_ow*(1/365)*s_ET_ow*(1/24)))*Rad_Spec!BF16,".")</f>
        <v>25994.877171996748</v>
      </c>
      <c r="L16" s="30">
        <f>IFERROR((s_DL/(Rad_Spec!BB16*s_GSF_s*s_Fam*s_Foffset*Fsurf!C16*s_EF_ow*(1/365)*s_ET_ow*(1/24)))*Rad_Spec!BF16,".")</f>
        <v>16763.051634278283</v>
      </c>
      <c r="M16" s="30">
        <f>IFERROR((s_DL/(Rad_Spec!AY16*s_GSF_s*s_Fam*s_Foffset*Fsurf!C16*s_EF_ow*(1/365)*s_ET_ow*(1/24)))*Rad_Spec!BF16,".")</f>
        <v>74445.50694795209</v>
      </c>
      <c r="N16" s="30">
        <f>IFERROR((s_DL/(Rad_Spec!AV16*s_GSF_s*s_Fam*s_Foffset*acf!D16*s_ET_ow*(1/24)*s_EF_ow*(1/365)))*Rad_Spec!BF16,".")</f>
        <v>15566.453774692245</v>
      </c>
      <c r="O16" s="30">
        <f>IFERROR((s_DL/(Rad_Spec!AZ16*s_GSF_s*s_Fam*s_Foffset*acf!E16*s_ET_ow*(1/24)*s_EF_ow*(1/365)))*Rad_Spec!BF16,".")</f>
        <v>78174.27979436332</v>
      </c>
      <c r="P16" s="30">
        <f>IFERROR((s_DL/(Rad_Spec!BA16*s_GSF_s*s_Fam*s_Foffset*acf!F16*s_ET_ow*(1/24)*s_EF_ow*(1/365)))*Rad_Spec!BF16,".")</f>
        <v>27511.66563611036</v>
      </c>
      <c r="Q16" s="30">
        <f>IFERROR((s_DL/(Rad_Spec!BB16*s_GSF_s*s_Fam*s_Foffset*acf!G16*s_ET_ow*(1/24)*s_EF_ow*(1/365)))*Rad_Spec!BF16,".")</f>
        <v>18178.813637518528</v>
      </c>
      <c r="R16" s="30">
        <f>IFERROR((s_DL/(Rad_Spec!AY16*s_GSF_s*s_Fam*s_Foffset*acf!C16*s_ET_ow*(1/24)*s_EF_ow*(1/365)))*Rad_Spec!BF16,".")</f>
        <v>83460.311714008494</v>
      </c>
    </row>
    <row r="17" spans="1:18">
      <c r="A17" s="34" t="s">
        <v>24</v>
      </c>
      <c r="B17" s="90" t="s">
        <v>9</v>
      </c>
      <c r="C17" s="30">
        <f>IFERROR((s_DL/(k_decay*Rad_Spec!V17*s_IFD_ow*s_EF_ow))*Rad_Spec!BF17,".")</f>
        <v>1587.524128830252</v>
      </c>
      <c r="D17" s="30">
        <f>IFERROR((s_DL/(k_decay*Rad_Spec!AN17*s_IRA_ow*(1/s_PEFm_ui)*s_SLF*s_ET_ow*s_EF_ow))*Rad_Spec!BF17,".")</f>
        <v>0.50133884240082494</v>
      </c>
      <c r="E17" s="30">
        <f>IFERROR((s_DL/(k_decay*Rad_Spec!AN17*s_IRA_ow*(1/s_PEF)*s_SLF*s_ET_ow*s_EF_ow))*Rad_Spec!BF17,".")</f>
        <v>178.56919108080649</v>
      </c>
      <c r="F17" s="30">
        <f>IFERROR((s_DL/(k_decay*Rad_Spec!AY17*s_GSF_s*s_Fam*s_Foffset*acf!C17*s_ET_ow*(1/24)*s_EF_ow*(1/365)))*Rad_Spec!BF17,".")</f>
        <v>30407.788765059417</v>
      </c>
      <c r="G17" s="30">
        <f t="shared" si="4"/>
        <v>159.6712518301743</v>
      </c>
      <c r="H17" s="30">
        <f t="shared" si="5"/>
        <v>0.50117230966808057</v>
      </c>
      <c r="I17" s="89">
        <f>IFERROR((s_DL/(Rad_Spec!AV17*s_GSF_s*s_Fam*s_Foffset*Fsurf!C17*s_EF_ow*(1/365)*s_ET_ow*(1/24)))*Rad_Spec!BF17,".")</f>
        <v>171214.50182514414</v>
      </c>
      <c r="J17" s="30">
        <f>IFERROR((s_DL/(Rad_Spec!AZ17*s_GSF_s*s_Fam*s_Foffset*Fsurf!C17*s_EF_ow*(1/365)*s_ET_ow*(1/24)))*Rad_Spec!BF17,".")</f>
        <v>298606.24425456679</v>
      </c>
      <c r="K17" s="30">
        <f>IFERROR((s_DL/(Rad_Spec!BA17*s_GSF_s*s_Fam*s_Foffset*Fsurf!C17*s_EF_ow*(1/365)*s_ET_ow*(1/24)))*Rad_Spec!BF17,".")</f>
        <v>206443.82318834247</v>
      </c>
      <c r="L17" s="30">
        <f>IFERROR((s_DL/(Rad_Spec!BB17*s_GSF_s*s_Fam*s_Foffset*Fsurf!C17*s_EF_ow*(1/365)*s_ET_ow*(1/24)))*Rad_Spec!BF17,".")</f>
        <v>174793.89907584398</v>
      </c>
      <c r="M17" s="30">
        <f>IFERROR((s_DL/(Rad_Spec!AY17*s_GSF_s*s_Fam*s_Foffset*Fsurf!C17*s_EF_ow*(1/365)*s_ET_ow*(1/24)))*Rad_Spec!BF17,".")</f>
        <v>22838.28094651848</v>
      </c>
      <c r="N17" s="30">
        <f>IFERROR((s_DL/(Rad_Spec!AV17*s_GSF_s*s_Fam*s_Foffset*acf!D17*s_ET_ow*(1/24)*s_EF_ow*(1/365)))*Rad_Spec!BF17,".")</f>
        <v>211676.11285500438</v>
      </c>
      <c r="O17" s="30">
        <f>IFERROR((s_DL/(Rad_Spec!AZ17*s_GSF_s*s_Fam*s_Foffset*acf!E17*s_ET_ow*(1/24)*s_EF_ow*(1/365)))*Rad_Spec!BF17,".")</f>
        <v>352385.4797744315</v>
      </c>
      <c r="P17" s="30">
        <f>IFERROR((s_DL/(Rad_Spec!BA17*s_GSF_s*s_Fam*s_Foffset*acf!F17*s_ET_ow*(1/24)*s_EF_ow*(1/365)))*Rad_Spec!BF17,".")</f>
        <v>237981.65217733433</v>
      </c>
      <c r="Q17" s="30">
        <f>IFERROR((s_DL/(Rad_Spec!BB17*s_GSF_s*s_Fam*s_Foffset*acf!G17*s_ET_ow*(1/24)*s_EF_ow*(1/365)))*Rad_Spec!BF17,".")</f>
        <v>214319.30974337674</v>
      </c>
      <c r="R17" s="30">
        <f>IFERROR((s_DL/(Rad_Spec!AY17*s_GSF_s*s_Fam*s_Foffset*acf!C17*s_ET_ow*(1/24)*s_EF_ow*(1/365)))*Rad_Spec!BF17,".")</f>
        <v>26904.716253445109</v>
      </c>
    </row>
    <row r="18" spans="1:18">
      <c r="A18" s="34" t="s">
        <v>25</v>
      </c>
      <c r="B18" s="28" t="s">
        <v>9</v>
      </c>
      <c r="C18" s="30">
        <f>IFERROR((s_DL/(k_decay*Rad_Spec!V18*s_IFD_ow*s_EF_ow))*Rad_Spec!BF18,".")</f>
        <v>1663094.9498099082</v>
      </c>
      <c r="D18" s="30">
        <f>IFERROR((s_DL/(k_decay*Rad_Spec!AN18*s_IRA_ow*(1/s_PEFm_ui)*s_SLF*s_ET_ow*s_EF_ow))*Rad_Spec!BF18,".")</f>
        <v>326.4723919247736</v>
      </c>
      <c r="E18" s="30">
        <f>IFERROR((s_DL/(k_decay*Rad_Spec!AN18*s_IRA_ow*(1/s_PEF)*s_SLF*s_ET_ow*s_EF_ow))*Rad_Spec!BF18,".")</f>
        <v>116284.4487713025</v>
      </c>
      <c r="F18" s="30">
        <f>IFERROR((s_DL/(k_decay*Rad_Spec!AY18*s_GSF_s*s_Fam*s_Foffset*acf!C18*s_ET_ow*(1/24)*s_EF_ow*(1/365)))*Rad_Spec!BF18,".")</f>
        <v>1057283.6255994879</v>
      </c>
      <c r="G18" s="30">
        <f t="shared" si="4"/>
        <v>98554.10515453163</v>
      </c>
      <c r="H18" s="30">
        <f t="shared" si="5"/>
        <v>326.30757780495736</v>
      </c>
      <c r="I18" s="89">
        <f>IFERROR((s_DL/(Rad_Spec!AV18*s_GSF_s*s_Fam*s_Foffset*Fsurf!C18*s_EF_ow*(1/365)*s_ET_ow*(1/24)))*Rad_Spec!BF18,".")</f>
        <v>229326.67371405233</v>
      </c>
      <c r="J18" s="30">
        <f>IFERROR((s_DL/(Rad_Spec!AZ18*s_GSF_s*s_Fam*s_Foffset*Fsurf!C18*s_EF_ow*(1/365)*s_ET_ow*(1/24)))*Rad_Spec!BF18,".")</f>
        <v>1061537.3072549843</v>
      </c>
      <c r="K18" s="30">
        <f>IFERROR((s_DL/(Rad_Spec!BA18*s_GSF_s*s_Fam*s_Foffset*Fsurf!C18*s_EF_ow*(1/365)*s_ET_ow*(1/24)))*Rad_Spec!BF18,".")</f>
        <v>380145.11678725801</v>
      </c>
      <c r="L18" s="30">
        <f>IFERROR((s_DL/(Rad_Spec!BB18*s_GSF_s*s_Fam*s_Foffset*Fsurf!C18*s_EF_ow*(1/365)*s_ET_ow*(1/24)))*Rad_Spec!BF18,".")</f>
        <v>250422.00571742217</v>
      </c>
      <c r="M18" s="30">
        <f>IFERROR((s_DL/(Rad_Spec!AY18*s_GSF_s*s_Fam*s_Foffset*Fsurf!C18*s_EF_ow*(1/365)*s_ET_ow*(1/24)))*Rad_Spec!BF18,".")</f>
        <v>822282.22658102994</v>
      </c>
      <c r="N18" s="30">
        <f>IFERROR((s_DL/(Rad_Spec!AV18*s_GSF_s*s_Fam*s_Foffset*acf!D18*s_ET_ow*(1/24)*s_EF_ow*(1/365)))*Rad_Spec!BF18,".")</f>
        <v>237782.61968293408</v>
      </c>
      <c r="O18" s="30">
        <f>IFERROR((s_DL/(Rad_Spec!AZ18*s_GSF_s*s_Fam*s_Foffset*acf!E18*s_ET_ow*(1/24)*s_EF_ow*(1/365)))*Rad_Spec!BF18,".")</f>
        <v>1140614.3003765652</v>
      </c>
      <c r="P18" s="30">
        <f>IFERROR((s_DL/(Rad_Spec!BA18*s_GSF_s*s_Fam*s_Foffset*acf!F18*s_ET_ow*(1/24)*s_EF_ow*(1/365)))*Rad_Spec!BF18,".")</f>
        <v>408877.91267031519</v>
      </c>
      <c r="Q18" s="30">
        <f>IFERROR((s_DL/(Rad_Spec!BB18*s_GSF_s*s_Fam*s_Foffset*acf!G18*s_ET_ow*(1/24)*s_EF_ow*(1/365)))*Rad_Spec!BF18,".")</f>
        <v>282965.01683896541</v>
      </c>
      <c r="R18" s="30">
        <f>IFERROR((s_DL/(Rad_Spec!AY18*s_GSF_s*s_Fam*s_Foffset*acf!C18*s_ET_ow*(1/24)*s_EF_ow*(1/365)))*Rad_Spec!BF18,".")</f>
        <v>935481.24021613097</v>
      </c>
    </row>
    <row r="19" spans="1:18">
      <c r="A19" s="34" t="s">
        <v>26</v>
      </c>
      <c r="B19" s="90" t="s">
        <v>9</v>
      </c>
      <c r="C19" s="30">
        <f>IFERROR((s_DL/(k_decay*Rad_Spec!V19*s_IFD_ow*s_EF_ow))*Rad_Spec!BF19,".")</f>
        <v>6735668.8598542092</v>
      </c>
      <c r="D19" s="30">
        <f>IFERROR((s_DL/(k_decay*Rad_Spec!AN19*s_IRA_ow*(1/s_PEFm_ui)*s_SLF*s_ET_ow*s_EF_ow))*Rad_Spec!BF19,".")</f>
        <v>2684.1820554825385</v>
      </c>
      <c r="E19" s="30">
        <f>IFERROR((s_DL/(k_decay*Rad_Spec!AN19*s_IRA_ow*(1/s_PEF)*s_SLF*s_ET_ow*s_EF_ow))*Rad_Spec!BF19,".")</f>
        <v>956064.39761537302</v>
      </c>
      <c r="F19" s="30">
        <f>IFERROR((s_DL/(k_decay*Rad_Spec!AY19*s_GSF_s*s_Fam*s_Foffset*acf!C19*s_ET_ow*(1/24)*s_EF_ow*(1/365)))*Rad_Spec!BF19,".")</f>
        <v>286547.09901517478</v>
      </c>
      <c r="G19" s="30">
        <f t="shared" si="4"/>
        <v>213481.54345944952</v>
      </c>
      <c r="H19" s="30">
        <f t="shared" si="5"/>
        <v>2658.2222937572847</v>
      </c>
      <c r="I19" s="89">
        <f>IFERROR((s_DL/(Rad_Spec!AV19*s_GSF_s*s_Fam*s_Foffset*Fsurf!C19*s_EF_ow*(1/365)*s_ET_ow*(1/24)))*Rad_Spec!BF19,".")</f>
        <v>42215.253828554727</v>
      </c>
      <c r="J19" s="30">
        <f>IFERROR((s_DL/(Rad_Spec!AZ19*s_GSF_s*s_Fam*s_Foffset*Fsurf!C19*s_EF_ow*(1/365)*s_ET_ow*(1/24)))*Rad_Spec!BF19,".")</f>
        <v>236734.62296058779</v>
      </c>
      <c r="K19" s="30">
        <f>IFERROR((s_DL/(Rad_Spec!BA19*s_GSF_s*s_Fam*s_Foffset*Fsurf!C19*s_EF_ow*(1/365)*s_ET_ow*(1/24)))*Rad_Spec!BF19,".")</f>
        <v>81917.694929219258</v>
      </c>
      <c r="L19" s="30">
        <f>IFERROR((s_DL/(Rad_Spec!BB19*s_GSF_s*s_Fam*s_Foffset*Fsurf!C19*s_EF_ow*(1/365)*s_ET_ow*(1/24)))*Rad_Spec!BF19,".")</f>
        <v>50596.223338635435</v>
      </c>
      <c r="M19" s="30">
        <f>IFERROR((s_DL/(Rad_Spec!AY19*s_GSF_s*s_Fam*s_Foffset*Fsurf!C19*s_EF_ow*(1/365)*s_ET_ow*(1/24)))*Rad_Spec!BF19,".")</f>
        <v>232301.6424306375</v>
      </c>
      <c r="N19" s="30">
        <f>IFERROR((s_DL/(Rad_Spec!AV19*s_GSF_s*s_Fam*s_Foffset*acf!D19*s_ET_ow*(1/24)*s_EF_ow*(1/365)))*Rad_Spec!BF19,".")</f>
        <v>42333.379080093313</v>
      </c>
      <c r="O19" s="30">
        <f>IFERROR((s_DL/(Rad_Spec!AZ19*s_GSF_s*s_Fam*s_Foffset*acf!E19*s_ET_ow*(1/24)*s_EF_ow*(1/365)))*Rad_Spec!BF19,".")</f>
        <v>239374.21400659846</v>
      </c>
      <c r="P19" s="30">
        <f>IFERROR((s_DL/(Rad_Spec!BA19*s_GSF_s*s_Fam*s_Foffset*acf!F19*s_ET_ow*(1/24)*s_EF_ow*(1/365)))*Rad_Spec!BF19,".")</f>
        <v>81958.453325554379</v>
      </c>
      <c r="Q19" s="30">
        <f>IFERROR((s_DL/(Rad_Spec!BB19*s_GSF_s*s_Fam*s_Foffset*acf!G19*s_ET_ow*(1/24)*s_EF_ow*(1/365)))*Rad_Spec!BF19,".")</f>
        <v>51000.993125344517</v>
      </c>
      <c r="R19" s="30">
        <f>IFERROR((s_DL/(Rad_Spec!AY19*s_GSF_s*s_Fam*s_Foffset*acf!C19*s_ET_ow*(1/24)*s_EF_ow*(1/365)))*Rad_Spec!BF19,".")</f>
        <v>253535.97566126907</v>
      </c>
    </row>
    <row r="20" spans="1:18">
      <c r="A20" s="88" t="s">
        <v>27</v>
      </c>
      <c r="B20" s="28"/>
      <c r="C20" s="30">
        <f>IFERROR((s_DL/(k_decay*Rad_Spec!V20*s_IFD_ow*s_EF_ow))*Rad_Spec!BF20,".")</f>
        <v>3644.8849334508568</v>
      </c>
      <c r="D20" s="30">
        <f>IFERROR((s_DL/(k_decay*Rad_Spec!AN20*s_IRA_ow*(1/s_PEFm_ui)*s_SLF*s_ET_ow*s_EF_ow))*Rad_Spec!BF20,".")</f>
        <v>29.950445350290551</v>
      </c>
      <c r="E20" s="30">
        <f>IFERROR((s_DL/(k_decay*Rad_Spec!AN20*s_IRA_ow*(1/s_PEF)*s_SLF*s_ET_ow*s_EF_ow))*Rad_Spec!BF20,".")</f>
        <v>10667.888354908931</v>
      </c>
      <c r="F20" s="30">
        <f>IFERROR((s_DL/(k_decay*Rad_Spec!AY20*s_GSF_s*s_Fam*s_Foffset*acf!C20*s_ET_ow*(1/24)*s_EF_ow*(1/365)))*Rad_Spec!BF20,".")</f>
        <v>5042.4093976227323</v>
      </c>
      <c r="G20" s="30">
        <f t="shared" si="4"/>
        <v>1765.4923403501041</v>
      </c>
      <c r="H20" s="30">
        <f t="shared" si="5"/>
        <v>29.532360856046228</v>
      </c>
      <c r="I20" s="89">
        <f>IFERROR((s_DL/(Rad_Spec!AV20*s_GSF_s*s_Fam*s_Foffset*Fsurf!C20*s_EF_ow*(1/365)*s_ET_ow*(1/24)))*Rad_Spec!BF20,".")</f>
        <v>1003.1411246392448</v>
      </c>
      <c r="J20" s="30">
        <f>IFERROR((s_DL/(Rad_Spec!AZ20*s_GSF_s*s_Fam*s_Foffset*Fsurf!C20*s_EF_ow*(1/365)*s_ET_ow*(1/24)))*Rad_Spec!BF20,".")</f>
        <v>3822.9945222472015</v>
      </c>
      <c r="K20" s="30">
        <f>IFERROR((s_DL/(Rad_Spec!BA20*s_GSF_s*s_Fam*s_Foffset*Fsurf!C20*s_EF_ow*(1/365)*s_ET_ow*(1/24)))*Rad_Spec!BF20,".")</f>
        <v>1415.511091327681</v>
      </c>
      <c r="L20" s="30">
        <f>IFERROR((s_DL/(Rad_Spec!BB20*s_GSF_s*s_Fam*s_Foffset*Fsurf!C20*s_EF_ow*(1/365)*s_ET_ow*(1/24)))*Rad_Spec!BF20,".")</f>
        <v>1030.8286716038099</v>
      </c>
      <c r="M20" s="30">
        <f>IFERROR((s_DL/(Rad_Spec!AY20*s_GSF_s*s_Fam*s_Foffset*Fsurf!C20*s_EF_ow*(1/365)*s_ET_ow*(1/24)))*Rad_Spec!BF20,".")</f>
        <v>3766.1926984304773</v>
      </c>
      <c r="N20" s="30">
        <f>IFERROR((s_DL/(Rad_Spec!AV20*s_GSF_s*s_Fam*s_Foffset*acf!D20*s_ET_ow*(1/24)*s_EF_ow*(1/365)))*Rad_Spec!BF20,".")</f>
        <v>1228.0036500039234</v>
      </c>
      <c r="O20" s="30">
        <f>IFERROR((s_DL/(Rad_Spec!AZ20*s_GSF_s*s_Fam*s_Foffset*acf!E20*s_ET_ow*(1/24)*s_EF_ow*(1/365)))*Rad_Spec!BF20,".")</f>
        <v>4700.5243259172039</v>
      </c>
      <c r="P20" s="30">
        <f>IFERROR((s_DL/(Rad_Spec!BA20*s_GSF_s*s_Fam*s_Foffset*acf!F20*s_ET_ow*(1/24)*s_EF_ow*(1/365)))*Rad_Spec!BF20,".")</f>
        <v>1740.6189036880012</v>
      </c>
      <c r="Q20" s="30">
        <f>IFERROR((s_DL/(Rad_Spec!BB20*s_GSF_s*s_Fam*s_Foffset*acf!G20*s_ET_ow*(1/24)*s_EF_ow*(1/365)))*Rad_Spec!BF20,".")</f>
        <v>1267.8845580366053</v>
      </c>
      <c r="R20" s="30">
        <f>IFERROR((s_DL/(Rad_Spec!AY20*s_GSF_s*s_Fam*s_Foffset*acf!C20*s_ET_ow*(1/24)*s_EF_ow*(1/365)))*Rad_Spec!BF20,".")</f>
        <v>4461.5080407501509</v>
      </c>
    </row>
    <row r="21" spans="1:18">
      <c r="A21" s="88" t="s">
        <v>28</v>
      </c>
      <c r="B21" s="28"/>
      <c r="C21" s="30">
        <f>IFERROR((s_DL/(k_decay*Rad_Spec!V21*s_IFD_ow*s_EF_ow))*Rad_Spec!BF21,".")</f>
        <v>44855.18598199806</v>
      </c>
      <c r="D21" s="30">
        <f>IFERROR((s_DL/(k_decay*Rad_Spec!AN21*s_IRA_ow*(1/s_PEFm_ui)*s_SLF*s_ET_ow*s_EF_ow))*Rad_Spec!BF21,".")</f>
        <v>1442.9800207856129</v>
      </c>
      <c r="E21" s="30">
        <f>IFERROR((s_DL/(k_decay*Rad_Spec!AN21*s_IRA_ow*(1/s_PEF)*s_SLF*s_ET_ow*s_EF_ow))*Rad_Spec!BF21,".")</f>
        <v>513967.30766662065</v>
      </c>
      <c r="F21" s="30">
        <f>IFERROR((s_DL/(k_decay*Rad_Spec!AY21*s_GSF_s*s_Fam*s_Foffset*acf!C21*s_ET_ow*(1/24)*s_EF_ow*(1/365)))*Rad_Spec!BF21,".")</f>
        <v>7497.1361429637436</v>
      </c>
      <c r="G21" s="30">
        <f t="shared" si="4"/>
        <v>6344.2163296492436</v>
      </c>
      <c r="H21" s="30">
        <f t="shared" si="5"/>
        <v>1178.2885902973887</v>
      </c>
      <c r="I21" s="89">
        <f>IFERROR((s_DL/(Rad_Spec!AV21*s_GSF_s*s_Fam*s_Foffset*Fsurf!C21*s_EF_ow*(1/365)*s_ET_ow*(1/24)))*Rad_Spec!BF21,".")</f>
        <v>1191.6975227814323</v>
      </c>
      <c r="J21" s="30">
        <f>IFERROR((s_DL/(Rad_Spec!AZ21*s_GSF_s*s_Fam*s_Foffset*Fsurf!C21*s_EF_ow*(1/365)*s_ET_ow*(1/24)))*Rad_Spec!BF21,".")</f>
        <v>5669.9713715495518</v>
      </c>
      <c r="K21" s="30">
        <f>IFERROR((s_DL/(Rad_Spec!BA21*s_GSF_s*s_Fam*s_Foffset*Fsurf!C21*s_EF_ow*(1/365)*s_ET_ow*(1/24)))*Rad_Spec!BF21,".")</f>
        <v>1987.6283405801012</v>
      </c>
      <c r="L21" s="30">
        <f>IFERROR((s_DL/(Rad_Spec!BB21*s_GSF_s*s_Fam*s_Foffset*Fsurf!C21*s_EF_ow*(1/365)*s_ET_ow*(1/24)))*Rad_Spec!BF21,".")</f>
        <v>1304.2307028988073</v>
      </c>
      <c r="M21" s="30">
        <f>IFERROR((s_DL/(Rad_Spec!AY21*s_GSF_s*s_Fam*s_Foffset*Fsurf!C21*s_EF_ow*(1/365)*s_ET_ow*(1/24)))*Rad_Spec!BF21,".")</f>
        <v>5757.3898715432024</v>
      </c>
      <c r="N21" s="30">
        <f>IFERROR((s_DL/(Rad_Spec!AV21*s_GSF_s*s_Fam*s_Foffset*acf!D21*s_ET_ow*(1/24)*s_EF_ow*(1/365)))*Rad_Spec!BF21,".")</f>
        <v>1394.2861016542756</v>
      </c>
      <c r="O21" s="30">
        <f>IFERROR((s_DL/(Rad_Spec!AZ21*s_GSF_s*s_Fam*s_Foffset*acf!E21*s_ET_ow*(1/24)*s_EF_ow*(1/365)))*Rad_Spec!BF21,".")</f>
        <v>6439.2365370127136</v>
      </c>
      <c r="P21" s="30">
        <f>IFERROR((s_DL/(Rad_Spec!BA21*s_GSF_s*s_Fam*s_Foffset*acf!F21*s_ET_ow*(1/24)*s_EF_ow*(1/365)))*Rad_Spec!BF21,".")</f>
        <v>2253.9705382178358</v>
      </c>
      <c r="Q21" s="30">
        <f>IFERROR((s_DL/(Rad_Spec!BB21*s_GSF_s*s_Fam*s_Foffset*acf!G21*s_ET_ow*(1/24)*s_EF_ow*(1/365)))*Rad_Spec!BF21,".")</f>
        <v>1502.5494016745156</v>
      </c>
      <c r="R21" s="30">
        <f>IFERROR((s_DL/(Rad_Spec!AY21*s_GSF_s*s_Fam*s_Foffset*acf!C21*s_ET_ow*(1/24)*s_EF_ow*(1/365)))*Rad_Spec!BF21,".")</f>
        <v>6633.442576122593</v>
      </c>
    </row>
    <row r="22" spans="1:18">
      <c r="A22" s="88" t="s">
        <v>29</v>
      </c>
      <c r="B22" s="28"/>
      <c r="C22" s="30">
        <f>IFERROR((s_DL/(k_decay*Rad_Spec!V22*s_IFD_ow*s_EF_ow))*Rad_Spec!BF22,".")</f>
        <v>70.9436459316438</v>
      </c>
      <c r="D22" s="30">
        <f>IFERROR((s_DL/(k_decay*Rad_Spec!AN22*s_IRA_ow*(1/s_PEFm_ui)*s_SLF*s_ET_ow*s_EF_ow))*Rad_Spec!BF22,".")</f>
        <v>0.23588867976984937</v>
      </c>
      <c r="E22" s="30">
        <f>IFERROR((s_DL/(k_decay*Rad_Spec!AN22*s_IRA_ow*(1/s_PEF)*s_SLF*s_ET_ow*s_EF_ow))*Rad_Spec!BF22,".")</f>
        <v>84.019922593478427</v>
      </c>
      <c r="F22" s="30">
        <f>IFERROR((s_DL/(k_decay*Rad_Spec!AY22*s_GSF_s*s_Fam*s_Foffset*acf!C22*s_ET_ow*(1/24)*s_EF_ow*(1/365)))*Rad_Spec!BF22,".")</f>
        <v>1670964.6534288262</v>
      </c>
      <c r="G22" s="30">
        <f t="shared" si="4"/>
        <v>38.464153134470862</v>
      </c>
      <c r="H22" s="30">
        <f t="shared" si="5"/>
        <v>0.23510691259258393</v>
      </c>
      <c r="I22" s="89">
        <f>IFERROR((s_DL/(Rad_Spec!AV22*s_GSF_s*s_Fam*s_Foffset*Fsurf!C22*s_EF_ow*(1/365)*s_ET_ow*(1/24)))*Rad_Spec!BF22,".")</f>
        <v>1679517.2392400303</v>
      </c>
      <c r="J22" s="30">
        <f>IFERROR((s_DL/(Rad_Spec!AZ22*s_GSF_s*s_Fam*s_Foffset*Fsurf!C22*s_EF_ow*(1/365)*s_ET_ow*(1/24)))*Rad_Spec!BF22,".")</f>
        <v>2865343.5320752105</v>
      </c>
      <c r="K22" s="30">
        <f>IFERROR((s_DL/(Rad_Spec!BA22*s_GSF_s*s_Fam*s_Foffset*Fsurf!C22*s_EF_ow*(1/365)*s_ET_ow*(1/24)))*Rad_Spec!BF22,".")</f>
        <v>1794718.7827258087</v>
      </c>
      <c r="L22" s="30">
        <f>IFERROR((s_DL/(Rad_Spec!BB22*s_GSF_s*s_Fam*s_Foffset*Fsurf!C22*s_EF_ow*(1/365)*s_ET_ow*(1/24)))*Rad_Spec!BF22,".")</f>
        <v>1679517.2392400303</v>
      </c>
      <c r="M22" s="30">
        <f>IFERROR((s_DL/(Rad_Spec!AY22*s_GSF_s*s_Fam*s_Foffset*Fsurf!C22*s_EF_ow*(1/365)*s_ET_ow*(1/24)))*Rad_Spec!BF22,".")</f>
        <v>1241248.0058523733</v>
      </c>
      <c r="N22" s="30">
        <f>IFERROR((s_DL/(Rad_Spec!AV22*s_GSF_s*s_Fam*s_Foffset*acf!D22*s_ET_ow*(1/24)*s_EF_ow*(1/365)))*Rad_Spec!BF22,".")</f>
        <v>2000491.6449614584</v>
      </c>
      <c r="O22" s="30">
        <f>IFERROR((s_DL/(Rad_Spec!AZ22*s_GSF_s*s_Fam*s_Foffset*acf!E22*s_ET_ow*(1/24)*s_EF_ow*(1/365)))*Rad_Spec!BF22,".")</f>
        <v>3412942.5182051403</v>
      </c>
      <c r="P22" s="30">
        <f>IFERROR((s_DL/(Rad_Spec!BA22*s_GSF_s*s_Fam*s_Foffset*acf!F22*s_ET_ow*(1/24)*s_EF_ow*(1/365)))*Rad_Spec!BF22,".")</f>
        <v>2137709.4834245192</v>
      </c>
      <c r="Q22" s="30">
        <f>IFERROR((s_DL/(Rad_Spec!BB22*s_GSF_s*s_Fam*s_Foffset*acf!G22*s_ET_ow*(1/24)*s_EF_ow*(1/365)))*Rad_Spec!BF22,".")</f>
        <v>2000491.6449614584</v>
      </c>
      <c r="R22" s="30">
        <f>IFERROR((s_DL/(Rad_Spec!AY22*s_GSF_s*s_Fam*s_Foffset*acf!C22*s_ET_ow*(1/24)*s_EF_ow*(1/365)))*Rad_Spec!BF22,".")</f>
        <v>1478464.2914152711</v>
      </c>
    </row>
    <row r="23" spans="1:18">
      <c r="A23" s="88" t="s">
        <v>30</v>
      </c>
      <c r="B23" s="28"/>
      <c r="C23" s="30">
        <f>IFERROR((s_DL/(k_decay*Rad_Spec!V23*s_IFD_ow*s_EF_ow))*Rad_Spec!BF23,".")</f>
        <v>114.5955576009261</v>
      </c>
      <c r="D23" s="30">
        <f>IFERROR((s_DL/(k_decay*Rad_Spec!AN23*s_IRA_ow*(1/s_PEFm_ui)*s_SLF*s_ET_ow*s_EF_ow))*Rad_Spec!BF23,".")</f>
        <v>0.71669388799507294</v>
      </c>
      <c r="E23" s="30">
        <f>IFERROR((s_DL/(k_decay*Rad_Spec!AN23*s_IRA_ow*(1/s_PEF)*s_SLF*s_ET_ow*s_EF_ow))*Rad_Spec!BF23,".")</f>
        <v>255.27534874211392</v>
      </c>
      <c r="F23" s="30">
        <f>IFERROR((s_DL/(k_decay*Rad_Spec!AY23*s_GSF_s*s_Fam*s_Foffset*acf!C23*s_ET_ow*(1/24)*s_EF_ow*(1/365)))*Rad_Spec!BF23,".")</f>
        <v>1003811.8620358078</v>
      </c>
      <c r="G23" s="30">
        <f t="shared" si="4"/>
        <v>79.084663642164358</v>
      </c>
      <c r="H23" s="30">
        <f t="shared" si="5"/>
        <v>0.71223895457331132</v>
      </c>
      <c r="I23" s="89">
        <f>IFERROR((s_DL/(Rad_Spec!AV23*s_GSF_s*s_Fam*s_Foffset*Fsurf!C23*s_EF_ow*(1/365)*s_ET_ow*(1/24)))*Rad_Spec!BF23,".")</f>
        <v>608628.15075043321</v>
      </c>
      <c r="J23" s="30">
        <f>IFERROR((s_DL/(Rad_Spec!AZ23*s_GSF_s*s_Fam*s_Foffset*Fsurf!C23*s_EF_ow*(1/365)*s_ET_ow*(1/24)))*Rad_Spec!BF23,".")</f>
        <v>1308779.3316889012</v>
      </c>
      <c r="K23" s="30">
        <f>IFERROR((s_DL/(Rad_Spec!BA23*s_GSF_s*s_Fam*s_Foffset*Fsurf!C23*s_EF_ow*(1/365)*s_ET_ow*(1/24)))*Rad_Spec!BF23,".")</f>
        <v>693496.61798654939</v>
      </c>
      <c r="L23" s="30">
        <f>IFERROR((s_DL/(Rad_Spec!BB23*s_GSF_s*s_Fam*s_Foffset*Fsurf!C23*s_EF_ow*(1/365)*s_ET_ow*(1/24)))*Rad_Spec!BF23,".")</f>
        <v>608628.15075043321</v>
      </c>
      <c r="M23" s="30">
        <f>IFERROR((s_DL/(Rad_Spec!AY23*s_GSF_s*s_Fam*s_Foffset*Fsurf!C23*s_EF_ow*(1/365)*s_ET_ow*(1/24)))*Rad_Spec!BF23,".")</f>
        <v>735848.87431965407</v>
      </c>
      <c r="N23" s="30">
        <f>IFERROR((s_DL/(Rad_Spec!AV23*s_GSF_s*s_Fam*s_Foffset*acf!D23*s_ET_ow*(1/24)*s_EF_ow*(1/365)))*Rad_Spec!BF23,".")</f>
        <v>789030.04298953363</v>
      </c>
      <c r="O23" s="30">
        <f>IFERROR((s_DL/(Rad_Spec!AZ23*s_GSF_s*s_Fam*s_Foffset*acf!E23*s_ET_ow*(1/24)*s_EF_ow*(1/365)))*Rad_Spec!BF23,".")</f>
        <v>1579696.6533485039</v>
      </c>
      <c r="P23" s="30">
        <f>IFERROR((s_DL/(Rad_Spec!BA23*s_GSF_s*s_Fam*s_Foffset*acf!F23*s_ET_ow*(1/24)*s_EF_ow*(1/365)))*Rad_Spec!BF23,".")</f>
        <v>854176.76917134586</v>
      </c>
      <c r="Q23" s="30">
        <f>IFERROR((s_DL/(Rad_Spec!BB23*s_GSF_s*s_Fam*s_Foffset*acf!G23*s_ET_ow*(1/24)*s_EF_ow*(1/365)))*Rad_Spec!BF23,".")</f>
        <v>763765.53422385908</v>
      </c>
      <c r="R23" s="30">
        <f>IFERROR((s_DL/(Rad_Spec!AY23*s_GSF_s*s_Fam*s_Foffset*acf!C23*s_ET_ow*(1/24)*s_EF_ow*(1/365)))*Rad_Spec!BF23,".")</f>
        <v>888169.59130382247</v>
      </c>
    </row>
    <row r="24" spans="1:18">
      <c r="A24" s="88" t="s">
        <v>31</v>
      </c>
      <c r="B24" s="28"/>
      <c r="C24" s="30">
        <f>IFERROR((s_DL/(k_decay*Rad_Spec!V24*s_IFD_ow*s_EF_ow))*Rad_Spec!BF24,".")</f>
        <v>6394674.9962060293</v>
      </c>
      <c r="D24" s="30">
        <f>IFERROR((s_DL/(k_decay*Rad_Spec!AN24*s_IRA_ow*(1/s_PEFm_ui)*s_SLF*s_ET_ow*s_EF_ow))*Rad_Spec!BF24,".")</f>
        <v>332878.22739790246</v>
      </c>
      <c r="E24" s="30">
        <f>IFERROR((s_DL/(k_decay*Rad_Spec!AN24*s_IRA_ow*(1/s_PEF)*s_SLF*s_ET_ow*s_EF_ow))*Rad_Spec!BF24,".")</f>
        <v>118566108.92186153</v>
      </c>
      <c r="F24" s="30">
        <f>IFERROR((s_DL/(k_decay*Rad_Spec!AY24*s_GSF_s*s_Fam*s_Foffset*acf!C24*s_ET_ow*(1/24)*s_EF_ow*(1/365)))*Rad_Spec!BF24,".")</f>
        <v>120601.43811884504</v>
      </c>
      <c r="G24" s="30">
        <f t="shared" si="4"/>
        <v>118250.98310557022</v>
      </c>
      <c r="H24" s="30">
        <f t="shared" si="5"/>
        <v>87319.034278904001</v>
      </c>
      <c r="I24" s="89" t="str">
        <f>IFERROR((s_DL/(Rad_Spec!AV24*s_GSF_s*s_Fam*s_Foffset*Fsurf!C24*s_EF_ow*(1/365)*s_ET_ow*(1/24)))*Rad_Spec!BF24,".")</f>
        <v>.</v>
      </c>
      <c r="J24" s="30" t="str">
        <f>IFERROR((s_DL/(Rad_Spec!AZ24*s_GSF_s*s_Fam*s_Foffset*Fsurf!C24*s_EF_ow*(1/365)*s_ET_ow*(1/24)))*Rad_Spec!BF24,".")</f>
        <v>.</v>
      </c>
      <c r="K24" s="30" t="str">
        <f>IFERROR((s_DL/(Rad_Spec!BA24*s_GSF_s*s_Fam*s_Foffset*Fsurf!C24*s_EF_ow*(1/365)*s_ET_ow*(1/24)))*Rad_Spec!BF24,".")</f>
        <v>.</v>
      </c>
      <c r="L24" s="30" t="str">
        <f>IFERROR((s_DL/(Rad_Spec!BB24*s_GSF_s*s_Fam*s_Foffset*Fsurf!C24*s_EF_ow*(1/365)*s_ET_ow*(1/24)))*Rad_Spec!BF24,".")</f>
        <v>.</v>
      </c>
      <c r="M24" s="30" t="str">
        <f>IFERROR((s_DL/(Rad_Spec!AY24*s_GSF_s*s_Fam*s_Foffset*Fsurf!C24*s_EF_ow*(1/365)*s_ET_ow*(1/24)))*Rad_Spec!BF24,".")</f>
        <v>.</v>
      </c>
      <c r="N24" s="30">
        <f>IFERROR((s_DL/(Rad_Spec!AV24*s_GSF_s*s_Fam*s_Foffset*acf!D24*s_ET_ow*(1/24)*s_EF_ow*(1/365)))*Rad_Spec!BF24,".")</f>
        <v>17583.446411002638</v>
      </c>
      <c r="O24" s="30">
        <f>IFERROR((s_DL/(Rad_Spec!AZ24*s_GSF_s*s_Fam*s_Foffset*acf!E24*s_ET_ow*(1/24)*s_EF_ow*(1/365)))*Rad_Spec!BF24,".")</f>
        <v>97960.407586333153</v>
      </c>
      <c r="P24" s="30">
        <f>IFERROR((s_DL/(Rad_Spec!BA24*s_GSF_s*s_Fam*s_Foffset*acf!F24*s_ET_ow*(1/24)*s_EF_ow*(1/365)))*Rad_Spec!BF24,".")</f>
        <v>33624.397894728972</v>
      </c>
      <c r="Q24" s="30">
        <f>IFERROR((s_DL/(Rad_Spec!BB24*s_GSF_s*s_Fam*s_Foffset*acf!G24*s_ET_ow*(1/24)*s_EF_ow*(1/365)))*Rad_Spec!BF24,".")</f>
        <v>21175.754166410872</v>
      </c>
      <c r="R24" s="30">
        <f>IFERROR((s_DL/(Rad_Spec!AY24*s_GSF_s*s_Fam*s_Foffset*acf!C24*s_ET_ow*(1/24)*s_EF_ow*(1/365)))*Rad_Spec!BF24,".")</f>
        <v>106707.77468940377</v>
      </c>
    </row>
    <row r="25" spans="1:18">
      <c r="A25" s="88" t="s">
        <v>32</v>
      </c>
      <c r="B25" s="28"/>
      <c r="C25" s="30">
        <f>IFERROR((s_DL/(k_decay*Rad_Spec!V25*s_IFD_ow*s_EF_ow))*Rad_Spec!BF25,".")</f>
        <v>9194472.4332533479</v>
      </c>
      <c r="D25" s="30">
        <f>IFERROR((s_DL/(k_decay*Rad_Spec!AN25*s_IRA_ow*(1/s_PEFm_ui)*s_SLF*s_ET_ow*s_EF_ow))*Rad_Spec!BF25,".")</f>
        <v>540357.33240817918</v>
      </c>
      <c r="E25" s="30">
        <f>IFERROR((s_DL/(k_decay*Rad_Spec!AN25*s_IRA_ow*(1/s_PEF)*s_SLF*s_ET_ow*s_EF_ow))*Rad_Spec!BF25,".")</f>
        <v>192466977.58472383</v>
      </c>
      <c r="F25" s="30">
        <f>IFERROR((s_DL/(k_decay*Rad_Spec!AY25*s_GSF_s*s_Fam*s_Foffset*acf!C25*s_ET_ow*(1/24)*s_EF_ow*(1/365)))*Rad_Spec!BF25,".")</f>
        <v>723701.99294229597</v>
      </c>
      <c r="G25" s="30">
        <f t="shared" si="4"/>
        <v>668564.97971099161</v>
      </c>
      <c r="H25" s="30">
        <f t="shared" si="5"/>
        <v>299296.13308643783</v>
      </c>
      <c r="I25" s="89" t="str">
        <f>IFERROR((s_DL/(Rad_Spec!AV25*s_GSF_s*s_Fam*s_Foffset*Fsurf!C25*s_EF_ow*(1/365)*s_ET_ow*(1/24)))*Rad_Spec!BF25,".")</f>
        <v>.</v>
      </c>
      <c r="J25" s="30" t="str">
        <f>IFERROR((s_DL/(Rad_Spec!AZ25*s_GSF_s*s_Fam*s_Foffset*Fsurf!C25*s_EF_ow*(1/365)*s_ET_ow*(1/24)))*Rad_Spec!BF25,".")</f>
        <v>.</v>
      </c>
      <c r="K25" s="30" t="str">
        <f>IFERROR((s_DL/(Rad_Spec!BA25*s_GSF_s*s_Fam*s_Foffset*Fsurf!C25*s_EF_ow*(1/365)*s_ET_ow*(1/24)))*Rad_Spec!BF25,".")</f>
        <v>.</v>
      </c>
      <c r="L25" s="30" t="str">
        <f>IFERROR((s_DL/(Rad_Spec!BB25*s_GSF_s*s_Fam*s_Foffset*Fsurf!C25*s_EF_ow*(1/365)*s_ET_ow*(1/24)))*Rad_Spec!BF25,".")</f>
        <v>.</v>
      </c>
      <c r="M25" s="30" t="str">
        <f>IFERROR((s_DL/(Rad_Spec!AY25*s_GSF_s*s_Fam*s_Foffset*Fsurf!C25*s_EF_ow*(1/365)*s_ET_ow*(1/24)))*Rad_Spec!BF25,".")</f>
        <v>.</v>
      </c>
      <c r="N25" s="30">
        <f>IFERROR((s_DL/(Rad_Spec!AV25*s_GSF_s*s_Fam*s_Foffset*acf!D25*s_ET_ow*(1/24)*s_EF_ow*(1/365)))*Rad_Spec!BF25,".")</f>
        <v>137745.14060227</v>
      </c>
      <c r="O25" s="30">
        <f>IFERROR((s_DL/(Rad_Spec!AZ25*s_GSF_s*s_Fam*s_Foffset*acf!E25*s_ET_ow*(1/24)*s_EF_ow*(1/365)))*Rad_Spec!BF25,".")</f>
        <v>641009.58833552641</v>
      </c>
      <c r="P25" s="30">
        <f>IFERROR((s_DL/(Rad_Spec!BA25*s_GSF_s*s_Fam*s_Foffset*acf!F25*s_ET_ow*(1/24)*s_EF_ow*(1/365)))*Rad_Spec!BF25,".")</f>
        <v>230018.46866405095</v>
      </c>
      <c r="Q25" s="30">
        <f>IFERROR((s_DL/(Rad_Spec!BB25*s_GSF_s*s_Fam*s_Foffset*acf!G25*s_ET_ow*(1/24)*s_EF_ow*(1/365)))*Rad_Spec!BF25,".")</f>
        <v>152499.69119290801</v>
      </c>
      <c r="R25" s="30">
        <f>IFERROR((s_DL/(Rad_Spec!AY25*s_GSF_s*s_Fam*s_Foffset*acf!C25*s_ET_ow*(1/24)*s_EF_ow*(1/365)))*Rad_Spec!BF25,".")</f>
        <v>640329.25651399815</v>
      </c>
    </row>
    <row r="26" spans="1:18">
      <c r="A26" s="88" t="s">
        <v>33</v>
      </c>
      <c r="B26" s="28"/>
      <c r="C26" s="30">
        <f>IFERROR((s_DL/(k_decay*Rad_Spec!V26*s_IFD_ow*s_EF_ow))*Rad_Spec!BF26,".")</f>
        <v>0.26283995567719926</v>
      </c>
      <c r="D26" s="30">
        <f>IFERROR((s_DL/(k_decay*Rad_Spec!AN26*s_IRA_ow*(1/s_PEFm_ui)*s_SLF*s_ET_ow*s_EF_ow))*Rad_Spec!BF26,".")</f>
        <v>9.5474027231956342E-5</v>
      </c>
      <c r="E26" s="30">
        <f>IFERROR((s_DL/(k_decay*Rad_Spec!AN26*s_IRA_ow*(1/s_PEF)*s_SLF*s_ET_ow*s_EF_ow))*Rad_Spec!BF26,".")</f>
        <v>3.4006381253832166E-2</v>
      </c>
      <c r="F26" s="30">
        <f>IFERROR((s_DL/(k_decay*Rad_Spec!AY26*s_GSF_s*s_Fam*s_Foffset*acf!C26*s_ET_ow*(1/24)*s_EF_ow*(1/365)))*Rad_Spec!BF26,".")</f>
        <v>2131.1001861315435</v>
      </c>
      <c r="G26" s="30">
        <f t="shared" si="4"/>
        <v>3.0110223174578753E-2</v>
      </c>
      <c r="H26" s="30">
        <f t="shared" si="5"/>
        <v>9.5439355549577145E-5</v>
      </c>
      <c r="I26" s="89">
        <f>IFERROR((s_DL/(Rad_Spec!AV26*s_GSF_s*s_Fam*s_Foffset*Fsurf!C26*s_EF_ow*(1/365)*s_ET_ow*(1/24)))*Rad_Spec!BF26,".")</f>
        <v>277.94210571708032</v>
      </c>
      <c r="J26" s="30">
        <f>IFERROR((s_DL/(Rad_Spec!AZ26*s_GSF_s*s_Fam*s_Foffset*Fsurf!C26*s_EF_ow*(1/365)*s_ET_ow*(1/24)))*Rad_Spec!BF26,".")</f>
        <v>1569.7248457596768</v>
      </c>
      <c r="K26" s="30">
        <f>IFERROR((s_DL/(Rad_Spec!BA26*s_GSF_s*s_Fam*s_Foffset*Fsurf!C26*s_EF_ow*(1/365)*s_ET_ow*(1/24)))*Rad_Spec!BF26,".")</f>
        <v>547.51246126195952</v>
      </c>
      <c r="L26" s="30">
        <f>IFERROR((s_DL/(Rad_Spec!BB26*s_GSF_s*s_Fam*s_Foffset*Fsurf!C26*s_EF_ow*(1/365)*s_ET_ow*(1/24)))*Rad_Spec!BF26,".")</f>
        <v>337.87014338098618</v>
      </c>
      <c r="M26" s="30">
        <f>IFERROR((s_DL/(Rad_Spec!AY26*s_GSF_s*s_Fam*s_Foffset*Fsurf!C26*s_EF_ow*(1/365)*s_ET_ow*(1/24)))*Rad_Spec!BF26,".")</f>
        <v>1489.566309910276</v>
      </c>
      <c r="N26" s="30">
        <f>IFERROR((s_DL/(Rad_Spec!AV26*s_GSF_s*s_Fam*s_Foffset*acf!D26*s_ET_ow*(1/24)*s_EF_ow*(1/365)))*Rad_Spec!BF26,".")</f>
        <v>350.84602747603276</v>
      </c>
      <c r="O26" s="30">
        <f>IFERROR((s_DL/(Rad_Spec!AZ26*s_GSF_s*s_Fam*s_Foffset*acf!E26*s_ET_ow*(1/24)*s_EF_ow*(1/365)))*Rad_Spec!BF26,".")</f>
        <v>1984.4461500093837</v>
      </c>
      <c r="P26" s="30">
        <f>IFERROR((s_DL/(Rad_Spec!BA26*s_GSF_s*s_Fam*s_Foffset*acf!F26*s_ET_ow*(1/24)*s_EF_ow*(1/365)))*Rad_Spec!BF26,".")</f>
        <v>691.8254571338847</v>
      </c>
      <c r="Q26" s="30">
        <f>IFERROR((s_DL/(Rad_Spec!BB26*s_GSF_s*s_Fam*s_Foffset*acf!G26*s_ET_ow*(1/24)*s_EF_ow*(1/365)))*Rad_Spec!BF26,".")</f>
        <v>432.42057563106675</v>
      </c>
      <c r="R26" s="30">
        <f>IFERROR((s_DL/(Rad_Spec!AY26*s_GSF_s*s_Fam*s_Foffset*acf!C26*s_ET_ow*(1/24)*s_EF_ow*(1/365)))*Rad_Spec!BF26,".")</f>
        <v>1885.5907694747223</v>
      </c>
    </row>
    <row r="27" spans="1:18">
      <c r="A27" s="88" t="s">
        <v>34</v>
      </c>
      <c r="B27" s="28"/>
      <c r="C27" s="30">
        <f>IFERROR((s_DL/(k_decay*Rad_Spec!V27*s_IFD_ow*s_EF_ow))*Rad_Spec!BF27,".")</f>
        <v>4510955.1547004441</v>
      </c>
      <c r="D27" s="30">
        <f>IFERROR((s_DL/(k_decay*Rad_Spec!AN27*s_IRA_ow*(1/s_PEFm_ui)*s_SLF*s_ET_ow*s_EF_ow))*Rad_Spec!BF27,".")</f>
        <v>300214.55133448308</v>
      </c>
      <c r="E27" s="30">
        <f>IFERROR((s_DL/(k_decay*Rad_Spec!AN27*s_IRA_ow*(1/s_PEF)*s_SLF*s_ET_ow*s_EF_ow))*Rad_Spec!BF27,".")</f>
        <v>106931809.4839038</v>
      </c>
      <c r="F27" s="30">
        <f>IFERROR((s_DL/(k_decay*Rad_Spec!AY27*s_GSF_s*s_Fam*s_Foffset*acf!C27*s_ET_ow*(1/24)*s_EF_ow*(1/365)))*Rad_Spec!BF27,".")</f>
        <v>134272.11339190835</v>
      </c>
      <c r="G27" s="30">
        <f t="shared" si="4"/>
        <v>130232.12241790787</v>
      </c>
      <c r="H27" s="30">
        <f t="shared" si="5"/>
        <v>90907.466986962216</v>
      </c>
      <c r="I27" s="89" t="str">
        <f>IFERROR((s_DL/(Rad_Spec!AV27*s_GSF_s*s_Fam*s_Foffset*Fsurf!C27*s_EF_ow*(1/365)*s_ET_ow*(1/24)))*Rad_Spec!BF27,".")</f>
        <v>.</v>
      </c>
      <c r="J27" s="30" t="str">
        <f>IFERROR((s_DL/(Rad_Spec!AZ27*s_GSF_s*s_Fam*s_Foffset*Fsurf!C27*s_EF_ow*(1/365)*s_ET_ow*(1/24)))*Rad_Spec!BF27,".")</f>
        <v>.</v>
      </c>
      <c r="K27" s="30" t="str">
        <f>IFERROR((s_DL/(Rad_Spec!BA27*s_GSF_s*s_Fam*s_Foffset*Fsurf!C27*s_EF_ow*(1/365)*s_ET_ow*(1/24)))*Rad_Spec!BF27,".")</f>
        <v>.</v>
      </c>
      <c r="L27" s="30" t="str">
        <f>IFERROR((s_DL/(Rad_Spec!BB27*s_GSF_s*s_Fam*s_Foffset*Fsurf!C27*s_EF_ow*(1/365)*s_ET_ow*(1/24)))*Rad_Spec!BF27,".")</f>
        <v>.</v>
      </c>
      <c r="M27" s="30" t="str">
        <f>IFERROR((s_DL/(Rad_Spec!AY27*s_GSF_s*s_Fam*s_Foffset*Fsurf!C27*s_EF_ow*(1/365)*s_ET_ow*(1/24)))*Rad_Spec!BF27,".")</f>
        <v>.</v>
      </c>
      <c r="N27" s="30">
        <f>IFERROR((s_DL/(Rad_Spec!AV27*s_GSF_s*s_Fam*s_Foffset*acf!D27*s_ET_ow*(1/24)*s_EF_ow*(1/365)))*Rad_Spec!BF27,".")</f>
        <v>17899.122035438821</v>
      </c>
      <c r="O27" s="30">
        <f>IFERROR((s_DL/(Rad_Spec!AZ27*s_GSF_s*s_Fam*s_Foffset*acf!E27*s_ET_ow*(1/24)*s_EF_ow*(1/365)))*Rad_Spec!BF27,".")</f>
        <v>105759.51803215599</v>
      </c>
      <c r="P27" s="30">
        <f>IFERROR((s_DL/(Rad_Spec!BA27*s_GSF_s*s_Fam*s_Foffset*acf!F27*s_ET_ow*(1/24)*s_EF_ow*(1/365)))*Rad_Spec!BF27,".")</f>
        <v>35810.731223596915</v>
      </c>
      <c r="Q27" s="30">
        <f>IFERROR((s_DL/(Rad_Spec!BB27*s_GSF_s*s_Fam*s_Foffset*acf!G27*s_ET_ow*(1/24)*s_EF_ow*(1/365)))*Rad_Spec!BF27,".")</f>
        <v>22166.839107497915</v>
      </c>
      <c r="R27" s="30">
        <f>IFERROR((s_DL/(Rad_Spec!AY27*s_GSF_s*s_Fam*s_Foffset*acf!C27*s_ET_ow*(1/24)*s_EF_ow*(1/365)))*Rad_Spec!BF27,".")</f>
        <v>118803.54535055062</v>
      </c>
    </row>
    <row r="28" spans="1:18">
      <c r="A28" s="88" t="s">
        <v>35</v>
      </c>
      <c r="B28" s="28"/>
      <c r="C28" s="30">
        <f>IFERROR((s_DL/(k_decay*Rad_Spec!V28*s_IFD_ow*s_EF_ow))*Rad_Spec!BF28,".")</f>
        <v>7.7768817752989832E-3</v>
      </c>
      <c r="D28" s="30">
        <f>IFERROR((s_DL/(k_decay*Rad_Spec!AN28*s_IRA_ow*(1/s_PEFm_ui)*s_SLF*s_ET_ow*s_EF_ow))*Rad_Spec!BF28,".")</f>
        <v>5.7796324943946314E-7</v>
      </c>
      <c r="E28" s="30">
        <f>IFERROR((s_DL/(k_decay*Rad_Spec!AN28*s_IRA_ow*(1/s_PEF)*s_SLF*s_ET_ow*s_EF_ow))*Rad_Spec!BF28,".")</f>
        <v>2.0586162730300641E-4</v>
      </c>
      <c r="F28" s="30">
        <f>IFERROR((s_DL/(k_decay*Rad_Spec!AY28*s_GSF_s*s_Fam*s_Foffset*acf!C28*s_ET_ow*(1/24)*s_EF_ow*(1/365)))*Rad_Spec!BF28,".")</f>
        <v>1.7601454541850923</v>
      </c>
      <c r="G28" s="30">
        <f t="shared" si="4"/>
        <v>2.0052995097495589E-4</v>
      </c>
      <c r="H28" s="30">
        <f t="shared" si="5"/>
        <v>5.7792010973570868E-7</v>
      </c>
      <c r="I28" s="89" t="str">
        <f>IFERROR((s_DL/(Rad_Spec!AV28*s_GSF_s*s_Fam*s_Foffset*Fsurf!C28*s_EF_ow*(1/365)*s_ET_ow*(1/24)))*Rad_Spec!BF28,".")</f>
        <v>.</v>
      </c>
      <c r="J28" s="30" t="str">
        <f>IFERROR((s_DL/(Rad_Spec!AZ28*s_GSF_s*s_Fam*s_Foffset*Fsurf!C28*s_EF_ow*(1/365)*s_ET_ow*(1/24)))*Rad_Spec!BF28,".")</f>
        <v>.</v>
      </c>
      <c r="K28" s="30" t="str">
        <f>IFERROR((s_DL/(Rad_Spec!BA28*s_GSF_s*s_Fam*s_Foffset*Fsurf!C28*s_EF_ow*(1/365)*s_ET_ow*(1/24)))*Rad_Spec!BF28,".")</f>
        <v>.</v>
      </c>
      <c r="L28" s="30" t="str">
        <f>IFERROR((s_DL/(Rad_Spec!BB28*s_GSF_s*s_Fam*s_Foffset*Fsurf!C28*s_EF_ow*(1/365)*s_ET_ow*(1/24)))*Rad_Spec!BF28,".")</f>
        <v>.</v>
      </c>
      <c r="M28" s="30" t="str">
        <f>IFERROR((s_DL/(Rad_Spec!AY28*s_GSF_s*s_Fam*s_Foffset*Fsurf!C28*s_EF_ow*(1/365)*s_ET_ow*(1/24)))*Rad_Spec!BF28,".")</f>
        <v>.</v>
      </c>
      <c r="N28" s="30">
        <f>IFERROR((s_DL/(Rad_Spec!AV28*s_GSF_s*s_Fam*s_Foffset*acf!D28*s_ET_ow*(1/24)*s_EF_ow*(1/365)))*Rad_Spec!BF28,".")</f>
        <v>0.25348119918771778</v>
      </c>
      <c r="O28" s="30">
        <f>IFERROR((s_DL/(Rad_Spec!AZ28*s_GSF_s*s_Fam*s_Foffset*acf!E28*s_ET_ow*(1/24)*s_EF_ow*(1/365)))*Rad_Spec!BF28,".")</f>
        <v>1.4493986244906021</v>
      </c>
      <c r="P28" s="30">
        <f>IFERROR((s_DL/(Rad_Spec!BA28*s_GSF_s*s_Fam*s_Foffset*acf!F28*s_ET_ow*(1/24)*s_EF_ow*(1/365)))*Rad_Spec!BF28,".")</f>
        <v>0.49992736787543141</v>
      </c>
      <c r="Q28" s="30">
        <f>IFERROR((s_DL/(Rad_Spec!BB28*s_GSF_s*s_Fam*s_Foffset*acf!G28*s_ET_ow*(1/24)*s_EF_ow*(1/365)))*Rad_Spec!BF28,".")</f>
        <v>0.31103495632229916</v>
      </c>
      <c r="R28" s="30">
        <f>IFERROR((s_DL/(Rad_Spec!AY28*s_GSF_s*s_Fam*s_Foffset*acf!C28*s_ET_ow*(1/24)*s_EF_ow*(1/365)))*Rad_Spec!BF28,".")</f>
        <v>1.5573711845846754</v>
      </c>
    </row>
    <row r="29" spans="1:18">
      <c r="A29" s="88" t="s">
        <v>36</v>
      </c>
      <c r="B29" s="28"/>
      <c r="C29" s="30">
        <f>IFERROR((s_DL/(k_decay*Rad_Spec!V29*s_IFD_ow*s_EF_ow))*Rad_Spec!BF29,".")</f>
        <v>12.860919925548812</v>
      </c>
      <c r="D29" s="30">
        <f>IFERROR((s_DL/(k_decay*Rad_Spec!AN29*s_IRA_ow*(1/s_PEFm_ui)*s_SLF*s_ET_ow*s_EF_ow))*Rad_Spec!BF29,".")</f>
        <v>4.6911225613912304E-2</v>
      </c>
      <c r="E29" s="30">
        <f>IFERROR((s_DL/(k_decay*Rad_Spec!AN29*s_IRA_ow*(1/s_PEF)*s_SLF*s_ET_ow*s_EF_ow))*Rad_Spec!BF29,".")</f>
        <v>16.709057631301825</v>
      </c>
      <c r="F29" s="30">
        <f>IFERROR((s_DL/(k_decay*Rad_Spec!AY29*s_GSF_s*s_Fam*s_Foffset*acf!C29*s_ET_ow*(1/24)*s_EF_ow*(1/365)))*Rad_Spec!BF29,".")</f>
        <v>10.33339606398871</v>
      </c>
      <c r="G29" s="30">
        <f t="shared" si="4"/>
        <v>4.2666426130308359</v>
      </c>
      <c r="H29" s="30">
        <f t="shared" si="5"/>
        <v>4.6530266142152311E-2</v>
      </c>
      <c r="I29" s="89">
        <f>IFERROR((s_DL/(Rad_Spec!AV29*s_GSF_s*s_Fam*s_Foffset*Fsurf!C29*s_EF_ow*(1/365)*s_ET_ow*(1/24)))*Rad_Spec!BF29,".")</f>
        <v>1.4606643907288079</v>
      </c>
      <c r="J29" s="30">
        <f>IFERROR((s_DL/(Rad_Spec!AZ29*s_GSF_s*s_Fam*s_Foffset*Fsurf!C29*s_EF_ow*(1/365)*s_ET_ow*(1/24)))*Rad_Spec!BF29,".")</f>
        <v>8.187669782044475</v>
      </c>
      <c r="K29" s="30">
        <f>IFERROR((s_DL/(Rad_Spec!BA29*s_GSF_s*s_Fam*s_Foffset*Fsurf!C29*s_EF_ow*(1/365)*s_ET_ow*(1/24)))*Rad_Spec!BF29,".")</f>
        <v>2.8187059905399008</v>
      </c>
      <c r="L29" s="30">
        <f>IFERROR((s_DL/(Rad_Spec!BB29*s_GSF_s*s_Fam*s_Foffset*Fsurf!C29*s_EF_ow*(1/365)*s_ET_ow*(1/24)))*Rad_Spec!BF29,".")</f>
        <v>1.7418052937200255</v>
      </c>
      <c r="M29" s="30">
        <f>IFERROR((s_DL/(Rad_Spec!AY29*s_GSF_s*s_Fam*s_Foffset*Fsurf!C29*s_EF_ow*(1/365)*s_ET_ow*(1/24)))*Rad_Spec!BF29,".")</f>
        <v>8.3620387974496388</v>
      </c>
      <c r="N29" s="30">
        <f>IFERROR((s_DL/(Rad_Spec!AV29*s_GSF_s*s_Fam*s_Foffset*acf!D29*s_ET_ow*(1/24)*s_EF_ow*(1/365)))*Rad_Spec!BF29,".")</f>
        <v>1.4549401654137892</v>
      </c>
      <c r="O29" s="30">
        <f>IFERROR((s_DL/(Rad_Spec!AZ29*s_GSF_s*s_Fam*s_Foffset*acf!E29*s_ET_ow*(1/24)*s_EF_ow*(1/365)))*Rad_Spec!BF29,".")</f>
        <v>8.2803197295781317</v>
      </c>
      <c r="P29" s="30">
        <f>IFERROR((s_DL/(Rad_Spec!BA29*s_GSF_s*s_Fam*s_Foffset*acf!F29*s_ET_ow*(1/24)*s_EF_ow*(1/365)))*Rad_Spec!BF29,".")</f>
        <v>2.8173508434290659</v>
      </c>
      <c r="Q29" s="30">
        <f>IFERROR((s_DL/(Rad_Spec!BB29*s_GSF_s*s_Fam*s_Foffset*acf!G29*s_ET_ow*(1/24)*s_EF_ow*(1/365)))*Rad_Spec!BF29,".")</f>
        <v>1.7791596723082381</v>
      </c>
      <c r="R29" s="30">
        <f>IFERROR((s_DL/(Rad_Spec!AY29*s_GSF_s*s_Fam*s_Foffset*acf!C29*s_ET_ow*(1/24)*s_EF_ow*(1/365)))*Rad_Spec!BF29,".")</f>
        <v>9.1429564702693185</v>
      </c>
    </row>
    <row r="30" spans="1:18">
      <c r="A30" s="88" t="s">
        <v>37</v>
      </c>
      <c r="B30" s="28"/>
      <c r="C30" s="30">
        <f>IFERROR((s_DL/(k_decay*Rad_Spec!V30*s_IFD_ow*s_EF_ow))*Rad_Spec!BF30,".")</f>
        <v>58909.53493357027</v>
      </c>
      <c r="D30" s="30">
        <f>IFERROR((s_DL/(k_decay*Rad_Spec!AN30*s_IRA_ow*(1/s_PEFm_ui)*s_SLF*s_ET_ow*s_EF_ow))*Rad_Spec!BF30,".")</f>
        <v>1680.8854810026799</v>
      </c>
      <c r="E30" s="30">
        <f>IFERROR((s_DL/(k_decay*Rad_Spec!AN30*s_IRA_ow*(1/s_PEF)*s_SLF*s_ET_ow*s_EF_ow))*Rad_Spec!BF30,".")</f>
        <v>598705.57646148745</v>
      </c>
      <c r="F30" s="30">
        <f>IFERROR((s_DL/(k_decay*Rad_Spec!AY30*s_GSF_s*s_Fam*s_Foffset*acf!C30*s_ET_ow*(1/24)*s_EF_ow*(1/365)))*Rad_Spec!BF30,".")</f>
        <v>14830.353009604934</v>
      </c>
      <c r="G30" s="30">
        <f t="shared" si="4"/>
        <v>11617.81176988629</v>
      </c>
      <c r="H30" s="30">
        <f t="shared" si="5"/>
        <v>1472.0408232496818</v>
      </c>
      <c r="I30" s="89">
        <f>IFERROR((s_DL/(Rad_Spec!AV30*s_GSF_s*s_Fam*s_Foffset*Fsurf!C30*s_EF_ow*(1/365)*s_ET_ow*(1/24)))*Rad_Spec!BF30,".")</f>
        <v>2648.7028094441321</v>
      </c>
      <c r="J30" s="30">
        <f>IFERROR((s_DL/(Rad_Spec!AZ30*s_GSF_s*s_Fam*s_Foffset*Fsurf!C30*s_EF_ow*(1/365)*s_ET_ow*(1/24)))*Rad_Spec!BF30,".")</f>
        <v>11292.918954994364</v>
      </c>
      <c r="K30" s="30">
        <f>IFERROR((s_DL/(Rad_Spec!BA30*s_GSF_s*s_Fam*s_Foffset*Fsurf!C30*s_EF_ow*(1/365)*s_ET_ow*(1/24)))*Rad_Spec!BF30,".")</f>
        <v>4046.629292206313</v>
      </c>
      <c r="L30" s="30">
        <f>IFERROR((s_DL/(Rad_Spec!BB30*s_GSF_s*s_Fam*s_Foffset*Fsurf!C30*s_EF_ow*(1/365)*s_ET_ow*(1/24)))*Rad_Spec!BF30,".")</f>
        <v>2774.8315146557579</v>
      </c>
      <c r="M30" s="30">
        <f>IFERROR((s_DL/(Rad_Spec!AY30*s_GSF_s*s_Fam*s_Foffset*Fsurf!C30*s_EF_ow*(1/365)*s_ET_ow*(1/24)))*Rad_Spec!BF30,".")</f>
        <v>11495.64264665548</v>
      </c>
      <c r="N30" s="30">
        <f>IFERROR((s_DL/(Rad_Spec!AV30*s_GSF_s*s_Fam*s_Foffset*acf!D30*s_ET_ow*(1/24)*s_EF_ow*(1/365)))*Rad_Spec!BF30,".")</f>
        <v>3012.9722123034003</v>
      </c>
      <c r="O30" s="30">
        <f>IFERROR((s_DL/(Rad_Spec!AZ30*s_GSF_s*s_Fam*s_Foffset*acf!E30*s_ET_ow*(1/24)*s_EF_ow*(1/365)))*Rad_Spec!BF30,".")</f>
        <v>12705.40251044212</v>
      </c>
      <c r="P30" s="30">
        <f>IFERROR((s_DL/(Rad_Spec!BA30*s_GSF_s*s_Fam*s_Foffset*acf!F30*s_ET_ow*(1/24)*s_EF_ow*(1/365)))*Rad_Spec!BF30,".")</f>
        <v>4501.4704246503034</v>
      </c>
      <c r="Q30" s="30">
        <f>IFERROR((s_DL/(Rad_Spec!BB30*s_GSF_s*s_Fam*s_Foffset*acf!G30*s_ET_ow*(1/24)*s_EF_ow*(1/365)))*Rad_Spec!BF30,".")</f>
        <v>3208.5952712392104</v>
      </c>
      <c r="R30" s="30">
        <f>IFERROR((s_DL/(Rad_Spec!AY30*s_GSF_s*s_Fam*s_Foffset*acf!C30*s_ET_ow*(1/24)*s_EF_ow*(1/365)))*Rad_Spec!BF30,".")</f>
        <v>13121.84988999698</v>
      </c>
    </row>
    <row r="31" spans="1:18">
      <c r="A31" s="27" t="s">
        <v>38</v>
      </c>
      <c r="B31" s="28" t="s">
        <v>13</v>
      </c>
      <c r="C31" s="30">
        <f>IFERROR((s_DL/(k_decay*Rad_Spec!V31*s_IFD_ow*s_EF_ow))*Rad_Spec!BF31,".")</f>
        <v>3.0655125240807357</v>
      </c>
      <c r="D31" s="30">
        <f>IFERROR((s_DL/(k_decay*Rad_Spec!AN31*s_IRA_ow*(1/s_PEFm_ui)*s_SLF*s_ET_ow*s_EF_ow))*Rad_Spec!BF31,".")</f>
        <v>3.5188319559381134E-2</v>
      </c>
      <c r="E31" s="30">
        <f>IFERROR((s_DL/(k_decay*Rad_Spec!AN31*s_IRA_ow*(1/s_PEF)*s_SLF*s_ET_ow*s_EF_ow))*Rad_Spec!BF31,".")</f>
        <v>12.533538652462628</v>
      </c>
      <c r="F31" s="30">
        <f>IFERROR((s_DL/(k_decay*Rad_Spec!AY31*s_GSF_s*s_Fam*s_Foffset*acf!C31*s_ET_ow*(1/24)*s_EF_ow*(1/365)))*Rad_Spec!BF31,".")</f>
        <v>6871.9004520975341</v>
      </c>
      <c r="G31" s="30">
        <f t="shared" si="4"/>
        <v>2.4621980398088952</v>
      </c>
      <c r="H31" s="30">
        <f t="shared" si="5"/>
        <v>3.4788808614598085E-2</v>
      </c>
      <c r="I31" s="89">
        <f>IFERROR((s_DL/(Rad_Spec!AV31*s_GSF_s*s_Fam*s_Foffset*Fsurf!C31*s_EF_ow*(1/365)*s_ET_ow*(1/24)))*Rad_Spec!BF31,".")</f>
        <v>21627.46344338121</v>
      </c>
      <c r="J31" s="30">
        <f>IFERROR((s_DL/(Rad_Spec!AZ31*s_GSF_s*s_Fam*s_Foffset*Fsurf!C31*s_EF_ow*(1/365)*s_ET_ow*(1/24)))*Rad_Spec!BF31,".")</f>
        <v>46775.676749638442</v>
      </c>
      <c r="K31" s="30">
        <f>IFERROR((s_DL/(Rad_Spec!BA31*s_GSF_s*s_Fam*s_Foffset*Fsurf!C31*s_EF_ow*(1/365)*s_ET_ow*(1/24)))*Rad_Spec!BF31,".")</f>
        <v>26818.054669792702</v>
      </c>
      <c r="L31" s="30">
        <f>IFERROR((s_DL/(Rad_Spec!BB31*s_GSF_s*s_Fam*s_Foffset*Fsurf!C31*s_EF_ow*(1/365)*s_ET_ow*(1/24)))*Rad_Spec!BF31,".")</f>
        <v>22006.062365803638</v>
      </c>
      <c r="M31" s="30">
        <f>IFERROR((s_DL/(Rad_Spec!AY31*s_GSF_s*s_Fam*s_Foffset*Fsurf!C31*s_EF_ow*(1/365)*s_ET_ow*(1/24)))*Rad_Spec!BF31,".")</f>
        <v>5134.2446907708418</v>
      </c>
      <c r="N31" s="30">
        <f>IFERROR((s_DL/(Rad_Spec!AV31*s_GSF_s*s_Fam*s_Foffset*acf!D31*s_ET_ow*(1/24)*s_EF_ow*(1/365)))*Rad_Spec!BF31,".")</f>
        <v>27159.150664671175</v>
      </c>
      <c r="O31" s="30">
        <f>IFERROR((s_DL/(Rad_Spec!AZ31*s_GSF_s*s_Fam*s_Foffset*acf!E31*s_ET_ow*(1/24)*s_EF_ow*(1/365)))*Rad_Spec!BF31,".")</f>
        <v>54919.099330432611</v>
      </c>
      <c r="P31" s="30">
        <f>IFERROR((s_DL/(Rad_Spec!BA31*s_GSF_s*s_Fam*s_Foffset*acf!F31*s_ET_ow*(1/24)*s_EF_ow*(1/365)))*Rad_Spec!BF31,".")</f>
        <v>30980.438792772075</v>
      </c>
      <c r="Q31" s="30">
        <f>IFERROR((s_DL/(Rad_Spec!BB31*s_GSF_s*s_Fam*s_Foffset*acf!G31*s_ET_ow*(1/24)*s_EF_ow*(1/365)))*Rad_Spec!BF31,".")</f>
        <v>27001.173389559543</v>
      </c>
      <c r="R31" s="30">
        <f>IFERROR((s_DL/(Rad_Spec!AY31*s_GSF_s*s_Fam*s_Foffset*acf!C31*s_ET_ow*(1/24)*s_EF_ow*(1/365)))*Rad_Spec!BF31,".")</f>
        <v>6080.235995260934</v>
      </c>
    </row>
    <row r="32" spans="1:18">
      <c r="A32" s="88" t="s">
        <v>39</v>
      </c>
      <c r="B32" s="28"/>
      <c r="C32" s="30">
        <f>IFERROR((s_DL/(k_decay*Rad_Spec!V32*s_IFD_ow*s_EF_ow))*Rad_Spec!BF32,".")</f>
        <v>8809973.2720920984</v>
      </c>
      <c r="D32" s="30">
        <f>IFERROR((s_DL/(k_decay*Rad_Spec!AN32*s_IRA_ow*(1/s_PEFm_ui)*s_SLF*s_ET_ow*s_EF_ow))*Rad_Spec!BF32,".")</f>
        <v>528303.64783799381</v>
      </c>
      <c r="E32" s="30">
        <f>IFERROR((s_DL/(k_decay*Rad_Spec!AN32*s_IRA_ow*(1/s_PEF)*s_SLF*s_ET_ow*s_EF_ow))*Rad_Spec!BF32,".")</f>
        <v>188173640.38201749</v>
      </c>
      <c r="F32" s="30">
        <f>IFERROR((s_DL/(k_decay*Rad_Spec!AY32*s_GSF_s*s_Fam*s_Foffset*acf!C32*s_ET_ow*(1/24)*s_EF_ow*(1/365)))*Rad_Spec!BF32,".")</f>
        <v>94304.578922721426</v>
      </c>
      <c r="G32" s="30">
        <f t="shared" si="4"/>
        <v>93259.563068452291</v>
      </c>
      <c r="H32" s="30">
        <f t="shared" si="5"/>
        <v>79300.270080308546</v>
      </c>
      <c r="I32" s="89">
        <f>IFERROR((s_DL/(Rad_Spec!AV32*s_GSF_s*s_Fam*s_Foffset*Fsurf!C32*s_EF_ow*(1/365)*s_ET_ow*(1/24)))*Rad_Spec!BF32,".")</f>
        <v>13408.34307672564</v>
      </c>
      <c r="J32" s="30">
        <f>IFERROR((s_DL/(Rad_Spec!AZ32*s_GSF_s*s_Fam*s_Foffset*Fsurf!C32*s_EF_ow*(1/365)*s_ET_ow*(1/24)))*Rad_Spec!BF32,".")</f>
        <v>75203.315517287279</v>
      </c>
      <c r="K32" s="30">
        <f>IFERROR((s_DL/(Rad_Spec!BA32*s_GSF_s*s_Fam*s_Foffset*Fsurf!C32*s_EF_ow*(1/365)*s_ET_ow*(1/24)))*Rad_Spec!BF32,".")</f>
        <v>26049.341218337464</v>
      </c>
      <c r="L32" s="30">
        <f>IFERROR((s_DL/(Rad_Spec!BB32*s_GSF_s*s_Fam*s_Foffset*Fsurf!C32*s_EF_ow*(1/365)*s_ET_ow*(1/24)))*Rad_Spec!BF32,".")</f>
        <v>16165.198662594463</v>
      </c>
      <c r="M32" s="30">
        <f>IFERROR((s_DL/(Rad_Spec!AY32*s_GSF_s*s_Fam*s_Foffset*Fsurf!C32*s_EF_ow*(1/365)*s_ET_ow*(1/24)))*Rad_Spec!BF32,".")</f>
        <v>75724.134850879011</v>
      </c>
      <c r="N32" s="30">
        <f>IFERROR((s_DL/(Rad_Spec!AV32*s_GSF_s*s_Fam*s_Foffset*acf!D32*s_ET_ow*(1/24)*s_EF_ow*(1/365)))*Rad_Spec!BF32,".")</f>
        <v>13371.06381983808</v>
      </c>
      <c r="O32" s="30">
        <f>IFERROR((s_DL/(Rad_Spec!AZ32*s_GSF_s*s_Fam*s_Foffset*acf!E32*s_ET_ow*(1/24)*s_EF_ow*(1/365)))*Rad_Spec!BF32,".")</f>
        <v>75645.573357246481</v>
      </c>
      <c r="P32" s="30">
        <f>IFERROR((s_DL/(Rad_Spec!BA32*s_GSF_s*s_Fam*s_Foffset*acf!F32*s_ET_ow*(1/24)*s_EF_ow*(1/365)))*Rad_Spec!BF32,".")</f>
        <v>25912.527451434431</v>
      </c>
      <c r="Q32" s="30">
        <f>IFERROR((s_DL/(Rad_Spec!BB32*s_GSF_s*s_Fam*s_Foffset*acf!G32*s_ET_ow*(1/24)*s_EF_ow*(1/365)))*Rad_Spec!BF32,".")</f>
        <v>16377.532029871336</v>
      </c>
      <c r="R32" s="30">
        <f>IFERROR((s_DL/(Rad_Spec!AY32*s_GSF_s*s_Fam*s_Foffset*acf!C32*s_ET_ow*(1/24)*s_EF_ow*(1/365)))*Rad_Spec!BF32,".")</f>
        <v>83440.396041947533</v>
      </c>
    </row>
    <row r="33" spans="1:18">
      <c r="A33" s="88" t="s">
        <v>40</v>
      </c>
      <c r="B33" s="28"/>
      <c r="C33" s="30">
        <f>IFERROR((s_DL/(k_decay*Rad_Spec!V33*s_IFD_ow*s_EF_ow))*Rad_Spec!BF33,".")</f>
        <v>42572834.854785621</v>
      </c>
      <c r="D33" s="30">
        <f>IFERROR((s_DL/(k_decay*Rad_Spec!AN33*s_IRA_ow*(1/s_PEFm_ui)*s_SLF*s_ET_ow*s_EF_ow))*Rad_Spec!BF33,".")</f>
        <v>195485.44539150153</v>
      </c>
      <c r="E33" s="30">
        <f>IFERROR((s_DL/(k_decay*Rad_Spec!AN33*s_IRA_ow*(1/s_PEF)*s_SLF*s_ET_ow*s_EF_ow))*Rad_Spec!BF33,".")</f>
        <v>69628911.425383985</v>
      </c>
      <c r="F33" s="30">
        <f>IFERROR((s_DL/(k_decay*Rad_Spec!AY33*s_GSF_s*s_Fam*s_Foffset*acf!C33*s_ET_ow*(1/24)*s_EF_ow*(1/365)))*Rad_Spec!BF33,".")</f>
        <v>348542.92352222907</v>
      </c>
      <c r="G33" s="30">
        <f t="shared" si="4"/>
        <v>344004.57413101895</v>
      </c>
      <c r="H33" s="30">
        <f t="shared" si="5"/>
        <v>124874.39833438597</v>
      </c>
      <c r="I33" s="89" t="str">
        <f>IFERROR((s_DL/(Rad_Spec!AV33*s_GSF_s*s_Fam*s_Foffset*Fsurf!C33*s_EF_ow*(1/365)*s_ET_ow*(1/24)))*Rad_Spec!BF33,".")</f>
        <v>.</v>
      </c>
      <c r="J33" s="30" t="str">
        <f>IFERROR((s_DL/(Rad_Spec!AZ33*s_GSF_s*s_Fam*s_Foffset*Fsurf!C33*s_EF_ow*(1/365)*s_ET_ow*(1/24)))*Rad_Spec!BF33,".")</f>
        <v>.</v>
      </c>
      <c r="K33" s="30" t="str">
        <f>IFERROR((s_DL/(Rad_Spec!BA33*s_GSF_s*s_Fam*s_Foffset*Fsurf!C33*s_EF_ow*(1/365)*s_ET_ow*(1/24)))*Rad_Spec!BF33,".")</f>
        <v>.</v>
      </c>
      <c r="L33" s="30" t="str">
        <f>IFERROR((s_DL/(Rad_Spec!BB33*s_GSF_s*s_Fam*s_Foffset*Fsurf!C33*s_EF_ow*(1/365)*s_ET_ow*(1/24)))*Rad_Spec!BF33,".")</f>
        <v>.</v>
      </c>
      <c r="M33" s="30" t="str">
        <f>IFERROR((s_DL/(Rad_Spec!AY33*s_GSF_s*s_Fam*s_Foffset*Fsurf!C33*s_EF_ow*(1/365)*s_ET_ow*(1/24)))*Rad_Spec!BF33,".")</f>
        <v>.</v>
      </c>
      <c r="N33" s="30">
        <f>IFERROR((s_DL/(Rad_Spec!AV33*s_GSF_s*s_Fam*s_Foffset*acf!D33*s_ET_ow*(1/24)*s_EF_ow*(1/365)))*Rad_Spec!BF33,".")</f>
        <v>54589.820552013494</v>
      </c>
      <c r="O33" s="30">
        <f>IFERROR((s_DL/(Rad_Spec!AZ33*s_GSF_s*s_Fam*s_Foffset*acf!E33*s_ET_ow*(1/24)*s_EF_ow*(1/365)))*Rad_Spec!BF33,".")</f>
        <v>289012.94313188724</v>
      </c>
      <c r="P33" s="30">
        <f>IFERROR((s_DL/(Rad_Spec!BA33*s_GSF_s*s_Fam*s_Foffset*acf!F33*s_ET_ow*(1/24)*s_EF_ow*(1/365)))*Rad_Spec!BF33,".")</f>
        <v>100558.43688717965</v>
      </c>
      <c r="Q33" s="30">
        <f>IFERROR((s_DL/(Rad_Spec!BB33*s_GSF_s*s_Fam*s_Foffset*acf!G33*s_ET_ow*(1/24)*s_EF_ow*(1/365)))*Rad_Spec!BF33,".")</f>
        <v>64592.626715198479</v>
      </c>
      <c r="R33" s="30">
        <f>IFERROR((s_DL/(Rad_Spec!AY33*s_GSF_s*s_Fam*s_Foffset*acf!C33*s_ET_ow*(1/24)*s_EF_ow*(1/365)))*Rad_Spec!BF33,".")</f>
        <v>308389.68699648115</v>
      </c>
    </row>
    <row r="34" spans="1:18">
      <c r="A34" s="88" t="s">
        <v>41</v>
      </c>
      <c r="B34" s="28"/>
      <c r="C34" s="30" t="str">
        <f>IFERROR((s_DL/(k_decay*Rad_Spec!V34*s_IFD_ow*s_EF_ow))*Rad_Spec!BF34,".")</f>
        <v>.</v>
      </c>
      <c r="D34" s="30" t="str">
        <f>IFERROR((s_DL/(k_decay*Rad_Spec!AN34*s_IRA_ow*(1/s_PEFm_ui)*s_SLF*s_ET_ow*s_EF_ow))*Rad_Spec!BF34,".")</f>
        <v>.</v>
      </c>
      <c r="E34" s="30" t="str">
        <f>IFERROR((s_DL/(k_decay*Rad_Spec!AN34*s_IRA_ow*(1/s_PEF)*s_SLF*s_ET_ow*s_EF_ow))*Rad_Spec!BF34,".")</f>
        <v>.</v>
      </c>
      <c r="F34" s="30">
        <f>IFERROR((s_DL/(k_decay*Rad_Spec!AY34*s_GSF_s*s_Fam*s_Foffset*acf!C34*s_ET_ow*(1/24)*s_EF_ow*(1/365)))*Rad_Spec!BF34,".")</f>
        <v>28621213.889925648</v>
      </c>
      <c r="G34" s="30">
        <f t="shared" si="4"/>
        <v>28621213.889925644</v>
      </c>
      <c r="H34" s="30">
        <f t="shared" si="5"/>
        <v>28621213.889925644</v>
      </c>
      <c r="I34" s="89" t="str">
        <f>IFERROR((s_DL/(Rad_Spec!AV34*s_GSF_s*s_Fam*s_Foffset*Fsurf!C34*s_EF_ow*(1/365)*s_ET_ow*(1/24)))*Rad_Spec!BF34,".")</f>
        <v>.</v>
      </c>
      <c r="J34" s="30" t="str">
        <f>IFERROR((s_DL/(Rad_Spec!AZ34*s_GSF_s*s_Fam*s_Foffset*Fsurf!C34*s_EF_ow*(1/365)*s_ET_ow*(1/24)))*Rad_Spec!BF34,".")</f>
        <v>.</v>
      </c>
      <c r="K34" s="30" t="str">
        <f>IFERROR((s_DL/(Rad_Spec!BA34*s_GSF_s*s_Fam*s_Foffset*Fsurf!C34*s_EF_ow*(1/365)*s_ET_ow*(1/24)))*Rad_Spec!BF34,".")</f>
        <v>.</v>
      </c>
      <c r="L34" s="30" t="str">
        <f>IFERROR((s_DL/(Rad_Spec!BB34*s_GSF_s*s_Fam*s_Foffset*Fsurf!C34*s_EF_ow*(1/365)*s_ET_ow*(1/24)))*Rad_Spec!BF34,".")</f>
        <v>.</v>
      </c>
      <c r="M34" s="30" t="str">
        <f>IFERROR((s_DL/(Rad_Spec!AY34*s_GSF_s*s_Fam*s_Foffset*Fsurf!C34*s_EF_ow*(1/365)*s_ET_ow*(1/24)))*Rad_Spec!BF34,".")</f>
        <v>.</v>
      </c>
      <c r="N34" s="30">
        <f>IFERROR((s_DL/(Rad_Spec!AV34*s_GSF_s*s_Fam*s_Foffset*acf!D34*s_ET_ow*(1/24)*s_EF_ow*(1/365)))*Rad_Spec!BF34,".")</f>
        <v>10905819.955923244</v>
      </c>
      <c r="O34" s="30">
        <f>IFERROR((s_DL/(Rad_Spec!AZ34*s_GSF_s*s_Fam*s_Foffset*acf!E34*s_ET_ow*(1/24)*s_EF_ow*(1/365)))*Rad_Spec!BF34,".")</f>
        <v>34050580.493372172</v>
      </c>
      <c r="P34" s="30">
        <f>IFERROR((s_DL/(Rad_Spec!BA34*s_GSF_s*s_Fam*s_Foffset*acf!F34*s_ET_ow*(1/24)*s_EF_ow*(1/365)))*Rad_Spec!BF34,".")</f>
        <v>15583992.098828435</v>
      </c>
      <c r="Q34" s="30">
        <f>IFERROR((s_DL/(Rad_Spec!BB34*s_GSF_s*s_Fam*s_Foffset*acf!G34*s_ET_ow*(1/24)*s_EF_ow*(1/365)))*Rad_Spec!BF34,".")</f>
        <v>11513281.93408924</v>
      </c>
      <c r="R34" s="30">
        <f>IFERROR((s_DL/(Rad_Spec!AY34*s_GSF_s*s_Fam*s_Foffset*acf!C34*s_ET_ow*(1/24)*s_EF_ow*(1/365)))*Rad_Spec!BF34,".")</f>
        <v>25323960.399989538</v>
      </c>
    </row>
    <row r="35" spans="1:18">
      <c r="A35" s="88" t="s">
        <v>42</v>
      </c>
      <c r="B35" s="28"/>
      <c r="C35" s="30">
        <f>IFERROR((s_DL/(k_decay*Rad_Spec!V35*s_IFD_ow*s_EF_ow))*Rad_Spec!BF35,".")</f>
        <v>62433.288230874183</v>
      </c>
      <c r="D35" s="30">
        <f>IFERROR((s_DL/(k_decay*Rad_Spec!AN35*s_IRA_ow*(1/s_PEFm_ui)*s_SLF*s_ET_ow*s_EF_ow))*Rad_Spec!BF35,".")</f>
        <v>691.88352496947732</v>
      </c>
      <c r="E35" s="30">
        <f>IFERROR((s_DL/(k_decay*Rad_Spec!AN35*s_IRA_ow*(1/s_PEF)*s_SLF*s_ET_ow*s_EF_ow))*Rad_Spec!BF35,".")</f>
        <v>246438.27871840392</v>
      </c>
      <c r="F35" s="30">
        <f>IFERROR((s_DL/(k_decay*Rad_Spec!AY35*s_GSF_s*s_Fam*s_Foffset*acf!C35*s_ET_ow*(1/24)*s_EF_ow*(1/365)))*Rad_Spec!BF35,".")</f>
        <v>13137.211323698381</v>
      </c>
      <c r="G35" s="30">
        <f t="shared" si="4"/>
        <v>10395.59791740436</v>
      </c>
      <c r="H35" s="30">
        <f t="shared" si="5"/>
        <v>650.42057850698018</v>
      </c>
      <c r="I35" s="89">
        <f>IFERROR((s_DL/(Rad_Spec!AV35*s_GSF_s*s_Fam*s_Foffset*Fsurf!C35*s_EF_ow*(1/365)*s_ET_ow*(1/24)))*Rad_Spec!BF35,".")</f>
        <v>2195.2955981071345</v>
      </c>
      <c r="J35" s="30">
        <f>IFERROR((s_DL/(Rad_Spec!AZ35*s_GSF_s*s_Fam*s_Foffset*Fsurf!C35*s_EF_ow*(1/365)*s_ET_ow*(1/24)))*Rad_Spec!BF35,".")</f>
        <v>10521.087630413305</v>
      </c>
      <c r="K35" s="30">
        <f>IFERROR((s_DL/(Rad_Spec!BA35*s_GSF_s*s_Fam*s_Foffset*Fsurf!C35*s_EF_ow*(1/365)*s_ET_ow*(1/24)))*Rad_Spec!BF35,".")</f>
        <v>3733.1168800298983</v>
      </c>
      <c r="L35" s="30">
        <f>IFERROR((s_DL/(Rad_Spec!BB35*s_GSF_s*s_Fam*s_Foffset*Fsurf!C35*s_EF_ow*(1/365)*s_ET_ow*(1/24)))*Rad_Spec!BF35,".")</f>
        <v>2443.2691872620926</v>
      </c>
      <c r="M35" s="30">
        <f>IFERROR((s_DL/(Rad_Spec!AY35*s_GSF_s*s_Fam*s_Foffset*Fsurf!C35*s_EF_ow*(1/365)*s_ET_ow*(1/24)))*Rad_Spec!BF35,".")</f>
        <v>10492.576678659128</v>
      </c>
      <c r="N35" s="30">
        <f>IFERROR((s_DL/(Rad_Spec!AV35*s_GSF_s*s_Fam*s_Foffset*acf!D35*s_ET_ow*(1/24)*s_EF_ow*(1/365)))*Rad_Spec!BF35,".")</f>
        <v>2391.7850479025319</v>
      </c>
      <c r="O35" s="30">
        <f>IFERROR((s_DL/(Rad_Spec!AZ35*s_GSF_s*s_Fam*s_Foffset*acf!E35*s_ET_ow*(1/24)*s_EF_ow*(1/365)))*Rad_Spec!BF35,".")</f>
        <v>11501.714886318599</v>
      </c>
      <c r="P35" s="30">
        <f>IFERROR((s_DL/(Rad_Spec!BA35*s_GSF_s*s_Fam*s_Foffset*acf!F35*s_ET_ow*(1/24)*s_EF_ow*(1/365)))*Rad_Spec!BF35,".")</f>
        <v>4109.6264947053369</v>
      </c>
      <c r="Q35" s="30">
        <f>IFERROR((s_DL/(Rad_Spec!BB35*s_GSF_s*s_Fam*s_Foffset*acf!G35*s_ET_ow*(1/24)*s_EF_ow*(1/365)))*Rad_Spec!BF35,".")</f>
        <v>2690.4533510179253</v>
      </c>
      <c r="R35" s="30">
        <f>IFERROR((s_DL/(Rad_Spec!AY35*s_GSF_s*s_Fam*s_Foffset*acf!C35*s_ET_ow*(1/24)*s_EF_ow*(1/365)))*Rad_Spec!BF35,".")</f>
        <v>11623.763429710219</v>
      </c>
    </row>
    <row r="36" spans="1:18">
      <c r="A36" s="88" t="s">
        <v>43</v>
      </c>
      <c r="B36" s="28"/>
      <c r="C36" s="30" t="str">
        <f>IFERROR((s_DL/(k_decay*Rad_Spec!V36*s_IFD_ow*s_EF_ow))*Rad_Spec!BF36,".")</f>
        <v>.</v>
      </c>
      <c r="D36" s="30" t="str">
        <f>IFERROR((s_DL/(k_decay*Rad_Spec!AN36*s_IRA_ow*(1/s_PEFm_ui)*s_SLF*s_ET_ow*s_EF_ow))*Rad_Spec!BF36,".")</f>
        <v>.</v>
      </c>
      <c r="E36" s="30" t="str">
        <f>IFERROR((s_DL/(k_decay*Rad_Spec!AN36*s_IRA_ow*(1/s_PEF)*s_SLF*s_ET_ow*s_EF_ow))*Rad_Spec!BF36,".")</f>
        <v>.</v>
      </c>
      <c r="F36" s="30">
        <f>IFERROR((s_DL/(k_decay*Rad_Spec!AY36*s_GSF_s*s_Fam*s_Foffset*acf!C36*s_ET_ow*(1/24)*s_EF_ow*(1/365)))*Rad_Spec!BF36,".")</f>
        <v>39313556.216929726</v>
      </c>
      <c r="G36" s="30">
        <f t="shared" si="4"/>
        <v>39313556.216929726</v>
      </c>
      <c r="H36" s="30">
        <f t="shared" si="5"/>
        <v>39313556.216929726</v>
      </c>
      <c r="I36" s="89" t="str">
        <f>IFERROR((s_DL/(Rad_Spec!AV36*s_GSF_s*s_Fam*s_Foffset*Fsurf!C36*s_EF_ow*(1/365)*s_ET_ow*(1/24)))*Rad_Spec!BF36,".")</f>
        <v>.</v>
      </c>
      <c r="J36" s="30" t="str">
        <f>IFERROR((s_DL/(Rad_Spec!AZ36*s_GSF_s*s_Fam*s_Foffset*Fsurf!C36*s_EF_ow*(1/365)*s_ET_ow*(1/24)))*Rad_Spec!BF36,".")</f>
        <v>.</v>
      </c>
      <c r="K36" s="30" t="str">
        <f>IFERROR((s_DL/(Rad_Spec!BA36*s_GSF_s*s_Fam*s_Foffset*Fsurf!C36*s_EF_ow*(1/365)*s_ET_ow*(1/24)))*Rad_Spec!BF36,".")</f>
        <v>.</v>
      </c>
      <c r="L36" s="30" t="str">
        <f>IFERROR((s_DL/(Rad_Spec!BB36*s_GSF_s*s_Fam*s_Foffset*Fsurf!C36*s_EF_ow*(1/365)*s_ET_ow*(1/24)))*Rad_Spec!BF36,".")</f>
        <v>.</v>
      </c>
      <c r="M36" s="30" t="str">
        <f>IFERROR((s_DL/(Rad_Spec!AY36*s_GSF_s*s_Fam*s_Foffset*Fsurf!C36*s_EF_ow*(1/365)*s_ET_ow*(1/24)))*Rad_Spec!BF36,".")</f>
        <v>.</v>
      </c>
      <c r="N36" s="30">
        <f>IFERROR((s_DL/(Rad_Spec!AV36*s_GSF_s*s_Fam*s_Foffset*acf!D36*s_ET_ow*(1/24)*s_EF_ow*(1/365)))*Rad_Spec!BF36,".")</f>
        <v>7130043.6561938059</v>
      </c>
      <c r="O36" s="30">
        <f>IFERROR((s_DL/(Rad_Spec!AZ36*s_GSF_s*s_Fam*s_Foffset*acf!E36*s_ET_ow*(1/24)*s_EF_ow*(1/365)))*Rad_Spec!BF36,".")</f>
        <v>34373607.566633835</v>
      </c>
      <c r="P36" s="30">
        <f>IFERROR((s_DL/(Rad_Spec!BA36*s_GSF_s*s_Fam*s_Foffset*acf!F36*s_ET_ow*(1/24)*s_EF_ow*(1/365)))*Rad_Spec!BF36,".")</f>
        <v>12299013.533053786</v>
      </c>
      <c r="Q36" s="30">
        <f>IFERROR((s_DL/(Rad_Spec!BB36*s_GSF_s*s_Fam*s_Foffset*acf!G36*s_ET_ow*(1/24)*s_EF_ow*(1/365)))*Rad_Spec!BF36,".")</f>
        <v>8145709.2524260934</v>
      </c>
      <c r="R36" s="30">
        <f>IFERROR((s_DL/(Rad_Spec!AY36*s_GSF_s*s_Fam*s_Foffset*acf!C36*s_ET_ow*(1/24)*s_EF_ow*(1/365)))*Rad_Spec!BF36,".")</f>
        <v>34784511.399452634</v>
      </c>
    </row>
    <row r="37" spans="1:18">
      <c r="A37" s="88" t="s">
        <v>44</v>
      </c>
      <c r="B37" s="28"/>
      <c r="C37" s="30">
        <f>IFERROR((s_DL/(k_decay*Rad_Spec!V37*s_IFD_ow*s_EF_ow))*Rad_Spec!BF37,".")</f>
        <v>2861147.6249204017</v>
      </c>
      <c r="D37" s="30">
        <f>IFERROR((s_DL/(k_decay*Rad_Spec!AN37*s_IRA_ow*(1/s_PEFm_ui)*s_SLF*s_ET_ow*s_EF_ow))*Rad_Spec!BF37,".")</f>
        <v>72492.430825884963</v>
      </c>
      <c r="E37" s="30">
        <f>IFERROR((s_DL/(k_decay*Rad_Spec!AN37*s_IRA_ow*(1/s_PEF)*s_SLF*s_ET_ow*s_EF_ow))*Rad_Spec!BF37,".")</f>
        <v>25820689.795485698</v>
      </c>
      <c r="F37" s="30">
        <f>IFERROR((s_DL/(k_decay*Rad_Spec!AY37*s_GSF_s*s_Fam*s_Foffset*acf!C37*s_ET_ow*(1/24)*s_EF_ow*(1/365)))*Rad_Spec!BF37,".")</f>
        <v>74780.703609403325</v>
      </c>
      <c r="G37" s="30">
        <f t="shared" si="4"/>
        <v>72670.867340092154</v>
      </c>
      <c r="H37" s="30">
        <f t="shared" si="5"/>
        <v>36341.847879310917</v>
      </c>
      <c r="I37" s="89">
        <f>IFERROR((s_DL/(Rad_Spec!AV37*s_GSF_s*s_Fam*s_Foffset*Fsurf!C37*s_EF_ow*(1/365)*s_ET_ow*(1/24)))*Rad_Spec!BF37,".")</f>
        <v>12177.438767776597</v>
      </c>
      <c r="J37" s="30">
        <f>IFERROR((s_DL/(Rad_Spec!AZ37*s_GSF_s*s_Fam*s_Foffset*Fsurf!C37*s_EF_ow*(1/365)*s_ET_ow*(1/24)))*Rad_Spec!BF37,".")</f>
        <v>58962.307511197861</v>
      </c>
      <c r="K37" s="30">
        <f>IFERROR((s_DL/(Rad_Spec!BA37*s_GSF_s*s_Fam*s_Foffset*Fsurf!C37*s_EF_ow*(1/365)*s_ET_ow*(1/24)))*Rad_Spec!BF37,".")</f>
        <v>20723.009832882984</v>
      </c>
      <c r="L37" s="30">
        <f>IFERROR((s_DL/(Rad_Spec!BB37*s_GSF_s*s_Fam*s_Foffset*Fsurf!C37*s_EF_ow*(1/365)*s_ET_ow*(1/24)))*Rad_Spec!BF37,".")</f>
        <v>13422.85864175375</v>
      </c>
      <c r="M37" s="30">
        <f>IFERROR((s_DL/(Rad_Spec!AY37*s_GSF_s*s_Fam*s_Foffset*Fsurf!C37*s_EF_ow*(1/365)*s_ET_ow*(1/24)))*Rad_Spec!BF37,".")</f>
        <v>59668.496079328448</v>
      </c>
      <c r="N37" s="30">
        <f>IFERROR((s_DL/(Rad_Spec!AV37*s_GSF_s*s_Fam*s_Foffset*acf!D37*s_ET_ow*(1/24)*s_EF_ow*(1/365)))*Rad_Spec!BF37,".")</f>
        <v>13503.426544712274</v>
      </c>
      <c r="O37" s="30">
        <f>IFERROR((s_DL/(Rad_Spec!AZ37*s_GSF_s*s_Fam*s_Foffset*acf!E37*s_ET_ow*(1/24)*s_EF_ow*(1/365)))*Rad_Spec!BF37,".")</f>
        <v>65382.647662417163</v>
      </c>
      <c r="P37" s="30">
        <f>IFERROR((s_DL/(Rad_Spec!BA37*s_GSF_s*s_Fam*s_Foffset*acf!F37*s_ET_ow*(1/24)*s_EF_ow*(1/365)))*Rad_Spec!BF37,".")</f>
        <v>22979.515348019129</v>
      </c>
      <c r="Q37" s="30">
        <f>IFERROR((s_DL/(Rad_Spec!BB37*s_GSF_s*s_Fam*s_Foffset*acf!G37*s_ET_ow*(1/24)*s_EF_ow*(1/365)))*Rad_Spec!BF37,".")</f>
        <v>14884.458804966936</v>
      </c>
      <c r="R37" s="30">
        <f>IFERROR((s_DL/(Rad_Spec!AY37*s_GSF_s*s_Fam*s_Foffset*acf!C37*s_ET_ow*(1/24)*s_EF_ow*(1/365)))*Rad_Spec!BF37,".")</f>
        <v>66165.732319077535</v>
      </c>
    </row>
    <row r="38" spans="1:18">
      <c r="A38" s="88" t="s">
        <v>45</v>
      </c>
      <c r="B38" s="28"/>
      <c r="C38" s="30">
        <f>IFERROR((s_DL/(k_decay*Rad_Spec!V38*s_IFD_ow*s_EF_ow))*Rad_Spec!BF38,".")</f>
        <v>140.94730978346715</v>
      </c>
      <c r="D38" s="30">
        <f>IFERROR((s_DL/(k_decay*Rad_Spec!AN38*s_IRA_ow*(1/s_PEFm_ui)*s_SLF*s_ET_ow*s_EF_ow))*Rad_Spec!BF38,".")</f>
        <v>1.8184007995054885</v>
      </c>
      <c r="E38" s="30">
        <f>IFERROR((s_DL/(k_decay*Rad_Spec!AN38*s_IRA_ow*(1/s_PEF)*s_SLF*s_ET_ow*s_EF_ow))*Rad_Spec!BF38,".")</f>
        <v>647.68641957484283</v>
      </c>
      <c r="F38" s="30">
        <f>IFERROR((s_DL/(k_decay*Rad_Spec!AY38*s_GSF_s*s_Fam*s_Foffset*acf!C38*s_ET_ow*(1/24)*s_EF_ow*(1/365)))*Rad_Spec!BF38,".")</f>
        <v>150261212349.30975</v>
      </c>
      <c r="G38" s="30">
        <f t="shared" si="4"/>
        <v>115.756725782339</v>
      </c>
      <c r="H38" s="30">
        <f t="shared" si="5"/>
        <v>1.7952399056381714</v>
      </c>
      <c r="I38" s="89" t="str">
        <f>IFERROR((s_DL/(Rad_Spec!AV38*s_GSF_s*s_Fam*s_Foffset*Fsurf!C38*s_EF_ow*(1/365)*s_ET_ow*(1/24)))*Rad_Spec!BF38,".")</f>
        <v>.</v>
      </c>
      <c r="J38" s="30" t="str">
        <f>IFERROR((s_DL/(Rad_Spec!AZ38*s_GSF_s*s_Fam*s_Foffset*Fsurf!C38*s_EF_ow*(1/365)*s_ET_ow*(1/24)))*Rad_Spec!BF38,".")</f>
        <v>.</v>
      </c>
      <c r="K38" s="30" t="str">
        <f>IFERROR((s_DL/(Rad_Spec!BA38*s_GSF_s*s_Fam*s_Foffset*Fsurf!C38*s_EF_ow*(1/365)*s_ET_ow*(1/24)))*Rad_Spec!BF38,".")</f>
        <v>.</v>
      </c>
      <c r="L38" s="30" t="str">
        <f>IFERROR((s_DL/(Rad_Spec!BB38*s_GSF_s*s_Fam*s_Foffset*Fsurf!C38*s_EF_ow*(1/365)*s_ET_ow*(1/24)))*Rad_Spec!BF38,".")</f>
        <v>.</v>
      </c>
      <c r="M38" s="30" t="str">
        <f>IFERROR((s_DL/(Rad_Spec!AY38*s_GSF_s*s_Fam*s_Foffset*Fsurf!C38*s_EF_ow*(1/365)*s_ET_ow*(1/24)))*Rad_Spec!BF38,".")</f>
        <v>.</v>
      </c>
      <c r="N38" s="30">
        <f>IFERROR((s_DL/(Rad_Spec!AV38*s_GSF_s*s_Fam*s_Foffset*acf!D38*s_ET_ow*(1/24)*s_EF_ow*(1/365)))*Rad_Spec!BF38,".")</f>
        <v>39545103995.624199</v>
      </c>
      <c r="O38" s="30">
        <f>IFERROR((s_DL/(Rad_Spec!AZ38*s_GSF_s*s_Fam*s_Foffset*acf!E38*s_ET_ow*(1/24)*s_EF_ow*(1/365)))*Rad_Spec!BF38,".")</f>
        <v>130847426531.7646</v>
      </c>
      <c r="P38" s="30">
        <f>IFERROR((s_DL/(Rad_Spec!BA38*s_GSF_s*s_Fam*s_Foffset*acf!F38*s_ET_ow*(1/24)*s_EF_ow*(1/365)))*Rad_Spec!BF38,".")</f>
        <v>50204775941.448593</v>
      </c>
      <c r="Q38" s="30">
        <f>IFERROR((s_DL/(Rad_Spec!BB38*s_GSF_s*s_Fam*s_Foffset*acf!G38*s_ET_ow*(1/24)*s_EF_ow*(1/365)))*Rad_Spec!BF38,".")</f>
        <v>38768758395.710068</v>
      </c>
      <c r="R38" s="30">
        <f>IFERROR((s_DL/(Rad_Spec!AY38*s_GSF_s*s_Fam*s_Foffset*acf!C38*s_ET_ow*(1/24)*s_EF_ow*(1/365)))*Rad_Spec!BF38,".")</f>
        <v>132950650025.63463</v>
      </c>
    </row>
    <row r="39" spans="1:18">
      <c r="A39" s="88" t="s">
        <v>46</v>
      </c>
      <c r="B39" s="28"/>
      <c r="C39" s="30">
        <f>IFERROR((s_DL/(k_decay*Rad_Spec!V39*s_IFD_ow*s_EF_ow))*Rad_Spec!BF39,".")</f>
        <v>4888.9210491525027</v>
      </c>
      <c r="D39" s="30">
        <f>IFERROR((s_DL/(k_decay*Rad_Spec!AN39*s_IRA_ow*(1/s_PEFm_ui)*s_SLF*s_ET_ow*s_EF_ow))*Rad_Spec!BF39,".")</f>
        <v>1.3754825986494772</v>
      </c>
      <c r="E39" s="30">
        <f>IFERROR((s_DL/(k_decay*Rad_Spec!AN39*s_IRA_ow*(1/s_PEF)*s_SLF*s_ET_ow*s_EF_ow))*Rad_Spec!BF39,".")</f>
        <v>489.92576320305977</v>
      </c>
      <c r="F39" s="30">
        <f>IFERROR((s_DL/(k_decay*Rad_Spec!AY39*s_GSF_s*s_Fam*s_Foffset*acf!C39*s_ET_ow*(1/24)*s_EF_ow*(1/365)))*Rad_Spec!BF39,".")</f>
        <v>813149.29161434772</v>
      </c>
      <c r="G39" s="30">
        <f t="shared" si="4"/>
        <v>445.05774192123408</v>
      </c>
      <c r="H39" s="30">
        <f t="shared" si="5"/>
        <v>1.3750933943981027</v>
      </c>
      <c r="I39" s="89">
        <f>IFERROR((s_DL/(Rad_Spec!AV39*s_GSF_s*s_Fam*s_Foffset*Fsurf!C39*s_EF_ow*(1/365)*s_ET_ow*(1/24)))*Rad_Spec!BF39,".")</f>
        <v>927395.03872080531</v>
      </c>
      <c r="J39" s="30">
        <f>IFERROR((s_DL/(Rad_Spec!AZ39*s_GSF_s*s_Fam*s_Foffset*Fsurf!C39*s_EF_ow*(1/365)*s_ET_ow*(1/24)))*Rad_Spec!BF39,".")</f>
        <v>1993207.2473999395</v>
      </c>
      <c r="K39" s="30">
        <f>IFERROR((s_DL/(Rad_Spec!BA39*s_GSF_s*s_Fam*s_Foffset*Fsurf!C39*s_EF_ow*(1/365)*s_ET_ow*(1/24)))*Rad_Spec!BF39,".")</f>
        <v>1094630.2096376717</v>
      </c>
      <c r="L39" s="30">
        <f>IFERROR((s_DL/(Rad_Spec!BB39*s_GSF_s*s_Fam*s_Foffset*Fsurf!C39*s_EF_ow*(1/365)*s_ET_ow*(1/24)))*Rad_Spec!BF39,".")</f>
        <v>933880.31871185987</v>
      </c>
      <c r="M39" s="30">
        <f>IFERROR((s_DL/(Rad_Spec!AY39*s_GSF_s*s_Fam*s_Foffset*Fsurf!C39*s_EF_ow*(1/365)*s_ET_ow*(1/24)))*Rad_Spec!BF39,".")</f>
        <v>596082.80547186593</v>
      </c>
      <c r="N39" s="30">
        <f>IFERROR((s_DL/(Rad_Spec!AV39*s_GSF_s*s_Fam*s_Foffset*acf!D39*s_ET_ow*(1/24)*s_EF_ow*(1/365)))*Rad_Spec!BF39,".")</f>
        <v>1119365.8117360121</v>
      </c>
      <c r="O39" s="30">
        <f>IFERROR((s_DL/(Rad_Spec!AZ39*s_GSF_s*s_Fam*s_Foffset*acf!E39*s_ET_ow*(1/24)*s_EF_ow*(1/365)))*Rad_Spec!BF39,".")</f>
        <v>2461750.0115096746</v>
      </c>
      <c r="P39" s="30">
        <f>IFERROR((s_DL/(Rad_Spec!BA39*s_GSF_s*s_Fam*s_Foffset*acf!F39*s_ET_ow*(1/24)*s_EF_ow*(1/365)))*Rad_Spec!BF39,".")</f>
        <v>1357919.1814502438</v>
      </c>
      <c r="Q39" s="30">
        <f>IFERROR((s_DL/(Rad_Spec!BB39*s_GSF_s*s_Fam*s_Foffset*acf!G39*s_ET_ow*(1/24)*s_EF_ow*(1/365)))*Rad_Spec!BF39,".")</f>
        <v>1176877.0067099074</v>
      </c>
      <c r="R39" s="30">
        <f>IFERROR((s_DL/(Rad_Spec!AY39*s_GSF_s*s_Fam*s_Foffset*acf!C39*s_ET_ow*(1/24)*s_EF_ow*(1/365)))*Rad_Spec!BF39,".")</f>
        <v>719471.94620454218</v>
      </c>
    </row>
    <row r="40" spans="1:18">
      <c r="A40" s="88" t="s">
        <v>47</v>
      </c>
      <c r="B40" s="28"/>
      <c r="C40" s="30" t="str">
        <f>IFERROR((s_DL/(k_decay*Rad_Spec!V40*s_IFD_ow*s_EF_ow))*Rad_Spec!BF40,".")</f>
        <v>.</v>
      </c>
      <c r="D40" s="30" t="str">
        <f>IFERROR((s_DL/(k_decay*Rad_Spec!AN40*s_IRA_ow*(1/s_PEFm_ui)*s_SLF*s_ET_ow*s_EF_ow))*Rad_Spec!BF40,".")</f>
        <v>.</v>
      </c>
      <c r="E40" s="30" t="str">
        <f>IFERROR((s_DL/(k_decay*Rad_Spec!AN40*s_IRA_ow*(1/s_PEF)*s_SLF*s_ET_ow*s_EF_ow))*Rad_Spec!BF40,".")</f>
        <v>.</v>
      </c>
      <c r="F40" s="30">
        <f>IFERROR((s_DL/(k_decay*Rad_Spec!AY40*s_GSF_s*s_Fam*s_Foffset*acf!C40*s_ET_ow*(1/24)*s_EF_ow*(1/365)))*Rad_Spec!BF40,".")</f>
        <v>1864002261.6878889</v>
      </c>
      <c r="G40" s="30">
        <f t="shared" si="4"/>
        <v>1864002261.6878889</v>
      </c>
      <c r="H40" s="30">
        <f t="shared" si="5"/>
        <v>1864002261.6878889</v>
      </c>
      <c r="I40" s="89">
        <f>IFERROR((s_DL/(Rad_Spec!AV40*s_GSF_s*s_Fam*s_Foffset*Fsurf!C40*s_EF_ow*(1/365)*s_ET_ow*(1/24)))*Rad_Spec!BF40,".")</f>
        <v>461994252.21378273</v>
      </c>
      <c r="J40" s="30">
        <f>IFERROR((s_DL/(Rad_Spec!AZ40*s_GSF_s*s_Fam*s_Foffset*Fsurf!C40*s_EF_ow*(1/365)*s_ET_ow*(1/24)))*Rad_Spec!BF40,".")</f>
        <v>1483294429.3980341</v>
      </c>
      <c r="K40" s="30">
        <f>IFERROR((s_DL/(Rad_Spec!BA40*s_GSF_s*s_Fam*s_Foffset*Fsurf!C40*s_EF_ow*(1/365)*s_ET_ow*(1/24)))*Rad_Spec!BF40,".")</f>
        <v>599447087.5831728</v>
      </c>
      <c r="L40" s="30">
        <f>IFERROR((s_DL/(Rad_Spec!BB40*s_GSF_s*s_Fam*s_Foffset*Fsurf!C40*s_EF_ow*(1/365)*s_ET_ow*(1/24)))*Rad_Spec!BF40,".")</f>
        <v>467955468.37137991</v>
      </c>
      <c r="M40" s="30">
        <f>IFERROR((s_DL/(Rad_Spec!AY40*s_GSF_s*s_Fam*s_Foffset*Fsurf!C40*s_EF_ow*(1/365)*s_ET_ow*(1/24)))*Rad_Spec!BF40,".")</f>
        <v>1371645479.7480209</v>
      </c>
      <c r="N40" s="30">
        <f>IFERROR((s_DL/(Rad_Spec!AV40*s_GSF_s*s_Fam*s_Foffset*acf!D40*s_ET_ow*(1/24)*s_EF_ow*(1/365)))*Rad_Spec!BF40,".")</f>
        <v>566187282.84526587</v>
      </c>
      <c r="O40" s="30">
        <f>IFERROR((s_DL/(Rad_Spec!AZ40*s_GSF_s*s_Fam*s_Foffset*acf!E40*s_ET_ow*(1/24)*s_EF_ow*(1/365)))*Rad_Spec!BF40,".")</f>
        <v>1879374131.085942</v>
      </c>
      <c r="P40" s="30">
        <f>IFERROR((s_DL/(Rad_Spec!BA40*s_GSF_s*s_Fam*s_Foffset*acf!F40*s_ET_ow*(1/24)*s_EF_ow*(1/365)))*Rad_Spec!BF40,".")</f>
        <v>776164970.54252696</v>
      </c>
      <c r="Q40" s="30">
        <f>IFERROR((s_DL/(Rad_Spec!BB40*s_GSF_s*s_Fam*s_Foffset*acf!G40*s_ET_ow*(1/24)*s_EF_ow*(1/365)))*Rad_Spec!BF40,".")</f>
        <v>601178790.55926275</v>
      </c>
      <c r="R40" s="30">
        <f>IFERROR((s_DL/(Rad_Spec!AY40*s_GSF_s*s_Fam*s_Foffset*acf!C40*s_ET_ow*(1/24)*s_EF_ow*(1/365)))*Rad_Spec!BF40,".")</f>
        <v>1649263362.5539651</v>
      </c>
    </row>
    <row r="41" spans="1:18">
      <c r="A41" s="34" t="s">
        <v>48</v>
      </c>
      <c r="B41" s="28" t="s">
        <v>9</v>
      </c>
      <c r="C41" s="30" t="str">
        <f>IFERROR((s_DL/(k_decay*Rad_Spec!V41*s_IFD_ow*s_EF_ow))*Rad_Spec!BF41,".")</f>
        <v>.</v>
      </c>
      <c r="D41" s="30" t="str">
        <f>IFERROR((s_DL/(k_decay*Rad_Spec!AN41*s_IRA_ow*(1/s_PEFm_ui)*s_SLF*s_ET_ow*s_EF_ow))*Rad_Spec!BF41,".")</f>
        <v>.</v>
      </c>
      <c r="E41" s="30" t="str">
        <f>IFERROR((s_DL/(k_decay*Rad_Spec!AN41*s_IRA_ow*(1/s_PEF)*s_SLF*s_ET_ow*s_EF_ow))*Rad_Spec!BF41,".")</f>
        <v>.</v>
      </c>
      <c r="F41" s="30">
        <f>IFERROR((s_DL/(k_decay*Rad_Spec!AY41*s_GSF_s*s_Fam*s_Foffset*acf!C41*s_ET_ow*(1/24)*s_EF_ow*(1/365)))*Rad_Spec!BF41,".")</f>
        <v>57345941.837956257</v>
      </c>
      <c r="G41" s="30">
        <f t="shared" si="4"/>
        <v>57345941.837956257</v>
      </c>
      <c r="H41" s="30">
        <f t="shared" si="5"/>
        <v>57345941.837956257</v>
      </c>
      <c r="I41" s="89">
        <f>IFERROR((s_DL/(Rad_Spec!AV41*s_GSF_s*s_Fam*s_Foffset*Fsurf!C41*s_EF_ow*(1/365)*s_ET_ow*(1/24)))*Rad_Spec!BF41,".")</f>
        <v>10443255.685740277</v>
      </c>
      <c r="J41" s="30">
        <f>IFERROR((s_DL/(Rad_Spec!AZ41*s_GSF_s*s_Fam*s_Foffset*Fsurf!C41*s_EF_ow*(1/365)*s_ET_ow*(1/24)))*Rad_Spec!BF41,".")</f>
        <v>43544101.192589574</v>
      </c>
      <c r="K41" s="30">
        <f>IFERROR((s_DL/(Rad_Spec!BA41*s_GSF_s*s_Fam*s_Foffset*Fsurf!C41*s_EF_ow*(1/365)*s_ET_ow*(1/24)))*Rad_Spec!BF41,".")</f>
        <v>15577492.267641874</v>
      </c>
      <c r="L41" s="30">
        <f>IFERROR((s_DL/(Rad_Spec!BB41*s_GSF_s*s_Fam*s_Foffset*Fsurf!C41*s_EF_ow*(1/365)*s_ET_ow*(1/24)))*Rad_Spec!BF41,".")</f>
        <v>10854287.615062414</v>
      </c>
      <c r="M41" s="30">
        <f>IFERROR((s_DL/(Rad_Spec!AY41*s_GSF_s*s_Fam*s_Foffset*Fsurf!C41*s_EF_ow*(1/365)*s_ET_ow*(1/24)))*Rad_Spec!BF41,".")</f>
        <v>44231892.5264071</v>
      </c>
      <c r="N41" s="30">
        <f>IFERROR((s_DL/(Rad_Spec!AV41*s_GSF_s*s_Fam*s_Foffset*acf!D41*s_ET_ow*(1/24)*s_EF_ow*(1/365)))*Rad_Spec!BF41,".")</f>
        <v>13492686.345976435</v>
      </c>
      <c r="O41" s="30">
        <f>IFERROR((s_DL/(Rad_Spec!AZ41*s_GSF_s*s_Fam*s_Foffset*acf!E41*s_ET_ow*(1/24)*s_EF_ow*(1/365)))*Rad_Spec!BF41,".")</f>
        <v>52020686.22474701</v>
      </c>
      <c r="P41" s="30">
        <f>IFERROR((s_DL/(Rad_Spec!BA41*s_GSF_s*s_Fam*s_Foffset*acf!F41*s_ET_ow*(1/24)*s_EF_ow*(1/365)))*Rad_Spec!BF41,".")</f>
        <v>18243821.016071625</v>
      </c>
      <c r="Q41" s="30">
        <f>IFERROR((s_DL/(Rad_Spec!BB41*s_GSF_s*s_Fam*s_Foffset*acf!G41*s_ET_ow*(1/24)*s_EF_ow*(1/365)))*Rad_Spec!BF41,".")</f>
        <v>13118114.471125653</v>
      </c>
      <c r="R41" s="30">
        <f>IFERROR((s_DL/(Rad_Spec!AY41*s_GSF_s*s_Fam*s_Foffset*acf!C41*s_ET_ow*(1/24)*s_EF_ow*(1/365)))*Rad_Spec!BF41,".")</f>
        <v>50739509.714354753</v>
      </c>
    </row>
    <row r="42" spans="1:18">
      <c r="A42" s="88" t="s">
        <v>49</v>
      </c>
      <c r="B42" s="28"/>
      <c r="C42" s="30" t="str">
        <f>IFERROR((s_DL/(k_decay*Rad_Spec!V42*s_IFD_ow*s_EF_ow))*Rad_Spec!BF42,".")</f>
        <v>.</v>
      </c>
      <c r="D42" s="30" t="str">
        <f>IFERROR((s_DL/(k_decay*Rad_Spec!AN42*s_IRA_ow*(1/s_PEFm_ui)*s_SLF*s_ET_ow*s_EF_ow))*Rad_Spec!BF42,".")</f>
        <v>.</v>
      </c>
      <c r="E42" s="30" t="str">
        <f>IFERROR((s_DL/(k_decay*Rad_Spec!AN42*s_IRA_ow*(1/s_PEF)*s_SLF*s_ET_ow*s_EF_ow))*Rad_Spec!BF42,".")</f>
        <v>.</v>
      </c>
      <c r="F42" s="30">
        <f>IFERROR((s_DL/(k_decay*Rad_Spec!AY42*s_GSF_s*s_Fam*s_Foffset*acf!C42*s_ET_ow*(1/24)*s_EF_ow*(1/365)))*Rad_Spec!BF42,".")</f>
        <v>977105.45419915859</v>
      </c>
      <c r="G42" s="30">
        <f t="shared" si="4"/>
        <v>977105.45419915859</v>
      </c>
      <c r="H42" s="30">
        <f t="shared" si="5"/>
        <v>977105.45419915859</v>
      </c>
      <c r="I42" s="89" t="str">
        <f>IFERROR((s_DL/(Rad_Spec!AV42*s_GSF_s*s_Fam*s_Foffset*Fsurf!C42*s_EF_ow*(1/365)*s_ET_ow*(1/24)))*Rad_Spec!BF42,".")</f>
        <v>.</v>
      </c>
      <c r="J42" s="30" t="str">
        <f>IFERROR((s_DL/(Rad_Spec!AZ42*s_GSF_s*s_Fam*s_Foffset*Fsurf!C42*s_EF_ow*(1/365)*s_ET_ow*(1/24)))*Rad_Spec!BF42,".")</f>
        <v>.</v>
      </c>
      <c r="K42" s="30" t="str">
        <f>IFERROR((s_DL/(Rad_Spec!BA42*s_GSF_s*s_Fam*s_Foffset*Fsurf!C42*s_EF_ow*(1/365)*s_ET_ow*(1/24)))*Rad_Spec!BF42,".")</f>
        <v>.</v>
      </c>
      <c r="L42" s="30" t="str">
        <f>IFERROR((s_DL/(Rad_Spec!BB42*s_GSF_s*s_Fam*s_Foffset*Fsurf!C42*s_EF_ow*(1/365)*s_ET_ow*(1/24)))*Rad_Spec!BF42,".")</f>
        <v>.</v>
      </c>
      <c r="M42" s="30" t="str">
        <f>IFERROR((s_DL/(Rad_Spec!AY42*s_GSF_s*s_Fam*s_Foffset*Fsurf!C42*s_EF_ow*(1/365)*s_ET_ow*(1/24)))*Rad_Spec!BF42,".")</f>
        <v>.</v>
      </c>
      <c r="N42" s="30">
        <f>IFERROR((s_DL/(Rad_Spec!AV42*s_GSF_s*s_Fam*s_Foffset*acf!D42*s_ET_ow*(1/24)*s_EF_ow*(1/365)))*Rad_Spec!BF42,".")</f>
        <v>138166.3125291286</v>
      </c>
      <c r="O42" s="30">
        <f>IFERROR((s_DL/(Rad_Spec!AZ42*s_GSF_s*s_Fam*s_Foffset*acf!E42*s_ET_ow*(1/24)*s_EF_ow*(1/365)))*Rad_Spec!BF42,".")</f>
        <v>787446.06717801723</v>
      </c>
      <c r="P42" s="30">
        <f>IFERROR((s_DL/(Rad_Spec!BA42*s_GSF_s*s_Fam*s_Foffset*acf!F42*s_ET_ow*(1/24)*s_EF_ow*(1/365)))*Rad_Spec!BF42,".")</f>
        <v>270079.60434060247</v>
      </c>
      <c r="Q42" s="30">
        <f>IFERROR((s_DL/(Rad_Spec!BB42*s_GSF_s*s_Fam*s_Foffset*acf!G42*s_ET_ow*(1/24)*s_EF_ow*(1/365)))*Rad_Spec!BF42,".")</f>
        <v>167968.46048744305</v>
      </c>
      <c r="R42" s="30">
        <f>IFERROR((s_DL/(Rad_Spec!AY42*s_GSF_s*s_Fam*s_Foffset*acf!C42*s_ET_ow*(1/24)*s_EF_ow*(1/365)))*Rad_Spec!BF42,".")</f>
        <v>864539.84530205245</v>
      </c>
    </row>
    <row r="43" spans="1:18">
      <c r="A43" s="88" t="s">
        <v>50</v>
      </c>
      <c r="B43" s="28"/>
      <c r="C43" s="30" t="str">
        <f>IFERROR((s_DL/(k_decay*Rad_Spec!V43*s_IFD_ow*s_EF_ow))*Rad_Spec!BF43,".")</f>
        <v>.</v>
      </c>
      <c r="D43" s="30" t="str">
        <f>IFERROR((s_DL/(k_decay*Rad_Spec!AN43*s_IRA_ow*(1/s_PEFm_ui)*s_SLF*s_ET_ow*s_EF_ow))*Rad_Spec!BF43,".")</f>
        <v>.</v>
      </c>
      <c r="E43" s="30" t="str">
        <f>IFERROR((s_DL/(k_decay*Rad_Spec!AN43*s_IRA_ow*(1/s_PEF)*s_SLF*s_ET_ow*s_EF_ow))*Rad_Spec!BF43,".")</f>
        <v>.</v>
      </c>
      <c r="F43" s="30">
        <f>IFERROR((s_DL/(k_decay*Rad_Spec!AY43*s_GSF_s*s_Fam*s_Foffset*acf!C43*s_ET_ow*(1/24)*s_EF_ow*(1/365)))*Rad_Spec!BF43,".")</f>
        <v>6404117.4881557226</v>
      </c>
      <c r="G43" s="30">
        <f t="shared" si="4"/>
        <v>6404117.4881557217</v>
      </c>
      <c r="H43" s="30">
        <f t="shared" si="5"/>
        <v>6404117.4881557217</v>
      </c>
      <c r="I43" s="89" t="str">
        <f>IFERROR((s_DL/(Rad_Spec!AV43*s_GSF_s*s_Fam*s_Foffset*Fsurf!C43*s_EF_ow*(1/365)*s_ET_ow*(1/24)))*Rad_Spec!BF43,".")</f>
        <v>.</v>
      </c>
      <c r="J43" s="30" t="str">
        <f>IFERROR((s_DL/(Rad_Spec!AZ43*s_GSF_s*s_Fam*s_Foffset*Fsurf!C43*s_EF_ow*(1/365)*s_ET_ow*(1/24)))*Rad_Spec!BF43,".")</f>
        <v>.</v>
      </c>
      <c r="K43" s="30" t="str">
        <f>IFERROR((s_DL/(Rad_Spec!BA43*s_GSF_s*s_Fam*s_Foffset*Fsurf!C43*s_EF_ow*(1/365)*s_ET_ow*(1/24)))*Rad_Spec!BF43,".")</f>
        <v>.</v>
      </c>
      <c r="L43" s="30" t="str">
        <f>IFERROR((s_DL/(Rad_Spec!BB43*s_GSF_s*s_Fam*s_Foffset*Fsurf!C43*s_EF_ow*(1/365)*s_ET_ow*(1/24)))*Rad_Spec!BF43,".")</f>
        <v>.</v>
      </c>
      <c r="M43" s="30" t="str">
        <f>IFERROR((s_DL/(Rad_Spec!AY43*s_GSF_s*s_Fam*s_Foffset*Fsurf!C43*s_EF_ow*(1/365)*s_ET_ow*(1/24)))*Rad_Spec!BF43,".")</f>
        <v>.</v>
      </c>
      <c r="N43" s="30">
        <f>IFERROR((s_DL/(Rad_Spec!AV43*s_GSF_s*s_Fam*s_Foffset*acf!D43*s_ET_ow*(1/24)*s_EF_ow*(1/365)))*Rad_Spec!BF43,".")</f>
        <v>1135137.5019279497</v>
      </c>
      <c r="O43" s="30">
        <f>IFERROR((s_DL/(Rad_Spec!AZ43*s_GSF_s*s_Fam*s_Foffset*acf!E43*s_ET_ow*(1/24)*s_EF_ow*(1/365)))*Rad_Spec!BF43,".")</f>
        <v>5612055.7977254028</v>
      </c>
      <c r="P43" s="30">
        <f>IFERROR((s_DL/(Rad_Spec!BA43*s_GSF_s*s_Fam*s_Foffset*acf!F43*s_ET_ow*(1/24)*s_EF_ow*(1/365)))*Rad_Spec!BF43,".")</f>
        <v>1979447.4902802233</v>
      </c>
      <c r="Q43" s="30">
        <f>IFERROR((s_DL/(Rad_Spec!BB43*s_GSF_s*s_Fam*s_Foffset*acf!G43*s_ET_ow*(1/24)*s_EF_ow*(1/365)))*Rad_Spec!BF43,".")</f>
        <v>1277706.3875043739</v>
      </c>
      <c r="R43" s="30">
        <f>IFERROR((s_DL/(Rad_Spec!AY43*s_GSF_s*s_Fam*s_Foffset*acf!C43*s_ET_ow*(1/24)*s_EF_ow*(1/365)))*Rad_Spec!BF43,".")</f>
        <v>5666343.0939950692</v>
      </c>
    </row>
    <row r="44" spans="1:18">
      <c r="A44" s="88" t="s">
        <v>51</v>
      </c>
      <c r="B44" s="28"/>
      <c r="C44" s="30">
        <f>IFERROR((s_DL/(k_decay*Rad_Spec!V44*s_IFD_ow*s_EF_ow))*Rad_Spec!BF44,".")</f>
        <v>425.74026411777567</v>
      </c>
      <c r="D44" s="30">
        <f>IFERROR((s_DL/(k_decay*Rad_Spec!AN44*s_IRA_ow*(1/s_PEFm_ui)*s_SLF*s_ET_ow*s_EF_ow))*Rad_Spec!BF44,".")</f>
        <v>2.5965211586352113</v>
      </c>
      <c r="E44" s="30">
        <f>IFERROR((s_DL/(k_decay*Rad_Spec!AN44*s_IRA_ow*(1/s_PEF)*s_SLF*s_ET_ow*s_EF_ow))*Rad_Spec!BF44,".")</f>
        <v>924.8409333322486</v>
      </c>
      <c r="F44" s="30">
        <f>IFERROR((s_DL/(k_decay*Rad_Spec!AY44*s_GSF_s*s_Fam*s_Foffset*acf!C44*s_ET_ow*(1/24)*s_EF_ow*(1/365)))*Rad_Spec!BF44,".")</f>
        <v>761.80091077363136</v>
      </c>
      <c r="G44" s="30">
        <f t="shared" si="4"/>
        <v>210.84609613244174</v>
      </c>
      <c r="H44" s="30">
        <f t="shared" si="5"/>
        <v>2.5720678990082271</v>
      </c>
      <c r="I44" s="89">
        <f>IFERROR((s_DL/(Rad_Spec!AV44*s_GSF_s*s_Fam*s_Foffset*Fsurf!C44*s_EF_ow*(1/365)*s_ET_ow*(1/24)))*Rad_Spec!BF44,".")</f>
        <v>233.69129574757636</v>
      </c>
      <c r="J44" s="30">
        <f>IFERROR((s_DL/(Rad_Spec!AZ44*s_GSF_s*s_Fam*s_Foffset*Fsurf!C44*s_EF_ow*(1/365)*s_ET_ow*(1/24)))*Rad_Spec!BF44,".")</f>
        <v>749.95049811803926</v>
      </c>
      <c r="K44" s="30">
        <f>IFERROR((s_DL/(Rad_Spec!BA44*s_GSF_s*s_Fam*s_Foffset*Fsurf!C44*s_EF_ow*(1/365)*s_ET_ow*(1/24)))*Rad_Spec!BF44,".")</f>
        <v>323.67398085207333</v>
      </c>
      <c r="L44" s="30">
        <f>IFERROR((s_DL/(Rad_Spec!BB44*s_GSF_s*s_Fam*s_Foffset*Fsurf!C44*s_EF_ow*(1/365)*s_ET_ow*(1/24)))*Rad_Spec!BF44,".")</f>
        <v>241.30899308529973</v>
      </c>
      <c r="M44" s="30">
        <f>IFERROR((s_DL/(Rad_Spec!AY44*s_GSF_s*s_Fam*s_Foffset*Fsurf!C44*s_EF_ow*(1/365)*s_ET_ow*(1/24)))*Rad_Spec!BF44,".")</f>
        <v>594.33488336351991</v>
      </c>
      <c r="N44" s="30">
        <f>IFERROR((s_DL/(Rad_Spec!AV44*s_GSF_s*s_Fam*s_Foffset*acf!D44*s_ET_ow*(1/24)*s_EF_ow*(1/365)))*Rad_Spec!BF44,".")</f>
        <v>301.67998656536975</v>
      </c>
      <c r="O44" s="30">
        <f>IFERROR((s_DL/(Rad_Spec!AZ44*s_GSF_s*s_Fam*s_Foffset*acf!E44*s_ET_ow*(1/24)*s_EF_ow*(1/365)))*Rad_Spec!BF44,".")</f>
        <v>861.69575991264946</v>
      </c>
      <c r="P44" s="30">
        <f>IFERROR((s_DL/(Rad_Spec!BA44*s_GSF_s*s_Fam*s_Foffset*acf!F44*s_ET_ow*(1/24)*s_EF_ow*(1/365)))*Rad_Spec!BF44,".")</f>
        <v>381.37284753708076</v>
      </c>
      <c r="Q44" s="30">
        <f>IFERROR((s_DL/(Rad_Spec!BB44*s_GSF_s*s_Fam*s_Foffset*acf!G44*s_ET_ow*(1/24)*s_EF_ow*(1/365)))*Rad_Spec!BF44,".")</f>
        <v>289.77427388031271</v>
      </c>
      <c r="R44" s="30">
        <f>IFERROR((s_DL/(Rad_Spec!AY44*s_GSF_s*s_Fam*s_Foffset*acf!C44*s_ET_ow*(1/24)*s_EF_ow*(1/365)))*Rad_Spec!BF44,".")</f>
        <v>674.03905967447133</v>
      </c>
    </row>
    <row r="45" spans="1:18">
      <c r="A45" s="88" t="s">
        <v>52</v>
      </c>
      <c r="B45" s="28"/>
      <c r="C45" s="30">
        <f>IFERROR((s_DL/(k_decay*Rad_Spec!V45*s_IFD_ow*s_EF_ow))*Rad_Spec!BF45,".")</f>
        <v>67713.362537969573</v>
      </c>
      <c r="D45" s="30">
        <f>IFERROR((s_DL/(k_decay*Rad_Spec!AN45*s_IRA_ow*(1/s_PEFm_ui)*s_SLF*s_ET_ow*s_EF_ow))*Rad_Spec!BF45,".")</f>
        <v>1731.8177985863335</v>
      </c>
      <c r="E45" s="30">
        <f>IFERROR((s_DL/(k_decay*Rad_Spec!AN45*s_IRA_ow*(1/s_PEF)*s_SLF*s_ET_ow*s_EF_ow))*Rad_Spec!BF45,".")</f>
        <v>616846.88525621349</v>
      </c>
      <c r="F45" s="30">
        <f>IFERROR((s_DL/(k_decay*Rad_Spec!AY45*s_GSF_s*s_Fam*s_Foffset*acf!C45*s_ET_ow*(1/24)*s_EF_ow*(1/365)))*Rad_Spec!BF45,".")</f>
        <v>10812.890132772502</v>
      </c>
      <c r="G45" s="30">
        <f t="shared" si="4"/>
        <v>9185.1407947609005</v>
      </c>
      <c r="H45" s="30">
        <f t="shared" si="5"/>
        <v>1460.5399452378097</v>
      </c>
      <c r="I45" s="89">
        <f>IFERROR((s_DL/(Rad_Spec!AV45*s_GSF_s*s_Fam*s_Foffset*Fsurf!C45*s_EF_ow*(1/365)*s_ET_ow*(1/24)))*Rad_Spec!BF45,".")</f>
        <v>1803.4357246055417</v>
      </c>
      <c r="J45" s="30">
        <f>IFERROR((s_DL/(Rad_Spec!AZ45*s_GSF_s*s_Fam*s_Foffset*Fsurf!C45*s_EF_ow*(1/365)*s_ET_ow*(1/24)))*Rad_Spec!BF45,".")</f>
        <v>8920.2197131026805</v>
      </c>
      <c r="K45" s="30">
        <f>IFERROR((s_DL/(Rad_Spec!BA45*s_GSF_s*s_Fam*s_Foffset*Fsurf!C45*s_EF_ow*(1/365)*s_ET_ow*(1/24)))*Rad_Spec!BF45,".")</f>
        <v>3138.9529909350508</v>
      </c>
      <c r="L45" s="30">
        <f>IFERROR((s_DL/(Rad_Spec!BB45*s_GSF_s*s_Fam*s_Foffset*Fsurf!C45*s_EF_ow*(1/365)*s_ET_ow*(1/24)))*Rad_Spec!BF45,".")</f>
        <v>2023.3669105330466</v>
      </c>
      <c r="M45" s="30">
        <f>IFERROR((s_DL/(Rad_Spec!AY45*s_GSF_s*s_Fam*s_Foffset*Fsurf!C45*s_EF_ow*(1/365)*s_ET_ow*(1/24)))*Rad_Spec!BF45,".")</f>
        <v>8592.0173510703571</v>
      </c>
      <c r="N45" s="30">
        <f>IFERROR((s_DL/(Rad_Spec!AV45*s_GSF_s*s_Fam*s_Foffset*acf!D45*s_ET_ow*(1/24)*s_EF_ow*(1/365)))*Rad_Spec!BF45,".")</f>
        <v>1955.6288523796843</v>
      </c>
      <c r="O45" s="30">
        <f>IFERROR((s_DL/(Rad_Spec!AZ45*s_GSF_s*s_Fam*s_Foffset*acf!E45*s_ET_ow*(1/24)*s_EF_ow*(1/365)))*Rad_Spec!BF45,".")</f>
        <v>9502.1047597448924</v>
      </c>
      <c r="P45" s="30">
        <f>IFERROR((s_DL/(Rad_Spec!BA45*s_GSF_s*s_Fam*s_Foffset*acf!F45*s_ET_ow*(1/24)*s_EF_ow*(1/365)))*Rad_Spec!BF45,".")</f>
        <v>3321.1564334401833</v>
      </c>
      <c r="Q45" s="30">
        <f>IFERROR((s_DL/(Rad_Spec!BB45*s_GSF_s*s_Fam*s_Foffset*acf!G45*s_ET_ow*(1/24)*s_EF_ow*(1/365)))*Rad_Spec!BF45,".")</f>
        <v>2184.6823378336453</v>
      </c>
      <c r="R45" s="30">
        <f>IFERROR((s_DL/(Rad_Spec!AY45*s_GSF_s*s_Fam*s_Foffset*acf!C45*s_ET_ow*(1/24)*s_EF_ow*(1/365)))*Rad_Spec!BF45,".")</f>
        <v>9567.21132041684</v>
      </c>
    </row>
    <row r="46" spans="1:18">
      <c r="A46" s="88" t="s">
        <v>53</v>
      </c>
      <c r="B46" s="28"/>
      <c r="C46" s="30">
        <f>IFERROR((s_DL/(k_decay*Rad_Spec!V46*s_IFD_ow*s_EF_ow))*Rad_Spec!BF46,".")</f>
        <v>1011.5945742123329</v>
      </c>
      <c r="D46" s="30">
        <f>IFERROR((s_DL/(k_decay*Rad_Spec!AN46*s_IRA_ow*(1/s_PEFm_ui)*s_SLF*s_ET_ow*s_EF_ow))*Rad_Spec!BF46,".")</f>
        <v>5.1619673191809854</v>
      </c>
      <c r="E46" s="30">
        <f>IFERROR((s_DL/(k_decay*Rad_Spec!AN46*s_IRA_ow*(1/s_PEF)*s_SLF*s_ET_ow*s_EF_ow))*Rad_Spec!BF46,".")</f>
        <v>1838.6134299060463</v>
      </c>
      <c r="F46" s="30" t="str">
        <f>IFERROR((s_DL/(k_decay*Rad_Spec!AY46*s_GSF_s*s_Fam*s_Foffset*acf!C46*s_ET_ow*(1/24)*s_EF_ow*(1/365)))*Rad_Spec!BF46,".")</f>
        <v>.</v>
      </c>
      <c r="G46" s="30">
        <f t="shared" si="4"/>
        <v>652.55987179861779</v>
      </c>
      <c r="H46" s="30">
        <f t="shared" si="5"/>
        <v>5.1357605474358472</v>
      </c>
      <c r="I46" s="89" t="str">
        <f>IFERROR((s_DL/(Rad_Spec!AV46*s_GSF_s*s_Fam*s_Foffset*Fsurf!C46*s_EF_ow*(1/365)*s_ET_ow*(1/24)))*Rad_Spec!BF46,".")</f>
        <v>.</v>
      </c>
      <c r="J46" s="30" t="str">
        <f>IFERROR((s_DL/(Rad_Spec!AZ46*s_GSF_s*s_Fam*s_Foffset*Fsurf!C46*s_EF_ow*(1/365)*s_ET_ow*(1/24)))*Rad_Spec!BF46,".")</f>
        <v>.</v>
      </c>
      <c r="K46" s="30" t="str">
        <f>IFERROR((s_DL/(Rad_Spec!BA46*s_GSF_s*s_Fam*s_Foffset*Fsurf!C46*s_EF_ow*(1/365)*s_ET_ow*(1/24)))*Rad_Spec!BF46,".")</f>
        <v>.</v>
      </c>
      <c r="L46" s="30" t="str">
        <f>IFERROR((s_DL/(Rad_Spec!BB46*s_GSF_s*s_Fam*s_Foffset*Fsurf!C46*s_EF_ow*(1/365)*s_ET_ow*(1/24)))*Rad_Spec!BF46,".")</f>
        <v>.</v>
      </c>
      <c r="M46" s="30" t="str">
        <f>IFERROR((s_DL/(Rad_Spec!AY46*s_GSF_s*s_Fam*s_Foffset*Fsurf!C46*s_EF_ow*(1/365)*s_ET_ow*(1/24)))*Rad_Spec!BF46,".")</f>
        <v>.</v>
      </c>
      <c r="N46" s="30" t="str">
        <f>IFERROR((s_DL/(Rad_Spec!AV46*s_GSF_s*s_Fam*s_Foffset*acf!D46*s_ET_ow*(1/24)*s_EF_ow*(1/365)))*Rad_Spec!BF46,".")</f>
        <v>.</v>
      </c>
      <c r="O46" s="30" t="str">
        <f>IFERROR((s_DL/(Rad_Spec!AZ46*s_GSF_s*s_Fam*s_Foffset*acf!E46*s_ET_ow*(1/24)*s_EF_ow*(1/365)))*Rad_Spec!BF46,".")</f>
        <v>.</v>
      </c>
      <c r="P46" s="30" t="str">
        <f>IFERROR((s_DL/(Rad_Spec!BA46*s_GSF_s*s_Fam*s_Foffset*acf!F46*s_ET_ow*(1/24)*s_EF_ow*(1/365)))*Rad_Spec!BF46,".")</f>
        <v>.</v>
      </c>
      <c r="Q46" s="30" t="str">
        <f>IFERROR((s_DL/(Rad_Spec!BB46*s_GSF_s*s_Fam*s_Foffset*acf!G46*s_ET_ow*(1/24)*s_EF_ow*(1/365)))*Rad_Spec!BF46,".")</f>
        <v>.</v>
      </c>
      <c r="R46" s="30" t="str">
        <f>IFERROR((s_DL/(Rad_Spec!AY46*s_GSF_s*s_Fam*s_Foffset*acf!C46*s_ET_ow*(1/24)*s_EF_ow*(1/365)))*Rad_Spec!BF46,".")</f>
        <v>.</v>
      </c>
    </row>
    <row r="47" spans="1:18">
      <c r="A47" s="88" t="s">
        <v>54</v>
      </c>
      <c r="B47" s="28"/>
      <c r="C47" s="30" t="str">
        <f>IFERROR((s_DL/(k_decay*Rad_Spec!V47*s_IFD_ow*s_EF_ow))*Rad_Spec!BF47,".")</f>
        <v>.</v>
      </c>
      <c r="D47" s="30" t="str">
        <f>IFERROR((s_DL/(k_decay*Rad_Spec!AN47*s_IRA_ow*(1/s_PEFm_ui)*s_SLF*s_ET_ow*s_EF_ow))*Rad_Spec!BF47,".")</f>
        <v>.</v>
      </c>
      <c r="E47" s="30" t="str">
        <f>IFERROR((s_DL/(k_decay*Rad_Spec!AN47*s_IRA_ow*(1/s_PEF)*s_SLF*s_ET_ow*s_EF_ow))*Rad_Spec!BF47,".")</f>
        <v>.</v>
      </c>
      <c r="F47" s="30">
        <f>IFERROR((s_DL/(k_decay*Rad_Spec!AY47*s_GSF_s*s_Fam*s_Foffset*acf!C47*s_ET_ow*(1/24)*s_EF_ow*(1/365)))*Rad_Spec!BF47,".")</f>
        <v>5885572.4772149688</v>
      </c>
      <c r="G47" s="30">
        <f t="shared" si="4"/>
        <v>5885572.4772149688</v>
      </c>
      <c r="H47" s="30">
        <f t="shared" si="5"/>
        <v>5885572.4772149688</v>
      </c>
      <c r="I47" s="89" t="str">
        <f>IFERROR((s_DL/(Rad_Spec!AV47*s_GSF_s*s_Fam*s_Foffset*Fsurf!C47*s_EF_ow*(1/365)*s_ET_ow*(1/24)))*Rad_Spec!BF47,".")</f>
        <v>.</v>
      </c>
      <c r="J47" s="30" t="str">
        <f>IFERROR((s_DL/(Rad_Spec!AZ47*s_GSF_s*s_Fam*s_Foffset*Fsurf!C47*s_EF_ow*(1/365)*s_ET_ow*(1/24)))*Rad_Spec!BF47,".")</f>
        <v>.</v>
      </c>
      <c r="K47" s="30" t="str">
        <f>IFERROR((s_DL/(Rad_Spec!BA47*s_GSF_s*s_Fam*s_Foffset*Fsurf!C47*s_EF_ow*(1/365)*s_ET_ow*(1/24)))*Rad_Spec!BF47,".")</f>
        <v>.</v>
      </c>
      <c r="L47" s="30" t="str">
        <f>IFERROR((s_DL/(Rad_Spec!BB47*s_GSF_s*s_Fam*s_Foffset*Fsurf!C47*s_EF_ow*(1/365)*s_ET_ow*(1/24)))*Rad_Spec!BF47,".")</f>
        <v>.</v>
      </c>
      <c r="M47" s="30" t="str">
        <f>IFERROR((s_DL/(Rad_Spec!AY47*s_GSF_s*s_Fam*s_Foffset*Fsurf!C47*s_EF_ow*(1/365)*s_ET_ow*(1/24)))*Rad_Spec!BF47,".")</f>
        <v>.</v>
      </c>
      <c r="N47" s="30">
        <f>IFERROR((s_DL/(Rad_Spec!AV47*s_GSF_s*s_Fam*s_Foffset*acf!D47*s_ET_ow*(1/24)*s_EF_ow*(1/365)))*Rad_Spec!BF47,".")</f>
        <v>1228277.8247824197</v>
      </c>
      <c r="O47" s="30">
        <f>IFERROR((s_DL/(Rad_Spec!AZ47*s_GSF_s*s_Fam*s_Foffset*acf!E47*s_ET_ow*(1/24)*s_EF_ow*(1/365)))*Rad_Spec!BF47,".")</f>
        <v>5465045.2363705859</v>
      </c>
      <c r="P47" s="30">
        <f>IFERROR((s_DL/(Rad_Spec!BA47*s_GSF_s*s_Fam*s_Foffset*acf!F47*s_ET_ow*(1/24)*s_EF_ow*(1/365)))*Rad_Spec!BF47,".")</f>
        <v>1948441.344783589</v>
      </c>
      <c r="Q47" s="30">
        <f>IFERROR((s_DL/(Rad_Spec!BB47*s_GSF_s*s_Fam*s_Foffset*acf!G47*s_ET_ow*(1/24)*s_EF_ow*(1/365)))*Rad_Spec!BF47,".")</f>
        <v>1374794.8320516318</v>
      </c>
      <c r="R47" s="30">
        <f>IFERROR((s_DL/(Rad_Spec!AY47*s_GSF_s*s_Fam*s_Foffset*acf!C47*s_ET_ow*(1/24)*s_EF_ow*(1/365)))*Rad_Spec!BF47,".")</f>
        <v>5207536.0925457701</v>
      </c>
    </row>
    <row r="48" spans="1:18">
      <c r="A48" s="88" t="s">
        <v>55</v>
      </c>
      <c r="B48" s="28"/>
      <c r="C48" s="30" t="str">
        <f>IFERROR((s_DL/(k_decay*Rad_Spec!V48*s_IFD_ow*s_EF_ow))*Rad_Spec!BF48,".")</f>
        <v>.</v>
      </c>
      <c r="D48" s="30" t="str">
        <f>IFERROR((s_DL/(k_decay*Rad_Spec!AN48*s_IRA_ow*(1/s_PEFm_ui)*s_SLF*s_ET_ow*s_EF_ow))*Rad_Spec!BF48,".")</f>
        <v>.</v>
      </c>
      <c r="E48" s="30" t="str">
        <f>IFERROR((s_DL/(k_decay*Rad_Spec!AN48*s_IRA_ow*(1/s_PEF)*s_SLF*s_ET_ow*s_EF_ow))*Rad_Spec!BF48,".")</f>
        <v>.</v>
      </c>
      <c r="F48" s="30">
        <f>IFERROR((s_DL/(k_decay*Rad_Spec!AY48*s_GSF_s*s_Fam*s_Foffset*acf!C48*s_ET_ow*(1/24)*s_EF_ow*(1/365)))*Rad_Spec!BF48,".")</f>
        <v>22296310.58546428</v>
      </c>
      <c r="G48" s="30">
        <f t="shared" si="4"/>
        <v>22296310.58546428</v>
      </c>
      <c r="H48" s="30">
        <f t="shared" si="5"/>
        <v>22296310.58546428</v>
      </c>
      <c r="I48" s="89" t="str">
        <f>IFERROR((s_DL/(Rad_Spec!AV48*s_GSF_s*s_Fam*s_Foffset*Fsurf!C48*s_EF_ow*(1/365)*s_ET_ow*(1/24)))*Rad_Spec!BF48,".")</f>
        <v>.</v>
      </c>
      <c r="J48" s="30" t="str">
        <f>IFERROR((s_DL/(Rad_Spec!AZ48*s_GSF_s*s_Fam*s_Foffset*Fsurf!C48*s_EF_ow*(1/365)*s_ET_ow*(1/24)))*Rad_Spec!BF48,".")</f>
        <v>.</v>
      </c>
      <c r="K48" s="30" t="str">
        <f>IFERROR((s_DL/(Rad_Spec!BA48*s_GSF_s*s_Fam*s_Foffset*Fsurf!C48*s_EF_ow*(1/365)*s_ET_ow*(1/24)))*Rad_Spec!BF48,".")</f>
        <v>.</v>
      </c>
      <c r="L48" s="30" t="str">
        <f>IFERROR((s_DL/(Rad_Spec!BB48*s_GSF_s*s_Fam*s_Foffset*Fsurf!C48*s_EF_ow*(1/365)*s_ET_ow*(1/24)))*Rad_Spec!BF48,".")</f>
        <v>.</v>
      </c>
      <c r="M48" s="30" t="str">
        <f>IFERROR((s_DL/(Rad_Spec!AY48*s_GSF_s*s_Fam*s_Foffset*Fsurf!C48*s_EF_ow*(1/365)*s_ET_ow*(1/24)))*Rad_Spec!BF48,".")</f>
        <v>.</v>
      </c>
      <c r="N48" s="30">
        <f>IFERROR((s_DL/(Rad_Spec!AV48*s_GSF_s*s_Fam*s_Foffset*acf!D48*s_ET_ow*(1/24)*s_EF_ow*(1/365)))*Rad_Spec!BF48,".")</f>
        <v>46384600.579143345</v>
      </c>
      <c r="O48" s="30">
        <f>IFERROR((s_DL/(Rad_Spec!AZ48*s_GSF_s*s_Fam*s_Foffset*acf!E48*s_ET_ow*(1/24)*s_EF_ow*(1/365)))*Rad_Spec!BF48,".")</f>
        <v>119211060.15043706</v>
      </c>
      <c r="P48" s="30">
        <f>IFERROR((s_DL/(Rad_Spec!BA48*s_GSF_s*s_Fam*s_Foffset*acf!F48*s_ET_ow*(1/24)*s_EF_ow*(1/365)))*Rad_Spec!BF48,".")</f>
        <v>59250123.538132101</v>
      </c>
      <c r="Q48" s="30">
        <f>IFERROR((s_DL/(Rad_Spec!BB48*s_GSF_s*s_Fam*s_Foffset*acf!G48*s_ET_ow*(1/24)*s_EF_ow*(1/365)))*Rad_Spec!BF48,".")</f>
        <v>45325594.082927965</v>
      </c>
      <c r="R48" s="30">
        <f>IFERROR((s_DL/(Rad_Spec!AY48*s_GSF_s*s_Fam*s_Foffset*acf!C48*s_ET_ow*(1/24)*s_EF_ow*(1/365)))*Rad_Spec!BF48,".")</f>
        <v>19727705.767605778</v>
      </c>
    </row>
    <row r="49" spans="1:18">
      <c r="A49" s="34" t="s">
        <v>56</v>
      </c>
      <c r="B49" s="90" t="s">
        <v>9</v>
      </c>
      <c r="C49" s="30" t="str">
        <f>IFERROR((s_DL/(k_decay*Rad_Spec!V49*s_IFD_ow*s_EF_ow))*Rad_Spec!BF49,".")</f>
        <v>.</v>
      </c>
      <c r="D49" s="30" t="str">
        <f>IFERROR((s_DL/(k_decay*Rad_Spec!AN49*s_IRA_ow*(1/s_PEFm_ui)*s_SLF*s_ET_ow*s_EF_ow))*Rad_Spec!BF49,".")</f>
        <v>.</v>
      </c>
      <c r="E49" s="30" t="str">
        <f>IFERROR((s_DL/(k_decay*Rad_Spec!AN49*s_IRA_ow*(1/s_PEF)*s_SLF*s_ET_ow*s_EF_ow))*Rad_Spec!BF49,".")</f>
        <v>.</v>
      </c>
      <c r="F49" s="30">
        <f>IFERROR((s_DL/(k_decay*Rad_Spec!AY49*s_GSF_s*s_Fam*s_Foffset*acf!C49*s_ET_ow*(1/24)*s_EF_ow*(1/365)))*Rad_Spec!BF49,".")</f>
        <v>6401891.7399880392</v>
      </c>
      <c r="G49" s="30">
        <f t="shared" si="4"/>
        <v>6401891.7399880392</v>
      </c>
      <c r="H49" s="30">
        <f t="shared" si="5"/>
        <v>6401891.7399880392</v>
      </c>
      <c r="I49" s="89" t="str">
        <f>IFERROR((s_DL/(Rad_Spec!AV49*s_GSF_s*s_Fam*s_Foffset*Fsurf!C49*s_EF_ow*(1/365)*s_ET_ow*(1/24)))*Rad_Spec!BF49,".")</f>
        <v>.</v>
      </c>
      <c r="J49" s="30" t="str">
        <f>IFERROR((s_DL/(Rad_Spec!AZ49*s_GSF_s*s_Fam*s_Foffset*Fsurf!C49*s_EF_ow*(1/365)*s_ET_ow*(1/24)))*Rad_Spec!BF49,".")</f>
        <v>.</v>
      </c>
      <c r="K49" s="30" t="str">
        <f>IFERROR((s_DL/(Rad_Spec!BA49*s_GSF_s*s_Fam*s_Foffset*Fsurf!C49*s_EF_ow*(1/365)*s_ET_ow*(1/24)))*Rad_Spec!BF49,".")</f>
        <v>.</v>
      </c>
      <c r="L49" s="30" t="str">
        <f>IFERROR((s_DL/(Rad_Spec!BB49*s_GSF_s*s_Fam*s_Foffset*Fsurf!C49*s_EF_ow*(1/365)*s_ET_ow*(1/24)))*Rad_Spec!BF49,".")</f>
        <v>.</v>
      </c>
      <c r="M49" s="30" t="str">
        <f>IFERROR((s_DL/(Rad_Spec!AY49*s_GSF_s*s_Fam*s_Foffset*Fsurf!C49*s_EF_ow*(1/365)*s_ET_ow*(1/24)))*Rad_Spec!BF49,".")</f>
        <v>.</v>
      </c>
      <c r="N49" s="30">
        <f>IFERROR((s_DL/(Rad_Spec!AV49*s_GSF_s*s_Fam*s_Foffset*acf!D49*s_ET_ow*(1/24)*s_EF_ow*(1/365)))*Rad_Spec!BF49,".")</f>
        <v>1624839.6945442536</v>
      </c>
      <c r="O49" s="30">
        <f>IFERROR((s_DL/(Rad_Spec!AZ49*s_GSF_s*s_Fam*s_Foffset*acf!E49*s_ET_ow*(1/24)*s_EF_ow*(1/365)))*Rad_Spec!BF49,".")</f>
        <v>6958444.7495811759</v>
      </c>
      <c r="P49" s="30">
        <f>IFERROR((s_DL/(Rad_Spec!BA49*s_GSF_s*s_Fam*s_Foffset*acf!F49*s_ET_ow*(1/24)*s_EF_ow*(1/365)))*Rad_Spec!BF49,".")</f>
        <v>2478415.9895521458</v>
      </c>
      <c r="Q49" s="30">
        <f>IFERROR((s_DL/(Rad_Spec!BB49*s_GSF_s*s_Fam*s_Foffset*acf!G49*s_ET_ow*(1/24)*s_EF_ow*(1/365)))*Rad_Spec!BF49,".")</f>
        <v>1755037.5806662836</v>
      </c>
      <c r="R49" s="30">
        <f>IFERROR((s_DL/(Rad_Spec!AY49*s_GSF_s*s_Fam*s_Foffset*acf!C49*s_ET_ow*(1/24)*s_EF_ow*(1/365)))*Rad_Spec!BF49,".")</f>
        <v>5664373.7589879809</v>
      </c>
    </row>
    <row r="50" spans="1:18">
      <c r="A50" s="88" t="s">
        <v>57</v>
      </c>
      <c r="B50" s="28"/>
      <c r="C50" s="30" t="str">
        <f>IFERROR((s_DL/(k_decay*Rad_Spec!V50*s_IFD_ow*s_EF_ow))*Rad_Spec!BF50,".")</f>
        <v>.</v>
      </c>
      <c r="D50" s="30" t="str">
        <f>IFERROR((s_DL/(k_decay*Rad_Spec!AN50*s_IRA_ow*(1/s_PEFm_ui)*s_SLF*s_ET_ow*s_EF_ow))*Rad_Spec!BF50,".")</f>
        <v>.</v>
      </c>
      <c r="E50" s="30" t="str">
        <f>IFERROR((s_DL/(k_decay*Rad_Spec!AN50*s_IRA_ow*(1/s_PEF)*s_SLF*s_ET_ow*s_EF_ow))*Rad_Spec!BF50,".")</f>
        <v>.</v>
      </c>
      <c r="F50" s="30">
        <f>IFERROR((s_DL/(k_decay*Rad_Spec!AY50*s_GSF_s*s_Fam*s_Foffset*acf!C50*s_ET_ow*(1/24)*s_EF_ow*(1/365)))*Rad_Spec!BF50,".")</f>
        <v>3170620.317913672</v>
      </c>
      <c r="G50" s="30">
        <f t="shared" si="4"/>
        <v>3170620.317913672</v>
      </c>
      <c r="H50" s="30">
        <f t="shared" si="5"/>
        <v>3170620.317913672</v>
      </c>
      <c r="I50" s="89" t="str">
        <f>IFERROR((s_DL/(Rad_Spec!AV50*s_GSF_s*s_Fam*s_Foffset*Fsurf!C50*s_EF_ow*(1/365)*s_ET_ow*(1/24)))*Rad_Spec!BF50,".")</f>
        <v>.</v>
      </c>
      <c r="J50" s="30" t="str">
        <f>IFERROR((s_DL/(Rad_Spec!AZ50*s_GSF_s*s_Fam*s_Foffset*Fsurf!C50*s_EF_ow*(1/365)*s_ET_ow*(1/24)))*Rad_Spec!BF50,".")</f>
        <v>.</v>
      </c>
      <c r="K50" s="30" t="str">
        <f>IFERROR((s_DL/(Rad_Spec!BA50*s_GSF_s*s_Fam*s_Foffset*Fsurf!C50*s_EF_ow*(1/365)*s_ET_ow*(1/24)))*Rad_Spec!BF50,".")</f>
        <v>.</v>
      </c>
      <c r="L50" s="30" t="str">
        <f>IFERROR((s_DL/(Rad_Spec!BB50*s_GSF_s*s_Fam*s_Foffset*Fsurf!C50*s_EF_ow*(1/365)*s_ET_ow*(1/24)))*Rad_Spec!BF50,".")</f>
        <v>.</v>
      </c>
      <c r="M50" s="30" t="str">
        <f>IFERROR((s_DL/(Rad_Spec!AY50*s_GSF_s*s_Fam*s_Foffset*Fsurf!C50*s_EF_ow*(1/365)*s_ET_ow*(1/24)))*Rad_Spec!BF50,".")</f>
        <v>.</v>
      </c>
      <c r="N50" s="30">
        <f>IFERROR((s_DL/(Rad_Spec!AV50*s_GSF_s*s_Fam*s_Foffset*acf!D50*s_ET_ow*(1/24)*s_EF_ow*(1/365)))*Rad_Spec!BF50,".")</f>
        <v>561470.61597269832</v>
      </c>
      <c r="O50" s="30">
        <f>IFERROR((s_DL/(Rad_Spec!AZ50*s_GSF_s*s_Fam*s_Foffset*acf!E50*s_ET_ow*(1/24)*s_EF_ow*(1/365)))*Rad_Spec!BF50,".")</f>
        <v>2746678.4505924657</v>
      </c>
      <c r="P50" s="30">
        <f>IFERROR((s_DL/(Rad_Spec!BA50*s_GSF_s*s_Fam*s_Foffset*acf!F50*s_ET_ow*(1/24)*s_EF_ow*(1/365)))*Rad_Spec!BF50,".")</f>
        <v>979323.09684140177</v>
      </c>
      <c r="Q50" s="30">
        <f>IFERROR((s_DL/(Rad_Spec!BB50*s_GSF_s*s_Fam*s_Foffset*acf!G50*s_ET_ow*(1/24)*s_EF_ow*(1/365)))*Rad_Spec!BF50,".")</f>
        <v>619413.53713374294</v>
      </c>
      <c r="R50" s="30">
        <f>IFERROR((s_DL/(Rad_Spec!AY50*s_GSF_s*s_Fam*s_Foffset*acf!C50*s_ET_ow*(1/24)*s_EF_ow*(1/365)))*Rad_Spec!BF50,".")</f>
        <v>2805354.9260015897</v>
      </c>
    </row>
    <row r="51" spans="1:18">
      <c r="A51" s="88" t="s">
        <v>58</v>
      </c>
      <c r="B51" s="28"/>
      <c r="C51" s="30">
        <f>IFERROR((s_DL/(k_decay*Rad_Spec!V51*s_IFD_ow*s_EF_ow))*Rad_Spec!BF51,".")</f>
        <v>0.38162734846896429</v>
      </c>
      <c r="D51" s="30">
        <f>IFERROR((s_DL/(k_decay*Rad_Spec!AN51*s_IRA_ow*(1/s_PEFm_ui)*s_SLF*s_ET_ow*s_EF_ow))*Rad_Spec!BF51,".")</f>
        <v>1.343173358346029E-2</v>
      </c>
      <c r="E51" s="30">
        <f>IFERROR((s_DL/(k_decay*Rad_Spec!AN51*s_IRA_ow*(1/s_PEF)*s_SLF*s_ET_ow*s_EF_ow))*Rad_Spec!BF51,".")</f>
        <v>4.7841770833583004</v>
      </c>
      <c r="F51" s="30">
        <f>IFERROR((s_DL/(k_decay*Rad_Spec!AY51*s_GSF_s*s_Fam*s_Foffset*acf!C51*s_ET_ow*(1/24)*s_EF_ow*(1/365)))*Rad_Spec!BF51,".")</f>
        <v>975.05385291201992</v>
      </c>
      <c r="G51" s="30">
        <f t="shared" si="4"/>
        <v>0.35330630080772352</v>
      </c>
      <c r="H51" s="30">
        <f t="shared" si="5"/>
        <v>1.2974891341269024E-2</v>
      </c>
      <c r="I51" s="89">
        <f>IFERROR((s_DL/(Rad_Spec!AV51*s_GSF_s*s_Fam*s_Foffset*Fsurf!C51*s_EF_ow*(1/365)*s_ET_ow*(1/24)))*Rad_Spec!BF51,".")</f>
        <v>1806.1205937083901</v>
      </c>
      <c r="J51" s="30">
        <f>IFERROR((s_DL/(Rad_Spec!AZ51*s_GSF_s*s_Fam*s_Foffset*Fsurf!C51*s_EF_ow*(1/365)*s_ET_ow*(1/24)))*Rad_Spec!BF51,".")</f>
        <v>2097.0393470573922</v>
      </c>
      <c r="K51" s="30">
        <f>IFERROR((s_DL/(Rad_Spec!BA51*s_GSF_s*s_Fam*s_Foffset*Fsurf!C51*s_EF_ow*(1/365)*s_ET_ow*(1/24)))*Rad_Spec!BF51,".")</f>
        <v>1806.1205937083901</v>
      </c>
      <c r="L51" s="30">
        <f>IFERROR((s_DL/(Rad_Spec!BB51*s_GSF_s*s_Fam*s_Foffset*Fsurf!C51*s_EF_ow*(1/365)*s_ET_ow*(1/24)))*Rad_Spec!BF51,".")</f>
        <v>1806.1205937083901</v>
      </c>
      <c r="M51" s="30">
        <f>IFERROR((s_DL/(Rad_Spec!AY51*s_GSF_s*s_Fam*s_Foffset*Fsurf!C51*s_EF_ow*(1/365)*s_ET_ow*(1/24)))*Rad_Spec!BF51,".")</f>
        <v>752.70254894469542</v>
      </c>
      <c r="N51" s="30">
        <f>IFERROR((s_DL/(Rad_Spec!AV51*s_GSF_s*s_Fam*s_Foffset*acf!D51*s_ET_ow*(1/24)*s_EF_ow*(1/365)))*Rad_Spec!BF51,".")</f>
        <v>2346.9247029102162</v>
      </c>
      <c r="O51" s="30">
        <f>IFERROR((s_DL/(Rad_Spec!AZ51*s_GSF_s*s_Fam*s_Foffset*acf!E51*s_ET_ow*(1/24)*s_EF_ow*(1/365)))*Rad_Spec!BF51,".")</f>
        <v>2431.3367324315805</v>
      </c>
      <c r="P51" s="30">
        <f>IFERROR((s_DL/(Rad_Spec!BA51*s_GSF_s*s_Fam*s_Foffset*acf!F51*s_ET_ow*(1/24)*s_EF_ow*(1/365)))*Rad_Spec!BF51,".")</f>
        <v>2134.8881889096642</v>
      </c>
      <c r="Q51" s="30">
        <f>IFERROR((s_DL/(Rad_Spec!BB51*s_GSF_s*s_Fam*s_Foffset*acf!G51*s_ET_ow*(1/24)*s_EF_ow*(1/365)))*Rad_Spec!BF51,".")</f>
        <v>2167.8084809334746</v>
      </c>
      <c r="R51" s="30">
        <f>IFERROR((s_DL/(Rad_Spec!AY51*s_GSF_s*s_Fam*s_Foffset*acf!C51*s_ET_ow*(1/24)*s_EF_ow*(1/365)))*Rad_Spec!BF51,".")</f>
        <v>862.72459490939355</v>
      </c>
    </row>
    <row r="52" spans="1:18">
      <c r="A52" s="88" t="s">
        <v>59</v>
      </c>
      <c r="B52" s="28"/>
      <c r="C52" s="30">
        <f>IFERROR((s_DL/(k_decay*Rad_Spec!V52*s_IFD_ow*s_EF_ow))*Rad_Spec!BF52,".")</f>
        <v>59.898690592885551</v>
      </c>
      <c r="D52" s="30">
        <f>IFERROR((s_DL/(k_decay*Rad_Spec!AN52*s_IRA_ow*(1/s_PEFm_ui)*s_SLF*s_ET_ow*s_EF_ow))*Rad_Spec!BF52,".")</f>
        <v>1.7527869629454802</v>
      </c>
      <c r="E52" s="30">
        <f>IFERROR((s_DL/(k_decay*Rad_Spec!AN52*s_IRA_ow*(1/s_PEF)*s_SLF*s_ET_ow*s_EF_ow))*Rad_Spec!BF52,".")</f>
        <v>624.3157793465291</v>
      </c>
      <c r="F52" s="30">
        <f>IFERROR((s_DL/(k_decay*Rad_Spec!AY52*s_GSF_s*s_Fam*s_Foffset*acf!C52*s_ET_ow*(1/24)*s_EF_ow*(1/365)))*Rad_Spec!BF52,".")</f>
        <v>1881.81211490024</v>
      </c>
      <c r="G52" s="30">
        <f t="shared" si="4"/>
        <v>53.112352042999483</v>
      </c>
      <c r="H52" s="30">
        <f t="shared" si="5"/>
        <v>1.7014145189367265</v>
      </c>
      <c r="I52" s="89">
        <f>IFERROR((s_DL/(Rad_Spec!AV52*s_GSF_s*s_Fam*s_Foffset*Fsurf!C52*s_EF_ow*(1/365)*s_ET_ow*(1/24)))*Rad_Spec!BF52,".")</f>
        <v>307.52761224542917</v>
      </c>
      <c r="J52" s="30">
        <f>IFERROR((s_DL/(Rad_Spec!AZ52*s_GSF_s*s_Fam*s_Foffset*Fsurf!C52*s_EF_ow*(1/365)*s_ET_ow*(1/24)))*Rad_Spec!BF52,".")</f>
        <v>1437.7914338747339</v>
      </c>
      <c r="K52" s="30">
        <f>IFERROR((s_DL/(Rad_Spec!BA52*s_GSF_s*s_Fam*s_Foffset*Fsurf!C52*s_EF_ow*(1/365)*s_ET_ow*(1/24)))*Rad_Spec!BF52,".")</f>
        <v>504.75656721134283</v>
      </c>
      <c r="L52" s="30">
        <f>IFERROR((s_DL/(Rad_Spec!BB52*s_GSF_s*s_Fam*s_Foffset*Fsurf!C52*s_EF_ow*(1/365)*s_ET_ow*(1/24)))*Rad_Spec!BF52,".")</f>
        <v>333.12920885161839</v>
      </c>
      <c r="M52" s="30">
        <f>IFERROR((s_DL/(Rad_Spec!AY52*s_GSF_s*s_Fam*s_Foffset*Fsurf!C52*s_EF_ow*(1/365)*s_ET_ow*(1/24)))*Rad_Spec!BF52,".")</f>
        <v>1454.0433951238469</v>
      </c>
      <c r="N52" s="30">
        <f>IFERROR((s_DL/(Rad_Spec!AV52*s_GSF_s*s_Fam*s_Foffset*acf!D52*s_ET_ow*(1/24)*s_EF_ow*(1/365)))*Rad_Spec!BF52,".")</f>
        <v>328.2969770821997</v>
      </c>
      <c r="O52" s="30">
        <f>IFERROR((s_DL/(Rad_Spec!AZ52*s_GSF_s*s_Fam*s_Foffset*acf!E52*s_ET_ow*(1/24)*s_EF_ow*(1/365)))*Rad_Spec!BF52,".")</f>
        <v>1553.358777775908</v>
      </c>
      <c r="P52" s="30">
        <f>IFERROR((s_DL/(Rad_Spec!BA52*s_GSF_s*s_Fam*s_Foffset*acf!F52*s_ET_ow*(1/24)*s_EF_ow*(1/365)))*Rad_Spec!BF52,".")</f>
        <v>545.25052103031999</v>
      </c>
      <c r="Q52" s="30">
        <f>IFERROR((s_DL/(Rad_Spec!BB52*s_GSF_s*s_Fam*s_Foffset*acf!G52*s_ET_ow*(1/24)*s_EF_ow*(1/365)))*Rad_Spec!BF52,".")</f>
        <v>382.45472700258892</v>
      </c>
      <c r="R52" s="30">
        <f>IFERROR((s_DL/(Rad_Spec!AY52*s_GSF_s*s_Fam*s_Foffset*acf!C52*s_ET_ow*(1/24)*s_EF_ow*(1/365)))*Rad_Spec!BF52,".")</f>
        <v>1665.0214648907065</v>
      </c>
    </row>
    <row r="53" spans="1:18">
      <c r="A53" s="88" t="s">
        <v>60</v>
      </c>
      <c r="B53" s="28"/>
      <c r="C53" s="30" t="str">
        <f>IFERROR((s_DL/(k_decay*Rad_Spec!V53*s_IFD_ow*s_EF_ow))*Rad_Spec!BF53,".")</f>
        <v>.</v>
      </c>
      <c r="D53" s="30" t="str">
        <f>IFERROR((s_DL/(k_decay*Rad_Spec!AN53*s_IRA_ow*(1/s_PEFm_ui)*s_SLF*s_ET_ow*s_EF_ow))*Rad_Spec!BF53,".")</f>
        <v>.</v>
      </c>
      <c r="E53" s="30" t="str">
        <f>IFERROR((s_DL/(k_decay*Rad_Spec!AN53*s_IRA_ow*(1/s_PEF)*s_SLF*s_ET_ow*s_EF_ow))*Rad_Spec!BF53,".")</f>
        <v>.</v>
      </c>
      <c r="F53" s="30">
        <f>IFERROR((s_DL/(k_decay*Rad_Spec!AY53*s_GSF_s*s_Fam*s_Foffset*acf!C53*s_ET_ow*(1/24)*s_EF_ow*(1/365)))*Rad_Spec!BF53,".")</f>
        <v>3026408.6729845577</v>
      </c>
      <c r="G53" s="30">
        <f t="shared" si="4"/>
        <v>3026408.6729845577</v>
      </c>
      <c r="H53" s="30">
        <f t="shared" si="5"/>
        <v>3026408.6729845577</v>
      </c>
      <c r="I53" s="89" t="str">
        <f>IFERROR((s_DL/(Rad_Spec!AV53*s_GSF_s*s_Fam*s_Foffset*Fsurf!C53*s_EF_ow*(1/365)*s_ET_ow*(1/24)))*Rad_Spec!BF53,".")</f>
        <v>.</v>
      </c>
      <c r="J53" s="30" t="str">
        <f>IFERROR((s_DL/(Rad_Spec!AZ53*s_GSF_s*s_Fam*s_Foffset*Fsurf!C53*s_EF_ow*(1/365)*s_ET_ow*(1/24)))*Rad_Spec!BF53,".")</f>
        <v>.</v>
      </c>
      <c r="K53" s="30" t="str">
        <f>IFERROR((s_DL/(Rad_Spec!BA53*s_GSF_s*s_Fam*s_Foffset*Fsurf!C53*s_EF_ow*(1/365)*s_ET_ow*(1/24)))*Rad_Spec!BF53,".")</f>
        <v>.</v>
      </c>
      <c r="L53" s="30" t="str">
        <f>IFERROR((s_DL/(Rad_Spec!BB53*s_GSF_s*s_Fam*s_Foffset*Fsurf!C53*s_EF_ow*(1/365)*s_ET_ow*(1/24)))*Rad_Spec!BF53,".")</f>
        <v>.</v>
      </c>
      <c r="M53" s="30" t="str">
        <f>IFERROR((s_DL/(Rad_Spec!AY53*s_GSF_s*s_Fam*s_Foffset*Fsurf!C53*s_EF_ow*(1/365)*s_ET_ow*(1/24)))*Rad_Spec!BF53,".")</f>
        <v>.</v>
      </c>
      <c r="N53" s="30">
        <f>IFERROR((s_DL/(Rad_Spec!AV53*s_GSF_s*s_Fam*s_Foffset*acf!D53*s_ET_ow*(1/24)*s_EF_ow*(1/365)))*Rad_Spec!BF53,".")</f>
        <v>470866.99577300821</v>
      </c>
      <c r="O53" s="30">
        <f>IFERROR((s_DL/(Rad_Spec!AZ53*s_GSF_s*s_Fam*s_Foffset*acf!E53*s_ET_ow*(1/24)*s_EF_ow*(1/365)))*Rad_Spec!BF53,".")</f>
        <v>2523534.0006405152</v>
      </c>
      <c r="P53" s="30">
        <f>IFERROR((s_DL/(Rad_Spec!BA53*s_GSF_s*s_Fam*s_Foffset*acf!F53*s_ET_ow*(1/24)*s_EF_ow*(1/365)))*Rad_Spec!BF53,".")</f>
        <v>872956.54782651144</v>
      </c>
      <c r="Q53" s="30">
        <f>IFERROR((s_DL/(Rad_Spec!BB53*s_GSF_s*s_Fam*s_Foffset*acf!G53*s_ET_ow*(1/24)*s_EF_ow*(1/365)))*Rad_Spec!BF53,".")</f>
        <v>550844.5738683563</v>
      </c>
      <c r="R53" s="30">
        <f>IFERROR((s_DL/(Rad_Spec!AY53*s_GSF_s*s_Fam*s_Foffset*acf!C53*s_ET_ow*(1/24)*s_EF_ow*(1/365)))*Rad_Spec!BF53,".")</f>
        <v>2677756.9142803722</v>
      </c>
    </row>
    <row r="54" spans="1:18">
      <c r="A54" s="88" t="s">
        <v>61</v>
      </c>
      <c r="B54" s="28"/>
      <c r="C54" s="30">
        <f>IFERROR((s_DL/(k_decay*Rad_Spec!V54*s_IFD_ow*s_EF_ow))*Rad_Spec!BF54,".")</f>
        <v>3250.1928636371044</v>
      </c>
      <c r="D54" s="30">
        <f>IFERROR((s_DL/(k_decay*Rad_Spec!AN54*s_IRA_ow*(1/s_PEFm_ui)*s_SLF*s_ET_ow*s_EF_ow))*Rad_Spec!BF54,".")</f>
        <v>44.405181748350053</v>
      </c>
      <c r="E54" s="30">
        <f>IFERROR((s_DL/(k_decay*Rad_Spec!AN54*s_IRA_ow*(1/s_PEF)*s_SLF*s_ET_ow*s_EF_ow))*Rad_Spec!BF54,".")</f>
        <v>15816.443319305856</v>
      </c>
      <c r="F54" s="30">
        <f>IFERROR((s_DL/(k_decay*Rad_Spec!AY54*s_GSF_s*s_Fam*s_Foffset*acf!C54*s_ET_ow*(1/24)*s_EF_ow*(1/365)))*Rad_Spec!BF54,".")</f>
        <v>5675.1831618775941</v>
      </c>
      <c r="G54" s="30">
        <f t="shared" si="4"/>
        <v>1827.8021866266279</v>
      </c>
      <c r="H54" s="30">
        <f t="shared" si="5"/>
        <v>43.471127577120889</v>
      </c>
      <c r="I54" s="89">
        <f>IFERROR((s_DL/(Rad_Spec!AV54*s_GSF_s*s_Fam*s_Foffset*Fsurf!C54*s_EF_ow*(1/365)*s_ET_ow*(1/24)))*Rad_Spec!BF54,".")</f>
        <v>1648.6920900764237</v>
      </c>
      <c r="J54" s="30">
        <f>IFERROR((s_DL/(Rad_Spec!AZ54*s_GSF_s*s_Fam*s_Foffset*Fsurf!C54*s_EF_ow*(1/365)*s_ET_ow*(1/24)))*Rad_Spec!BF54,".")</f>
        <v>4854.2393103045906</v>
      </c>
      <c r="K54" s="30">
        <f>IFERROR((s_DL/(Rad_Spec!BA54*s_GSF_s*s_Fam*s_Foffset*Fsurf!C54*s_EF_ow*(1/365)*s_ET_ow*(1/24)))*Rad_Spec!BF54,".")</f>
        <v>2110.7822606514774</v>
      </c>
      <c r="L54" s="30">
        <f>IFERROR((s_DL/(Rad_Spec!BB54*s_GSF_s*s_Fam*s_Foffset*Fsurf!C54*s_EF_ow*(1/365)*s_ET_ow*(1/24)))*Rad_Spec!BF54,".")</f>
        <v>1678.9433210870009</v>
      </c>
      <c r="M54" s="30">
        <f>IFERROR((s_DL/(Rad_Spec!AY54*s_GSF_s*s_Fam*s_Foffset*Fsurf!C54*s_EF_ow*(1/365)*s_ET_ow*(1/24)))*Rad_Spec!BF54,".")</f>
        <v>4338.7537027661474</v>
      </c>
      <c r="N54" s="30">
        <f>IFERROR((s_DL/(Rad_Spec!AV54*s_GSF_s*s_Fam*s_Foffset*acf!D54*s_ET_ow*(1/24)*s_EF_ow*(1/365)))*Rad_Spec!BF54,".")</f>
        <v>2039.9338912780372</v>
      </c>
      <c r="O54" s="30">
        <f>IFERROR((s_DL/(Rad_Spec!AZ54*s_GSF_s*s_Fam*s_Foffset*acf!E54*s_ET_ow*(1/24)*s_EF_ow*(1/365)))*Rad_Spec!BF54,".")</f>
        <v>6059.948148792133</v>
      </c>
      <c r="P54" s="30">
        <f>IFERROR((s_DL/(Rad_Spec!BA54*s_GSF_s*s_Fam*s_Foffset*acf!F54*s_ET_ow*(1/24)*s_EF_ow*(1/365)))*Rad_Spec!BF54,".")</f>
        <v>2671.8985449413303</v>
      </c>
      <c r="Q54" s="30">
        <f>IFERROR((s_DL/(Rad_Spec!BB54*s_GSF_s*s_Fam*s_Foffset*acf!G54*s_ET_ow*(1/24)*s_EF_ow*(1/365)))*Rad_Spec!BF54,".")</f>
        <v>2187.4783832788266</v>
      </c>
      <c r="R54" s="30">
        <f>IFERROR((s_DL/(Rad_Spec!AY54*s_GSF_s*s_Fam*s_Foffset*acf!C54*s_ET_ow*(1/24)*s_EF_ow*(1/365)))*Rad_Spec!BF54,".")</f>
        <v>5021.3842853346887</v>
      </c>
    </row>
    <row r="55" spans="1:18">
      <c r="A55" s="88" t="s">
        <v>62</v>
      </c>
      <c r="B55" s="28"/>
      <c r="C55" s="30">
        <f>IFERROR((s_DL/(k_decay*Rad_Spec!V55*s_IFD_ow*s_EF_ow))*Rad_Spec!BF55,".")</f>
        <v>6.7017478603883527</v>
      </c>
      <c r="D55" s="30">
        <f>IFERROR((s_DL/(k_decay*Rad_Spec!AN55*s_IRA_ow*(1/s_PEFm_ui)*s_SLF*s_ET_ow*s_EF_ow))*Rad_Spec!BF55,".")</f>
        <v>1.635430750742271E-2</v>
      </c>
      <c r="E55" s="30">
        <f>IFERROR((s_DL/(k_decay*Rad_Spec!AN55*s_IRA_ow*(1/s_PEF)*s_SLF*s_ET_ow*s_EF_ow))*Rad_Spec!BF55,".")</f>
        <v>5.825153000916627</v>
      </c>
      <c r="F55" s="30">
        <f>IFERROR((s_DL/(k_decay*Rad_Spec!AY55*s_GSF_s*s_Fam*s_Foffset*acf!C55*s_ET_ow*(1/24)*s_EF_ow*(1/365)))*Rad_Spec!BF55,".")</f>
        <v>109.97192849828697</v>
      </c>
      <c r="G55" s="30">
        <f t="shared" si="4"/>
        <v>3.0305110771554959</v>
      </c>
      <c r="H55" s="30">
        <f t="shared" si="5"/>
        <v>1.6312075246440096E-2</v>
      </c>
      <c r="I55" s="89">
        <f>IFERROR((s_DL/(Rad_Spec!AV55*s_GSF_s*s_Fam*s_Foffset*Fsurf!C55*s_EF_ow*(1/365)*s_ET_ow*(1/24)))*Rad_Spec!BF55,".")</f>
        <v>21.369107733837794</v>
      </c>
      <c r="J55" s="30">
        <f>IFERROR((s_DL/(Rad_Spec!AZ55*s_GSF_s*s_Fam*s_Foffset*Fsurf!C55*s_EF_ow*(1/365)*s_ET_ow*(1/24)))*Rad_Spec!BF55,".")</f>
        <v>119.86453287677925</v>
      </c>
      <c r="K55" s="30">
        <f>IFERROR((s_DL/(Rad_Spec!BA55*s_GSF_s*s_Fam*s_Foffset*Fsurf!C55*s_EF_ow*(1/365)*s_ET_ow*(1/24)))*Rad_Spec!BF55,".")</f>
        <v>42.107393099149007</v>
      </c>
      <c r="L55" s="30">
        <f>IFERROR((s_DL/(Rad_Spec!BB55*s_GSF_s*s_Fam*s_Foffset*Fsurf!C55*s_EF_ow*(1/365)*s_ET_ow*(1/24)))*Rad_Spec!BF55,".")</f>
        <v>25.934326204248599</v>
      </c>
      <c r="M55" s="30">
        <f>IFERROR((s_DL/(Rad_Spec!AY55*s_GSF_s*s_Fam*s_Foffset*Fsurf!C55*s_EF_ow*(1/365)*s_ET_ow*(1/24)))*Rad_Spec!BF55,".")</f>
        <v>89.384010943642167</v>
      </c>
      <c r="N55" s="30">
        <f>IFERROR((s_DL/(Rad_Spec!AV55*s_GSF_s*s_Fam*s_Foffset*acf!D55*s_ET_ow*(1/24)*s_EF_ow*(1/365)))*Rad_Spec!BF55,".")</f>
        <v>21.285484115711739</v>
      </c>
      <c r="O55" s="30">
        <f>IFERROR((s_DL/(Rad_Spec!AZ55*s_GSF_s*s_Fam*s_Foffset*acf!E55*s_ET_ow*(1/24)*s_EF_ow*(1/365)))*Rad_Spec!BF55,".")</f>
        <v>119.48880366795395</v>
      </c>
      <c r="P55" s="30">
        <f>IFERROR((s_DL/(Rad_Spec!BA55*s_GSF_s*s_Fam*s_Foffset*acf!F55*s_ET_ow*(1/24)*s_EF_ow*(1/365)))*Rad_Spec!BF55,".")</f>
        <v>41.496007013520419</v>
      </c>
      <c r="Q55" s="30">
        <f>IFERROR((s_DL/(Rad_Spec!BB55*s_GSF_s*s_Fam*s_Foffset*acf!G55*s_ET_ow*(1/24)*s_EF_ow*(1/365)))*Rad_Spec!BF55,".")</f>
        <v>26.34385412368859</v>
      </c>
      <c r="R55" s="30">
        <f>IFERROR((s_DL/(Rad_Spec!AY55*s_GSF_s*s_Fam*s_Foffset*acf!C55*s_ET_ow*(1/24)*s_EF_ow*(1/365)))*Rad_Spec!BF55,".")</f>
        <v>97.302817871794147</v>
      </c>
    </row>
    <row r="56" spans="1:18">
      <c r="A56" s="88" t="s">
        <v>63</v>
      </c>
      <c r="B56" s="28"/>
      <c r="C56" s="30" t="str">
        <f>IFERROR((s_DL/(k_decay*Rad_Spec!V56*s_IFD_ow*s_EF_ow))*Rad_Spec!BF56,".")</f>
        <v>.</v>
      </c>
      <c r="D56" s="30" t="str">
        <f>IFERROR((s_DL/(k_decay*Rad_Spec!AN56*s_IRA_ow*(1/s_PEFm_ui)*s_SLF*s_ET_ow*s_EF_ow))*Rad_Spec!BF56,".")</f>
        <v>.</v>
      </c>
      <c r="E56" s="30" t="str">
        <f>IFERROR((s_DL/(k_decay*Rad_Spec!AN56*s_IRA_ow*(1/s_PEF)*s_SLF*s_ET_ow*s_EF_ow))*Rad_Spec!BF56,".")</f>
        <v>.</v>
      </c>
      <c r="F56" s="30">
        <f>IFERROR((s_DL/(k_decay*Rad_Spec!AY56*s_GSF_s*s_Fam*s_Foffset*acf!C56*s_ET_ow*(1/24)*s_EF_ow*(1/365)))*Rad_Spec!BF56,".")</f>
        <v>15188.990007542627</v>
      </c>
      <c r="G56" s="30">
        <f t="shared" si="4"/>
        <v>15188.990007542629</v>
      </c>
      <c r="H56" s="30">
        <f t="shared" si="5"/>
        <v>15188.990007542629</v>
      </c>
      <c r="I56" s="89">
        <f>IFERROR((s_DL/(Rad_Spec!AV56*s_GSF_s*s_Fam*s_Foffset*Fsurf!C56*s_EF_ow*(1/365)*s_ET_ow*(1/24)))*Rad_Spec!BF56,".")</f>
        <v>2411.504183111877</v>
      </c>
      <c r="J56" s="30">
        <f>IFERROR((s_DL/(Rad_Spec!AZ56*s_GSF_s*s_Fam*s_Foffset*Fsurf!C56*s_EF_ow*(1/365)*s_ET_ow*(1/24)))*Rad_Spec!BF56,".")</f>
        <v>11591.296773491087</v>
      </c>
      <c r="K56" s="30">
        <f>IFERROR((s_DL/(Rad_Spec!BA56*s_GSF_s*s_Fam*s_Foffset*Fsurf!C56*s_EF_ow*(1/365)*s_ET_ow*(1/24)))*Rad_Spec!BF56,".")</f>
        <v>4052.9009697521296</v>
      </c>
      <c r="L56" s="30">
        <f>IFERROR((s_DL/(Rad_Spec!BB56*s_GSF_s*s_Fam*s_Foffset*Fsurf!C56*s_EF_ow*(1/365)*s_ET_ow*(1/24)))*Rad_Spec!BF56,".")</f>
        <v>2650.4489573531459</v>
      </c>
      <c r="M56" s="30">
        <f>IFERROR((s_DL/(Rad_Spec!AY56*s_GSF_s*s_Fam*s_Foffset*Fsurf!C56*s_EF_ow*(1/365)*s_ET_ow*(1/24)))*Rad_Spec!BF56,".")</f>
        <v>11722.96042970913</v>
      </c>
      <c r="N56" s="30">
        <f>IFERROR((s_DL/(Rad_Spec!AV56*s_GSF_s*s_Fam*s_Foffset*acf!D56*s_ET_ow*(1/24)*s_EF_ow*(1/365)))*Rad_Spec!BF56,".")</f>
        <v>2807.7060681014768</v>
      </c>
      <c r="O56" s="30">
        <f>IFERROR((s_DL/(Rad_Spec!AZ56*s_GSF_s*s_Fam*s_Foffset*acf!E56*s_ET_ow*(1/24)*s_EF_ow*(1/365)))*Rad_Spec!BF56,".")</f>
        <v>13231.110431324567</v>
      </c>
      <c r="P56" s="30">
        <f>IFERROR((s_DL/(Rad_Spec!BA56*s_GSF_s*s_Fam*s_Foffset*acf!F56*s_ET_ow*(1/24)*s_EF_ow*(1/365)))*Rad_Spec!BF56,".")</f>
        <v>4621.4926151946665</v>
      </c>
      <c r="Q56" s="30">
        <f>IFERROR((s_DL/(Rad_Spec!BB56*s_GSF_s*s_Fam*s_Foffset*acf!G56*s_ET_ow*(1/24)*s_EF_ow*(1/365)))*Rad_Spec!BF56,".")</f>
        <v>3106.8176519967337</v>
      </c>
      <c r="R56" s="30">
        <f>IFERROR((s_DL/(Rad_Spec!AY56*s_GSF_s*s_Fam*s_Foffset*acf!C56*s_ET_ow*(1/24)*s_EF_ow*(1/365)))*Rad_Spec!BF56,".")</f>
        <v>13439.170782418738</v>
      </c>
    </row>
    <row r="57" spans="1:18">
      <c r="A57" s="88" t="s">
        <v>64</v>
      </c>
      <c r="B57" s="28"/>
      <c r="C57" s="30" t="str">
        <f>IFERROR((s_DL/(k_decay*Rad_Spec!V57*s_IFD_ow*s_EF_ow))*Rad_Spec!BF57,".")</f>
        <v>.</v>
      </c>
      <c r="D57" s="30" t="str">
        <f>IFERROR((s_DL/(k_decay*Rad_Spec!AN57*s_IRA_ow*(1/s_PEFm_ui)*s_SLF*s_ET_ow*s_EF_ow))*Rad_Spec!BF57,".")</f>
        <v>.</v>
      </c>
      <c r="E57" s="30" t="str">
        <f>IFERROR((s_DL/(k_decay*Rad_Spec!AN57*s_IRA_ow*(1/s_PEF)*s_SLF*s_ET_ow*s_EF_ow))*Rad_Spec!BF57,".")</f>
        <v>.</v>
      </c>
      <c r="F57" s="30">
        <f>IFERROR((s_DL/(k_decay*Rad_Spec!AY57*s_GSF_s*s_Fam*s_Foffset*acf!C57*s_ET_ow*(1/24)*s_EF_ow*(1/365)))*Rad_Spec!BF57,".")</f>
        <v>417306.75800848624</v>
      </c>
      <c r="G57" s="30">
        <f t="shared" si="4"/>
        <v>417306.75800848624</v>
      </c>
      <c r="H57" s="30">
        <f t="shared" si="5"/>
        <v>417306.75800848624</v>
      </c>
      <c r="I57" s="89" t="str">
        <f>IFERROR((s_DL/(Rad_Spec!AV57*s_GSF_s*s_Fam*s_Foffset*Fsurf!C57*s_EF_ow*(1/365)*s_ET_ow*(1/24)))*Rad_Spec!BF57,".")</f>
        <v>.</v>
      </c>
      <c r="J57" s="30" t="str">
        <f>IFERROR((s_DL/(Rad_Spec!AZ57*s_GSF_s*s_Fam*s_Foffset*Fsurf!C57*s_EF_ow*(1/365)*s_ET_ow*(1/24)))*Rad_Spec!BF57,".")</f>
        <v>.</v>
      </c>
      <c r="K57" s="30" t="str">
        <f>IFERROR((s_DL/(Rad_Spec!BA57*s_GSF_s*s_Fam*s_Foffset*Fsurf!C57*s_EF_ow*(1/365)*s_ET_ow*(1/24)))*Rad_Spec!BF57,".")</f>
        <v>.</v>
      </c>
      <c r="L57" s="30" t="str">
        <f>IFERROR((s_DL/(Rad_Spec!BB57*s_GSF_s*s_Fam*s_Foffset*Fsurf!C57*s_EF_ow*(1/365)*s_ET_ow*(1/24)))*Rad_Spec!BF57,".")</f>
        <v>.</v>
      </c>
      <c r="M57" s="30" t="str">
        <f>IFERROR((s_DL/(Rad_Spec!AY57*s_GSF_s*s_Fam*s_Foffset*Fsurf!C57*s_EF_ow*(1/365)*s_ET_ow*(1/24)))*Rad_Spec!BF57,".")</f>
        <v>.</v>
      </c>
      <c r="N57" s="30">
        <f>IFERROR((s_DL/(Rad_Spec!AV57*s_GSF_s*s_Fam*s_Foffset*acf!D57*s_ET_ow*(1/24)*s_EF_ow*(1/365)))*Rad_Spec!BF57,".")</f>
        <v>68596.636522247194</v>
      </c>
      <c r="O57" s="30">
        <f>IFERROR((s_DL/(Rad_Spec!AZ57*s_GSF_s*s_Fam*s_Foffset*acf!E57*s_ET_ow*(1/24)*s_EF_ow*(1/365)))*Rad_Spec!BF57,".")</f>
        <v>351952.62825403886</v>
      </c>
      <c r="P57" s="30">
        <f>IFERROR((s_DL/(Rad_Spec!BA57*s_GSF_s*s_Fam*s_Foffset*acf!F57*s_ET_ow*(1/24)*s_EF_ow*(1/365)))*Rad_Spec!BF57,".")</f>
        <v>123165.82581278062</v>
      </c>
      <c r="Q57" s="30">
        <f>IFERROR((s_DL/(Rad_Spec!BB57*s_GSF_s*s_Fam*s_Foffset*acf!G57*s_ET_ow*(1/24)*s_EF_ow*(1/365)))*Rad_Spec!BF57,".")</f>
        <v>80353.620448801943</v>
      </c>
      <c r="R57" s="30">
        <f>IFERROR((s_DL/(Rad_Spec!AY57*s_GSF_s*s_Fam*s_Foffset*acf!C57*s_ET_ow*(1/24)*s_EF_ow*(1/365)))*Rad_Spec!BF57,".")</f>
        <v>369231.71236195153</v>
      </c>
    </row>
    <row r="58" spans="1:18">
      <c r="A58" s="88" t="s">
        <v>65</v>
      </c>
      <c r="B58" s="28"/>
      <c r="C58" s="30">
        <f>IFERROR((s_DL/(k_decay*Rad_Spec!V58*s_IFD_ow*s_EF_ow))*Rad_Spec!BF58,".")</f>
        <v>47.906830930703897</v>
      </c>
      <c r="D58" s="30">
        <f>IFERROR((s_DL/(k_decay*Rad_Spec!AN58*s_IRA_ow*(1/s_PEFm_ui)*s_SLF*s_ET_ow*s_EF_ow))*Rad_Spec!BF58,".")</f>
        <v>0.16382246812784138</v>
      </c>
      <c r="E58" s="30">
        <f>IFERROR((s_DL/(k_decay*Rad_Spec!AN58*s_IRA_ow*(1/s_PEF)*s_SLF*s_ET_ow*s_EF_ow))*Rad_Spec!BF58,".")</f>
        <v>58.351045521147299</v>
      </c>
      <c r="F58" s="30">
        <f>IFERROR((s_DL/(k_decay*Rad_Spec!AY58*s_GSF_s*s_Fam*s_Foffset*acf!C58*s_ET_ow*(1/24)*s_EF_ow*(1/365)))*Rad_Spec!BF58,".")</f>
        <v>45.529007202084173</v>
      </c>
      <c r="G58" s="30">
        <f t="shared" si="4"/>
        <v>16.673468634429913</v>
      </c>
      <c r="H58" s="30">
        <f t="shared" si="5"/>
        <v>0.16268080587461092</v>
      </c>
      <c r="I58" s="89">
        <f>IFERROR((s_DL/(Rad_Spec!AV58*s_GSF_s*s_Fam*s_Foffset*Fsurf!C58*s_EF_ow*(1/365)*s_ET_ow*(1/24)))*Rad_Spec!BF58,".")</f>
        <v>8.3024754534226073</v>
      </c>
      <c r="J58" s="30">
        <f>IFERROR((s_DL/(Rad_Spec!AZ58*s_GSF_s*s_Fam*s_Foffset*Fsurf!C58*s_EF_ow*(1/365)*s_ET_ow*(1/24)))*Rad_Spec!BF58,".")</f>
        <v>35.235591700951623</v>
      </c>
      <c r="K58" s="30">
        <f>IFERROR((s_DL/(Rad_Spec!BA58*s_GSF_s*s_Fam*s_Foffset*Fsurf!C58*s_EF_ow*(1/365)*s_ET_ow*(1/24)))*Rad_Spec!BF58,".")</f>
        <v>12.737338117983752</v>
      </c>
      <c r="L58" s="30">
        <f>IFERROR((s_DL/(Rad_Spec!BB58*s_GSF_s*s_Fam*s_Foffset*Fsurf!C58*s_EF_ow*(1/365)*s_ET_ow*(1/24)))*Rad_Spec!BF58,".")</f>
        <v>8.763724089723862</v>
      </c>
      <c r="M58" s="30">
        <f>IFERROR((s_DL/(Rad_Spec!AY58*s_GSF_s*s_Fam*s_Foffset*Fsurf!C58*s_EF_ow*(1/365)*s_ET_ow*(1/24)))*Rad_Spec!BF58,".")</f>
        <v>35.349817833656566</v>
      </c>
      <c r="N58" s="30">
        <f>IFERROR((s_DL/(Rad_Spec!AV58*s_GSF_s*s_Fam*s_Foffset*acf!D58*s_ET_ow*(1/24)*s_EF_ow*(1/365)))*Rad_Spec!BF58,".")</f>
        <v>9.6510487003582099</v>
      </c>
      <c r="O58" s="30">
        <f>IFERROR((s_DL/(Rad_Spec!AZ58*s_GSF_s*s_Fam*s_Foffset*acf!E58*s_ET_ow*(1/24)*s_EF_ow*(1/365)))*Rad_Spec!BF58,".")</f>
        <v>39.965040304611243</v>
      </c>
      <c r="P58" s="30">
        <f>IFERROR((s_DL/(Rad_Spec!BA58*s_GSF_s*s_Fam*s_Foffset*acf!F58*s_ET_ow*(1/24)*s_EF_ow*(1/365)))*Rad_Spec!BF58,".")</f>
        <v>14.36379005116596</v>
      </c>
      <c r="Q58" s="30">
        <f>IFERROR((s_DL/(Rad_Spec!BB58*s_GSF_s*s_Fam*s_Foffset*acf!G58*s_ET_ow*(1/24)*s_EF_ow*(1/365)))*Rad_Spec!BF58,".")</f>
        <v>10.315287321194567</v>
      </c>
      <c r="R58" s="30">
        <f>IFERROR((s_DL/(Rad_Spec!AY58*s_GSF_s*s_Fam*s_Foffset*acf!C58*s_ET_ow*(1/24)*s_EF_ow*(1/365)))*Rad_Spec!BF58,".")</f>
        <v>40.283922962549553</v>
      </c>
    </row>
    <row r="59" spans="1:18">
      <c r="A59" s="88" t="s">
        <v>66</v>
      </c>
      <c r="B59" s="28"/>
      <c r="C59" s="30">
        <f>IFERROR((s_DL/(k_decay*Rad_Spec!V59*s_IFD_ow*s_EF_ow))*Rad_Spec!BF59,".")</f>
        <v>5538.4591493357411</v>
      </c>
      <c r="D59" s="30">
        <f>IFERROR((s_DL/(k_decay*Rad_Spec!AN59*s_IRA_ow*(1/s_PEFm_ui)*s_SLF*s_ET_ow*s_EF_ow))*Rad_Spec!BF59,".")</f>
        <v>280.70104409312302</v>
      </c>
      <c r="E59" s="30">
        <f>IFERROR((s_DL/(k_decay*Rad_Spec!AN59*s_IRA_ow*(1/s_PEF)*s_SLF*s_ET_ow*s_EF_ow))*Rad_Spec!BF59,".")</f>
        <v>99981.398088384492</v>
      </c>
      <c r="F59" s="30">
        <f>IFERROR((s_DL/(k_decay*Rad_Spec!AY59*s_GSF_s*s_Fam*s_Foffset*acf!C59*s_ET_ow*(1/24)*s_EF_ow*(1/365)))*Rad_Spec!BF59,".")</f>
        <v>5080.7019769228737</v>
      </c>
      <c r="G59" s="30">
        <f t="shared" si="4"/>
        <v>2581.4399798115701</v>
      </c>
      <c r="H59" s="30">
        <f t="shared" si="5"/>
        <v>253.81433168299424</v>
      </c>
      <c r="I59" s="89">
        <f>IFERROR((s_DL/(Rad_Spec!AV59*s_GSF_s*s_Fam*s_Foffset*Fsurf!C59*s_EF_ow*(1/365)*s_ET_ow*(1/24)))*Rad_Spec!BF59,".")</f>
        <v>735.86393864269223</v>
      </c>
      <c r="J59" s="30">
        <f>IFERROR((s_DL/(Rad_Spec!AZ59*s_GSF_s*s_Fam*s_Foffset*Fsurf!C59*s_EF_ow*(1/365)*s_ET_ow*(1/24)))*Rad_Spec!BF59,".")</f>
        <v>4014.6384667522648</v>
      </c>
      <c r="K59" s="30">
        <f>IFERROR((s_DL/(Rad_Spec!BA59*s_GSF_s*s_Fam*s_Foffset*Fsurf!C59*s_EF_ow*(1/365)*s_ET_ow*(1/24)))*Rad_Spec!BF59,".")</f>
        <v>1392.0889228868243</v>
      </c>
      <c r="L59" s="30">
        <f>IFERROR((s_DL/(Rad_Spec!BB59*s_GSF_s*s_Fam*s_Foffset*Fsurf!C59*s_EF_ow*(1/365)*s_ET_ow*(1/24)))*Rad_Spec!BF59,".")</f>
        <v>869.11497618069302</v>
      </c>
      <c r="M59" s="30">
        <f>IFERROR((s_DL/(Rad_Spec!AY59*s_GSF_s*s_Fam*s_Foffset*Fsurf!C59*s_EF_ow*(1/365)*s_ET_ow*(1/24)))*Rad_Spec!BF59,".")</f>
        <v>4078.2211558994104</v>
      </c>
      <c r="N59" s="30">
        <f>IFERROR((s_DL/(Rad_Spec!AV59*s_GSF_s*s_Fam*s_Foffset*acf!D59*s_ET_ow*(1/24)*s_EF_ow*(1/365)))*Rad_Spec!BF59,".")</f>
        <v>746.70631926687918</v>
      </c>
      <c r="O59" s="30">
        <f>IFERROR((s_DL/(Rad_Spec!AZ59*s_GSF_s*s_Fam*s_Foffset*acf!E59*s_ET_ow*(1/24)*s_EF_ow*(1/365)))*Rad_Spec!BF59,".")</f>
        <v>4116.9404215903187</v>
      </c>
      <c r="P59" s="30">
        <f>IFERROR((s_DL/(Rad_Spec!BA59*s_GSF_s*s_Fam*s_Foffset*acf!F59*s_ET_ow*(1/24)*s_EF_ow*(1/365)))*Rad_Spec!BF59,".")</f>
        <v>1416.7575923516779</v>
      </c>
      <c r="Q59" s="30">
        <f>IFERROR((s_DL/(Rad_Spec!BB59*s_GSF_s*s_Fam*s_Foffset*acf!G59*s_ET_ow*(1/24)*s_EF_ow*(1/365)))*Rad_Spec!BF59,".")</f>
        <v>908.79196422372456</v>
      </c>
      <c r="R59" s="30">
        <f>IFERROR((s_DL/(Rad_Spec!AY59*s_GSF_s*s_Fam*s_Foffset*acf!C59*s_ET_ow*(1/24)*s_EF_ow*(1/365)))*Rad_Spec!BF59,".")</f>
        <v>4495.3891949716199</v>
      </c>
    </row>
    <row r="60" spans="1:18">
      <c r="A60" s="88" t="s">
        <v>67</v>
      </c>
      <c r="B60" s="28"/>
      <c r="C60" s="30">
        <f>IFERROR((s_DL/(k_decay*Rad_Spec!V60*s_IFD_ow*s_EF_ow))*Rad_Spec!BF60,".")</f>
        <v>3509125.2126735761</v>
      </c>
      <c r="D60" s="30">
        <f>IFERROR((s_DL/(k_decay*Rad_Spec!AN60*s_IRA_ow*(1/s_PEFm_ui)*s_SLF*s_ET_ow*s_EF_ow))*Rad_Spec!BF60,".")</f>
        <v>221213.63274162891</v>
      </c>
      <c r="E60" s="30">
        <f>IFERROR((s_DL/(k_decay*Rad_Spec!AN60*s_IRA_ow*(1/s_PEF)*s_SLF*s_ET_ow*s_EF_ow))*Rad_Spec!BF60,".")</f>
        <v>78792896.368355036</v>
      </c>
      <c r="F60" s="30">
        <f>IFERROR((s_DL/(k_decay*Rad_Spec!AY60*s_GSF_s*s_Fam*s_Foffset*acf!C60*s_ET_ow*(1/24)*s_EF_ow*(1/365)))*Rad_Spec!BF60,".")</f>
        <v>160365.46660554162</v>
      </c>
      <c r="G60" s="30">
        <f t="shared" si="4"/>
        <v>153059.2104605934</v>
      </c>
      <c r="H60" s="30">
        <f t="shared" si="5"/>
        <v>90569.497617631103</v>
      </c>
      <c r="I60" s="89">
        <f>IFERROR((s_DL/(Rad_Spec!AV60*s_GSF_s*s_Fam*s_Foffset*Fsurf!C60*s_EF_ow*(1/365)*s_ET_ow*(1/24)))*Rad_Spec!BF60,".")</f>
        <v>28540.962578311035</v>
      </c>
      <c r="J60" s="30">
        <f>IFERROR((s_DL/(Rad_Spec!AZ60*s_GSF_s*s_Fam*s_Foffset*Fsurf!C60*s_EF_ow*(1/365)*s_ET_ow*(1/24)))*Rad_Spec!BF60,".")</f>
        <v>136239.22266345887</v>
      </c>
      <c r="K60" s="30">
        <f>IFERROR((s_DL/(Rad_Spec!BA60*s_GSF_s*s_Fam*s_Foffset*Fsurf!C60*s_EF_ow*(1/365)*s_ET_ow*(1/24)))*Rad_Spec!BF60,".")</f>
        <v>48111.908346295757</v>
      </c>
      <c r="L60" s="30">
        <f>IFERROR((s_DL/(Rad_Spec!BB60*s_GSF_s*s_Fam*s_Foffset*Fsurf!C60*s_EF_ow*(1/365)*s_ET_ow*(1/24)))*Rad_Spec!BF60,".")</f>
        <v>31416.358061946856</v>
      </c>
      <c r="M60" s="30">
        <f>IFERROR((s_DL/(Rad_Spec!AY60*s_GSF_s*s_Fam*s_Foffset*Fsurf!C60*s_EF_ow*(1/365)*s_ET_ow*(1/24)))*Rad_Spec!BF60,".")</f>
        <v>125738.77216251675</v>
      </c>
      <c r="N60" s="30">
        <f>IFERROR((s_DL/(Rad_Spec!AV60*s_GSF_s*s_Fam*s_Foffset*acf!D60*s_ET_ow*(1/24)*s_EF_ow*(1/365)))*Rad_Spec!BF60,".")</f>
        <v>30138.545919312779</v>
      </c>
      <c r="O60" s="30">
        <f>IFERROR((s_DL/(Rad_Spec!AZ60*s_GSF_s*s_Fam*s_Foffset*acf!E60*s_ET_ow*(1/24)*s_EF_ow*(1/365)))*Rad_Spec!BF60,".")</f>
        <v>144888.44659464978</v>
      </c>
      <c r="P60" s="30">
        <f>IFERROR((s_DL/(Rad_Spec!BA60*s_GSF_s*s_Fam*s_Foffset*acf!F60*s_ET_ow*(1/24)*s_EF_ow*(1/365)))*Rad_Spec!BF60,".")</f>
        <v>50938.378370535531</v>
      </c>
      <c r="Q60" s="30">
        <f>IFERROR((s_DL/(Rad_Spec!BB60*s_GSF_s*s_Fam*s_Foffset*acf!G60*s_ET_ow*(1/24)*s_EF_ow*(1/365)))*Rad_Spec!BF60,".")</f>
        <v>33297.930018432147</v>
      </c>
      <c r="R60" s="30">
        <f>IFERROR((s_DL/(Rad_Spec!AY60*s_GSF_s*s_Fam*s_Foffset*acf!C60*s_ET_ow*(1/24)*s_EF_ow*(1/365)))*Rad_Spec!BF60,".")</f>
        <v>141890.86254213835</v>
      </c>
    </row>
    <row r="61" spans="1:18">
      <c r="A61" s="88" t="s">
        <v>68</v>
      </c>
      <c r="B61" s="28"/>
      <c r="C61" s="30">
        <f>IFERROR((s_DL/(k_decay*Rad_Spec!V61*s_IFD_ow*s_EF_ow))*Rad_Spec!BF61,".")</f>
        <v>25497439.217577789</v>
      </c>
      <c r="D61" s="30">
        <f>IFERROR((s_DL/(k_decay*Rad_Spec!AN61*s_IRA_ow*(1/s_PEFm_ui)*s_SLF*s_ET_ow*s_EF_ow))*Rad_Spec!BF61,".")</f>
        <v>1170403.7673107954</v>
      </c>
      <c r="E61" s="30">
        <f>IFERROR((s_DL/(k_decay*Rad_Spec!AN61*s_IRA_ow*(1/s_PEF)*s_SLF*s_ET_ow*s_EF_ow))*Rad_Spec!BF61,".")</f>
        <v>416879835.13458008</v>
      </c>
      <c r="F61" s="30">
        <f>IFERROR((s_DL/(k_decay*Rad_Spec!AY61*s_GSF_s*s_Fam*s_Foffset*acf!C61*s_ET_ow*(1/24)*s_EF_ow*(1/365)))*Rad_Spec!BF61,".")</f>
        <v>394069.70740353782</v>
      </c>
      <c r="G61" s="30">
        <f t="shared" si="4"/>
        <v>387711.03330768947</v>
      </c>
      <c r="H61" s="30">
        <f t="shared" si="5"/>
        <v>291439.1729633353</v>
      </c>
      <c r="I61" s="89">
        <f>IFERROR((s_DL/(Rad_Spec!AV61*s_GSF_s*s_Fam*s_Foffset*Fsurf!C61*s_EF_ow*(1/365)*s_ET_ow*(1/24)))*Rad_Spec!BF61,".")</f>
        <v>58575.492904140679</v>
      </c>
      <c r="J61" s="30">
        <f>IFERROR((s_DL/(Rad_Spec!AZ61*s_GSF_s*s_Fam*s_Foffset*Fsurf!C61*s_EF_ow*(1/365)*s_ET_ow*(1/24)))*Rad_Spec!BF61,".")</f>
        <v>319808.72562605538</v>
      </c>
      <c r="K61" s="30">
        <f>IFERROR((s_DL/(Rad_Spec!BA61*s_GSF_s*s_Fam*s_Foffset*Fsurf!C61*s_EF_ow*(1/365)*s_ET_ow*(1/24)))*Rad_Spec!BF61,".")</f>
        <v>110850.03637237777</v>
      </c>
      <c r="L61" s="30">
        <f>IFERROR((s_DL/(Rad_Spec!BB61*s_GSF_s*s_Fam*s_Foffset*Fsurf!C61*s_EF_ow*(1/365)*s_ET_ow*(1/24)))*Rad_Spec!BF61,".")</f>
        <v>69212.336142952292</v>
      </c>
      <c r="M61" s="30">
        <f>IFERROR((s_DL/(Rad_Spec!AY61*s_GSF_s*s_Fam*s_Foffset*Fsurf!C61*s_EF_ow*(1/365)*s_ET_ow*(1/24)))*Rad_Spec!BF61,".")</f>
        <v>317573.23019579618</v>
      </c>
      <c r="N61" s="30">
        <f>IFERROR((s_DL/(Rad_Spec!AV61*s_GSF_s*s_Fam*s_Foffset*acf!D61*s_ET_ow*(1/24)*s_EF_ow*(1/365)))*Rad_Spec!BF61,".")</f>
        <v>59576.535383493159</v>
      </c>
      <c r="O61" s="30">
        <f>IFERROR((s_DL/(Rad_Spec!AZ61*s_GSF_s*s_Fam*s_Foffset*acf!E61*s_ET_ow*(1/24)*s_EF_ow*(1/365)))*Rad_Spec!BF61,".")</f>
        <v>326377.34602004173</v>
      </c>
      <c r="P61" s="30">
        <f>IFERROR((s_DL/(Rad_Spec!BA61*s_GSF_s*s_Fam*s_Foffset*acf!F61*s_ET_ow*(1/24)*s_EF_ow*(1/365)))*Rad_Spec!BF61,".")</f>
        <v>112520.8324851194</v>
      </c>
      <c r="Q61" s="30">
        <f>IFERROR((s_DL/(Rad_Spec!BB61*s_GSF_s*s_Fam*s_Foffset*acf!G61*s_ET_ow*(1/24)*s_EF_ow*(1/365)))*Rad_Spec!BF61,".")</f>
        <v>70859.8689860093</v>
      </c>
      <c r="R61" s="30">
        <f>IFERROR((s_DL/(Rad_Spec!AY61*s_GSF_s*s_Fam*s_Foffset*acf!C61*s_ET_ow*(1/24)*s_EF_ow*(1/365)))*Rad_Spec!BF61,".")</f>
        <v>348671.64277177246</v>
      </c>
    </row>
    <row r="62" spans="1:18">
      <c r="A62" s="88" t="s">
        <v>69</v>
      </c>
      <c r="B62" s="28"/>
      <c r="C62" s="30" t="str">
        <f>IFERROR((s_DL/(k_decay*Rad_Spec!V62*s_IFD_ow*s_EF_ow))*Rad_Spec!BF62,".")</f>
        <v>.</v>
      </c>
      <c r="D62" s="30" t="str">
        <f>IFERROR((s_DL/(k_decay*Rad_Spec!AN62*s_IRA_ow*(1/s_PEFm_ui)*s_SLF*s_ET_ow*s_EF_ow))*Rad_Spec!BF62,".")</f>
        <v>.</v>
      </c>
      <c r="E62" s="30" t="str">
        <f>IFERROR((s_DL/(k_decay*Rad_Spec!AN62*s_IRA_ow*(1/s_PEF)*s_SLF*s_ET_ow*s_EF_ow))*Rad_Spec!BF62,".")</f>
        <v>.</v>
      </c>
      <c r="F62" s="30">
        <f>IFERROR((s_DL/(k_decay*Rad_Spec!AY62*s_GSF_s*s_Fam*s_Foffset*acf!C62*s_ET_ow*(1/24)*s_EF_ow*(1/365)))*Rad_Spec!BF62,".")</f>
        <v>758970.50020789029</v>
      </c>
      <c r="G62" s="30">
        <f t="shared" si="4"/>
        <v>758970.50020789017</v>
      </c>
      <c r="H62" s="30">
        <f t="shared" si="5"/>
        <v>758970.50020789017</v>
      </c>
      <c r="I62" s="89">
        <f>IFERROR((s_DL/(Rad_Spec!AV62*s_GSF_s*s_Fam*s_Foffset*Fsurf!C62*s_EF_ow*(1/365)*s_ET_ow*(1/24)))*Rad_Spec!BF62,".")</f>
        <v>130117.00250202406</v>
      </c>
      <c r="J62" s="30">
        <f>IFERROR((s_DL/(Rad_Spec!AZ62*s_GSF_s*s_Fam*s_Foffset*Fsurf!C62*s_EF_ow*(1/365)*s_ET_ow*(1/24)))*Rad_Spec!BF62,".")</f>
        <v>626566.62521038868</v>
      </c>
      <c r="K62" s="30">
        <f>IFERROR((s_DL/(Rad_Spec!BA62*s_GSF_s*s_Fam*s_Foffset*Fsurf!C62*s_EF_ow*(1/365)*s_ET_ow*(1/24)))*Rad_Spec!BF62,".")</f>
        <v>220537.29237631202</v>
      </c>
      <c r="L62" s="30">
        <f>IFERROR((s_DL/(Rad_Spec!BB62*s_GSF_s*s_Fam*s_Foffset*Fsurf!C62*s_EF_ow*(1/365)*s_ET_ow*(1/24)))*Rad_Spec!BF62,".")</f>
        <v>143511.39981840889</v>
      </c>
      <c r="M62" s="30">
        <f>IFERROR((s_DL/(Rad_Spec!AY62*s_GSF_s*s_Fam*s_Foffset*Fsurf!C62*s_EF_ow*(1/365)*s_ET_ow*(1/24)))*Rad_Spec!BF62,".")</f>
        <v>605592.43401242699</v>
      </c>
      <c r="N62" s="30">
        <f>IFERROR((s_DL/(Rad_Spec!AV62*s_GSF_s*s_Fam*s_Foffset*acf!D62*s_ET_ow*(1/24)*s_EF_ow*(1/365)))*Rad_Spec!BF62,".")</f>
        <v>144285.29833002223</v>
      </c>
      <c r="O62" s="30">
        <f>IFERROR((s_DL/(Rad_Spec!AZ62*s_GSF_s*s_Fam*s_Foffset*acf!E62*s_ET_ow*(1/24)*s_EF_ow*(1/365)))*Rad_Spec!BF62,".")</f>
        <v>694792.76884440891</v>
      </c>
      <c r="P62" s="30">
        <f>IFERROR((s_DL/(Rad_Spec!BA62*s_GSF_s*s_Fam*s_Foffset*acf!F62*s_ET_ow*(1/24)*s_EF_ow*(1/365)))*Rad_Spec!BF62,".")</f>
        <v>244551.35310173265</v>
      </c>
      <c r="Q62" s="30">
        <f>IFERROR((s_DL/(Rad_Spec!BB62*s_GSF_s*s_Fam*s_Foffset*acf!G62*s_ET_ow*(1/24)*s_EF_ow*(1/365)))*Rad_Spec!BF62,".")</f>
        <v>159138.19668752456</v>
      </c>
      <c r="R62" s="30">
        <f>IFERROR((s_DL/(Rad_Spec!AY62*s_GSF_s*s_Fam*s_Foffset*acf!C62*s_ET_ow*(1/24)*s_EF_ow*(1/365)))*Rad_Spec!BF62,".")</f>
        <v>671534.72127155797</v>
      </c>
    </row>
    <row r="63" spans="1:18">
      <c r="A63" s="88" t="s">
        <v>70</v>
      </c>
      <c r="B63" s="28"/>
      <c r="C63" s="30">
        <f>IFERROR((s_DL/(k_decay*Rad_Spec!V63*s_IFD_ow*s_EF_ow))*Rad_Spec!BF63,".")</f>
        <v>38539.696046929435</v>
      </c>
      <c r="D63" s="30">
        <f>IFERROR((s_DL/(k_decay*Rad_Spec!AN63*s_IRA_ow*(1/s_PEFm_ui)*s_SLF*s_ET_ow*s_EF_ow))*Rad_Spec!BF63,".")</f>
        <v>1009.7690125234833</v>
      </c>
      <c r="E63" s="30">
        <f>IFERROR((s_DL/(k_decay*Rad_Spec!AN63*s_IRA_ow*(1/s_PEF)*s_SLF*s_ET_ow*s_EF_ow))*Rad_Spec!BF63,".")</f>
        <v>359664.20411650592</v>
      </c>
      <c r="F63" s="30">
        <f>IFERROR((s_DL/(k_decay*Rad_Spec!AY63*s_GSF_s*s_Fam*s_Foffset*acf!C63*s_ET_ow*(1/24)*s_EF_ow*(1/365)))*Rad_Spec!BF63,".")</f>
        <v>2544.8814570700793</v>
      </c>
      <c r="G63" s="30">
        <f t="shared" si="4"/>
        <v>2371.5044472719887</v>
      </c>
      <c r="H63" s="30">
        <f t="shared" si="5"/>
        <v>709.61322454998367</v>
      </c>
      <c r="I63" s="89">
        <f>IFERROR((s_DL/(Rad_Spec!AV63*s_GSF_s*s_Fam*s_Foffset*Fsurf!C63*s_EF_ow*(1/365)*s_ET_ow*(1/24)))*Rad_Spec!BF63,".")</f>
        <v>325.90618114456868</v>
      </c>
      <c r="J63" s="30">
        <f>IFERROR((s_DL/(Rad_Spec!AZ63*s_GSF_s*s_Fam*s_Foffset*Fsurf!C63*s_EF_ow*(1/365)*s_ET_ow*(1/24)))*Rad_Spec!BF63,".")</f>
        <v>2059.8399327751958</v>
      </c>
      <c r="K63" s="30">
        <f>IFERROR((s_DL/(Rad_Spec!BA63*s_GSF_s*s_Fam*s_Foffset*Fsurf!C63*s_EF_ow*(1/365)*s_ET_ow*(1/24)))*Rad_Spec!BF63,".")</f>
        <v>700.77028640805634</v>
      </c>
      <c r="L63" s="30">
        <f>IFERROR((s_DL/(Rad_Spec!BB63*s_GSF_s*s_Fam*s_Foffset*Fsurf!C63*s_EF_ow*(1/365)*s_ET_ow*(1/24)))*Rad_Spec!BF63,".")</f>
        <v>417.38861795707919</v>
      </c>
      <c r="M63" s="30">
        <f>IFERROR((s_DL/(Rad_Spec!AY63*s_GSF_s*s_Fam*s_Foffset*Fsurf!C63*s_EF_ow*(1/365)*s_ET_ow*(1/24)))*Rad_Spec!BF63,".")</f>
        <v>2117.9385988356576</v>
      </c>
      <c r="N63" s="30">
        <f>IFERROR((s_DL/(Rad_Spec!AV63*s_GSF_s*s_Fam*s_Foffset*acf!D63*s_ET_ow*(1/24)*s_EF_ow*(1/365)))*Rad_Spec!BF63,".")</f>
        <v>307.4581296367528</v>
      </c>
      <c r="O63" s="30">
        <f>IFERROR((s_DL/(Rad_Spec!AZ63*s_GSF_s*s_Fam*s_Foffset*acf!E63*s_ET_ow*(1/24)*s_EF_ow*(1/365)))*Rad_Spec!BF63,".")</f>
        <v>1969.3711064050215</v>
      </c>
      <c r="P63" s="30">
        <f>IFERROR((s_DL/(Rad_Spec!BA63*s_GSF_s*s_Fam*s_Foffset*acf!F63*s_ET_ow*(1/24)*s_EF_ow*(1/365)))*Rad_Spec!BF63,".")</f>
        <v>661.34414666383759</v>
      </c>
      <c r="Q63" s="30">
        <f>IFERROR((s_DL/(Rad_Spec!BB63*s_GSF_s*s_Fam*s_Foffset*acf!G63*s_ET_ow*(1/24)*s_EF_ow*(1/365)))*Rad_Spec!BF63,".")</f>
        <v>398.62727538736527</v>
      </c>
      <c r="R63" s="30">
        <f>IFERROR((s_DL/(Rad_Spec!AY63*s_GSF_s*s_Fam*s_Foffset*acf!C63*s_ET_ow*(1/24)*s_EF_ow*(1/365)))*Rad_Spec!BF63,".")</f>
        <v>2251.7031419200148</v>
      </c>
    </row>
    <row r="64" spans="1:18">
      <c r="A64" s="88" t="s">
        <v>71</v>
      </c>
      <c r="B64" s="28"/>
      <c r="C64" s="30">
        <f>IFERROR((s_DL/(k_decay*Rad_Spec!V64*s_IFD_ow*s_EF_ow))*Rad_Spec!BF64,".")</f>
        <v>14379749.765175367</v>
      </c>
      <c r="D64" s="30">
        <f>IFERROR((s_DL/(k_decay*Rad_Spec!AN64*s_IRA_ow*(1/s_PEFm_ui)*s_SLF*s_ET_ow*s_EF_ow))*Rad_Spec!BF64,".")</f>
        <v>992911.04077551537</v>
      </c>
      <c r="E64" s="30">
        <f>IFERROR((s_DL/(k_decay*Rad_Spec!AN64*s_IRA_ow*(1/s_PEF)*s_SLF*s_ET_ow*s_EF_ow))*Rad_Spec!BF64,".")</f>
        <v>353659653.65342617</v>
      </c>
      <c r="F64" s="30">
        <f>IFERROR((s_DL/(k_decay*Rad_Spec!AY64*s_GSF_s*s_Fam*s_Foffset*acf!C64*s_ET_ow*(1/24)*s_EF_ow*(1/365)))*Rad_Spec!BF64,".")</f>
        <v>134114.87847159346</v>
      </c>
      <c r="G64" s="30">
        <f t="shared" si="4"/>
        <v>132825.68970594031</v>
      </c>
      <c r="H64" s="30">
        <f t="shared" si="5"/>
        <v>117192.40631025759</v>
      </c>
      <c r="I64" s="89">
        <f>IFERROR((s_DL/(Rad_Spec!AV64*s_GSF_s*s_Fam*s_Foffset*Fsurf!C64*s_EF_ow*(1/365)*s_ET_ow*(1/24)))*Rad_Spec!BF64,".")</f>
        <v>20833.145340401112</v>
      </c>
      <c r="J64" s="30">
        <f>IFERROR((s_DL/(Rad_Spec!AZ64*s_GSF_s*s_Fam*s_Foffset*Fsurf!C64*s_EF_ow*(1/365)*s_ET_ow*(1/24)))*Rad_Spec!BF64,".")</f>
        <v>107025.17802323708</v>
      </c>
      <c r="K64" s="30">
        <f>IFERROR((s_DL/(Rad_Spec!BA64*s_GSF_s*s_Fam*s_Foffset*Fsurf!C64*s_EF_ow*(1/365)*s_ET_ow*(1/24)))*Rad_Spec!BF64,".")</f>
        <v>37488.214829567944</v>
      </c>
      <c r="L64" s="30">
        <f>IFERROR((s_DL/(Rad_Spec!BB64*s_GSF_s*s_Fam*s_Foffset*Fsurf!C64*s_EF_ow*(1/365)*s_ET_ow*(1/24)))*Rad_Spec!BF64,".")</f>
        <v>23939.84245256619</v>
      </c>
      <c r="M64" s="30">
        <f>IFERROR((s_DL/(Rad_Spec!AY64*s_GSF_s*s_Fam*s_Foffset*Fsurf!C64*s_EF_ow*(1/365)*s_ET_ow*(1/24)))*Rad_Spec!BF64,".")</f>
        <v>106107.6456047004</v>
      </c>
      <c r="N64" s="30">
        <f>IFERROR((s_DL/(Rad_Spec!AV64*s_GSF_s*s_Fam*s_Foffset*acf!D64*s_ET_ow*(1/24)*s_EF_ow*(1/365)))*Rad_Spec!BF64,".")</f>
        <v>21580.661905027668</v>
      </c>
      <c r="O64" s="30">
        <f>IFERROR((s_DL/(Rad_Spec!AZ64*s_GSF_s*s_Fam*s_Foffset*acf!E64*s_ET_ow*(1/24)*s_EF_ow*(1/365)))*Rad_Spec!BF64,".")</f>
        <v>112109.78097237489</v>
      </c>
      <c r="P64" s="30">
        <f>IFERROR((s_DL/(Rad_Spec!BA64*s_GSF_s*s_Fam*s_Foffset*acf!F64*s_ET_ow*(1/24)*s_EF_ow*(1/365)))*Rad_Spec!BF64,".")</f>
        <v>39106.808105061478</v>
      </c>
      <c r="Q64" s="30">
        <f>IFERROR((s_DL/(Rad_Spec!BB64*s_GSF_s*s_Fam*s_Foffset*acf!G64*s_ET_ow*(1/24)*s_EF_ow*(1/365)))*Rad_Spec!BF64,".")</f>
        <v>25243.379026312716</v>
      </c>
      <c r="R64" s="30">
        <f>IFERROR((s_DL/(Rad_Spec!AY64*s_GSF_s*s_Fam*s_Foffset*acf!C64*s_ET_ow*(1/24)*s_EF_ow*(1/365)))*Rad_Spec!BF64,".")</f>
        <v>118664.42438556068</v>
      </c>
    </row>
    <row r="65" spans="1:18">
      <c r="A65" s="88" t="s">
        <v>72</v>
      </c>
      <c r="B65" s="28"/>
      <c r="C65" s="30" t="str">
        <f>IFERROR((s_DL/(k_decay*Rad_Spec!V65*s_IFD_ow*s_EF_ow))*Rad_Spec!BF65,".")</f>
        <v>.</v>
      </c>
      <c r="D65" s="30" t="str">
        <f>IFERROR((s_DL/(k_decay*Rad_Spec!AN65*s_IRA_ow*(1/s_PEFm_ui)*s_SLF*s_ET_ow*s_EF_ow))*Rad_Spec!BF65,".")</f>
        <v>.</v>
      </c>
      <c r="E65" s="30" t="str">
        <f>IFERROR((s_DL/(k_decay*Rad_Spec!AN65*s_IRA_ow*(1/s_PEF)*s_SLF*s_ET_ow*s_EF_ow))*Rad_Spec!BF65,".")</f>
        <v>.</v>
      </c>
      <c r="F65" s="30">
        <f>IFERROR((s_DL/(k_decay*Rad_Spec!AY65*s_GSF_s*s_Fam*s_Foffset*acf!C65*s_ET_ow*(1/24)*s_EF_ow*(1/365)))*Rad_Spec!BF65,".")</f>
        <v>1715204.8771607173</v>
      </c>
      <c r="G65" s="30">
        <f t="shared" si="4"/>
        <v>1715204.877160717</v>
      </c>
      <c r="H65" s="30">
        <f t="shared" si="5"/>
        <v>1715204.877160717</v>
      </c>
      <c r="I65" s="89" t="str">
        <f>IFERROR((s_DL/(Rad_Spec!AV65*s_GSF_s*s_Fam*s_Foffset*Fsurf!C65*s_EF_ow*(1/365)*s_ET_ow*(1/24)))*Rad_Spec!BF65,".")</f>
        <v>.</v>
      </c>
      <c r="J65" s="30" t="str">
        <f>IFERROR((s_DL/(Rad_Spec!AZ65*s_GSF_s*s_Fam*s_Foffset*Fsurf!C65*s_EF_ow*(1/365)*s_ET_ow*(1/24)))*Rad_Spec!BF65,".")</f>
        <v>.</v>
      </c>
      <c r="K65" s="30" t="str">
        <f>IFERROR((s_DL/(Rad_Spec!BA65*s_GSF_s*s_Fam*s_Foffset*Fsurf!C65*s_EF_ow*(1/365)*s_ET_ow*(1/24)))*Rad_Spec!BF65,".")</f>
        <v>.</v>
      </c>
      <c r="L65" s="30" t="str">
        <f>IFERROR((s_DL/(Rad_Spec!BB65*s_GSF_s*s_Fam*s_Foffset*Fsurf!C65*s_EF_ow*(1/365)*s_ET_ow*(1/24)))*Rad_Spec!BF65,".")</f>
        <v>.</v>
      </c>
      <c r="M65" s="30" t="str">
        <f>IFERROR((s_DL/(Rad_Spec!AY65*s_GSF_s*s_Fam*s_Foffset*Fsurf!C65*s_EF_ow*(1/365)*s_ET_ow*(1/24)))*Rad_Spec!BF65,".")</f>
        <v>.</v>
      </c>
      <c r="N65" s="30">
        <f>IFERROR((s_DL/(Rad_Spec!AV65*s_GSF_s*s_Fam*s_Foffset*acf!D65*s_ET_ow*(1/24)*s_EF_ow*(1/365)))*Rad_Spec!BF65,".")</f>
        <v>365334.3515447817</v>
      </c>
      <c r="O65" s="30">
        <f>IFERROR((s_DL/(Rad_Spec!AZ65*s_GSF_s*s_Fam*s_Foffset*acf!E65*s_ET_ow*(1/24)*s_EF_ow*(1/365)))*Rad_Spec!BF65,".")</f>
        <v>1573882.2851464367</v>
      </c>
      <c r="P65" s="30">
        <f>IFERROR((s_DL/(Rad_Spec!BA65*s_GSF_s*s_Fam*s_Foffset*acf!F65*s_ET_ow*(1/24)*s_EF_ow*(1/365)))*Rad_Spec!BF65,".")</f>
        <v>567047.97375442332</v>
      </c>
      <c r="Q65" s="30">
        <f>IFERROR((s_DL/(Rad_Spec!BB65*s_GSF_s*s_Fam*s_Foffset*acf!G65*s_ET_ow*(1/24)*s_EF_ow*(1/365)))*Rad_Spec!BF65,".")</f>
        <v>384021.43543132994</v>
      </c>
      <c r="R65" s="30">
        <f>IFERROR((s_DL/(Rad_Spec!AY65*s_GSF_s*s_Fam*s_Foffset*acf!C65*s_ET_ow*(1/24)*s_EF_ow*(1/365)))*Rad_Spec!BF65,".")</f>
        <v>1517607.902800231</v>
      </c>
    </row>
    <row r="66" spans="1:18">
      <c r="A66" s="88" t="s">
        <v>73</v>
      </c>
      <c r="B66" s="28"/>
      <c r="C66" s="30" t="str">
        <f>IFERROR((s_DL/(k_decay*Rad_Spec!V66*s_IFD_ow*s_EF_ow))*Rad_Spec!BF66,".")</f>
        <v>.</v>
      </c>
      <c r="D66" s="30" t="str">
        <f>IFERROR((s_DL/(k_decay*Rad_Spec!AN66*s_IRA_ow*(1/s_PEFm_ui)*s_SLF*s_ET_ow*s_EF_ow))*Rad_Spec!BF66,".")</f>
        <v>.</v>
      </c>
      <c r="E66" s="30" t="str">
        <f>IFERROR((s_DL/(k_decay*Rad_Spec!AN66*s_IRA_ow*(1/s_PEF)*s_SLF*s_ET_ow*s_EF_ow))*Rad_Spec!BF66,".")</f>
        <v>.</v>
      </c>
      <c r="F66" s="30">
        <f>IFERROR((s_DL/(k_decay*Rad_Spec!AY66*s_GSF_s*s_Fam*s_Foffset*acf!C66*s_ET_ow*(1/24)*s_EF_ow*(1/365)))*Rad_Spec!BF66,".")</f>
        <v>3840312.657284895</v>
      </c>
      <c r="G66" s="30">
        <f t="shared" si="4"/>
        <v>3840312.657284895</v>
      </c>
      <c r="H66" s="30">
        <f t="shared" si="5"/>
        <v>3840312.657284895</v>
      </c>
      <c r="I66" s="89" t="str">
        <f>IFERROR((s_DL/(Rad_Spec!AV66*s_GSF_s*s_Fam*s_Foffset*Fsurf!C66*s_EF_ow*(1/365)*s_ET_ow*(1/24)))*Rad_Spec!BF66,".")</f>
        <v>.</v>
      </c>
      <c r="J66" s="30" t="str">
        <f>IFERROR((s_DL/(Rad_Spec!AZ66*s_GSF_s*s_Fam*s_Foffset*Fsurf!C66*s_EF_ow*(1/365)*s_ET_ow*(1/24)))*Rad_Spec!BF66,".")</f>
        <v>.</v>
      </c>
      <c r="K66" s="30" t="str">
        <f>IFERROR((s_DL/(Rad_Spec!BA66*s_GSF_s*s_Fam*s_Foffset*Fsurf!C66*s_EF_ow*(1/365)*s_ET_ow*(1/24)))*Rad_Spec!BF66,".")</f>
        <v>.</v>
      </c>
      <c r="L66" s="30" t="str">
        <f>IFERROR((s_DL/(Rad_Spec!BB66*s_GSF_s*s_Fam*s_Foffset*Fsurf!C66*s_EF_ow*(1/365)*s_ET_ow*(1/24)))*Rad_Spec!BF66,".")</f>
        <v>.</v>
      </c>
      <c r="M66" s="30" t="str">
        <f>IFERROR((s_DL/(Rad_Spec!AY66*s_GSF_s*s_Fam*s_Foffset*Fsurf!C66*s_EF_ow*(1/365)*s_ET_ow*(1/24)))*Rad_Spec!BF66,".")</f>
        <v>.</v>
      </c>
      <c r="N66" s="30">
        <f>IFERROR((s_DL/(Rad_Spec!AV66*s_GSF_s*s_Fam*s_Foffset*acf!D66*s_ET_ow*(1/24)*s_EF_ow*(1/365)))*Rad_Spec!BF66,".")</f>
        <v>744128.52650243207</v>
      </c>
      <c r="O66" s="30">
        <f>IFERROR((s_DL/(Rad_Spec!AZ66*s_GSF_s*s_Fam*s_Foffset*acf!E66*s_ET_ow*(1/24)*s_EF_ow*(1/365)))*Rad_Spec!BF66,".")</f>
        <v>3604743.9017049619</v>
      </c>
      <c r="P66" s="30">
        <f>IFERROR((s_DL/(Rad_Spec!BA66*s_GSF_s*s_Fam*s_Foffset*acf!F66*s_ET_ow*(1/24)*s_EF_ow*(1/365)))*Rad_Spec!BF66,".")</f>
        <v>1292200.238897491</v>
      </c>
      <c r="Q66" s="30">
        <f>IFERROR((s_DL/(Rad_Spec!BB66*s_GSF_s*s_Fam*s_Foffset*acf!G66*s_ET_ow*(1/24)*s_EF_ow*(1/365)))*Rad_Spec!BF66,".")</f>
        <v>862425.40197407641</v>
      </c>
      <c r="R66" s="30">
        <f>IFERROR((s_DL/(Rad_Spec!AY66*s_GSF_s*s_Fam*s_Foffset*acf!C66*s_ET_ow*(1/24)*s_EF_ow*(1/365)))*Rad_Spec!BF66,".")</f>
        <v>3397896.6102095647</v>
      </c>
    </row>
    <row r="67" spans="1:18">
      <c r="A67" s="88" t="s">
        <v>74</v>
      </c>
      <c r="B67" s="28"/>
      <c r="C67" s="30">
        <f>IFERROR((s_DL/(k_decay*Rad_Spec!V67*s_IFD_ow*s_EF_ow))*Rad_Spec!BF67,".")</f>
        <v>1970.2661582405408</v>
      </c>
      <c r="D67" s="30">
        <f>IFERROR((s_DL/(k_decay*Rad_Spec!AN67*s_IRA_ow*(1/s_PEFm_ui)*s_SLF*s_ET_ow*s_EF_ow))*Rad_Spec!BF67,".")</f>
        <v>41.369738550705115</v>
      </c>
      <c r="E67" s="30">
        <f>IFERROR((s_DL/(k_decay*Rad_Spec!AN67*s_IRA_ow*(1/s_PEF)*s_SLF*s_ET_ow*s_EF_ow))*Rad_Spec!BF67,".")</f>
        <v>14735.265101038403</v>
      </c>
      <c r="F67" s="30">
        <f>IFERROR((s_DL/(k_decay*Rad_Spec!AY67*s_GSF_s*s_Fam*s_Foffset*acf!C67*s_ET_ow*(1/24)*s_EF_ow*(1/365)))*Rad_Spec!BF67,".")</f>
        <v>564.34091394638267</v>
      </c>
      <c r="G67" s="30">
        <f t="shared" si="4"/>
        <v>426.0053054211549</v>
      </c>
      <c r="H67" s="30">
        <f t="shared" si="5"/>
        <v>37.804635869022817</v>
      </c>
      <c r="I67" s="89">
        <f>IFERROR((s_DL/(Rad_Spec!AV67*s_GSF_s*s_Fam*s_Foffset*Fsurf!C67*s_EF_ow*(1/365)*s_ET_ow*(1/24)))*Rad_Spec!BF67,".")</f>
        <v>87.338217670067039</v>
      </c>
      <c r="J67" s="30">
        <f>IFERROR((s_DL/(Rad_Spec!AZ67*s_GSF_s*s_Fam*s_Foffset*Fsurf!C67*s_EF_ow*(1/365)*s_ET_ow*(1/24)))*Rad_Spec!BF67,".")</f>
        <v>440.08286379383298</v>
      </c>
      <c r="K67" s="30">
        <f>IFERROR((s_DL/(Rad_Spec!BA67*s_GSF_s*s_Fam*s_Foffset*Fsurf!C67*s_EF_ow*(1/365)*s_ET_ow*(1/24)))*Rad_Spec!BF67,".")</f>
        <v>154.17869037675101</v>
      </c>
      <c r="L67" s="30">
        <f>IFERROR((s_DL/(Rad_Spec!BB67*s_GSF_s*s_Fam*s_Foffset*Fsurf!C67*s_EF_ow*(1/365)*s_ET_ow*(1/24)))*Rad_Spec!BF67,".")</f>
        <v>98.970600372848907</v>
      </c>
      <c r="M67" s="30">
        <f>IFERROR((s_DL/(Rad_Spec!AY67*s_GSF_s*s_Fam*s_Foffset*Fsurf!C67*s_EF_ow*(1/365)*s_ET_ow*(1/24)))*Rad_Spec!BF67,".")</f>
        <v>449.89189318995722</v>
      </c>
      <c r="N67" s="30">
        <f>IFERROR((s_DL/(Rad_Spec!AV67*s_GSF_s*s_Fam*s_Foffset*acf!D67*s_ET_ow*(1/24)*s_EF_ow*(1/365)))*Rad_Spec!BF67,".")</f>
        <v>93.130157797014121</v>
      </c>
      <c r="O67" s="30">
        <f>IFERROR((s_DL/(Rad_Spec!AZ67*s_GSF_s*s_Fam*s_Foffset*acf!E67*s_ET_ow*(1/24)*s_EF_ow*(1/365)))*Rad_Spec!BF67,".")</f>
        <v>465.30841354649544</v>
      </c>
      <c r="P67" s="30">
        <f>IFERROR((s_DL/(Rad_Spec!BA67*s_GSF_s*s_Fam*s_Foffset*acf!F67*s_ET_ow*(1/24)*s_EF_ow*(1/365)))*Rad_Spec!BF67,".")</f>
        <v>163.10394608307848</v>
      </c>
      <c r="Q67" s="30">
        <f>IFERROR((s_DL/(Rad_Spec!BB67*s_GSF_s*s_Fam*s_Foffset*acf!G67*s_ET_ow*(1/24)*s_EF_ow*(1/365)))*Rad_Spec!BF67,".")</f>
        <v>104.29210074468637</v>
      </c>
      <c r="R67" s="30">
        <f>IFERROR((s_DL/(Rad_Spec!AY67*s_GSF_s*s_Fam*s_Foffset*acf!C67*s_ET_ow*(1/24)*s_EF_ow*(1/365)))*Rad_Spec!BF67,".")</f>
        <v>499.32707298283009</v>
      </c>
    </row>
    <row r="68" spans="1:18">
      <c r="A68" s="88" t="s">
        <v>75</v>
      </c>
      <c r="B68" s="28"/>
      <c r="C68" s="30">
        <f>IFERROR((s_DL/(k_decay*Rad_Spec!V68*s_IFD_ow*s_EF_ow))*Rad_Spec!BF68,".")</f>
        <v>3667.7872853054241</v>
      </c>
      <c r="D68" s="30">
        <f>IFERROR((s_DL/(k_decay*Rad_Spec!AN68*s_IRA_ow*(1/s_PEFm_ui)*s_SLF*s_ET_ow*s_EF_ow))*Rad_Spec!BF68,".")</f>
        <v>156.45953269464408</v>
      </c>
      <c r="E68" s="30">
        <f>IFERROR((s_DL/(k_decay*Rad_Spec!AN68*s_IRA_ow*(1/s_PEF)*s_SLF*s_ET_ow*s_EF_ow))*Rad_Spec!BF68,".")</f>
        <v>55728.481073537507</v>
      </c>
      <c r="F68" s="30">
        <f>IFERROR((s_DL/(k_decay*Rad_Spec!AY68*s_GSF_s*s_Fam*s_Foffset*acf!C68*s_ET_ow*(1/24)*s_EF_ow*(1/365)))*Rad_Spec!BF68,".")</f>
        <v>1255.3329799055607</v>
      </c>
      <c r="G68" s="30">
        <f t="shared" si="4"/>
        <v>919.80286214343687</v>
      </c>
      <c r="H68" s="30">
        <f t="shared" si="5"/>
        <v>134.03614069257995</v>
      </c>
      <c r="I68" s="89">
        <f>IFERROR((s_DL/(Rad_Spec!AV68*s_GSF_s*s_Fam*s_Foffset*Fsurf!C68*s_EF_ow*(1/365)*s_ET_ow*(1/24)))*Rad_Spec!BF68,".")</f>
        <v>177.84941906008822</v>
      </c>
      <c r="J68" s="30">
        <f>IFERROR((s_DL/(Rad_Spec!AZ68*s_GSF_s*s_Fam*s_Foffset*Fsurf!C68*s_EF_ow*(1/365)*s_ET_ow*(1/24)))*Rad_Spec!BF68,".")</f>
        <v>993.61882010096247</v>
      </c>
      <c r="K68" s="30">
        <f>IFERROR((s_DL/(Rad_Spec!BA68*s_GSF_s*s_Fam*s_Foffset*Fsurf!C68*s_EF_ow*(1/365)*s_ET_ow*(1/24)))*Rad_Spec!BF68,".")</f>
        <v>345.06653589375816</v>
      </c>
      <c r="L68" s="30">
        <f>IFERROR((s_DL/(Rad_Spec!BB68*s_GSF_s*s_Fam*s_Foffset*Fsurf!C68*s_EF_ow*(1/365)*s_ET_ow*(1/24)))*Rad_Spec!BF68,".")</f>
        <v>213.77859462778284</v>
      </c>
      <c r="M68" s="30">
        <f>IFERROR((s_DL/(Rad_Spec!AY68*s_GSF_s*s_Fam*s_Foffset*Fsurf!C68*s_EF_ow*(1/365)*s_ET_ow*(1/24)))*Rad_Spec!BF68,".")</f>
        <v>1015.5879505263639</v>
      </c>
      <c r="N68" s="30">
        <f>IFERROR((s_DL/(Rad_Spec!AV68*s_GSF_s*s_Fam*s_Foffset*acf!D68*s_ET_ow*(1/24)*s_EF_ow*(1/365)))*Rad_Spec!BF68,".")</f>
        <v>182.13232343745369</v>
      </c>
      <c r="O68" s="30">
        <f>IFERROR((s_DL/(Rad_Spec!AZ68*s_GSF_s*s_Fam*s_Foffset*acf!E68*s_ET_ow*(1/24)*s_EF_ow*(1/365)))*Rad_Spec!BF68,".")</f>
        <v>1026.9769403080988</v>
      </c>
      <c r="P68" s="30">
        <f>IFERROR((s_DL/(Rad_Spec!BA68*s_GSF_s*s_Fam*s_Foffset*acf!F68*s_ET_ow*(1/24)*s_EF_ow*(1/365)))*Rad_Spec!BF68,".")</f>
        <v>353.08338343025531</v>
      </c>
      <c r="Q68" s="30">
        <f>IFERROR((s_DL/(Rad_Spec!BB68*s_GSF_s*s_Fam*s_Foffset*acf!G68*s_ET_ow*(1/24)*s_EF_ow*(1/365)))*Rad_Spec!BF68,".")</f>
        <v>223.28545448299482</v>
      </c>
      <c r="R68" s="30">
        <f>IFERROR((s_DL/(Rad_Spec!AY68*s_GSF_s*s_Fam*s_Foffset*acf!C68*s_ET_ow*(1/24)*s_EF_ow*(1/365)))*Rad_Spec!BF68,".")</f>
        <v>1110.7146885589993</v>
      </c>
    </row>
    <row r="69" spans="1:18">
      <c r="A69" s="34" t="s">
        <v>76</v>
      </c>
      <c r="B69" s="28" t="s">
        <v>9</v>
      </c>
      <c r="C69" s="30">
        <f>IFERROR((s_DL/(k_decay*Rad_Spec!V69*s_IFD_ow*s_EF_ow))*Rad_Spec!BF69,".")</f>
        <v>0.38519401318388097</v>
      </c>
      <c r="D69" s="30">
        <f>IFERROR((s_DL/(k_decay*Rad_Spec!AN69*s_IRA_ow*(1/s_PEFm_ui)*s_SLF*s_ET_ow*s_EF_ow))*Rad_Spec!BF69,".")</f>
        <v>1.1512916113543018E-4</v>
      </c>
      <c r="E69" s="30">
        <f>IFERROR((s_DL/(k_decay*Rad_Spec!AN69*s_IRA_ow*(1/s_PEF)*s_SLF*s_ET_ow*s_EF_ow))*Rad_Spec!BF69,".")</f>
        <v>4.1007237889875807E-2</v>
      </c>
      <c r="F69" s="30">
        <f>IFERROR((s_DL/(k_decay*Rad_Spec!AY69*s_GSF_s*s_Fam*s_Foffset*acf!C69*s_ET_ow*(1/24)*s_EF_ow*(1/365)))*Rad_Spec!BF69,".")</f>
        <v>797.08399176659964</v>
      </c>
      <c r="G69" s="30">
        <f t="shared" si="4"/>
        <v>3.7059975958184929E-2</v>
      </c>
      <c r="H69" s="30">
        <f t="shared" si="5"/>
        <v>1.1509474428472625E-4</v>
      </c>
      <c r="I69" s="89">
        <f>IFERROR((s_DL/(Rad_Spec!AV69*s_GSF_s*s_Fam*s_Foffset*Fsurf!C69*s_EF_ow*(1/365)*s_ET_ow*(1/24)))*Rad_Spec!BF69,".")</f>
        <v>249.47855388948008</v>
      </c>
      <c r="J69" s="30">
        <f>IFERROR((s_DL/(Rad_Spec!AZ69*s_GSF_s*s_Fam*s_Foffset*Fsurf!C69*s_EF_ow*(1/365)*s_ET_ow*(1/24)))*Rad_Spec!BF69,".")</f>
        <v>746.35667371936142</v>
      </c>
      <c r="K69" s="30">
        <f>IFERROR((s_DL/(Rad_Spec!BA69*s_GSF_s*s_Fam*s_Foffset*Fsurf!C69*s_EF_ow*(1/365)*s_ET_ow*(1/24)))*Rad_Spec!BF69,".")</f>
        <v>313.15664631581586</v>
      </c>
      <c r="L69" s="30">
        <f>IFERROR((s_DL/(Rad_Spec!BB69*s_GSF_s*s_Fam*s_Foffset*Fsurf!C69*s_EF_ow*(1/365)*s_ET_ow*(1/24)))*Rad_Spec!BF69,".")</f>
        <v>250.17542135844511</v>
      </c>
      <c r="M69" s="30">
        <f>IFERROR((s_DL/(Rad_Spec!AY69*s_GSF_s*s_Fam*s_Foffset*Fsurf!C69*s_EF_ow*(1/365)*s_ET_ow*(1/24)))*Rad_Spec!BF69,".")</f>
        <v>586.54346569483539</v>
      </c>
      <c r="N69" s="30">
        <f>IFERROR((s_DL/(Rad_Spec!AV69*s_GSF_s*s_Fam*s_Foffset*acf!D69*s_ET_ow*(1/24)*s_EF_ow*(1/365)))*Rad_Spec!BF69,".")</f>
        <v>301.27769363408868</v>
      </c>
      <c r="O69" s="30">
        <f>IFERROR((s_DL/(Rad_Spec!AZ69*s_GSF_s*s_Fam*s_Foffset*acf!E69*s_ET_ow*(1/24)*s_EF_ow*(1/365)))*Rad_Spec!BF69,".")</f>
        <v>932.82075443852261</v>
      </c>
      <c r="P69" s="30">
        <f>IFERROR((s_DL/(Rad_Spec!BA69*s_GSF_s*s_Fam*s_Foffset*acf!F69*s_ET_ow*(1/24)*s_EF_ow*(1/365)))*Rad_Spec!BF69,".")</f>
        <v>398.61257691493267</v>
      </c>
      <c r="Q69" s="30">
        <f>IFERROR((s_DL/(Rad_Spec!BB69*s_GSF_s*s_Fam*s_Foffset*acf!G69*s_ET_ow*(1/24)*s_EF_ow*(1/365)))*Rad_Spec!BF69,".")</f>
        <v>317.64929058311066</v>
      </c>
      <c r="R69" s="30">
        <f>IFERROR((s_DL/(Rad_Spec!AY69*s_GSF_s*s_Fam*s_Foffset*acf!C69*s_ET_ow*(1/24)*s_EF_ow*(1/365)))*Rad_Spec!BF69,".")</f>
        <v>705.25741922036264</v>
      </c>
    </row>
    <row r="70" spans="1:18">
      <c r="A70" s="88" t="s">
        <v>77</v>
      </c>
      <c r="B70" s="28"/>
      <c r="C70" s="30" t="str">
        <f>IFERROR((s_DL/(k_decay*Rad_Spec!V70*s_IFD_ow*s_EF_ow))*Rad_Spec!BF70,".")</f>
        <v>.</v>
      </c>
      <c r="D70" s="30" t="str">
        <f>IFERROR((s_DL/(k_decay*Rad_Spec!AN70*s_IRA_ow*(1/s_PEFm_ui)*s_SLF*s_ET_ow*s_EF_ow))*Rad_Spec!BF70,".")</f>
        <v>.</v>
      </c>
      <c r="E70" s="30" t="str">
        <f>IFERROR((s_DL/(k_decay*Rad_Spec!AN70*s_IRA_ow*(1/s_PEF)*s_SLF*s_ET_ow*s_EF_ow))*Rad_Spec!BF70,".")</f>
        <v>.</v>
      </c>
      <c r="F70" s="30">
        <f>IFERROR((s_DL/(k_decay*Rad_Spec!AY70*s_GSF_s*s_Fam*s_Foffset*acf!C70*s_ET_ow*(1/24)*s_EF_ow*(1/365)))*Rad_Spec!BF70,".")</f>
        <v>3573498.0973275071</v>
      </c>
      <c r="G70" s="30">
        <f t="shared" si="4"/>
        <v>3573498.0973275071</v>
      </c>
      <c r="H70" s="30">
        <f t="shared" si="5"/>
        <v>3573498.0973275071</v>
      </c>
      <c r="I70" s="89">
        <f>IFERROR((s_DL/(Rad_Spec!AV70*s_GSF_s*s_Fam*s_Foffset*Fsurf!C70*s_EF_ow*(1/365)*s_ET_ow*(1/24)))*Rad_Spec!BF70,".")</f>
        <v>634313.59742144588</v>
      </c>
      <c r="J70" s="30">
        <f>IFERROR((s_DL/(Rad_Spec!AZ70*s_GSF_s*s_Fam*s_Foffset*Fsurf!C70*s_EF_ow*(1/365)*s_ET_ow*(1/24)))*Rad_Spec!BF70,".")</f>
        <v>3040261.0322269942</v>
      </c>
      <c r="K70" s="30">
        <f>IFERROR((s_DL/(Rad_Spec!BA70*s_GSF_s*s_Fam*s_Foffset*Fsurf!C70*s_EF_ow*(1/365)*s_ET_ow*(1/24)))*Rad_Spec!BF70,".")</f>
        <v>1072631.420358737</v>
      </c>
      <c r="L70" s="30">
        <f>IFERROR((s_DL/(Rad_Spec!BB70*s_GSF_s*s_Fam*s_Foffset*Fsurf!C70*s_EF_ow*(1/365)*s_ET_ow*(1/24)))*Rad_Spec!BF70,".")</f>
        <v>699371.4022851839</v>
      </c>
      <c r="M70" s="30">
        <f>IFERROR((s_DL/(Rad_Spec!AY70*s_GSF_s*s_Fam*s_Foffset*Fsurf!C70*s_EF_ow*(1/365)*s_ET_ow*(1/24)))*Rad_Spec!BF70,".")</f>
        <v>2851340.6121931961</v>
      </c>
      <c r="N70" s="30">
        <f>IFERROR((s_DL/(Rad_Spec!AV70*s_GSF_s*s_Fam*s_Foffset*acf!D70*s_ET_ow*(1/24)*s_EF_ow*(1/365)))*Rad_Spec!BF70,".")</f>
        <v>703383.30025178101</v>
      </c>
      <c r="O70" s="30">
        <f>IFERROR((s_DL/(Rad_Spec!AZ70*s_GSF_s*s_Fam*s_Foffset*acf!E70*s_ET_ow*(1/24)*s_EF_ow*(1/365)))*Rad_Spec!BF70,".")</f>
        <v>3371311.6779583786</v>
      </c>
      <c r="P70" s="30">
        <f>IFERROR((s_DL/(Rad_Spec!BA70*s_GSF_s*s_Fam*s_Foffset*acf!F70*s_ET_ow*(1/24)*s_EF_ow*(1/365)))*Rad_Spec!BF70,".")</f>
        <v>1189429.0639089108</v>
      </c>
      <c r="Q70" s="30">
        <f>IFERROR((s_DL/(Rad_Spec!BB70*s_GSF_s*s_Fam*s_Foffset*acf!G70*s_ET_ow*(1/24)*s_EF_ow*(1/365)))*Rad_Spec!BF70,".")</f>
        <v>775525.17720068165</v>
      </c>
      <c r="R70" s="30">
        <f>IFERROR((s_DL/(Rad_Spec!AY70*s_GSF_s*s_Fam*s_Foffset*acf!C70*s_ET_ow*(1/24)*s_EF_ow*(1/365)))*Rad_Spec!BF70,".")</f>
        <v>3161819.923298677</v>
      </c>
    </row>
    <row r="71" spans="1:18">
      <c r="A71" s="88" t="s">
        <v>78</v>
      </c>
      <c r="B71" s="28"/>
      <c r="C71" s="30">
        <f>IFERROR((s_DL/(k_decay*Rad_Spec!V71*s_IFD_ow*s_EF_ow))*Rad_Spec!BF71,".")</f>
        <v>37540532.020112649</v>
      </c>
      <c r="D71" s="30">
        <f>IFERROR((s_DL/(k_decay*Rad_Spec!AN71*s_IRA_ow*(1/s_PEFm_ui)*s_SLF*s_ET_ow*s_EF_ow))*Rad_Spec!BF71,".")</f>
        <v>1388457.7857014558</v>
      </c>
      <c r="E71" s="30">
        <f>IFERROR((s_DL/(k_decay*Rad_Spec!AN71*s_IRA_ow*(1/s_PEF)*s_SLF*s_ET_ow*s_EF_ow))*Rad_Spec!BF71,".")</f>
        <v>494547325.42811793</v>
      </c>
      <c r="F71" s="30">
        <f>IFERROR((s_DL/(k_decay*Rad_Spec!AY71*s_GSF_s*s_Fam*s_Foffset*acf!C71*s_ET_ow*(1/24)*s_EF_ow*(1/365)))*Rad_Spec!BF71,".")</f>
        <v>3076363.2027415046</v>
      </c>
      <c r="G71" s="30">
        <f t="shared" ref="G71:G134" si="6">(IF(AND(C71&lt;&gt;".",E71&lt;&gt;".",F71&lt;&gt;"."),1/((1/C71)+(1/E71)+(1/F71)),IF(AND(C71&lt;&gt;".",E71&lt;&gt;".",F71="."), 1/((1/C71)+(1/E71)),IF(AND(C71&lt;&gt;".",E71=".",F71&lt;&gt;"."),1/((1/C71)+(1/F71)),IF(AND(C71=".",E71&lt;&gt;".",F71&lt;&gt;"."),1/((1/E71)+(1/F71)),IF(AND(C71&lt;&gt;".",E71=".",F71="."),1/(1/C71),IF(AND(C71=".",E71&lt;&gt;".",F71="."),1/(1/E71),IF(AND(C71=".",E71=".",F71&lt;&gt;"."),1/(1/F71),IF(AND(C71=".",E71=".",F71="."),".")))))))))</f>
        <v>2827102.2810378172</v>
      </c>
      <c r="H71" s="30">
        <f t="shared" ref="H71:H134" si="7">(IF(AND(C71&lt;&gt;".",D71&lt;&gt;".",F71&lt;&gt;"."),1/((1/C71)+(1/D71)+(1/F71)),IF(AND(C71&lt;&gt;".",D71&lt;&gt;".",F71="."), 1/((1/C71)+(1/D71)),IF(AND(C71&lt;&gt;".",D71=".",F71&lt;&gt;"."),1/((1/C71)+(1/F71)),IF(AND(C71=".",D71&lt;&gt;".",F71&lt;&gt;"."),1/((1/D71)+(1/F71)),IF(AND(C71&lt;&gt;".",D71=".",F71="."),1/(1/C71),IF(AND(C71=".",D71&lt;&gt;".",F71="."),1/(1/D71),IF(AND(C71=".",D71=".",F71&lt;&gt;"."),1/(1/F71),IF(AND(C71=".",D71=".",F71="."),".")))))))))</f>
        <v>932904.93960384431</v>
      </c>
      <c r="I71" s="89">
        <f>IFERROR((s_DL/(Rad_Spec!AV71*s_GSF_s*s_Fam*s_Foffset*Fsurf!C71*s_EF_ow*(1/365)*s_ET_ow*(1/24)))*Rad_Spec!BF71,".")</f>
        <v>641471.17631033435</v>
      </c>
      <c r="J71" s="30">
        <f>IFERROR((s_DL/(Rad_Spec!AZ71*s_GSF_s*s_Fam*s_Foffset*Fsurf!C71*s_EF_ow*(1/365)*s_ET_ow*(1/24)))*Rad_Spec!BF71,".")</f>
        <v>2458807.6000767061</v>
      </c>
      <c r="K71" s="30">
        <f>IFERROR((s_DL/(Rad_Spec!BA71*s_GSF_s*s_Fam*s_Foffset*Fsurf!C71*s_EF_ow*(1/365)*s_ET_ow*(1/24)))*Rad_Spec!BF71,".")</f>
        <v>975980.68542922032</v>
      </c>
      <c r="L71" s="30">
        <f>IFERROR((s_DL/(Rad_Spec!BB71*s_GSF_s*s_Fam*s_Foffset*Fsurf!C71*s_EF_ow*(1/365)*s_ET_ow*(1/24)))*Rad_Spec!BF71,".")</f>
        <v>691673.2683694039</v>
      </c>
      <c r="M71" s="30">
        <f>IFERROR((s_DL/(Rad_Spec!AY71*s_GSF_s*s_Fam*s_Foffset*Fsurf!C71*s_EF_ow*(1/365)*s_ET_ow*(1/24)))*Rad_Spec!BF71,".")</f>
        <v>2269724.604532497</v>
      </c>
      <c r="N71" s="30">
        <f>IFERROR((s_DL/(Rad_Spec!AV71*s_GSF_s*s_Fam*s_Foffset*acf!D71*s_ET_ow*(1/24)*s_EF_ow*(1/365)))*Rad_Spec!BF71,".")</f>
        <v>781377.39943643869</v>
      </c>
      <c r="O71" s="30">
        <f>IFERROR((s_DL/(Rad_Spec!AZ71*s_GSF_s*s_Fam*s_Foffset*acf!E71*s_ET_ow*(1/24)*s_EF_ow*(1/365)))*Rad_Spec!BF71,".")</f>
        <v>3046565.0668117092</v>
      </c>
      <c r="P71" s="30">
        <f>IFERROR((s_DL/(Rad_Spec!BA71*s_GSF_s*s_Fam*s_Foffset*acf!F71*s_ET_ow*(1/24)*s_EF_ow*(1/365)))*Rad_Spec!BF71,".")</f>
        <v>1230252.8884280268</v>
      </c>
      <c r="Q71" s="30">
        <f>IFERROR((s_DL/(Rad_Spec!BB71*s_GSF_s*s_Fam*s_Foffset*acf!G71*s_ET_ow*(1/24)*s_EF_ow*(1/365)))*Rad_Spec!BF71,".")</f>
        <v>881670.59462687676</v>
      </c>
      <c r="R71" s="30">
        <f>IFERROR((s_DL/(Rad_Spec!AY71*s_GSF_s*s_Fam*s_Foffset*acf!C71*s_ET_ow*(1/24)*s_EF_ow*(1/365)))*Rad_Spec!BF71,".")</f>
        <v>2721956.5257374635</v>
      </c>
    </row>
    <row r="72" spans="1:18">
      <c r="A72" s="88" t="s">
        <v>79</v>
      </c>
      <c r="B72" s="28"/>
      <c r="C72" s="30">
        <f>IFERROR((s_DL/(k_decay*Rad_Spec!V72*s_IFD_ow*s_EF_ow))*Rad_Spec!BF72,".")</f>
        <v>1679.3325847904289</v>
      </c>
      <c r="D72" s="30">
        <f>IFERROR((s_DL/(k_decay*Rad_Spec!AN72*s_IRA_ow*(1/s_PEFm_ui)*s_SLF*s_ET_ow*s_EF_ow))*Rad_Spec!BF72,".")</f>
        <v>7.388211290222551</v>
      </c>
      <c r="E72" s="30">
        <f>IFERROR((s_DL/(k_decay*Rad_Spec!AN72*s_IRA_ow*(1/s_PEF)*s_SLF*s_ET_ow*s_EF_ow))*Rad_Spec!BF72,".")</f>
        <v>2631.5673194424548</v>
      </c>
      <c r="F72" s="30">
        <f>IFERROR((s_DL/(k_decay*Rad_Spec!AY72*s_GSF_s*s_Fam*s_Foffset*acf!C72*s_ET_ow*(1/24)*s_EF_ow*(1/365)))*Rad_Spec!BF72,".")</f>
        <v>5865283.5456699878</v>
      </c>
      <c r="G72" s="30">
        <f t="shared" si="6"/>
        <v>1024.9610466689671</v>
      </c>
      <c r="H72" s="30">
        <f t="shared" si="7"/>
        <v>7.3558400604711904</v>
      </c>
      <c r="I72" s="89">
        <f>IFERROR((s_DL/(Rad_Spec!AV72*s_GSF_s*s_Fam*s_Foffset*Fsurf!C72*s_EF_ow*(1/365)*s_ET_ow*(1/24)))*Rad_Spec!BF72,".")</f>
        <v>3689496.0997907878</v>
      </c>
      <c r="J72" s="30">
        <f>IFERROR((s_DL/(Rad_Spec!AZ72*s_GSF_s*s_Fam*s_Foffset*Fsurf!C72*s_EF_ow*(1/365)*s_ET_ow*(1/24)))*Rad_Spec!BF72,".")</f>
        <v>7814759.4554623775</v>
      </c>
      <c r="K72" s="30">
        <f>IFERROR((s_DL/(Rad_Spec!BA72*s_GSF_s*s_Fam*s_Foffset*Fsurf!C72*s_EF_ow*(1/365)*s_ET_ow*(1/24)))*Rad_Spec!BF72,".")</f>
        <v>4205400.2154395003</v>
      </c>
      <c r="L72" s="30">
        <f>IFERROR((s_DL/(Rad_Spec!BB72*s_GSF_s*s_Fam*s_Foffset*Fsurf!C72*s_EF_ow*(1/365)*s_ET_ow*(1/24)))*Rad_Spec!BF72,".")</f>
        <v>3703262.8762825453</v>
      </c>
      <c r="M72" s="30">
        <f>IFERROR((s_DL/(Rad_Spec!AY72*s_GSF_s*s_Fam*s_Foffset*Fsurf!C72*s_EF_ow*(1/365)*s_ET_ow*(1/24)))*Rad_Spec!BF72,".")</f>
        <v>4356927.2933945432</v>
      </c>
      <c r="N72" s="30">
        <f>IFERROR((s_DL/(Rad_Spec!AV72*s_GSF_s*s_Fam*s_Foffset*acf!D72*s_ET_ow*(1/24)*s_EF_ow*(1/365)))*Rad_Spec!BF72,".")</f>
        <v>4394599.7988619171</v>
      </c>
      <c r="O72" s="30">
        <f>IFERROR((s_DL/(Rad_Spec!AZ72*s_GSF_s*s_Fam*s_Foffset*acf!E72*s_ET_ow*(1/24)*s_EF_ow*(1/365)))*Rad_Spec!BF72,".")</f>
        <v>9308246.8180618547</v>
      </c>
      <c r="P72" s="30">
        <f>IFERROR((s_DL/(Rad_Spec!BA72*s_GSF_s*s_Fam*s_Foffset*acf!F72*s_ET_ow*(1/24)*s_EF_ow*(1/365)))*Rad_Spec!BF72,".")</f>
        <v>5009098.9232790489</v>
      </c>
      <c r="Q72" s="30">
        <f>IFERROR((s_DL/(Rad_Spec!BB72*s_GSF_s*s_Fam*s_Foffset*acf!G72*s_ET_ow*(1/24)*s_EF_ow*(1/365)))*Rad_Spec!BF72,".")</f>
        <v>4410997.5593054313</v>
      </c>
      <c r="R72" s="30">
        <f>IFERROR((s_DL/(Rad_Spec!AY72*s_GSF_s*s_Fam*s_Foffset*acf!C72*s_ET_ow*(1/24)*s_EF_ow*(1/365)))*Rad_Spec!BF72,".")</f>
        <v>5189584.5094655016</v>
      </c>
    </row>
    <row r="73" spans="1:18">
      <c r="A73" s="34" t="s">
        <v>80</v>
      </c>
      <c r="B73" s="28" t="s">
        <v>9</v>
      </c>
      <c r="C73" s="30">
        <f>IFERROR((s_DL/(k_decay*Rad_Spec!V73*s_IFD_ow*s_EF_ow))*Rad_Spec!BF73,".")</f>
        <v>400.23607870537836</v>
      </c>
      <c r="D73" s="30">
        <f>IFERROR((s_DL/(k_decay*Rad_Spec!AN73*s_IRA_ow*(1/s_PEFm_ui)*s_SLF*s_ET_ow*s_EF_ow))*Rad_Spec!BF73,".")</f>
        <v>2.9841530811801906</v>
      </c>
      <c r="E73" s="30">
        <f>IFERROR((s_DL/(k_decay*Rad_Spec!AN73*s_IRA_ow*(1/s_PEF)*s_SLF*s_ET_ow*s_EF_ow))*Rad_Spec!BF73,".")</f>
        <v>1062.909467009943</v>
      </c>
      <c r="F73" s="30">
        <f>IFERROR((s_DL/(k_decay*Rad_Spec!AY73*s_GSF_s*s_Fam*s_Foffset*acf!C73*s_ET_ow*(1/24)*s_EF_ow*(1/365)))*Rad_Spec!BF73,".")</f>
        <v>959.04302141646247</v>
      </c>
      <c r="G73" s="30">
        <f t="shared" si="6"/>
        <v>223.11242251749886</v>
      </c>
      <c r="H73" s="30">
        <f t="shared" si="7"/>
        <v>2.9529475808312409</v>
      </c>
      <c r="I73" s="89">
        <f>IFERROR((s_DL/(Rad_Spec!AV73*s_GSF_s*s_Fam*s_Foffset*Fsurf!C73*s_EF_ow*(1/365)*s_ET_ow*(1/24)))*Rad_Spec!BF73,".")</f>
        <v>168.14479581763842</v>
      </c>
      <c r="J73" s="30">
        <f>IFERROR((s_DL/(Rad_Spec!AZ73*s_GSF_s*s_Fam*s_Foffset*Fsurf!C73*s_EF_ow*(1/365)*s_ET_ow*(1/24)))*Rad_Spec!BF73,".")</f>
        <v>721.56624976860576</v>
      </c>
      <c r="K73" s="30">
        <f>IFERROR((s_DL/(Rad_Spec!BA73*s_GSF_s*s_Fam*s_Foffset*Fsurf!C73*s_EF_ow*(1/365)*s_ET_ow*(1/24)))*Rad_Spec!BF73,".")</f>
        <v>259.60032215471085</v>
      </c>
      <c r="L73" s="30">
        <f>IFERROR((s_DL/(Rad_Spec!BB73*s_GSF_s*s_Fam*s_Foffset*Fsurf!C73*s_EF_ow*(1/365)*s_ET_ow*(1/24)))*Rad_Spec!BF73,".")</f>
        <v>177.59479403219561</v>
      </c>
      <c r="M73" s="30">
        <f>IFERROR((s_DL/(Rad_Spec!AY73*s_GSF_s*s_Fam*s_Foffset*Fsurf!C73*s_EF_ow*(1/365)*s_ET_ow*(1/24)))*Rad_Spec!BF73,".")</f>
        <v>724.92140540745208</v>
      </c>
      <c r="N73" s="30">
        <f>IFERROR((s_DL/(Rad_Spec!AV73*s_GSF_s*s_Fam*s_Foffset*acf!D73*s_ET_ow*(1/24)*s_EF_ow*(1/365)))*Rad_Spec!BF73,".")</f>
        <v>198.940366138191</v>
      </c>
      <c r="O73" s="30">
        <f>IFERROR((s_DL/(Rad_Spec!AZ73*s_GSF_s*s_Fam*s_Foffset*acf!E73*s_ET_ow*(1/24)*s_EF_ow*(1/365)))*Rad_Spec!BF73,".")</f>
        <v>849.05302811777585</v>
      </c>
      <c r="P73" s="30">
        <f>IFERROR((s_DL/(Rad_Spec!BA73*s_GSF_s*s_Fam*s_Foffset*acf!F73*s_ET_ow*(1/24)*s_EF_ow*(1/365)))*Rad_Spec!BF73,".")</f>
        <v>304.39957401066192</v>
      </c>
      <c r="Q73" s="30">
        <f>IFERROR((s_DL/(Rad_Spec!BB73*s_GSF_s*s_Fam*s_Foffset*acf!G73*s_ET_ow*(1/24)*s_EF_ow*(1/365)))*Rad_Spec!BF73,".")</f>
        <v>217.80116938975431</v>
      </c>
      <c r="R73" s="30">
        <f>IFERROR((s_DL/(Rad_Spec!AY73*s_GSF_s*s_Fam*s_Foffset*acf!C73*s_ET_ow*(1/24)*s_EF_ow*(1/365)))*Rad_Spec!BF73,".")</f>
        <v>848.55826135262134</v>
      </c>
    </row>
    <row r="74" spans="1:18">
      <c r="A74" s="88" t="s">
        <v>81</v>
      </c>
      <c r="B74" s="28"/>
      <c r="C74" s="30" t="str">
        <f>IFERROR((s_DL/(k_decay*Rad_Spec!V74*s_IFD_ow*s_EF_ow))*Rad_Spec!BF74,".")</f>
        <v>.</v>
      </c>
      <c r="D74" s="30" t="str">
        <f>IFERROR((s_DL/(k_decay*Rad_Spec!AN74*s_IRA_ow*(1/s_PEFm_ui)*s_SLF*s_ET_ow*s_EF_ow))*Rad_Spec!BF74,".")</f>
        <v>.</v>
      </c>
      <c r="E74" s="30" t="str">
        <f>IFERROR((s_DL/(k_decay*Rad_Spec!AN74*s_IRA_ow*(1/s_PEF)*s_SLF*s_ET_ow*s_EF_ow))*Rad_Spec!BF74,".")</f>
        <v>.</v>
      </c>
      <c r="F74" s="30">
        <f>IFERROR((s_DL/(k_decay*Rad_Spec!AY74*s_GSF_s*s_Fam*s_Foffset*acf!C74*s_ET_ow*(1/24)*s_EF_ow*(1/365)))*Rad_Spec!BF74,".")</f>
        <v>951439.39249943697</v>
      </c>
      <c r="G74" s="30">
        <f t="shared" si="6"/>
        <v>951439.39249943697</v>
      </c>
      <c r="H74" s="30">
        <f t="shared" si="7"/>
        <v>951439.39249943697</v>
      </c>
      <c r="I74" s="89" t="str">
        <f>IFERROR((s_DL/(Rad_Spec!AV74*s_GSF_s*s_Fam*s_Foffset*Fsurf!C74*s_EF_ow*(1/365)*s_ET_ow*(1/24)))*Rad_Spec!BF74,".")</f>
        <v>.</v>
      </c>
      <c r="J74" s="30" t="str">
        <f>IFERROR((s_DL/(Rad_Spec!AZ74*s_GSF_s*s_Fam*s_Foffset*Fsurf!C74*s_EF_ow*(1/365)*s_ET_ow*(1/24)))*Rad_Spec!BF74,".")</f>
        <v>.</v>
      </c>
      <c r="K74" s="30" t="str">
        <f>IFERROR((s_DL/(Rad_Spec!BA74*s_GSF_s*s_Fam*s_Foffset*Fsurf!C74*s_EF_ow*(1/365)*s_ET_ow*(1/24)))*Rad_Spec!BF74,".")</f>
        <v>.</v>
      </c>
      <c r="L74" s="30" t="str">
        <f>IFERROR((s_DL/(Rad_Spec!BB74*s_GSF_s*s_Fam*s_Foffset*Fsurf!C74*s_EF_ow*(1/365)*s_ET_ow*(1/24)))*Rad_Spec!BF74,".")</f>
        <v>.</v>
      </c>
      <c r="M74" s="30" t="str">
        <f>IFERROR((s_DL/(Rad_Spec!AY74*s_GSF_s*s_Fam*s_Foffset*Fsurf!C74*s_EF_ow*(1/365)*s_ET_ow*(1/24)))*Rad_Spec!BF74,".")</f>
        <v>.</v>
      </c>
      <c r="N74" s="30">
        <f>IFERROR((s_DL/(Rad_Spec!AV74*s_GSF_s*s_Fam*s_Foffset*acf!D74*s_ET_ow*(1/24)*s_EF_ow*(1/365)))*Rad_Spec!BF74,".")</f>
        <v>153801.75270991522</v>
      </c>
      <c r="O74" s="30">
        <f>IFERROR((s_DL/(Rad_Spec!AZ74*s_GSF_s*s_Fam*s_Foffset*acf!E74*s_ET_ow*(1/24)*s_EF_ow*(1/365)))*Rad_Spec!BF74,".")</f>
        <v>837113.99232644145</v>
      </c>
      <c r="P74" s="30">
        <f>IFERROR((s_DL/(Rad_Spec!BA74*s_GSF_s*s_Fam*s_Foffset*acf!F74*s_ET_ow*(1/24)*s_EF_ow*(1/365)))*Rad_Spec!BF74,".")</f>
        <v>291173.38510369393</v>
      </c>
      <c r="Q74" s="30">
        <f>IFERROR((s_DL/(Rad_Spec!BB74*s_GSF_s*s_Fam*s_Foffset*acf!G74*s_ET_ow*(1/24)*s_EF_ow*(1/365)))*Rad_Spec!BF74,".")</f>
        <v>181700.37885027158</v>
      </c>
      <c r="R74" s="30">
        <f>IFERROR((s_DL/(Rad_Spec!AY74*s_GSF_s*s_Fam*s_Foffset*acf!C74*s_ET_ow*(1/24)*s_EF_ow*(1/365)))*Rad_Spec!BF74,".")</f>
        <v>841830.594303575</v>
      </c>
    </row>
    <row r="75" spans="1:18">
      <c r="A75" s="34" t="s">
        <v>82</v>
      </c>
      <c r="B75" s="28" t="s">
        <v>9</v>
      </c>
      <c r="C75" s="30">
        <f>IFERROR((s_DL/(k_decay*Rad_Spec!V75*s_IFD_ow*s_EF_ow))*Rad_Spec!BF75,".")</f>
        <v>1356542.6564004775</v>
      </c>
      <c r="D75" s="30">
        <f>IFERROR((s_DL/(k_decay*Rad_Spec!AN75*s_IRA_ow*(1/s_PEFm_ui)*s_SLF*s_ET_ow*s_EF_ow))*Rad_Spec!BF75,".")</f>
        <v>38784.09572918593</v>
      </c>
      <c r="E75" s="30">
        <f>IFERROR((s_DL/(k_decay*Rad_Spec!AN75*s_IRA_ow*(1/s_PEF)*s_SLF*s_ET_ow*s_EF_ow))*Rad_Spec!BF75,".")</f>
        <v>13814298.864208441</v>
      </c>
      <c r="F75" s="30">
        <f>IFERROR((s_DL/(k_decay*Rad_Spec!AY75*s_GSF_s*s_Fam*s_Foffset*acf!C75*s_ET_ow*(1/24)*s_EF_ow*(1/365)))*Rad_Spec!BF75,".")</f>
        <v>12511616.582858151</v>
      </c>
      <c r="G75" s="30">
        <f t="shared" si="6"/>
        <v>1124249.0788071244</v>
      </c>
      <c r="H75" s="30">
        <f t="shared" si="7"/>
        <v>37592.771557084285</v>
      </c>
      <c r="I75" s="89">
        <f>IFERROR((s_DL/(Rad_Spec!AV75*s_GSF_s*s_Fam*s_Foffset*Fsurf!C75*s_EF_ow*(1/365)*s_ET_ow*(1/24)))*Rad_Spec!BF75,".")</f>
        <v>46039224.941977046</v>
      </c>
      <c r="J75" s="30">
        <f>IFERROR((s_DL/(Rad_Spec!AZ75*s_GSF_s*s_Fam*s_Foffset*Fsurf!C75*s_EF_ow*(1/365)*s_ET_ow*(1/24)))*Rad_Spec!BF75,".")</f>
        <v>117429162.35200474</v>
      </c>
      <c r="K75" s="30">
        <f>IFERROR((s_DL/(Rad_Spec!BA75*s_GSF_s*s_Fam*s_Foffset*Fsurf!C75*s_EF_ow*(1/365)*s_ET_ow*(1/24)))*Rad_Spec!BF75,".")</f>
        <v>58162406.431400463</v>
      </c>
      <c r="L75" s="30">
        <f>IFERROR((s_DL/(Rad_Spec!BB75*s_GSF_s*s_Fam*s_Foffset*Fsurf!C75*s_EF_ow*(1/365)*s_ET_ow*(1/24)))*Rad_Spec!BF75,".")</f>
        <v>46735031.868052267</v>
      </c>
      <c r="M75" s="30">
        <f>IFERROR((s_DL/(Rad_Spec!AY75*s_GSF_s*s_Fam*s_Foffset*Fsurf!C75*s_EF_ow*(1/365)*s_ET_ow*(1/24)))*Rad_Spec!BF75,".")</f>
        <v>9294044.0730415788</v>
      </c>
      <c r="N75" s="30">
        <f>IFERROR((s_DL/(Rad_Spec!AV75*s_GSF_s*s_Fam*s_Foffset*acf!D75*s_ET_ow*(1/24)*s_EF_ow*(1/365)))*Rad_Spec!BF75,".")</f>
        <v>54837832.375332654</v>
      </c>
      <c r="O75" s="30">
        <f>IFERROR((s_DL/(Rad_Spec!AZ75*s_GSF_s*s_Fam*s_Foffset*acf!E75*s_ET_ow*(1/24)*s_EF_ow*(1/365)))*Rad_Spec!BF75,".")</f>
        <v>139871180.04594341</v>
      </c>
      <c r="P75" s="30">
        <f>IFERROR((s_DL/(Rad_Spec!BA75*s_GSF_s*s_Fam*s_Foffset*acf!F75*s_ET_ow*(1/24)*s_EF_ow*(1/365)))*Rad_Spec!BF75,".")</f>
        <v>69277888.549401432</v>
      </c>
      <c r="Q75" s="30">
        <f>IFERROR((s_DL/(Rad_Spec!BB75*s_GSF_s*s_Fam*s_Foffset*acf!G75*s_ET_ow*(1/24)*s_EF_ow*(1/365)))*Rad_Spec!BF75,".")</f>
        <v>55666615.736168921</v>
      </c>
      <c r="R75" s="30">
        <f>IFERROR((s_DL/(Rad_Spec!AY75*s_GSF_s*s_Fam*s_Foffset*acf!C75*s_ET_ow*(1/24)*s_EF_ow*(1/365)))*Rad_Spec!BF75,".")</f>
        <v>11070239.162556194</v>
      </c>
    </row>
    <row r="76" spans="1:18">
      <c r="A76" s="27" t="s">
        <v>83</v>
      </c>
      <c r="B76" s="90" t="s">
        <v>9</v>
      </c>
      <c r="C76" s="30">
        <f>IFERROR((s_DL/(k_decay*Rad_Spec!V76*s_IFD_ow*s_EF_ow))*Rad_Spec!BF76,".")</f>
        <v>6.0147125747414217E-2</v>
      </c>
      <c r="D76" s="30">
        <f>IFERROR((s_DL/(k_decay*Rad_Spec!AN76*s_IRA_ow*(1/s_PEFm_ui)*s_SLF*s_ET_ow*s_EF_ow))*Rad_Spec!BF76,".")</f>
        <v>2.4434270934535788E-4</v>
      </c>
      <c r="E76" s="30">
        <f>IFERROR((s_DL/(k_decay*Rad_Spec!AN76*s_IRA_ow*(1/s_PEF)*s_SLF*s_ET_ow*s_EF_ow))*Rad_Spec!BF76,".")</f>
        <v>8.7031118006629368E-2</v>
      </c>
      <c r="F76" s="30">
        <f>IFERROR((s_DL/(k_decay*Rad_Spec!AY76*s_GSF_s*s_Fam*s_Foffset*acf!C76*s_ET_ow*(1/24)*s_EF_ow*(1/365)))*Rad_Spec!BF76,".")</f>
        <v>9009.3713937464108</v>
      </c>
      <c r="G76" s="30">
        <f t="shared" si="6"/>
        <v>3.556674410558195E-2</v>
      </c>
      <c r="H76" s="30">
        <f t="shared" si="7"/>
        <v>2.4335409691206918E-4</v>
      </c>
      <c r="I76" s="89">
        <f>IFERROR((s_DL/(Rad_Spec!AV76*s_GSF_s*s_Fam*s_Foffset*Fsurf!C76*s_EF_ow*(1/365)*s_ET_ow*(1/24)))*Rad_Spec!BF76,".")</f>
        <v>8061.1728605051512</v>
      </c>
      <c r="J76" s="30">
        <f>IFERROR((s_DL/(Rad_Spec!AZ76*s_GSF_s*s_Fam*s_Foffset*Fsurf!C76*s_EF_ow*(1/365)*s_ET_ow*(1/24)))*Rad_Spec!BF76,".")</f>
        <v>12680.496634502484</v>
      </c>
      <c r="K76" s="30">
        <f>IFERROR((s_DL/(Rad_Spec!BA76*s_GSF_s*s_Fam*s_Foffset*Fsurf!C76*s_EF_ow*(1/365)*s_ET_ow*(1/24)))*Rad_Spec!BF76,".")</f>
        <v>8207.7396397870652</v>
      </c>
      <c r="L76" s="30">
        <f>IFERROR((s_DL/(Rad_Spec!BB76*s_GSF_s*s_Fam*s_Foffset*Fsurf!C76*s_EF_ow*(1/365)*s_ET_ow*(1/24)))*Rad_Spec!BF76,".")</f>
        <v>8061.1728605051512</v>
      </c>
      <c r="M76" s="30">
        <f>IFERROR((s_DL/(Rad_Spec!AY76*s_GSF_s*s_Fam*s_Foffset*Fsurf!C76*s_EF_ow*(1/365)*s_ET_ow*(1/24)))*Rad_Spec!BF76,".")</f>
        <v>6648.4266799519291</v>
      </c>
      <c r="N76" s="30">
        <f>IFERROR((s_DL/(Rad_Spec!AV76*s_GSF_s*s_Fam*s_Foffset*acf!D76*s_ET_ow*(1/24)*s_EF_ow*(1/365)))*Rad_Spec!BF76,".")</f>
        <v>10212.441331052041</v>
      </c>
      <c r="O76" s="30">
        <f>IFERROR((s_DL/(Rad_Spec!AZ76*s_GSF_s*s_Fam*s_Foffset*acf!E76*s_ET_ow*(1/24)*s_EF_ow*(1/365)))*Rad_Spec!BF76,".")</f>
        <v>15605.644938431069</v>
      </c>
      <c r="P76" s="30">
        <f>IFERROR((s_DL/(Rad_Spec!BA76*s_GSF_s*s_Fam*s_Foffset*acf!F76*s_ET_ow*(1/24)*s_EF_ow*(1/365)))*Rad_Spec!BF76,".")</f>
        <v>10366.404374088932</v>
      </c>
      <c r="Q76" s="30">
        <f>IFERROR((s_DL/(Rad_Spec!BB76*s_GSF_s*s_Fam*s_Foffset*acf!G76*s_ET_ow*(1/24)*s_EF_ow*(1/365)))*Rad_Spec!BF76,".")</f>
        <v>10233.896039730722</v>
      </c>
      <c r="R76" s="30">
        <f>IFERROR((s_DL/(Rad_Spec!AY76*s_GSF_s*s_Fam*s_Foffset*acf!C76*s_ET_ow*(1/24)*s_EF_ow*(1/365)))*Rad_Spec!BF76,".")</f>
        <v>7971.4635892623637</v>
      </c>
    </row>
    <row r="77" spans="1:18">
      <c r="A77" s="34" t="s">
        <v>84</v>
      </c>
      <c r="B77" s="90" t="s">
        <v>9</v>
      </c>
      <c r="C77" s="30">
        <f>IFERROR((s_DL/(k_decay*Rad_Spec!V77*s_IFD_ow*s_EF_ow))*Rad_Spec!BF77,".")</f>
        <v>4029973.8953192071</v>
      </c>
      <c r="D77" s="30">
        <f>IFERROR((s_DL/(k_decay*Rad_Spec!AN77*s_IRA_ow*(1/s_PEFm_ui)*s_SLF*s_ET_ow*s_EF_ow))*Rad_Spec!BF77,".")</f>
        <v>1565.4003253236162</v>
      </c>
      <c r="E77" s="30">
        <f>IFERROR((s_DL/(k_decay*Rad_Spec!AN77*s_IRA_ow*(1/s_PEF)*s_SLF*s_ET_ow*s_EF_ow))*Rad_Spec!BF77,".")</f>
        <v>557571.53878609883</v>
      </c>
      <c r="F77" s="30">
        <f>IFERROR((s_DL/(k_decay*Rad_Spec!AY77*s_GSF_s*s_Fam*s_Foffset*acf!C77*s_ET_ow*(1/24)*s_EF_ow*(1/365)))*Rad_Spec!BF77,".")</f>
        <v>1193949.151162124</v>
      </c>
      <c r="G77" s="30">
        <f t="shared" si="6"/>
        <v>347320.02619481069</v>
      </c>
      <c r="H77" s="30">
        <f t="shared" si="7"/>
        <v>1562.7443620389638</v>
      </c>
      <c r="I77" s="89">
        <f>IFERROR((s_DL/(Rad_Spec!AV77*s_GSF_s*s_Fam*s_Foffset*Fsurf!C77*s_EF_ow*(1/365)*s_ET_ow*(1/24)))*Rad_Spec!BF77,".")</f>
        <v>207355.68042569919</v>
      </c>
      <c r="J77" s="30">
        <f>IFERROR((s_DL/(Rad_Spec!AZ77*s_GSF_s*s_Fam*s_Foffset*Fsurf!C77*s_EF_ow*(1/365)*s_ET_ow*(1/24)))*Rad_Spec!BF77,".")</f>
        <v>930335.81950997026</v>
      </c>
      <c r="K77" s="30">
        <f>IFERROR((s_DL/(Rad_Spec!BA77*s_GSF_s*s_Fam*s_Foffset*Fsurf!C77*s_EF_ow*(1/365)*s_ET_ow*(1/24)))*Rad_Spec!BF77,".")</f>
        <v>329906.31897516677</v>
      </c>
      <c r="L77" s="30">
        <f>IFERROR((s_DL/(Rad_Spec!BB77*s_GSF_s*s_Fam*s_Foffset*Fsurf!C77*s_EF_ow*(1/365)*s_ET_ow*(1/24)))*Rad_Spec!BF77,".")</f>
        <v>221860.68827741742</v>
      </c>
      <c r="M77" s="30">
        <f>IFERROR((s_DL/(Rad_Spec!AY77*s_GSF_s*s_Fam*s_Foffset*Fsurf!C77*s_EF_ow*(1/365)*s_ET_ow*(1/24)))*Rad_Spec!BF77,".")</f>
        <v>917671.17133174092</v>
      </c>
      <c r="N77" s="30">
        <f>IFERROR((s_DL/(Rad_Spec!AV77*s_GSF_s*s_Fam*s_Foffset*acf!D77*s_ET_ow*(1/24)*s_EF_ow*(1/365)))*Rad_Spec!BF77,".")</f>
        <v>232845.34870493822</v>
      </c>
      <c r="O77" s="30">
        <f>IFERROR((s_DL/(Rad_Spec!AZ77*s_GSF_s*s_Fam*s_Foffset*acf!E77*s_ET_ow*(1/24)*s_EF_ow*(1/365)))*Rad_Spec!BF77,".")</f>
        <v>1043331.8836182922</v>
      </c>
      <c r="P77" s="30">
        <f>IFERROR((s_DL/(Rad_Spec!BA77*s_GSF_s*s_Fam*s_Foffset*acf!F77*s_ET_ow*(1/24)*s_EF_ow*(1/365)))*Rad_Spec!BF77,".")</f>
        <v>368341.79129677784</v>
      </c>
      <c r="Q77" s="30">
        <f>IFERROR((s_DL/(Rad_Spec!BB77*s_GSF_s*s_Fam*s_Foffset*acf!G77*s_ET_ow*(1/24)*s_EF_ow*(1/365)))*Rad_Spec!BF77,".")</f>
        <v>261942.81831123325</v>
      </c>
      <c r="R77" s="30">
        <f>IFERROR((s_DL/(Rad_Spec!AY77*s_GSF_s*s_Fam*s_Foffset*acf!C77*s_ET_ow*(1/24)*s_EF_ow*(1/365)))*Rad_Spec!BF77,".")</f>
        <v>1056402.4691584909</v>
      </c>
    </row>
    <row r="78" spans="1:18">
      <c r="A78" s="88" t="s">
        <v>85</v>
      </c>
      <c r="B78" s="28"/>
      <c r="C78" s="30" t="str">
        <f>IFERROR((s_DL/(k_decay*Rad_Spec!V78*s_IFD_ow*s_EF_ow))*Rad_Spec!BF78,".")</f>
        <v>.</v>
      </c>
      <c r="D78" s="30" t="str">
        <f>IFERROR((s_DL/(k_decay*Rad_Spec!AN78*s_IRA_ow*(1/s_PEFm_ui)*s_SLF*s_ET_ow*s_EF_ow))*Rad_Spec!BF78,".")</f>
        <v>.</v>
      </c>
      <c r="E78" s="30" t="str">
        <f>IFERROR((s_DL/(k_decay*Rad_Spec!AN78*s_IRA_ow*(1/s_PEF)*s_SLF*s_ET_ow*s_EF_ow))*Rad_Spec!BF78,".")</f>
        <v>.</v>
      </c>
      <c r="F78" s="30">
        <f>IFERROR((s_DL/(k_decay*Rad_Spec!AY78*s_GSF_s*s_Fam*s_Foffset*acf!C78*s_ET_ow*(1/24)*s_EF_ow*(1/365)))*Rad_Spec!BF78,".")</f>
        <v>38008218.402943932</v>
      </c>
      <c r="G78" s="30">
        <f t="shared" si="6"/>
        <v>38008218.402943932</v>
      </c>
      <c r="H78" s="30">
        <f t="shared" si="7"/>
        <v>38008218.402943932</v>
      </c>
      <c r="I78" s="89" t="str">
        <f>IFERROR((s_DL/(Rad_Spec!AV78*s_GSF_s*s_Fam*s_Foffset*Fsurf!C78*s_EF_ow*(1/365)*s_ET_ow*(1/24)))*Rad_Spec!BF78,".")</f>
        <v>.</v>
      </c>
      <c r="J78" s="30" t="str">
        <f>IFERROR((s_DL/(Rad_Spec!AZ78*s_GSF_s*s_Fam*s_Foffset*Fsurf!C78*s_EF_ow*(1/365)*s_ET_ow*(1/24)))*Rad_Spec!BF78,".")</f>
        <v>.</v>
      </c>
      <c r="K78" s="30" t="str">
        <f>IFERROR((s_DL/(Rad_Spec!BA78*s_GSF_s*s_Fam*s_Foffset*Fsurf!C78*s_EF_ow*(1/365)*s_ET_ow*(1/24)))*Rad_Spec!BF78,".")</f>
        <v>.</v>
      </c>
      <c r="L78" s="30" t="str">
        <f>IFERROR((s_DL/(Rad_Spec!BB78*s_GSF_s*s_Fam*s_Foffset*Fsurf!C78*s_EF_ow*(1/365)*s_ET_ow*(1/24)))*Rad_Spec!BF78,".")</f>
        <v>.</v>
      </c>
      <c r="M78" s="30" t="str">
        <f>IFERROR((s_DL/(Rad_Spec!AY78*s_GSF_s*s_Fam*s_Foffset*Fsurf!C78*s_EF_ow*(1/365)*s_ET_ow*(1/24)))*Rad_Spec!BF78,".")</f>
        <v>.</v>
      </c>
      <c r="N78" s="30">
        <f>IFERROR((s_DL/(Rad_Spec!AV78*s_GSF_s*s_Fam*s_Foffset*acf!D78*s_ET_ow*(1/24)*s_EF_ow*(1/365)))*Rad_Spec!BF78,".")</f>
        <v>26666561.986688655</v>
      </c>
      <c r="O78" s="30">
        <f>IFERROR((s_DL/(Rad_Spec!AZ78*s_GSF_s*s_Fam*s_Foffset*acf!E78*s_ET_ow*(1/24)*s_EF_ow*(1/365)))*Rad_Spec!BF78,".")</f>
        <v>94588413.164502725</v>
      </c>
      <c r="P78" s="30">
        <f>IFERROR((s_DL/(Rad_Spec!BA78*s_GSF_s*s_Fam*s_Foffset*acf!F78*s_ET_ow*(1/24)*s_EF_ow*(1/365)))*Rad_Spec!BF78,".")</f>
        <v>36988735.718399398</v>
      </c>
      <c r="Q78" s="30">
        <f>IFERROR((s_DL/(Rad_Spec!BB78*s_GSF_s*s_Fam*s_Foffset*acf!G78*s_ET_ow*(1/24)*s_EF_ow*(1/365)))*Rad_Spec!BF78,".")</f>
        <v>26965879.227352329</v>
      </c>
      <c r="R78" s="30">
        <f>IFERROR((s_DL/(Rad_Spec!AY78*s_GSF_s*s_Fam*s_Foffset*acf!C78*s_ET_ow*(1/24)*s_EF_ow*(1/365)))*Rad_Spec!BF78,".")</f>
        <v>33629552.590328865</v>
      </c>
    </row>
    <row r="79" spans="1:18">
      <c r="A79" s="88" t="s">
        <v>86</v>
      </c>
      <c r="B79" s="28"/>
      <c r="C79" s="30">
        <f>IFERROR((s_DL/(k_decay*Rad_Spec!V79*s_IFD_ow*s_EF_ow))*Rad_Spec!BF79,".")</f>
        <v>20464372.135447685</v>
      </c>
      <c r="D79" s="30">
        <f>IFERROR((s_DL/(k_decay*Rad_Spec!AN79*s_IRA_ow*(1/s_PEFm_ui)*s_SLF*s_ET_ow*s_EF_ow))*Rad_Spec!BF79,".")</f>
        <v>1461342.5072563817</v>
      </c>
      <c r="E79" s="30">
        <f>IFERROR((s_DL/(k_decay*Rad_Spec!AN79*s_IRA_ow*(1/s_PEF)*s_SLF*s_ET_ow*s_EF_ow))*Rad_Spec!BF79,".")</f>
        <v>520507743.15255851</v>
      </c>
      <c r="F79" s="30">
        <f>IFERROR((s_DL/(k_decay*Rad_Spec!AY79*s_GSF_s*s_Fam*s_Foffset*acf!C79*s_ET_ow*(1/24)*s_EF_ow*(1/365)))*Rad_Spec!BF79,".")</f>
        <v>498114.32045797375</v>
      </c>
      <c r="G79" s="30">
        <f t="shared" si="6"/>
        <v>485824.16431707732</v>
      </c>
      <c r="H79" s="30">
        <f t="shared" si="7"/>
        <v>364865.10209000047</v>
      </c>
      <c r="I79" s="89">
        <f>IFERROR((s_DL/(Rad_Spec!AV79*s_GSF_s*s_Fam*s_Foffset*Fsurf!C79*s_EF_ow*(1/365)*s_ET_ow*(1/24)))*Rad_Spec!BF79,".")</f>
        <v>85154.467301541401</v>
      </c>
      <c r="J79" s="30">
        <f>IFERROR((s_DL/(Rad_Spec!AZ79*s_GSF_s*s_Fam*s_Foffset*Fsurf!C79*s_EF_ow*(1/365)*s_ET_ow*(1/24)))*Rad_Spec!BF79,".")</f>
        <v>421953.75053005933</v>
      </c>
      <c r="K79" s="30">
        <f>IFERROR((s_DL/(Rad_Spec!BA79*s_GSF_s*s_Fam*s_Foffset*Fsurf!C79*s_EF_ow*(1/365)*s_ET_ow*(1/24)))*Rad_Spec!BF79,".")</f>
        <v>149358.23233048129</v>
      </c>
      <c r="L79" s="30">
        <f>IFERROR((s_DL/(Rad_Spec!BB79*s_GSF_s*s_Fam*s_Foffset*Fsurf!C79*s_EF_ow*(1/365)*s_ET_ow*(1/24)))*Rad_Spec!BF79,".")</f>
        <v>96016.006498166549</v>
      </c>
      <c r="M79" s="30">
        <f>IFERROR((s_DL/(Rad_Spec!AY79*s_GSF_s*s_Fam*s_Foffset*Fsurf!C79*s_EF_ow*(1/365)*s_ET_ow*(1/24)))*Rad_Spec!BF79,".")</f>
        <v>395683.9902206196</v>
      </c>
      <c r="N79" s="30">
        <f>IFERROR((s_DL/(Rad_Spec!AV79*s_GSF_s*s_Fam*s_Foffset*acf!D79*s_ET_ow*(1/24)*s_EF_ow*(1/365)))*Rad_Spec!BF79,".")</f>
        <v>90142.831652658264</v>
      </c>
      <c r="O79" s="30">
        <f>IFERROR((s_DL/(Rad_Spec!AZ79*s_GSF_s*s_Fam*s_Foffset*acf!E79*s_ET_ow*(1/24)*s_EF_ow*(1/365)))*Rad_Spec!BF79,".")</f>
        <v>439047.96120665345</v>
      </c>
      <c r="P79" s="30">
        <f>IFERROR((s_DL/(Rad_Spec!BA79*s_GSF_s*s_Fam*s_Foffset*acf!F79*s_ET_ow*(1/24)*s_EF_ow*(1/365)))*Rad_Spec!BF79,".")</f>
        <v>155980.19379293438</v>
      </c>
      <c r="Q79" s="30">
        <f>IFERROR((s_DL/(Rad_Spec!BB79*s_GSF_s*s_Fam*s_Foffset*acf!G79*s_ET_ow*(1/24)*s_EF_ow*(1/365)))*Rad_Spec!BF79,".")</f>
        <v>101719.87628959816</v>
      </c>
      <c r="R79" s="30">
        <f>IFERROR((s_DL/(Rad_Spec!AY79*s_GSF_s*s_Fam*s_Foffset*acf!C79*s_ET_ow*(1/24)*s_EF_ow*(1/365)))*Rad_Spec!BF79,".")</f>
        <v>440729.99050489237</v>
      </c>
    </row>
    <row r="80" spans="1:18">
      <c r="A80" s="88" t="s">
        <v>87</v>
      </c>
      <c r="B80" s="28"/>
      <c r="C80" s="30">
        <f>IFERROR((s_DL/(k_decay*Rad_Spec!V80*s_IFD_ow*s_EF_ow))*Rad_Spec!BF80,".")</f>
        <v>8648178.0477346648</v>
      </c>
      <c r="D80" s="30">
        <f>IFERROR((s_DL/(k_decay*Rad_Spec!AN80*s_IRA_ow*(1/s_PEFm_ui)*s_SLF*s_ET_ow*s_EF_ow))*Rad_Spec!BF80,".")</f>
        <v>265631.1824952946</v>
      </c>
      <c r="E80" s="30">
        <f>IFERROR((s_DL/(k_decay*Rad_Spec!AN80*s_IRA_ow*(1/s_PEF)*s_SLF*s_ET_ow*s_EF_ow))*Rad_Spec!BF80,".")</f>
        <v>94613744.981082663</v>
      </c>
      <c r="F80" s="30">
        <f>IFERROR((s_DL/(k_decay*Rad_Spec!AY80*s_GSF_s*s_Fam*s_Foffset*acf!C80*s_ET_ow*(1/24)*s_EF_ow*(1/365)))*Rad_Spec!BF80,".")</f>
        <v>142786.38716974237</v>
      </c>
      <c r="G80" s="30">
        <f t="shared" si="6"/>
        <v>140258.95929719595</v>
      </c>
      <c r="H80" s="30">
        <f t="shared" si="7"/>
        <v>91880.3640981684</v>
      </c>
      <c r="I80" s="89">
        <f>IFERROR((s_DL/(Rad_Spec!AV80*s_GSF_s*s_Fam*s_Foffset*Fsurf!C80*s_EF_ow*(1/365)*s_ET_ow*(1/24)))*Rad_Spec!BF80,".")</f>
        <v>21420.527843413547</v>
      </c>
      <c r="J80" s="30">
        <f>IFERROR((s_DL/(Rad_Spec!AZ80*s_GSF_s*s_Fam*s_Foffset*Fsurf!C80*s_EF_ow*(1/365)*s_ET_ow*(1/24)))*Rad_Spec!BF80,".")</f>
        <v>113009.4445016719</v>
      </c>
      <c r="K80" s="30">
        <f>IFERROR((s_DL/(Rad_Spec!BA80*s_GSF_s*s_Fam*s_Foffset*Fsurf!C80*s_EF_ow*(1/365)*s_ET_ow*(1/24)))*Rad_Spec!BF80,".")</f>
        <v>39491.664060402436</v>
      </c>
      <c r="L80" s="30">
        <f>IFERROR((s_DL/(Rad_Spec!BB80*s_GSF_s*s_Fam*s_Foffset*Fsurf!C80*s_EF_ow*(1/365)*s_ET_ow*(1/24)))*Rad_Spec!BF80,".")</f>
        <v>24965.994520944067</v>
      </c>
      <c r="M80" s="30">
        <f>IFERROR((s_DL/(Rad_Spec!AY80*s_GSF_s*s_Fam*s_Foffset*Fsurf!C80*s_EF_ow*(1/365)*s_ET_ow*(1/24)))*Rad_Spec!BF80,".")</f>
        <v>114171.28803199275</v>
      </c>
      <c r="N80" s="30">
        <f>IFERROR((s_DL/(Rad_Spec!AV80*s_GSF_s*s_Fam*s_Foffset*acf!D80*s_ET_ow*(1/24)*s_EF_ow*(1/365)))*Rad_Spec!BF80,".")</f>
        <v>22081.906184856151</v>
      </c>
      <c r="O80" s="30">
        <f>IFERROR((s_DL/(Rad_Spec!AZ80*s_GSF_s*s_Fam*s_Foffset*acf!E80*s_ET_ow*(1/24)*s_EF_ow*(1/365)))*Rad_Spec!BF80,".")</f>
        <v>117933.42744067336</v>
      </c>
      <c r="P80" s="30">
        <f>IFERROR((s_DL/(Rad_Spec!BA80*s_GSF_s*s_Fam*s_Foffset*acf!F80*s_ET_ow*(1/24)*s_EF_ow*(1/365)))*Rad_Spec!BF80,".")</f>
        <v>41036.826761796969</v>
      </c>
      <c r="Q80" s="30">
        <f>IFERROR((s_DL/(Rad_Spec!BB80*s_GSF_s*s_Fam*s_Foffset*acf!G80*s_ET_ow*(1/24)*s_EF_ow*(1/365)))*Rad_Spec!BF80,".")</f>
        <v>26142.274380759289</v>
      </c>
      <c r="R80" s="30">
        <f>IFERROR((s_DL/(Rad_Spec!AY80*s_GSF_s*s_Fam*s_Foffset*acf!C80*s_ET_ow*(1/24)*s_EF_ow*(1/365)))*Rad_Spec!BF80,".")</f>
        <v>126336.94812004089</v>
      </c>
    </row>
    <row r="81" spans="1:18">
      <c r="A81" s="34" t="s">
        <v>88</v>
      </c>
      <c r="B81" s="90" t="s">
        <v>9</v>
      </c>
      <c r="C81" s="30">
        <f>IFERROR((s_DL/(k_decay*Rad_Spec!V81*s_IFD_ow*s_EF_ow))*Rad_Spec!BF81,".")</f>
        <v>7.419040419218885E-2</v>
      </c>
      <c r="D81" s="30">
        <f>IFERROR((s_DL/(k_decay*Rad_Spec!AN81*s_IRA_ow*(1/s_PEFm_ui)*s_SLF*s_ET_ow*s_EF_ow))*Rad_Spec!BF81,".")</f>
        <v>6.7511822732476757E-4</v>
      </c>
      <c r="E81" s="30">
        <f>IFERROR((s_DL/(k_decay*Rad_Spec!AN81*s_IRA_ow*(1/s_PEF)*s_SLF*s_ET_ow*s_EF_ow))*Rad_Spec!BF81,".")</f>
        <v>0.24046673734668789</v>
      </c>
      <c r="F81" s="30">
        <f>IFERROR((s_DL/(k_decay*Rad_Spec!AY81*s_GSF_s*s_Fam*s_Foffset*acf!C81*s_ET_ow*(1/24)*s_EF_ow*(1/365)))*Rad_Spec!BF81,".")</f>
        <v>5159183.3262200197</v>
      </c>
      <c r="G81" s="30">
        <f t="shared" si="6"/>
        <v>5.6697661954271582E-2</v>
      </c>
      <c r="H81" s="30">
        <f t="shared" si="7"/>
        <v>6.6903018288680426E-4</v>
      </c>
      <c r="I81" s="89">
        <f>IFERROR((s_DL/(Rad_Spec!AV81*s_GSF_s*s_Fam*s_Foffset*Fsurf!C81*s_EF_ow*(1/365)*s_ET_ow*(1/24)))*Rad_Spec!BF81,".")</f>
        <v>790808.30445814878</v>
      </c>
      <c r="J81" s="30">
        <f>IFERROR((s_DL/(Rad_Spec!AZ81*s_GSF_s*s_Fam*s_Foffset*Fsurf!C81*s_EF_ow*(1/365)*s_ET_ow*(1/24)))*Rad_Spec!BF81,".")</f>
        <v>4075496.7226341455</v>
      </c>
      <c r="K81" s="30">
        <f>IFERROR((s_DL/(Rad_Spec!BA81*s_GSF_s*s_Fam*s_Foffset*Fsurf!C81*s_EF_ow*(1/365)*s_ET_ow*(1/24)))*Rad_Spec!BF81,".")</f>
        <v>1421572.0711092916</v>
      </c>
      <c r="L81" s="30">
        <f>IFERROR((s_DL/(Rad_Spec!BB81*s_GSF_s*s_Fam*s_Foffset*Fsurf!C81*s_EF_ow*(1/365)*s_ET_ow*(1/24)))*Rad_Spec!BF81,".")</f>
        <v>904636.77252409479</v>
      </c>
      <c r="M81" s="30">
        <f>IFERROR((s_DL/(Rad_Spec!AY81*s_GSF_s*s_Fam*s_Foffset*Fsurf!C81*s_EF_ow*(1/365)*s_ET_ow*(1/24)))*Rad_Spec!BF81,".")</f>
        <v>4139135.1196936979</v>
      </c>
      <c r="N81" s="30">
        <f>IFERROR((s_DL/(Rad_Spec!AV81*s_GSF_s*s_Fam*s_Foffset*acf!D81*s_ET_ow*(1/24)*s_EF_ow*(1/365)))*Rad_Spec!BF81,".")</f>
        <v>821115.80013582984</v>
      </c>
      <c r="O81" s="30">
        <f>IFERROR((s_DL/(Rad_Spec!AZ81*s_GSF_s*s_Fam*s_Foffset*acf!E81*s_ET_ow*(1/24)*s_EF_ow*(1/365)))*Rad_Spec!BF81,".")</f>
        <v>4230711.9575890852</v>
      </c>
      <c r="P81" s="30">
        <f>IFERROR((s_DL/(Rad_Spec!BA81*s_GSF_s*s_Fam*s_Foffset*acf!F81*s_ET_ow*(1/24)*s_EF_ow*(1/365)))*Rad_Spec!BF81,".")</f>
        <v>1485562.8364510564</v>
      </c>
      <c r="Q81" s="30">
        <f>IFERROR((s_DL/(Rad_Spec!BB81*s_GSF_s*s_Fam*s_Foffset*acf!G81*s_ET_ow*(1/24)*s_EF_ow*(1/365)))*Rad_Spec!BF81,".")</f>
        <v>930814.46256081702</v>
      </c>
      <c r="R81" s="30">
        <f>IFERROR((s_DL/(Rad_Spec!AY81*s_GSF_s*s_Fam*s_Foffset*acf!C81*s_ET_ow*(1/24)*s_EF_ow*(1/365)))*Rad_Spec!BF81,".")</f>
        <v>4564829.2470037341</v>
      </c>
    </row>
    <row r="82" spans="1:18">
      <c r="A82" s="34" t="s">
        <v>89</v>
      </c>
      <c r="B82" s="28" t="s">
        <v>9</v>
      </c>
      <c r="C82" s="30" t="str">
        <f>IFERROR((s_DL/(k_decay*Rad_Spec!V82*s_IFD_ow*s_EF_ow))*Rad_Spec!BF82,".")</f>
        <v>.</v>
      </c>
      <c r="D82" s="30" t="str">
        <f>IFERROR((s_DL/(k_decay*Rad_Spec!AN82*s_IRA_ow*(1/s_PEFm_ui)*s_SLF*s_ET_ow*s_EF_ow))*Rad_Spec!BF82,".")</f>
        <v>.</v>
      </c>
      <c r="E82" s="30" t="str">
        <f>IFERROR((s_DL/(k_decay*Rad_Spec!AN82*s_IRA_ow*(1/s_PEF)*s_SLF*s_ET_ow*s_EF_ow))*Rad_Spec!BF82,".")</f>
        <v>.</v>
      </c>
      <c r="F82" s="30">
        <f>IFERROR((s_DL/(k_decay*Rad_Spec!AY82*s_GSF_s*s_Fam*s_Foffset*acf!C82*s_ET_ow*(1/24)*s_EF_ow*(1/365)))*Rad_Spec!BF82,".")</f>
        <v>3.1884242893027589E+18</v>
      </c>
      <c r="G82" s="30">
        <f t="shared" si="6"/>
        <v>3.1884242893027589E+18</v>
      </c>
      <c r="H82" s="30">
        <f t="shared" si="7"/>
        <v>3.1884242893027589E+18</v>
      </c>
      <c r="I82" s="89" t="str">
        <f>IFERROR((s_DL/(Rad_Spec!AV82*s_GSF_s*s_Fam*s_Foffset*Fsurf!C82*s_EF_ow*(1/365)*s_ET_ow*(1/24)))*Rad_Spec!BF82,".")</f>
        <v>.</v>
      </c>
      <c r="J82" s="30" t="str">
        <f>IFERROR((s_DL/(Rad_Spec!AZ82*s_GSF_s*s_Fam*s_Foffset*Fsurf!C82*s_EF_ow*(1/365)*s_ET_ow*(1/24)))*Rad_Spec!BF82,".")</f>
        <v>.</v>
      </c>
      <c r="K82" s="30" t="str">
        <f>IFERROR((s_DL/(Rad_Spec!BA82*s_GSF_s*s_Fam*s_Foffset*Fsurf!C82*s_EF_ow*(1/365)*s_ET_ow*(1/24)))*Rad_Spec!BF82,".")</f>
        <v>.</v>
      </c>
      <c r="L82" s="30" t="str">
        <f>IFERROR((s_DL/(Rad_Spec!BB82*s_GSF_s*s_Fam*s_Foffset*Fsurf!C82*s_EF_ow*(1/365)*s_ET_ow*(1/24)))*Rad_Spec!BF82,".")</f>
        <v>.</v>
      </c>
      <c r="M82" s="30" t="str">
        <f>IFERROR((s_DL/(Rad_Spec!AY82*s_GSF_s*s_Fam*s_Foffset*Fsurf!C82*s_EF_ow*(1/365)*s_ET_ow*(1/24)))*Rad_Spec!BF82,".")</f>
        <v>.</v>
      </c>
      <c r="N82" s="30">
        <f>IFERROR((s_DL/(Rad_Spec!AV82*s_GSF_s*s_Fam*s_Foffset*acf!D82*s_ET_ow*(1/24)*s_EF_ow*(1/365)))*Rad_Spec!BF82,".")</f>
        <v>5.1015402836133517E+17</v>
      </c>
      <c r="O82" s="30">
        <f>IFERROR((s_DL/(Rad_Spec!AZ82*s_GSF_s*s_Fam*s_Foffset*acf!E82*s_ET_ow*(1/24)*s_EF_ow*(1/365)))*Rad_Spec!BF82,".")</f>
        <v>2.6246830957979126E+18</v>
      </c>
      <c r="P82" s="30">
        <f>IFERROR((s_DL/(Rad_Spec!BA82*s_GSF_s*s_Fam*s_Foffset*acf!F82*s_ET_ow*(1/24)*s_EF_ow*(1/365)))*Rad_Spec!BF82,".")</f>
        <v>9.194966481016745E+17</v>
      </c>
      <c r="Q82" s="30">
        <f>IFERROR((s_DL/(Rad_Spec!BB82*s_GSF_s*s_Fam*s_Foffset*acf!G82*s_ET_ow*(1/24)*s_EF_ow*(1/365)))*Rad_Spec!BF82,".")</f>
        <v>5.7309658442924595E+17</v>
      </c>
      <c r="R82" s="30">
        <f>IFERROR((s_DL/(Rad_Spec!AY82*s_GSF_s*s_Fam*s_Foffset*acf!C82*s_ET_ow*(1/24)*s_EF_ow*(1/365)))*Rad_Spec!BF82,".")</f>
        <v>2.821107824119531E+18</v>
      </c>
    </row>
    <row r="83" spans="1:18">
      <c r="A83" s="34" t="s">
        <v>90</v>
      </c>
      <c r="B83" s="90" t="s">
        <v>9</v>
      </c>
      <c r="C83" s="30" t="str">
        <f>IFERROR((s_DL/(k_decay*Rad_Spec!V83*s_IFD_ow*s_EF_ow))*Rad_Spec!BF83,".")</f>
        <v>.</v>
      </c>
      <c r="D83" s="30" t="str">
        <f>IFERROR((s_DL/(k_decay*Rad_Spec!AN83*s_IRA_ow*(1/s_PEFm_ui)*s_SLF*s_ET_ow*s_EF_ow))*Rad_Spec!BF83,".")</f>
        <v>.</v>
      </c>
      <c r="E83" s="30" t="str">
        <f>IFERROR((s_DL/(k_decay*Rad_Spec!AN83*s_IRA_ow*(1/s_PEF)*s_SLF*s_ET_ow*s_EF_ow))*Rad_Spec!BF83,".")</f>
        <v>.</v>
      </c>
      <c r="F83" s="30">
        <f>IFERROR((s_DL/(k_decay*Rad_Spec!AY83*s_GSF_s*s_Fam*s_Foffset*acf!C83*s_ET_ow*(1/24)*s_EF_ow*(1/365)))*Rad_Spec!BF83,".")</f>
        <v>3.7002349063482552E+16</v>
      </c>
      <c r="G83" s="30">
        <f t="shared" si="6"/>
        <v>3.7002349063482552E+16</v>
      </c>
      <c r="H83" s="30">
        <f t="shared" si="7"/>
        <v>3.7002349063482552E+16</v>
      </c>
      <c r="I83" s="89">
        <f>IFERROR((s_DL/(Rad_Spec!AV83*s_GSF_s*s_Fam*s_Foffset*Fsurf!C83*s_EF_ow*(1/365)*s_ET_ow*(1/24)))*Rad_Spec!BF83,".")</f>
        <v>5675151343074279</v>
      </c>
      <c r="J83" s="30">
        <f>IFERROR((s_DL/(Rad_Spec!AZ83*s_GSF_s*s_Fam*s_Foffset*Fsurf!C83*s_EF_ow*(1/365)*s_ET_ow*(1/24)))*Rad_Spec!BF83,".")</f>
        <v>2.91702779034018E+16</v>
      </c>
      <c r="K83" s="30">
        <f>IFERROR((s_DL/(Rad_Spec!BA83*s_GSF_s*s_Fam*s_Foffset*Fsurf!C83*s_EF_ow*(1/365)*s_ET_ow*(1/24)))*Rad_Spec!BF83,".")</f>
        <v>1.0199397868322308E+16</v>
      </c>
      <c r="L83" s="30">
        <f>IFERROR((s_DL/(Rad_Spec!BB83*s_GSF_s*s_Fam*s_Foffset*Fsurf!C83*s_EF_ow*(1/365)*s_ET_ow*(1/24)))*Rad_Spec!BF83,".")</f>
        <v>6453601306062344</v>
      </c>
      <c r="M83" s="30">
        <f>IFERROR((s_DL/(Rad_Spec!AY83*s_GSF_s*s_Fam*s_Foffset*Fsurf!C83*s_EF_ow*(1/365)*s_ET_ow*(1/24)))*Rad_Spec!BF83,".")</f>
        <v>2.9614076869072472E+16</v>
      </c>
      <c r="N83" s="30">
        <f>IFERROR((s_DL/(Rad_Spec!AV83*s_GSF_s*s_Fam*s_Foffset*acf!D83*s_ET_ow*(1/24)*s_EF_ow*(1/365)))*Rad_Spec!BF83,".")</f>
        <v>5912441648954861</v>
      </c>
      <c r="O83" s="30">
        <f>IFERROR((s_DL/(Rad_Spec!AZ83*s_GSF_s*s_Fam*s_Foffset*acf!E83*s_ET_ow*(1/24)*s_EF_ow*(1/365)))*Rad_Spec!BF83,".")</f>
        <v>3.0281360727423912E+16</v>
      </c>
      <c r="P83" s="30">
        <f>IFERROR((s_DL/(Rad_Spec!BA83*s_GSF_s*s_Fam*s_Foffset*acf!F83*s_ET_ow*(1/24)*s_EF_ow*(1/365)))*Rad_Spec!BF83,".")</f>
        <v>1.0649180106185796E+16</v>
      </c>
      <c r="Q83" s="30">
        <f>IFERROR((s_DL/(Rad_Spec!BB83*s_GSF_s*s_Fam*s_Foffset*acf!G83*s_ET_ow*(1/24)*s_EF_ow*(1/365)))*Rad_Spec!BF83,".")</f>
        <v>6641894614756873</v>
      </c>
      <c r="R83" s="30">
        <f>IFERROR((s_DL/(Rad_Spec!AY83*s_GSF_s*s_Fam*s_Foffset*acf!C83*s_ET_ow*(1/24)*s_EF_ow*(1/365)))*Rad_Spec!BF83,".")</f>
        <v>3.2739562549443508E+16</v>
      </c>
    </row>
    <row r="84" spans="1:18">
      <c r="A84" s="34" t="s">
        <v>91</v>
      </c>
      <c r="B84" s="90" t="s">
        <v>9</v>
      </c>
      <c r="C84" s="30" t="str">
        <f>IFERROR((s_DL/(k_decay*Rad_Spec!V84*s_IFD_ow*s_EF_ow))*Rad_Spec!BF84,".")</f>
        <v>.</v>
      </c>
      <c r="D84" s="30">
        <f>IFERROR((s_DL/(k_decay*Rad_Spec!AN84*s_IRA_ow*(1/s_PEFm_ui)*s_SLF*s_ET_ow*s_EF_ow))*Rad_Spec!BF84,".")</f>
        <v>82761.711891040657</v>
      </c>
      <c r="E84" s="30">
        <f>IFERROR((s_DL/(k_decay*Rad_Spec!AN84*s_IRA_ow*(1/s_PEF)*s_SLF*s_ET_ow*s_EF_ow))*Rad_Spec!BF84,".")</f>
        <v>29478449.892438594</v>
      </c>
      <c r="F84" s="30">
        <f>IFERROR((s_DL/(k_decay*Rad_Spec!AY84*s_GSF_s*s_Fam*s_Foffset*acf!C84*s_ET_ow*(1/24)*s_EF_ow*(1/365)))*Rad_Spec!BF84,".")</f>
        <v>377881895008916.31</v>
      </c>
      <c r="G84" s="30">
        <f t="shared" si="6"/>
        <v>29478447.592834003</v>
      </c>
      <c r="H84" s="30">
        <f t="shared" si="7"/>
        <v>82761.711872914631</v>
      </c>
      <c r="I84" s="89">
        <f>IFERROR((s_DL/(Rad_Spec!AV84*s_GSF_s*s_Fam*s_Foffset*Fsurf!C84*s_EF_ow*(1/365)*s_ET_ow*(1/24)))*Rad_Spec!BF84,".")</f>
        <v>261338125629834.84</v>
      </c>
      <c r="J84" s="30">
        <f>IFERROR((s_DL/(Rad_Spec!AZ84*s_GSF_s*s_Fam*s_Foffset*Fsurf!C84*s_EF_ow*(1/365)*s_ET_ow*(1/24)))*Rad_Spec!BF84,".")</f>
        <v>556469974401458.63</v>
      </c>
      <c r="K84" s="30">
        <f>IFERROR((s_DL/(Rad_Spec!BA84*s_GSF_s*s_Fam*s_Foffset*Fsurf!C84*s_EF_ow*(1/365)*s_ET_ow*(1/24)))*Rad_Spec!BF84,".")</f>
        <v>297467820417369.56</v>
      </c>
      <c r="L84" s="30">
        <f>IFERROR((s_DL/(Rad_Spec!BB84*s_GSF_s*s_Fam*s_Foffset*Fsurf!C84*s_EF_ow*(1/365)*s_ET_ow*(1/24)))*Rad_Spec!BF84,".")</f>
        <v>261338125629834.84</v>
      </c>
      <c r="M84" s="30">
        <f>IFERROR((s_DL/(Rad_Spec!AY84*s_GSF_s*s_Fam*s_Foffset*Fsurf!C84*s_EF_ow*(1/365)*s_ET_ow*(1/24)))*Rad_Spec!BF84,".")</f>
        <v>310220459136986.81</v>
      </c>
      <c r="N84" s="30">
        <f>IFERROR((s_DL/(Rad_Spec!AV84*s_GSF_s*s_Fam*s_Foffset*acf!D84*s_ET_ow*(1/24)*s_EF_ow*(1/365)))*Rad_Spec!BF84,".")</f>
        <v>281664424289933</v>
      </c>
      <c r="O84" s="30">
        <f>IFERROR((s_DL/(Rad_Spec!AZ84*s_GSF_s*s_Fam*s_Foffset*acf!E84*s_ET_ow*(1/24)*s_EF_ow*(1/365)))*Rad_Spec!BF84,".")</f>
        <v>599750972410460.88</v>
      </c>
      <c r="P84" s="30">
        <f>IFERROR((s_DL/(Rad_Spec!BA84*s_GSF_s*s_Fam*s_Foffset*acf!F84*s_ET_ow*(1/24)*s_EF_ow*(1/365)))*Rad_Spec!BF84,".")</f>
        <v>320604206449831.63</v>
      </c>
      <c r="Q84" s="30">
        <f>IFERROR((s_DL/(Rad_Spec!BB84*s_GSF_s*s_Fam*s_Foffset*acf!G84*s_ET_ow*(1/24)*s_EF_ow*(1/365)))*Rad_Spec!BF84,".")</f>
        <v>281664424289933</v>
      </c>
      <c r="R84" s="30">
        <f>IFERROR((s_DL/(Rad_Spec!AY84*s_GSF_s*s_Fam*s_Foffset*acf!C84*s_ET_ow*(1/24)*s_EF_ow*(1/365)))*Rad_Spec!BF84,".")</f>
        <v>334348717069863.56</v>
      </c>
    </row>
    <row r="85" spans="1:18">
      <c r="A85" s="88" t="s">
        <v>92</v>
      </c>
      <c r="B85" s="28"/>
      <c r="C85" s="30">
        <f>IFERROR((s_DL/(k_decay*Rad_Spec!V85*s_IFD_ow*s_EF_ow))*Rad_Spec!BF85,".")</f>
        <v>14379749.765175365</v>
      </c>
      <c r="D85" s="30">
        <f>IFERROR((s_DL/(k_decay*Rad_Spec!AN85*s_IRA_ow*(1/s_PEFm_ui)*s_SLF*s_ET_ow*s_EF_ow))*Rad_Spec!BF85,".")</f>
        <v>898601.37814403127</v>
      </c>
      <c r="E85" s="30">
        <f>IFERROR((s_DL/(k_decay*Rad_Spec!AN85*s_IRA_ow*(1/s_PEF)*s_SLF*s_ET_ow*s_EF_ow))*Rad_Spec!BF85,".")</f>
        <v>320068001.17631078</v>
      </c>
      <c r="F85" s="30">
        <f>IFERROR((s_DL/(k_decay*Rad_Spec!AY85*s_GSF_s*s_Fam*s_Foffset*acf!C85*s_ET_ow*(1/24)*s_EF_ow*(1/365)))*Rad_Spec!BF85,".")</f>
        <v>363048.6047263848</v>
      </c>
      <c r="G85" s="30">
        <f t="shared" si="6"/>
        <v>353717.01959267462</v>
      </c>
      <c r="H85" s="30">
        <f t="shared" si="7"/>
        <v>254011.16301759324</v>
      </c>
      <c r="I85" s="89" t="str">
        <f>IFERROR((s_DL/(Rad_Spec!AV85*s_GSF_s*s_Fam*s_Foffset*Fsurf!C85*s_EF_ow*(1/365)*s_ET_ow*(1/24)))*Rad_Spec!BF85,".")</f>
        <v>.</v>
      </c>
      <c r="J85" s="30" t="str">
        <f>IFERROR((s_DL/(Rad_Spec!AZ85*s_GSF_s*s_Fam*s_Foffset*Fsurf!C85*s_EF_ow*(1/365)*s_ET_ow*(1/24)))*Rad_Spec!BF85,".")</f>
        <v>.</v>
      </c>
      <c r="K85" s="30" t="str">
        <f>IFERROR((s_DL/(Rad_Spec!BA85*s_GSF_s*s_Fam*s_Foffset*Fsurf!C85*s_EF_ow*(1/365)*s_ET_ow*(1/24)))*Rad_Spec!BF85,".")</f>
        <v>.</v>
      </c>
      <c r="L85" s="30" t="str">
        <f>IFERROR((s_DL/(Rad_Spec!BB85*s_GSF_s*s_Fam*s_Foffset*Fsurf!C85*s_EF_ow*(1/365)*s_ET_ow*(1/24)))*Rad_Spec!BF85,".")</f>
        <v>.</v>
      </c>
      <c r="M85" s="30" t="str">
        <f>IFERROR((s_DL/(Rad_Spec!AY85*s_GSF_s*s_Fam*s_Foffset*Fsurf!C85*s_EF_ow*(1/365)*s_ET_ow*(1/24)))*Rad_Spec!BF85,".")</f>
        <v>.</v>
      </c>
      <c r="N85" s="30">
        <f>IFERROR((s_DL/(Rad_Spec!AV85*s_GSF_s*s_Fam*s_Foffset*acf!D85*s_ET_ow*(1/24)*s_EF_ow*(1/365)))*Rad_Spec!BF85,".")</f>
        <v>70606.397216274097</v>
      </c>
      <c r="O85" s="30">
        <f>IFERROR((s_DL/(Rad_Spec!AZ85*s_GSF_s*s_Fam*s_Foffset*acf!E85*s_ET_ow*(1/24)*s_EF_ow*(1/365)))*Rad_Spec!BF85,".")</f>
        <v>329336.68899929221</v>
      </c>
      <c r="P85" s="30">
        <f>IFERROR((s_DL/(Rad_Spec!BA85*s_GSF_s*s_Fam*s_Foffset*acf!F85*s_ET_ow*(1/24)*s_EF_ow*(1/365)))*Rad_Spec!BF85,".")</f>
        <v>117712.87001927911</v>
      </c>
      <c r="Q85" s="30">
        <f>IFERROR((s_DL/(Rad_Spec!BB85*s_GSF_s*s_Fam*s_Foffset*acf!G85*s_ET_ow*(1/24)*s_EF_ow*(1/365)))*Rad_Spec!BF85,".")</f>
        <v>78078.602055881216</v>
      </c>
      <c r="R85" s="30">
        <f>IFERROR((s_DL/(Rad_Spec!AY85*s_GSF_s*s_Fam*s_Foffset*acf!C85*s_ET_ow*(1/24)*s_EF_ow*(1/365)))*Rad_Spec!BF85,".")</f>
        <v>321224.26828998141</v>
      </c>
    </row>
    <row r="86" spans="1:18">
      <c r="A86" s="88" t="s">
        <v>93</v>
      </c>
      <c r="B86" s="28"/>
      <c r="C86" s="30">
        <f>IFERROR((s_DL/(k_decay*Rad_Spec!V86*s_IFD_ow*s_EF_ow))*Rad_Spec!BF86,".")</f>
        <v>29022481.015413798</v>
      </c>
      <c r="D86" s="30">
        <f>IFERROR((s_DL/(k_decay*Rad_Spec!AN86*s_IRA_ow*(1/s_PEFm_ui)*s_SLF*s_ET_ow*s_EF_ow))*Rad_Spec!BF86,".")</f>
        <v>998106.48371432803</v>
      </c>
      <c r="E86" s="30">
        <f>IFERROR((s_DL/(k_decay*Rad_Spec!AN86*s_IRA_ow*(1/s_PEF)*s_SLF*s_ET_ow*s_EF_ow))*Rad_Spec!BF86,".")</f>
        <v>355510190.58459133</v>
      </c>
      <c r="F86" s="30">
        <f>IFERROR((s_DL/(k_decay*Rad_Spec!AY86*s_GSF_s*s_Fam*s_Foffset*acf!C86*s_ET_ow*(1/24)*s_EF_ow*(1/365)))*Rad_Spec!BF86,".")</f>
        <v>659690.40210171125</v>
      </c>
      <c r="G86" s="30">
        <f t="shared" si="6"/>
        <v>643860.48668160511</v>
      </c>
      <c r="H86" s="30">
        <f t="shared" si="7"/>
        <v>391816.40590848442</v>
      </c>
      <c r="I86" s="89" t="str">
        <f>IFERROR((s_DL/(Rad_Spec!AV86*s_GSF_s*s_Fam*s_Foffset*Fsurf!C86*s_EF_ow*(1/365)*s_ET_ow*(1/24)))*Rad_Spec!BF86,".")</f>
        <v>.</v>
      </c>
      <c r="J86" s="30" t="str">
        <f>IFERROR((s_DL/(Rad_Spec!AZ86*s_GSF_s*s_Fam*s_Foffset*Fsurf!C86*s_EF_ow*(1/365)*s_ET_ow*(1/24)))*Rad_Spec!BF86,".")</f>
        <v>.</v>
      </c>
      <c r="K86" s="30" t="str">
        <f>IFERROR((s_DL/(Rad_Spec!BA86*s_GSF_s*s_Fam*s_Foffset*Fsurf!C86*s_EF_ow*(1/365)*s_ET_ow*(1/24)))*Rad_Spec!BF86,".")</f>
        <v>.</v>
      </c>
      <c r="L86" s="30" t="str">
        <f>IFERROR((s_DL/(Rad_Spec!BB86*s_GSF_s*s_Fam*s_Foffset*Fsurf!C86*s_EF_ow*(1/365)*s_ET_ow*(1/24)))*Rad_Spec!BF86,".")</f>
        <v>.</v>
      </c>
      <c r="M86" s="30" t="str">
        <f>IFERROR((s_DL/(Rad_Spec!AY86*s_GSF_s*s_Fam*s_Foffset*Fsurf!C86*s_EF_ow*(1/365)*s_ET_ow*(1/24)))*Rad_Spec!BF86,".")</f>
        <v>.</v>
      </c>
      <c r="N86" s="30">
        <f>IFERROR((s_DL/(Rad_Spec!AV86*s_GSF_s*s_Fam*s_Foffset*acf!D86*s_ET_ow*(1/24)*s_EF_ow*(1/365)))*Rad_Spec!BF86,".")</f>
        <v>139330.23976564471</v>
      </c>
      <c r="O86" s="30">
        <f>IFERROR((s_DL/(Rad_Spec!AZ86*s_GSF_s*s_Fam*s_Foffset*acf!E86*s_ET_ow*(1/24)*s_EF_ow*(1/365)))*Rad_Spec!BF86,".")</f>
        <v>596094.01349158387</v>
      </c>
      <c r="P86" s="30">
        <f>IFERROR((s_DL/(Rad_Spec!BA86*s_GSF_s*s_Fam*s_Foffset*acf!F86*s_ET_ow*(1/24)*s_EF_ow*(1/365)))*Rad_Spec!BF86,".")</f>
        <v>221080.78784808345</v>
      </c>
      <c r="Q86" s="30">
        <f>IFERROR((s_DL/(Rad_Spec!BB86*s_GSF_s*s_Fam*s_Foffset*acf!G86*s_ET_ow*(1/24)*s_EF_ow*(1/365)))*Rad_Spec!BF86,".")</f>
        <v>151781.25727095283</v>
      </c>
      <c r="R86" s="30">
        <f>IFERROR((s_DL/(Rad_Spec!AY86*s_GSF_s*s_Fam*s_Foffset*acf!C86*s_ET_ow*(1/24)*s_EF_ow*(1/365)))*Rad_Spec!BF86,".")</f>
        <v>583692.00144083414</v>
      </c>
    </row>
    <row r="87" spans="1:18">
      <c r="A87" s="88" t="s">
        <v>94</v>
      </c>
      <c r="B87" s="28"/>
      <c r="C87" s="30">
        <f>IFERROR((s_DL/(k_decay*Rad_Spec!V87*s_IFD_ow*s_EF_ow))*Rad_Spec!BF87,".")</f>
        <v>0.18148600606605406</v>
      </c>
      <c r="D87" s="30">
        <f>IFERROR((s_DL/(k_decay*Rad_Spec!AN87*s_IRA_ow*(1/s_PEFm_ui)*s_SLF*s_ET_ow*s_EF_ow))*Rad_Spec!BF87,".")</f>
        <v>1.3239692068091648E-5</v>
      </c>
      <c r="E87" s="30">
        <f>IFERROR((s_DL/(k_decay*Rad_Spec!AN87*s_IRA_ow*(1/s_PEF)*s_SLF*s_ET_ow*s_EF_ow))*Rad_Spec!BF87,".")</f>
        <v>4.7157748468806939E-3</v>
      </c>
      <c r="F87" s="30">
        <f>IFERROR((s_DL/(k_decay*Rad_Spec!AY87*s_GSF_s*s_Fam*s_Foffset*acf!C87*s_ET_ow*(1/24)*s_EF_ow*(1/365)))*Rad_Spec!BF87,".")</f>
        <v>32261.256181937726</v>
      </c>
      <c r="G87" s="30">
        <f t="shared" si="6"/>
        <v>4.5963417553596666E-3</v>
      </c>
      <c r="H87" s="30">
        <f t="shared" si="7"/>
        <v>1.3238726276573639E-5</v>
      </c>
      <c r="I87" s="89">
        <f>IFERROR((s_DL/(Rad_Spec!AV87*s_GSF_s*s_Fam*s_Foffset*Fsurf!C87*s_EF_ow*(1/365)*s_ET_ow*(1/24)))*Rad_Spec!BF87,".")</f>
        <v>148623.32597828974</v>
      </c>
      <c r="J87" s="30">
        <f>IFERROR((s_DL/(Rad_Spec!AZ87*s_GSF_s*s_Fam*s_Foffset*Fsurf!C87*s_EF_ow*(1/365)*s_ET_ow*(1/24)))*Rad_Spec!BF87,".")</f>
        <v>197390.35481491601</v>
      </c>
      <c r="K87" s="30">
        <f>IFERROR((s_DL/(Rad_Spec!BA87*s_GSF_s*s_Fam*s_Foffset*Fsurf!C87*s_EF_ow*(1/365)*s_ET_ow*(1/24)))*Rad_Spec!BF87,".")</f>
        <v>159622.52519328948</v>
      </c>
      <c r="L87" s="30">
        <f>IFERROR((s_DL/(Rad_Spec!BB87*s_GSF_s*s_Fam*s_Foffset*Fsurf!C87*s_EF_ow*(1/365)*s_ET_ow*(1/24)))*Rad_Spec!BF87,".")</f>
        <v>148873.53359778185</v>
      </c>
      <c r="M87" s="30">
        <f>IFERROR((s_DL/(Rad_Spec!AY87*s_GSF_s*s_Fam*s_Foffset*Fsurf!C87*s_EF_ow*(1/365)*s_ET_ow*(1/24)))*Rad_Spec!BF87,".")</f>
        <v>23590.626791991475</v>
      </c>
      <c r="N87" s="30">
        <f>IFERROR((s_DL/(Rad_Spec!AV87*s_GSF_s*s_Fam*s_Foffset*acf!D87*s_ET_ow*(1/24)*s_EF_ow*(1/365)))*Rad_Spec!BF87,".")</f>
        <v>179834.22443373056</v>
      </c>
      <c r="O87" s="30">
        <f>IFERROR((s_DL/(Rad_Spec!AZ87*s_GSF_s*s_Fam*s_Foffset*acf!E87*s_ET_ow*(1/24)*s_EF_ow*(1/365)))*Rad_Spec!BF87,".")</f>
        <v>242823.03481481588</v>
      </c>
      <c r="P87" s="30">
        <f>IFERROR((s_DL/(Rad_Spec!BA87*s_GSF_s*s_Fam*s_Foffset*acf!F87*s_ET_ow*(1/24)*s_EF_ow*(1/365)))*Rad_Spec!BF87,".")</f>
        <v>196362.30974194501</v>
      </c>
      <c r="Q87" s="30">
        <f>IFERROR((s_DL/(Rad_Spec!BB87*s_GSF_s*s_Fam*s_Foffset*acf!G87*s_ET_ow*(1/24)*s_EF_ow*(1/365)))*Rad_Spec!BF87,".")</f>
        <v>183851.14009977604</v>
      </c>
      <c r="R87" s="30">
        <f>IFERROR((s_DL/(Rad_Spec!AY87*s_GSF_s*s_Fam*s_Foffset*acf!C87*s_ET_ow*(1/24)*s_EF_ow*(1/365)))*Rad_Spec!BF87,".")</f>
        <v>28544.658418309697</v>
      </c>
    </row>
    <row r="88" spans="1:18">
      <c r="A88" s="88" t="s">
        <v>95</v>
      </c>
      <c r="B88" s="28"/>
      <c r="C88" s="30">
        <f>IFERROR((s_DL/(k_decay*Rad_Spec!V88*s_IFD_ow*s_EF_ow))*Rad_Spec!BF88,".")</f>
        <v>0.16420854618324809</v>
      </c>
      <c r="D88" s="30">
        <f>IFERROR((s_DL/(k_decay*Rad_Spec!AN88*s_IRA_ow*(1/s_PEFm_ui)*s_SLF*s_ET_ow*s_EF_ow))*Rad_Spec!BF88,".")</f>
        <v>1.1988826809186086E-5</v>
      </c>
      <c r="E88" s="30">
        <f>IFERROR((s_DL/(k_decay*Rad_Spec!AN88*s_IRA_ow*(1/s_PEF)*s_SLF*s_ET_ow*s_EF_ow))*Rad_Spec!BF88,".")</f>
        <v>4.2702358649733914E-3</v>
      </c>
      <c r="F88" s="30">
        <f>IFERROR((s_DL/(k_decay*Rad_Spec!AY88*s_GSF_s*s_Fam*s_Foffset*acf!C88*s_ET_ow*(1/24)*s_EF_ow*(1/365)))*Rad_Spec!BF88,".")</f>
        <v>62903.984701170448</v>
      </c>
      <c r="G88" s="30">
        <f t="shared" si="6"/>
        <v>4.162002884440825E-3</v>
      </c>
      <c r="H88" s="30">
        <f t="shared" si="7"/>
        <v>1.1987951569415182E-5</v>
      </c>
      <c r="I88" s="89">
        <f>IFERROR((s_DL/(Rad_Spec!AV88*s_GSF_s*s_Fam*s_Foffset*Fsurf!C88*s_EF_ow*(1/365)*s_ET_ow*(1/24)))*Rad_Spec!BF88,".")</f>
        <v>59565.224509333057</v>
      </c>
      <c r="J88" s="30">
        <f>IFERROR((s_DL/(Rad_Spec!AZ88*s_GSF_s*s_Fam*s_Foffset*Fsurf!C88*s_EF_ow*(1/365)*s_ET_ow*(1/24)))*Rad_Spec!BF88,".")</f>
        <v>170515.53631298436</v>
      </c>
      <c r="K88" s="30">
        <f>IFERROR((s_DL/(Rad_Spec!BA88*s_GSF_s*s_Fam*s_Foffset*Fsurf!C88*s_EF_ow*(1/365)*s_ET_ow*(1/24)))*Rad_Spec!BF88,".")</f>
        <v>81626.418772048986</v>
      </c>
      <c r="L88" s="30">
        <f>IFERROR((s_DL/(Rad_Spec!BB88*s_GSF_s*s_Fam*s_Foffset*Fsurf!C88*s_EF_ow*(1/365)*s_ET_ow*(1/24)))*Rad_Spec!BF88,".")</f>
        <v>61647.924667002044</v>
      </c>
      <c r="M88" s="30">
        <f>IFERROR((s_DL/(Rad_Spec!AY88*s_GSF_s*s_Fam*s_Foffset*Fsurf!C88*s_EF_ow*(1/365)*s_ET_ow*(1/24)))*Rad_Spec!BF88,".")</f>
        <v>46035.772233539225</v>
      </c>
      <c r="N88" s="30">
        <f>IFERROR((s_DL/(Rad_Spec!AV88*s_GSF_s*s_Fam*s_Foffset*acf!D88*s_ET_ow*(1/24)*s_EF_ow*(1/365)))*Rad_Spec!BF88,".")</f>
        <v>72014.356431783672</v>
      </c>
      <c r="O88" s="30">
        <f>IFERROR((s_DL/(Rad_Spec!AZ88*s_GSF_s*s_Fam*s_Foffset*acf!E88*s_ET_ow*(1/24)*s_EF_ow*(1/365)))*Rad_Spec!BF88,".")</f>
        <v>209399.79180243582</v>
      </c>
      <c r="P88" s="30">
        <f>IFERROR((s_DL/(Rad_Spec!BA88*s_GSF_s*s_Fam*s_Foffset*acf!F88*s_ET_ow*(1/24)*s_EF_ow*(1/365)))*Rad_Spec!BF88,".")</f>
        <v>100905.92926398902</v>
      </c>
      <c r="Q88" s="30">
        <f>IFERROR((s_DL/(Rad_Spec!BB88*s_GSF_s*s_Fam*s_Foffset*acf!G88*s_ET_ow*(1/24)*s_EF_ow*(1/365)))*Rad_Spec!BF88,".")</f>
        <v>76861.47657623062</v>
      </c>
      <c r="R88" s="30">
        <f>IFERROR((s_DL/(Rad_Spec!AY88*s_GSF_s*s_Fam*s_Foffset*acf!C88*s_ET_ow*(1/24)*s_EF_ow*(1/365)))*Rad_Spec!BF88,".")</f>
        <v>55657.248630348928</v>
      </c>
    </row>
    <row r="89" spans="1:18">
      <c r="A89" s="88" t="s">
        <v>96</v>
      </c>
      <c r="B89" s="28"/>
      <c r="C89" s="30">
        <f>IFERROR((s_DL/(k_decay*Rad_Spec!V89*s_IFD_ow*s_EF_ow))*Rad_Spec!BF89,".")</f>
        <v>0.16421485451914461</v>
      </c>
      <c r="D89" s="30">
        <f>IFERROR((s_DL/(k_decay*Rad_Spec!AN89*s_IRA_ow*(1/s_PEFm_ui)*s_SLF*s_ET_ow*s_EF_ow))*Rad_Spec!BF89,".")</f>
        <v>1.198928737928597E-5</v>
      </c>
      <c r="E89" s="30">
        <f>IFERROR((s_DL/(k_decay*Rad_Spec!AN89*s_IRA_ow*(1/s_PEF)*s_SLF*s_ET_ow*s_EF_ow))*Rad_Spec!BF89,".")</f>
        <v>4.2703999129649227E-3</v>
      </c>
      <c r="F89" s="30">
        <f>IFERROR((s_DL/(k_decay*Rad_Spec!AY89*s_GSF_s*s_Fam*s_Foffset*acf!C89*s_ET_ow*(1/24)*s_EF_ow*(1/365)))*Rad_Spec!BF89,".")</f>
        <v>33889.71617127685</v>
      </c>
      <c r="G89" s="30">
        <f t="shared" si="6"/>
        <v>4.1621625386992376E-3</v>
      </c>
      <c r="H89" s="30">
        <f t="shared" si="7"/>
        <v>1.1988412103935142E-5</v>
      </c>
      <c r="I89" s="89">
        <f>IFERROR((s_DL/(Rad_Spec!AV89*s_GSF_s*s_Fam*s_Foffset*Fsurf!C89*s_EF_ow*(1/365)*s_ET_ow*(1/24)))*Rad_Spec!BF89,".")</f>
        <v>145598.445474218</v>
      </c>
      <c r="J89" s="30">
        <f>IFERROR((s_DL/(Rad_Spec!AZ89*s_GSF_s*s_Fam*s_Foffset*Fsurf!C89*s_EF_ow*(1/365)*s_ET_ow*(1/24)))*Rad_Spec!BF89,".")</f>
        <v>199743.89911995892</v>
      </c>
      <c r="K89" s="30">
        <f>IFERROR((s_DL/(Rad_Spec!BA89*s_GSF_s*s_Fam*s_Foffset*Fsurf!C89*s_EF_ow*(1/365)*s_ET_ow*(1/24)))*Rad_Spec!BF89,".")</f>
        <v>158429.96315090271</v>
      </c>
      <c r="L89" s="30">
        <f>IFERROR((s_DL/(Rad_Spec!BB89*s_GSF_s*s_Fam*s_Foffset*Fsurf!C89*s_EF_ow*(1/365)*s_ET_ow*(1/24)))*Rad_Spec!BF89,".")</f>
        <v>146811.76585316984</v>
      </c>
      <c r="M89" s="30">
        <f>IFERROR((s_DL/(Rad_Spec!AY89*s_GSF_s*s_Fam*s_Foffset*Fsurf!C89*s_EF_ow*(1/365)*s_ET_ow*(1/24)))*Rad_Spec!BF89,".")</f>
        <v>24781.417120723261</v>
      </c>
      <c r="N89" s="30">
        <f>IFERROR((s_DL/(Rad_Spec!AV89*s_GSF_s*s_Fam*s_Foffset*acf!D89*s_ET_ow*(1/24)*s_EF_ow*(1/365)))*Rad_Spec!BF89,".")</f>
        <v>176174.1190238038</v>
      </c>
      <c r="O89" s="30">
        <f>IFERROR((s_DL/(Rad_Spec!AZ89*s_GSF_s*s_Fam*s_Foffset*acf!E89*s_ET_ow*(1/24)*s_EF_ow*(1/365)))*Rad_Spec!BF89,".")</f>
        <v>245972.0294733716</v>
      </c>
      <c r="P89" s="30">
        <f>IFERROR((s_DL/(Rad_Spec!BA89*s_GSF_s*s_Fam*s_Foffset*acf!F89*s_ET_ow*(1/24)*s_EF_ow*(1/365)))*Rad_Spec!BF89,".")</f>
        <v>195093.18028715139</v>
      </c>
      <c r="Q89" s="30">
        <f>IFERROR((s_DL/(Rad_Spec!BB89*s_GSF_s*s_Fam*s_Foffset*acf!G89*s_ET_ow*(1/24)*s_EF_ow*(1/365)))*Rad_Spec!BF89,".")</f>
        <v>181525.12710162156</v>
      </c>
      <c r="R89" s="30">
        <f>IFERROR((s_DL/(Rad_Spec!AY89*s_GSF_s*s_Fam*s_Foffset*acf!C89*s_ET_ow*(1/24)*s_EF_ow*(1/365)))*Rad_Spec!BF89,".")</f>
        <v>29985.51471607514</v>
      </c>
    </row>
    <row r="90" spans="1:18">
      <c r="A90" s="34" t="s">
        <v>97</v>
      </c>
      <c r="B90" s="28" t="s">
        <v>9</v>
      </c>
      <c r="C90" s="30">
        <f>IFERROR((s_DL/(k_decay*Rad_Spec!V90*s_IFD_ow*s_EF_ow))*Rad_Spec!BF90,".")</f>
        <v>7.0249582368133368</v>
      </c>
      <c r="D90" s="30">
        <f>IFERROR((s_DL/(k_decay*Rad_Spec!AN90*s_IRA_ow*(1/s_PEFm_ui)*s_SLF*s_ET_ow*s_EF_ow))*Rad_Spec!BF90,".")</f>
        <v>2.9281928004562985E-3</v>
      </c>
      <c r="E90" s="30">
        <f>IFERROR((s_DL/(k_decay*Rad_Spec!AN90*s_IRA_ow*(1/s_PEF)*s_SLF*s_ET_ow*s_EF_ow))*Rad_Spec!BF90,".")</f>
        <v>1.0429772750144723</v>
      </c>
      <c r="F90" s="30">
        <f>IFERROR((s_DL/(k_decay*Rad_Spec!AY90*s_GSF_s*s_Fam*s_Foffset*acf!C90*s_ET_ow*(1/24)*s_EF_ow*(1/365)))*Rad_Spec!BF90,".")</f>
        <v>30082.300663423477</v>
      </c>
      <c r="G90" s="30">
        <f t="shared" si="6"/>
        <v>0.90811963057454681</v>
      </c>
      <c r="H90" s="30">
        <f t="shared" si="7"/>
        <v>2.9269724741688161E-3</v>
      </c>
      <c r="I90" s="89">
        <f>IFERROR((s_DL/(Rad_Spec!AV90*s_GSF_s*s_Fam*s_Foffset*Fsurf!C90*s_EF_ow*(1/365)*s_ET_ow*(1/24)))*Rad_Spec!BF90,".")</f>
        <v>32419.787663650957</v>
      </c>
      <c r="J90" s="30">
        <f>IFERROR((s_DL/(Rad_Spec!AZ90*s_GSF_s*s_Fam*s_Foffset*Fsurf!C90*s_EF_ow*(1/365)*s_ET_ow*(1/24)))*Rad_Spec!BF90,".")</f>
        <v>44694.331547865622</v>
      </c>
      <c r="K90" s="30">
        <f>IFERROR((s_DL/(Rad_Spec!BA90*s_GSF_s*s_Fam*s_Foffset*Fsurf!C90*s_EF_ow*(1/365)*s_ET_ow*(1/24)))*Rad_Spec!BF90,".")</f>
        <v>32556.292032761066</v>
      </c>
      <c r="L90" s="30">
        <f>IFERROR((s_DL/(Rad_Spec!BB90*s_GSF_s*s_Fam*s_Foffset*Fsurf!C90*s_EF_ow*(1/365)*s_ET_ow*(1/24)))*Rad_Spec!BF90,".")</f>
        <v>32419.787663650957</v>
      </c>
      <c r="M90" s="30">
        <f>IFERROR((s_DL/(Rad_Spec!AY90*s_GSF_s*s_Fam*s_Foffset*Fsurf!C90*s_EF_ow*(1/365)*s_ET_ow*(1/24)))*Rad_Spec!BF90,".")</f>
        <v>22464.575721804875</v>
      </c>
      <c r="N90" s="30">
        <f>IFERROR((s_DL/(Rad_Spec!AV90*s_GSF_s*s_Fam*s_Foffset*acf!D90*s_ET_ow*(1/24)*s_EF_ow*(1/365)))*Rad_Spec!BF90,".")</f>
        <v>43682.00357816249</v>
      </c>
      <c r="O90" s="30">
        <f>IFERROR((s_DL/(Rad_Spec!AZ90*s_GSF_s*s_Fam*s_Foffset*acf!E90*s_ET_ow*(1/24)*s_EF_ow*(1/365)))*Rad_Spec!BF90,".")</f>
        <v>52882.131458871263</v>
      </c>
      <c r="P90" s="30">
        <f>IFERROR((s_DL/(Rad_Spec!BA90*s_GSF_s*s_Fam*s_Foffset*acf!F90*s_ET_ow*(1/24)*s_EF_ow*(1/365)))*Rad_Spec!BF90,".")</f>
        <v>39887.60043674225</v>
      </c>
      <c r="Q90" s="30">
        <f>IFERROR((s_DL/(Rad_Spec!BB90*s_GSF_s*s_Fam*s_Foffset*acf!G90*s_ET_ow*(1/24)*s_EF_ow*(1/365)))*Rad_Spec!BF90,".")</f>
        <v>39610.395255612268</v>
      </c>
      <c r="R90" s="30">
        <f>IFERROR((s_DL/(Rad_Spec!AY90*s_GSF_s*s_Fam*s_Foffset*acf!C90*s_ET_ow*(1/24)*s_EF_ow*(1/365)))*Rad_Spec!BF90,".")</f>
        <v>26616.725400639316</v>
      </c>
    </row>
    <row r="91" spans="1:18">
      <c r="A91" s="27" t="s">
        <v>98</v>
      </c>
      <c r="B91" s="90" t="s">
        <v>13</v>
      </c>
      <c r="C91" s="30">
        <f>IFERROR((s_DL/(k_decay*Rad_Spec!V91*s_IFD_ow*s_EF_ow))*Rad_Spec!BF91,".")</f>
        <v>0.14723099707992995</v>
      </c>
      <c r="D91" s="30">
        <f>IFERROR((s_DL/(k_decay*Rad_Spec!AN91*s_IRA_ow*(1/s_PEFm_ui)*s_SLF*s_ET_ow*s_EF_ow))*Rad_Spec!BF91,".")</f>
        <v>1.4086809418094656E-4</v>
      </c>
      <c r="E91" s="30">
        <f>IFERROR((s_DL/(k_decay*Rad_Spec!AN91*s_IRA_ow*(1/s_PEF)*s_SLF*s_ET_ow*s_EF_ow))*Rad_Spec!BF91,".")</f>
        <v>5.0175050284404402E-2</v>
      </c>
      <c r="F91" s="30">
        <f>IFERROR((s_DL/(k_decay*Rad_Spec!AY91*s_GSF_s*s_Fam*s_Foffset*acf!C91*s_ET_ow*(1/24)*s_EF_ow*(1/365)))*Rad_Spec!BF91,".")</f>
        <v>3105.9658911682232</v>
      </c>
      <c r="G91" s="30">
        <f t="shared" si="6"/>
        <v>3.7421516595254473E-2</v>
      </c>
      <c r="H91" s="30">
        <f t="shared" si="7"/>
        <v>1.4073343645855778E-4</v>
      </c>
      <c r="I91" s="89">
        <f>IFERROR((s_DL/(Rad_Spec!AV91*s_GSF_s*s_Fam*s_Foffset*Fsurf!C91*s_EF_ow*(1/365)*s_ET_ow*(1/24)))*Rad_Spec!BF91,".")</f>
        <v>577.94957236810558</v>
      </c>
      <c r="J91" s="30">
        <f>IFERROR((s_DL/(Rad_Spec!AZ91*s_GSF_s*s_Fam*s_Foffset*Fsurf!C91*s_EF_ow*(1/365)*s_ET_ow*(1/24)))*Rad_Spec!BF91,".")</f>
        <v>2317.2506439287263</v>
      </c>
      <c r="K91" s="30">
        <f>IFERROR((s_DL/(Rad_Spec!BA91*s_GSF_s*s_Fam*s_Foffset*Fsurf!C91*s_EF_ow*(1/365)*s_ET_ow*(1/24)))*Rad_Spec!BF91,".")</f>
        <v>839.75578891092277</v>
      </c>
      <c r="L91" s="30">
        <f>IFERROR((s_DL/(Rad_Spec!BB91*s_GSF_s*s_Fam*s_Foffset*Fsurf!C91*s_EF_ow*(1/365)*s_ET_ow*(1/24)))*Rad_Spec!BF91,".")</f>
        <v>591.87606808781925</v>
      </c>
      <c r="M91" s="30">
        <f>IFERROR((s_DL/(Rad_Spec!AY91*s_GSF_s*s_Fam*s_Foffset*Fsurf!C91*s_EF_ow*(1/365)*s_ET_ow*(1/24)))*Rad_Spec!BF91,".")</f>
        <v>2350.3079324825403</v>
      </c>
      <c r="N91" s="30">
        <f>IFERROR((s_DL/(Rad_Spec!AV91*s_GSF_s*s_Fam*s_Foffset*acf!D91*s_ET_ow*(1/24)*s_EF_ow*(1/365)))*Rad_Spec!BF91,".")</f>
        <v>757.97989118169221</v>
      </c>
      <c r="O91" s="30">
        <f>IFERROR((s_DL/(Rad_Spec!AZ91*s_GSF_s*s_Fam*s_Foffset*acf!E91*s_ET_ow*(1/24)*s_EF_ow*(1/365)))*Rad_Spec!BF91,".")</f>
        <v>2852.3357796897176</v>
      </c>
      <c r="P91" s="30">
        <f>IFERROR((s_DL/(Rad_Spec!BA91*s_GSF_s*s_Fam*s_Foffset*acf!F91*s_ET_ow*(1/24)*s_EF_ow*(1/365)))*Rad_Spec!BF91,".")</f>
        <v>1020.7845189358886</v>
      </c>
      <c r="Q91" s="30">
        <f>IFERROR((s_DL/(Rad_Spec!BB91*s_GSF_s*s_Fam*s_Foffset*acf!G91*s_ET_ow*(1/24)*s_EF_ow*(1/365)))*Rad_Spec!BF91,".")</f>
        <v>726.86934054015626</v>
      </c>
      <c r="R91" s="30">
        <f>IFERROR((s_DL/(Rad_Spec!AY91*s_GSF_s*s_Fam*s_Foffset*acf!C91*s_ET_ow*(1/24)*s_EF_ow*(1/365)))*Rad_Spec!BF91,".")</f>
        <v>2748.1488917333477</v>
      </c>
    </row>
    <row r="92" spans="1:18">
      <c r="A92" s="88" t="s">
        <v>99</v>
      </c>
      <c r="B92" s="28"/>
      <c r="C92" s="30">
        <f>IFERROR((s_DL/(k_decay*Rad_Spec!V92*s_IFD_ow*s_EF_ow))*Rad_Spec!BF92,".")</f>
        <v>6.2858229445567668E-2</v>
      </c>
      <c r="D92" s="30">
        <f>IFERROR((s_DL/(k_decay*Rad_Spec!AN92*s_IRA_ow*(1/s_PEFm_ui)*s_SLF*s_ET_ow*s_EF_ow))*Rad_Spec!BF92,".")</f>
        <v>9.0046710511686132E-5</v>
      </c>
      <c r="E92" s="30">
        <f>IFERROR((s_DL/(k_decay*Rad_Spec!AN92*s_IRA_ow*(1/s_PEF)*s_SLF*s_ET_ow*s_EF_ow))*Rad_Spec!BF92,".")</f>
        <v>3.207325444515146E-2</v>
      </c>
      <c r="F92" s="30">
        <f>IFERROR((s_DL/(k_decay*Rad_Spec!AY92*s_GSF_s*s_Fam*s_Foffset*acf!C92*s_ET_ow*(1/24)*s_EF_ow*(1/365)))*Rad_Spec!BF92,".")</f>
        <v>27835.910376981312</v>
      </c>
      <c r="G92" s="30">
        <f t="shared" si="6"/>
        <v>2.123706873860412E-2</v>
      </c>
      <c r="H92" s="30">
        <f t="shared" si="7"/>
        <v>8.991789954412525E-5</v>
      </c>
      <c r="I92" s="89" t="str">
        <f>IFERROR((s_DL/(Rad_Spec!AV92*s_GSF_s*s_Fam*s_Foffset*Fsurf!C92*s_EF_ow*(1/365)*s_ET_ow*(1/24)))*Rad_Spec!BF92,".")</f>
        <v>.</v>
      </c>
      <c r="J92" s="30" t="str">
        <f>IFERROR((s_DL/(Rad_Spec!AZ92*s_GSF_s*s_Fam*s_Foffset*Fsurf!C92*s_EF_ow*(1/365)*s_ET_ow*(1/24)))*Rad_Spec!BF92,".")</f>
        <v>.</v>
      </c>
      <c r="K92" s="30" t="str">
        <f>IFERROR((s_DL/(Rad_Spec!BA92*s_GSF_s*s_Fam*s_Foffset*Fsurf!C92*s_EF_ow*(1/365)*s_ET_ow*(1/24)))*Rad_Spec!BF92,".")</f>
        <v>.</v>
      </c>
      <c r="L92" s="30" t="str">
        <f>IFERROR((s_DL/(Rad_Spec!BB92*s_GSF_s*s_Fam*s_Foffset*Fsurf!C92*s_EF_ow*(1/365)*s_ET_ow*(1/24)))*Rad_Spec!BF92,".")</f>
        <v>.</v>
      </c>
      <c r="M92" s="30" t="str">
        <f>IFERROR((s_DL/(Rad_Spec!AY92*s_GSF_s*s_Fam*s_Foffset*Fsurf!C92*s_EF_ow*(1/365)*s_ET_ow*(1/24)))*Rad_Spec!BF92,".")</f>
        <v>.</v>
      </c>
      <c r="N92" s="30">
        <f>IFERROR((s_DL/(Rad_Spec!AV92*s_GSF_s*s_Fam*s_Foffset*acf!D92*s_ET_ow*(1/24)*s_EF_ow*(1/365)))*Rad_Spec!BF92,".")</f>
        <v>321395.68502871587</v>
      </c>
      <c r="O92" s="30">
        <f>IFERROR((s_DL/(Rad_Spec!AZ92*s_GSF_s*s_Fam*s_Foffset*acf!E92*s_ET_ow*(1/24)*s_EF_ow*(1/365)))*Rad_Spec!BF92,".")</f>
        <v>325616.13660649437</v>
      </c>
      <c r="P92" s="30">
        <f>IFERROR((s_DL/(Rad_Spec!BA92*s_GSF_s*s_Fam*s_Foffset*acf!F92*s_ET_ow*(1/24)*s_EF_ow*(1/365)))*Rad_Spec!BF92,".")</f>
        <v>327100.93387537939</v>
      </c>
      <c r="Q92" s="30">
        <f>IFERROR((s_DL/(Rad_Spec!BB92*s_GSF_s*s_Fam*s_Foffset*acf!G92*s_ET_ow*(1/24)*s_EF_ow*(1/365)))*Rad_Spec!BF92,".")</f>
        <v>323767.60890346655</v>
      </c>
      <c r="R92" s="30">
        <f>IFERROR((s_DL/(Rad_Spec!AY92*s_GSF_s*s_Fam*s_Foffset*acf!C92*s_ET_ow*(1/24)*s_EF_ow*(1/365)))*Rad_Spec!BF92,".")</f>
        <v>24629.12631153129</v>
      </c>
    </row>
    <row r="93" spans="1:18">
      <c r="A93" s="88" t="s">
        <v>100</v>
      </c>
      <c r="B93" s="28"/>
      <c r="C93" s="30">
        <f>IFERROR((s_DL/(k_decay*Rad_Spec!V93*s_IFD_ow*s_EF_ow))*Rad_Spec!BF93,".")</f>
        <v>12023799.182453984</v>
      </c>
      <c r="D93" s="30">
        <f>IFERROR((s_DL/(k_decay*Rad_Spec!AN93*s_IRA_ow*(1/s_PEFm_ui)*s_SLF*s_ET_ow*s_EF_ow))*Rad_Spec!BF93,".")</f>
        <v>842801.60520104528</v>
      </c>
      <c r="E93" s="30">
        <f>IFERROR((s_DL/(k_decay*Rad_Spec!AN93*s_IRA_ow*(1/s_PEF)*s_SLF*s_ET_ow*s_EF_ow))*Rad_Spec!BF93,".")</f>
        <v>300192979.58571303</v>
      </c>
      <c r="F93" s="30">
        <f>IFERROR((s_DL/(k_decay*Rad_Spec!AY93*s_GSF_s*s_Fam*s_Foffset*acf!C93*s_ET_ow*(1/24)*s_EF_ow*(1/365)))*Rad_Spec!BF93,".")</f>
        <v>127387.03958970399</v>
      </c>
      <c r="G93" s="30">
        <f t="shared" si="6"/>
        <v>125998.66966376423</v>
      </c>
      <c r="H93" s="30">
        <f t="shared" si="7"/>
        <v>109651.77509885129</v>
      </c>
      <c r="I93" s="89" t="str">
        <f>IFERROR((s_DL/(Rad_Spec!AV93*s_GSF_s*s_Fam*s_Foffset*Fsurf!C93*s_EF_ow*(1/365)*s_ET_ow*(1/24)))*Rad_Spec!BF93,".")</f>
        <v>.</v>
      </c>
      <c r="J93" s="30" t="str">
        <f>IFERROR((s_DL/(Rad_Spec!AZ93*s_GSF_s*s_Fam*s_Foffset*Fsurf!C93*s_EF_ow*(1/365)*s_ET_ow*(1/24)))*Rad_Spec!BF93,".")</f>
        <v>.</v>
      </c>
      <c r="K93" s="30" t="str">
        <f>IFERROR((s_DL/(Rad_Spec!BA93*s_GSF_s*s_Fam*s_Foffset*Fsurf!C93*s_EF_ow*(1/365)*s_ET_ow*(1/24)))*Rad_Spec!BF93,".")</f>
        <v>.</v>
      </c>
      <c r="L93" s="30" t="str">
        <f>IFERROR((s_DL/(Rad_Spec!BB93*s_GSF_s*s_Fam*s_Foffset*Fsurf!C93*s_EF_ow*(1/365)*s_ET_ow*(1/24)))*Rad_Spec!BF93,".")</f>
        <v>.</v>
      </c>
      <c r="M93" s="30" t="str">
        <f>IFERROR((s_DL/(Rad_Spec!AY93*s_GSF_s*s_Fam*s_Foffset*Fsurf!C93*s_EF_ow*(1/365)*s_ET_ow*(1/24)))*Rad_Spec!BF93,".")</f>
        <v>.</v>
      </c>
      <c r="N93" s="30">
        <f>IFERROR((s_DL/(Rad_Spec!AV93*s_GSF_s*s_Fam*s_Foffset*acf!D93*s_ET_ow*(1/24)*s_EF_ow*(1/365)))*Rad_Spec!BF93,".")</f>
        <v>16478.12831582822</v>
      </c>
      <c r="O93" s="30">
        <f>IFERROR((s_DL/(Rad_Spec!AZ93*s_GSF_s*s_Fam*s_Foffset*acf!E93*s_ET_ow*(1/24)*s_EF_ow*(1/365)))*Rad_Spec!BF93,".")</f>
        <v>99380.012896408211</v>
      </c>
      <c r="P93" s="30">
        <f>IFERROR((s_DL/(Rad_Spec!BA93*s_GSF_s*s_Fam*s_Foffset*acf!F93*s_ET_ow*(1/24)*s_EF_ow*(1/365)))*Rad_Spec!BF93,".")</f>
        <v>33784.4987340148</v>
      </c>
      <c r="Q93" s="30">
        <f>IFERROR((s_DL/(Rad_Spec!BB93*s_GSF_s*s_Fam*s_Foffset*acf!G93*s_ET_ow*(1/24)*s_EF_ow*(1/365)))*Rad_Spec!BF93,".")</f>
        <v>20470.591118143526</v>
      </c>
      <c r="R93" s="30">
        <f>IFERROR((s_DL/(Rad_Spec!AY93*s_GSF_s*s_Fam*s_Foffset*acf!C93*s_ET_ow*(1/24)*s_EF_ow*(1/365)))*Rad_Spec!BF93,".")</f>
        <v>112711.65361637782</v>
      </c>
    </row>
    <row r="94" spans="1:18">
      <c r="A94" s="88" t="s">
        <v>101</v>
      </c>
      <c r="B94" s="28"/>
      <c r="C94" s="30">
        <f>IFERROR((s_DL/(k_decay*Rad_Spec!V94*s_IFD_ow*s_EF_ow))*Rad_Spec!BF94,".")</f>
        <v>271.98383869387902</v>
      </c>
      <c r="D94" s="30">
        <f>IFERROR((s_DL/(k_decay*Rad_Spec!AN94*s_IRA_ow*(1/s_PEFm_ui)*s_SLF*s_ET_ow*s_EF_ow))*Rad_Spec!BF94,".")</f>
        <v>3.7620445018743389</v>
      </c>
      <c r="E94" s="30">
        <f>IFERROR((s_DL/(k_decay*Rad_Spec!AN94*s_IRA_ow*(1/s_PEF)*s_SLF*s_ET_ow*s_EF_ow))*Rad_Spec!BF94,".")</f>
        <v>1339.9824364149265</v>
      </c>
      <c r="F94" s="30">
        <f>IFERROR((s_DL/(k_decay*Rad_Spec!AY94*s_GSF_s*s_Fam*s_Foffset*acf!C94*s_ET_ow*(1/24)*s_EF_ow*(1/365)))*Rad_Spec!BF94,".")</f>
        <v>172.84651425095979</v>
      </c>
      <c r="G94" s="30">
        <f t="shared" si="6"/>
        <v>97.958091153708352</v>
      </c>
      <c r="H94" s="30">
        <f t="shared" si="7"/>
        <v>3.6327298542916449</v>
      </c>
      <c r="I94" s="89">
        <f>IFERROR((s_DL/(Rad_Spec!AV94*s_GSF_s*s_Fam*s_Foffset*Fsurf!C94*s_EF_ow*(1/365)*s_ET_ow*(1/24)))*Rad_Spec!BF94,".")</f>
        <v>27.645565770940628</v>
      </c>
      <c r="J94" s="30">
        <f>IFERROR((s_DL/(Rad_Spec!AZ94*s_GSF_s*s_Fam*s_Foffset*Fsurf!C94*s_EF_ow*(1/365)*s_ET_ow*(1/24)))*Rad_Spec!BF94,".")</f>
        <v>138.49111995728353</v>
      </c>
      <c r="K94" s="30">
        <f>IFERROR((s_DL/(Rad_Spec!BA94*s_GSF_s*s_Fam*s_Foffset*Fsurf!C94*s_EF_ow*(1/365)*s_ET_ow*(1/24)))*Rad_Spec!BF94,".")</f>
        <v>49.126917552414781</v>
      </c>
      <c r="L94" s="30">
        <f>IFERROR((s_DL/(Rad_Spec!BB94*s_GSF_s*s_Fam*s_Foffset*Fsurf!C94*s_EF_ow*(1/365)*s_ET_ow*(1/24)))*Rad_Spec!BF94,".")</f>
        <v>31.475254535746267</v>
      </c>
      <c r="M94" s="30">
        <f>IFERROR((s_DL/(Rad_Spec!AY94*s_GSF_s*s_Fam*s_Foffset*Fsurf!C94*s_EF_ow*(1/365)*s_ET_ow*(1/24)))*Rad_Spec!BF94,".")</f>
        <v>139.14163939915687</v>
      </c>
      <c r="N94" s="30">
        <f>IFERROR((s_DL/(Rad_Spec!AV94*s_GSF_s*s_Fam*s_Foffset*acf!D94*s_ET_ow*(1/24)*s_EF_ow*(1/365)))*Rad_Spec!BF94,".")</f>
        <v>28.750034624072992</v>
      </c>
      <c r="O94" s="30">
        <f>IFERROR((s_DL/(Rad_Spec!AZ94*s_GSF_s*s_Fam*s_Foffset*acf!E94*s_ET_ow*(1/24)*s_EF_ow*(1/365)))*Rad_Spec!BF94,".")</f>
        <v>145.23095202119276</v>
      </c>
      <c r="P94" s="30">
        <f>IFERROR((s_DL/(Rad_Spec!BA94*s_GSF_s*s_Fam*s_Foffset*acf!F94*s_ET_ow*(1/24)*s_EF_ow*(1/365)))*Rad_Spec!BF94,".")</f>
        <v>51.726088553746798</v>
      </c>
      <c r="Q94" s="30">
        <f>IFERROR((s_DL/(Rad_Spec!BB94*s_GSF_s*s_Fam*s_Foffset*acf!G94*s_ET_ow*(1/24)*s_EF_ow*(1/365)))*Rad_Spec!BF94,".")</f>
        <v>32.848004841521174</v>
      </c>
      <c r="R94" s="30">
        <f>IFERROR((s_DL/(Rad_Spec!AY94*s_GSF_s*s_Fam*s_Foffset*acf!C94*s_ET_ow*(1/24)*s_EF_ow*(1/365)))*Rad_Spec!BF94,".")</f>
        <v>152.93405440459827</v>
      </c>
    </row>
    <row r="95" spans="1:18">
      <c r="A95" s="88" t="s">
        <v>102</v>
      </c>
      <c r="B95" s="28"/>
      <c r="C95" s="30">
        <f>IFERROR((s_DL/(k_decay*Rad_Spec!V95*s_IFD_ow*s_EF_ow))*Rad_Spec!BF95,".")</f>
        <v>17742.203164996808</v>
      </c>
      <c r="D95" s="30">
        <f>IFERROR((s_DL/(k_decay*Rad_Spec!AN95*s_IRA_ow*(1/s_PEFm_ui)*s_SLF*s_ET_ow*s_EF_ow))*Rad_Spec!BF95,".")</f>
        <v>1020.1915553535093</v>
      </c>
      <c r="E95" s="30">
        <f>IFERROR((s_DL/(k_decay*Rad_Spec!AN95*s_IRA_ow*(1/s_PEF)*s_SLF*s_ET_ow*s_EF_ow))*Rad_Spec!BF95,".")</f>
        <v>363376.55369877676</v>
      </c>
      <c r="F95" s="30">
        <f>IFERROR((s_DL/(k_decay*Rad_Spec!AY95*s_GSF_s*s_Fam*s_Foffset*acf!C95*s_ET_ow*(1/24)*s_EF_ow*(1/365)))*Rad_Spec!BF95,".")</f>
        <v>2618.4871286565453</v>
      </c>
      <c r="G95" s="30">
        <f t="shared" si="6"/>
        <v>2267.4983047659621</v>
      </c>
      <c r="H95" s="30">
        <f t="shared" si="7"/>
        <v>704.98456544700946</v>
      </c>
      <c r="I95" s="89">
        <f>IFERROR((s_DL/(Rad_Spec!AV95*s_GSF_s*s_Fam*s_Foffset*Fsurf!C95*s_EF_ow*(1/365)*s_ET_ow*(1/24)))*Rad_Spec!BF95,".")</f>
        <v>359.83562965414569</v>
      </c>
      <c r="J95" s="30">
        <f>IFERROR((s_DL/(Rad_Spec!AZ95*s_GSF_s*s_Fam*s_Foffset*Fsurf!C95*s_EF_ow*(1/365)*s_ET_ow*(1/24)))*Rad_Spec!BF95,".")</f>
        <v>2057.1735053812481</v>
      </c>
      <c r="K95" s="30">
        <f>IFERROR((s_DL/(Rad_Spec!BA95*s_GSF_s*s_Fam*s_Foffset*Fsurf!C95*s_EF_ow*(1/365)*s_ET_ow*(1/24)))*Rad_Spec!BF95,".")</f>
        <v>709.52405066294671</v>
      </c>
      <c r="L95" s="30">
        <f>IFERROR((s_DL/(Rad_Spec!BB95*s_GSF_s*s_Fam*s_Foffset*Fsurf!C95*s_EF_ow*(1/365)*s_ET_ow*(1/24)))*Rad_Spec!BF95,".")</f>
        <v>436.12078314082453</v>
      </c>
      <c r="M95" s="30">
        <f>IFERROR((s_DL/(Rad_Spec!AY95*s_GSF_s*s_Fam*s_Foffset*Fsurf!C95*s_EF_ow*(1/365)*s_ET_ow*(1/24)))*Rad_Spec!BF95,".")</f>
        <v>2124.6886616324673</v>
      </c>
      <c r="N95" s="30">
        <f>IFERROR((s_DL/(Rad_Spec!AV95*s_GSF_s*s_Fam*s_Foffset*acf!D95*s_ET_ow*(1/24)*s_EF_ow*(1/365)))*Rad_Spec!BF95,".")</f>
        <v>359.45765105156789</v>
      </c>
      <c r="O95" s="30">
        <f>IFERROR((s_DL/(Rad_Spec!AZ95*s_GSF_s*s_Fam*s_Foffset*acf!E95*s_ET_ow*(1/24)*s_EF_ow*(1/365)))*Rad_Spec!BF95,".")</f>
        <v>2063.2775775857399</v>
      </c>
      <c r="P95" s="30">
        <f>IFERROR((s_DL/(Rad_Spec!BA95*s_GSF_s*s_Fam*s_Foffset*acf!F95*s_ET_ow*(1/24)*s_EF_ow*(1/365)))*Rad_Spec!BF95,".")</f>
        <v>711.23074364967613</v>
      </c>
      <c r="Q95" s="30">
        <f>IFERROR((s_DL/(Rad_Spec!BB95*s_GSF_s*s_Fam*s_Foffset*acf!G95*s_ET_ow*(1/24)*s_EF_ow*(1/365)))*Rad_Spec!BF95,".")</f>
        <v>442.00212350962272</v>
      </c>
      <c r="R95" s="30">
        <f>IFERROR((s_DL/(Rad_Spec!AY95*s_GSF_s*s_Fam*s_Foffset*acf!C95*s_ET_ow*(1/24)*s_EF_ow*(1/365)))*Rad_Spec!BF95,".")</f>
        <v>2316.8292095857337</v>
      </c>
    </row>
    <row r="96" spans="1:18">
      <c r="A96" s="34" t="s">
        <v>103</v>
      </c>
      <c r="B96" s="90" t="s">
        <v>9</v>
      </c>
      <c r="C96" s="30" t="str">
        <f>IFERROR((s_DL/(k_decay*Rad_Spec!V96*s_IFD_ow*s_EF_ow))*Rad_Spec!BF96,".")</f>
        <v>.</v>
      </c>
      <c r="D96" s="30" t="str">
        <f>IFERROR((s_DL/(k_decay*Rad_Spec!AN96*s_IRA_ow*(1/s_PEFm_ui)*s_SLF*s_ET_ow*s_EF_ow))*Rad_Spec!BF96,".")</f>
        <v>.</v>
      </c>
      <c r="E96" s="30" t="str">
        <f>IFERROR((s_DL/(k_decay*Rad_Spec!AN96*s_IRA_ow*(1/s_PEF)*s_SLF*s_ET_ow*s_EF_ow))*Rad_Spec!BF96,".")</f>
        <v>.</v>
      </c>
      <c r="F96" s="30">
        <f>IFERROR((s_DL/(k_decay*Rad_Spec!AY96*s_GSF_s*s_Fam*s_Foffset*acf!C96*s_ET_ow*(1/24)*s_EF_ow*(1/365)))*Rad_Spec!BF96,".")</f>
        <v>18735083122723.555</v>
      </c>
      <c r="G96" s="30">
        <f t="shared" si="6"/>
        <v>18735083122723.555</v>
      </c>
      <c r="H96" s="30">
        <f t="shared" si="7"/>
        <v>18735083122723.555</v>
      </c>
      <c r="I96" s="89">
        <f>IFERROR((s_DL/(Rad_Spec!AV96*s_GSF_s*s_Fam*s_Foffset*Fsurf!C96*s_EF_ow*(1/365)*s_ET_ow*(1/24)))*Rad_Spec!BF96,".")</f>
        <v>2951312630072.4629</v>
      </c>
      <c r="J96" s="30">
        <f>IFERROR((s_DL/(Rad_Spec!AZ96*s_GSF_s*s_Fam*s_Foffset*Fsurf!C96*s_EF_ow*(1/365)*s_ET_ow*(1/24)))*Rad_Spec!BF96,".")</f>
        <v>14660115025196.553</v>
      </c>
      <c r="K96" s="30">
        <f>IFERROR((s_DL/(Rad_Spec!BA96*s_GSF_s*s_Fam*s_Foffset*Fsurf!C96*s_EF_ow*(1/365)*s_ET_ow*(1/24)))*Rad_Spec!BF96,".")</f>
        <v>5136635722568.8672</v>
      </c>
      <c r="L96" s="30">
        <f>IFERROR((s_DL/(Rad_Spec!BB96*s_GSF_s*s_Fam*s_Foffset*Fsurf!C96*s_EF_ow*(1/365)*s_ET_ow*(1/24)))*Rad_Spec!BF96,".")</f>
        <v>3298525880669.2231</v>
      </c>
      <c r="M96" s="30">
        <f>IFERROR((s_DL/(Rad_Spec!AY96*s_GSF_s*s_Fam*s_Foffset*Fsurf!C96*s_EF_ow*(1/365)*s_ET_ow*(1/24)))*Rad_Spec!BF96,".")</f>
        <v>14851621001072.625</v>
      </c>
      <c r="N96" s="30">
        <f>IFERROR((s_DL/(Rad_Spec!AV96*s_GSF_s*s_Fam*s_Foffset*acf!D96*s_ET_ow*(1/24)*s_EF_ow*(1/365)))*Rad_Spec!BF96,".")</f>
        <v>3195558570118.3989</v>
      </c>
      <c r="O96" s="30">
        <f>IFERROR((s_DL/(Rad_Spec!AZ96*s_GSF_s*s_Fam*s_Foffset*acf!E96*s_ET_ow*(1/24)*s_EF_ow*(1/365)))*Rad_Spec!BF96,".")</f>
        <v>15525321282745.541</v>
      </c>
      <c r="P96" s="30">
        <f>IFERROR((s_DL/(Rad_Spec!BA96*s_GSF_s*s_Fam*s_Foffset*acf!F96*s_ET_ow*(1/24)*s_EF_ow*(1/365)))*Rad_Spec!BF96,".")</f>
        <v>5527065227827.7002</v>
      </c>
      <c r="Q96" s="30">
        <f>IFERROR((s_DL/(Rad_Spec!BB96*s_GSF_s*s_Fam*s_Foffset*acf!G96*s_ET_ow*(1/24)*s_EF_ow*(1/365)))*Rad_Spec!BF96,".")</f>
        <v>3415960309928.6514</v>
      </c>
      <c r="R96" s="30">
        <f>IFERROR((s_DL/(Rad_Spec!AY96*s_GSF_s*s_Fam*s_Foffset*acf!C96*s_ET_ow*(1/24)*s_EF_ow*(1/365)))*Rad_Spec!BF96,".")</f>
        <v>16576742863354.354</v>
      </c>
    </row>
    <row r="97" spans="1:18">
      <c r="A97" s="88" t="s">
        <v>104</v>
      </c>
      <c r="B97" s="28"/>
      <c r="C97" s="30" t="str">
        <f>IFERROR((s_DL/(k_decay*Rad_Spec!V97*s_IFD_ow*s_EF_ow))*Rad_Spec!BF97,".")</f>
        <v>.</v>
      </c>
      <c r="D97" s="30">
        <f>IFERROR((s_DL/(k_decay*Rad_Spec!AN97*s_IRA_ow*(1/s_PEFm_ui)*s_SLF*s_ET_ow*s_EF_ow))*Rad_Spec!BF97,".")</f>
        <v>2579106.5569956806</v>
      </c>
      <c r="E97" s="30">
        <f>IFERROR((s_DL/(k_decay*Rad_Spec!AN97*s_IRA_ow*(1/s_PEF)*s_SLF*s_ET_ow*s_EF_ow))*Rad_Spec!BF97,".")</f>
        <v>918638119.85608995</v>
      </c>
      <c r="F97" s="30">
        <f>IFERROR((s_DL/(k_decay*Rad_Spec!AY97*s_GSF_s*s_Fam*s_Foffset*acf!C97*s_ET_ow*(1/24)*s_EF_ow*(1/365)))*Rad_Spec!BF97,".")</f>
        <v>14236253856.602161</v>
      </c>
      <c r="G97" s="30">
        <f t="shared" si="6"/>
        <v>862953394.64896548</v>
      </c>
      <c r="H97" s="30">
        <f t="shared" si="7"/>
        <v>2578639.3985811151</v>
      </c>
      <c r="I97" s="89">
        <f>IFERROR((s_DL/(Rad_Spec!AV97*s_GSF_s*s_Fam*s_Foffset*Fsurf!C97*s_EF_ow*(1/365)*s_ET_ow*(1/24)))*Rad_Spec!BF97,".")</f>
        <v>2263620314.5096641</v>
      </c>
      <c r="J97" s="30">
        <f>IFERROR((s_DL/(Rad_Spec!AZ97*s_GSF_s*s_Fam*s_Foffset*Fsurf!C97*s_EF_ow*(1/365)*s_ET_ow*(1/24)))*Rad_Spec!BF97,".")</f>
        <v>11021816191.067995</v>
      </c>
      <c r="K97" s="30">
        <f>IFERROR((s_DL/(Rad_Spec!BA97*s_GSF_s*s_Fam*s_Foffset*Fsurf!C97*s_EF_ow*(1/365)*s_ET_ow*(1/24)))*Rad_Spec!BF97,".")</f>
        <v>3862691545.860527</v>
      </c>
      <c r="L97" s="30">
        <f>IFERROR((s_DL/(Rad_Spec!BB97*s_GSF_s*s_Fam*s_Foffset*Fsurf!C97*s_EF_ow*(1/365)*s_ET_ow*(1/24)))*Rad_Spec!BF97,".")</f>
        <v>2506151062.4928422</v>
      </c>
      <c r="M97" s="30">
        <f>IFERROR((s_DL/(Rad_Spec!AY97*s_GSF_s*s_Fam*s_Foffset*Fsurf!C97*s_EF_ow*(1/365)*s_ET_ow*(1/24)))*Rad_Spec!BF97,".")</f>
        <v>11194492655.322874</v>
      </c>
      <c r="N97" s="30">
        <f>IFERROR((s_DL/(Rad_Spec!AV97*s_GSF_s*s_Fam*s_Foffset*acf!D97*s_ET_ow*(1/24)*s_EF_ow*(1/365)))*Rad_Spec!BF97,".")</f>
        <v>2419139413.8954196</v>
      </c>
      <c r="O97" s="30">
        <f>IFERROR((s_DL/(Rad_Spec!AZ97*s_GSF_s*s_Fam*s_Foffset*acf!E97*s_ET_ow*(1/24)*s_EF_ow*(1/365)))*Rad_Spec!BF97,".")</f>
        <v>11708640783.524076</v>
      </c>
      <c r="P97" s="30">
        <f>IFERROR((s_DL/(Rad_Spec!BA97*s_GSF_s*s_Fam*s_Foffset*acf!F97*s_ET_ow*(1/24)*s_EF_ow*(1/365)))*Rad_Spec!BF97,".")</f>
        <v>4153545442.6119909</v>
      </c>
      <c r="Q97" s="30">
        <f>IFERROR((s_DL/(Rad_Spec!BB97*s_GSF_s*s_Fam*s_Foffset*acf!G97*s_ET_ow*(1/24)*s_EF_ow*(1/365)))*Rad_Spec!BF97,".")</f>
        <v>2667226784.262557</v>
      </c>
      <c r="R97" s="30">
        <f>IFERROR((s_DL/(Rad_Spec!AY97*s_GSF_s*s_Fam*s_Foffset*acf!C97*s_ET_ow*(1/24)*s_EF_ow*(1/365)))*Rad_Spec!BF97,".")</f>
        <v>12596192820.308365</v>
      </c>
    </row>
    <row r="98" spans="1:18">
      <c r="A98" s="27" t="s">
        <v>105</v>
      </c>
      <c r="B98" s="90" t="s">
        <v>13</v>
      </c>
      <c r="C98" s="30" t="str">
        <f>IFERROR((s_DL/(k_decay*Rad_Spec!V98*s_IFD_ow*s_EF_ow))*Rad_Spec!BF98,".")</f>
        <v>.</v>
      </c>
      <c r="D98" s="30">
        <f>IFERROR((s_DL/(k_decay*Rad_Spec!AN98*s_IRA_ow*(1/s_PEFm_ui)*s_SLF*s_ET_ow*s_EF_ow))*Rad_Spec!BF98,".")</f>
        <v>54.210229246385033</v>
      </c>
      <c r="E98" s="30">
        <f>IFERROR((s_DL/(k_decay*Rad_Spec!AN98*s_IRA_ow*(1/s_PEF)*s_SLF*s_ET_ow*s_EF_ow))*Rad_Spec!BF98,".")</f>
        <v>19308.850553998331</v>
      </c>
      <c r="F98" s="30">
        <f>IFERROR((s_DL/(k_decay*Rad_Spec!AY98*s_GSF_s*s_Fam*s_Foffset*acf!C98*s_ET_ow*(1/24)*s_EF_ow*(1/365)))*Rad_Spec!BF98,".")</f>
        <v>3884165.128509168</v>
      </c>
      <c r="G98" s="30">
        <f t="shared" si="6"/>
        <v>19213.337759058137</v>
      </c>
      <c r="H98" s="30">
        <f t="shared" si="7"/>
        <v>54.209472659617234</v>
      </c>
      <c r="I98" s="89">
        <f>IFERROR((s_DL/(Rad_Spec!AV98*s_GSF_s*s_Fam*s_Foffset*Fsurf!C98*s_EF_ow*(1/365)*s_ET_ow*(1/24)))*Rad_Spec!BF98,".")</f>
        <v>619112.00130889437</v>
      </c>
      <c r="J98" s="30">
        <f>IFERROR((s_DL/(Rad_Spec!AZ98*s_GSF_s*s_Fam*s_Foffset*Fsurf!C98*s_EF_ow*(1/365)*s_ET_ow*(1/24)))*Rad_Spec!BF98,".")</f>
        <v>2990625.76903449</v>
      </c>
      <c r="K98" s="30">
        <f>IFERROR((s_DL/(Rad_Spec!BA98*s_GSF_s*s_Fam*s_Foffset*Fsurf!C98*s_EF_ow*(1/365)*s_ET_ow*(1/24)))*Rad_Spec!BF98,".")</f>
        <v>1048718.6946391375</v>
      </c>
      <c r="L98" s="30">
        <f>IFERROR((s_DL/(Rad_Spec!BB98*s_GSF_s*s_Fam*s_Foffset*Fsurf!C98*s_EF_ow*(1/365)*s_ET_ow*(1/24)))*Rad_Spec!BF98,".")</f>
        <v>678642.00143474946</v>
      </c>
      <c r="M98" s="30">
        <f>IFERROR((s_DL/(Rad_Spec!AY98*s_GSF_s*s_Fam*s_Foffset*Fsurf!C98*s_EF_ow*(1/365)*s_ET_ow*(1/24)))*Rad_Spec!BF98,".")</f>
        <v>3031750.7589137778</v>
      </c>
      <c r="N98" s="30">
        <f>IFERROR((s_DL/(Rad_Spec!AV98*s_GSF_s*s_Fam*s_Foffset*acf!D98*s_ET_ow*(1/24)*s_EF_ow*(1/365)))*Rad_Spec!BF98,".")</f>
        <v>655751.49709719908</v>
      </c>
      <c r="O98" s="30">
        <f>IFERROR((s_DL/(Rad_Spec!AZ98*s_GSF_s*s_Fam*s_Foffset*acf!E98*s_ET_ow*(1/24)*s_EF_ow*(1/365)))*Rad_Spec!BF98,".")</f>
        <v>3180059.1016452629</v>
      </c>
      <c r="P98" s="30">
        <f>IFERROR((s_DL/(Rad_Spec!BA98*s_GSF_s*s_Fam*s_Foffset*acf!F98*s_ET_ow*(1/24)*s_EF_ow*(1/365)))*Rad_Spec!BF98,".")</f>
        <v>1124185.1989067369</v>
      </c>
      <c r="Q98" s="30">
        <f>IFERROR((s_DL/(Rad_Spec!BB98*s_GSF_s*s_Fam*s_Foffset*acf!G98*s_ET_ow*(1/24)*s_EF_ow*(1/365)))*Rad_Spec!BF98,".")</f>
        <v>737067.85743519338</v>
      </c>
      <c r="R98" s="30">
        <f>IFERROR((s_DL/(Rad_Spec!AY98*s_GSF_s*s_Fam*s_Foffset*acf!C98*s_ET_ow*(1/24)*s_EF_ow*(1/365)))*Rad_Spec!BF98,".")</f>
        <v>3436697.1393903354</v>
      </c>
    </row>
    <row r="99" spans="1:18">
      <c r="A99" s="88" t="s">
        <v>106</v>
      </c>
      <c r="B99" s="28"/>
      <c r="C99" s="30">
        <f>IFERROR((s_DL/(k_decay*Rad_Spec!V99*s_IFD_ow*s_EF_ow))*Rad_Spec!BF99,".")</f>
        <v>962.90055804999042</v>
      </c>
      <c r="D99" s="30">
        <f>IFERROR((s_DL/(k_decay*Rad_Spec!AN99*s_IRA_ow*(1/s_PEFm_ui)*s_SLF*s_ET_ow*s_EF_ow))*Rad_Spec!BF99,".")</f>
        <v>2.1762818785341689</v>
      </c>
      <c r="E99" s="30">
        <f>IFERROR((s_DL/(k_decay*Rad_Spec!AN99*s_IRA_ow*(1/s_PEF)*s_SLF*s_ET_ow*s_EF_ow))*Rad_Spec!BF99,".")</f>
        <v>775.1581600034126</v>
      </c>
      <c r="F99" s="30">
        <f>IFERROR((s_DL/(k_decay*Rad_Spec!AY99*s_GSF_s*s_Fam*s_Foffset*acf!C99*s_ET_ow*(1/24)*s_EF_ow*(1/365)))*Rad_Spec!BF99,".")</f>
        <v>4921400.2795845764</v>
      </c>
      <c r="G99" s="30">
        <f t="shared" si="6"/>
        <v>429.40729871700574</v>
      </c>
      <c r="H99" s="30">
        <f t="shared" si="7"/>
        <v>2.1713733290856982</v>
      </c>
      <c r="I99" s="89">
        <f>IFERROR((s_DL/(Rad_Spec!AV99*s_GSF_s*s_Fam*s_Foffset*Fsurf!C99*s_EF_ow*(1/365)*s_ET_ow*(1/24)))*Rad_Spec!BF99,".")</f>
        <v>4659679.9600222856</v>
      </c>
      <c r="J99" s="30">
        <f>IFERROR((s_DL/(Rad_Spec!AZ99*s_GSF_s*s_Fam*s_Foffset*Fsurf!C99*s_EF_ow*(1/365)*s_ET_ow*(1/24)))*Rad_Spec!BF99,".")</f>
        <v>8157563.0399317769</v>
      </c>
      <c r="K99" s="30">
        <f>IFERROR((s_DL/(Rad_Spec!BA99*s_GSF_s*s_Fam*s_Foffset*Fsurf!C99*s_EF_ow*(1/365)*s_ET_ow*(1/24)))*Rad_Spec!BF99,".")</f>
        <v>5012802.329315573</v>
      </c>
      <c r="L99" s="30">
        <f>IFERROR((s_DL/(Rad_Spec!BB99*s_GSF_s*s_Fam*s_Foffset*Fsurf!C99*s_EF_ow*(1/365)*s_ET_ow*(1/24)))*Rad_Spec!BF99,".")</f>
        <v>4659679.9600222856</v>
      </c>
      <c r="M99" s="30">
        <f>IFERROR((s_DL/(Rad_Spec!AY99*s_GSF_s*s_Fam*s_Foffset*Fsurf!C99*s_EF_ow*(1/365)*s_ET_ow*(1/24)))*Rad_Spec!BF99,".")</f>
        <v>3655779.474748692</v>
      </c>
      <c r="N99" s="30">
        <f>IFERROR((s_DL/(Rad_Spec!AV99*s_GSF_s*s_Fam*s_Foffset*acf!D99*s_ET_ow*(1/24)*s_EF_ow*(1/365)))*Rad_Spec!BF99,".")</f>
        <v>5550196.5746043222</v>
      </c>
      <c r="O99" s="30">
        <f>IFERROR((s_DL/(Rad_Spec!AZ99*s_GSF_s*s_Fam*s_Foffset*acf!E99*s_ET_ow*(1/24)*s_EF_ow*(1/365)))*Rad_Spec!BF99,".")</f>
        <v>9716563.9764520712</v>
      </c>
      <c r="P99" s="30">
        <f>IFERROR((s_DL/(Rad_Spec!BA99*s_GSF_s*s_Fam*s_Foffset*acf!F99*s_ET_ow*(1/24)*s_EF_ow*(1/365)))*Rad_Spec!BF99,".")</f>
        <v>5970804.5522514386</v>
      </c>
      <c r="Q99" s="30">
        <f>IFERROR((s_DL/(Rad_Spec!BB99*s_GSF_s*s_Fam*s_Foffset*acf!G99*s_ET_ow*(1/24)*s_EF_ow*(1/365)))*Rad_Spec!BF99,".")</f>
        <v>5550196.5746043222</v>
      </c>
      <c r="R99" s="30">
        <f>IFERROR((s_DL/(Rad_Spec!AY99*s_GSF_s*s_Fam*s_Foffset*acf!C99*s_ET_ow*(1/24)*s_EF_ow*(1/365)))*Rad_Spec!BF99,".")</f>
        <v>4354439.5521451095</v>
      </c>
    </row>
    <row r="100" spans="1:18">
      <c r="A100" s="88" t="s">
        <v>107</v>
      </c>
      <c r="B100" s="28"/>
      <c r="C100" s="30">
        <f>IFERROR((s_DL/(k_decay*Rad_Spec!V100*s_IFD_ow*s_EF_ow))*Rad_Spec!BF100,".")</f>
        <v>19325530.695454568</v>
      </c>
      <c r="D100" s="30">
        <f>IFERROR((s_DL/(k_decay*Rad_Spec!AN100*s_IRA_ow*(1/s_PEFm_ui)*s_SLF*s_ET_ow*s_EF_ow))*Rad_Spec!BF100,".")</f>
        <v>1009838.1406813217</v>
      </c>
      <c r="E100" s="30">
        <f>IFERROR((s_DL/(k_decay*Rad_Spec!AN100*s_IRA_ow*(1/s_PEF)*s_SLF*s_ET_ow*s_EF_ow))*Rad_Spec!BF100,".")</f>
        <v>359688826.50396556</v>
      </c>
      <c r="F100" s="30">
        <f>IFERROR((s_DL/(k_decay*Rad_Spec!AY100*s_GSF_s*s_Fam*s_Foffset*acf!C100*s_ET_ow*(1/24)*s_EF_ow*(1/365)))*Rad_Spec!BF100,".")</f>
        <v>280308.430623124</v>
      </c>
      <c r="G100" s="30">
        <f t="shared" si="6"/>
        <v>276088.72536207759</v>
      </c>
      <c r="H100" s="30">
        <f t="shared" si="7"/>
        <v>216943.19577698311</v>
      </c>
      <c r="I100" s="89">
        <f>IFERROR((s_DL/(Rad_Spec!AV100*s_GSF_s*s_Fam*s_Foffset*Fsurf!C100*s_EF_ow*(1/365)*s_ET_ow*(1/24)))*Rad_Spec!BF100,".")</f>
        <v>46323.121879966937</v>
      </c>
      <c r="J100" s="30">
        <f>IFERROR((s_DL/(Rad_Spec!AZ100*s_GSF_s*s_Fam*s_Foffset*Fsurf!C100*s_EF_ow*(1/365)*s_ET_ow*(1/24)))*Rad_Spec!BF100,".")</f>
        <v>224255.86106376513</v>
      </c>
      <c r="K100" s="30">
        <f>IFERROR((s_DL/(Rad_Spec!BA100*s_GSF_s*s_Fam*s_Foffset*Fsurf!C100*s_EF_ow*(1/365)*s_ET_ow*(1/24)))*Rad_Spec!BF100,".")</f>
        <v>78932.161624417335</v>
      </c>
      <c r="L100" s="30">
        <f>IFERROR((s_DL/(Rad_Spec!BB100*s_GSF_s*s_Fam*s_Foffset*Fsurf!C100*s_EF_ow*(1/365)*s_ET_ow*(1/24)))*Rad_Spec!BF100,".")</f>
        <v>51272.173362869384</v>
      </c>
      <c r="M100" s="30">
        <f>IFERROR((s_DL/(Rad_Spec!AY100*s_GSF_s*s_Fam*s_Foffset*Fsurf!C100*s_EF_ow*(1/365)*s_ET_ow*(1/24)))*Rad_Spec!BF100,".")</f>
        <v>219858.60104486856</v>
      </c>
      <c r="N100" s="30">
        <f>IFERROR((s_DL/(Rad_Spec!AV100*s_GSF_s*s_Fam*s_Foffset*acf!D100*s_ET_ow*(1/24)*s_EF_ow*(1/365)))*Rad_Spec!BF100,".")</f>
        <v>49088.25592449418</v>
      </c>
      <c r="O100" s="30">
        <f>IFERROR((s_DL/(Rad_Spec!AZ100*s_GSF_s*s_Fam*s_Foffset*acf!E100*s_ET_ow*(1/24)*s_EF_ow*(1/365)))*Rad_Spec!BF100,".")</f>
        <v>240016.3782376562</v>
      </c>
      <c r="P100" s="30">
        <f>IFERROR((s_DL/(Rad_Spec!BA100*s_GSF_s*s_Fam*s_Foffset*acf!F100*s_ET_ow*(1/24)*s_EF_ow*(1/365)))*Rad_Spec!BF100,".")</f>
        <v>85224.271646714769</v>
      </c>
      <c r="Q100" s="30">
        <f>IFERROR((s_DL/(Rad_Spec!BB100*s_GSF_s*s_Fam*s_Foffset*acf!G100*s_ET_ow*(1/24)*s_EF_ow*(1/365)))*Rad_Spec!BF100,".")</f>
        <v>56242.558168869888</v>
      </c>
      <c r="R100" s="30">
        <f>IFERROR((s_DL/(Rad_Spec!AY100*s_GSF_s*s_Fam*s_Foffset*acf!C100*s_ET_ow*(1/24)*s_EF_ow*(1/365)))*Rad_Spec!BF100,".")</f>
        <v>248016.02140927379</v>
      </c>
    </row>
    <row r="101" spans="1:18">
      <c r="A101" s="88" t="s">
        <v>108</v>
      </c>
      <c r="B101" s="28"/>
      <c r="C101" s="30">
        <f>IFERROR((s_DL/(k_decay*Rad_Spec!V101*s_IFD_ow*s_EF_ow))*Rad_Spec!BF101,".")</f>
        <v>176046.35739699358</v>
      </c>
      <c r="D101" s="30">
        <f>IFERROR((s_DL/(k_decay*Rad_Spec!AN101*s_IRA_ow*(1/s_PEFm_ui)*s_SLF*s_ET_ow*s_EF_ow))*Rad_Spec!BF101,".")</f>
        <v>9947.1298254978446</v>
      </c>
      <c r="E101" s="30">
        <f>IFERROR((s_DL/(k_decay*Rad_Spec!AN101*s_IRA_ow*(1/s_PEF)*s_SLF*s_ET_ow*s_EF_ow))*Rad_Spec!BF101,".")</f>
        <v>3543014.7762115439</v>
      </c>
      <c r="F101" s="30">
        <f>IFERROR((s_DL/(k_decay*Rad_Spec!AY101*s_GSF_s*s_Fam*s_Foffset*acf!C101*s_ET_ow*(1/24)*s_EF_ow*(1/365)))*Rad_Spec!BF101,".")</f>
        <v>16346.457520296482</v>
      </c>
      <c r="G101" s="30">
        <f t="shared" si="6"/>
        <v>14894.716336896041</v>
      </c>
      <c r="H101" s="30">
        <f t="shared" si="7"/>
        <v>5974.1736009720371</v>
      </c>
      <c r="I101" s="89">
        <f>IFERROR((s_DL/(Rad_Spec!AV101*s_GSF_s*s_Fam*s_Foffset*Fsurf!C101*s_EF_ow*(1/365)*s_ET_ow*(1/24)))*Rad_Spec!BF101,".")</f>
        <v>2520.158947167271</v>
      </c>
      <c r="J101" s="30">
        <f>IFERROR((s_DL/(Rad_Spec!AZ101*s_GSF_s*s_Fam*s_Foffset*Fsurf!C101*s_EF_ow*(1/365)*s_ET_ow*(1/24)))*Rad_Spec!BF101,".")</f>
        <v>13112.702021979707</v>
      </c>
      <c r="K101" s="30">
        <f>IFERROR((s_DL/(Rad_Spec!BA101*s_GSF_s*s_Fam*s_Foffset*Fsurf!C101*s_EF_ow*(1/365)*s_ET_ow*(1/24)))*Rad_Spec!BF101,".")</f>
        <v>4560.9398337320717</v>
      </c>
      <c r="L101" s="30">
        <f>IFERROR((s_DL/(Rad_Spec!BB101*s_GSF_s*s_Fam*s_Foffset*Fsurf!C101*s_EF_ow*(1/365)*s_ET_ow*(1/24)))*Rad_Spec!BF101,".")</f>
        <v>2888.8568998509513</v>
      </c>
      <c r="M101" s="30">
        <f>IFERROR((s_DL/(Rad_Spec!AY101*s_GSF_s*s_Fam*s_Foffset*Fsurf!C101*s_EF_ow*(1/365)*s_ET_ow*(1/24)))*Rad_Spec!BF101,".")</f>
        <v>12894.401461898056</v>
      </c>
      <c r="N101" s="30">
        <f>IFERROR((s_DL/(Rad_Spec!AV101*s_GSF_s*s_Fam*s_Foffset*acf!D101*s_ET_ow*(1/24)*s_EF_ow*(1/365)))*Rad_Spec!BF101,".")</f>
        <v>2584.0727079567237</v>
      </c>
      <c r="O101" s="30">
        <f>IFERROR((s_DL/(Rad_Spec!AZ101*s_GSF_s*s_Fam*s_Foffset*acf!E101*s_ET_ow*(1/24)*s_EF_ow*(1/365)))*Rad_Spec!BF101,".")</f>
        <v>13595.915601053553</v>
      </c>
      <c r="P101" s="30">
        <f>IFERROR((s_DL/(Rad_Spec!BA101*s_GSF_s*s_Fam*s_Foffset*acf!F101*s_ET_ow*(1/24)*s_EF_ow*(1/365)))*Rad_Spec!BF101,".")</f>
        <v>4689.1827302334823</v>
      </c>
      <c r="Q101" s="30">
        <f>IFERROR((s_DL/(Rad_Spec!BB101*s_GSF_s*s_Fam*s_Foffset*acf!G101*s_ET_ow*(1/24)*s_EF_ow*(1/365)))*Rad_Spec!BF101,".")</f>
        <v>3019.2861626456765</v>
      </c>
      <c r="R101" s="30">
        <f>IFERROR((s_DL/(Rad_Spec!AY101*s_GSF_s*s_Fam*s_Foffset*acf!C101*s_ET_ow*(1/24)*s_EF_ow*(1/365)))*Rad_Spec!BF101,".")</f>
        <v>14463.294412184508</v>
      </c>
    </row>
    <row r="102" spans="1:18">
      <c r="A102" s="88" t="s">
        <v>109</v>
      </c>
      <c r="B102" s="28"/>
      <c r="C102" s="30">
        <f>IFERROR((s_DL/(k_decay*Rad_Spec!V102*s_IFD_ow*s_EF_ow))*Rad_Spec!BF102,".")</f>
        <v>3769521.5311752078</v>
      </c>
      <c r="D102" s="30">
        <f>IFERROR((s_DL/(k_decay*Rad_Spec!AN102*s_IRA_ow*(1/s_PEFm_ui)*s_SLF*s_ET_ow*s_EF_ow))*Rad_Spec!BF102,".")</f>
        <v>158129.18730863428</v>
      </c>
      <c r="E102" s="30">
        <f>IFERROR((s_DL/(k_decay*Rad_Spec!AN102*s_IRA_ow*(1/s_PEF)*s_SLF*s_ET_ow*s_EF_ow))*Rad_Spec!BF102,".")</f>
        <v>56323186.387765281</v>
      </c>
      <c r="F102" s="30">
        <f>IFERROR((s_DL/(k_decay*Rad_Spec!AY102*s_GSF_s*s_Fam*s_Foffset*acf!C102*s_ET_ow*(1/24)*s_EF_ow*(1/365)))*Rad_Spec!BF102,".")</f>
        <v>264496.17388632015</v>
      </c>
      <c r="G102" s="30">
        <f t="shared" si="6"/>
        <v>246074.29298574175</v>
      </c>
      <c r="H102" s="30">
        <f t="shared" si="7"/>
        <v>96431.997828261112</v>
      </c>
      <c r="I102" s="89">
        <f>IFERROR((s_DL/(Rad_Spec!AV102*s_GSF_s*s_Fam*s_Foffset*Fsurf!C102*s_EF_ow*(1/365)*s_ET_ow*(1/24)))*Rad_Spec!BF102,".")</f>
        <v>45619.034792639904</v>
      </c>
      <c r="J102" s="30">
        <f>IFERROR((s_DL/(Rad_Spec!AZ102*s_GSF_s*s_Fam*s_Foffset*Fsurf!C102*s_EF_ow*(1/365)*s_ET_ow*(1/24)))*Rad_Spec!BF102,".")</f>
        <v>215304.79037647805</v>
      </c>
      <c r="K102" s="30">
        <f>IFERROR((s_DL/(Rad_Spec!BA102*s_GSF_s*s_Fam*s_Foffset*Fsurf!C102*s_EF_ow*(1/365)*s_ET_ow*(1/24)))*Rad_Spec!BF102,".")</f>
        <v>76157.396926555884</v>
      </c>
      <c r="L102" s="30">
        <f>IFERROR((s_DL/(Rad_Spec!BB102*s_GSF_s*s_Fam*s_Foffset*Fsurf!C102*s_EF_ow*(1/365)*s_ET_ow*(1/24)))*Rad_Spec!BF102,".")</f>
        <v>50081.766457137273</v>
      </c>
      <c r="M102" s="30">
        <f>IFERROR((s_DL/(Rad_Spec!AY102*s_GSF_s*s_Fam*s_Foffset*Fsurf!C102*s_EF_ow*(1/365)*s_ET_ow*(1/24)))*Rad_Spec!BF102,".")</f>
        <v>211568.29337034759</v>
      </c>
      <c r="N102" s="30">
        <f>IFERROR((s_DL/(Rad_Spec!AV102*s_GSF_s*s_Fam*s_Foffset*acf!D102*s_ET_ow*(1/24)*s_EF_ow*(1/365)))*Rad_Spec!BF102,".")</f>
        <v>49533.379939042265</v>
      </c>
      <c r="O102" s="30">
        <f>IFERROR((s_DL/(Rad_Spec!AZ102*s_GSF_s*s_Fam*s_Foffset*acf!E102*s_ET_ow*(1/24)*s_EF_ow*(1/365)))*Rad_Spec!BF102,".")</f>
        <v>235841.91040273232</v>
      </c>
      <c r="P102" s="30">
        <f>IFERROR((s_DL/(Rad_Spec!BA102*s_GSF_s*s_Fam*s_Foffset*acf!F102*s_ET_ow*(1/24)*s_EF_ow*(1/365)))*Rad_Spec!BF102,".")</f>
        <v>83343.677613986525</v>
      </c>
      <c r="Q102" s="30">
        <f>IFERROR((s_DL/(Rad_Spec!BB102*s_GSF_s*s_Fam*s_Foffset*acf!G102*s_ET_ow*(1/24)*s_EF_ow*(1/365)))*Rad_Spec!BF102,".")</f>
        <v>57880.731393107402</v>
      </c>
      <c r="R102" s="30">
        <f>IFERROR((s_DL/(Rad_Spec!AY102*s_GSF_s*s_Fam*s_Foffset*acf!C102*s_ET_ow*(1/24)*s_EF_ow*(1/365)))*Rad_Spec!BF102,".")</f>
        <v>234025.38617705417</v>
      </c>
    </row>
    <row r="103" spans="1:18">
      <c r="A103" s="88" t="s">
        <v>110</v>
      </c>
      <c r="B103" s="28"/>
      <c r="C103" s="30">
        <f>IFERROR((s_DL/(k_decay*Rad_Spec!V103*s_IFD_ow*s_EF_ow))*Rad_Spec!BF103,".")</f>
        <v>71.371396839302861</v>
      </c>
      <c r="D103" s="30">
        <f>IFERROR((s_DL/(k_decay*Rad_Spec!AN103*s_IRA_ow*(1/s_PEFm_ui)*s_SLF*s_ET_ow*s_EF_ow))*Rad_Spec!BF103,".")</f>
        <v>1.2538262277853058E-2</v>
      </c>
      <c r="E103" s="30">
        <f>IFERROR((s_DL/(k_decay*Rad_Spec!AN103*s_IRA_ow*(1/s_PEF)*s_SLF*s_ET_ow*s_EF_ow))*Rad_Spec!BF103,".")</f>
        <v>4.4659363351805714</v>
      </c>
      <c r="F103" s="30">
        <f>IFERROR((s_DL/(k_decay*Rad_Spec!AY103*s_GSF_s*s_Fam*s_Foffset*acf!C103*s_ET_ow*(1/24)*s_EF_ow*(1/365)))*Rad_Spec!BF103,".")</f>
        <v>747151.13425233227</v>
      </c>
      <c r="G103" s="30">
        <f t="shared" si="6"/>
        <v>4.2029210165814259</v>
      </c>
      <c r="H103" s="30">
        <f t="shared" si="7"/>
        <v>1.2536059778994774E-2</v>
      </c>
      <c r="I103" s="89">
        <f>IFERROR((s_DL/(Rad_Spec!AV103*s_GSF_s*s_Fam*s_Foffset*Fsurf!C103*s_EF_ow*(1/365)*s_ET_ow*(1/24)))*Rad_Spec!BF103,".")</f>
        <v>519180.13614320435</v>
      </c>
      <c r="J103" s="30">
        <f>IFERROR((s_DL/(Rad_Spec!AZ103*s_GSF_s*s_Fam*s_Foffset*Fsurf!C103*s_EF_ow*(1/365)*s_ET_ow*(1/24)))*Rad_Spec!BF103,".")</f>
        <v>1049290.380415739</v>
      </c>
      <c r="K103" s="30">
        <f>IFERROR((s_DL/(Rad_Spec!BA103*s_GSF_s*s_Fam*s_Foffset*Fsurf!C103*s_EF_ow*(1/365)*s_ET_ow*(1/24)))*Rad_Spec!BF103,".")</f>
        <v>579549.91941566986</v>
      </c>
      <c r="L103" s="30">
        <f>IFERROR((s_DL/(Rad_Spec!BB103*s_GSF_s*s_Fam*s_Foffset*Fsurf!C103*s_EF_ow*(1/365)*s_ET_ow*(1/24)))*Rad_Spec!BF103,".")</f>
        <v>519180.13614320435</v>
      </c>
      <c r="M103" s="30">
        <f>IFERROR((s_DL/(Rad_Spec!AY103*s_GSF_s*s_Fam*s_Foffset*Fsurf!C103*s_EF_ow*(1/365)*s_ET_ow*(1/24)))*Rad_Spec!BF103,".")</f>
        <v>555008.6613490103</v>
      </c>
      <c r="N103" s="30">
        <f>IFERROR((s_DL/(Rad_Spec!AV103*s_GSF_s*s_Fam*s_Foffset*acf!D103*s_ET_ow*(1/24)*s_EF_ow*(1/365)))*Rad_Spec!BF103,".")</f>
        <v>618401.22882835008</v>
      </c>
      <c r="O103" s="30">
        <f>IFERROR((s_DL/(Rad_Spec!AZ103*s_GSF_s*s_Fam*s_Foffset*acf!E103*s_ET_ow*(1/24)*s_EF_ow*(1/365)))*Rad_Spec!BF103,".")</f>
        <v>1249821.4308951916</v>
      </c>
      <c r="P103" s="30">
        <f>IFERROR((s_DL/(Rad_Spec!BA103*s_GSF_s*s_Fam*s_Foffset*acf!F103*s_ET_ow*(1/24)*s_EF_ow*(1/365)))*Rad_Spec!BF103,".")</f>
        <v>690308.34845955344</v>
      </c>
      <c r="Q103" s="30">
        <f>IFERROR((s_DL/(Rad_Spec!BB103*s_GSF_s*s_Fam*s_Foffset*acf!G103*s_ET_ow*(1/24)*s_EF_ow*(1/365)))*Rad_Spec!BF103,".")</f>
        <v>618401.22882835008</v>
      </c>
      <c r="R103" s="30">
        <f>IFERROR((s_DL/(Rad_Spec!AY103*s_GSF_s*s_Fam*s_Foffset*acf!C103*s_ET_ow*(1/24)*s_EF_ow*(1/365)))*Rad_Spec!BF103,".")</f>
        <v>661076.98329571018</v>
      </c>
    </row>
    <row r="104" spans="1:18">
      <c r="A104" s="88" t="s">
        <v>111</v>
      </c>
      <c r="B104" s="28"/>
      <c r="C104" s="30" t="str">
        <f>IFERROR((s_DL/(k_decay*Rad_Spec!V104*s_IFD_ow*s_EF_ow))*Rad_Spec!BF104,".")</f>
        <v>.</v>
      </c>
      <c r="D104" s="30" t="str">
        <f>IFERROR((s_DL/(k_decay*Rad_Spec!AN104*s_IRA_ow*(1/s_PEFm_ui)*s_SLF*s_ET_ow*s_EF_ow))*Rad_Spec!BF104,".")</f>
        <v>.</v>
      </c>
      <c r="E104" s="30" t="str">
        <f>IFERROR((s_DL/(k_decay*Rad_Spec!AN104*s_IRA_ow*(1/s_PEF)*s_SLF*s_ET_ow*s_EF_ow))*Rad_Spec!BF104,".")</f>
        <v>.</v>
      </c>
      <c r="F104" s="30">
        <f>IFERROR((s_DL/(k_decay*Rad_Spec!AY104*s_GSF_s*s_Fam*s_Foffset*acf!C104*s_ET_ow*(1/24)*s_EF_ow*(1/365)))*Rad_Spec!BF104,".")</f>
        <v>1537093.0656139548</v>
      </c>
      <c r="G104" s="30">
        <f t="shared" si="6"/>
        <v>1537093.0656139548</v>
      </c>
      <c r="H104" s="30">
        <f t="shared" si="7"/>
        <v>1537093.0656139548</v>
      </c>
      <c r="I104" s="89" t="str">
        <f>IFERROR((s_DL/(Rad_Spec!AV104*s_GSF_s*s_Fam*s_Foffset*Fsurf!C104*s_EF_ow*(1/365)*s_ET_ow*(1/24)))*Rad_Spec!BF104,".")</f>
        <v>.</v>
      </c>
      <c r="J104" s="30" t="str">
        <f>IFERROR((s_DL/(Rad_Spec!AZ104*s_GSF_s*s_Fam*s_Foffset*Fsurf!C104*s_EF_ow*(1/365)*s_ET_ow*(1/24)))*Rad_Spec!BF104,".")</f>
        <v>.</v>
      </c>
      <c r="K104" s="30" t="str">
        <f>IFERROR((s_DL/(Rad_Spec!BA104*s_GSF_s*s_Fam*s_Foffset*Fsurf!C104*s_EF_ow*(1/365)*s_ET_ow*(1/24)))*Rad_Spec!BF104,".")</f>
        <v>.</v>
      </c>
      <c r="L104" s="30" t="str">
        <f>IFERROR((s_DL/(Rad_Spec!BB104*s_GSF_s*s_Fam*s_Foffset*Fsurf!C104*s_EF_ow*(1/365)*s_ET_ow*(1/24)))*Rad_Spec!BF104,".")</f>
        <v>.</v>
      </c>
      <c r="M104" s="30" t="str">
        <f>IFERROR((s_DL/(Rad_Spec!AY104*s_GSF_s*s_Fam*s_Foffset*Fsurf!C104*s_EF_ow*(1/365)*s_ET_ow*(1/24)))*Rad_Spec!BF104,".")</f>
        <v>.</v>
      </c>
      <c r="N104" s="30">
        <f>IFERROR((s_DL/(Rad_Spec!AV104*s_GSF_s*s_Fam*s_Foffset*acf!D104*s_ET_ow*(1/24)*s_EF_ow*(1/365)))*Rad_Spec!BF104,".")</f>
        <v>313746.3222002837</v>
      </c>
      <c r="O104" s="30">
        <f>IFERROR((s_DL/(Rad_Spec!AZ104*s_GSF_s*s_Fam*s_Foffset*acf!E104*s_ET_ow*(1/24)*s_EF_ow*(1/365)))*Rad_Spec!BF104,".")</f>
        <v>1437079.7855266847</v>
      </c>
      <c r="P104" s="30">
        <f>IFERROR((s_DL/(Rad_Spec!BA104*s_GSF_s*s_Fam*s_Foffset*acf!F104*s_ET_ow*(1/24)*s_EF_ow*(1/365)))*Rad_Spec!BF104,".")</f>
        <v>520509.58934131823</v>
      </c>
      <c r="Q104" s="30">
        <f>IFERROR((s_DL/(Rad_Spec!BB104*s_GSF_s*s_Fam*s_Foffset*acf!G104*s_ET_ow*(1/24)*s_EF_ow*(1/365)))*Rad_Spec!BF104,".")</f>
        <v>342973.46634908277</v>
      </c>
      <c r="R104" s="30">
        <f>IFERROR((s_DL/(Rad_Spec!AY104*s_GSF_s*s_Fam*s_Foffset*acf!C104*s_ET_ow*(1/24)*s_EF_ow*(1/365)))*Rad_Spec!BF104,".")</f>
        <v>1360015.1298407223</v>
      </c>
    </row>
    <row r="105" spans="1:18">
      <c r="A105" s="88" t="s">
        <v>112</v>
      </c>
      <c r="B105" s="28"/>
      <c r="C105" s="30">
        <f>IFERROR((s_DL/(k_decay*Rad_Spec!V105*s_IFD_ow*s_EF_ow))*Rad_Spec!BF105,".")</f>
        <v>165428.73024043374</v>
      </c>
      <c r="D105" s="30">
        <f>IFERROR((s_DL/(k_decay*Rad_Spec!AN105*s_IRA_ow*(1/s_PEFm_ui)*s_SLF*s_ET_ow*s_EF_ow))*Rad_Spec!BF105,".")</f>
        <v>10503.188666823506</v>
      </c>
      <c r="E105" s="30">
        <f>IFERROR((s_DL/(k_decay*Rad_Spec!AN105*s_IRA_ow*(1/s_PEF)*s_SLF*s_ET_ow*s_EF_ow))*Rad_Spec!BF105,".")</f>
        <v>3741074.3899716651</v>
      </c>
      <c r="F105" s="30">
        <f>IFERROR((s_DL/(k_decay*Rad_Spec!AY105*s_GSF_s*s_Fam*s_Foffset*acf!C105*s_ET_ow*(1/24)*s_EF_ow*(1/365)))*Rad_Spec!BF105,".")</f>
        <v>113952.00013712894</v>
      </c>
      <c r="G105" s="30">
        <f t="shared" si="6"/>
        <v>66278.597039431319</v>
      </c>
      <c r="H105" s="30">
        <f t="shared" si="7"/>
        <v>9088.4547214917384</v>
      </c>
      <c r="I105" s="89">
        <f>IFERROR((s_DL/(Rad_Spec!AV105*s_GSF_s*s_Fam*s_Foffset*Fsurf!C105*s_EF_ow*(1/365)*s_ET_ow*(1/24)))*Rad_Spec!BF105,".")</f>
        <v>19972.961376649975</v>
      </c>
      <c r="J105" s="30">
        <f>IFERROR((s_DL/(Rad_Spec!AZ105*s_GSF_s*s_Fam*s_Foffset*Fsurf!C105*s_EF_ow*(1/365)*s_ET_ow*(1/24)))*Rad_Spec!BF105,".")</f>
        <v>88795.454794986028</v>
      </c>
      <c r="K105" s="30">
        <f>IFERROR((s_DL/(Rad_Spec!BA105*s_GSF_s*s_Fam*s_Foffset*Fsurf!C105*s_EF_ow*(1/365)*s_ET_ow*(1/24)))*Rad_Spec!BF105,".")</f>
        <v>31295.213367234992</v>
      </c>
      <c r="L105" s="30">
        <f>IFERROR((s_DL/(Rad_Spec!BB105*s_GSF_s*s_Fam*s_Foffset*Fsurf!C105*s_EF_ow*(1/365)*s_ET_ow*(1/24)))*Rad_Spec!BF105,".")</f>
        <v>21117.543690498114</v>
      </c>
      <c r="M105" s="30">
        <f>IFERROR((s_DL/(Rad_Spec!AY105*s_GSF_s*s_Fam*s_Foffset*Fsurf!C105*s_EF_ow*(1/365)*s_ET_ow*(1/24)))*Rad_Spec!BF105,".")</f>
        <v>87887.354246095114</v>
      </c>
      <c r="N105" s="30">
        <f>IFERROR((s_DL/(Rad_Spec!AV105*s_GSF_s*s_Fam*s_Foffset*acf!D105*s_ET_ow*(1/24)*s_EF_ow*(1/365)))*Rad_Spec!BF105,".")</f>
        <v>24997.409472963493</v>
      </c>
      <c r="O105" s="30">
        <f>IFERROR((s_DL/(Rad_Spec!AZ105*s_GSF_s*s_Fam*s_Foffset*acf!E105*s_ET_ow*(1/24)*s_EF_ow*(1/365)))*Rad_Spec!BF105,".")</f>
        <v>102920.12713911878</v>
      </c>
      <c r="P105" s="30">
        <f>IFERROR((s_DL/(Rad_Spec!BA105*s_GSF_s*s_Fam*s_Foffset*acf!F105*s_ET_ow*(1/24)*s_EF_ow*(1/365)))*Rad_Spec!BF105,".")</f>
        <v>35760.580734682982</v>
      </c>
      <c r="Q105" s="30">
        <f>IFERROR((s_DL/(Rad_Spec!BB105*s_GSF_s*s_Fam*s_Foffset*acf!G105*s_ET_ow*(1/24)*s_EF_ow*(1/365)))*Rad_Spec!BF105,".")</f>
        <v>25679.162666164095</v>
      </c>
      <c r="R105" s="30">
        <f>IFERROR((s_DL/(Rad_Spec!AY105*s_GSF_s*s_Fam*s_Foffset*acf!C105*s_ET_ow*(1/24)*s_EF_ow*(1/365)))*Rad_Spec!BF105,".")</f>
        <v>100824.37279112033</v>
      </c>
    </row>
    <row r="106" spans="1:18">
      <c r="A106" s="88" t="s">
        <v>113</v>
      </c>
      <c r="B106" s="28"/>
      <c r="C106" s="30" t="str">
        <f>IFERROR((s_DL/(k_decay*Rad_Spec!V106*s_IFD_ow*s_EF_ow))*Rad_Spec!BF106,".")</f>
        <v>.</v>
      </c>
      <c r="D106" s="30" t="str">
        <f>IFERROR((s_DL/(k_decay*Rad_Spec!AN106*s_IRA_ow*(1/s_PEFm_ui)*s_SLF*s_ET_ow*s_EF_ow))*Rad_Spec!BF106,".")</f>
        <v>.</v>
      </c>
      <c r="E106" s="30" t="str">
        <f>IFERROR((s_DL/(k_decay*Rad_Spec!AN106*s_IRA_ow*(1/s_PEF)*s_SLF*s_ET_ow*s_EF_ow))*Rad_Spec!BF106,".")</f>
        <v>.</v>
      </c>
      <c r="F106" s="30">
        <f>IFERROR((s_DL/(k_decay*Rad_Spec!AY106*s_GSF_s*s_Fam*s_Foffset*acf!C106*s_ET_ow*(1/24)*s_EF_ow*(1/365)))*Rad_Spec!BF106,".")</f>
        <v>2595957.3226133124</v>
      </c>
      <c r="G106" s="30">
        <f t="shared" si="6"/>
        <v>2595957.3226133124</v>
      </c>
      <c r="H106" s="30">
        <f t="shared" si="7"/>
        <v>2595957.3226133124</v>
      </c>
      <c r="I106" s="89" t="str">
        <f>IFERROR((s_DL/(Rad_Spec!AV106*s_GSF_s*s_Fam*s_Foffset*Fsurf!C106*s_EF_ow*(1/365)*s_ET_ow*(1/24)))*Rad_Spec!BF106,".")</f>
        <v>.</v>
      </c>
      <c r="J106" s="30" t="str">
        <f>IFERROR((s_DL/(Rad_Spec!AZ106*s_GSF_s*s_Fam*s_Foffset*Fsurf!C106*s_EF_ow*(1/365)*s_ET_ow*(1/24)))*Rad_Spec!BF106,".")</f>
        <v>.</v>
      </c>
      <c r="K106" s="30" t="str">
        <f>IFERROR((s_DL/(Rad_Spec!BA106*s_GSF_s*s_Fam*s_Foffset*Fsurf!C106*s_EF_ow*(1/365)*s_ET_ow*(1/24)))*Rad_Spec!BF106,".")</f>
        <v>.</v>
      </c>
      <c r="L106" s="30" t="str">
        <f>IFERROR((s_DL/(Rad_Spec!BB106*s_GSF_s*s_Fam*s_Foffset*Fsurf!C106*s_EF_ow*(1/365)*s_ET_ow*(1/24)))*Rad_Spec!BF106,".")</f>
        <v>.</v>
      </c>
      <c r="M106" s="30" t="str">
        <f>IFERROR((s_DL/(Rad_Spec!AY106*s_GSF_s*s_Fam*s_Foffset*Fsurf!C106*s_EF_ow*(1/365)*s_ET_ow*(1/24)))*Rad_Spec!BF106,".")</f>
        <v>.</v>
      </c>
      <c r="N106" s="30">
        <f>IFERROR((s_DL/(Rad_Spec!AV106*s_GSF_s*s_Fam*s_Foffset*acf!D106*s_ET_ow*(1/24)*s_EF_ow*(1/365)))*Rad_Spec!BF106,".")</f>
        <v>545687.91313657956</v>
      </c>
      <c r="O106" s="30">
        <f>IFERROR((s_DL/(Rad_Spec!AZ106*s_GSF_s*s_Fam*s_Foffset*acf!E106*s_ET_ow*(1/24)*s_EF_ow*(1/365)))*Rad_Spec!BF106,".")</f>
        <v>2485214.0828952738</v>
      </c>
      <c r="P106" s="30">
        <f>IFERROR((s_DL/(Rad_Spec!BA106*s_GSF_s*s_Fam*s_Foffset*acf!F106*s_ET_ow*(1/24)*s_EF_ow*(1/365)))*Rad_Spec!BF106,".")</f>
        <v>899585.57418505067</v>
      </c>
      <c r="Q106" s="30">
        <f>IFERROR((s_DL/(Rad_Spec!BB106*s_GSF_s*s_Fam*s_Foffset*acf!G106*s_ET_ow*(1/24)*s_EF_ow*(1/365)))*Rad_Spec!BF106,".")</f>
        <v>604563.4386034573</v>
      </c>
      <c r="R106" s="30">
        <f>IFERROR((s_DL/(Rad_Spec!AY106*s_GSF_s*s_Fam*s_Foffset*acf!C106*s_ET_ow*(1/24)*s_EF_ow*(1/365)))*Rad_Spec!BF106,".")</f>
        <v>2296894.9077684684</v>
      </c>
    </row>
    <row r="107" spans="1:18">
      <c r="A107" s="88" t="s">
        <v>114</v>
      </c>
      <c r="B107" s="28"/>
      <c r="C107" s="30">
        <f>IFERROR((s_DL/(k_decay*Rad_Spec!V107*s_IFD_ow*s_EF_ow))*Rad_Spec!BF107,".")</f>
        <v>1.5113692772546328</v>
      </c>
      <c r="D107" s="30">
        <f>IFERROR((s_DL/(k_decay*Rad_Spec!AN107*s_IRA_ow*(1/s_PEFm_ui)*s_SLF*s_ET_ow*s_EF_ow))*Rad_Spec!BF107,".")</f>
        <v>8.9521716932919534E-3</v>
      </c>
      <c r="E107" s="30">
        <f>IFERROR((s_DL/(k_decay*Rad_Spec!AN107*s_IRA_ow*(1/s_PEF)*s_SLF*s_ET_ow*s_EF_ow))*Rad_Spec!BF107,".")</f>
        <v>3.188625980050348</v>
      </c>
      <c r="F107" s="30">
        <f>IFERROR((s_DL/(k_decay*Rad_Spec!AY107*s_GSF_s*s_Fam*s_Foffset*acf!C107*s_ET_ow*(1/24)*s_EF_ow*(1/365)))*Rad_Spec!BF107,".")</f>
        <v>13198.464853290665</v>
      </c>
      <c r="G107" s="30">
        <f t="shared" si="6"/>
        <v>1.0252812429305371</v>
      </c>
      <c r="H107" s="30">
        <f t="shared" si="7"/>
        <v>8.8994522495806794E-3</v>
      </c>
      <c r="I107" s="89">
        <f>IFERROR((s_DL/(Rad_Spec!AV107*s_GSF_s*s_Fam*s_Foffset*Fsurf!C107*s_EF_ow*(1/365)*s_ET_ow*(1/24)))*Rad_Spec!BF107,".")</f>
        <v>29081.721382858432</v>
      </c>
      <c r="J107" s="30">
        <f>IFERROR((s_DL/(Rad_Spec!AZ107*s_GSF_s*s_Fam*s_Foffset*Fsurf!C107*s_EF_ow*(1/365)*s_ET_ow*(1/24)))*Rad_Spec!BF107,".")</f>
        <v>79859.330146579538</v>
      </c>
      <c r="K107" s="30">
        <f>IFERROR((s_DL/(Rad_Spec!BA107*s_GSF_s*s_Fam*s_Foffset*Fsurf!C107*s_EF_ow*(1/365)*s_ET_ow*(1/24)))*Rad_Spec!BF107,".")</f>
        <v>36993.660288489053</v>
      </c>
      <c r="L107" s="30">
        <f>IFERROR((s_DL/(Rad_Spec!BB107*s_GSF_s*s_Fam*s_Foffset*Fsurf!C107*s_EF_ow*(1/365)*s_ET_ow*(1/24)))*Rad_Spec!BF107,".")</f>
        <v>29421.858475055615</v>
      </c>
      <c r="M107" s="30">
        <f>IFERROR((s_DL/(Rad_Spec!AY107*s_GSF_s*s_Fam*s_Foffset*Fsurf!C107*s_EF_ow*(1/365)*s_ET_ow*(1/24)))*Rad_Spec!BF107,".")</f>
        <v>9804.2577656221347</v>
      </c>
      <c r="N107" s="30">
        <f>IFERROR((s_DL/(Rad_Spec!AV107*s_GSF_s*s_Fam*s_Foffset*acf!D107*s_ET_ow*(1/24)*s_EF_ow*(1/365)))*Rad_Spec!BF107,".")</f>
        <v>34639.561469360269</v>
      </c>
      <c r="O107" s="30">
        <f>IFERROR((s_DL/(Rad_Spec!AZ107*s_GSF_s*s_Fam*s_Foffset*acf!E107*s_ET_ow*(1/24)*s_EF_ow*(1/365)))*Rad_Spec!BF107,".")</f>
        <v>95121.335463481402</v>
      </c>
      <c r="P107" s="30">
        <f>IFERROR((s_DL/(Rad_Spec!BA107*s_GSF_s*s_Fam*s_Foffset*acf!F107*s_ET_ow*(1/24)*s_EF_ow*(1/365)))*Rad_Spec!BF107,".")</f>
        <v>44063.559810289182</v>
      </c>
      <c r="Q107" s="30">
        <f>IFERROR((s_DL/(Rad_Spec!BB107*s_GSF_s*s_Fam*s_Foffset*acf!G107*s_ET_ow*(1/24)*s_EF_ow*(1/365)))*Rad_Spec!BF107,".")</f>
        <v>35044.70253917735</v>
      </c>
      <c r="R107" s="30">
        <f>IFERROR((s_DL/(Rad_Spec!AY107*s_GSF_s*s_Fam*s_Foffset*acf!C107*s_ET_ow*(1/24)*s_EF_ow*(1/365)))*Rad_Spec!BF107,".")</f>
        <v>11677.96036082992</v>
      </c>
    </row>
    <row r="108" spans="1:18">
      <c r="A108" s="88" t="s">
        <v>115</v>
      </c>
      <c r="B108" s="28"/>
      <c r="C108" s="30">
        <f>IFERROR((s_DL/(k_decay*Rad_Spec!V108*s_IFD_ow*s_EF_ow))*Rad_Spec!BF108,".")</f>
        <v>99704.18247222605</v>
      </c>
      <c r="D108" s="30">
        <f>IFERROR((s_DL/(k_decay*Rad_Spec!AN108*s_IRA_ow*(1/s_PEFm_ui)*s_SLF*s_ET_ow*s_EF_ow))*Rad_Spec!BF108,".")</f>
        <v>4685.4448022407578</v>
      </c>
      <c r="E108" s="30">
        <f>IFERROR((s_DL/(k_decay*Rad_Spec!AN108*s_IRA_ow*(1/s_PEF)*s_SLF*s_ET_ow*s_EF_ow))*Rad_Spec!BF108,".")</f>
        <v>1668883.4325766664</v>
      </c>
      <c r="F108" s="30">
        <f>IFERROR((s_DL/(k_decay*Rad_Spec!AY108*s_GSF_s*s_Fam*s_Foffset*acf!C108*s_ET_ow*(1/24)*s_EF_ow*(1/365)))*Rad_Spec!BF108,".")</f>
        <v>12475.420895980014</v>
      </c>
      <c r="G108" s="30">
        <f t="shared" si="6"/>
        <v>11014.854896658189</v>
      </c>
      <c r="H108" s="30">
        <f t="shared" si="7"/>
        <v>3293.6536513310011</v>
      </c>
      <c r="I108" s="89">
        <f>IFERROR((s_DL/(Rad_Spec!AV108*s_GSF_s*s_Fam*s_Foffset*Fsurf!C108*s_EF_ow*(1/365)*s_ET_ow*(1/24)))*Rad_Spec!BF108,".")</f>
        <v>1894.5582595329527</v>
      </c>
      <c r="J108" s="30">
        <f>IFERROR((s_DL/(Rad_Spec!AZ108*s_GSF_s*s_Fam*s_Foffset*Fsurf!C108*s_EF_ow*(1/365)*s_ET_ow*(1/24)))*Rad_Spec!BF108,".")</f>
        <v>9961.9964820512087</v>
      </c>
      <c r="K108" s="30">
        <f>IFERROR((s_DL/(Rad_Spec!BA108*s_GSF_s*s_Fam*s_Foffset*Fsurf!C108*s_EF_ow*(1/365)*s_ET_ow*(1/24)))*Rad_Spec!BF108,".")</f>
        <v>3516.9700287462556</v>
      </c>
      <c r="L108" s="30">
        <f>IFERROR((s_DL/(Rad_Spec!BB108*s_GSF_s*s_Fam*s_Foffset*Fsurf!C108*s_EF_ow*(1/365)*s_ET_ow*(1/24)))*Rad_Spec!BF108,".")</f>
        <v>2225.7747384722802</v>
      </c>
      <c r="M108" s="30">
        <f>IFERROR((s_DL/(Rad_Spec!AY108*s_GSF_s*s_Fam*s_Foffset*Fsurf!C108*s_EF_ow*(1/365)*s_ET_ow*(1/24)))*Rad_Spec!BF108,".")</f>
        <v>10071.362529362819</v>
      </c>
      <c r="N108" s="30">
        <f>IFERROR((s_DL/(Rad_Spec!AV108*s_GSF_s*s_Fam*s_Foffset*acf!D108*s_ET_ow*(1/24)*s_EF_ow*(1/365)))*Rad_Spec!BF108,".")</f>
        <v>1966.2780319969215</v>
      </c>
      <c r="O108" s="30">
        <f>IFERROR((s_DL/(Rad_Spec!AZ108*s_GSF_s*s_Fam*s_Foffset*acf!E108*s_ET_ow*(1/24)*s_EF_ow*(1/365)))*Rad_Spec!BF108,".")</f>
        <v>10374.849371083479</v>
      </c>
      <c r="P108" s="30">
        <f>IFERROR((s_DL/(Rad_Spec!BA108*s_GSF_s*s_Fam*s_Foffset*acf!F108*s_ET_ow*(1/24)*s_EF_ow*(1/365)))*Rad_Spec!BF108,".")</f>
        <v>3643.5809497811215</v>
      </c>
      <c r="Q108" s="30">
        <f>IFERROR((s_DL/(Rad_Spec!BB108*s_GSF_s*s_Fam*s_Foffset*acf!G108*s_ET_ow*(1/24)*s_EF_ow*(1/365)))*Rad_Spec!BF108,".")</f>
        <v>2359.3550748678958</v>
      </c>
      <c r="R108" s="30">
        <f>IFERROR((s_DL/(Rad_Spec!AY108*s_GSF_s*s_Fam*s_Foffset*acf!C108*s_ET_ow*(1/24)*s_EF_ow*(1/365)))*Rad_Spec!BF108,".")</f>
        <v>11038.213332181649</v>
      </c>
    </row>
    <row r="109" spans="1:18">
      <c r="A109" s="88" t="s">
        <v>116</v>
      </c>
      <c r="B109" s="28"/>
      <c r="C109" s="30">
        <f>IFERROR((s_DL/(k_decay*Rad_Spec!V109*s_IFD_ow*s_EF_ow))*Rad_Spec!BF109,".")</f>
        <v>329810.77443062776</v>
      </c>
      <c r="D109" s="30">
        <f>IFERROR((s_DL/(k_decay*Rad_Spec!AN109*s_IRA_ow*(1/s_PEFm_ui)*s_SLF*s_ET_ow*s_EF_ow))*Rad_Spec!BF109,".")</f>
        <v>19616.621014460281</v>
      </c>
      <c r="E109" s="30">
        <f>IFERROR((s_DL/(k_decay*Rad_Spec!AN109*s_IRA_ow*(1/s_PEF)*s_SLF*s_ET_ow*s_EF_ow))*Rad_Spec!BF109,".")</f>
        <v>6987138.9368436392</v>
      </c>
      <c r="F109" s="30">
        <f>IFERROR((s_DL/(k_decay*Rad_Spec!AY109*s_GSF_s*s_Fam*s_Foffset*acf!C109*s_ET_ow*(1/24)*s_EF_ow*(1/365)))*Rad_Spec!BF109,".")</f>
        <v>17519.831365765145</v>
      </c>
      <c r="G109" s="30">
        <f t="shared" si="6"/>
        <v>16596.591240603124</v>
      </c>
      <c r="H109" s="30">
        <f t="shared" si="7"/>
        <v>9001.9213701014269</v>
      </c>
      <c r="I109" s="89">
        <f>IFERROR((s_DL/(Rad_Spec!AV109*s_GSF_s*s_Fam*s_Foffset*Fsurf!C109*s_EF_ow*(1/365)*s_ET_ow*(1/24)))*Rad_Spec!BF109,".")</f>
        <v>2382.0498419922487</v>
      </c>
      <c r="J109" s="30">
        <f>IFERROR((s_DL/(Rad_Spec!AZ109*s_GSF_s*s_Fam*s_Foffset*Fsurf!C109*s_EF_ow*(1/365)*s_ET_ow*(1/24)))*Rad_Spec!BF109,".")</f>
        <v>13565.858319998415</v>
      </c>
      <c r="K109" s="30">
        <f>IFERROR((s_DL/(Rad_Spec!BA109*s_GSF_s*s_Fam*s_Foffset*Fsurf!C109*s_EF_ow*(1/365)*s_ET_ow*(1/24)))*Rad_Spec!BF109,".")</f>
        <v>4699.7199585252483</v>
      </c>
      <c r="L109" s="30">
        <f>IFERROR((s_DL/(Rad_Spec!BB109*s_GSF_s*s_Fam*s_Foffset*Fsurf!C109*s_EF_ow*(1/365)*s_ET_ow*(1/24)))*Rad_Spec!BF109,".")</f>
        <v>2893.7761317999643</v>
      </c>
      <c r="M109" s="30">
        <f>IFERROR((s_DL/(Rad_Spec!AY109*s_GSF_s*s_Fam*s_Foffset*Fsurf!C109*s_EF_ow*(1/365)*s_ET_ow*(1/24)))*Rad_Spec!BF109,".")</f>
        <v>13830.455280212975</v>
      </c>
      <c r="N109" s="30">
        <f>IFERROR((s_DL/(Rad_Spec!AV109*s_GSF_s*s_Fam*s_Foffset*acf!D109*s_ET_ow*(1/24)*s_EF_ow*(1/365)))*Rad_Spec!BF109,".")</f>
        <v>2449.6099127905641</v>
      </c>
      <c r="O109" s="30">
        <f>IFERROR((s_DL/(Rad_Spec!AZ109*s_GSF_s*s_Fam*s_Foffset*acf!E109*s_ET_ow*(1/24)*s_EF_ow*(1/365)))*Rad_Spec!BF109,".")</f>
        <v>13993.321284204081</v>
      </c>
      <c r="P109" s="30">
        <f>IFERROR((s_DL/(Rad_Spec!BA109*s_GSF_s*s_Fam*s_Foffset*acf!F109*s_ET_ow*(1/24)*s_EF_ow*(1/365)))*Rad_Spec!BF109,".")</f>
        <v>4826.4144047685941</v>
      </c>
      <c r="Q109" s="30">
        <f>IFERROR((s_DL/(Rad_Spec!BB109*s_GSF_s*s_Fam*s_Foffset*acf!G109*s_ET_ow*(1/24)*s_EF_ow*(1/365)))*Rad_Spec!BF109,".")</f>
        <v>2961.0790344903439</v>
      </c>
      <c r="R109" s="30">
        <f>IFERROR((s_DL/(Rad_Spec!AY109*s_GSF_s*s_Fam*s_Foffset*acf!C109*s_ET_ow*(1/24)*s_EF_ow*(1/365)))*Rad_Spec!BF109,".")</f>
        <v>15501.491915313161</v>
      </c>
    </row>
    <row r="110" spans="1:18">
      <c r="A110" s="88" t="s">
        <v>117</v>
      </c>
      <c r="B110" s="28"/>
      <c r="C110" s="30" t="str">
        <f>IFERROR((s_DL/(k_decay*Rad_Spec!V110*s_IFD_ow*s_EF_ow))*Rad_Spec!BF110,".")</f>
        <v>.</v>
      </c>
      <c r="D110" s="30" t="str">
        <f>IFERROR((s_DL/(k_decay*Rad_Spec!AN110*s_IRA_ow*(1/s_PEFm_ui)*s_SLF*s_ET_ow*s_EF_ow))*Rad_Spec!BF110,".")</f>
        <v>.</v>
      </c>
      <c r="E110" s="30" t="str">
        <f>IFERROR((s_DL/(k_decay*Rad_Spec!AN110*s_IRA_ow*(1/s_PEF)*s_SLF*s_ET_ow*s_EF_ow))*Rad_Spec!BF110,".")</f>
        <v>.</v>
      </c>
      <c r="F110" s="30">
        <f>IFERROR((s_DL/(k_decay*Rad_Spec!AY110*s_GSF_s*s_Fam*s_Foffset*acf!C110*s_ET_ow*(1/24)*s_EF_ow*(1/365)))*Rad_Spec!BF110,".")</f>
        <v>1078586.6547861744</v>
      </c>
      <c r="G110" s="30">
        <f t="shared" si="6"/>
        <v>1078586.6547861744</v>
      </c>
      <c r="H110" s="30">
        <f t="shared" si="7"/>
        <v>1078586.6547861744</v>
      </c>
      <c r="I110" s="89" t="str">
        <f>IFERROR((s_DL/(Rad_Spec!AV110*s_GSF_s*s_Fam*s_Foffset*Fsurf!C110*s_EF_ow*(1/365)*s_ET_ow*(1/24)))*Rad_Spec!BF110,".")</f>
        <v>.</v>
      </c>
      <c r="J110" s="30" t="str">
        <f>IFERROR((s_DL/(Rad_Spec!AZ110*s_GSF_s*s_Fam*s_Foffset*Fsurf!C110*s_EF_ow*(1/365)*s_ET_ow*(1/24)))*Rad_Spec!BF110,".")</f>
        <v>.</v>
      </c>
      <c r="K110" s="30" t="str">
        <f>IFERROR((s_DL/(Rad_Spec!BA110*s_GSF_s*s_Fam*s_Foffset*Fsurf!C110*s_EF_ow*(1/365)*s_ET_ow*(1/24)))*Rad_Spec!BF110,".")</f>
        <v>.</v>
      </c>
      <c r="L110" s="30" t="str">
        <f>IFERROR((s_DL/(Rad_Spec!BB110*s_GSF_s*s_Fam*s_Foffset*Fsurf!C110*s_EF_ow*(1/365)*s_ET_ow*(1/24)))*Rad_Spec!BF110,".")</f>
        <v>.</v>
      </c>
      <c r="M110" s="30" t="str">
        <f>IFERROR((s_DL/(Rad_Spec!AY110*s_GSF_s*s_Fam*s_Foffset*Fsurf!C110*s_EF_ow*(1/365)*s_ET_ow*(1/24)))*Rad_Spec!BF110,".")</f>
        <v>.</v>
      </c>
      <c r="N110" s="30">
        <f>IFERROR((s_DL/(Rad_Spec!AV110*s_GSF_s*s_Fam*s_Foffset*acf!D110*s_ET_ow*(1/24)*s_EF_ow*(1/365)))*Rad_Spec!BF110,".")</f>
        <v>157777.34332450901</v>
      </c>
      <c r="O110" s="30">
        <f>IFERROR((s_DL/(Rad_Spec!AZ110*s_GSF_s*s_Fam*s_Foffset*acf!E110*s_ET_ow*(1/24)*s_EF_ow*(1/365)))*Rad_Spec!BF110,".")</f>
        <v>882967.34834877041</v>
      </c>
      <c r="P110" s="30">
        <f>IFERROR((s_DL/(Rad_Spec!BA110*s_GSF_s*s_Fam*s_Foffset*acf!F110*s_ET_ow*(1/24)*s_EF_ow*(1/365)))*Rad_Spec!BF110,".")</f>
        <v>303527.30495455558</v>
      </c>
      <c r="Q110" s="30">
        <f>IFERROR((s_DL/(Rad_Spec!BB110*s_GSF_s*s_Fam*s_Foffset*acf!G110*s_ET_ow*(1/24)*s_EF_ow*(1/365)))*Rad_Spec!BF110,".")</f>
        <v>191288.95918808295</v>
      </c>
      <c r="R110" s="30">
        <f>IFERROR((s_DL/(Rad_Spec!AY110*s_GSF_s*s_Fam*s_Foffset*acf!C110*s_ET_ow*(1/24)*s_EF_ow*(1/365)))*Rad_Spec!BF110,".")</f>
        <v>954330.09371333884</v>
      </c>
    </row>
    <row r="111" spans="1:18">
      <c r="A111" s="88" t="s">
        <v>118</v>
      </c>
      <c r="B111" s="28"/>
      <c r="C111" s="30">
        <f>IFERROR((s_DL/(k_decay*Rad_Spec!V111*s_IFD_ow*s_EF_ow))*Rad_Spec!BF111,".")</f>
        <v>64.199097200460727</v>
      </c>
      <c r="D111" s="30">
        <f>IFERROR((s_DL/(k_decay*Rad_Spec!AN111*s_IRA_ow*(1/s_PEFm_ui)*s_SLF*s_ET_ow*s_EF_ow))*Rad_Spec!BF111,".")</f>
        <v>0.10215701246323712</v>
      </c>
      <c r="E111" s="30">
        <f>IFERROR((s_DL/(k_decay*Rad_Spec!AN111*s_IRA_ow*(1/s_PEF)*s_SLF*s_ET_ow*s_EF_ow))*Rad_Spec!BF111,".")</f>
        <v>36.386757889003519</v>
      </c>
      <c r="F111" s="30">
        <f>IFERROR((s_DL/(k_decay*Rad_Spec!AY111*s_GSF_s*s_Fam*s_Foffset*acf!C111*s_ET_ow*(1/24)*s_EF_ow*(1/365)))*Rad_Spec!BF111,".")</f>
        <v>302773.40992855671</v>
      </c>
      <c r="G111" s="30">
        <f t="shared" si="6"/>
        <v>23.222130368441942</v>
      </c>
      <c r="H111" s="30">
        <f t="shared" si="7"/>
        <v>0.10199467870109913</v>
      </c>
      <c r="I111" s="89">
        <f>IFERROR((s_DL/(Rad_Spec!AV111*s_GSF_s*s_Fam*s_Foffset*Fsurf!C111*s_EF_ow*(1/365)*s_ET_ow*(1/24)))*Rad_Spec!BF111,".")</f>
        <v>168225.95576407903</v>
      </c>
      <c r="J111" s="30">
        <f>IFERROR((s_DL/(Rad_Spec!AZ111*s_GSF_s*s_Fam*s_Foffset*Fsurf!C111*s_EF_ow*(1/365)*s_ET_ow*(1/24)))*Rad_Spec!BF111,".")</f>
        <v>392970.5132670778</v>
      </c>
      <c r="K111" s="30">
        <f>IFERROR((s_DL/(Rad_Spec!BA111*s_GSF_s*s_Fam*s_Foffset*Fsurf!C111*s_EF_ow*(1/365)*s_ET_ow*(1/24)))*Rad_Spec!BF111,".")</f>
        <v>197657.13689179067</v>
      </c>
      <c r="L111" s="30">
        <f>IFERROR((s_DL/(Rad_Spec!BB111*s_GSF_s*s_Fam*s_Foffset*Fsurf!C111*s_EF_ow*(1/365)*s_ET_ow*(1/24)))*Rad_Spec!BF111,".")</f>
        <v>168797.18142032376</v>
      </c>
      <c r="M111" s="30">
        <f>IFERROR((s_DL/(Rad_Spec!AY111*s_GSF_s*s_Fam*s_Foffset*Fsurf!C111*s_EF_ow*(1/365)*s_ET_ow*(1/24)))*Rad_Spec!BF111,".")</f>
        <v>242550.14914825623</v>
      </c>
      <c r="N111" s="30">
        <f>IFERROR((s_DL/(Rad_Spec!AV111*s_GSF_s*s_Fam*s_Foffset*acf!D111*s_ET_ow*(1/24)*s_EF_ow*(1/365)))*Rad_Spec!BF111,".")</f>
        <v>180338.22457909273</v>
      </c>
      <c r="O111" s="30">
        <f>IFERROR((s_DL/(Rad_Spec!AZ111*s_GSF_s*s_Fam*s_Foffset*acf!E111*s_ET_ow*(1/24)*s_EF_ow*(1/365)))*Rad_Spec!BF111,".")</f>
        <v>452724.04130075267</v>
      </c>
      <c r="P111" s="30">
        <f>IFERROR((s_DL/(Rad_Spec!BA111*s_GSF_s*s_Fam*s_Foffset*acf!F111*s_ET_ow*(1/24)*s_EF_ow*(1/365)))*Rad_Spec!BF111,".")</f>
        <v>230816.45131109635</v>
      </c>
      <c r="Q111" s="30">
        <f>IFERROR((s_DL/(Rad_Spec!BB111*s_GSF_s*s_Fam*s_Foffset*acf!G111*s_ET_ow*(1/24)*s_EF_ow*(1/365)))*Rad_Spec!BF111,".")</f>
        <v>193597.66192491842</v>
      </c>
      <c r="R111" s="30">
        <f>IFERROR((s_DL/(Rad_Spec!AY111*s_GSF_s*s_Fam*s_Foffset*acf!C111*s_ET_ow*(1/24)*s_EF_ow*(1/365)))*Rad_Spec!BF111,".")</f>
        <v>267892.9647319892</v>
      </c>
    </row>
    <row r="112" spans="1:18">
      <c r="A112" s="88" t="s">
        <v>119</v>
      </c>
      <c r="B112" s="28"/>
      <c r="C112" s="30">
        <f>IFERROR((s_DL/(k_decay*Rad_Spec!V112*s_IFD_ow*s_EF_ow))*Rad_Spec!BF112,".")</f>
        <v>14874424.099202484</v>
      </c>
      <c r="D112" s="30">
        <f>IFERROR((s_DL/(k_decay*Rad_Spec!AN112*s_IRA_ow*(1/s_PEFm_ui)*s_SLF*s_ET_ow*s_EF_ow))*Rad_Spec!BF112,".")</f>
        <v>909991.75108275458</v>
      </c>
      <c r="E112" s="30">
        <f>IFERROR((s_DL/(k_decay*Rad_Spec!AN112*s_IRA_ow*(1/s_PEF)*s_SLF*s_ET_ow*s_EF_ow))*Rad_Spec!BF112,".")</f>
        <v>324125076.9696728</v>
      </c>
      <c r="F112" s="30">
        <f>IFERROR((s_DL/(k_decay*Rad_Spec!AY112*s_GSF_s*s_Fam*s_Foffset*acf!C112*s_ET_ow*(1/24)*s_EF_ow*(1/365)))*Rad_Spec!BF112,".")</f>
        <v>441329.22589759383</v>
      </c>
      <c r="G112" s="30">
        <f t="shared" si="6"/>
        <v>428046.12342963187</v>
      </c>
      <c r="H112" s="30">
        <f t="shared" si="7"/>
        <v>291373.36677070317</v>
      </c>
      <c r="I112" s="89" t="str">
        <f>IFERROR((s_DL/(Rad_Spec!AV112*s_GSF_s*s_Fam*s_Foffset*Fsurf!C112*s_EF_ow*(1/365)*s_ET_ow*(1/24)))*Rad_Spec!BF112,".")</f>
        <v>.</v>
      </c>
      <c r="J112" s="30" t="str">
        <f>IFERROR((s_DL/(Rad_Spec!AZ112*s_GSF_s*s_Fam*s_Foffset*Fsurf!C112*s_EF_ow*(1/365)*s_ET_ow*(1/24)))*Rad_Spec!BF112,".")</f>
        <v>.</v>
      </c>
      <c r="K112" s="30" t="str">
        <f>IFERROR((s_DL/(Rad_Spec!BA112*s_GSF_s*s_Fam*s_Foffset*Fsurf!C112*s_EF_ow*(1/365)*s_ET_ow*(1/24)))*Rad_Spec!BF112,".")</f>
        <v>.</v>
      </c>
      <c r="L112" s="30" t="str">
        <f>IFERROR((s_DL/(Rad_Spec!BB112*s_GSF_s*s_Fam*s_Foffset*Fsurf!C112*s_EF_ow*(1/365)*s_ET_ow*(1/24)))*Rad_Spec!BF112,".")</f>
        <v>.</v>
      </c>
      <c r="M112" s="30" t="str">
        <f>IFERROR((s_DL/(Rad_Spec!AY112*s_GSF_s*s_Fam*s_Foffset*Fsurf!C112*s_EF_ow*(1/365)*s_ET_ow*(1/24)))*Rad_Spec!BF112,".")</f>
        <v>.</v>
      </c>
      <c r="N112" s="30">
        <f>IFERROR((s_DL/(Rad_Spec!AV112*s_GSF_s*s_Fam*s_Foffset*acf!D112*s_ET_ow*(1/24)*s_EF_ow*(1/365)))*Rad_Spec!BF112,".")</f>
        <v>67655.933709026038</v>
      </c>
      <c r="O112" s="30">
        <f>IFERROR((s_DL/(Rad_Spec!AZ112*s_GSF_s*s_Fam*s_Foffset*acf!E112*s_ET_ow*(1/24)*s_EF_ow*(1/365)))*Rad_Spec!BF112,".")</f>
        <v>366424.01682511787</v>
      </c>
      <c r="P112" s="30">
        <f>IFERROR((s_DL/(Rad_Spec!BA112*s_GSF_s*s_Fam*s_Foffset*acf!F112*s_ET_ow*(1/24)*s_EF_ow*(1/365)))*Rad_Spec!BF112,".")</f>
        <v>126871.21396537989</v>
      </c>
      <c r="Q112" s="30">
        <f>IFERROR((s_DL/(Rad_Spec!BB112*s_GSF_s*s_Fam*s_Foffset*acf!G112*s_ET_ow*(1/24)*s_EF_ow*(1/365)))*Rad_Spec!BF112,".")</f>
        <v>80571.156080456829</v>
      </c>
      <c r="R112" s="30">
        <f>IFERROR((s_DL/(Rad_Spec!AY112*s_GSF_s*s_Fam*s_Foffset*acf!C112*s_ET_ow*(1/24)*s_EF_ow*(1/365)))*Rad_Spec!BF112,".")</f>
        <v>390486.7167050034</v>
      </c>
    </row>
    <row r="113" spans="1:18">
      <c r="A113" s="88" t="s">
        <v>120</v>
      </c>
      <c r="B113" s="28"/>
      <c r="C113" s="30">
        <f>IFERROR((s_DL/(k_decay*Rad_Spec!V113*s_IFD_ow*s_EF_ow))*Rad_Spec!BF113,".")</f>
        <v>0.68245833327142624</v>
      </c>
      <c r="D113" s="30">
        <f>IFERROR((s_DL/(k_decay*Rad_Spec!AN113*s_IRA_ow*(1/s_PEFm_ui)*s_SLF*s_ET_ow*s_EF_ow))*Rad_Spec!BF113,".")</f>
        <v>3.9756849319313165E-5</v>
      </c>
      <c r="E113" s="30">
        <f>IFERROR((s_DL/(k_decay*Rad_Spec!AN113*s_IRA_ow*(1/s_PEF)*s_SLF*s_ET_ow*s_EF_ow))*Rad_Spec!BF113,".")</f>
        <v>1.4160778743720931E-2</v>
      </c>
      <c r="F113" s="30">
        <f>IFERROR((s_DL/(k_decay*Rad_Spec!AY113*s_GSF_s*s_Fam*s_Foffset*acf!C113*s_ET_ow*(1/24)*s_EF_ow*(1/365)))*Rad_Spec!BF113,".")</f>
        <v>10623.924908592167</v>
      </c>
      <c r="G113" s="30">
        <f t="shared" si="6"/>
        <v>1.3872902240233742E-2</v>
      </c>
      <c r="H113" s="30">
        <f t="shared" si="7"/>
        <v>3.975453325628002E-5</v>
      </c>
      <c r="I113" s="89">
        <f>IFERROR((s_DL/(Rad_Spec!AV113*s_GSF_s*s_Fam*s_Foffset*Fsurf!C113*s_EF_ow*(1/365)*s_ET_ow*(1/24)))*Rad_Spec!BF113,".")</f>
        <v>2726.7494004169607</v>
      </c>
      <c r="J113" s="30">
        <f>IFERROR((s_DL/(Rad_Spec!AZ113*s_GSF_s*s_Fam*s_Foffset*Fsurf!C113*s_EF_ow*(1/365)*s_ET_ow*(1/24)))*Rad_Spec!BF113,".")</f>
        <v>9280.5155031735158</v>
      </c>
      <c r="K113" s="30">
        <f>IFERROR((s_DL/(Rad_Spec!BA113*s_GSF_s*s_Fam*s_Foffset*Fsurf!C113*s_EF_ow*(1/365)*s_ET_ow*(1/24)))*Rad_Spec!BF113,".")</f>
        <v>3648.2026460751076</v>
      </c>
      <c r="L113" s="30">
        <f>IFERROR((s_DL/(Rad_Spec!BB113*s_GSF_s*s_Fam*s_Foffset*Fsurf!C113*s_EF_ow*(1/365)*s_ET_ow*(1/24)))*Rad_Spec!BF113,".")</f>
        <v>2776.8471584298709</v>
      </c>
      <c r="M113" s="30">
        <f>IFERROR((s_DL/(Rad_Spec!AY113*s_GSF_s*s_Fam*s_Foffset*Fsurf!C113*s_EF_ow*(1/365)*s_ET_ow*(1/24)))*Rad_Spec!BF113,".")</f>
        <v>7826.8238817278407</v>
      </c>
      <c r="N113" s="30">
        <f>IFERROR((s_DL/(Rad_Spec!AV113*s_GSF_s*s_Fam*s_Foffset*acf!D113*s_ET_ow*(1/24)*s_EF_ow*(1/365)))*Rad_Spec!BF113,".")</f>
        <v>3403.7561885582818</v>
      </c>
      <c r="O113" s="30">
        <f>IFERROR((s_DL/(Rad_Spec!AZ113*s_GSF_s*s_Fam*s_Foffset*acf!E113*s_ET_ow*(1/24)*s_EF_ow*(1/365)))*Rad_Spec!BF113,".")</f>
        <v>11675.721788715276</v>
      </c>
      <c r="P113" s="30">
        <f>IFERROR((s_DL/(Rad_Spec!BA113*s_GSF_s*s_Fam*s_Foffset*acf!F113*s_ET_ow*(1/24)*s_EF_ow*(1/365)))*Rad_Spec!BF113,".")</f>
        <v>4686.0870352258862</v>
      </c>
      <c r="Q113" s="30">
        <f>IFERROR((s_DL/(Rad_Spec!BB113*s_GSF_s*s_Fam*s_Foffset*acf!G113*s_ET_ow*(1/24)*s_EF_ow*(1/365)))*Rad_Spec!BF113,".")</f>
        <v>3586.6910551817664</v>
      </c>
      <c r="R113" s="30">
        <f>IFERROR((s_DL/(Rad_Spec!AY113*s_GSF_s*s_Fam*s_Foffset*acf!C113*s_ET_ow*(1/24)*s_EF_ow*(1/365)))*Rad_Spec!BF113,".")</f>
        <v>9400.0154819551371</v>
      </c>
    </row>
    <row r="114" spans="1:18">
      <c r="A114" s="34" t="s">
        <v>121</v>
      </c>
      <c r="B114" s="28" t="s">
        <v>9</v>
      </c>
      <c r="C114" s="30">
        <f>IFERROR((s_DL/(k_decay*Rad_Spec!V114*s_IFD_ow*s_EF_ow))*Rad_Spec!BF114,".")</f>
        <v>8.2600598111656653E-2</v>
      </c>
      <c r="D114" s="30">
        <f>IFERROR((s_DL/(k_decay*Rad_Spec!AN114*s_IRA_ow*(1/s_PEFm_ui)*s_SLF*s_ET_ow*s_EF_ow))*Rad_Spec!BF114,".")</f>
        <v>1.9214512276707219E-5</v>
      </c>
      <c r="E114" s="30">
        <f>IFERROR((s_DL/(k_decay*Rad_Spec!AN114*s_IRA_ow*(1/s_PEF)*s_SLF*s_ET_ow*s_EF_ow))*Rad_Spec!BF114,".")</f>
        <v>6.8439139840687242E-3</v>
      </c>
      <c r="F114" s="30">
        <f>IFERROR((s_DL/(k_decay*Rad_Spec!AY114*s_GSF_s*s_Fam*s_Foffset*acf!C114*s_ET_ow*(1/24)*s_EF_ow*(1/365)))*Rad_Spec!BF114,".")</f>
        <v>254.64563719829181</v>
      </c>
      <c r="G114" s="30">
        <f t="shared" si="6"/>
        <v>6.3200899050355249E-3</v>
      </c>
      <c r="H114" s="30">
        <f t="shared" si="7"/>
        <v>1.9210042196217339E-5</v>
      </c>
      <c r="I114" s="89">
        <f>IFERROR((s_DL/(Rad_Spec!AV114*s_GSF_s*s_Fam*s_Foffset*Fsurf!C114*s_EF_ow*(1/365)*s_ET_ow*(1/24)))*Rad_Spec!BF114,".")</f>
        <v>59.154593841824664</v>
      </c>
      <c r="J114" s="30">
        <f>IFERROR((s_DL/(Rad_Spec!AZ114*s_GSF_s*s_Fam*s_Foffset*Fsurf!C114*s_EF_ow*(1/365)*s_ET_ow*(1/24)))*Rad_Spec!BF114,".")</f>
        <v>198.47075058041386</v>
      </c>
      <c r="K114" s="30">
        <f>IFERROR((s_DL/(Rad_Spec!BA114*s_GSF_s*s_Fam*s_Foffset*Fsurf!C114*s_EF_ow*(1/365)*s_ET_ow*(1/24)))*Rad_Spec!BF114,".")</f>
        <v>77.861602150777756</v>
      </c>
      <c r="L114" s="30">
        <f>IFERROR((s_DL/(Rad_Spec!BB114*s_GSF_s*s_Fam*s_Foffset*Fsurf!C114*s_EF_ow*(1/365)*s_ET_ow*(1/24)))*Rad_Spec!BF114,".")</f>
        <v>59.932943760796043</v>
      </c>
      <c r="M114" s="30">
        <f>IFERROR((s_DL/(Rad_Spec!AY114*s_GSF_s*s_Fam*s_Foffset*Fsurf!C114*s_EF_ow*(1/365)*s_ET_ow*(1/24)))*Rad_Spec!BF114,".")</f>
        <v>187.83211810111081</v>
      </c>
      <c r="N114" s="30">
        <f>IFERROR((s_DL/(Rad_Spec!AV114*s_GSF_s*s_Fam*s_Foffset*acf!D114*s_ET_ow*(1/24)*s_EF_ow*(1/365)))*Rad_Spec!BF114,".")</f>
        <v>72.742041876309045</v>
      </c>
      <c r="O114" s="30">
        <f>IFERROR((s_DL/(Rad_Spec!AZ114*s_GSF_s*s_Fam*s_Foffset*acf!E114*s_ET_ow*(1/24)*s_EF_ow*(1/365)))*Rad_Spec!BF114,".")</f>
        <v>252.50104035007226</v>
      </c>
      <c r="P114" s="30">
        <f>IFERROR((s_DL/(Rad_Spec!BA114*s_GSF_s*s_Fam*s_Foffset*acf!F114*s_ET_ow*(1/24)*s_EF_ow*(1/365)))*Rad_Spec!BF114,".")</f>
        <v>100.02568581901814</v>
      </c>
      <c r="Q114" s="30">
        <f>IFERROR((s_DL/(Rad_Spec!BB114*s_GSF_s*s_Fam*s_Foffset*acf!G114*s_ET_ow*(1/24)*s_EF_ow*(1/365)))*Rad_Spec!BF114,".")</f>
        <v>76.257179317642795</v>
      </c>
      <c r="R114" s="30">
        <f>IFERROR((s_DL/(Rad_Spec!AY114*s_GSF_s*s_Fam*s_Foffset*acf!C114*s_ET_ow*(1/24)*s_EF_ow*(1/365)))*Rad_Spec!BF114,".")</f>
        <v>225.30966217018107</v>
      </c>
    </row>
    <row r="115" spans="1:18">
      <c r="A115" s="88" t="s">
        <v>122</v>
      </c>
      <c r="B115" s="28"/>
      <c r="C115" s="30">
        <f>IFERROR((s_DL/(k_decay*Rad_Spec!V115*s_IFD_ow*s_EF_ow))*Rad_Spec!BF115,".")</f>
        <v>0.19259786078825264</v>
      </c>
      <c r="D115" s="30">
        <f>IFERROR((s_DL/(k_decay*Rad_Spec!AN115*s_IRA_ow*(1/s_PEFm_ui)*s_SLF*s_ET_ow*s_EF_ow))*Rad_Spec!BF115,".")</f>
        <v>1.3948402538984577E-5</v>
      </c>
      <c r="E115" s="30">
        <f>IFERROR((s_DL/(k_decay*Rad_Spec!AN115*s_IRA_ow*(1/s_PEF)*s_SLF*s_ET_ow*s_EF_ow))*Rad_Spec!BF115,".")</f>
        <v>4.9682066251402895E-3</v>
      </c>
      <c r="F115" s="30">
        <f>IFERROR((s_DL/(k_decay*Rad_Spec!AY115*s_GSF_s*s_Fam*s_Foffset*acf!C115*s_ET_ow*(1/24)*s_EF_ow*(1/365)))*Rad_Spec!BF115,".")</f>
        <v>30028.753769614868</v>
      </c>
      <c r="G115" s="30">
        <f t="shared" si="6"/>
        <v>4.843270031908437E-3</v>
      </c>
      <c r="H115" s="30">
        <f t="shared" si="7"/>
        <v>1.3947392428638961E-5</v>
      </c>
      <c r="I115" s="89">
        <f>IFERROR((s_DL/(Rad_Spec!AV115*s_GSF_s*s_Fam*s_Foffset*Fsurf!C115*s_EF_ow*(1/365)*s_ET_ow*(1/24)))*Rad_Spec!BF115,".")</f>
        <v>14891.160567151308</v>
      </c>
      <c r="J115" s="30">
        <f>IFERROR((s_DL/(Rad_Spec!AZ115*s_GSF_s*s_Fam*s_Foffset*Fsurf!C115*s_EF_ow*(1/365)*s_ET_ow*(1/24)))*Rad_Spec!BF115,".")</f>
        <v>41779.938652860539</v>
      </c>
      <c r="K115" s="30">
        <f>IFERROR((s_DL/(Rad_Spec!BA115*s_GSF_s*s_Fam*s_Foffset*Fsurf!C115*s_EF_ow*(1/365)*s_ET_ow*(1/24)))*Rad_Spec!BF115,".")</f>
        <v>18559.088538428568</v>
      </c>
      <c r="L115" s="30">
        <f>IFERROR((s_DL/(Rad_Spec!BB115*s_GSF_s*s_Fam*s_Foffset*Fsurf!C115*s_EF_ow*(1/365)*s_ET_ow*(1/24)))*Rad_Spec!BF115,".")</f>
        <v>15095.149068071185</v>
      </c>
      <c r="M115" s="30">
        <f>IFERROR((s_DL/(Rad_Spec!AY115*s_GSF_s*s_Fam*s_Foffset*Fsurf!C115*s_EF_ow*(1/365)*s_ET_ow*(1/24)))*Rad_Spec!BF115,".")</f>
        <v>21976.30047702368</v>
      </c>
      <c r="N115" s="30">
        <f>IFERROR((s_DL/(Rad_Spec!AV115*s_GSF_s*s_Fam*s_Foffset*acf!D115*s_ET_ow*(1/24)*s_EF_ow*(1/365)))*Rad_Spec!BF115,".")</f>
        <v>18003.413125685933</v>
      </c>
      <c r="O115" s="30">
        <f>IFERROR((s_DL/(Rad_Spec!AZ115*s_GSF_s*s_Fam*s_Foffset*acf!E115*s_ET_ow*(1/24)*s_EF_ow*(1/365)))*Rad_Spec!BF115,".")</f>
        <v>51820.545464243834</v>
      </c>
      <c r="P115" s="30">
        <f>IFERROR((s_DL/(Rad_Spec!BA115*s_GSF_s*s_Fam*s_Foffset*acf!F115*s_ET_ow*(1/24)*s_EF_ow*(1/365)))*Rad_Spec!BF115,".")</f>
        <v>23390.71672843616</v>
      </c>
      <c r="Q115" s="30">
        <f>IFERROR((s_DL/(Rad_Spec!BB115*s_GSF_s*s_Fam*s_Foffset*acf!G115*s_ET_ow*(1/24)*s_EF_ow*(1/365)))*Rad_Spec!BF115,".")</f>
        <v>19221.930590219265</v>
      </c>
      <c r="R115" s="30">
        <f>IFERROR((s_DL/(Rad_Spec!AY115*s_GSF_s*s_Fam*s_Foffset*acf!C115*s_ET_ow*(1/24)*s_EF_ow*(1/365)))*Rad_Spec!BF115,".")</f>
        <v>26569.34727672163</v>
      </c>
    </row>
    <row r="116" spans="1:18">
      <c r="A116" s="88" t="s">
        <v>123</v>
      </c>
      <c r="B116" s="28"/>
      <c r="C116" s="30">
        <f>IFERROR((s_DL/(k_decay*Rad_Spec!V116*s_IFD_ow*s_EF_ow))*Rad_Spec!BF116,".")</f>
        <v>0.17842304584316854</v>
      </c>
      <c r="D116" s="30">
        <f>IFERROR((s_DL/(k_decay*Rad_Spec!AN116*s_IRA_ow*(1/s_PEFm_ui)*s_SLF*s_ET_ow*s_EF_ow))*Rad_Spec!BF116,".")</f>
        <v>5.6665084748282238E-5</v>
      </c>
      <c r="E116" s="30">
        <f>IFERROR((s_DL/(k_decay*Rad_Spec!AN116*s_IRA_ow*(1/s_PEF)*s_SLF*s_ET_ow*s_EF_ow))*Rad_Spec!BF116,".")</f>
        <v>2.0183232357520304E-2</v>
      </c>
      <c r="F116" s="30">
        <f>IFERROR((s_DL/(k_decay*Rad_Spec!AY116*s_GSF_s*s_Fam*s_Foffset*acf!C116*s_ET_ow*(1/24)*s_EF_ow*(1/365)))*Rad_Spec!BF116,".")</f>
        <v>42490.792644991452</v>
      </c>
      <c r="G116" s="30">
        <f t="shared" si="6"/>
        <v>1.8132116910363327E-2</v>
      </c>
      <c r="H116" s="30">
        <f t="shared" si="7"/>
        <v>5.6647094214279378E-5</v>
      </c>
      <c r="I116" s="89">
        <f>IFERROR((s_DL/(Rad_Spec!AV116*s_GSF_s*s_Fam*s_Foffset*Fsurf!C116*s_EF_ow*(1/365)*s_ET_ow*(1/24)))*Rad_Spec!BF116,".")</f>
        <v>34407.166960852628</v>
      </c>
      <c r="J116" s="30">
        <f>IFERROR((s_DL/(Rad_Spec!AZ116*s_GSF_s*s_Fam*s_Foffset*Fsurf!C116*s_EF_ow*(1/365)*s_ET_ow*(1/24)))*Rad_Spec!BF116,".")</f>
        <v>80074.861290711604</v>
      </c>
      <c r="K116" s="30">
        <f>IFERROR((s_DL/(Rad_Spec!BA116*s_GSF_s*s_Fam*s_Foffset*Fsurf!C116*s_EF_ow*(1/365)*s_ET_ow*(1/24)))*Rad_Spec!BF116,".")</f>
        <v>39676.733071974217</v>
      </c>
      <c r="L116" s="30">
        <f>IFERROR((s_DL/(Rad_Spec!BB116*s_GSF_s*s_Fam*s_Foffset*Fsurf!C116*s_EF_ow*(1/365)*s_ET_ow*(1/24)))*Rad_Spec!BF116,".")</f>
        <v>34542.09702736578</v>
      </c>
      <c r="M116" s="30">
        <f>IFERROR((s_DL/(Rad_Spec!AY116*s_GSF_s*s_Fam*s_Foffset*Fsurf!C116*s_EF_ow*(1/365)*s_ET_ow*(1/24)))*Rad_Spec!BF116,".")</f>
        <v>31070.843172718738</v>
      </c>
      <c r="N116" s="30">
        <f>IFERROR((s_DL/(Rad_Spec!AV116*s_GSF_s*s_Fam*s_Foffset*acf!D116*s_ET_ow*(1/24)*s_EF_ow*(1/365)))*Rad_Spec!BF116,".")</f>
        <v>41632.672022631683</v>
      </c>
      <c r="O116" s="30">
        <f>IFERROR((s_DL/(Rad_Spec!AZ116*s_GSF_s*s_Fam*s_Foffset*acf!E116*s_ET_ow*(1/24)*s_EF_ow*(1/365)))*Rad_Spec!BF116,".")</f>
        <v>99150.42081276422</v>
      </c>
      <c r="P116" s="30">
        <f>IFERROR((s_DL/(Rad_Spec!BA116*s_GSF_s*s_Fam*s_Foffset*acf!F116*s_ET_ow*(1/24)*s_EF_ow*(1/365)))*Rad_Spec!BF116,".")</f>
        <v>49710.426405036254</v>
      </c>
      <c r="Q116" s="30">
        <f>IFERROR((s_DL/(Rad_Spec!BB116*s_GSF_s*s_Fam*s_Foffset*acf!G116*s_ET_ow*(1/24)*s_EF_ow*(1/365)))*Rad_Spec!BF116,".")</f>
        <v>43639.875817955763</v>
      </c>
      <c r="R116" s="30">
        <f>IFERROR((s_DL/(Rad_Spec!AY116*s_GSF_s*s_Fam*s_Foffset*acf!C116*s_ET_ow*(1/24)*s_EF_ow*(1/365)))*Rad_Spec!BF116,".")</f>
        <v>37595.72023898967</v>
      </c>
    </row>
    <row r="117" spans="1:18">
      <c r="A117" s="88" t="s">
        <v>124</v>
      </c>
      <c r="B117" s="28"/>
      <c r="C117" s="30">
        <f>IFERROR((s_DL/(k_decay*Rad_Spec!V117*s_IFD_ow*s_EF_ow))*Rad_Spec!BF117,".")</f>
        <v>7.1472813643255053</v>
      </c>
      <c r="D117" s="30">
        <f>IFERROR((s_DL/(k_decay*Rad_Spec!AN117*s_IRA_ow*(1/s_PEFm_ui)*s_SLF*s_ET_ow*s_EF_ow))*Rad_Spec!BF117,".")</f>
        <v>1.0970080408990158E-2</v>
      </c>
      <c r="E117" s="30">
        <f>IFERROR((s_DL/(k_decay*Rad_Spec!AN117*s_IRA_ow*(1/s_PEF)*s_SLF*s_ET_ow*s_EF_ow))*Rad_Spec!BF117,".")</f>
        <v>3.9073740533325791</v>
      </c>
      <c r="F117" s="30">
        <f>IFERROR((s_DL/(k_decay*Rad_Spec!AY117*s_GSF_s*s_Fam*s_Foffset*acf!C117*s_ET_ow*(1/24)*s_EF_ow*(1/365)))*Rad_Spec!BF117,".")</f>
        <v>168.85694222967862</v>
      </c>
      <c r="G117" s="30">
        <f t="shared" si="6"/>
        <v>2.4890366211267487</v>
      </c>
      <c r="H117" s="30">
        <f t="shared" si="7"/>
        <v>1.0952558207465126E-2</v>
      </c>
      <c r="I117" s="89">
        <f>IFERROR((s_DL/(Rad_Spec!AV117*s_GSF_s*s_Fam*s_Foffset*Fsurf!C117*s_EF_ow*(1/365)*s_ET_ow*(1/24)))*Rad_Spec!BF117,".")</f>
        <v>57.308954010607202</v>
      </c>
      <c r="J117" s="30">
        <f>IFERROR((s_DL/(Rad_Spec!AZ117*s_GSF_s*s_Fam*s_Foffset*Fsurf!C117*s_EF_ow*(1/365)*s_ET_ow*(1/24)))*Rad_Spec!BF117,".")</f>
        <v>144.10054910181572</v>
      </c>
      <c r="K117" s="30">
        <f>IFERROR((s_DL/(Rad_Spec!BA117*s_GSF_s*s_Fam*s_Foffset*Fsurf!C117*s_EF_ow*(1/365)*s_ET_ow*(1/24)))*Rad_Spec!BF117,".")</f>
        <v>65.603671038458216</v>
      </c>
      <c r="L117" s="30">
        <f>IFERROR((s_DL/(Rad_Spec!BB117*s_GSF_s*s_Fam*s_Foffset*Fsurf!C117*s_EF_ow*(1/365)*s_ET_ow*(1/24)))*Rad_Spec!BF117,".")</f>
        <v>57.308954010607202</v>
      </c>
      <c r="M117" s="30">
        <f>IFERROR((s_DL/(Rad_Spec!AY117*s_GSF_s*s_Fam*s_Foffset*Fsurf!C117*s_EF_ow*(1/365)*s_ET_ow*(1/24)))*Rad_Spec!BF117,".")</f>
        <v>129.54748301289877</v>
      </c>
      <c r="N117" s="30">
        <f>IFERROR((s_DL/(Rad_Spec!AV117*s_GSF_s*s_Fam*s_Foffset*acf!D117*s_ET_ow*(1/24)*s_EF_ow*(1/365)))*Rad_Spec!BF117,".")</f>
        <v>63.068989557774998</v>
      </c>
      <c r="O117" s="30">
        <f>IFERROR((s_DL/(Rad_Spec!AZ117*s_GSF_s*s_Fam*s_Foffset*acf!E117*s_ET_ow*(1/24)*s_EF_ow*(1/365)))*Rad_Spec!BF117,".")</f>
        <v>175.71663972564698</v>
      </c>
      <c r="P117" s="30">
        <f>IFERROR((s_DL/(Rad_Spec!BA117*s_GSF_s*s_Fam*s_Foffset*acf!F117*s_ET_ow*(1/24)*s_EF_ow*(1/365)))*Rad_Spec!BF117,".")</f>
        <v>80.181119926557827</v>
      </c>
      <c r="Q117" s="30">
        <f>IFERROR((s_DL/(Rad_Spec!BB117*s_GSF_s*s_Fam*s_Foffset*acf!G117*s_ET_ow*(1/24)*s_EF_ow*(1/365)))*Rad_Spec!BF117,".")</f>
        <v>70.044277124075421</v>
      </c>
      <c r="R117" s="30">
        <f>IFERROR((s_DL/(Rad_Spec!AY117*s_GSF_s*s_Fam*s_Foffset*acf!C117*s_ET_ow*(1/24)*s_EF_ow*(1/365)))*Rad_Spec!BF117,".")</f>
        <v>149.40409357664771</v>
      </c>
    </row>
    <row r="118" spans="1:18">
      <c r="A118" s="88" t="s">
        <v>125</v>
      </c>
      <c r="B118" s="28"/>
      <c r="C118" s="30">
        <f>IFERROR((s_DL/(k_decay*Rad_Spec!V118*s_IFD_ow*s_EF_ow))*Rad_Spec!BF118,".")</f>
        <v>47457.92001708044</v>
      </c>
      <c r="D118" s="30">
        <f>IFERROR((s_DL/(k_decay*Rad_Spec!AN118*s_IRA_ow*(1/s_PEFm_ui)*s_SLF*s_ET_ow*s_EF_ow))*Rad_Spec!BF118,".")</f>
        <v>1576.6629974239102</v>
      </c>
      <c r="E118" s="30">
        <f>IFERROR((s_DL/(k_decay*Rad_Spec!AN118*s_IRA_ow*(1/s_PEF)*s_SLF*s_ET_ow*s_EF_ow))*Rad_Spec!BF118,".")</f>
        <v>561583.12950332067</v>
      </c>
      <c r="F118" s="30">
        <f>IFERROR((s_DL/(k_decay*Rad_Spec!AY118*s_GSF_s*s_Fam*s_Foffset*acf!C118*s_ET_ow*(1/24)*s_EF_ow*(1/365)))*Rad_Spec!BF118,".")</f>
        <v>4182.9426641097807</v>
      </c>
      <c r="G118" s="30">
        <f t="shared" si="6"/>
        <v>3817.9869530870669</v>
      </c>
      <c r="H118" s="30">
        <f t="shared" si="7"/>
        <v>1118.0824840925673</v>
      </c>
      <c r="I118" s="89">
        <f>IFERROR((s_DL/(Rad_Spec!AV118*s_GSF_s*s_Fam*s_Foffset*Fsurf!C118*s_EF_ow*(1/365)*s_ET_ow*(1/24)))*Rad_Spec!BF118,".")</f>
        <v>638.4722550939897</v>
      </c>
      <c r="J118" s="30">
        <f>IFERROR((s_DL/(Rad_Spec!AZ118*s_GSF_s*s_Fam*s_Foffset*Fsurf!C118*s_EF_ow*(1/365)*s_ET_ow*(1/24)))*Rad_Spec!BF118,".")</f>
        <v>3279.0877784257946</v>
      </c>
      <c r="K118" s="30">
        <f>IFERROR((s_DL/(Rad_Spec!BA118*s_GSF_s*s_Fam*s_Foffset*Fsurf!C118*s_EF_ow*(1/365)*s_ET_ow*(1/24)))*Rad_Spec!BF118,".")</f>
        <v>1152.1522057832449</v>
      </c>
      <c r="L118" s="30">
        <f>IFERROR((s_DL/(Rad_Spec!BB118*s_GSF_s*s_Fam*s_Foffset*Fsurf!C118*s_EF_ow*(1/365)*s_ET_ow*(1/24)))*Rad_Spec!BF118,".")</f>
        <v>732.58232737662968</v>
      </c>
      <c r="M118" s="30">
        <f>IFERROR((s_DL/(Rad_Spec!AY118*s_GSF_s*s_Fam*s_Foffset*Fsurf!C118*s_EF_ow*(1/365)*s_ET_ow*(1/24)))*Rad_Spec!BF118,".")</f>
        <v>3319.9769348096479</v>
      </c>
      <c r="N118" s="30">
        <f>IFERROR((s_DL/(Rad_Spec!AV118*s_GSF_s*s_Fam*s_Foffset*acf!D118*s_ET_ow*(1/24)*s_EF_ow*(1/365)))*Rad_Spec!BF118,".")</f>
        <v>659.54296160744298</v>
      </c>
      <c r="O118" s="30">
        <f>IFERROR((s_DL/(Rad_Spec!AZ118*s_GSF_s*s_Fam*s_Foffset*acf!E118*s_ET_ow*(1/24)*s_EF_ow*(1/365)))*Rad_Spec!BF118,".")</f>
        <v>3432.4100779081168</v>
      </c>
      <c r="P118" s="30">
        <f>IFERROR((s_DL/(Rad_Spec!BA118*s_GSF_s*s_Fam*s_Foffset*acf!F118*s_ET_ow*(1/24)*s_EF_ow*(1/365)))*Rad_Spec!BF118,".")</f>
        <v>1201.2719608659759</v>
      </c>
      <c r="Q118" s="30">
        <f>IFERROR((s_DL/(Rad_Spec!BB118*s_GSF_s*s_Fam*s_Foffset*acf!G118*s_ET_ow*(1/24)*s_EF_ow*(1/365)))*Rad_Spec!BF118,".")</f>
        <v>784.91763555405782</v>
      </c>
      <c r="R118" s="30">
        <f>IFERROR((s_DL/(Rad_Spec!AY118*s_GSF_s*s_Fam*s_Foffset*acf!C118*s_ET_ow*(1/24)*s_EF_ow*(1/365)))*Rad_Spec!BF118,".")</f>
        <v>3701.0545670331808</v>
      </c>
    </row>
    <row r="119" spans="1:18">
      <c r="A119" s="34" t="s">
        <v>126</v>
      </c>
      <c r="B119" s="90" t="s">
        <v>9</v>
      </c>
      <c r="C119" s="30" t="str">
        <f>IFERROR((s_DL/(k_decay*Rad_Spec!V119*s_IFD_ow*s_EF_ow))*Rad_Spec!BF119,".")</f>
        <v>.</v>
      </c>
      <c r="D119" s="30" t="str">
        <f>IFERROR((s_DL/(k_decay*Rad_Spec!AN119*s_IRA_ow*(1/s_PEFm_ui)*s_SLF*s_ET_ow*s_EF_ow))*Rad_Spec!BF119,".")</f>
        <v>.</v>
      </c>
      <c r="E119" s="30" t="str">
        <f>IFERROR((s_DL/(k_decay*Rad_Spec!AN119*s_IRA_ow*(1/s_PEF)*s_SLF*s_ET_ow*s_EF_ow))*Rad_Spec!BF119,".")</f>
        <v>.</v>
      </c>
      <c r="F119" s="30">
        <f>IFERROR((s_DL/(k_decay*Rad_Spec!AY119*s_GSF_s*s_Fam*s_Foffset*acf!C119*s_ET_ow*(1/24)*s_EF_ow*(1/365)))*Rad_Spec!BF119,".")</f>
        <v>28954559.002747573</v>
      </c>
      <c r="G119" s="30">
        <f t="shared" si="6"/>
        <v>28954559.002747577</v>
      </c>
      <c r="H119" s="30">
        <f t="shared" si="7"/>
        <v>28954559.002747577</v>
      </c>
      <c r="I119" s="89">
        <f>IFERROR((s_DL/(Rad_Spec!AV119*s_GSF_s*s_Fam*s_Foffset*Fsurf!C119*s_EF_ow*(1/365)*s_ET_ow*(1/24)))*Rad_Spec!BF119,".")</f>
        <v>124202077.8501866</v>
      </c>
      <c r="J119" s="30">
        <f>IFERROR((s_DL/(Rad_Spec!AZ119*s_GSF_s*s_Fam*s_Foffset*Fsurf!C119*s_EF_ow*(1/365)*s_ET_ow*(1/24)))*Rad_Spec!BF119,".")</f>
        <v>209246850.36829469</v>
      </c>
      <c r="K119" s="30">
        <f>IFERROR((s_DL/(Rad_Spec!BA119*s_GSF_s*s_Fam*s_Foffset*Fsurf!C119*s_EF_ow*(1/365)*s_ET_ow*(1/24)))*Rad_Spec!BF119,".")</f>
        <v>150095797.26064959</v>
      </c>
      <c r="L119" s="30">
        <f>IFERROR((s_DL/(Rad_Spec!BB119*s_GSF_s*s_Fam*s_Foffset*Fsurf!C119*s_EF_ow*(1/365)*s_ET_ow*(1/24)))*Rad_Spec!BF119,".")</f>
        <v>127367648.05026634</v>
      </c>
      <c r="M119" s="30">
        <f>IFERROR((s_DL/(Rad_Spec!AY119*s_GSF_s*s_Fam*s_Foffset*Fsurf!C119*s_EF_ow*(1/365)*s_ET_ow*(1/24)))*Rad_Spec!BF119,".")</f>
        <v>22181754.878774337</v>
      </c>
      <c r="N119" s="30">
        <f>IFERROR((s_DL/(Rad_Spec!AV119*s_GSF_s*s_Fam*s_Foffset*acf!D119*s_ET_ow*(1/24)*s_EF_ow*(1/365)))*Rad_Spec!BF119,".")</f>
        <v>139646288.11863127</v>
      </c>
      <c r="O119" s="30">
        <f>IFERROR((s_DL/(Rad_Spec!AZ119*s_GSF_s*s_Fam*s_Foffset*acf!E119*s_ET_ow*(1/24)*s_EF_ow*(1/365)))*Rad_Spec!BF119,".")</f>
        <v>249228416.97761366</v>
      </c>
      <c r="P119" s="30">
        <f>IFERROR((s_DL/(Rad_Spec!BA119*s_GSF_s*s_Fam*s_Foffset*acf!F119*s_ET_ow*(1/24)*s_EF_ow*(1/365)))*Rad_Spec!BF119,".")</f>
        <v>180844311.10539421</v>
      </c>
      <c r="Q119" s="30">
        <f>IFERROR((s_DL/(Rad_Spec!BB119*s_GSF_s*s_Fam*s_Foffset*acf!G119*s_ET_ow*(1/24)*s_EF_ow*(1/365)))*Rad_Spec!BF119,".")</f>
        <v>152231300.45505708</v>
      </c>
      <c r="R119" s="30">
        <f>IFERROR((s_DL/(Rad_Spec!AY119*s_GSF_s*s_Fam*s_Foffset*acf!C119*s_ET_ow*(1/24)*s_EF_ow*(1/365)))*Rad_Spec!BF119,".")</f>
        <v>25618903.11168227</v>
      </c>
    </row>
    <row r="120" spans="1:18">
      <c r="A120" s="34" t="s">
        <v>127</v>
      </c>
      <c r="B120" s="28" t="s">
        <v>9</v>
      </c>
      <c r="C120" s="30" t="str">
        <f>IFERROR((s_DL/(k_decay*Rad_Spec!V120*s_IFD_ow*s_EF_ow))*Rad_Spec!BF120,".")</f>
        <v>.</v>
      </c>
      <c r="D120" s="30" t="str">
        <f>IFERROR((s_DL/(k_decay*Rad_Spec!AN120*s_IRA_ow*(1/s_PEFm_ui)*s_SLF*s_ET_ow*s_EF_ow))*Rad_Spec!BF120,".")</f>
        <v>.</v>
      </c>
      <c r="E120" s="30" t="str">
        <f>IFERROR((s_DL/(k_decay*Rad_Spec!AN120*s_IRA_ow*(1/s_PEF)*s_SLF*s_ET_ow*s_EF_ow))*Rad_Spec!BF120,".")</f>
        <v>.</v>
      </c>
      <c r="F120" s="30">
        <f>IFERROR((s_DL/(k_decay*Rad_Spec!AY120*s_GSF_s*s_Fam*s_Foffset*acf!C120*s_ET_ow*(1/24)*s_EF_ow*(1/365)))*Rad_Spec!BF120,".")</f>
        <v>1850852.7479982972</v>
      </c>
      <c r="G120" s="30">
        <f t="shared" si="6"/>
        <v>1850852.7479982972</v>
      </c>
      <c r="H120" s="30">
        <f t="shared" si="7"/>
        <v>1850852.7479982972</v>
      </c>
      <c r="I120" s="89">
        <f>IFERROR((s_DL/(Rad_Spec!AV120*s_GSF_s*s_Fam*s_Foffset*Fsurf!C120*s_EF_ow*(1/365)*s_ET_ow*(1/24)))*Rad_Spec!BF120,".")</f>
        <v>274162.87346126861</v>
      </c>
      <c r="J120" s="30">
        <f>IFERROR((s_DL/(Rad_Spec!AZ120*s_GSF_s*s_Fam*s_Foffset*Fsurf!C120*s_EF_ow*(1/365)*s_ET_ow*(1/24)))*Rad_Spec!BF120,".")</f>
        <v>1499192.2207524928</v>
      </c>
      <c r="K120" s="30">
        <f>IFERROR((s_DL/(Rad_Spec!BA120*s_GSF_s*s_Fam*s_Foffset*Fsurf!C120*s_EF_ow*(1/365)*s_ET_ow*(1/24)))*Rad_Spec!BF120,".")</f>
        <v>521818.2867812544</v>
      </c>
      <c r="L120" s="30">
        <f>IFERROR((s_DL/(Rad_Spec!BB120*s_GSF_s*s_Fam*s_Foffset*Fsurf!C120*s_EF_ow*(1/365)*s_ET_ow*(1/24)))*Rad_Spec!BF120,".")</f>
        <v>326249.08430883265</v>
      </c>
      <c r="M120" s="30">
        <f>IFERROR((s_DL/(Rad_Spec!AY120*s_GSF_s*s_Fam*s_Foffset*Fsurf!C120*s_EF_ow*(1/365)*s_ET_ow*(1/24)))*Rad_Spec!BF120,".")</f>
        <v>1494303.6470795586</v>
      </c>
      <c r="N120" s="30">
        <f>IFERROR((s_DL/(Rad_Spec!AV120*s_GSF_s*s_Fam*s_Foffset*acf!D120*s_ET_ow*(1/24)*s_EF_ow*(1/365)))*Rad_Spec!BF120,".")</f>
        <v>276782.26397204516</v>
      </c>
      <c r="O120" s="30">
        <f>IFERROR((s_DL/(Rad_Spec!AZ120*s_GSF_s*s_Fam*s_Foffset*acf!E120*s_ET_ow*(1/24)*s_EF_ow*(1/365)))*Rad_Spec!BF120,".")</f>
        <v>1531698.3547821869</v>
      </c>
      <c r="P120" s="30">
        <f>IFERROR((s_DL/(Rad_Spec!BA120*s_GSF_s*s_Fam*s_Foffset*acf!F120*s_ET_ow*(1/24)*s_EF_ow*(1/365)))*Rad_Spec!BF120,".")</f>
        <v>526990.29103961715</v>
      </c>
      <c r="Q120" s="30">
        <f>IFERROR((s_DL/(Rad_Spec!BB120*s_GSF_s*s_Fam*s_Foffset*acf!G120*s_ET_ow*(1/24)*s_EF_ow*(1/365)))*Rad_Spec!BF120,".")</f>
        <v>339603.63435144594</v>
      </c>
      <c r="R120" s="30">
        <f>IFERROR((s_DL/(Rad_Spec!AY120*s_GSF_s*s_Fam*s_Foffset*acf!C120*s_ET_ow*(1/24)*s_EF_ow*(1/365)))*Rad_Spec!BF120,".")</f>
        <v>1637628.7140294467</v>
      </c>
    </row>
    <row r="121" spans="1:18">
      <c r="A121" s="34" t="s">
        <v>128</v>
      </c>
      <c r="B121" s="90" t="s">
        <v>9</v>
      </c>
      <c r="C121" s="30" t="str">
        <f>IFERROR((s_DL/(k_decay*Rad_Spec!V121*s_IFD_ow*s_EF_ow))*Rad_Spec!BF121,".")</f>
        <v>.</v>
      </c>
      <c r="D121" s="30" t="str">
        <f>IFERROR((s_DL/(k_decay*Rad_Spec!AN121*s_IRA_ow*(1/s_PEFm_ui)*s_SLF*s_ET_ow*s_EF_ow))*Rad_Spec!BF121,".")</f>
        <v>.</v>
      </c>
      <c r="E121" s="30" t="str">
        <f>IFERROR((s_DL/(k_decay*Rad_Spec!AN121*s_IRA_ow*(1/s_PEF)*s_SLF*s_ET_ow*s_EF_ow))*Rad_Spec!BF121,".")</f>
        <v>.</v>
      </c>
      <c r="F121" s="30">
        <f>IFERROR((s_DL/(k_decay*Rad_Spec!AY121*s_GSF_s*s_Fam*s_Foffset*acf!C121*s_ET_ow*(1/24)*s_EF_ow*(1/365)))*Rad_Spec!BF121,".")</f>
        <v>2339981.9853783543</v>
      </c>
      <c r="G121" s="30">
        <f t="shared" si="6"/>
        <v>2339981.9853783543</v>
      </c>
      <c r="H121" s="30">
        <f t="shared" si="7"/>
        <v>2339981.9853783543</v>
      </c>
      <c r="I121" s="89" t="str">
        <f>IFERROR((s_DL/(Rad_Spec!AV121*s_GSF_s*s_Fam*s_Foffset*Fsurf!C121*s_EF_ow*(1/365)*s_ET_ow*(1/24)))*Rad_Spec!BF121,".")</f>
        <v>.</v>
      </c>
      <c r="J121" s="30" t="str">
        <f>IFERROR((s_DL/(Rad_Spec!AZ121*s_GSF_s*s_Fam*s_Foffset*Fsurf!C121*s_EF_ow*(1/365)*s_ET_ow*(1/24)))*Rad_Spec!BF121,".")</f>
        <v>.</v>
      </c>
      <c r="K121" s="30" t="str">
        <f>IFERROR((s_DL/(Rad_Spec!BA121*s_GSF_s*s_Fam*s_Foffset*Fsurf!C121*s_EF_ow*(1/365)*s_ET_ow*(1/24)))*Rad_Spec!BF121,".")</f>
        <v>.</v>
      </c>
      <c r="L121" s="30" t="str">
        <f>IFERROR((s_DL/(Rad_Spec!BB121*s_GSF_s*s_Fam*s_Foffset*Fsurf!C121*s_EF_ow*(1/365)*s_ET_ow*(1/24)))*Rad_Spec!BF121,".")</f>
        <v>.</v>
      </c>
      <c r="M121" s="30" t="str">
        <f>IFERROR((s_DL/(Rad_Spec!AY121*s_GSF_s*s_Fam*s_Foffset*Fsurf!C121*s_EF_ow*(1/365)*s_ET_ow*(1/24)))*Rad_Spec!BF121,".")</f>
        <v>.</v>
      </c>
      <c r="N121" s="30">
        <f>IFERROR((s_DL/(Rad_Spec!AV121*s_GSF_s*s_Fam*s_Foffset*acf!D121*s_ET_ow*(1/24)*s_EF_ow*(1/365)))*Rad_Spec!BF121,".")</f>
        <v>354345.54878038808</v>
      </c>
      <c r="O121" s="30">
        <f>IFERROR((s_DL/(Rad_Spec!AZ121*s_GSF_s*s_Fam*s_Foffset*acf!E121*s_ET_ow*(1/24)*s_EF_ow*(1/365)))*Rad_Spec!BF121,".")</f>
        <v>1935858.9785526816</v>
      </c>
      <c r="P121" s="30">
        <f>IFERROR((s_DL/(Rad_Spec!BA121*s_GSF_s*s_Fam*s_Foffset*acf!F121*s_ET_ow*(1/24)*s_EF_ow*(1/365)))*Rad_Spec!BF121,".")</f>
        <v>672273.52997581963</v>
      </c>
      <c r="Q121" s="30">
        <f>IFERROR((s_DL/(Rad_Spec!BB121*s_GSF_s*s_Fam*s_Foffset*acf!G121*s_ET_ow*(1/24)*s_EF_ow*(1/365)))*Rad_Spec!BF121,".")</f>
        <v>422396.00315415376</v>
      </c>
      <c r="R121" s="30">
        <f>IFERROR((s_DL/(Rad_Spec!AY121*s_GSF_s*s_Fam*s_Foffset*acf!C121*s_ET_ow*(1/24)*s_EF_ow*(1/365)))*Rad_Spec!BF121,".")</f>
        <v>2070408.7311708448</v>
      </c>
    </row>
    <row r="122" spans="1:18">
      <c r="A122" s="88" t="s">
        <v>129</v>
      </c>
      <c r="B122" s="28"/>
      <c r="C122" s="30">
        <f>IFERROR((s_DL/(k_decay*Rad_Spec!V122*s_IFD_ow*s_EF_ow))*Rad_Spec!BF122,".")</f>
        <v>23250.300694147183</v>
      </c>
      <c r="D122" s="30">
        <f>IFERROR((s_DL/(k_decay*Rad_Spec!AN122*s_IRA_ow*(1/s_PEFm_ui)*s_SLF*s_ET_ow*s_EF_ow))*Rad_Spec!BF122,".")</f>
        <v>1069.1868702754462</v>
      </c>
      <c r="E122" s="30">
        <f>IFERROR((s_DL/(k_decay*Rad_Spec!AN122*s_IRA_ow*(1/s_PEF)*s_SLF*s_ET_ow*s_EF_ow))*Rad_Spec!BF122,".")</f>
        <v>380827.93191328313</v>
      </c>
      <c r="F122" s="30">
        <f>IFERROR((s_DL/(k_decay*Rad_Spec!AY122*s_GSF_s*s_Fam*s_Foffset*acf!C122*s_ET_ow*(1/24)*s_EF_ow*(1/365)))*Rad_Spec!BF122,".")</f>
        <v>8207.8919317248638</v>
      </c>
      <c r="G122" s="30">
        <f t="shared" si="6"/>
        <v>5971.2181191702803</v>
      </c>
      <c r="H122" s="30">
        <f t="shared" si="7"/>
        <v>908.97988333355352</v>
      </c>
      <c r="I122" s="89" t="str">
        <f>IFERROR((s_DL/(Rad_Spec!AV122*s_GSF_s*s_Fam*s_Foffset*Fsurf!C122*s_EF_ow*(1/365)*s_ET_ow*(1/24)))*Rad_Spec!BF122,".")</f>
        <v>.</v>
      </c>
      <c r="J122" s="30" t="str">
        <f>IFERROR((s_DL/(Rad_Spec!AZ122*s_GSF_s*s_Fam*s_Foffset*Fsurf!C122*s_EF_ow*(1/365)*s_ET_ow*(1/24)))*Rad_Spec!BF122,".")</f>
        <v>.</v>
      </c>
      <c r="K122" s="30" t="str">
        <f>IFERROR((s_DL/(Rad_Spec!BA122*s_GSF_s*s_Fam*s_Foffset*Fsurf!C122*s_EF_ow*(1/365)*s_ET_ow*(1/24)))*Rad_Spec!BF122,".")</f>
        <v>.</v>
      </c>
      <c r="L122" s="30" t="str">
        <f>IFERROR((s_DL/(Rad_Spec!BB122*s_GSF_s*s_Fam*s_Foffset*Fsurf!C122*s_EF_ow*(1/365)*s_ET_ow*(1/24)))*Rad_Spec!BF122,".")</f>
        <v>.</v>
      </c>
      <c r="M122" s="30" t="str">
        <f>IFERROR((s_DL/(Rad_Spec!AY122*s_GSF_s*s_Fam*s_Foffset*Fsurf!C122*s_EF_ow*(1/365)*s_ET_ow*(1/24)))*Rad_Spec!BF122,".")</f>
        <v>.</v>
      </c>
      <c r="N122" s="30">
        <f>IFERROR((s_DL/(Rad_Spec!AV122*s_GSF_s*s_Fam*s_Foffset*acf!D122*s_ET_ow*(1/24)*s_EF_ow*(1/365)))*Rad_Spec!BF122,".")</f>
        <v>1603.7603552690207</v>
      </c>
      <c r="O122" s="30">
        <f>IFERROR((s_DL/(Rad_Spec!AZ122*s_GSF_s*s_Fam*s_Foffset*acf!E122*s_ET_ow*(1/24)*s_EF_ow*(1/365)))*Rad_Spec!BF122,".")</f>
        <v>7191.0199804039821</v>
      </c>
      <c r="P122" s="30">
        <f>IFERROR((s_DL/(Rad_Spec!BA122*s_GSF_s*s_Fam*s_Foffset*acf!F122*s_ET_ow*(1/24)*s_EF_ow*(1/365)))*Rad_Spec!BF122,".")</f>
        <v>2611.8284566376119</v>
      </c>
      <c r="Q122" s="30">
        <f>IFERROR((s_DL/(Rad_Spec!BB122*s_GSF_s*s_Fam*s_Foffset*acf!G122*s_ET_ow*(1/24)*s_EF_ow*(1/365)))*Rad_Spec!BF122,".")</f>
        <v>1763.9839915594553</v>
      </c>
      <c r="R122" s="30">
        <f>IFERROR((s_DL/(Rad_Spec!AY122*s_GSF_s*s_Fam*s_Foffset*acf!C122*s_ET_ow*(1/24)*s_EF_ow*(1/365)))*Rad_Spec!BF122,".")</f>
        <v>7262.3170717282956</v>
      </c>
    </row>
    <row r="123" spans="1:18">
      <c r="A123" s="34" t="s">
        <v>130</v>
      </c>
      <c r="B123" s="28" t="s">
        <v>9</v>
      </c>
      <c r="C123" s="30">
        <f>IFERROR((s_DL/(k_decay*Rad_Spec!V123*s_IFD_ow*s_EF_ow))*Rad_Spec!BF123,".")</f>
        <v>0.80499692301702874</v>
      </c>
      <c r="D123" s="30">
        <f>IFERROR((s_DL/(k_decay*Rad_Spec!AN123*s_IRA_ow*(1/s_PEFm_ui)*s_SLF*s_ET_ow*s_EF_ow))*Rad_Spec!BF123,".")</f>
        <v>1.4083789837395706E-4</v>
      </c>
      <c r="E123" s="30">
        <f>IFERROR((s_DL/(k_decay*Rad_Spec!AN123*s_IRA_ow*(1/s_PEF)*s_SLF*s_ET_ow*s_EF_ow))*Rad_Spec!BF123,".")</f>
        <v>5.0164295002004325E-2</v>
      </c>
      <c r="F123" s="30">
        <f>IFERROR((s_DL/(k_decay*Rad_Spec!AY123*s_GSF_s*s_Fam*s_Foffset*acf!C123*s_ET_ow*(1/24)*s_EF_ow*(1/365)))*Rad_Spec!BF123,".")</f>
        <v>40437.782734358181</v>
      </c>
      <c r="G123" s="30">
        <f t="shared" si="6"/>
        <v>4.7221570757062584E-2</v>
      </c>
      <c r="H123" s="30">
        <f t="shared" si="7"/>
        <v>1.4081326195845801E-4</v>
      </c>
      <c r="I123" s="89">
        <f>IFERROR((s_DL/(Rad_Spec!AV123*s_GSF_s*s_Fam*s_Foffset*Fsurf!C123*s_EF_ow*(1/365)*s_ET_ow*(1/24)))*Rad_Spec!BF123,".")</f>
        <v>17932.608450476167</v>
      </c>
      <c r="J123" s="30">
        <f>IFERROR((s_DL/(Rad_Spec!AZ123*s_GSF_s*s_Fam*s_Foffset*Fsurf!C123*s_EF_ow*(1/365)*s_ET_ow*(1/24)))*Rad_Spec!BF123,".")</f>
        <v>60847.195569891563</v>
      </c>
      <c r="K123" s="30">
        <f>IFERROR((s_DL/(Rad_Spec!BA123*s_GSF_s*s_Fam*s_Foffset*Fsurf!C123*s_EF_ow*(1/365)*s_ET_ow*(1/24)))*Rad_Spec!BF123,".")</f>
        <v>25136.305862205918</v>
      </c>
      <c r="L123" s="30">
        <f>IFERROR((s_DL/(Rad_Spec!BB123*s_GSF_s*s_Fam*s_Foffset*Fsurf!C123*s_EF_ow*(1/365)*s_ET_ow*(1/24)))*Rad_Spec!BF123,".")</f>
        <v>18535.385205114031</v>
      </c>
      <c r="M123" s="30">
        <f>IFERROR((s_DL/(Rad_Spec!AY123*s_GSF_s*s_Fam*s_Foffset*Fsurf!C123*s_EF_ow*(1/365)*s_ET_ow*(1/24)))*Rad_Spec!BF123,".")</f>
        <v>29618.562500558597</v>
      </c>
      <c r="N123" s="30">
        <f>IFERROR((s_DL/(Rad_Spec!AV123*s_GSF_s*s_Fam*s_Foffset*acf!D123*s_ET_ow*(1/24)*s_EF_ow*(1/365)))*Rad_Spec!BF123,".")</f>
        <v>21662.591008175208</v>
      </c>
      <c r="O123" s="30">
        <f>IFERROR((s_DL/(Rad_Spec!AZ123*s_GSF_s*s_Fam*s_Foffset*acf!E123*s_ET_ow*(1/24)*s_EF_ow*(1/365)))*Rad_Spec!BF123,".")</f>
        <v>75018.946521592487</v>
      </c>
      <c r="P123" s="30">
        <f>IFERROR((s_DL/(Rad_Spec!BA123*s_GSF_s*s_Fam*s_Foffset*acf!F123*s_ET_ow*(1/24)*s_EF_ow*(1/365)))*Rad_Spec!BF123,".")</f>
        <v>31270.421412102176</v>
      </c>
      <c r="Q123" s="30">
        <f>IFERROR((s_DL/(Rad_Spec!BB123*s_GSF_s*s_Fam*s_Foffset*acf!G123*s_ET_ow*(1/24)*s_EF_ow*(1/365)))*Rad_Spec!BF123,".")</f>
        <v>23293.597961962339</v>
      </c>
      <c r="R123" s="30">
        <f>IFERROR((s_DL/(Rad_Spec!AY123*s_GSF_s*s_Fam*s_Foffset*acf!C123*s_ET_ow*(1/24)*s_EF_ow*(1/365)))*Rad_Spec!BF123,".")</f>
        <v>35779.223500674772</v>
      </c>
    </row>
    <row r="124" spans="1:18">
      <c r="A124" s="88" t="s">
        <v>131</v>
      </c>
      <c r="B124" s="28"/>
      <c r="C124" s="30">
        <f>IFERROR((s_DL/(k_decay*Rad_Spec!V124*s_IFD_ow*s_EF_ow))*Rad_Spec!BF124,".")</f>
        <v>0.83264264493717088</v>
      </c>
      <c r="D124" s="30">
        <f>IFERROR((s_DL/(k_decay*Rad_Spec!AN124*s_IRA_ow*(1/s_PEFm_ui)*s_SLF*s_ET_ow*s_EF_ow))*Rad_Spec!BF124,".")</f>
        <v>1.4362665776040354E-4</v>
      </c>
      <c r="E124" s="30">
        <f>IFERROR((s_DL/(k_decay*Rad_Spec!AN124*s_IRA_ow*(1/s_PEF)*s_SLF*s_ET_ow*s_EF_ow))*Rad_Spec!BF124,".")</f>
        <v>5.1157608237763164E-2</v>
      </c>
      <c r="F124" s="30">
        <f>IFERROR((s_DL/(k_decay*Rad_Spec!AY124*s_GSF_s*s_Fam*s_Foffset*acf!C124*s_ET_ow*(1/24)*s_EF_ow*(1/365)))*Rad_Spec!BF124,".")</f>
        <v>33186.84457705135</v>
      </c>
      <c r="G124" s="30">
        <f t="shared" si="6"/>
        <v>4.8196347780750555E-2</v>
      </c>
      <c r="H124" s="30">
        <f t="shared" si="7"/>
        <v>1.4360188653758649E-4</v>
      </c>
      <c r="I124" s="89">
        <f>IFERROR((s_DL/(Rad_Spec!AV124*s_GSF_s*s_Fam*s_Foffset*Fsurf!C124*s_EF_ow*(1/365)*s_ET_ow*(1/24)))*Rad_Spec!BF124,".")</f>
        <v>47572.864157973338</v>
      </c>
      <c r="J124" s="30">
        <f>IFERROR((s_DL/(Rad_Spec!AZ124*s_GSF_s*s_Fam*s_Foffset*Fsurf!C124*s_EF_ow*(1/365)*s_ET_ow*(1/24)))*Rad_Spec!BF124,".")</f>
        <v>104898.44897765276</v>
      </c>
      <c r="K124" s="30">
        <f>IFERROR((s_DL/(Rad_Spec!BA124*s_GSF_s*s_Fam*s_Foffset*Fsurf!C124*s_EF_ow*(1/365)*s_ET_ow*(1/24)))*Rad_Spec!BF124,".")</f>
        <v>56416.537623237629</v>
      </c>
      <c r="L124" s="30">
        <f>IFERROR((s_DL/(Rad_Spec!BB124*s_GSF_s*s_Fam*s_Foffset*Fsurf!C124*s_EF_ow*(1/365)*s_ET_ow*(1/24)))*Rad_Spec!BF124,".")</f>
        <v>47831.412332744934</v>
      </c>
      <c r="M124" s="30">
        <f>IFERROR((s_DL/(Rad_Spec!AY124*s_GSF_s*s_Fam*s_Foffset*Fsurf!C124*s_EF_ow*(1/365)*s_ET_ow*(1/24)))*Rad_Spec!BF124,".")</f>
        <v>24247.412164408757</v>
      </c>
      <c r="N124" s="30">
        <f>IFERROR((s_DL/(Rad_Spec!AV124*s_GSF_s*s_Fam*s_Foffset*acf!D124*s_ET_ow*(1/24)*s_EF_ow*(1/365)))*Rad_Spec!BF124,".")</f>
        <v>57610.738495305719</v>
      </c>
      <c r="O124" s="30">
        <f>IFERROR((s_DL/(Rad_Spec!AZ124*s_GSF_s*s_Fam*s_Foffset*acf!E124*s_ET_ow*(1/24)*s_EF_ow*(1/365)))*Rad_Spec!BF124,".")</f>
        <v>129291.48454871113</v>
      </c>
      <c r="P124" s="30">
        <f>IFERROR((s_DL/(Rad_Spec!BA124*s_GSF_s*s_Fam*s_Foffset*acf!F124*s_ET_ow*(1/24)*s_EF_ow*(1/365)))*Rad_Spec!BF124,".")</f>
        <v>70150.43850089451</v>
      </c>
      <c r="Q124" s="30">
        <f>IFERROR((s_DL/(Rad_Spec!BB124*s_GSF_s*s_Fam*s_Foffset*acf!G124*s_ET_ow*(1/24)*s_EF_ow*(1/365)))*Rad_Spec!BF124,".")</f>
        <v>59172.871932473347</v>
      </c>
      <c r="R124" s="30">
        <f>IFERROR((s_DL/(Rad_Spec!AY124*s_GSF_s*s_Fam*s_Foffset*acf!C124*s_ET_ow*(1/24)*s_EF_ow*(1/365)))*Rad_Spec!BF124,".")</f>
        <v>29363.61613109901</v>
      </c>
    </row>
    <row r="125" spans="1:18">
      <c r="A125" s="88" t="s">
        <v>132</v>
      </c>
      <c r="B125" s="28"/>
      <c r="C125" s="30">
        <f>IFERROR((s_DL/(k_decay*Rad_Spec!V125*s_IFD_ow*s_EF_ow))*Rad_Spec!BF125,".")</f>
        <v>0.88256427549546923</v>
      </c>
      <c r="D125" s="30">
        <f>IFERROR((s_DL/(k_decay*Rad_Spec!AN125*s_IRA_ow*(1/s_PEFm_ui)*s_SLF*s_ET_ow*s_EF_ow))*Rad_Spec!BF125,".")</f>
        <v>1.5888577850082822E-4</v>
      </c>
      <c r="E125" s="30">
        <f>IFERROR((s_DL/(k_decay*Rad_Spec!AN125*s_IRA_ow*(1/s_PEF)*s_SLF*s_ET_ow*s_EF_ow))*Rad_Spec!BF125,".")</f>
        <v>5.6592672543120698E-2</v>
      </c>
      <c r="F125" s="30">
        <f>IFERROR((s_DL/(k_decay*Rad_Spec!AY125*s_GSF_s*s_Fam*s_Foffset*acf!C125*s_ET_ow*(1/24)*s_EF_ow*(1/365)))*Rad_Spec!BF125,".")</f>
        <v>136.81057494397803</v>
      </c>
      <c r="G125" s="30">
        <f t="shared" si="6"/>
        <v>5.3161788231384989E-2</v>
      </c>
      <c r="H125" s="30">
        <f t="shared" si="7"/>
        <v>1.5885699539465795E-4</v>
      </c>
      <c r="I125" s="89">
        <f>IFERROR((s_DL/(Rad_Spec!AV125*s_GSF_s*s_Fam*s_Foffset*Fsurf!C125*s_EF_ow*(1/365)*s_ET_ow*(1/24)))*Rad_Spec!BF125,".")</f>
        <v>25.837506176788519</v>
      </c>
      <c r="J125" s="30">
        <f>IFERROR((s_DL/(Rad_Spec!AZ125*s_GSF_s*s_Fam*s_Foffset*Fsurf!C125*s_EF_ow*(1/365)*s_ET_ow*(1/24)))*Rad_Spec!BF125,".")</f>
        <v>102.96561972684053</v>
      </c>
      <c r="K125" s="30">
        <f>IFERROR((s_DL/(Rad_Spec!BA125*s_GSF_s*s_Fam*s_Foffset*Fsurf!C125*s_EF_ow*(1/365)*s_ET_ow*(1/24)))*Rad_Spec!BF125,".")</f>
        <v>37.265633908829592</v>
      </c>
      <c r="L125" s="30">
        <f>IFERROR((s_DL/(Rad_Spec!BB125*s_GSF_s*s_Fam*s_Foffset*Fsurf!C125*s_EF_ow*(1/365)*s_ET_ow*(1/24)))*Rad_Spec!BF125,".")</f>
        <v>26.545383058344367</v>
      </c>
      <c r="M125" s="30">
        <f>IFERROR((s_DL/(Rad_Spec!AY125*s_GSF_s*s_Fam*s_Foffset*Fsurf!C125*s_EF_ow*(1/365)*s_ET_ow*(1/24)))*Rad_Spec!BF125,".")</f>
        <v>103.910145634945</v>
      </c>
      <c r="N125" s="30">
        <f>IFERROR((s_DL/(Rad_Spec!AV125*s_GSF_s*s_Fam*s_Foffset*acf!D125*s_ET_ow*(1/24)*s_EF_ow*(1/365)))*Rad_Spec!BF125,".")</f>
        <v>34.079787558976733</v>
      </c>
      <c r="O125" s="30">
        <f>IFERROR((s_DL/(Rad_Spec!AZ125*s_GSF_s*s_Fam*s_Foffset*acf!E125*s_ET_ow*(1/24)*s_EF_ow*(1/365)))*Rad_Spec!BF125,".")</f>
        <v>127.41995441196515</v>
      </c>
      <c r="P125" s="30">
        <f>IFERROR((s_DL/(Rad_Spec!BA125*s_GSF_s*s_Fam*s_Foffset*acf!F125*s_ET_ow*(1/24)*s_EF_ow*(1/365)))*Rad_Spec!BF125,".")</f>
        <v>45.817861032463512</v>
      </c>
      <c r="Q125" s="30">
        <f>IFERROR((s_DL/(Rad_Spec!BB125*s_GSF_s*s_Fam*s_Foffset*acf!G125*s_ET_ow*(1/24)*s_EF_ow*(1/365)))*Rad_Spec!BF125,".")</f>
        <v>32.930623848054232</v>
      </c>
      <c r="R125" s="30">
        <f>IFERROR((s_DL/(Rad_Spec!AY125*s_GSF_s*s_Fam*s_Foffset*acf!C125*s_ET_ow*(1/24)*s_EF_ow*(1/365)))*Rad_Spec!BF125,".")</f>
        <v>121.04956818063528</v>
      </c>
    </row>
    <row r="126" spans="1:18">
      <c r="A126" s="88" t="s">
        <v>133</v>
      </c>
      <c r="B126" s="28"/>
      <c r="C126" s="30">
        <f>IFERROR((s_DL/(k_decay*Rad_Spec!V126*s_IFD_ow*s_EF_ow))*Rad_Spec!BF126,".")</f>
        <v>0.92412015891015753</v>
      </c>
      <c r="D126" s="30">
        <f>IFERROR((s_DL/(k_decay*Rad_Spec!AN126*s_IRA_ow*(1/s_PEFm_ui)*s_SLF*s_ET_ow*s_EF_ow))*Rad_Spec!BF126,".")</f>
        <v>1.6712297453089835E-4</v>
      </c>
      <c r="E126" s="30">
        <f>IFERROR((s_DL/(k_decay*Rad_Spec!AN126*s_IRA_ow*(1/s_PEF)*s_SLF*s_ET_ow*s_EF_ow))*Rad_Spec!BF126,".")</f>
        <v>5.9526635179687482E-2</v>
      </c>
      <c r="F126" s="30">
        <f>IFERROR((s_DL/(k_decay*Rad_Spec!AY126*s_GSF_s*s_Fam*s_Foffset*acf!C126*s_ET_ow*(1/24)*s_EF_ow*(1/365)))*Rad_Spec!BF126,".")</f>
        <v>49228.505488682888</v>
      </c>
      <c r="G126" s="30">
        <f t="shared" si="6"/>
        <v>5.5924241709862099E-2</v>
      </c>
      <c r="H126" s="30">
        <f t="shared" si="7"/>
        <v>1.670927559902197E-4</v>
      </c>
      <c r="I126" s="89">
        <f>IFERROR((s_DL/(Rad_Spec!AV126*s_GSF_s*s_Fam*s_Foffset*Fsurf!C126*s_EF_ow*(1/365)*s_ET_ow*(1/24)))*Rad_Spec!BF126,".")</f>
        <v>95975.668487024188</v>
      </c>
      <c r="J126" s="30">
        <f>IFERROR((s_DL/(Rad_Spec!AZ126*s_GSF_s*s_Fam*s_Foffset*Fsurf!C126*s_EF_ow*(1/365)*s_ET_ow*(1/24)))*Rad_Spec!BF126,".")</f>
        <v>206595.51174319524</v>
      </c>
      <c r="K126" s="30">
        <f>IFERROR((s_DL/(Rad_Spec!BA126*s_GSF_s*s_Fam*s_Foffset*Fsurf!C126*s_EF_ow*(1/365)*s_ET_ow*(1/24)))*Rad_Spec!BF126,".")</f>
        <v>123090.47273091073</v>
      </c>
      <c r="L126" s="30">
        <f>IFERROR((s_DL/(Rad_Spec!BB126*s_GSF_s*s_Fam*s_Foffset*Fsurf!C126*s_EF_ow*(1/365)*s_ET_ow*(1/24)))*Rad_Spec!BF126,".")</f>
        <v>101627.81524549791</v>
      </c>
      <c r="M126" s="30">
        <f>IFERROR((s_DL/(Rad_Spec!AY126*s_GSF_s*s_Fam*s_Foffset*Fsurf!C126*s_EF_ow*(1/365)*s_ET_ow*(1/24)))*Rad_Spec!BF126,".")</f>
        <v>35967.983037693477</v>
      </c>
      <c r="N126" s="30">
        <f>IFERROR((s_DL/(Rad_Spec!AV126*s_GSF_s*s_Fam*s_Foffset*acf!D126*s_ET_ow*(1/24)*s_EF_ow*(1/365)))*Rad_Spec!BF126,".")</f>
        <v>116226.53453778627</v>
      </c>
      <c r="O126" s="30">
        <f>IFERROR((s_DL/(Rad_Spec!AZ126*s_GSF_s*s_Fam*s_Foffset*acf!E126*s_ET_ow*(1/24)*s_EF_ow*(1/365)))*Rad_Spec!BF126,".")</f>
        <v>254288.59365086191</v>
      </c>
      <c r="P126" s="30">
        <f>IFERROR((s_DL/(Rad_Spec!BA126*s_GSF_s*s_Fam*s_Foffset*acf!F126*s_ET_ow*(1/24)*s_EF_ow*(1/365)))*Rad_Spec!BF126,".")</f>
        <v>151857.48552357912</v>
      </c>
      <c r="Q126" s="30">
        <f>IFERROR((s_DL/(Rad_Spec!BB126*s_GSF_s*s_Fam*s_Foffset*acf!G126*s_ET_ow*(1/24)*s_EF_ow*(1/365)))*Rad_Spec!BF126,".")</f>
        <v>124957.43421267807</v>
      </c>
      <c r="R126" s="30">
        <f>IFERROR((s_DL/(Rad_Spec!AY126*s_GSF_s*s_Fam*s_Foffset*acf!C126*s_ET_ow*(1/24)*s_EF_ow*(1/365)))*Rad_Spec!BF126,".")</f>
        <v>43557.227458646812</v>
      </c>
    </row>
    <row r="127" spans="1:18">
      <c r="A127" s="88" t="s">
        <v>134</v>
      </c>
      <c r="B127" s="28"/>
      <c r="C127" s="30" t="str">
        <f>IFERROR((s_DL/(k_decay*Rad_Spec!V127*s_IFD_ow*s_EF_ow))*Rad_Spec!BF127,".")</f>
        <v>.</v>
      </c>
      <c r="D127" s="30" t="str">
        <f>IFERROR((s_DL/(k_decay*Rad_Spec!AN127*s_IRA_ow*(1/s_PEFm_ui)*s_SLF*s_ET_ow*s_EF_ow))*Rad_Spec!BF127,".")</f>
        <v>.</v>
      </c>
      <c r="E127" s="30" t="str">
        <f>IFERROR((s_DL/(k_decay*Rad_Spec!AN127*s_IRA_ow*(1/s_PEF)*s_SLF*s_ET_ow*s_EF_ow))*Rad_Spec!BF127,".")</f>
        <v>.</v>
      </c>
      <c r="F127" s="30" t="str">
        <f>IFERROR((s_DL/(k_decay*Rad_Spec!AY127*s_GSF_s*s_Fam*s_Foffset*acf!C127*s_ET_ow*(1/24)*s_EF_ow*(1/365)))*Rad_Spec!BF127,".")</f>
        <v>.</v>
      </c>
      <c r="G127" s="30" t="str">
        <f t="shared" si="6"/>
        <v>.</v>
      </c>
      <c r="H127" s="30" t="str">
        <f t="shared" si="7"/>
        <v>.</v>
      </c>
      <c r="I127" s="89" t="str">
        <f>IFERROR((s_DL/(Rad_Spec!AV127*s_GSF_s*s_Fam*s_Foffset*Fsurf!C127*s_EF_ow*(1/365)*s_ET_ow*(1/24)))*Rad_Spec!BF127,".")</f>
        <v>.</v>
      </c>
      <c r="J127" s="30" t="str">
        <f>IFERROR((s_DL/(Rad_Spec!AZ127*s_GSF_s*s_Fam*s_Foffset*Fsurf!C127*s_EF_ow*(1/365)*s_ET_ow*(1/24)))*Rad_Spec!BF127,".")</f>
        <v>.</v>
      </c>
      <c r="K127" s="30" t="str">
        <f>IFERROR((s_DL/(Rad_Spec!BA127*s_GSF_s*s_Fam*s_Foffset*Fsurf!C127*s_EF_ow*(1/365)*s_ET_ow*(1/24)))*Rad_Spec!BF127,".")</f>
        <v>.</v>
      </c>
      <c r="L127" s="30" t="str">
        <f>IFERROR((s_DL/(Rad_Spec!BB127*s_GSF_s*s_Fam*s_Foffset*Fsurf!C127*s_EF_ow*(1/365)*s_ET_ow*(1/24)))*Rad_Spec!BF127,".")</f>
        <v>.</v>
      </c>
      <c r="M127" s="30" t="str">
        <f>IFERROR((s_DL/(Rad_Spec!AY127*s_GSF_s*s_Fam*s_Foffset*Fsurf!C127*s_EF_ow*(1/365)*s_ET_ow*(1/24)))*Rad_Spec!BF127,".")</f>
        <v>.</v>
      </c>
      <c r="N127" s="30" t="str">
        <f>IFERROR((s_DL/(Rad_Spec!AV127*s_GSF_s*s_Fam*s_Foffset*acf!D127*s_ET_ow*(1/24)*s_EF_ow*(1/365)))*Rad_Spec!BF127,".")</f>
        <v>.</v>
      </c>
      <c r="O127" s="30" t="str">
        <f>IFERROR((s_DL/(Rad_Spec!AZ127*s_GSF_s*s_Fam*s_Foffset*acf!E127*s_ET_ow*(1/24)*s_EF_ow*(1/365)))*Rad_Spec!BF127,".")</f>
        <v>.</v>
      </c>
      <c r="P127" s="30" t="str">
        <f>IFERROR((s_DL/(Rad_Spec!BA127*s_GSF_s*s_Fam*s_Foffset*acf!F127*s_ET_ow*(1/24)*s_EF_ow*(1/365)))*Rad_Spec!BF127,".")</f>
        <v>.</v>
      </c>
      <c r="Q127" s="30" t="str">
        <f>IFERROR((s_DL/(Rad_Spec!BB127*s_GSF_s*s_Fam*s_Foffset*acf!G127*s_ET_ow*(1/24)*s_EF_ow*(1/365)))*Rad_Spec!BF127,".")</f>
        <v>.</v>
      </c>
      <c r="R127" s="30" t="str">
        <f>IFERROR((s_DL/(Rad_Spec!AY127*s_GSF_s*s_Fam*s_Foffset*acf!C127*s_ET_ow*(1/24)*s_EF_ow*(1/365)))*Rad_Spec!BF127,".")</f>
        <v>.</v>
      </c>
    </row>
    <row r="128" spans="1:18">
      <c r="A128" s="88" t="s">
        <v>135</v>
      </c>
      <c r="B128" s="28"/>
      <c r="C128" s="30">
        <f>IFERROR((s_DL/(k_decay*Rad_Spec!V128*s_IFD_ow*s_EF_ow))*Rad_Spec!BF128,".")</f>
        <v>323.81263022615269</v>
      </c>
      <c r="D128" s="30">
        <f>IFERROR((s_DL/(k_decay*Rad_Spec!AN128*s_IRA_ow*(1/s_PEFm_ui)*s_SLF*s_ET_ow*s_EF_ow))*Rad_Spec!BF128,".")</f>
        <v>1.1934479339356714</v>
      </c>
      <c r="E128" s="30">
        <f>IFERROR((s_DL/(k_decay*Rad_Spec!AN128*s_IRA_ow*(1/s_PEF)*s_SLF*s_ET_ow*s_EF_ow))*Rad_Spec!BF128,".")</f>
        <v>425.08781314328468</v>
      </c>
      <c r="F128" s="30">
        <f>IFERROR((s_DL/(k_decay*Rad_Spec!AY128*s_GSF_s*s_Fam*s_Foffset*acf!C128*s_ET_ow*(1/24)*s_EF_ow*(1/365)))*Rad_Spec!BF128,".")</f>
        <v>424230.3909403102</v>
      </c>
      <c r="G128" s="30">
        <f t="shared" si="6"/>
        <v>183.72160472555132</v>
      </c>
      <c r="H128" s="30">
        <f t="shared" si="7"/>
        <v>1.189062166267512</v>
      </c>
      <c r="I128" s="89">
        <f>IFERROR((s_DL/(Rad_Spec!AV128*s_GSF_s*s_Fam*s_Foffset*Fsurf!C128*s_EF_ow*(1/365)*s_ET_ow*(1/24)))*Rad_Spec!BF128,".")</f>
        <v>171165.50993944635</v>
      </c>
      <c r="J128" s="30">
        <f>IFERROR((s_DL/(Rad_Spec!AZ128*s_GSF_s*s_Fam*s_Foffset*Fsurf!C128*s_EF_ow*(1/365)*s_ET_ow*(1/24)))*Rad_Spec!BF128,".")</f>
        <v>466172.91565351264</v>
      </c>
      <c r="K128" s="30">
        <f>IFERROR((s_DL/(Rad_Spec!BA128*s_GSF_s*s_Fam*s_Foffset*Fsurf!C128*s_EF_ow*(1/365)*s_ET_ow*(1/24)))*Rad_Spec!BF128,".")</f>
        <v>211817.31855006484</v>
      </c>
      <c r="L128" s="30">
        <f>IFERROR((s_DL/(Rad_Spec!BB128*s_GSF_s*s_Fam*s_Foffset*Fsurf!C128*s_EF_ow*(1/365)*s_ET_ow*(1/24)))*Rad_Spec!BF128,".")</f>
        <v>172912.09677556311</v>
      </c>
      <c r="M128" s="30">
        <f>IFERROR((s_DL/(Rad_Spec!AY128*s_GSF_s*s_Fam*s_Foffset*Fsurf!C128*s_EF_ow*(1/365)*s_ET_ow*(1/24)))*Rad_Spec!BF128,".")</f>
        <v>324285.3565832068</v>
      </c>
      <c r="N128" s="30">
        <f>IFERROR((s_DL/(Rad_Spec!AV128*s_GSF_s*s_Fam*s_Foffset*acf!D128*s_ET_ow*(1/24)*s_EF_ow*(1/365)))*Rad_Spec!BF128,".")</f>
        <v>202212.30012692424</v>
      </c>
      <c r="O128" s="30">
        <f>IFERROR((s_DL/(Rad_Spec!AZ128*s_GSF_s*s_Fam*s_Foffset*acf!E128*s_ET_ow*(1/24)*s_EF_ow*(1/365)))*Rad_Spec!BF128,".")</f>
        <v>574267.71574303927</v>
      </c>
      <c r="P128" s="30">
        <f>IFERROR((s_DL/(Rad_Spec!BA128*s_GSF_s*s_Fam*s_Foffset*acf!F128*s_ET_ow*(1/24)*s_EF_ow*(1/365)))*Rad_Spec!BF128,".")</f>
        <v>263786.43382692302</v>
      </c>
      <c r="Q128" s="30">
        <f>IFERROR((s_DL/(Rad_Spec!BB128*s_GSF_s*s_Fam*s_Foffset*acf!G128*s_ET_ow*(1/24)*s_EF_ow*(1/365)))*Rad_Spec!BF128,".")</f>
        <v>214606.63047615226</v>
      </c>
      <c r="R128" s="30">
        <f>IFERROR((s_DL/(Rad_Spec!AY128*s_GSF_s*s_Fam*s_Foffset*acf!C128*s_ET_ow*(1/24)*s_EF_ow*(1/365)))*Rad_Spec!BF128,".")</f>
        <v>375357.72109323356</v>
      </c>
    </row>
    <row r="129" spans="1:18">
      <c r="A129" s="88" t="s">
        <v>136</v>
      </c>
      <c r="B129" s="28"/>
      <c r="C129" s="30" t="str">
        <f>IFERROR((s_DL/(k_decay*Rad_Spec!V129*s_IFD_ow*s_EF_ow))*Rad_Spec!BF129,".")</f>
        <v>.</v>
      </c>
      <c r="D129" s="30" t="str">
        <f>IFERROR((s_DL/(k_decay*Rad_Spec!AN129*s_IRA_ow*(1/s_PEFm_ui)*s_SLF*s_ET_ow*s_EF_ow))*Rad_Spec!BF129,".")</f>
        <v>.</v>
      </c>
      <c r="E129" s="30" t="str">
        <f>IFERROR((s_DL/(k_decay*Rad_Spec!AN129*s_IRA_ow*(1/s_PEF)*s_SLF*s_ET_ow*s_EF_ow))*Rad_Spec!BF129,".")</f>
        <v>.</v>
      </c>
      <c r="F129" s="30">
        <f>IFERROR((s_DL/(k_decay*Rad_Spec!AY129*s_GSF_s*s_Fam*s_Foffset*acf!C129*s_ET_ow*(1/24)*s_EF_ow*(1/365)))*Rad_Spec!BF129,".")</f>
        <v>511938.20821000502</v>
      </c>
      <c r="G129" s="30">
        <f t="shared" si="6"/>
        <v>511938.20821000508</v>
      </c>
      <c r="H129" s="30">
        <f t="shared" si="7"/>
        <v>511938.20821000508</v>
      </c>
      <c r="I129" s="89">
        <f>IFERROR((s_DL/(Rad_Spec!AV129*s_GSF_s*s_Fam*s_Foffset*Fsurf!C129*s_EF_ow*(1/365)*s_ET_ow*(1/24)))*Rad_Spec!BF129,".")</f>
        <v>88875.185307198175</v>
      </c>
      <c r="J129" s="30">
        <f>IFERROR((s_DL/(Rad_Spec!AZ129*s_GSF_s*s_Fam*s_Foffset*Fsurf!C129*s_EF_ow*(1/365)*s_ET_ow*(1/24)))*Rad_Spec!BF129,".")</f>
        <v>420355.60618269409</v>
      </c>
      <c r="K129" s="30">
        <f>IFERROR((s_DL/(Rad_Spec!BA129*s_GSF_s*s_Fam*s_Foffset*Fsurf!C129*s_EF_ow*(1/365)*s_ET_ow*(1/24)))*Rad_Spec!BF129,".")</f>
        <v>150757.58412368019</v>
      </c>
      <c r="L129" s="30">
        <f>IFERROR((s_DL/(Rad_Spec!BB129*s_GSF_s*s_Fam*s_Foffset*Fsurf!C129*s_EF_ow*(1/365)*s_ET_ow*(1/24)))*Rad_Spec!BF129,".")</f>
        <v>98541.652135752985</v>
      </c>
      <c r="M129" s="30">
        <f>IFERROR((s_DL/(Rad_Spec!AY129*s_GSF_s*s_Fam*s_Foffset*Fsurf!C129*s_EF_ow*(1/365)*s_ET_ow*(1/24)))*Rad_Spec!BF129,".")</f>
        <v>401937.26169887057</v>
      </c>
      <c r="N129" s="30">
        <f>IFERROR((s_DL/(Rad_Spec!AV129*s_GSF_s*s_Fam*s_Foffset*acf!D129*s_ET_ow*(1/24)*s_EF_ow*(1/365)))*Rad_Spec!BF129,".")</f>
        <v>100087.13176133698</v>
      </c>
      <c r="O129" s="30">
        <f>IFERROR((s_DL/(Rad_Spec!AZ129*s_GSF_s*s_Fam*s_Foffset*acf!E129*s_ET_ow*(1/24)*s_EF_ow*(1/365)))*Rad_Spec!BF129,".")</f>
        <v>464869.29626991914</v>
      </c>
      <c r="P129" s="30">
        <f>IFERROR((s_DL/(Rad_Spec!BA129*s_GSF_s*s_Fam*s_Foffset*acf!F129*s_ET_ow*(1/24)*s_EF_ow*(1/365)))*Rad_Spec!BF129,".")</f>
        <v>168102.47730739432</v>
      </c>
      <c r="Q129" s="30">
        <f>IFERROR((s_DL/(Rad_Spec!BB129*s_GSF_s*s_Fam*s_Foffset*acf!G129*s_ET_ow*(1/24)*s_EF_ow*(1/365)))*Rad_Spec!BF129,".")</f>
        <v>110319.06488598189</v>
      </c>
      <c r="R129" s="30">
        <f>IFERROR((s_DL/(Rad_Spec!AY129*s_GSF_s*s_Fam*s_Foffset*acf!C129*s_ET_ow*(1/24)*s_EF_ow*(1/365)))*Rad_Spec!BF129,".")</f>
        <v>452961.32308752486</v>
      </c>
    </row>
    <row r="130" spans="1:18">
      <c r="A130" s="88" t="s">
        <v>137</v>
      </c>
      <c r="B130" s="28"/>
      <c r="C130" s="30">
        <f>IFERROR((s_DL/(k_decay*Rad_Spec!V130*s_IFD_ow*s_EF_ow))*Rad_Spec!BF130,".")</f>
        <v>510169.73720343172</v>
      </c>
      <c r="D130" s="30">
        <f>IFERROR((s_DL/(k_decay*Rad_Spec!AN130*s_IRA_ow*(1/s_PEFm_ui)*s_SLF*s_ET_ow*s_EF_ow))*Rad_Spec!BF130,".")</f>
        <v>28326.986315657166</v>
      </c>
      <c r="E130" s="30">
        <f>IFERROR((s_DL/(k_decay*Rad_Spec!AN130*s_IRA_ow*(1/s_PEF)*s_SLF*s_ET_ow*s_EF_ow))*Rad_Spec!BF130,".")</f>
        <v>10089637.19611375</v>
      </c>
      <c r="F130" s="30">
        <f>IFERROR((s_DL/(k_decay*Rad_Spec!AY130*s_GSF_s*s_Fam*s_Foffset*acf!C130*s_ET_ow*(1/24)*s_EF_ow*(1/365)))*Rad_Spec!BF130,".")</f>
        <v>44866.950432294841</v>
      </c>
      <c r="G130" s="30">
        <f t="shared" si="6"/>
        <v>41072.20791290456</v>
      </c>
      <c r="H130" s="30">
        <f t="shared" si="7"/>
        <v>16792.532791200239</v>
      </c>
      <c r="I130" s="89" t="str">
        <f>IFERROR((s_DL/(Rad_Spec!AV130*s_GSF_s*s_Fam*s_Foffset*Fsurf!C130*s_EF_ow*(1/365)*s_ET_ow*(1/24)))*Rad_Spec!BF130,".")</f>
        <v>.</v>
      </c>
      <c r="J130" s="30" t="str">
        <f>IFERROR((s_DL/(Rad_Spec!AZ130*s_GSF_s*s_Fam*s_Foffset*Fsurf!C130*s_EF_ow*(1/365)*s_ET_ow*(1/24)))*Rad_Spec!BF130,".")</f>
        <v>.</v>
      </c>
      <c r="K130" s="30" t="str">
        <f>IFERROR((s_DL/(Rad_Spec!BA130*s_GSF_s*s_Fam*s_Foffset*Fsurf!C130*s_EF_ow*(1/365)*s_ET_ow*(1/24)))*Rad_Spec!BF130,".")</f>
        <v>.</v>
      </c>
      <c r="L130" s="30" t="str">
        <f>IFERROR((s_DL/(Rad_Spec!BB130*s_GSF_s*s_Fam*s_Foffset*Fsurf!C130*s_EF_ow*(1/365)*s_ET_ow*(1/24)))*Rad_Spec!BF130,".")</f>
        <v>.</v>
      </c>
      <c r="M130" s="30" t="str">
        <f>IFERROR((s_DL/(Rad_Spec!AY130*s_GSF_s*s_Fam*s_Foffset*Fsurf!C130*s_EF_ow*(1/365)*s_ET_ow*(1/24)))*Rad_Spec!BF130,".")</f>
        <v>.</v>
      </c>
      <c r="N130" s="30">
        <f>IFERROR((s_DL/(Rad_Spec!AV130*s_GSF_s*s_Fam*s_Foffset*acf!D130*s_ET_ow*(1/24)*s_EF_ow*(1/365)))*Rad_Spec!BF130,".")</f>
        <v>8008.0976925778705</v>
      </c>
      <c r="O130" s="30">
        <f>IFERROR((s_DL/(Rad_Spec!AZ130*s_GSF_s*s_Fam*s_Foffset*acf!E130*s_ET_ow*(1/24)*s_EF_ow*(1/365)))*Rad_Spec!BF130,".")</f>
        <v>38968.451227686317</v>
      </c>
      <c r="P130" s="30">
        <f>IFERROR((s_DL/(Rad_Spec!BA130*s_GSF_s*s_Fam*s_Foffset*acf!F130*s_ET_ow*(1/24)*s_EF_ow*(1/365)))*Rad_Spec!BF130,".")</f>
        <v>13837.532473067118</v>
      </c>
      <c r="Q130" s="30">
        <f>IFERROR((s_DL/(Rad_Spec!BB130*s_GSF_s*s_Fam*s_Foffset*acf!G130*s_ET_ow*(1/24)*s_EF_ow*(1/365)))*Rad_Spec!BF130,".")</f>
        <v>9023.645180955009</v>
      </c>
      <c r="R130" s="30">
        <f>IFERROR((s_DL/(Rad_Spec!AY130*s_GSF_s*s_Fam*s_Foffset*acf!C130*s_ET_ow*(1/24)*s_EF_ow*(1/365)))*Rad_Spec!BF130,".")</f>
        <v>39698.137206390857</v>
      </c>
    </row>
    <row r="131" spans="1:18">
      <c r="A131" s="88" t="s">
        <v>138</v>
      </c>
      <c r="B131" s="28"/>
      <c r="C131" s="30">
        <f>IFERROR((s_DL/(k_decay*Rad_Spec!V131*s_IFD_ow*s_EF_ow))*Rad_Spec!BF131,".")</f>
        <v>2162156.6111179553</v>
      </c>
      <c r="D131" s="30">
        <f>IFERROR((s_DL/(k_decay*Rad_Spec!AN131*s_IRA_ow*(1/s_PEFm_ui)*s_SLF*s_ET_ow*s_EF_ow))*Rad_Spec!BF131,".")</f>
        <v>131274.59275541495</v>
      </c>
      <c r="E131" s="30">
        <f>IFERROR((s_DL/(k_decay*Rad_Spec!AN131*s_IRA_ow*(1/s_PEF)*s_SLF*s_ET_ow*s_EF_ow))*Rad_Spec!BF131,".")</f>
        <v>46757992.509694614</v>
      </c>
      <c r="F131" s="30">
        <f>IFERROR((s_DL/(k_decay*Rad_Spec!AY131*s_GSF_s*s_Fam*s_Foffset*acf!C131*s_ET_ow*(1/24)*s_EF_ow*(1/365)))*Rad_Spec!BF131,".")</f>
        <v>2032899.9989745033</v>
      </c>
      <c r="G131" s="30">
        <f t="shared" si="6"/>
        <v>1024804.3467640876</v>
      </c>
      <c r="H131" s="30">
        <f t="shared" si="7"/>
        <v>116658.48685872214</v>
      </c>
      <c r="I131" s="89" t="str">
        <f>IFERROR((s_DL/(Rad_Spec!AV131*s_GSF_s*s_Fam*s_Foffset*Fsurf!C131*s_EF_ow*(1/365)*s_ET_ow*(1/24)))*Rad_Spec!BF131,".")</f>
        <v>.</v>
      </c>
      <c r="J131" s="30" t="str">
        <f>IFERROR((s_DL/(Rad_Spec!AZ131*s_GSF_s*s_Fam*s_Foffset*Fsurf!C131*s_EF_ow*(1/365)*s_ET_ow*(1/24)))*Rad_Spec!BF131,".")</f>
        <v>.</v>
      </c>
      <c r="K131" s="30" t="str">
        <f>IFERROR((s_DL/(Rad_Spec!BA131*s_GSF_s*s_Fam*s_Foffset*Fsurf!C131*s_EF_ow*(1/365)*s_ET_ow*(1/24)))*Rad_Spec!BF131,".")</f>
        <v>.</v>
      </c>
      <c r="L131" s="30" t="str">
        <f>IFERROR((s_DL/(Rad_Spec!BB131*s_GSF_s*s_Fam*s_Foffset*Fsurf!C131*s_EF_ow*(1/365)*s_ET_ow*(1/24)))*Rad_Spec!BF131,".")</f>
        <v>.</v>
      </c>
      <c r="M131" s="30" t="str">
        <f>IFERROR((s_DL/(Rad_Spec!AY131*s_GSF_s*s_Fam*s_Foffset*Fsurf!C131*s_EF_ow*(1/365)*s_ET_ow*(1/24)))*Rad_Spec!BF131,".")</f>
        <v>.</v>
      </c>
      <c r="N131" s="30">
        <f>IFERROR((s_DL/(Rad_Spec!AV131*s_GSF_s*s_Fam*s_Foffset*acf!D131*s_ET_ow*(1/24)*s_EF_ow*(1/365)))*Rad_Spec!BF131,".")</f>
        <v>893518.31421622506</v>
      </c>
      <c r="O131" s="30">
        <f>IFERROR((s_DL/(Rad_Spec!AZ131*s_GSF_s*s_Fam*s_Foffset*acf!E131*s_ET_ow*(1/24)*s_EF_ow*(1/365)))*Rad_Spec!BF131,".")</f>
        <v>2346214.957947514</v>
      </c>
      <c r="P131" s="30">
        <f>IFERROR((s_DL/(Rad_Spec!BA131*s_GSF_s*s_Fam*s_Foffset*acf!F131*s_ET_ow*(1/24)*s_EF_ow*(1/365)))*Rad_Spec!BF131,".")</f>
        <v>1180134.836483004</v>
      </c>
      <c r="Q131" s="30">
        <f>IFERROR((s_DL/(Rad_Spec!BB131*s_GSF_s*s_Fam*s_Foffset*acf!G131*s_ET_ow*(1/24)*s_EF_ow*(1/365)))*Rad_Spec!BF131,".")</f>
        <v>965512.44104130601</v>
      </c>
      <c r="R131" s="30">
        <f>IFERROR((s_DL/(Rad_Spec!AY131*s_GSF_s*s_Fam*s_Foffset*acf!C131*s_ET_ow*(1/24)*s_EF_ow*(1/365)))*Rad_Spec!BF131,".")</f>
        <v>1798703.5514692075</v>
      </c>
    </row>
    <row r="132" spans="1:18">
      <c r="A132" s="88" t="s">
        <v>139</v>
      </c>
      <c r="B132" s="28"/>
      <c r="C132" s="30">
        <f>IFERROR((s_DL/(k_decay*Rad_Spec!V132*s_IFD_ow*s_EF_ow))*Rad_Spec!BF132,".")</f>
        <v>16.887431545463869</v>
      </c>
      <c r="D132" s="30">
        <f>IFERROR((s_DL/(k_decay*Rad_Spec!AN132*s_IRA_ow*(1/s_PEFm_ui)*s_SLF*s_ET_ow*s_EF_ow))*Rad_Spec!BF132,".")</f>
        <v>0.91012759522985143</v>
      </c>
      <c r="E132" s="30">
        <f>IFERROR((s_DL/(k_decay*Rad_Spec!AN132*s_IRA_ow*(1/s_PEF)*s_SLF*s_ET_ow*s_EF_ow))*Rad_Spec!BF132,".")</f>
        <v>324.17346256721396</v>
      </c>
      <c r="F132" s="30">
        <f>IFERROR((s_DL/(k_decay*Rad_Spec!AY132*s_GSF_s*s_Fam*s_Foffset*acf!C132*s_ET_ow*(1/24)*s_EF_ow*(1/365)))*Rad_Spec!BF132,".")</f>
        <v>65.41346194310745</v>
      </c>
      <c r="G132" s="30">
        <f t="shared" si="6"/>
        <v>12.888627997455201</v>
      </c>
      <c r="H132" s="30">
        <f t="shared" si="7"/>
        <v>0.85233322761452945</v>
      </c>
      <c r="I132" s="89">
        <f>IFERROR((s_DL/(Rad_Spec!AV132*s_GSF_s*s_Fam*s_Foffset*Fsurf!C132*s_EF_ow*(1/365)*s_ET_ow*(1/24)))*Rad_Spec!BF132,".")</f>
        <v>9.6056439153464801</v>
      </c>
      <c r="J132" s="30">
        <f>IFERROR((s_DL/(Rad_Spec!AZ132*s_GSF_s*s_Fam*s_Foffset*Fsurf!C132*s_EF_ow*(1/365)*s_ET_ow*(1/24)))*Rad_Spec!BF132,".")</f>
        <v>52.368962453929804</v>
      </c>
      <c r="K132" s="30">
        <f>IFERROR((s_DL/(Rad_Spec!BA132*s_GSF_s*s_Fam*s_Foffset*Fsurf!C132*s_EF_ow*(1/365)*s_ET_ow*(1/24)))*Rad_Spec!BF132,".")</f>
        <v>18.125685289301632</v>
      </c>
      <c r="L132" s="30">
        <f>IFERROR((s_DL/(Rad_Spec!BB132*s_GSF_s*s_Fam*s_Foffset*Fsurf!C132*s_EF_ow*(1/365)*s_ET_ow*(1/24)))*Rad_Spec!BF132,".")</f>
        <v>11.297203850124477</v>
      </c>
      <c r="M132" s="30">
        <f>IFERROR((s_DL/(Rad_Spec!AY132*s_GSF_s*s_Fam*s_Foffset*Fsurf!C132*s_EF_ow*(1/365)*s_ET_ow*(1/24)))*Rad_Spec!BF132,".")</f>
        <v>53.451040615228777</v>
      </c>
      <c r="N132" s="30">
        <f>IFERROR((s_DL/(Rad_Spec!AV132*s_GSF_s*s_Fam*s_Foffset*acf!D132*s_ET_ow*(1/24)*s_EF_ow*(1/365)))*Rad_Spec!BF132,".")</f>
        <v>9.6688714269017115</v>
      </c>
      <c r="O132" s="30">
        <f>IFERROR((s_DL/(Rad_Spec!AZ132*s_GSF_s*s_Fam*s_Foffset*acf!E132*s_ET_ow*(1/24)*s_EF_ow*(1/365)))*Rad_Spec!BF132,".")</f>
        <v>53.167918082121403</v>
      </c>
      <c r="P132" s="30">
        <f>IFERROR((s_DL/(Rad_Spec!BA132*s_GSF_s*s_Fam*s_Foffset*acf!F132*s_ET_ow*(1/24)*s_EF_ow*(1/365)))*Rad_Spec!BF132,".")</f>
        <v>18.35790641212942</v>
      </c>
      <c r="Q132" s="30">
        <f>IFERROR((s_DL/(Rad_Spec!BB132*s_GSF_s*s_Fam*s_Foffset*acf!G132*s_ET_ow*(1/24)*s_EF_ow*(1/365)))*Rad_Spec!BF132,".")</f>
        <v>11.56968566239016</v>
      </c>
      <c r="R132" s="30">
        <f>IFERROR((s_DL/(Rad_Spec!AY132*s_GSF_s*s_Fam*s_Foffset*acf!C132*s_ET_ow*(1/24)*s_EF_ow*(1/365)))*Rad_Spec!BF132,".")</f>
        <v>57.87762623361531</v>
      </c>
    </row>
    <row r="133" spans="1:18">
      <c r="A133" s="88" t="s">
        <v>140</v>
      </c>
      <c r="B133" s="28"/>
      <c r="C133" s="30">
        <f>IFERROR((s_DL/(k_decay*Rad_Spec!V133*s_IFD_ow*s_EF_ow))*Rad_Spec!BF133,".")</f>
        <v>38.519403820426291</v>
      </c>
      <c r="D133" s="30">
        <f>IFERROR((s_DL/(k_decay*Rad_Spec!AN133*s_IRA_ow*(1/s_PEFm_ui)*s_SLF*s_ET_ow*s_EF_ow))*Rad_Spec!BF133,".")</f>
        <v>6.5937614751469087E-2</v>
      </c>
      <c r="E133" s="30">
        <f>IFERROR((s_DL/(k_decay*Rad_Spec!AN133*s_IRA_ow*(1/s_PEF)*s_SLF*s_ET_ow*s_EF_ow))*Rad_Spec!BF133,".")</f>
        <v>23.485965044284207</v>
      </c>
      <c r="F133" s="30" t="str">
        <f>IFERROR((s_DL/(k_decay*Rad_Spec!AY133*s_GSF_s*s_Fam*s_Foffset*acf!C133*s_ET_ow*(1/24)*s_EF_ow*(1/365)))*Rad_Spec!BF133,".")</f>
        <v>.</v>
      </c>
      <c r="G133" s="30">
        <f t="shared" si="6"/>
        <v>14.590113537217858</v>
      </c>
      <c r="H133" s="30">
        <f t="shared" si="7"/>
        <v>6.5824935457276051E-2</v>
      </c>
      <c r="I133" s="89" t="str">
        <f>IFERROR((s_DL/(Rad_Spec!AV133*s_GSF_s*s_Fam*s_Foffset*Fsurf!C133*s_EF_ow*(1/365)*s_ET_ow*(1/24)))*Rad_Spec!BF133,".")</f>
        <v>.</v>
      </c>
      <c r="J133" s="30" t="str">
        <f>IFERROR((s_DL/(Rad_Spec!AZ133*s_GSF_s*s_Fam*s_Foffset*Fsurf!C133*s_EF_ow*(1/365)*s_ET_ow*(1/24)))*Rad_Spec!BF133,".")</f>
        <v>.</v>
      </c>
      <c r="K133" s="30" t="str">
        <f>IFERROR((s_DL/(Rad_Spec!BA133*s_GSF_s*s_Fam*s_Foffset*Fsurf!C133*s_EF_ow*(1/365)*s_ET_ow*(1/24)))*Rad_Spec!BF133,".")</f>
        <v>.</v>
      </c>
      <c r="L133" s="30" t="str">
        <f>IFERROR((s_DL/(Rad_Spec!BB133*s_GSF_s*s_Fam*s_Foffset*Fsurf!C133*s_EF_ow*(1/365)*s_ET_ow*(1/24)))*Rad_Spec!BF133,".")</f>
        <v>.</v>
      </c>
      <c r="M133" s="30" t="str">
        <f>IFERROR((s_DL/(Rad_Spec!AY133*s_GSF_s*s_Fam*s_Foffset*Fsurf!C133*s_EF_ow*(1/365)*s_ET_ow*(1/24)))*Rad_Spec!BF133,".")</f>
        <v>.</v>
      </c>
      <c r="N133" s="30" t="str">
        <f>IFERROR((s_DL/(Rad_Spec!AV133*s_GSF_s*s_Fam*s_Foffset*acf!D133*s_ET_ow*(1/24)*s_EF_ow*(1/365)))*Rad_Spec!BF133,".")</f>
        <v>.</v>
      </c>
      <c r="O133" s="30" t="str">
        <f>IFERROR((s_DL/(Rad_Spec!AZ133*s_GSF_s*s_Fam*s_Foffset*acf!E133*s_ET_ow*(1/24)*s_EF_ow*(1/365)))*Rad_Spec!BF133,".")</f>
        <v>.</v>
      </c>
      <c r="P133" s="30" t="str">
        <f>IFERROR((s_DL/(Rad_Spec!BA133*s_GSF_s*s_Fam*s_Foffset*acf!F133*s_ET_ow*(1/24)*s_EF_ow*(1/365)))*Rad_Spec!BF133,".")</f>
        <v>.</v>
      </c>
      <c r="Q133" s="30" t="str">
        <f>IFERROR((s_DL/(Rad_Spec!BB133*s_GSF_s*s_Fam*s_Foffset*acf!G133*s_ET_ow*(1/24)*s_EF_ow*(1/365)))*Rad_Spec!BF133,".")</f>
        <v>.</v>
      </c>
      <c r="R133" s="30" t="str">
        <f>IFERROR((s_DL/(Rad_Spec!AY133*s_GSF_s*s_Fam*s_Foffset*acf!C133*s_ET_ow*(1/24)*s_EF_ow*(1/365)))*Rad_Spec!BF133,".")</f>
        <v>.</v>
      </c>
    </row>
    <row r="134" spans="1:18">
      <c r="A134" s="88" t="s">
        <v>141</v>
      </c>
      <c r="B134" s="28"/>
      <c r="C134" s="30">
        <f>IFERROR((s_DL/(k_decay*Rad_Spec!V134*s_IFD_ow*s_EF_ow))*Rad_Spec!BF134,".")</f>
        <v>7253.9430415894976</v>
      </c>
      <c r="D134" s="30">
        <f>IFERROR((s_DL/(k_decay*Rad_Spec!AN134*s_IRA_ow*(1/s_PEFm_ui)*s_SLF*s_ET_ow*s_EF_ow))*Rad_Spec!BF134,".")</f>
        <v>449.51902688507442</v>
      </c>
      <c r="E134" s="30">
        <f>IFERROR((s_DL/(k_decay*Rad_Spec!AN134*s_IRA_ow*(1/s_PEF)*s_SLF*s_ET_ow*s_EF_ow))*Rad_Spec!BF134,".")</f>
        <v>160111.76916174832</v>
      </c>
      <c r="F134" s="30">
        <f>IFERROR((s_DL/(k_decay*Rad_Spec!AY134*s_GSF_s*s_Fam*s_Foffset*acf!C134*s_ET_ow*(1/24)*s_EF_ow*(1/365)))*Rad_Spec!BF134,".")</f>
        <v>8733.2048346560532</v>
      </c>
      <c r="G134" s="30">
        <f t="shared" si="6"/>
        <v>3866.8683975674544</v>
      </c>
      <c r="H134" s="30">
        <f t="shared" si="7"/>
        <v>403.72044538217693</v>
      </c>
      <c r="I134" s="89">
        <f>IFERROR((s_DL/(Rad_Spec!AV134*s_GSF_s*s_Fam*s_Foffset*Fsurf!C134*s_EF_ow*(1/365)*s_ET_ow*(1/24)))*Rad_Spec!BF134,".")</f>
        <v>1469.81863438709</v>
      </c>
      <c r="J134" s="30">
        <f>IFERROR((s_DL/(Rad_Spec!AZ134*s_GSF_s*s_Fam*s_Foffset*Fsurf!C134*s_EF_ow*(1/365)*s_ET_ow*(1/24)))*Rad_Spec!BF134,".")</f>
        <v>7486.2031191730512</v>
      </c>
      <c r="K134" s="30">
        <f>IFERROR((s_DL/(Rad_Spec!BA134*s_GSF_s*s_Fam*s_Foffset*Fsurf!C134*s_EF_ow*(1/365)*s_ET_ow*(1/24)))*Rad_Spec!BF134,".")</f>
        <v>2622.6175633181406</v>
      </c>
      <c r="L134" s="30">
        <f>IFERROR((s_DL/(Rad_Spec!BB134*s_GSF_s*s_Fam*s_Foffset*Fsurf!C134*s_EF_ow*(1/365)*s_ET_ow*(1/24)))*Rad_Spec!BF134,".")</f>
        <v>1671.9186966153147</v>
      </c>
      <c r="M134" s="30">
        <f>IFERROR((s_DL/(Rad_Spec!AY134*s_GSF_s*s_Fam*s_Foffset*Fsurf!C134*s_EF_ow*(1/365)*s_ET_ow*(1/24)))*Rad_Spec!BF134,".")</f>
        <v>6984.6729516371342</v>
      </c>
      <c r="N134" s="30">
        <f>IFERROR((s_DL/(Rad_Spec!AV134*s_GSF_s*s_Fam*s_Foffset*acf!D134*s_ET_ow*(1/24)*s_EF_ow*(1/365)))*Rad_Spec!BF134,".")</f>
        <v>1595.4247877720602</v>
      </c>
      <c r="O134" s="30">
        <f>IFERROR((s_DL/(Rad_Spec!AZ134*s_GSF_s*s_Fam*s_Foffset*acf!E134*s_ET_ow*(1/24)*s_EF_ow*(1/365)))*Rad_Spec!BF134,".")</f>
        <v>7807.9086823335856</v>
      </c>
      <c r="P134" s="30">
        <f>IFERROR((s_DL/(Rad_Spec!BA134*s_GSF_s*s_Fam*s_Foffset*acf!F134*s_ET_ow*(1/24)*s_EF_ow*(1/365)))*Rad_Spec!BF134,".")</f>
        <v>2841.2044313445754</v>
      </c>
      <c r="Q134" s="30">
        <f>IFERROR((s_DL/(Rad_Spec!BB134*s_GSF_s*s_Fam*s_Foffset*acf!G134*s_ET_ow*(1/24)*s_EF_ow*(1/365)))*Rad_Spec!BF134,".")</f>
        <v>1791.3354815688729</v>
      </c>
      <c r="R134" s="30">
        <f>IFERROR((s_DL/(Rad_Spec!AY134*s_GSF_s*s_Fam*s_Foffset*acf!C134*s_ET_ow*(1/24)*s_EF_ow*(1/365)))*Rad_Spec!BF134,".")</f>
        <v>7727.1122828117595</v>
      </c>
    </row>
  </sheetData>
  <sheetProtection algorithmName="SHA-512" hashValue="MjObMfh8iNxiBARhJgHqKaRANobdx63SMbg+yNmb9DS2fcI4Sf3cahUIR7xdjGWWzrRa3IBGyjH0EYJPPGRYNw==" saltValue="WORvmdDBB6sakplowK9KaA==" spinCount="100000" sheet="1" objects="1" scenarios="1"/>
  <autoFilter ref="A1:R134" xr:uid="{00000000-0009-0000-0000-000007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6B2DCDDF9A8B4F835BB34FF09AE7D8" ma:contentTypeVersion="13" ma:contentTypeDescription="Create a new document." ma:contentTypeScope="" ma:versionID="80323a17e5051b4b221ba1ad6d2bce1b">
  <xsd:schema xmlns:xsd="http://www.w3.org/2001/XMLSchema" xmlns:xs="http://www.w3.org/2001/XMLSchema" xmlns:p="http://schemas.microsoft.com/office/2006/metadata/properties" xmlns:ns1="http://schemas.microsoft.com/sharepoint/v3" xmlns:ns3="2ad7c4d5-d52b-4dd4-9949-5aa5be7183ba" xmlns:ns4="df40ffa5-5c70-4194-8066-4a475ad992e8" targetNamespace="http://schemas.microsoft.com/office/2006/metadata/properties" ma:root="true" ma:fieldsID="456fbccd390c484a9f15e9154d7a4713" ns1:_="" ns3:_="" ns4:_="">
    <xsd:import namespace="http://schemas.microsoft.com/sharepoint/v3"/>
    <xsd:import namespace="2ad7c4d5-d52b-4dd4-9949-5aa5be7183ba"/>
    <xsd:import namespace="df40ffa5-5c70-4194-8066-4a475ad992e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1:_ip_UnifiedCompliancePolicyProperties" minOccurs="0"/>
                <xsd:element ref="ns1:_ip_UnifiedCompliancePolicyUIAc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d7c4d5-d52b-4dd4-9949-5aa5be7183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40ffa5-5c70-4194-8066-4a475ad992e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3832E53-6A66-454F-9789-90A4F5D2E6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ad7c4d5-d52b-4dd4-9949-5aa5be7183ba"/>
    <ds:schemaRef ds:uri="df40ffa5-5c70-4194-8066-4a475ad992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00066A-BF6A-4B01-B41D-40042727CFBD}">
  <ds:schemaRefs>
    <ds:schemaRef ds:uri="http://schemas.microsoft.com/sharepoint/v3/contenttype/forms"/>
  </ds:schemaRefs>
</ds:datastoreItem>
</file>

<file path=customXml/itemProps3.xml><?xml version="1.0" encoding="utf-8"?>
<ds:datastoreItem xmlns:ds="http://schemas.openxmlformats.org/officeDocument/2006/customXml" ds:itemID="{56DD2DE9-221D-4FB5-9ABC-0A2E7BD0AFD4}">
  <ds:schemaRefs>
    <ds:schemaRef ds:uri="http://schemas.microsoft.com/office/2006/documentManagement/types"/>
    <ds:schemaRef ds:uri="http://schemas.openxmlformats.org/package/2006/metadata/core-properties"/>
    <ds:schemaRef ds:uri="http://www.w3.org/XML/1998/namespace"/>
    <ds:schemaRef ds:uri="http://purl.org/dc/elements/1.1/"/>
    <ds:schemaRef ds:uri="df40ffa5-5c70-4194-8066-4a475ad992e8"/>
    <ds:schemaRef ds:uri="http://purl.org/dc/dcmitype/"/>
    <ds:schemaRef ds:uri="http://purl.org/dc/terms/"/>
    <ds:schemaRef ds:uri="http://schemas.microsoft.com/sharepoint/v3"/>
    <ds:schemaRef ds:uri="http://schemas.microsoft.com/office/infopath/2007/PartnerControls"/>
    <ds:schemaRef ds:uri="2ad7c4d5-d52b-4dd4-9949-5aa5be7183ba"/>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241</vt:i4>
      </vt:variant>
    </vt:vector>
  </HeadingPairs>
  <TitlesOfParts>
    <vt:vector size="264" baseType="lpstr">
      <vt:lpstr>Instructions</vt:lpstr>
      <vt:lpstr>Rad_Spec</vt:lpstr>
      <vt:lpstr>Fsurf</vt:lpstr>
      <vt:lpstr>acf</vt:lpstr>
      <vt:lpstr>pef</vt:lpstr>
      <vt:lpstr>ss</vt:lpstr>
      <vt:lpstr>ss_res</vt:lpstr>
      <vt:lpstr>ss_ind</vt:lpstr>
      <vt:lpstr>ss_out</vt:lpstr>
      <vt:lpstr>ss_com</vt:lpstr>
      <vt:lpstr>ss_res_dose</vt:lpstr>
      <vt:lpstr>ss_ind_dose</vt:lpstr>
      <vt:lpstr>ss_out_dose</vt:lpstr>
      <vt:lpstr>ss_com_dose</vt:lpstr>
      <vt:lpstr>up_Rad_Spec</vt:lpstr>
      <vt:lpstr>up_res</vt:lpstr>
      <vt:lpstr>up_ind</vt:lpstr>
      <vt:lpstr>up_out</vt:lpstr>
      <vt:lpstr>up_com</vt:lpstr>
      <vt:lpstr>up_res_dose</vt:lpstr>
      <vt:lpstr>up_ind_dose</vt:lpstr>
      <vt:lpstr>up_out_dose</vt:lpstr>
      <vt:lpstr>up_com_dose</vt:lpstr>
      <vt:lpstr>a_i</vt:lpstr>
      <vt:lpstr>a_p</vt:lpstr>
      <vt:lpstr>b_i</vt:lpstr>
      <vt:lpstr>c_p</vt:lpstr>
      <vt:lpstr>C_wear</vt:lpstr>
      <vt:lpstr>d__p</vt:lpstr>
      <vt:lpstr>d_A</vt:lpstr>
      <vt:lpstr>d_AAFres_a</vt:lpstr>
      <vt:lpstr>d_AAFres_c</vt:lpstr>
      <vt:lpstr>d_AR</vt:lpstr>
      <vt:lpstr>d_As</vt:lpstr>
      <vt:lpstr>d_Asw</vt:lpstr>
      <vt:lpstr>d_AVK__CA_urban_interstate</vt:lpstr>
      <vt:lpstr>d_Aw</vt:lpstr>
      <vt:lpstr>d_B</vt:lpstr>
      <vt:lpstr>d_Bw</vt:lpstr>
      <vt:lpstr>d_C</vt:lpstr>
      <vt:lpstr>d_Cw</vt:lpstr>
      <vt:lpstr>d_DL</vt:lpstr>
      <vt:lpstr>d_ED</vt:lpstr>
      <vt:lpstr>d_ED_iw</vt:lpstr>
      <vt:lpstr>d_ED_ow</vt:lpstr>
      <vt:lpstr>d_ED_res</vt:lpstr>
      <vt:lpstr>d_ED_res_a</vt:lpstr>
      <vt:lpstr>d_ED_res_c</vt:lpstr>
      <vt:lpstr>d_ED_w</vt:lpstr>
      <vt:lpstr>d_EF_iw</vt:lpstr>
      <vt:lpstr>d_EF_ow</vt:lpstr>
      <vt:lpstr>d_EF_res</vt:lpstr>
      <vt:lpstr>d_EF_res_a</vt:lpstr>
      <vt:lpstr>d_EF_res_c</vt:lpstr>
      <vt:lpstr>d_EF_w</vt:lpstr>
      <vt:lpstr>d_ET_iw</vt:lpstr>
      <vt:lpstr>d_ET_ow</vt:lpstr>
      <vt:lpstr>d_ET_res_a_h</vt:lpstr>
      <vt:lpstr>d_ET_res_c_h</vt:lpstr>
      <vt:lpstr>d_ET_res_i</vt:lpstr>
      <vt:lpstr>d_ET_res_o</vt:lpstr>
      <vt:lpstr>d_ET_w</vt:lpstr>
      <vt:lpstr>d_Fam</vt:lpstr>
      <vt:lpstr>d_Foffset</vt:lpstr>
      <vt:lpstr>d_FQ_iw</vt:lpstr>
      <vt:lpstr>d_FQ_ow</vt:lpstr>
      <vt:lpstr>d_FQ_res_a</vt:lpstr>
      <vt:lpstr>d_FQ_res_c</vt:lpstr>
      <vt:lpstr>d_FQ_w</vt:lpstr>
      <vt:lpstr>d_FTSS_h</vt:lpstr>
      <vt:lpstr>d_GSF_i</vt:lpstr>
      <vt:lpstr>d_GSF_s</vt:lpstr>
      <vt:lpstr>d_HR__w</vt:lpstr>
      <vt:lpstr>d_HR_iw</vt:lpstr>
      <vt:lpstr>d_HR_ow</vt:lpstr>
      <vt:lpstr>d_IFAres_adj</vt:lpstr>
      <vt:lpstr>d_IFD_iw</vt:lpstr>
      <vt:lpstr>d_IFD_ow</vt:lpstr>
      <vt:lpstr>d_IFD_w</vt:lpstr>
      <vt:lpstr>d_IFDres_adj</vt:lpstr>
      <vt:lpstr>d_IRA_iw</vt:lpstr>
      <vt:lpstr>d_IRA_ow</vt:lpstr>
      <vt:lpstr>d_IRA_res_a</vt:lpstr>
      <vt:lpstr>d_IRA_res_c</vt:lpstr>
      <vt:lpstr>d_IRA_w</vt:lpstr>
      <vt:lpstr>d_k</vt:lpstr>
      <vt:lpstr>d_k_pp</vt:lpstr>
      <vt:lpstr>d_Km__CA_urban_interstate</vt:lpstr>
      <vt:lpstr>d_LR</vt:lpstr>
      <vt:lpstr>d_LS</vt:lpstr>
      <vt:lpstr>d_p</vt:lpstr>
      <vt:lpstr>d_PEF</vt:lpstr>
      <vt:lpstr>d_PEFm_pp</vt:lpstr>
      <vt:lpstr>d_Q_Cm</vt:lpstr>
      <vt:lpstr>d_SA_iw</vt:lpstr>
      <vt:lpstr>d_SA_ow</vt:lpstr>
      <vt:lpstr>d_SA_res_a</vt:lpstr>
      <vt:lpstr>d_SA_res_c</vt:lpstr>
      <vt:lpstr>d_SA_w</vt:lpstr>
      <vt:lpstr>d_SE</vt:lpstr>
      <vt:lpstr>d_sL</vt:lpstr>
      <vt:lpstr>d_SLF</vt:lpstr>
      <vt:lpstr>d_T</vt:lpstr>
      <vt:lpstr>d_VKT</vt:lpstr>
      <vt:lpstr>d_W</vt:lpstr>
      <vt:lpstr>d_WR</vt:lpstr>
      <vt:lpstr>day_wk</vt:lpstr>
      <vt:lpstr>k_decay</vt:lpstr>
      <vt:lpstr>km_trip</vt:lpstr>
      <vt:lpstr>LS</vt:lpstr>
      <vt:lpstr>number_cars</vt:lpstr>
      <vt:lpstr>number_trucks</vt:lpstr>
      <vt:lpstr>s_A</vt:lpstr>
      <vt:lpstr>s_AAFres_a</vt:lpstr>
      <vt:lpstr>s_AAFres_c</vt:lpstr>
      <vt:lpstr>s_AR</vt:lpstr>
      <vt:lpstr>s_As</vt:lpstr>
      <vt:lpstr>s_Asw</vt:lpstr>
      <vt:lpstr>s_AVK__TN_rural_interstate</vt:lpstr>
      <vt:lpstr>s_Aw</vt:lpstr>
      <vt:lpstr>s_B</vt:lpstr>
      <vt:lpstr>s_Bw</vt:lpstr>
      <vt:lpstr>s_C</vt:lpstr>
      <vt:lpstr>s_Cw</vt:lpstr>
      <vt:lpstr>s_DL</vt:lpstr>
      <vt:lpstr>s_ED</vt:lpstr>
      <vt:lpstr>s_ED_iw</vt:lpstr>
      <vt:lpstr>s_ED_ow</vt:lpstr>
      <vt:lpstr>s_ED_res</vt:lpstr>
      <vt:lpstr>s_ED_res_a</vt:lpstr>
      <vt:lpstr>s_ED_res_c</vt:lpstr>
      <vt:lpstr>s_ED_w</vt:lpstr>
      <vt:lpstr>s_EF_iw</vt:lpstr>
      <vt:lpstr>s_EF_ow</vt:lpstr>
      <vt:lpstr>s_EF_res</vt:lpstr>
      <vt:lpstr>s_EF_res_a</vt:lpstr>
      <vt:lpstr>s_EF_res_c</vt:lpstr>
      <vt:lpstr>s_EF_w</vt:lpstr>
      <vt:lpstr>s_ET_iw</vt:lpstr>
      <vt:lpstr>s_ET_ow</vt:lpstr>
      <vt:lpstr>s_ET_res_a_h</vt:lpstr>
      <vt:lpstr>s_ET_res_c_h</vt:lpstr>
      <vt:lpstr>s_ET_res_i</vt:lpstr>
      <vt:lpstr>s_ET_res_o</vt:lpstr>
      <vt:lpstr>s_ET_w</vt:lpstr>
      <vt:lpstr>s_F_x_w</vt:lpstr>
      <vt:lpstr>s_Fam</vt:lpstr>
      <vt:lpstr>s_Foffset</vt:lpstr>
      <vt:lpstr>s_FQ_iw</vt:lpstr>
      <vt:lpstr>s_FQ_ow</vt:lpstr>
      <vt:lpstr>s_FQ_res_a</vt:lpstr>
      <vt:lpstr>s_FQ_res_c</vt:lpstr>
      <vt:lpstr>s_FQ_w</vt:lpstr>
      <vt:lpstr>s_FTSS_h</vt:lpstr>
      <vt:lpstr>s_GSF_i</vt:lpstr>
      <vt:lpstr>s_GSF_s</vt:lpstr>
      <vt:lpstr>s_HR__w</vt:lpstr>
      <vt:lpstr>s_HR_iw</vt:lpstr>
      <vt:lpstr>s_HR_ow</vt:lpstr>
      <vt:lpstr>s_IFAres_adj</vt:lpstr>
      <vt:lpstr>s_IFD_iw</vt:lpstr>
      <vt:lpstr>s_IFD_ow</vt:lpstr>
      <vt:lpstr>s_IFD_w</vt:lpstr>
      <vt:lpstr>s_IFDres_adj</vt:lpstr>
      <vt:lpstr>s_IRA_iw</vt:lpstr>
      <vt:lpstr>s_IRA_ow</vt:lpstr>
      <vt:lpstr>s_IRA_res_a</vt:lpstr>
      <vt:lpstr>s_IRA_res_c</vt:lpstr>
      <vt:lpstr>s_IRA_w</vt:lpstr>
      <vt:lpstr>s_k</vt:lpstr>
      <vt:lpstr>s_k_pp</vt:lpstr>
      <vt:lpstr>s_k_ui</vt:lpstr>
      <vt:lpstr>s_k_up</vt:lpstr>
      <vt:lpstr>s_Km_TN_rural_interstate</vt:lpstr>
      <vt:lpstr>s_LR</vt:lpstr>
      <vt:lpstr>s_LS</vt:lpstr>
      <vt:lpstr>s_M_moisture</vt:lpstr>
      <vt:lpstr>s_p</vt:lpstr>
      <vt:lpstr>s_PEF</vt:lpstr>
      <vt:lpstr>s_PEFm_pp</vt:lpstr>
      <vt:lpstr>s_PEFm_pp_state</vt:lpstr>
      <vt:lpstr>s_PEFm_ui</vt:lpstr>
      <vt:lpstr>s_PEFm_up</vt:lpstr>
      <vt:lpstr>s_Q_Cm</vt:lpstr>
      <vt:lpstr>s_Q_Cw</vt:lpstr>
      <vt:lpstr>s_S_speed</vt:lpstr>
      <vt:lpstr>s_SA_iw</vt:lpstr>
      <vt:lpstr>s_SA_ow</vt:lpstr>
      <vt:lpstr>s_SA_res_a</vt:lpstr>
      <vt:lpstr>s_SA_res_c</vt:lpstr>
      <vt:lpstr>s_SA_w</vt:lpstr>
      <vt:lpstr>s_SE</vt:lpstr>
      <vt:lpstr>s_silt</vt:lpstr>
      <vt:lpstr>s_sL</vt:lpstr>
      <vt:lpstr>s_SLF</vt:lpstr>
      <vt:lpstr>s_T</vt:lpstr>
      <vt:lpstr>s_t_com</vt:lpstr>
      <vt:lpstr>s_t_ind</vt:lpstr>
      <vt:lpstr>s_t_out</vt:lpstr>
      <vt:lpstr>s_t_res</vt:lpstr>
      <vt:lpstr>s_Umw</vt:lpstr>
      <vt:lpstr>s_Utw</vt:lpstr>
      <vt:lpstr>s_VKT_up</vt:lpstr>
      <vt:lpstr>s_VKTm_pp</vt:lpstr>
      <vt:lpstr>s_VKTm_st</vt:lpstr>
      <vt:lpstr>s_Vw</vt:lpstr>
      <vt:lpstr>s_W</vt:lpstr>
      <vt:lpstr>s_WR</vt:lpstr>
      <vt:lpstr>ss_ED</vt:lpstr>
      <vt:lpstr>ss_sL</vt:lpstr>
      <vt:lpstr>ss_T</vt:lpstr>
      <vt:lpstr>st_ED_iw</vt:lpstr>
      <vt:lpstr>st_ED_ow</vt:lpstr>
      <vt:lpstr>st_ED_res</vt:lpstr>
      <vt:lpstr>st_ED_res_a</vt:lpstr>
      <vt:lpstr>st_ED_res_c</vt:lpstr>
      <vt:lpstr>st_ED_w</vt:lpstr>
      <vt:lpstr>st_EF_iw</vt:lpstr>
      <vt:lpstr>st_EF_ow</vt:lpstr>
      <vt:lpstr>st_EF_res</vt:lpstr>
      <vt:lpstr>st_EF_res_a</vt:lpstr>
      <vt:lpstr>st_EF_res_c</vt:lpstr>
      <vt:lpstr>st_EF_w</vt:lpstr>
      <vt:lpstr>st_ET_iw</vt:lpstr>
      <vt:lpstr>st_ET_ow</vt:lpstr>
      <vt:lpstr>st_ET_res_a_h</vt:lpstr>
      <vt:lpstr>st_ET_res_c_h</vt:lpstr>
      <vt:lpstr>st_ET_res_i</vt:lpstr>
      <vt:lpstr>st_ET_res_o</vt:lpstr>
      <vt:lpstr>st_ET_w</vt:lpstr>
      <vt:lpstr>st_FQ_iw</vt:lpstr>
      <vt:lpstr>st_FQ_ow</vt:lpstr>
      <vt:lpstr>st_FQ_res_a</vt:lpstr>
      <vt:lpstr>st_FQ_res_c</vt:lpstr>
      <vt:lpstr>st_FQ_w</vt:lpstr>
      <vt:lpstr>st_HR__w</vt:lpstr>
      <vt:lpstr>st_HR_iw</vt:lpstr>
      <vt:lpstr>st_HR_ow</vt:lpstr>
      <vt:lpstr>st_IFAres_adj</vt:lpstr>
      <vt:lpstr>st_IFD_iw</vt:lpstr>
      <vt:lpstr>st_IFD_ow</vt:lpstr>
      <vt:lpstr>st_IFD_w</vt:lpstr>
      <vt:lpstr>st_IFDres_adj</vt:lpstr>
      <vt:lpstr>st_IRA_iw</vt:lpstr>
      <vt:lpstr>st_IRA_ow</vt:lpstr>
      <vt:lpstr>st_IRA_res_a</vt:lpstr>
      <vt:lpstr>st_IRA_res_c</vt:lpstr>
      <vt:lpstr>st_IRA_w</vt:lpstr>
      <vt:lpstr>st_SA_iw</vt:lpstr>
      <vt:lpstr>st_SA_ow</vt:lpstr>
      <vt:lpstr>st_SA_res_a</vt:lpstr>
      <vt:lpstr>st_SA_res_c</vt:lpstr>
      <vt:lpstr>st_SA_w</vt:lpstr>
      <vt:lpstr>st_t_com</vt:lpstr>
      <vt:lpstr>st_t_ind</vt:lpstr>
      <vt:lpstr>st_t_out</vt:lpstr>
      <vt:lpstr>st_t_res</vt:lpstr>
      <vt:lpstr>t_com</vt:lpstr>
      <vt:lpstr>t_ind</vt:lpstr>
      <vt:lpstr>t_out</vt:lpstr>
      <vt:lpstr>t_res</vt:lpstr>
      <vt:lpstr>total_vehic</vt:lpstr>
      <vt:lpstr>trip_day</vt:lpstr>
      <vt:lpstr>wk_yr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Manning, Karessa L.</dc:creator>
  <cp:lastModifiedBy>Manning, Karessa L.</cp:lastModifiedBy>
  <dcterms:created xsi:type="dcterms:W3CDTF">2017-03-21T13:52:00Z</dcterms:created>
  <dcterms:modified xsi:type="dcterms:W3CDTF">2020-03-16T14:39:08Z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0x0101003C6B2DCDDF9A8B4F835BB34FF09AE7D8</vt:lpwstr>
  </property>
</Properties>
</file>